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MASTER YOURCFO\MM4 e 5 MODULO EXCEL CASH MANAGMENT GESTIONE TESORERIA\"/>
    </mc:Choice>
  </mc:AlternateContent>
  <xr:revisionPtr revIDLastSave="0" documentId="13_ncr:1_{55AB43CE-2D54-4270-8B7B-8E3741E9352B}" xr6:coauthVersionLast="45" xr6:coauthVersionMax="45" xr10:uidLastSave="{00000000-0000-0000-0000-000000000000}"/>
  <bookViews>
    <workbookView xWindow="-120" yWindow="-120" windowWidth="20730" windowHeight="11160" tabRatio="856" firstSheet="1" activeTab="7" xr2:uid="{49AA7F5A-DFBE-44C6-8CA8-44F870EA55BA}"/>
  </bookViews>
  <sheets>
    <sheet name="CRUSCOTTO" sheetId="24" r:id="rId1"/>
    <sheet name="IMPUT -&gt;" sheetId="1" r:id="rId2"/>
    <sheet name="I_COSTI GESTIONE" sheetId="12" r:id="rId3"/>
    <sheet name="AL. MARGINALI" sheetId="15" r:id="rId4"/>
    <sheet name="I_VENDITE" sheetId="2" r:id="rId5"/>
    <sheet name="I_ACQUISTI" sheetId="10" r:id="rId6"/>
    <sheet name="ELABORATI -&gt;" sheetId="3" r:id="rId7"/>
    <sheet name="SPm" sheetId="4" r:id="rId8"/>
    <sheet name="CEm" sheetId="5" r:id="rId9"/>
    <sheet name="RENDICONTO FINANZIARIO" sheetId="22" r:id="rId10"/>
    <sheet name="FLUSSI CASSA" sheetId="6" r:id="rId11"/>
    <sheet name="MODULO IVA" sheetId="8" r:id="rId12"/>
    <sheet name="M_VENDITE PRODOTTI SOP" sheetId="9" r:id="rId13"/>
    <sheet name="M_VENDITE FARMACI CON RICETTA" sheetId="28" r:id="rId14"/>
    <sheet name="M_ACQUISTI" sheetId="11" r:id="rId15"/>
    <sheet name="M_PERSONALE" sheetId="13" r:id="rId16"/>
    <sheet name="INVESTIMENTI" sheetId="16" r:id="rId17"/>
    <sheet name="M_FINANZIAMENTI" sheetId="17" r:id="rId18"/>
    <sheet name="M_LEASING" sheetId="18" r:id="rId19"/>
    <sheet name="M_CONTRIBUTI" sheetId="19" r:id="rId20"/>
    <sheet name="M_CAPITALE" sheetId="23" r:id="rId21"/>
    <sheet name="M_IRES" sheetId="20" r:id="rId22"/>
    <sheet name="M_IRAP" sheetId="21" r:id="rId23"/>
    <sheet name="INDICATORI" sheetId="25" r:id="rId24"/>
    <sheet name="DSCR_x0009_" sheetId="27" r:id="rId25"/>
    <sheet name="VARIAZIONI PATRIMONIALI" sheetId="7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39" i="28" l="1"/>
  <c r="H243" i="28"/>
  <c r="AE246" i="28"/>
  <c r="AE249" i="28"/>
  <c r="AB250" i="28"/>
  <c r="F253" i="28"/>
  <c r="V253" i="28"/>
  <c r="AL253" i="28"/>
  <c r="S254" i="28"/>
  <c r="AI254" i="28"/>
  <c r="P255" i="28"/>
  <c r="AF255" i="28"/>
  <c r="J257" i="28"/>
  <c r="Z257" i="28"/>
  <c r="G258" i="28"/>
  <c r="W258" i="28"/>
  <c r="AM258" i="28"/>
  <c r="T259" i="28"/>
  <c r="AJ259" i="28"/>
  <c r="N261" i="28"/>
  <c r="AD261" i="28"/>
  <c r="K262" i="28"/>
  <c r="AA262" i="28"/>
  <c r="H263" i="28"/>
  <c r="X263" i="28"/>
  <c r="AN263" i="28"/>
  <c r="P264" i="28"/>
  <c r="X264" i="28"/>
  <c r="AF264" i="28"/>
  <c r="AN264" i="28"/>
  <c r="J266" i="28"/>
  <c r="R266" i="28"/>
  <c r="W266" i="28"/>
  <c r="AB266" i="28"/>
  <c r="AH266" i="28"/>
  <c r="AM266" i="28"/>
  <c r="I267" i="28"/>
  <c r="O267" i="28"/>
  <c r="T267" i="28"/>
  <c r="X267" i="28"/>
  <c r="AB267" i="28"/>
  <c r="AF267" i="28"/>
  <c r="AJ267" i="28"/>
  <c r="AN267" i="28"/>
  <c r="E267" i="28"/>
  <c r="E106" i="28"/>
  <c r="E58" i="28"/>
  <c r="E219" i="28" s="1"/>
  <c r="F58" i="28"/>
  <c r="F219" i="28" s="1"/>
  <c r="G58" i="28"/>
  <c r="G219" i="28" s="1"/>
  <c r="H58" i="28"/>
  <c r="H219" i="28" s="1"/>
  <c r="I58" i="28"/>
  <c r="I219" i="28" s="1"/>
  <c r="J58" i="28"/>
  <c r="J219" i="28" s="1"/>
  <c r="K58" i="28"/>
  <c r="K219" i="28" s="1"/>
  <c r="L58" i="28"/>
  <c r="L219" i="28" s="1"/>
  <c r="M58" i="28"/>
  <c r="M219" i="28" s="1"/>
  <c r="N58" i="28"/>
  <c r="N219" i="28" s="1"/>
  <c r="O58" i="28"/>
  <c r="O219" i="28" s="1"/>
  <c r="P58" i="28"/>
  <c r="P219" i="28" s="1"/>
  <c r="Q58" i="28"/>
  <c r="Q219" i="28" s="1"/>
  <c r="R58" i="28"/>
  <c r="R219" i="28" s="1"/>
  <c r="S58" i="28"/>
  <c r="S219" i="28" s="1"/>
  <c r="T58" i="28"/>
  <c r="T219" i="28" s="1"/>
  <c r="U58" i="28"/>
  <c r="U219" i="28" s="1"/>
  <c r="V58" i="28"/>
  <c r="V219" i="28" s="1"/>
  <c r="W58" i="28"/>
  <c r="W219" i="28" s="1"/>
  <c r="X58" i="28"/>
  <c r="X219" i="28" s="1"/>
  <c r="Y58" i="28"/>
  <c r="Y219" i="28" s="1"/>
  <c r="Z58" i="28"/>
  <c r="Z219" i="28" s="1"/>
  <c r="AA58" i="28"/>
  <c r="AA219" i="28" s="1"/>
  <c r="AB58" i="28"/>
  <c r="AB219" i="28" s="1"/>
  <c r="AC58" i="28"/>
  <c r="AC219" i="28" s="1"/>
  <c r="AD58" i="28"/>
  <c r="AD219" i="28" s="1"/>
  <c r="AE58" i="28"/>
  <c r="AE219" i="28" s="1"/>
  <c r="AF58" i="28"/>
  <c r="AF219" i="28" s="1"/>
  <c r="AG58" i="28"/>
  <c r="AG219" i="28" s="1"/>
  <c r="AH58" i="28"/>
  <c r="AH219" i="28" s="1"/>
  <c r="AI58" i="28"/>
  <c r="AI219" i="28" s="1"/>
  <c r="AJ58" i="28"/>
  <c r="AJ219" i="28" s="1"/>
  <c r="AK58" i="28"/>
  <c r="AK219" i="28" s="1"/>
  <c r="AL58" i="28"/>
  <c r="AL219" i="28" s="1"/>
  <c r="AM58" i="28"/>
  <c r="AM219" i="28" s="1"/>
  <c r="AN58" i="28"/>
  <c r="AN219" i="28" s="1"/>
  <c r="E59" i="28"/>
  <c r="E220" i="28" s="1"/>
  <c r="F59" i="28"/>
  <c r="F220" i="28" s="1"/>
  <c r="G59" i="28"/>
  <c r="G220" i="28" s="1"/>
  <c r="H59" i="28"/>
  <c r="H220" i="28" s="1"/>
  <c r="I59" i="28"/>
  <c r="I220" i="28" s="1"/>
  <c r="J59" i="28"/>
  <c r="J220" i="28" s="1"/>
  <c r="K59" i="28"/>
  <c r="K220" i="28" s="1"/>
  <c r="L59" i="28"/>
  <c r="L220" i="28" s="1"/>
  <c r="M59" i="28"/>
  <c r="M220" i="28" s="1"/>
  <c r="N59" i="28"/>
  <c r="N220" i="28" s="1"/>
  <c r="O59" i="28"/>
  <c r="O220" i="28" s="1"/>
  <c r="P59" i="28"/>
  <c r="P220" i="28" s="1"/>
  <c r="Q59" i="28"/>
  <c r="Q220" i="28" s="1"/>
  <c r="R59" i="28"/>
  <c r="R220" i="28" s="1"/>
  <c r="S59" i="28"/>
  <c r="S220" i="28" s="1"/>
  <c r="T59" i="28"/>
  <c r="T220" i="28" s="1"/>
  <c r="U59" i="28"/>
  <c r="U220" i="28" s="1"/>
  <c r="V59" i="28"/>
  <c r="V220" i="28" s="1"/>
  <c r="W59" i="28"/>
  <c r="W220" i="28" s="1"/>
  <c r="X59" i="28"/>
  <c r="X220" i="28" s="1"/>
  <c r="Y59" i="28"/>
  <c r="Y220" i="28" s="1"/>
  <c r="Z59" i="28"/>
  <c r="Z220" i="28" s="1"/>
  <c r="AA59" i="28"/>
  <c r="AA220" i="28" s="1"/>
  <c r="AB59" i="28"/>
  <c r="AB220" i="28" s="1"/>
  <c r="AC59" i="28"/>
  <c r="AC220" i="28" s="1"/>
  <c r="AD59" i="28"/>
  <c r="AD220" i="28" s="1"/>
  <c r="AE59" i="28"/>
  <c r="AE220" i="28" s="1"/>
  <c r="AF59" i="28"/>
  <c r="AF220" i="28" s="1"/>
  <c r="AG59" i="28"/>
  <c r="AG220" i="28" s="1"/>
  <c r="AH59" i="28"/>
  <c r="AH220" i="28" s="1"/>
  <c r="AI59" i="28"/>
  <c r="AI220" i="28" s="1"/>
  <c r="AJ59" i="28"/>
  <c r="AJ220" i="28" s="1"/>
  <c r="AK59" i="28"/>
  <c r="AK220" i="28" s="1"/>
  <c r="AL59" i="28"/>
  <c r="AL220" i="28" s="1"/>
  <c r="AM59" i="28"/>
  <c r="AM220" i="28" s="1"/>
  <c r="AN59" i="28"/>
  <c r="AN220" i="28" s="1"/>
  <c r="E60" i="28"/>
  <c r="E221" i="28" s="1"/>
  <c r="F60" i="28"/>
  <c r="F221" i="28" s="1"/>
  <c r="G60" i="28"/>
  <c r="G221" i="28" s="1"/>
  <c r="H60" i="28"/>
  <c r="H221" i="28" s="1"/>
  <c r="I60" i="28"/>
  <c r="I221" i="28" s="1"/>
  <c r="J60" i="28"/>
  <c r="J221" i="28" s="1"/>
  <c r="K60" i="28"/>
  <c r="K221" i="28" s="1"/>
  <c r="L60" i="28"/>
  <c r="L221" i="28" s="1"/>
  <c r="M60" i="28"/>
  <c r="M221" i="28" s="1"/>
  <c r="N60" i="28"/>
  <c r="N221" i="28" s="1"/>
  <c r="O60" i="28"/>
  <c r="O221" i="28" s="1"/>
  <c r="P60" i="28"/>
  <c r="P221" i="28" s="1"/>
  <c r="Q60" i="28"/>
  <c r="Q221" i="28" s="1"/>
  <c r="R60" i="28"/>
  <c r="R221" i="28" s="1"/>
  <c r="S60" i="28"/>
  <c r="S221" i="28" s="1"/>
  <c r="T60" i="28"/>
  <c r="T221" i="28" s="1"/>
  <c r="U60" i="28"/>
  <c r="U221" i="28" s="1"/>
  <c r="V60" i="28"/>
  <c r="V221" i="28" s="1"/>
  <c r="W60" i="28"/>
  <c r="W221" i="28" s="1"/>
  <c r="X60" i="28"/>
  <c r="X221" i="28" s="1"/>
  <c r="Y60" i="28"/>
  <c r="Y221" i="28" s="1"/>
  <c r="Z60" i="28"/>
  <c r="Z221" i="28" s="1"/>
  <c r="AA60" i="28"/>
  <c r="AA221" i="28" s="1"/>
  <c r="AB60" i="28"/>
  <c r="AB221" i="28" s="1"/>
  <c r="AC60" i="28"/>
  <c r="AC221" i="28" s="1"/>
  <c r="AD60" i="28"/>
  <c r="AD221" i="28" s="1"/>
  <c r="AE60" i="28"/>
  <c r="AE221" i="28" s="1"/>
  <c r="AF60" i="28"/>
  <c r="AF221" i="28" s="1"/>
  <c r="AG60" i="28"/>
  <c r="AG221" i="28" s="1"/>
  <c r="AH60" i="28"/>
  <c r="AH221" i="28" s="1"/>
  <c r="AI60" i="28"/>
  <c r="AI221" i="28" s="1"/>
  <c r="AJ60" i="28"/>
  <c r="AJ221" i="28" s="1"/>
  <c r="AK60" i="28"/>
  <c r="AK221" i="28" s="1"/>
  <c r="AL60" i="28"/>
  <c r="AL221" i="28" s="1"/>
  <c r="AM60" i="28"/>
  <c r="AM221" i="28" s="1"/>
  <c r="AN60" i="28"/>
  <c r="AN221" i="28" s="1"/>
  <c r="E61" i="28"/>
  <c r="E222" i="28" s="1"/>
  <c r="F61" i="28"/>
  <c r="F222" i="28" s="1"/>
  <c r="G61" i="28"/>
  <c r="G222" i="28" s="1"/>
  <c r="H61" i="28"/>
  <c r="H222" i="28" s="1"/>
  <c r="I61" i="28"/>
  <c r="I222" i="28" s="1"/>
  <c r="J61" i="28"/>
  <c r="J222" i="28" s="1"/>
  <c r="K61" i="28"/>
  <c r="K222" i="28" s="1"/>
  <c r="L61" i="28"/>
  <c r="L222" i="28" s="1"/>
  <c r="M61" i="28"/>
  <c r="M222" i="28" s="1"/>
  <c r="N61" i="28"/>
  <c r="N222" i="28" s="1"/>
  <c r="O61" i="28"/>
  <c r="O222" i="28" s="1"/>
  <c r="P61" i="28"/>
  <c r="P222" i="28" s="1"/>
  <c r="Q61" i="28"/>
  <c r="Q222" i="28" s="1"/>
  <c r="R61" i="28"/>
  <c r="R222" i="28" s="1"/>
  <c r="S61" i="28"/>
  <c r="S222" i="28" s="1"/>
  <c r="T61" i="28"/>
  <c r="T222" i="28" s="1"/>
  <c r="U61" i="28"/>
  <c r="U222" i="28" s="1"/>
  <c r="V61" i="28"/>
  <c r="V222" i="28" s="1"/>
  <c r="W61" i="28"/>
  <c r="W222" i="28" s="1"/>
  <c r="X61" i="28"/>
  <c r="X222" i="28" s="1"/>
  <c r="Y61" i="28"/>
  <c r="Y222" i="28" s="1"/>
  <c r="Z61" i="28"/>
  <c r="Z222" i="28" s="1"/>
  <c r="AA61" i="28"/>
  <c r="AA222" i="28" s="1"/>
  <c r="AB61" i="28"/>
  <c r="AB222" i="28" s="1"/>
  <c r="AC61" i="28"/>
  <c r="AC222" i="28" s="1"/>
  <c r="AD61" i="28"/>
  <c r="AD222" i="28" s="1"/>
  <c r="AE61" i="28"/>
  <c r="AE222" i="28" s="1"/>
  <c r="AF61" i="28"/>
  <c r="AF222" i="28" s="1"/>
  <c r="AG61" i="28"/>
  <c r="AG222" i="28" s="1"/>
  <c r="AH61" i="28"/>
  <c r="AH222" i="28" s="1"/>
  <c r="AI61" i="28"/>
  <c r="AI222" i="28" s="1"/>
  <c r="AJ61" i="28"/>
  <c r="AJ222" i="28" s="1"/>
  <c r="AK61" i="28"/>
  <c r="AK222" i="28" s="1"/>
  <c r="AL61" i="28"/>
  <c r="AL222" i="28" s="1"/>
  <c r="AM61" i="28"/>
  <c r="AM222" i="28" s="1"/>
  <c r="AN61" i="28"/>
  <c r="AN222" i="28" s="1"/>
  <c r="E62" i="28"/>
  <c r="E223" i="28" s="1"/>
  <c r="F62" i="28"/>
  <c r="F223" i="28" s="1"/>
  <c r="G62" i="28"/>
  <c r="G223" i="28" s="1"/>
  <c r="H62" i="28"/>
  <c r="H223" i="28" s="1"/>
  <c r="I62" i="28"/>
  <c r="I223" i="28" s="1"/>
  <c r="J62" i="28"/>
  <c r="J223" i="28" s="1"/>
  <c r="K62" i="28"/>
  <c r="K223" i="28" s="1"/>
  <c r="L62" i="28"/>
  <c r="L223" i="28" s="1"/>
  <c r="M62" i="28"/>
  <c r="M223" i="28" s="1"/>
  <c r="N62" i="28"/>
  <c r="N223" i="28" s="1"/>
  <c r="O62" i="28"/>
  <c r="O223" i="28" s="1"/>
  <c r="P62" i="28"/>
  <c r="P223" i="28" s="1"/>
  <c r="Q62" i="28"/>
  <c r="Q223" i="28" s="1"/>
  <c r="R62" i="28"/>
  <c r="R223" i="28" s="1"/>
  <c r="S62" i="28"/>
  <c r="S223" i="28" s="1"/>
  <c r="T62" i="28"/>
  <c r="T223" i="28" s="1"/>
  <c r="U62" i="28"/>
  <c r="U223" i="28" s="1"/>
  <c r="V62" i="28"/>
  <c r="V223" i="28" s="1"/>
  <c r="W62" i="28"/>
  <c r="W223" i="28" s="1"/>
  <c r="X62" i="28"/>
  <c r="X223" i="28" s="1"/>
  <c r="Y62" i="28"/>
  <c r="Y223" i="28" s="1"/>
  <c r="Z62" i="28"/>
  <c r="Z223" i="28" s="1"/>
  <c r="AA62" i="28"/>
  <c r="AA223" i="28" s="1"/>
  <c r="AB62" i="28"/>
  <c r="AB223" i="28" s="1"/>
  <c r="AC62" i="28"/>
  <c r="AC223" i="28" s="1"/>
  <c r="AD62" i="28"/>
  <c r="AD223" i="28" s="1"/>
  <c r="AE62" i="28"/>
  <c r="AE223" i="28" s="1"/>
  <c r="AF62" i="28"/>
  <c r="AF223" i="28" s="1"/>
  <c r="AG62" i="28"/>
  <c r="AG223" i="28" s="1"/>
  <c r="AH62" i="28"/>
  <c r="AH223" i="28" s="1"/>
  <c r="AI62" i="28"/>
  <c r="AI223" i="28" s="1"/>
  <c r="AJ62" i="28"/>
  <c r="AJ223" i="28" s="1"/>
  <c r="AK62" i="28"/>
  <c r="AK223" i="28" s="1"/>
  <c r="AL62" i="28"/>
  <c r="AL223" i="28" s="1"/>
  <c r="AM62" i="28"/>
  <c r="AM223" i="28" s="1"/>
  <c r="AN62" i="28"/>
  <c r="AN223" i="28" s="1"/>
  <c r="E63" i="28"/>
  <c r="E224" i="28" s="1"/>
  <c r="F63" i="28"/>
  <c r="F224" i="28" s="1"/>
  <c r="G63" i="28"/>
  <c r="G224" i="28" s="1"/>
  <c r="H63" i="28"/>
  <c r="H224" i="28" s="1"/>
  <c r="I63" i="28"/>
  <c r="I224" i="28" s="1"/>
  <c r="J63" i="28"/>
  <c r="J224" i="28" s="1"/>
  <c r="K63" i="28"/>
  <c r="K224" i="28" s="1"/>
  <c r="L63" i="28"/>
  <c r="L224" i="28" s="1"/>
  <c r="M63" i="28"/>
  <c r="M224" i="28" s="1"/>
  <c r="N63" i="28"/>
  <c r="N224" i="28" s="1"/>
  <c r="O63" i="28"/>
  <c r="O224" i="28" s="1"/>
  <c r="P63" i="28"/>
  <c r="P224" i="28" s="1"/>
  <c r="Q63" i="28"/>
  <c r="Q224" i="28" s="1"/>
  <c r="R63" i="28"/>
  <c r="R224" i="28" s="1"/>
  <c r="S63" i="28"/>
  <c r="S224" i="28" s="1"/>
  <c r="T63" i="28"/>
  <c r="T224" i="28" s="1"/>
  <c r="U63" i="28"/>
  <c r="U224" i="28" s="1"/>
  <c r="V63" i="28"/>
  <c r="V224" i="28" s="1"/>
  <c r="W63" i="28"/>
  <c r="W224" i="28" s="1"/>
  <c r="X63" i="28"/>
  <c r="X224" i="28" s="1"/>
  <c r="Y63" i="28"/>
  <c r="Y224" i="28" s="1"/>
  <c r="Z63" i="28"/>
  <c r="Z224" i="28" s="1"/>
  <c r="AA63" i="28"/>
  <c r="AA224" i="28" s="1"/>
  <c r="AB63" i="28"/>
  <c r="AB224" i="28" s="1"/>
  <c r="AC63" i="28"/>
  <c r="AC224" i="28" s="1"/>
  <c r="AD63" i="28"/>
  <c r="AD224" i="28" s="1"/>
  <c r="AE63" i="28"/>
  <c r="AE224" i="28" s="1"/>
  <c r="AF63" i="28"/>
  <c r="AF224" i="28" s="1"/>
  <c r="AG63" i="28"/>
  <c r="AG224" i="28" s="1"/>
  <c r="AH63" i="28"/>
  <c r="AH224" i="28" s="1"/>
  <c r="AI63" i="28"/>
  <c r="AI224" i="28" s="1"/>
  <c r="AJ63" i="28"/>
  <c r="AJ224" i="28" s="1"/>
  <c r="AK63" i="28"/>
  <c r="AK224" i="28" s="1"/>
  <c r="AL63" i="28"/>
  <c r="AL224" i="28" s="1"/>
  <c r="AM63" i="28"/>
  <c r="AM224" i="28" s="1"/>
  <c r="AN63" i="28"/>
  <c r="AN224" i="28" s="1"/>
  <c r="E64" i="28"/>
  <c r="E225" i="28" s="1"/>
  <c r="F64" i="28"/>
  <c r="F225" i="28" s="1"/>
  <c r="G64" i="28"/>
  <c r="G225" i="28" s="1"/>
  <c r="H64" i="28"/>
  <c r="H225" i="28" s="1"/>
  <c r="I64" i="28"/>
  <c r="I225" i="28" s="1"/>
  <c r="J64" i="28"/>
  <c r="J225" i="28" s="1"/>
  <c r="K64" i="28"/>
  <c r="K225" i="28" s="1"/>
  <c r="L64" i="28"/>
  <c r="L225" i="28" s="1"/>
  <c r="M64" i="28"/>
  <c r="M225" i="28" s="1"/>
  <c r="N64" i="28"/>
  <c r="N225" i="28" s="1"/>
  <c r="O64" i="28"/>
  <c r="O225" i="28" s="1"/>
  <c r="P64" i="28"/>
  <c r="P225" i="28" s="1"/>
  <c r="Q64" i="28"/>
  <c r="Q225" i="28" s="1"/>
  <c r="R64" i="28"/>
  <c r="R225" i="28" s="1"/>
  <c r="S64" i="28"/>
  <c r="S225" i="28" s="1"/>
  <c r="T64" i="28"/>
  <c r="T225" i="28" s="1"/>
  <c r="U64" i="28"/>
  <c r="U225" i="28" s="1"/>
  <c r="V64" i="28"/>
  <c r="V225" i="28" s="1"/>
  <c r="W64" i="28"/>
  <c r="W225" i="28" s="1"/>
  <c r="X64" i="28"/>
  <c r="X225" i="28" s="1"/>
  <c r="Y64" i="28"/>
  <c r="Y225" i="28" s="1"/>
  <c r="Z64" i="28"/>
  <c r="Z225" i="28" s="1"/>
  <c r="AA64" i="28"/>
  <c r="AA225" i="28" s="1"/>
  <c r="AB64" i="28"/>
  <c r="AB225" i="28" s="1"/>
  <c r="AC64" i="28"/>
  <c r="AC225" i="28" s="1"/>
  <c r="AD64" i="28"/>
  <c r="AD225" i="28" s="1"/>
  <c r="AE64" i="28"/>
  <c r="AE225" i="28" s="1"/>
  <c r="AF64" i="28"/>
  <c r="AF225" i="28" s="1"/>
  <c r="AG64" i="28"/>
  <c r="AG225" i="28" s="1"/>
  <c r="AH64" i="28"/>
  <c r="AH225" i="28" s="1"/>
  <c r="AI64" i="28"/>
  <c r="AI225" i="28" s="1"/>
  <c r="AJ64" i="28"/>
  <c r="AJ225" i="28" s="1"/>
  <c r="AK64" i="28"/>
  <c r="AK225" i="28" s="1"/>
  <c r="AL64" i="28"/>
  <c r="AL225" i="28" s="1"/>
  <c r="AM64" i="28"/>
  <c r="AM225" i="28" s="1"/>
  <c r="AN64" i="28"/>
  <c r="AN225" i="28" s="1"/>
  <c r="E65" i="28"/>
  <c r="E226" i="28" s="1"/>
  <c r="F65" i="28"/>
  <c r="F226" i="28" s="1"/>
  <c r="G65" i="28"/>
  <c r="G226" i="28" s="1"/>
  <c r="H65" i="28"/>
  <c r="H226" i="28" s="1"/>
  <c r="I65" i="28"/>
  <c r="I226" i="28" s="1"/>
  <c r="J65" i="28"/>
  <c r="J226" i="28" s="1"/>
  <c r="K65" i="28"/>
  <c r="K226" i="28" s="1"/>
  <c r="L65" i="28"/>
  <c r="L226" i="28" s="1"/>
  <c r="M65" i="28"/>
  <c r="M226" i="28" s="1"/>
  <c r="N65" i="28"/>
  <c r="N226" i="28" s="1"/>
  <c r="O65" i="28"/>
  <c r="O226" i="28" s="1"/>
  <c r="P65" i="28"/>
  <c r="P226" i="28" s="1"/>
  <c r="Q65" i="28"/>
  <c r="Q226" i="28" s="1"/>
  <c r="R65" i="28"/>
  <c r="R226" i="28" s="1"/>
  <c r="S65" i="28"/>
  <c r="S226" i="28" s="1"/>
  <c r="T65" i="28"/>
  <c r="T226" i="28" s="1"/>
  <c r="U65" i="28"/>
  <c r="U226" i="28" s="1"/>
  <c r="V65" i="28"/>
  <c r="V226" i="28" s="1"/>
  <c r="W65" i="28"/>
  <c r="W226" i="28" s="1"/>
  <c r="X65" i="28"/>
  <c r="X226" i="28" s="1"/>
  <c r="Y65" i="28"/>
  <c r="Y226" i="28" s="1"/>
  <c r="Z65" i="28"/>
  <c r="Z226" i="28" s="1"/>
  <c r="AA65" i="28"/>
  <c r="AA226" i="28" s="1"/>
  <c r="AB65" i="28"/>
  <c r="AB226" i="28" s="1"/>
  <c r="AC65" i="28"/>
  <c r="AC226" i="28" s="1"/>
  <c r="AD65" i="28"/>
  <c r="AD226" i="28" s="1"/>
  <c r="AE65" i="28"/>
  <c r="AE226" i="28" s="1"/>
  <c r="AF65" i="28"/>
  <c r="AF226" i="28" s="1"/>
  <c r="AG65" i="28"/>
  <c r="AG226" i="28" s="1"/>
  <c r="AH65" i="28"/>
  <c r="AH226" i="28" s="1"/>
  <c r="AI65" i="28"/>
  <c r="AI226" i="28" s="1"/>
  <c r="AJ65" i="28"/>
  <c r="AJ226" i="28" s="1"/>
  <c r="AK65" i="28"/>
  <c r="AK226" i="28" s="1"/>
  <c r="AL65" i="28"/>
  <c r="AL226" i="28" s="1"/>
  <c r="AM65" i="28"/>
  <c r="AM226" i="28" s="1"/>
  <c r="AN65" i="28"/>
  <c r="AN226" i="28" s="1"/>
  <c r="E66" i="28"/>
  <c r="E227" i="28" s="1"/>
  <c r="F66" i="28"/>
  <c r="F227" i="28" s="1"/>
  <c r="G66" i="28"/>
  <c r="G227" i="28" s="1"/>
  <c r="H66" i="28"/>
  <c r="H227" i="28" s="1"/>
  <c r="I66" i="28"/>
  <c r="I227" i="28" s="1"/>
  <c r="J66" i="28"/>
  <c r="J227" i="28" s="1"/>
  <c r="K66" i="28"/>
  <c r="K227" i="28" s="1"/>
  <c r="L66" i="28"/>
  <c r="L227" i="28" s="1"/>
  <c r="M66" i="28"/>
  <c r="M227" i="28" s="1"/>
  <c r="N66" i="28"/>
  <c r="N227" i="28" s="1"/>
  <c r="O66" i="28"/>
  <c r="O227" i="28" s="1"/>
  <c r="P66" i="28"/>
  <c r="P227" i="28" s="1"/>
  <c r="Q66" i="28"/>
  <c r="Q227" i="28" s="1"/>
  <c r="R66" i="28"/>
  <c r="R227" i="28" s="1"/>
  <c r="S66" i="28"/>
  <c r="S227" i="28" s="1"/>
  <c r="T66" i="28"/>
  <c r="T227" i="28" s="1"/>
  <c r="U66" i="28"/>
  <c r="U227" i="28" s="1"/>
  <c r="V66" i="28"/>
  <c r="V227" i="28" s="1"/>
  <c r="W66" i="28"/>
  <c r="W227" i="28" s="1"/>
  <c r="X66" i="28"/>
  <c r="X227" i="28" s="1"/>
  <c r="Y66" i="28"/>
  <c r="Y227" i="28" s="1"/>
  <c r="Z66" i="28"/>
  <c r="Z227" i="28" s="1"/>
  <c r="AA66" i="28"/>
  <c r="AA227" i="28" s="1"/>
  <c r="AB66" i="28"/>
  <c r="AB227" i="28" s="1"/>
  <c r="AC66" i="28"/>
  <c r="AC227" i="28" s="1"/>
  <c r="AD66" i="28"/>
  <c r="AD227" i="28" s="1"/>
  <c r="AE66" i="28"/>
  <c r="AE227" i="28" s="1"/>
  <c r="AF66" i="28"/>
  <c r="AF227" i="28" s="1"/>
  <c r="AG66" i="28"/>
  <c r="AG227" i="28" s="1"/>
  <c r="AH66" i="28"/>
  <c r="AH227" i="28" s="1"/>
  <c r="AI66" i="28"/>
  <c r="AI227" i="28" s="1"/>
  <c r="AJ66" i="28"/>
  <c r="AJ227" i="28" s="1"/>
  <c r="AK66" i="28"/>
  <c r="AK227" i="28" s="1"/>
  <c r="AL66" i="28"/>
  <c r="AL227" i="28" s="1"/>
  <c r="AM66" i="28"/>
  <c r="AM227" i="28" s="1"/>
  <c r="AN66" i="28"/>
  <c r="AN227" i="28" s="1"/>
  <c r="E67" i="28"/>
  <c r="E228" i="28" s="1"/>
  <c r="F67" i="28"/>
  <c r="F228" i="28" s="1"/>
  <c r="G67" i="28"/>
  <c r="G228" i="28" s="1"/>
  <c r="H67" i="28"/>
  <c r="H228" i="28" s="1"/>
  <c r="I67" i="28"/>
  <c r="I228" i="28" s="1"/>
  <c r="J67" i="28"/>
  <c r="J228" i="28" s="1"/>
  <c r="K67" i="28"/>
  <c r="K228" i="28" s="1"/>
  <c r="L67" i="28"/>
  <c r="L228" i="28" s="1"/>
  <c r="M67" i="28"/>
  <c r="M228" i="28" s="1"/>
  <c r="N67" i="28"/>
  <c r="N228" i="28" s="1"/>
  <c r="O67" i="28"/>
  <c r="O228" i="28" s="1"/>
  <c r="P67" i="28"/>
  <c r="P228" i="28" s="1"/>
  <c r="Q67" i="28"/>
  <c r="Q228" i="28" s="1"/>
  <c r="R67" i="28"/>
  <c r="R228" i="28" s="1"/>
  <c r="S67" i="28"/>
  <c r="S228" i="28" s="1"/>
  <c r="T67" i="28"/>
  <c r="T228" i="28" s="1"/>
  <c r="U67" i="28"/>
  <c r="U228" i="28" s="1"/>
  <c r="V67" i="28"/>
  <c r="V228" i="28" s="1"/>
  <c r="W67" i="28"/>
  <c r="W228" i="28" s="1"/>
  <c r="X67" i="28"/>
  <c r="X228" i="28" s="1"/>
  <c r="Y67" i="28"/>
  <c r="Y228" i="28" s="1"/>
  <c r="Z67" i="28"/>
  <c r="Z228" i="28" s="1"/>
  <c r="AA67" i="28"/>
  <c r="AA228" i="28" s="1"/>
  <c r="AB67" i="28"/>
  <c r="AB228" i="28" s="1"/>
  <c r="AC67" i="28"/>
  <c r="AC228" i="28" s="1"/>
  <c r="AD67" i="28"/>
  <c r="AD228" i="28" s="1"/>
  <c r="AE67" i="28"/>
  <c r="AE228" i="28" s="1"/>
  <c r="AF67" i="28"/>
  <c r="AF228" i="28" s="1"/>
  <c r="AG67" i="28"/>
  <c r="AG228" i="28" s="1"/>
  <c r="AH67" i="28"/>
  <c r="AH228" i="28" s="1"/>
  <c r="AI67" i="28"/>
  <c r="AI228" i="28" s="1"/>
  <c r="AJ67" i="28"/>
  <c r="AJ228" i="28" s="1"/>
  <c r="AK67" i="28"/>
  <c r="AK228" i="28" s="1"/>
  <c r="AL67" i="28"/>
  <c r="AL228" i="28" s="1"/>
  <c r="AM67" i="28"/>
  <c r="AM228" i="28" s="1"/>
  <c r="AN67" i="28"/>
  <c r="AN228" i="28" s="1"/>
  <c r="E68" i="28"/>
  <c r="E229" i="28" s="1"/>
  <c r="F68" i="28"/>
  <c r="F229" i="28" s="1"/>
  <c r="G68" i="28"/>
  <c r="G229" i="28" s="1"/>
  <c r="H68" i="28"/>
  <c r="H229" i="28" s="1"/>
  <c r="I68" i="28"/>
  <c r="I229" i="28" s="1"/>
  <c r="J68" i="28"/>
  <c r="J229" i="28" s="1"/>
  <c r="K68" i="28"/>
  <c r="K229" i="28" s="1"/>
  <c r="L68" i="28"/>
  <c r="L229" i="28" s="1"/>
  <c r="M68" i="28"/>
  <c r="M229" i="28" s="1"/>
  <c r="N68" i="28"/>
  <c r="N229" i="28" s="1"/>
  <c r="O68" i="28"/>
  <c r="O229" i="28" s="1"/>
  <c r="P68" i="28"/>
  <c r="P229" i="28" s="1"/>
  <c r="Q68" i="28"/>
  <c r="Q229" i="28" s="1"/>
  <c r="R68" i="28"/>
  <c r="R229" i="28" s="1"/>
  <c r="S68" i="28"/>
  <c r="S229" i="28" s="1"/>
  <c r="T68" i="28"/>
  <c r="T229" i="28" s="1"/>
  <c r="U68" i="28"/>
  <c r="U229" i="28" s="1"/>
  <c r="V68" i="28"/>
  <c r="V229" i="28" s="1"/>
  <c r="W68" i="28"/>
  <c r="W229" i="28" s="1"/>
  <c r="X68" i="28"/>
  <c r="X229" i="28" s="1"/>
  <c r="Y68" i="28"/>
  <c r="Y229" i="28" s="1"/>
  <c r="Z68" i="28"/>
  <c r="Z229" i="28" s="1"/>
  <c r="AA68" i="28"/>
  <c r="AA229" i="28" s="1"/>
  <c r="AB68" i="28"/>
  <c r="AB229" i="28" s="1"/>
  <c r="AC68" i="28"/>
  <c r="AC229" i="28" s="1"/>
  <c r="AD68" i="28"/>
  <c r="AD229" i="28" s="1"/>
  <c r="AE68" i="28"/>
  <c r="AE229" i="28" s="1"/>
  <c r="AF68" i="28"/>
  <c r="AF229" i="28" s="1"/>
  <c r="AG68" i="28"/>
  <c r="AG229" i="28" s="1"/>
  <c r="AH68" i="28"/>
  <c r="AH229" i="28" s="1"/>
  <c r="AI68" i="28"/>
  <c r="AI229" i="28" s="1"/>
  <c r="AJ68" i="28"/>
  <c r="AJ229" i="28" s="1"/>
  <c r="AK68" i="28"/>
  <c r="AK229" i="28" s="1"/>
  <c r="AL68" i="28"/>
  <c r="AL229" i="28" s="1"/>
  <c r="AM68" i="28"/>
  <c r="AM229" i="28" s="1"/>
  <c r="AN68" i="28"/>
  <c r="AN229" i="28" s="1"/>
  <c r="E69" i="28"/>
  <c r="E230" i="28" s="1"/>
  <c r="F69" i="28"/>
  <c r="F230" i="28" s="1"/>
  <c r="G69" i="28"/>
  <c r="G230" i="28" s="1"/>
  <c r="H69" i="28"/>
  <c r="H230" i="28" s="1"/>
  <c r="I69" i="28"/>
  <c r="I230" i="28" s="1"/>
  <c r="J69" i="28"/>
  <c r="J230" i="28" s="1"/>
  <c r="K69" i="28"/>
  <c r="K230" i="28" s="1"/>
  <c r="L69" i="28"/>
  <c r="L230" i="28" s="1"/>
  <c r="M69" i="28"/>
  <c r="M230" i="28" s="1"/>
  <c r="N69" i="28"/>
  <c r="N230" i="28" s="1"/>
  <c r="O69" i="28"/>
  <c r="O230" i="28" s="1"/>
  <c r="P69" i="28"/>
  <c r="P230" i="28" s="1"/>
  <c r="Q69" i="28"/>
  <c r="Q230" i="28" s="1"/>
  <c r="R69" i="28"/>
  <c r="R230" i="28" s="1"/>
  <c r="S69" i="28"/>
  <c r="S230" i="28" s="1"/>
  <c r="T69" i="28"/>
  <c r="T230" i="28" s="1"/>
  <c r="U69" i="28"/>
  <c r="U230" i="28" s="1"/>
  <c r="V69" i="28"/>
  <c r="V230" i="28" s="1"/>
  <c r="W69" i="28"/>
  <c r="W230" i="28" s="1"/>
  <c r="X69" i="28"/>
  <c r="X230" i="28" s="1"/>
  <c r="Y69" i="28"/>
  <c r="Y230" i="28" s="1"/>
  <c r="Z69" i="28"/>
  <c r="Z230" i="28" s="1"/>
  <c r="AA69" i="28"/>
  <c r="AA230" i="28" s="1"/>
  <c r="AB69" i="28"/>
  <c r="AB230" i="28" s="1"/>
  <c r="AC69" i="28"/>
  <c r="AC230" i="28" s="1"/>
  <c r="AD69" i="28"/>
  <c r="AD230" i="28" s="1"/>
  <c r="AE69" i="28"/>
  <c r="AE230" i="28" s="1"/>
  <c r="AF69" i="28"/>
  <c r="AF230" i="28" s="1"/>
  <c r="AG69" i="28"/>
  <c r="AG230" i="28" s="1"/>
  <c r="AH69" i="28"/>
  <c r="AH230" i="28" s="1"/>
  <c r="AI69" i="28"/>
  <c r="AI230" i="28" s="1"/>
  <c r="AJ69" i="28"/>
  <c r="AJ230" i="28" s="1"/>
  <c r="AK69" i="28"/>
  <c r="AK230" i="28" s="1"/>
  <c r="AL69" i="28"/>
  <c r="AL230" i="28" s="1"/>
  <c r="AM69" i="28"/>
  <c r="AM230" i="28" s="1"/>
  <c r="AN69" i="28"/>
  <c r="AN230" i="28" s="1"/>
  <c r="E70" i="28"/>
  <c r="E231" i="28" s="1"/>
  <c r="F70" i="28"/>
  <c r="F231" i="28" s="1"/>
  <c r="G70" i="28"/>
  <c r="G231" i="28" s="1"/>
  <c r="H70" i="28"/>
  <c r="H231" i="28" s="1"/>
  <c r="I70" i="28"/>
  <c r="I231" i="28" s="1"/>
  <c r="J70" i="28"/>
  <c r="J231" i="28" s="1"/>
  <c r="K70" i="28"/>
  <c r="K231" i="28" s="1"/>
  <c r="L70" i="28"/>
  <c r="L231" i="28" s="1"/>
  <c r="M70" i="28"/>
  <c r="M231" i="28" s="1"/>
  <c r="N70" i="28"/>
  <c r="N231" i="28" s="1"/>
  <c r="O70" i="28"/>
  <c r="O231" i="28" s="1"/>
  <c r="P70" i="28"/>
  <c r="P231" i="28" s="1"/>
  <c r="Q70" i="28"/>
  <c r="Q231" i="28" s="1"/>
  <c r="R70" i="28"/>
  <c r="R231" i="28" s="1"/>
  <c r="S70" i="28"/>
  <c r="S231" i="28" s="1"/>
  <c r="T70" i="28"/>
  <c r="T231" i="28" s="1"/>
  <c r="U70" i="28"/>
  <c r="U231" i="28" s="1"/>
  <c r="V70" i="28"/>
  <c r="V231" i="28" s="1"/>
  <c r="W70" i="28"/>
  <c r="W231" i="28" s="1"/>
  <c r="X70" i="28"/>
  <c r="X231" i="28" s="1"/>
  <c r="Y70" i="28"/>
  <c r="Y231" i="28" s="1"/>
  <c r="Z70" i="28"/>
  <c r="Z231" i="28" s="1"/>
  <c r="AA70" i="28"/>
  <c r="AA231" i="28" s="1"/>
  <c r="AB70" i="28"/>
  <c r="AB231" i="28" s="1"/>
  <c r="AC70" i="28"/>
  <c r="AC231" i="28" s="1"/>
  <c r="AD70" i="28"/>
  <c r="AD231" i="28" s="1"/>
  <c r="AE70" i="28"/>
  <c r="AE231" i="28" s="1"/>
  <c r="AF70" i="28"/>
  <c r="AF231" i="28" s="1"/>
  <c r="AG70" i="28"/>
  <c r="AG231" i="28" s="1"/>
  <c r="AH70" i="28"/>
  <c r="AH231" i="28" s="1"/>
  <c r="AI70" i="28"/>
  <c r="AI231" i="28" s="1"/>
  <c r="AJ70" i="28"/>
  <c r="AJ231" i="28" s="1"/>
  <c r="AK70" i="28"/>
  <c r="AK231" i="28" s="1"/>
  <c r="AL70" i="28"/>
  <c r="AL231" i="28" s="1"/>
  <c r="AM70" i="28"/>
  <c r="AM231" i="28" s="1"/>
  <c r="AN70" i="28"/>
  <c r="AN231" i="28" s="1"/>
  <c r="E71" i="28"/>
  <c r="E232" i="28" s="1"/>
  <c r="F71" i="28"/>
  <c r="F232" i="28" s="1"/>
  <c r="G71" i="28"/>
  <c r="G232" i="28" s="1"/>
  <c r="H71" i="28"/>
  <c r="H232" i="28" s="1"/>
  <c r="I71" i="28"/>
  <c r="I232" i="28" s="1"/>
  <c r="J71" i="28"/>
  <c r="J232" i="28" s="1"/>
  <c r="K71" i="28"/>
  <c r="K232" i="28" s="1"/>
  <c r="L71" i="28"/>
  <c r="L232" i="28" s="1"/>
  <c r="M71" i="28"/>
  <c r="M232" i="28" s="1"/>
  <c r="N71" i="28"/>
  <c r="N232" i="28" s="1"/>
  <c r="O71" i="28"/>
  <c r="O232" i="28" s="1"/>
  <c r="P71" i="28"/>
  <c r="P232" i="28" s="1"/>
  <c r="Q71" i="28"/>
  <c r="Q232" i="28" s="1"/>
  <c r="R71" i="28"/>
  <c r="R232" i="28" s="1"/>
  <c r="S71" i="28"/>
  <c r="S232" i="28" s="1"/>
  <c r="T71" i="28"/>
  <c r="T232" i="28" s="1"/>
  <c r="U71" i="28"/>
  <c r="U232" i="28" s="1"/>
  <c r="V71" i="28"/>
  <c r="V232" i="28" s="1"/>
  <c r="W71" i="28"/>
  <c r="W232" i="28" s="1"/>
  <c r="X71" i="28"/>
  <c r="X232" i="28" s="1"/>
  <c r="Y71" i="28"/>
  <c r="Y232" i="28" s="1"/>
  <c r="Z71" i="28"/>
  <c r="Z232" i="28" s="1"/>
  <c r="AA71" i="28"/>
  <c r="AA232" i="28" s="1"/>
  <c r="AB71" i="28"/>
  <c r="AB232" i="28" s="1"/>
  <c r="AC71" i="28"/>
  <c r="AC232" i="28" s="1"/>
  <c r="AD71" i="28"/>
  <c r="AD232" i="28" s="1"/>
  <c r="AE71" i="28"/>
  <c r="AE232" i="28" s="1"/>
  <c r="AF71" i="28"/>
  <c r="AF232" i="28" s="1"/>
  <c r="AG71" i="28"/>
  <c r="AG232" i="28" s="1"/>
  <c r="AH71" i="28"/>
  <c r="AH232" i="28" s="1"/>
  <c r="AI71" i="28"/>
  <c r="AI232" i="28" s="1"/>
  <c r="AJ71" i="28"/>
  <c r="AJ232" i="28" s="1"/>
  <c r="AK71" i="28"/>
  <c r="AK232" i="28" s="1"/>
  <c r="AL71" i="28"/>
  <c r="AL232" i="28" s="1"/>
  <c r="AM71" i="28"/>
  <c r="AM232" i="28" s="1"/>
  <c r="AN71" i="28"/>
  <c r="AN232" i="28" s="1"/>
  <c r="E72" i="28"/>
  <c r="E233" i="28" s="1"/>
  <c r="F72" i="28"/>
  <c r="F233" i="28" s="1"/>
  <c r="G72" i="28"/>
  <c r="G233" i="28" s="1"/>
  <c r="H72" i="28"/>
  <c r="H233" i="28" s="1"/>
  <c r="I72" i="28"/>
  <c r="I233" i="28" s="1"/>
  <c r="J72" i="28"/>
  <c r="J233" i="28" s="1"/>
  <c r="K72" i="28"/>
  <c r="K233" i="28" s="1"/>
  <c r="L72" i="28"/>
  <c r="L233" i="28" s="1"/>
  <c r="M72" i="28"/>
  <c r="M233" i="28" s="1"/>
  <c r="N72" i="28"/>
  <c r="N233" i="28" s="1"/>
  <c r="O72" i="28"/>
  <c r="O233" i="28" s="1"/>
  <c r="P72" i="28"/>
  <c r="P233" i="28" s="1"/>
  <c r="Q72" i="28"/>
  <c r="Q233" i="28" s="1"/>
  <c r="R72" i="28"/>
  <c r="R233" i="28" s="1"/>
  <c r="S72" i="28"/>
  <c r="S233" i="28" s="1"/>
  <c r="T72" i="28"/>
  <c r="T233" i="28" s="1"/>
  <c r="U72" i="28"/>
  <c r="U233" i="28" s="1"/>
  <c r="V72" i="28"/>
  <c r="V233" i="28" s="1"/>
  <c r="W72" i="28"/>
  <c r="W233" i="28" s="1"/>
  <c r="X72" i="28"/>
  <c r="X233" i="28" s="1"/>
  <c r="Y72" i="28"/>
  <c r="Y233" i="28" s="1"/>
  <c r="Z72" i="28"/>
  <c r="Z233" i="28" s="1"/>
  <c r="AA72" i="28"/>
  <c r="AA233" i="28" s="1"/>
  <c r="AB72" i="28"/>
  <c r="AB233" i="28" s="1"/>
  <c r="AC72" i="28"/>
  <c r="AC233" i="28" s="1"/>
  <c r="AD72" i="28"/>
  <c r="AD233" i="28" s="1"/>
  <c r="AE72" i="28"/>
  <c r="AE233" i="28" s="1"/>
  <c r="AF72" i="28"/>
  <c r="AF233" i="28" s="1"/>
  <c r="AG72" i="28"/>
  <c r="AG233" i="28" s="1"/>
  <c r="AH72" i="28"/>
  <c r="AH233" i="28" s="1"/>
  <c r="AI72" i="28"/>
  <c r="AI233" i="28" s="1"/>
  <c r="AJ72" i="28"/>
  <c r="AJ233" i="28" s="1"/>
  <c r="AK72" i="28"/>
  <c r="AK233" i="28" s="1"/>
  <c r="AL72" i="28"/>
  <c r="AL233" i="28" s="1"/>
  <c r="AM72" i="28"/>
  <c r="AM233" i="28" s="1"/>
  <c r="AN72" i="28"/>
  <c r="AN233" i="28" s="1"/>
  <c r="E73" i="28"/>
  <c r="E234" i="28" s="1"/>
  <c r="F73" i="28"/>
  <c r="F234" i="28" s="1"/>
  <c r="G73" i="28"/>
  <c r="G234" i="28" s="1"/>
  <c r="H73" i="28"/>
  <c r="H234" i="28" s="1"/>
  <c r="I73" i="28"/>
  <c r="I234" i="28" s="1"/>
  <c r="J73" i="28"/>
  <c r="J234" i="28" s="1"/>
  <c r="K73" i="28"/>
  <c r="K234" i="28" s="1"/>
  <c r="L73" i="28"/>
  <c r="L234" i="28" s="1"/>
  <c r="M73" i="28"/>
  <c r="M234" i="28" s="1"/>
  <c r="N73" i="28"/>
  <c r="N234" i="28" s="1"/>
  <c r="O73" i="28"/>
  <c r="O234" i="28" s="1"/>
  <c r="P73" i="28"/>
  <c r="P234" i="28" s="1"/>
  <c r="Q73" i="28"/>
  <c r="Q234" i="28" s="1"/>
  <c r="R73" i="28"/>
  <c r="R234" i="28" s="1"/>
  <c r="S73" i="28"/>
  <c r="S234" i="28" s="1"/>
  <c r="T73" i="28"/>
  <c r="T234" i="28" s="1"/>
  <c r="U73" i="28"/>
  <c r="U234" i="28" s="1"/>
  <c r="V73" i="28"/>
  <c r="V234" i="28" s="1"/>
  <c r="W73" i="28"/>
  <c r="W234" i="28" s="1"/>
  <c r="X73" i="28"/>
  <c r="X234" i="28" s="1"/>
  <c r="Y73" i="28"/>
  <c r="Y234" i="28" s="1"/>
  <c r="Z73" i="28"/>
  <c r="Z234" i="28" s="1"/>
  <c r="AA73" i="28"/>
  <c r="AA234" i="28" s="1"/>
  <c r="AB73" i="28"/>
  <c r="AB234" i="28" s="1"/>
  <c r="AC73" i="28"/>
  <c r="AC234" i="28" s="1"/>
  <c r="AD73" i="28"/>
  <c r="AD234" i="28" s="1"/>
  <c r="AE73" i="28"/>
  <c r="AE234" i="28" s="1"/>
  <c r="AF73" i="28"/>
  <c r="AF234" i="28" s="1"/>
  <c r="AG73" i="28"/>
  <c r="AG234" i="28" s="1"/>
  <c r="AH73" i="28"/>
  <c r="AH234" i="28" s="1"/>
  <c r="AI73" i="28"/>
  <c r="AI234" i="28" s="1"/>
  <c r="AJ73" i="28"/>
  <c r="AJ234" i="28" s="1"/>
  <c r="AK73" i="28"/>
  <c r="AK234" i="28" s="1"/>
  <c r="AL73" i="28"/>
  <c r="AL234" i="28" s="1"/>
  <c r="AM73" i="28"/>
  <c r="AM234" i="28" s="1"/>
  <c r="AN73" i="28"/>
  <c r="AN234" i="28" s="1"/>
  <c r="E74" i="28"/>
  <c r="E235" i="28" s="1"/>
  <c r="F74" i="28"/>
  <c r="F235" i="28" s="1"/>
  <c r="G74" i="28"/>
  <c r="G235" i="28" s="1"/>
  <c r="H74" i="28"/>
  <c r="H235" i="28" s="1"/>
  <c r="I74" i="28"/>
  <c r="I235" i="28" s="1"/>
  <c r="J74" i="28"/>
  <c r="J235" i="28" s="1"/>
  <c r="K74" i="28"/>
  <c r="K235" i="28" s="1"/>
  <c r="L74" i="28"/>
  <c r="L235" i="28" s="1"/>
  <c r="M74" i="28"/>
  <c r="M235" i="28" s="1"/>
  <c r="N74" i="28"/>
  <c r="N235" i="28" s="1"/>
  <c r="O74" i="28"/>
  <c r="O235" i="28" s="1"/>
  <c r="P74" i="28"/>
  <c r="P235" i="28" s="1"/>
  <c r="Q74" i="28"/>
  <c r="Q235" i="28" s="1"/>
  <c r="R74" i="28"/>
  <c r="R235" i="28" s="1"/>
  <c r="S74" i="28"/>
  <c r="S235" i="28" s="1"/>
  <c r="T74" i="28"/>
  <c r="T235" i="28" s="1"/>
  <c r="U74" i="28"/>
  <c r="U235" i="28" s="1"/>
  <c r="V74" i="28"/>
  <c r="V235" i="28" s="1"/>
  <c r="W74" i="28"/>
  <c r="W235" i="28" s="1"/>
  <c r="X74" i="28"/>
  <c r="X235" i="28" s="1"/>
  <c r="Y74" i="28"/>
  <c r="Y235" i="28" s="1"/>
  <c r="Z74" i="28"/>
  <c r="Z235" i="28" s="1"/>
  <c r="AA74" i="28"/>
  <c r="AA235" i="28" s="1"/>
  <c r="AB74" i="28"/>
  <c r="AB235" i="28" s="1"/>
  <c r="AC74" i="28"/>
  <c r="AC235" i="28" s="1"/>
  <c r="AD74" i="28"/>
  <c r="AD235" i="28" s="1"/>
  <c r="AE74" i="28"/>
  <c r="AE235" i="28" s="1"/>
  <c r="AF74" i="28"/>
  <c r="AF235" i="28" s="1"/>
  <c r="AG74" i="28"/>
  <c r="AG235" i="28" s="1"/>
  <c r="AH74" i="28"/>
  <c r="AH235" i="28" s="1"/>
  <c r="AI74" i="28"/>
  <c r="AI235" i="28" s="1"/>
  <c r="AJ74" i="28"/>
  <c r="AJ235" i="28" s="1"/>
  <c r="AK74" i="28"/>
  <c r="AK235" i="28" s="1"/>
  <c r="AL74" i="28"/>
  <c r="AL235" i="28" s="1"/>
  <c r="AM74" i="28"/>
  <c r="AM235" i="28" s="1"/>
  <c r="AN74" i="28"/>
  <c r="AN235" i="28" s="1"/>
  <c r="E75" i="28"/>
  <c r="E236" i="28" s="1"/>
  <c r="F75" i="28"/>
  <c r="F236" i="28" s="1"/>
  <c r="G75" i="28"/>
  <c r="G236" i="28" s="1"/>
  <c r="H75" i="28"/>
  <c r="H236" i="28" s="1"/>
  <c r="I75" i="28"/>
  <c r="I236" i="28" s="1"/>
  <c r="J75" i="28"/>
  <c r="J236" i="28" s="1"/>
  <c r="K75" i="28"/>
  <c r="K236" i="28" s="1"/>
  <c r="L75" i="28"/>
  <c r="L236" i="28" s="1"/>
  <c r="M75" i="28"/>
  <c r="M236" i="28" s="1"/>
  <c r="N75" i="28"/>
  <c r="N236" i="28" s="1"/>
  <c r="O75" i="28"/>
  <c r="O236" i="28" s="1"/>
  <c r="P75" i="28"/>
  <c r="P236" i="28" s="1"/>
  <c r="Q75" i="28"/>
  <c r="Q236" i="28" s="1"/>
  <c r="R75" i="28"/>
  <c r="R236" i="28" s="1"/>
  <c r="S75" i="28"/>
  <c r="S236" i="28" s="1"/>
  <c r="T75" i="28"/>
  <c r="T236" i="28" s="1"/>
  <c r="U75" i="28"/>
  <c r="U236" i="28" s="1"/>
  <c r="V75" i="28"/>
  <c r="V236" i="28" s="1"/>
  <c r="W75" i="28"/>
  <c r="W236" i="28" s="1"/>
  <c r="X75" i="28"/>
  <c r="X236" i="28" s="1"/>
  <c r="Y75" i="28"/>
  <c r="Y236" i="28" s="1"/>
  <c r="Z75" i="28"/>
  <c r="Z236" i="28" s="1"/>
  <c r="AA75" i="28"/>
  <c r="AA236" i="28" s="1"/>
  <c r="AB75" i="28"/>
  <c r="AB236" i="28" s="1"/>
  <c r="AC75" i="28"/>
  <c r="AC236" i="28" s="1"/>
  <c r="AD75" i="28"/>
  <c r="AD236" i="28" s="1"/>
  <c r="AE75" i="28"/>
  <c r="AE236" i="28" s="1"/>
  <c r="AF75" i="28"/>
  <c r="AF236" i="28" s="1"/>
  <c r="AG75" i="28"/>
  <c r="AG236" i="28" s="1"/>
  <c r="AH75" i="28"/>
  <c r="AH236" i="28" s="1"/>
  <c r="AI75" i="28"/>
  <c r="AI236" i="28" s="1"/>
  <c r="AJ75" i="28"/>
  <c r="AJ236" i="28" s="1"/>
  <c r="AK75" i="28"/>
  <c r="AK236" i="28" s="1"/>
  <c r="AL75" i="28"/>
  <c r="AL236" i="28" s="1"/>
  <c r="AM75" i="28"/>
  <c r="AM236" i="28" s="1"/>
  <c r="AN75" i="28"/>
  <c r="AN236" i="28" s="1"/>
  <c r="E76" i="28"/>
  <c r="E237" i="28" s="1"/>
  <c r="F76" i="28"/>
  <c r="F237" i="28" s="1"/>
  <c r="G76" i="28"/>
  <c r="G237" i="28" s="1"/>
  <c r="H76" i="28"/>
  <c r="H237" i="28" s="1"/>
  <c r="I76" i="28"/>
  <c r="I237" i="28" s="1"/>
  <c r="J76" i="28"/>
  <c r="J237" i="28" s="1"/>
  <c r="K76" i="28"/>
  <c r="K237" i="28" s="1"/>
  <c r="L76" i="28"/>
  <c r="L237" i="28" s="1"/>
  <c r="M76" i="28"/>
  <c r="M237" i="28" s="1"/>
  <c r="N76" i="28"/>
  <c r="N237" i="28" s="1"/>
  <c r="O76" i="28"/>
  <c r="O237" i="28" s="1"/>
  <c r="P76" i="28"/>
  <c r="P237" i="28" s="1"/>
  <c r="Q76" i="28"/>
  <c r="Q237" i="28" s="1"/>
  <c r="R76" i="28"/>
  <c r="R237" i="28" s="1"/>
  <c r="S76" i="28"/>
  <c r="S237" i="28" s="1"/>
  <c r="T76" i="28"/>
  <c r="T237" i="28" s="1"/>
  <c r="U76" i="28"/>
  <c r="U237" i="28" s="1"/>
  <c r="V76" i="28"/>
  <c r="V237" i="28" s="1"/>
  <c r="W76" i="28"/>
  <c r="W237" i="28" s="1"/>
  <c r="X76" i="28"/>
  <c r="X237" i="28" s="1"/>
  <c r="Y76" i="28"/>
  <c r="Y237" i="28" s="1"/>
  <c r="Z76" i="28"/>
  <c r="Z237" i="28" s="1"/>
  <c r="AA76" i="28"/>
  <c r="AA237" i="28" s="1"/>
  <c r="AB76" i="28"/>
  <c r="AB237" i="28" s="1"/>
  <c r="AC76" i="28"/>
  <c r="AC237" i="28" s="1"/>
  <c r="AD76" i="28"/>
  <c r="AD237" i="28" s="1"/>
  <c r="AE76" i="28"/>
  <c r="AE237" i="28" s="1"/>
  <c r="AF76" i="28"/>
  <c r="AF237" i="28" s="1"/>
  <c r="AG76" i="28"/>
  <c r="AG237" i="28" s="1"/>
  <c r="AH76" i="28"/>
  <c r="AH237" i="28" s="1"/>
  <c r="AI76" i="28"/>
  <c r="AI237" i="28" s="1"/>
  <c r="AJ76" i="28"/>
  <c r="AJ237" i="28" s="1"/>
  <c r="AK76" i="28"/>
  <c r="AK237" i="28" s="1"/>
  <c r="AL76" i="28"/>
  <c r="AL237" i="28" s="1"/>
  <c r="AM76" i="28"/>
  <c r="AM237" i="28" s="1"/>
  <c r="AN76" i="28"/>
  <c r="AN237" i="28" s="1"/>
  <c r="E77" i="28"/>
  <c r="E238" i="28" s="1"/>
  <c r="F77" i="28"/>
  <c r="F238" i="28" s="1"/>
  <c r="G77" i="28"/>
  <c r="G238" i="28" s="1"/>
  <c r="H77" i="28"/>
  <c r="H238" i="28" s="1"/>
  <c r="I77" i="28"/>
  <c r="I238" i="28" s="1"/>
  <c r="J77" i="28"/>
  <c r="J238" i="28" s="1"/>
  <c r="K77" i="28"/>
  <c r="K238" i="28" s="1"/>
  <c r="L77" i="28"/>
  <c r="L238" i="28" s="1"/>
  <c r="M77" i="28"/>
  <c r="M238" i="28" s="1"/>
  <c r="N77" i="28"/>
  <c r="N238" i="28" s="1"/>
  <c r="O77" i="28"/>
  <c r="O238" i="28" s="1"/>
  <c r="P77" i="28"/>
  <c r="P238" i="28" s="1"/>
  <c r="Q77" i="28"/>
  <c r="Q238" i="28" s="1"/>
  <c r="R77" i="28"/>
  <c r="R238" i="28" s="1"/>
  <c r="S77" i="28"/>
  <c r="S238" i="28" s="1"/>
  <c r="T77" i="28"/>
  <c r="T238" i="28" s="1"/>
  <c r="U77" i="28"/>
  <c r="U238" i="28" s="1"/>
  <c r="V77" i="28"/>
  <c r="V238" i="28" s="1"/>
  <c r="W77" i="28"/>
  <c r="W238" i="28" s="1"/>
  <c r="X77" i="28"/>
  <c r="X238" i="28" s="1"/>
  <c r="Y77" i="28"/>
  <c r="Y238" i="28" s="1"/>
  <c r="Z77" i="28"/>
  <c r="Z238" i="28" s="1"/>
  <c r="AA77" i="28"/>
  <c r="AA238" i="28" s="1"/>
  <c r="AB77" i="28"/>
  <c r="AB238" i="28" s="1"/>
  <c r="AC77" i="28"/>
  <c r="AC238" i="28" s="1"/>
  <c r="AD77" i="28"/>
  <c r="AD238" i="28" s="1"/>
  <c r="AE77" i="28"/>
  <c r="AE238" i="28" s="1"/>
  <c r="AF77" i="28"/>
  <c r="AF238" i="28" s="1"/>
  <c r="AG77" i="28"/>
  <c r="AG238" i="28" s="1"/>
  <c r="AH77" i="28"/>
  <c r="AH238" i="28" s="1"/>
  <c r="AI77" i="28"/>
  <c r="AI238" i="28" s="1"/>
  <c r="AJ77" i="28"/>
  <c r="AJ238" i="28" s="1"/>
  <c r="AK77" i="28"/>
  <c r="AK238" i="28" s="1"/>
  <c r="AL77" i="28"/>
  <c r="AL238" i="28" s="1"/>
  <c r="AM77" i="28"/>
  <c r="AM238" i="28" s="1"/>
  <c r="AN77" i="28"/>
  <c r="AN238" i="28" s="1"/>
  <c r="E78" i="28"/>
  <c r="E239" i="28" s="1"/>
  <c r="F78" i="28"/>
  <c r="F239" i="28" s="1"/>
  <c r="G78" i="28"/>
  <c r="G239" i="28" s="1"/>
  <c r="H78" i="28"/>
  <c r="H239" i="28" s="1"/>
  <c r="I78" i="28"/>
  <c r="I239" i="28" s="1"/>
  <c r="J78" i="28"/>
  <c r="J239" i="28" s="1"/>
  <c r="K78" i="28"/>
  <c r="K239" i="28" s="1"/>
  <c r="L78" i="28"/>
  <c r="L239" i="28" s="1"/>
  <c r="M78" i="28"/>
  <c r="M239" i="28" s="1"/>
  <c r="N78" i="28"/>
  <c r="N239" i="28" s="1"/>
  <c r="O78" i="28"/>
  <c r="O239" i="28" s="1"/>
  <c r="P78" i="28"/>
  <c r="P239" i="28" s="1"/>
  <c r="Q78" i="28"/>
  <c r="Q239" i="28" s="1"/>
  <c r="R78" i="28"/>
  <c r="R239" i="28" s="1"/>
  <c r="S78" i="28"/>
  <c r="S239" i="28" s="1"/>
  <c r="T78" i="28"/>
  <c r="T239" i="28" s="1"/>
  <c r="U78" i="28"/>
  <c r="U239" i="28" s="1"/>
  <c r="V78" i="28"/>
  <c r="V239" i="28" s="1"/>
  <c r="W78" i="28"/>
  <c r="W239" i="28" s="1"/>
  <c r="X78" i="28"/>
  <c r="X239" i="28" s="1"/>
  <c r="Y78" i="28"/>
  <c r="Y239" i="28" s="1"/>
  <c r="Z78" i="28"/>
  <c r="Z239" i="28" s="1"/>
  <c r="AA78" i="28"/>
  <c r="AA239" i="28" s="1"/>
  <c r="AB78" i="28"/>
  <c r="AB239" i="28" s="1"/>
  <c r="AC78" i="28"/>
  <c r="AC239" i="28" s="1"/>
  <c r="AD78" i="28"/>
  <c r="AD239" i="28" s="1"/>
  <c r="AE78" i="28"/>
  <c r="AE239" i="28" s="1"/>
  <c r="AF78" i="28"/>
  <c r="AF239" i="28" s="1"/>
  <c r="AG78" i="28"/>
  <c r="AG239" i="28" s="1"/>
  <c r="AH78" i="28"/>
  <c r="AH239" i="28" s="1"/>
  <c r="AI78" i="28"/>
  <c r="AJ78" i="28"/>
  <c r="AJ239" i="28" s="1"/>
  <c r="AK78" i="28"/>
  <c r="AK239" i="28" s="1"/>
  <c r="AL78" i="28"/>
  <c r="AL239" i="28" s="1"/>
  <c r="AM78" i="28"/>
  <c r="AM239" i="28" s="1"/>
  <c r="AN78" i="28"/>
  <c r="AN239" i="28" s="1"/>
  <c r="E79" i="28"/>
  <c r="E240" i="28" s="1"/>
  <c r="F79" i="28"/>
  <c r="F240" i="28" s="1"/>
  <c r="G79" i="28"/>
  <c r="G240" i="28" s="1"/>
  <c r="H79" i="28"/>
  <c r="H240" i="28" s="1"/>
  <c r="I79" i="28"/>
  <c r="I240" i="28" s="1"/>
  <c r="J79" i="28"/>
  <c r="J240" i="28" s="1"/>
  <c r="K79" i="28"/>
  <c r="K240" i="28" s="1"/>
  <c r="L79" i="28"/>
  <c r="L240" i="28" s="1"/>
  <c r="M79" i="28"/>
  <c r="M240" i="28" s="1"/>
  <c r="N79" i="28"/>
  <c r="N240" i="28" s="1"/>
  <c r="O79" i="28"/>
  <c r="O240" i="28" s="1"/>
  <c r="P79" i="28"/>
  <c r="P240" i="28" s="1"/>
  <c r="Q79" i="28"/>
  <c r="Q240" i="28" s="1"/>
  <c r="R79" i="28"/>
  <c r="R240" i="28" s="1"/>
  <c r="S79" i="28"/>
  <c r="S240" i="28" s="1"/>
  <c r="T79" i="28"/>
  <c r="T240" i="28" s="1"/>
  <c r="U79" i="28"/>
  <c r="U240" i="28" s="1"/>
  <c r="V79" i="28"/>
  <c r="V240" i="28" s="1"/>
  <c r="W79" i="28"/>
  <c r="W240" i="28" s="1"/>
  <c r="X79" i="28"/>
  <c r="X240" i="28" s="1"/>
  <c r="Y79" i="28"/>
  <c r="Y240" i="28" s="1"/>
  <c r="Z79" i="28"/>
  <c r="Z240" i="28" s="1"/>
  <c r="AA79" i="28"/>
  <c r="AA240" i="28" s="1"/>
  <c r="AB79" i="28"/>
  <c r="AB240" i="28" s="1"/>
  <c r="AC79" i="28"/>
  <c r="AC240" i="28" s="1"/>
  <c r="AD79" i="28"/>
  <c r="AD240" i="28" s="1"/>
  <c r="AE79" i="28"/>
  <c r="AE240" i="28" s="1"/>
  <c r="AF79" i="28"/>
  <c r="AF240" i="28" s="1"/>
  <c r="AG79" i="28"/>
  <c r="AG240" i="28" s="1"/>
  <c r="AH79" i="28"/>
  <c r="AH240" i="28" s="1"/>
  <c r="AI79" i="28"/>
  <c r="AI240" i="28" s="1"/>
  <c r="AJ79" i="28"/>
  <c r="AJ240" i="28" s="1"/>
  <c r="AK79" i="28"/>
  <c r="AK240" i="28" s="1"/>
  <c r="AL79" i="28"/>
  <c r="AL240" i="28" s="1"/>
  <c r="AM79" i="28"/>
  <c r="AM240" i="28" s="1"/>
  <c r="AN79" i="28"/>
  <c r="AN240" i="28" s="1"/>
  <c r="E80" i="28"/>
  <c r="E241" i="28" s="1"/>
  <c r="F80" i="28"/>
  <c r="F241" i="28" s="1"/>
  <c r="G80" i="28"/>
  <c r="G241" i="28" s="1"/>
  <c r="H80" i="28"/>
  <c r="H241" i="28" s="1"/>
  <c r="I80" i="28"/>
  <c r="I241" i="28" s="1"/>
  <c r="J80" i="28"/>
  <c r="J241" i="28" s="1"/>
  <c r="K80" i="28"/>
  <c r="K241" i="28" s="1"/>
  <c r="L80" i="28"/>
  <c r="L241" i="28" s="1"/>
  <c r="M80" i="28"/>
  <c r="M241" i="28" s="1"/>
  <c r="N80" i="28"/>
  <c r="N241" i="28" s="1"/>
  <c r="O80" i="28"/>
  <c r="O241" i="28" s="1"/>
  <c r="P80" i="28"/>
  <c r="P241" i="28" s="1"/>
  <c r="Q80" i="28"/>
  <c r="Q241" i="28" s="1"/>
  <c r="R80" i="28"/>
  <c r="R241" i="28" s="1"/>
  <c r="S80" i="28"/>
  <c r="S241" i="28" s="1"/>
  <c r="T80" i="28"/>
  <c r="T241" i="28" s="1"/>
  <c r="U80" i="28"/>
  <c r="U241" i="28" s="1"/>
  <c r="V80" i="28"/>
  <c r="V241" i="28" s="1"/>
  <c r="W80" i="28"/>
  <c r="W241" i="28" s="1"/>
  <c r="X80" i="28"/>
  <c r="X241" i="28" s="1"/>
  <c r="Y80" i="28"/>
  <c r="Y241" i="28" s="1"/>
  <c r="Z80" i="28"/>
  <c r="Z241" i="28" s="1"/>
  <c r="AA80" i="28"/>
  <c r="AA241" i="28" s="1"/>
  <c r="AB80" i="28"/>
  <c r="AB241" i="28" s="1"/>
  <c r="AC80" i="28"/>
  <c r="AC241" i="28" s="1"/>
  <c r="AD80" i="28"/>
  <c r="AD241" i="28" s="1"/>
  <c r="AE80" i="28"/>
  <c r="AE241" i="28" s="1"/>
  <c r="AF80" i="28"/>
  <c r="AF241" i="28" s="1"/>
  <c r="AG80" i="28"/>
  <c r="AG241" i="28" s="1"/>
  <c r="AH80" i="28"/>
  <c r="AH241" i="28" s="1"/>
  <c r="AI80" i="28"/>
  <c r="AI241" i="28" s="1"/>
  <c r="AJ80" i="28"/>
  <c r="AJ241" i="28" s="1"/>
  <c r="AK80" i="28"/>
  <c r="AK241" i="28" s="1"/>
  <c r="AL80" i="28"/>
  <c r="AL241" i="28" s="1"/>
  <c r="AM80" i="28"/>
  <c r="AM241" i="28" s="1"/>
  <c r="AN80" i="28"/>
  <c r="AN241" i="28" s="1"/>
  <c r="E81" i="28"/>
  <c r="E242" i="28" s="1"/>
  <c r="F81" i="28"/>
  <c r="F242" i="28" s="1"/>
  <c r="G81" i="28"/>
  <c r="G242" i="28" s="1"/>
  <c r="H81" i="28"/>
  <c r="H242" i="28" s="1"/>
  <c r="I81" i="28"/>
  <c r="I242" i="28" s="1"/>
  <c r="J81" i="28"/>
  <c r="J242" i="28" s="1"/>
  <c r="K81" i="28"/>
  <c r="K242" i="28" s="1"/>
  <c r="L81" i="28"/>
  <c r="L242" i="28" s="1"/>
  <c r="M81" i="28"/>
  <c r="M242" i="28" s="1"/>
  <c r="N81" i="28"/>
  <c r="N242" i="28" s="1"/>
  <c r="O81" i="28"/>
  <c r="O242" i="28" s="1"/>
  <c r="P81" i="28"/>
  <c r="P242" i="28" s="1"/>
  <c r="Q81" i="28"/>
  <c r="Q242" i="28" s="1"/>
  <c r="R81" i="28"/>
  <c r="R242" i="28" s="1"/>
  <c r="S81" i="28"/>
  <c r="S242" i="28" s="1"/>
  <c r="T81" i="28"/>
  <c r="T242" i="28" s="1"/>
  <c r="U81" i="28"/>
  <c r="U242" i="28" s="1"/>
  <c r="V81" i="28"/>
  <c r="V242" i="28" s="1"/>
  <c r="W81" i="28"/>
  <c r="W242" i="28" s="1"/>
  <c r="X81" i="28"/>
  <c r="X242" i="28" s="1"/>
  <c r="Y81" i="28"/>
  <c r="Y242" i="28" s="1"/>
  <c r="Z81" i="28"/>
  <c r="Z242" i="28" s="1"/>
  <c r="AA81" i="28"/>
  <c r="AA242" i="28" s="1"/>
  <c r="AB81" i="28"/>
  <c r="AB242" i="28" s="1"/>
  <c r="AC81" i="28"/>
  <c r="AC242" i="28" s="1"/>
  <c r="AD81" i="28"/>
  <c r="AD242" i="28" s="1"/>
  <c r="AE81" i="28"/>
  <c r="AE242" i="28" s="1"/>
  <c r="AF81" i="28"/>
  <c r="AF242" i="28" s="1"/>
  <c r="AG81" i="28"/>
  <c r="AG242" i="28" s="1"/>
  <c r="AH81" i="28"/>
  <c r="AH242" i="28" s="1"/>
  <c r="AI81" i="28"/>
  <c r="AI242" i="28" s="1"/>
  <c r="AJ81" i="28"/>
  <c r="AJ242" i="28" s="1"/>
  <c r="AK81" i="28"/>
  <c r="AK242" i="28" s="1"/>
  <c r="AL81" i="28"/>
  <c r="AL242" i="28" s="1"/>
  <c r="AM81" i="28"/>
  <c r="AM242" i="28" s="1"/>
  <c r="AN81" i="28"/>
  <c r="AN242" i="28" s="1"/>
  <c r="E82" i="28"/>
  <c r="E243" i="28" s="1"/>
  <c r="F82" i="28"/>
  <c r="F243" i="28" s="1"/>
  <c r="G82" i="28"/>
  <c r="G243" i="28" s="1"/>
  <c r="H82" i="28"/>
  <c r="I82" i="28"/>
  <c r="I243" i="28" s="1"/>
  <c r="J82" i="28"/>
  <c r="J243" i="28" s="1"/>
  <c r="K82" i="28"/>
  <c r="K243" i="28" s="1"/>
  <c r="L82" i="28"/>
  <c r="L243" i="28" s="1"/>
  <c r="M82" i="28"/>
  <c r="M243" i="28" s="1"/>
  <c r="N82" i="28"/>
  <c r="N243" i="28" s="1"/>
  <c r="O82" i="28"/>
  <c r="O243" i="28" s="1"/>
  <c r="P82" i="28"/>
  <c r="P243" i="28" s="1"/>
  <c r="Q82" i="28"/>
  <c r="Q243" i="28" s="1"/>
  <c r="R82" i="28"/>
  <c r="R243" i="28" s="1"/>
  <c r="S82" i="28"/>
  <c r="S243" i="28" s="1"/>
  <c r="T82" i="28"/>
  <c r="T243" i="28" s="1"/>
  <c r="U82" i="28"/>
  <c r="U243" i="28" s="1"/>
  <c r="V82" i="28"/>
  <c r="V243" i="28" s="1"/>
  <c r="W82" i="28"/>
  <c r="W243" i="28" s="1"/>
  <c r="X82" i="28"/>
  <c r="X243" i="28" s="1"/>
  <c r="Y82" i="28"/>
  <c r="Y243" i="28" s="1"/>
  <c r="Z82" i="28"/>
  <c r="Z243" i="28" s="1"/>
  <c r="AA82" i="28"/>
  <c r="AA243" i="28" s="1"/>
  <c r="AB82" i="28"/>
  <c r="AB243" i="28" s="1"/>
  <c r="AC82" i="28"/>
  <c r="AC243" i="28" s="1"/>
  <c r="AD82" i="28"/>
  <c r="AD243" i="28" s="1"/>
  <c r="AE82" i="28"/>
  <c r="AE243" i="28" s="1"/>
  <c r="AF82" i="28"/>
  <c r="AF243" i="28" s="1"/>
  <c r="AG82" i="28"/>
  <c r="AG243" i="28" s="1"/>
  <c r="AH82" i="28"/>
  <c r="AH243" i="28" s="1"/>
  <c r="AI82" i="28"/>
  <c r="AI243" i="28" s="1"/>
  <c r="AJ82" i="28"/>
  <c r="AJ243" i="28" s="1"/>
  <c r="AK82" i="28"/>
  <c r="AK243" i="28" s="1"/>
  <c r="AL82" i="28"/>
  <c r="AL243" i="28" s="1"/>
  <c r="AM82" i="28"/>
  <c r="AM243" i="28" s="1"/>
  <c r="AN82" i="28"/>
  <c r="AN243" i="28" s="1"/>
  <c r="E83" i="28"/>
  <c r="E244" i="28" s="1"/>
  <c r="F83" i="28"/>
  <c r="F244" i="28" s="1"/>
  <c r="G83" i="28"/>
  <c r="G244" i="28" s="1"/>
  <c r="H83" i="28"/>
  <c r="H244" i="28" s="1"/>
  <c r="I83" i="28"/>
  <c r="I244" i="28" s="1"/>
  <c r="J83" i="28"/>
  <c r="J244" i="28" s="1"/>
  <c r="K83" i="28"/>
  <c r="K244" i="28" s="1"/>
  <c r="L83" i="28"/>
  <c r="L244" i="28" s="1"/>
  <c r="M83" i="28"/>
  <c r="M244" i="28" s="1"/>
  <c r="N83" i="28"/>
  <c r="N244" i="28" s="1"/>
  <c r="O83" i="28"/>
  <c r="O244" i="28" s="1"/>
  <c r="P83" i="28"/>
  <c r="P244" i="28" s="1"/>
  <c r="Q83" i="28"/>
  <c r="Q244" i="28" s="1"/>
  <c r="R83" i="28"/>
  <c r="R244" i="28" s="1"/>
  <c r="S83" i="28"/>
  <c r="S244" i="28" s="1"/>
  <c r="T83" i="28"/>
  <c r="T244" i="28" s="1"/>
  <c r="U83" i="28"/>
  <c r="U244" i="28" s="1"/>
  <c r="V83" i="28"/>
  <c r="V244" i="28" s="1"/>
  <c r="W83" i="28"/>
  <c r="W244" i="28" s="1"/>
  <c r="X83" i="28"/>
  <c r="X244" i="28" s="1"/>
  <c r="Y83" i="28"/>
  <c r="Y244" i="28" s="1"/>
  <c r="Z83" i="28"/>
  <c r="Z244" i="28" s="1"/>
  <c r="AA83" i="28"/>
  <c r="AA244" i="28" s="1"/>
  <c r="AB83" i="28"/>
  <c r="AB244" i="28" s="1"/>
  <c r="AC83" i="28"/>
  <c r="AC244" i="28" s="1"/>
  <c r="AD83" i="28"/>
  <c r="AD244" i="28" s="1"/>
  <c r="AE83" i="28"/>
  <c r="AE244" i="28" s="1"/>
  <c r="AF83" i="28"/>
  <c r="AF244" i="28" s="1"/>
  <c r="AG83" i="28"/>
  <c r="AG244" i="28" s="1"/>
  <c r="AH83" i="28"/>
  <c r="AH244" i="28" s="1"/>
  <c r="AI83" i="28"/>
  <c r="AI244" i="28" s="1"/>
  <c r="AJ83" i="28"/>
  <c r="AJ244" i="28" s="1"/>
  <c r="AK83" i="28"/>
  <c r="AK244" i="28" s="1"/>
  <c r="AL83" i="28"/>
  <c r="AL244" i="28" s="1"/>
  <c r="AM83" i="28"/>
  <c r="AM244" i="28" s="1"/>
  <c r="AN83" i="28"/>
  <c r="AN244" i="28" s="1"/>
  <c r="E84" i="28"/>
  <c r="E245" i="28" s="1"/>
  <c r="F84" i="28"/>
  <c r="F245" i="28" s="1"/>
  <c r="G84" i="28"/>
  <c r="G245" i="28" s="1"/>
  <c r="H84" i="28"/>
  <c r="H245" i="28" s="1"/>
  <c r="I84" i="28"/>
  <c r="I245" i="28" s="1"/>
  <c r="J84" i="28"/>
  <c r="J245" i="28" s="1"/>
  <c r="K84" i="28"/>
  <c r="K245" i="28" s="1"/>
  <c r="L84" i="28"/>
  <c r="L245" i="28" s="1"/>
  <c r="M84" i="28"/>
  <c r="M245" i="28" s="1"/>
  <c r="N84" i="28"/>
  <c r="N245" i="28" s="1"/>
  <c r="O84" i="28"/>
  <c r="O245" i="28" s="1"/>
  <c r="P84" i="28"/>
  <c r="P245" i="28" s="1"/>
  <c r="Q84" i="28"/>
  <c r="Q245" i="28" s="1"/>
  <c r="R84" i="28"/>
  <c r="R245" i="28" s="1"/>
  <c r="S84" i="28"/>
  <c r="S245" i="28" s="1"/>
  <c r="T84" i="28"/>
  <c r="T245" i="28" s="1"/>
  <c r="U84" i="28"/>
  <c r="U245" i="28" s="1"/>
  <c r="V84" i="28"/>
  <c r="V245" i="28" s="1"/>
  <c r="W84" i="28"/>
  <c r="W245" i="28" s="1"/>
  <c r="X84" i="28"/>
  <c r="X245" i="28" s="1"/>
  <c r="Y84" i="28"/>
  <c r="Y245" i="28" s="1"/>
  <c r="Z84" i="28"/>
  <c r="Z245" i="28" s="1"/>
  <c r="AA84" i="28"/>
  <c r="AA245" i="28" s="1"/>
  <c r="AB84" i="28"/>
  <c r="AB245" i="28" s="1"/>
  <c r="AC84" i="28"/>
  <c r="AC245" i="28" s="1"/>
  <c r="AD84" i="28"/>
  <c r="AD245" i="28" s="1"/>
  <c r="AE84" i="28"/>
  <c r="AE245" i="28" s="1"/>
  <c r="AF84" i="28"/>
  <c r="AF245" i="28" s="1"/>
  <c r="AG84" i="28"/>
  <c r="AG245" i="28" s="1"/>
  <c r="AH84" i="28"/>
  <c r="AH245" i="28" s="1"/>
  <c r="AI84" i="28"/>
  <c r="AI245" i="28" s="1"/>
  <c r="AJ84" i="28"/>
  <c r="AJ245" i="28" s="1"/>
  <c r="AK84" i="28"/>
  <c r="AK245" i="28" s="1"/>
  <c r="AL84" i="28"/>
  <c r="AL245" i="28" s="1"/>
  <c r="AM84" i="28"/>
  <c r="AM245" i="28" s="1"/>
  <c r="AN84" i="28"/>
  <c r="AN245" i="28" s="1"/>
  <c r="E85" i="28"/>
  <c r="E246" i="28" s="1"/>
  <c r="F85" i="28"/>
  <c r="F246" i="28" s="1"/>
  <c r="G85" i="28"/>
  <c r="G246" i="28" s="1"/>
  <c r="H85" i="28"/>
  <c r="H246" i="28" s="1"/>
  <c r="I85" i="28"/>
  <c r="I246" i="28" s="1"/>
  <c r="J85" i="28"/>
  <c r="J246" i="28" s="1"/>
  <c r="K85" i="28"/>
  <c r="K246" i="28" s="1"/>
  <c r="L85" i="28"/>
  <c r="L246" i="28" s="1"/>
  <c r="M85" i="28"/>
  <c r="M246" i="28" s="1"/>
  <c r="N85" i="28"/>
  <c r="N246" i="28" s="1"/>
  <c r="O85" i="28"/>
  <c r="O246" i="28" s="1"/>
  <c r="P85" i="28"/>
  <c r="P246" i="28" s="1"/>
  <c r="Q85" i="28"/>
  <c r="Q246" i="28" s="1"/>
  <c r="R85" i="28"/>
  <c r="R246" i="28" s="1"/>
  <c r="S85" i="28"/>
  <c r="S246" i="28" s="1"/>
  <c r="T85" i="28"/>
  <c r="T246" i="28" s="1"/>
  <c r="U85" i="28"/>
  <c r="U246" i="28" s="1"/>
  <c r="V85" i="28"/>
  <c r="V246" i="28" s="1"/>
  <c r="W85" i="28"/>
  <c r="W246" i="28" s="1"/>
  <c r="X85" i="28"/>
  <c r="X246" i="28" s="1"/>
  <c r="Y85" i="28"/>
  <c r="Y246" i="28" s="1"/>
  <c r="Z85" i="28"/>
  <c r="Z246" i="28" s="1"/>
  <c r="AA85" i="28"/>
  <c r="AA246" i="28" s="1"/>
  <c r="AB85" i="28"/>
  <c r="AB246" i="28" s="1"/>
  <c r="AC85" i="28"/>
  <c r="AC246" i="28" s="1"/>
  <c r="AD85" i="28"/>
  <c r="AD246" i="28" s="1"/>
  <c r="AE85" i="28"/>
  <c r="AF85" i="28"/>
  <c r="AF246" i="28" s="1"/>
  <c r="AG85" i="28"/>
  <c r="AG246" i="28" s="1"/>
  <c r="AH85" i="28"/>
  <c r="AH246" i="28" s="1"/>
  <c r="AI85" i="28"/>
  <c r="AI246" i="28" s="1"/>
  <c r="AJ85" i="28"/>
  <c r="AJ246" i="28" s="1"/>
  <c r="AK85" i="28"/>
  <c r="AK246" i="28" s="1"/>
  <c r="AL85" i="28"/>
  <c r="AL246" i="28" s="1"/>
  <c r="AM85" i="28"/>
  <c r="AM246" i="28" s="1"/>
  <c r="AN85" i="28"/>
  <c r="AN246" i="28" s="1"/>
  <c r="E86" i="28"/>
  <c r="E247" i="28" s="1"/>
  <c r="F86" i="28"/>
  <c r="F247" i="28" s="1"/>
  <c r="G86" i="28"/>
  <c r="G247" i="28" s="1"/>
  <c r="H86" i="28"/>
  <c r="H247" i="28" s="1"/>
  <c r="I86" i="28"/>
  <c r="I247" i="28" s="1"/>
  <c r="J86" i="28"/>
  <c r="J247" i="28" s="1"/>
  <c r="K86" i="28"/>
  <c r="K247" i="28" s="1"/>
  <c r="L86" i="28"/>
  <c r="L247" i="28" s="1"/>
  <c r="M86" i="28"/>
  <c r="M247" i="28" s="1"/>
  <c r="N86" i="28"/>
  <c r="N247" i="28" s="1"/>
  <c r="O86" i="28"/>
  <c r="O247" i="28" s="1"/>
  <c r="P86" i="28"/>
  <c r="P247" i="28" s="1"/>
  <c r="Q86" i="28"/>
  <c r="Q247" i="28" s="1"/>
  <c r="R86" i="28"/>
  <c r="R247" i="28" s="1"/>
  <c r="S86" i="28"/>
  <c r="S247" i="28" s="1"/>
  <c r="T86" i="28"/>
  <c r="T247" i="28" s="1"/>
  <c r="U86" i="28"/>
  <c r="U247" i="28" s="1"/>
  <c r="V86" i="28"/>
  <c r="V247" i="28" s="1"/>
  <c r="W86" i="28"/>
  <c r="W247" i="28" s="1"/>
  <c r="X86" i="28"/>
  <c r="X247" i="28" s="1"/>
  <c r="Y86" i="28"/>
  <c r="Y247" i="28" s="1"/>
  <c r="Z86" i="28"/>
  <c r="Z247" i="28" s="1"/>
  <c r="AA86" i="28"/>
  <c r="AA247" i="28" s="1"/>
  <c r="AB86" i="28"/>
  <c r="AB247" i="28" s="1"/>
  <c r="AC86" i="28"/>
  <c r="AC247" i="28" s="1"/>
  <c r="AD86" i="28"/>
  <c r="AD247" i="28" s="1"/>
  <c r="AE86" i="28"/>
  <c r="AE247" i="28" s="1"/>
  <c r="AF86" i="28"/>
  <c r="AF247" i="28" s="1"/>
  <c r="AG86" i="28"/>
  <c r="AG247" i="28" s="1"/>
  <c r="AH86" i="28"/>
  <c r="AH247" i="28" s="1"/>
  <c r="AI86" i="28"/>
  <c r="AI247" i="28" s="1"/>
  <c r="AJ86" i="28"/>
  <c r="AJ247" i="28" s="1"/>
  <c r="AK86" i="28"/>
  <c r="AK247" i="28" s="1"/>
  <c r="AL86" i="28"/>
  <c r="AL247" i="28" s="1"/>
  <c r="AM86" i="28"/>
  <c r="AM247" i="28" s="1"/>
  <c r="AN86" i="28"/>
  <c r="AN247" i="28" s="1"/>
  <c r="E87" i="28"/>
  <c r="E248" i="28" s="1"/>
  <c r="F87" i="28"/>
  <c r="F248" i="28" s="1"/>
  <c r="G87" i="28"/>
  <c r="G248" i="28" s="1"/>
  <c r="H87" i="28"/>
  <c r="H248" i="28" s="1"/>
  <c r="I87" i="28"/>
  <c r="I248" i="28" s="1"/>
  <c r="J87" i="28"/>
  <c r="J248" i="28" s="1"/>
  <c r="K87" i="28"/>
  <c r="K248" i="28" s="1"/>
  <c r="L87" i="28"/>
  <c r="L248" i="28" s="1"/>
  <c r="M87" i="28"/>
  <c r="M248" i="28" s="1"/>
  <c r="N87" i="28"/>
  <c r="N248" i="28" s="1"/>
  <c r="O87" i="28"/>
  <c r="O248" i="28" s="1"/>
  <c r="P87" i="28"/>
  <c r="P248" i="28" s="1"/>
  <c r="Q87" i="28"/>
  <c r="Q248" i="28" s="1"/>
  <c r="R87" i="28"/>
  <c r="R248" i="28" s="1"/>
  <c r="S87" i="28"/>
  <c r="S248" i="28" s="1"/>
  <c r="T87" i="28"/>
  <c r="T248" i="28" s="1"/>
  <c r="U87" i="28"/>
  <c r="U248" i="28" s="1"/>
  <c r="V87" i="28"/>
  <c r="V248" i="28" s="1"/>
  <c r="W87" i="28"/>
  <c r="W248" i="28" s="1"/>
  <c r="X87" i="28"/>
  <c r="X248" i="28" s="1"/>
  <c r="Y87" i="28"/>
  <c r="Y248" i="28" s="1"/>
  <c r="Z87" i="28"/>
  <c r="Z248" i="28" s="1"/>
  <c r="AA87" i="28"/>
  <c r="AA248" i="28" s="1"/>
  <c r="AB87" i="28"/>
  <c r="AB248" i="28" s="1"/>
  <c r="AC87" i="28"/>
  <c r="AC248" i="28" s="1"/>
  <c r="AD87" i="28"/>
  <c r="AD248" i="28" s="1"/>
  <c r="AE87" i="28"/>
  <c r="AE248" i="28" s="1"/>
  <c r="AF87" i="28"/>
  <c r="AF248" i="28" s="1"/>
  <c r="AG87" i="28"/>
  <c r="AG248" i="28" s="1"/>
  <c r="AH87" i="28"/>
  <c r="AH248" i="28" s="1"/>
  <c r="AI87" i="28"/>
  <c r="AI248" i="28" s="1"/>
  <c r="AJ87" i="28"/>
  <c r="AJ248" i="28" s="1"/>
  <c r="AK87" i="28"/>
  <c r="AK248" i="28" s="1"/>
  <c r="AL87" i="28"/>
  <c r="AL248" i="28" s="1"/>
  <c r="AM87" i="28"/>
  <c r="AM248" i="28" s="1"/>
  <c r="AN87" i="28"/>
  <c r="AN248" i="28" s="1"/>
  <c r="E88" i="28"/>
  <c r="E249" i="28" s="1"/>
  <c r="F88" i="28"/>
  <c r="F249" i="28" s="1"/>
  <c r="G88" i="28"/>
  <c r="G249" i="28" s="1"/>
  <c r="H88" i="28"/>
  <c r="H249" i="28" s="1"/>
  <c r="I88" i="28"/>
  <c r="I249" i="28" s="1"/>
  <c r="J88" i="28"/>
  <c r="J249" i="28" s="1"/>
  <c r="K88" i="28"/>
  <c r="K249" i="28" s="1"/>
  <c r="L88" i="28"/>
  <c r="L249" i="28" s="1"/>
  <c r="M88" i="28"/>
  <c r="M249" i="28" s="1"/>
  <c r="N88" i="28"/>
  <c r="N249" i="28" s="1"/>
  <c r="O88" i="28"/>
  <c r="O249" i="28" s="1"/>
  <c r="P88" i="28"/>
  <c r="P249" i="28" s="1"/>
  <c r="Q88" i="28"/>
  <c r="Q249" i="28" s="1"/>
  <c r="R88" i="28"/>
  <c r="R249" i="28" s="1"/>
  <c r="S88" i="28"/>
  <c r="S249" i="28" s="1"/>
  <c r="T88" i="28"/>
  <c r="T249" i="28" s="1"/>
  <c r="U88" i="28"/>
  <c r="U249" i="28" s="1"/>
  <c r="V88" i="28"/>
  <c r="V249" i="28" s="1"/>
  <c r="W88" i="28"/>
  <c r="W249" i="28" s="1"/>
  <c r="X88" i="28"/>
  <c r="X249" i="28" s="1"/>
  <c r="Y88" i="28"/>
  <c r="Y249" i="28" s="1"/>
  <c r="Z88" i="28"/>
  <c r="Z249" i="28" s="1"/>
  <c r="AA88" i="28"/>
  <c r="AA249" i="28" s="1"/>
  <c r="AB88" i="28"/>
  <c r="AB249" i="28" s="1"/>
  <c r="AC88" i="28"/>
  <c r="AC249" i="28" s="1"/>
  <c r="AD88" i="28"/>
  <c r="AD249" i="28" s="1"/>
  <c r="AE88" i="28"/>
  <c r="AF88" i="28"/>
  <c r="AF249" i="28" s="1"/>
  <c r="AG88" i="28"/>
  <c r="AG249" i="28" s="1"/>
  <c r="AH88" i="28"/>
  <c r="AH249" i="28" s="1"/>
  <c r="AI88" i="28"/>
  <c r="AI249" i="28" s="1"/>
  <c r="AJ88" i="28"/>
  <c r="AJ249" i="28" s="1"/>
  <c r="AK88" i="28"/>
  <c r="AK249" i="28" s="1"/>
  <c r="AL88" i="28"/>
  <c r="AL249" i="28" s="1"/>
  <c r="AM88" i="28"/>
  <c r="AM249" i="28" s="1"/>
  <c r="AN88" i="28"/>
  <c r="AN249" i="28" s="1"/>
  <c r="E89" i="28"/>
  <c r="E250" i="28" s="1"/>
  <c r="F89" i="28"/>
  <c r="F250" i="28" s="1"/>
  <c r="G89" i="28"/>
  <c r="G250" i="28" s="1"/>
  <c r="H89" i="28"/>
  <c r="H250" i="28" s="1"/>
  <c r="I89" i="28"/>
  <c r="I250" i="28" s="1"/>
  <c r="J89" i="28"/>
  <c r="J250" i="28" s="1"/>
  <c r="K89" i="28"/>
  <c r="K250" i="28" s="1"/>
  <c r="L89" i="28"/>
  <c r="L250" i="28" s="1"/>
  <c r="M89" i="28"/>
  <c r="M250" i="28" s="1"/>
  <c r="N89" i="28"/>
  <c r="N250" i="28" s="1"/>
  <c r="O89" i="28"/>
  <c r="O250" i="28" s="1"/>
  <c r="P89" i="28"/>
  <c r="P250" i="28" s="1"/>
  <c r="Q89" i="28"/>
  <c r="Q250" i="28" s="1"/>
  <c r="R89" i="28"/>
  <c r="R250" i="28" s="1"/>
  <c r="S89" i="28"/>
  <c r="S250" i="28" s="1"/>
  <c r="T89" i="28"/>
  <c r="T250" i="28" s="1"/>
  <c r="U89" i="28"/>
  <c r="U250" i="28" s="1"/>
  <c r="V89" i="28"/>
  <c r="V250" i="28" s="1"/>
  <c r="W89" i="28"/>
  <c r="W250" i="28" s="1"/>
  <c r="X89" i="28"/>
  <c r="X250" i="28" s="1"/>
  <c r="Y89" i="28"/>
  <c r="Y250" i="28" s="1"/>
  <c r="Z89" i="28"/>
  <c r="Z250" i="28" s="1"/>
  <c r="AA89" i="28"/>
  <c r="AA250" i="28" s="1"/>
  <c r="AB89" i="28"/>
  <c r="AC89" i="28"/>
  <c r="AC250" i="28" s="1"/>
  <c r="AD89" i="28"/>
  <c r="AD250" i="28" s="1"/>
  <c r="AE89" i="28"/>
  <c r="AE250" i="28" s="1"/>
  <c r="AF89" i="28"/>
  <c r="AF250" i="28" s="1"/>
  <c r="AG89" i="28"/>
  <c r="AG250" i="28" s="1"/>
  <c r="AH89" i="28"/>
  <c r="AH250" i="28" s="1"/>
  <c r="AI89" i="28"/>
  <c r="AI250" i="28" s="1"/>
  <c r="AJ89" i="28"/>
  <c r="AJ250" i="28" s="1"/>
  <c r="AK89" i="28"/>
  <c r="AK250" i="28" s="1"/>
  <c r="AL89" i="28"/>
  <c r="AL250" i="28" s="1"/>
  <c r="AM89" i="28"/>
  <c r="AM250" i="28" s="1"/>
  <c r="AN89" i="28"/>
  <c r="AN250" i="28" s="1"/>
  <c r="E90" i="28"/>
  <c r="E251" i="28" s="1"/>
  <c r="F90" i="28"/>
  <c r="F251" i="28" s="1"/>
  <c r="G90" i="28"/>
  <c r="G251" i="28" s="1"/>
  <c r="H90" i="28"/>
  <c r="H251" i="28" s="1"/>
  <c r="I90" i="28"/>
  <c r="I251" i="28" s="1"/>
  <c r="J90" i="28"/>
  <c r="J251" i="28" s="1"/>
  <c r="K90" i="28"/>
  <c r="K251" i="28" s="1"/>
  <c r="L90" i="28"/>
  <c r="L251" i="28" s="1"/>
  <c r="M90" i="28"/>
  <c r="M251" i="28" s="1"/>
  <c r="N90" i="28"/>
  <c r="N251" i="28" s="1"/>
  <c r="O90" i="28"/>
  <c r="O251" i="28" s="1"/>
  <c r="P90" i="28"/>
  <c r="P251" i="28" s="1"/>
  <c r="Q90" i="28"/>
  <c r="Q251" i="28" s="1"/>
  <c r="R90" i="28"/>
  <c r="R251" i="28" s="1"/>
  <c r="S90" i="28"/>
  <c r="S251" i="28" s="1"/>
  <c r="T90" i="28"/>
  <c r="T251" i="28" s="1"/>
  <c r="U90" i="28"/>
  <c r="U251" i="28" s="1"/>
  <c r="V90" i="28"/>
  <c r="V251" i="28" s="1"/>
  <c r="W90" i="28"/>
  <c r="W251" i="28" s="1"/>
  <c r="X90" i="28"/>
  <c r="X251" i="28" s="1"/>
  <c r="Y90" i="28"/>
  <c r="Y251" i="28" s="1"/>
  <c r="Z90" i="28"/>
  <c r="Z251" i="28" s="1"/>
  <c r="AA90" i="28"/>
  <c r="AA251" i="28" s="1"/>
  <c r="AB90" i="28"/>
  <c r="AB251" i="28" s="1"/>
  <c r="AC90" i="28"/>
  <c r="AC251" i="28" s="1"/>
  <c r="AD90" i="28"/>
  <c r="AD251" i="28" s="1"/>
  <c r="AE90" i="28"/>
  <c r="AE251" i="28" s="1"/>
  <c r="AF90" i="28"/>
  <c r="AF251" i="28" s="1"/>
  <c r="AG90" i="28"/>
  <c r="AG251" i="28" s="1"/>
  <c r="AH90" i="28"/>
  <c r="AH251" i="28" s="1"/>
  <c r="AI90" i="28"/>
  <c r="AI251" i="28" s="1"/>
  <c r="AJ90" i="28"/>
  <c r="AJ251" i="28" s="1"/>
  <c r="AK90" i="28"/>
  <c r="AK251" i="28" s="1"/>
  <c r="AL90" i="28"/>
  <c r="AL251" i="28" s="1"/>
  <c r="AM90" i="28"/>
  <c r="AM251" i="28" s="1"/>
  <c r="AN90" i="28"/>
  <c r="AN251" i="28" s="1"/>
  <c r="E91" i="28"/>
  <c r="E252" i="28" s="1"/>
  <c r="F91" i="28"/>
  <c r="F252" i="28" s="1"/>
  <c r="G91" i="28"/>
  <c r="G252" i="28" s="1"/>
  <c r="H91" i="28"/>
  <c r="H252" i="28" s="1"/>
  <c r="I91" i="28"/>
  <c r="I252" i="28" s="1"/>
  <c r="J91" i="28"/>
  <c r="J252" i="28" s="1"/>
  <c r="K91" i="28"/>
  <c r="K252" i="28" s="1"/>
  <c r="L91" i="28"/>
  <c r="L252" i="28" s="1"/>
  <c r="M91" i="28"/>
  <c r="M252" i="28" s="1"/>
  <c r="N91" i="28"/>
  <c r="N252" i="28" s="1"/>
  <c r="O91" i="28"/>
  <c r="O252" i="28" s="1"/>
  <c r="P91" i="28"/>
  <c r="P252" i="28" s="1"/>
  <c r="Q91" i="28"/>
  <c r="Q252" i="28" s="1"/>
  <c r="R91" i="28"/>
  <c r="R252" i="28" s="1"/>
  <c r="S91" i="28"/>
  <c r="S252" i="28" s="1"/>
  <c r="T91" i="28"/>
  <c r="T252" i="28" s="1"/>
  <c r="U91" i="28"/>
  <c r="U252" i="28" s="1"/>
  <c r="V91" i="28"/>
  <c r="V252" i="28" s="1"/>
  <c r="W91" i="28"/>
  <c r="W252" i="28" s="1"/>
  <c r="X91" i="28"/>
  <c r="X252" i="28" s="1"/>
  <c r="Y91" i="28"/>
  <c r="Y252" i="28" s="1"/>
  <c r="Z91" i="28"/>
  <c r="Z252" i="28" s="1"/>
  <c r="AA91" i="28"/>
  <c r="AA252" i="28" s="1"/>
  <c r="AB91" i="28"/>
  <c r="AB252" i="28" s="1"/>
  <c r="AC91" i="28"/>
  <c r="AC252" i="28" s="1"/>
  <c r="AD91" i="28"/>
  <c r="AD252" i="28" s="1"/>
  <c r="AE91" i="28"/>
  <c r="AE252" i="28" s="1"/>
  <c r="AF91" i="28"/>
  <c r="AF252" i="28" s="1"/>
  <c r="AG91" i="28"/>
  <c r="AG252" i="28" s="1"/>
  <c r="AH91" i="28"/>
  <c r="AH252" i="28" s="1"/>
  <c r="AI91" i="28"/>
  <c r="AI252" i="28" s="1"/>
  <c r="AJ91" i="28"/>
  <c r="AJ252" i="28" s="1"/>
  <c r="AK91" i="28"/>
  <c r="AK252" i="28" s="1"/>
  <c r="AL91" i="28"/>
  <c r="AL252" i="28" s="1"/>
  <c r="AM91" i="28"/>
  <c r="AM252" i="28" s="1"/>
  <c r="AN91" i="28"/>
  <c r="AN252" i="28" s="1"/>
  <c r="E92" i="28"/>
  <c r="E253" i="28" s="1"/>
  <c r="F92" i="28"/>
  <c r="G92" i="28"/>
  <c r="G253" i="28" s="1"/>
  <c r="H92" i="28"/>
  <c r="H253" i="28" s="1"/>
  <c r="I92" i="28"/>
  <c r="I253" i="28" s="1"/>
  <c r="J92" i="28"/>
  <c r="J253" i="28" s="1"/>
  <c r="K92" i="28"/>
  <c r="K253" i="28" s="1"/>
  <c r="L92" i="28"/>
  <c r="L253" i="28" s="1"/>
  <c r="M92" i="28"/>
  <c r="M253" i="28" s="1"/>
  <c r="N92" i="28"/>
  <c r="N253" i="28" s="1"/>
  <c r="O92" i="28"/>
  <c r="O253" i="28" s="1"/>
  <c r="P92" i="28"/>
  <c r="P253" i="28" s="1"/>
  <c r="Q92" i="28"/>
  <c r="Q253" i="28" s="1"/>
  <c r="R92" i="28"/>
  <c r="R253" i="28" s="1"/>
  <c r="S92" i="28"/>
  <c r="S253" i="28" s="1"/>
  <c r="T92" i="28"/>
  <c r="T253" i="28" s="1"/>
  <c r="U92" i="28"/>
  <c r="U253" i="28" s="1"/>
  <c r="V92" i="28"/>
  <c r="W92" i="28"/>
  <c r="W253" i="28" s="1"/>
  <c r="X92" i="28"/>
  <c r="X253" i="28" s="1"/>
  <c r="Y92" i="28"/>
  <c r="Y253" i="28" s="1"/>
  <c r="Z92" i="28"/>
  <c r="Z253" i="28" s="1"/>
  <c r="AA92" i="28"/>
  <c r="AA253" i="28" s="1"/>
  <c r="AB92" i="28"/>
  <c r="AB253" i="28" s="1"/>
  <c r="AC92" i="28"/>
  <c r="AC253" i="28" s="1"/>
  <c r="AD92" i="28"/>
  <c r="AD253" i="28" s="1"/>
  <c r="AE92" i="28"/>
  <c r="AE253" i="28" s="1"/>
  <c r="AF92" i="28"/>
  <c r="AF253" i="28" s="1"/>
  <c r="AG92" i="28"/>
  <c r="AG253" i="28" s="1"/>
  <c r="AH92" i="28"/>
  <c r="AH253" i="28" s="1"/>
  <c r="AI92" i="28"/>
  <c r="AI253" i="28" s="1"/>
  <c r="AJ92" i="28"/>
  <c r="AJ253" i="28" s="1"/>
  <c r="AK92" i="28"/>
  <c r="AK253" i="28" s="1"/>
  <c r="AL92" i="28"/>
  <c r="AM92" i="28"/>
  <c r="AM253" i="28" s="1"/>
  <c r="AN92" i="28"/>
  <c r="AN253" i="28" s="1"/>
  <c r="E93" i="28"/>
  <c r="E254" i="28" s="1"/>
  <c r="F93" i="28"/>
  <c r="F254" i="28" s="1"/>
  <c r="G93" i="28"/>
  <c r="G254" i="28" s="1"/>
  <c r="H93" i="28"/>
  <c r="H254" i="28" s="1"/>
  <c r="I93" i="28"/>
  <c r="I254" i="28" s="1"/>
  <c r="J93" i="28"/>
  <c r="J254" i="28" s="1"/>
  <c r="K93" i="28"/>
  <c r="K254" i="28" s="1"/>
  <c r="L93" i="28"/>
  <c r="L254" i="28" s="1"/>
  <c r="M93" i="28"/>
  <c r="M254" i="28" s="1"/>
  <c r="N93" i="28"/>
  <c r="N254" i="28" s="1"/>
  <c r="O93" i="28"/>
  <c r="O254" i="28" s="1"/>
  <c r="P93" i="28"/>
  <c r="P254" i="28" s="1"/>
  <c r="Q93" i="28"/>
  <c r="Q254" i="28" s="1"/>
  <c r="R93" i="28"/>
  <c r="R254" i="28" s="1"/>
  <c r="S93" i="28"/>
  <c r="T93" i="28"/>
  <c r="T254" i="28" s="1"/>
  <c r="U93" i="28"/>
  <c r="U254" i="28" s="1"/>
  <c r="V93" i="28"/>
  <c r="V254" i="28" s="1"/>
  <c r="W93" i="28"/>
  <c r="W254" i="28" s="1"/>
  <c r="X93" i="28"/>
  <c r="X254" i="28" s="1"/>
  <c r="Y93" i="28"/>
  <c r="Y254" i="28" s="1"/>
  <c r="Z93" i="28"/>
  <c r="Z254" i="28" s="1"/>
  <c r="AA93" i="28"/>
  <c r="AA254" i="28" s="1"/>
  <c r="AB93" i="28"/>
  <c r="AB254" i="28" s="1"/>
  <c r="AC93" i="28"/>
  <c r="AC254" i="28" s="1"/>
  <c r="AD93" i="28"/>
  <c r="AD254" i="28" s="1"/>
  <c r="AE93" i="28"/>
  <c r="AE254" i="28" s="1"/>
  <c r="AF93" i="28"/>
  <c r="AF254" i="28" s="1"/>
  <c r="AG93" i="28"/>
  <c r="AG254" i="28" s="1"/>
  <c r="AH93" i="28"/>
  <c r="AH254" i="28" s="1"/>
  <c r="AI93" i="28"/>
  <c r="AJ93" i="28"/>
  <c r="AJ254" i="28" s="1"/>
  <c r="AK93" i="28"/>
  <c r="AK254" i="28" s="1"/>
  <c r="AL93" i="28"/>
  <c r="AL254" i="28" s="1"/>
  <c r="AM93" i="28"/>
  <c r="AM254" i="28" s="1"/>
  <c r="AN93" i="28"/>
  <c r="AN254" i="28" s="1"/>
  <c r="E94" i="28"/>
  <c r="E255" i="28" s="1"/>
  <c r="F94" i="28"/>
  <c r="F255" i="28" s="1"/>
  <c r="G94" i="28"/>
  <c r="G255" i="28" s="1"/>
  <c r="H94" i="28"/>
  <c r="H255" i="28" s="1"/>
  <c r="I94" i="28"/>
  <c r="I255" i="28" s="1"/>
  <c r="J94" i="28"/>
  <c r="J255" i="28" s="1"/>
  <c r="K94" i="28"/>
  <c r="K255" i="28" s="1"/>
  <c r="L94" i="28"/>
  <c r="L255" i="28" s="1"/>
  <c r="M94" i="28"/>
  <c r="M255" i="28" s="1"/>
  <c r="N94" i="28"/>
  <c r="N255" i="28" s="1"/>
  <c r="O94" i="28"/>
  <c r="O255" i="28" s="1"/>
  <c r="P94" i="28"/>
  <c r="Q94" i="28"/>
  <c r="Q255" i="28" s="1"/>
  <c r="R94" i="28"/>
  <c r="R255" i="28" s="1"/>
  <c r="S94" i="28"/>
  <c r="S255" i="28" s="1"/>
  <c r="T94" i="28"/>
  <c r="T255" i="28" s="1"/>
  <c r="U94" i="28"/>
  <c r="U255" i="28" s="1"/>
  <c r="V94" i="28"/>
  <c r="V255" i="28" s="1"/>
  <c r="W94" i="28"/>
  <c r="W255" i="28" s="1"/>
  <c r="X94" i="28"/>
  <c r="X255" i="28" s="1"/>
  <c r="Y94" i="28"/>
  <c r="Y255" i="28" s="1"/>
  <c r="Z94" i="28"/>
  <c r="Z255" i="28" s="1"/>
  <c r="AA94" i="28"/>
  <c r="AA255" i="28" s="1"/>
  <c r="AB94" i="28"/>
  <c r="AB255" i="28" s="1"/>
  <c r="AC94" i="28"/>
  <c r="AC255" i="28" s="1"/>
  <c r="AD94" i="28"/>
  <c r="AD255" i="28" s="1"/>
  <c r="AE94" i="28"/>
  <c r="AE255" i="28" s="1"/>
  <c r="AF94" i="28"/>
  <c r="AG94" i="28"/>
  <c r="AG255" i="28" s="1"/>
  <c r="AH94" i="28"/>
  <c r="AH255" i="28" s="1"/>
  <c r="AI94" i="28"/>
  <c r="AI255" i="28" s="1"/>
  <c r="AJ94" i="28"/>
  <c r="AJ255" i="28" s="1"/>
  <c r="AK94" i="28"/>
  <c r="AK255" i="28" s="1"/>
  <c r="AL94" i="28"/>
  <c r="AL255" i="28" s="1"/>
  <c r="AM94" i="28"/>
  <c r="AM255" i="28" s="1"/>
  <c r="AN94" i="28"/>
  <c r="AN255" i="28" s="1"/>
  <c r="E95" i="28"/>
  <c r="E256" i="28" s="1"/>
  <c r="F95" i="28"/>
  <c r="F256" i="28" s="1"/>
  <c r="G95" i="28"/>
  <c r="G256" i="28" s="1"/>
  <c r="H95" i="28"/>
  <c r="H256" i="28" s="1"/>
  <c r="I95" i="28"/>
  <c r="I256" i="28" s="1"/>
  <c r="J95" i="28"/>
  <c r="J256" i="28" s="1"/>
  <c r="K95" i="28"/>
  <c r="K256" i="28" s="1"/>
  <c r="L95" i="28"/>
  <c r="L256" i="28" s="1"/>
  <c r="M95" i="28"/>
  <c r="M256" i="28" s="1"/>
  <c r="N95" i="28"/>
  <c r="N256" i="28" s="1"/>
  <c r="O95" i="28"/>
  <c r="O256" i="28" s="1"/>
  <c r="P95" i="28"/>
  <c r="P256" i="28" s="1"/>
  <c r="Q95" i="28"/>
  <c r="Q256" i="28" s="1"/>
  <c r="R95" i="28"/>
  <c r="R256" i="28" s="1"/>
  <c r="S95" i="28"/>
  <c r="S256" i="28" s="1"/>
  <c r="T95" i="28"/>
  <c r="T256" i="28" s="1"/>
  <c r="U95" i="28"/>
  <c r="U256" i="28" s="1"/>
  <c r="V95" i="28"/>
  <c r="V256" i="28" s="1"/>
  <c r="W95" i="28"/>
  <c r="W256" i="28" s="1"/>
  <c r="X95" i="28"/>
  <c r="X256" i="28" s="1"/>
  <c r="Y95" i="28"/>
  <c r="Y256" i="28" s="1"/>
  <c r="Z95" i="28"/>
  <c r="Z256" i="28" s="1"/>
  <c r="AA95" i="28"/>
  <c r="AA256" i="28" s="1"/>
  <c r="AB95" i="28"/>
  <c r="AB256" i="28" s="1"/>
  <c r="AC95" i="28"/>
  <c r="AC256" i="28" s="1"/>
  <c r="AD95" i="28"/>
  <c r="AD256" i="28" s="1"/>
  <c r="AE95" i="28"/>
  <c r="AE256" i="28" s="1"/>
  <c r="AF95" i="28"/>
  <c r="AF256" i="28" s="1"/>
  <c r="AG95" i="28"/>
  <c r="AG256" i="28" s="1"/>
  <c r="AH95" i="28"/>
  <c r="AH256" i="28" s="1"/>
  <c r="AI95" i="28"/>
  <c r="AI256" i="28" s="1"/>
  <c r="AJ95" i="28"/>
  <c r="AJ256" i="28" s="1"/>
  <c r="AK95" i="28"/>
  <c r="AK256" i="28" s="1"/>
  <c r="AL95" i="28"/>
  <c r="AL256" i="28" s="1"/>
  <c r="AM95" i="28"/>
  <c r="AM256" i="28" s="1"/>
  <c r="AN95" i="28"/>
  <c r="AN256" i="28" s="1"/>
  <c r="E96" i="28"/>
  <c r="E257" i="28" s="1"/>
  <c r="F96" i="28"/>
  <c r="F257" i="28" s="1"/>
  <c r="G96" i="28"/>
  <c r="G257" i="28" s="1"/>
  <c r="H96" i="28"/>
  <c r="H257" i="28" s="1"/>
  <c r="I96" i="28"/>
  <c r="I257" i="28" s="1"/>
  <c r="J96" i="28"/>
  <c r="K96" i="28"/>
  <c r="K257" i="28" s="1"/>
  <c r="L96" i="28"/>
  <c r="L257" i="28" s="1"/>
  <c r="M96" i="28"/>
  <c r="M257" i="28" s="1"/>
  <c r="N96" i="28"/>
  <c r="N257" i="28" s="1"/>
  <c r="O96" i="28"/>
  <c r="O257" i="28" s="1"/>
  <c r="P96" i="28"/>
  <c r="P257" i="28" s="1"/>
  <c r="Q96" i="28"/>
  <c r="Q257" i="28" s="1"/>
  <c r="R96" i="28"/>
  <c r="R257" i="28" s="1"/>
  <c r="S96" i="28"/>
  <c r="S257" i="28" s="1"/>
  <c r="T96" i="28"/>
  <c r="T257" i="28" s="1"/>
  <c r="U96" i="28"/>
  <c r="U257" i="28" s="1"/>
  <c r="V96" i="28"/>
  <c r="V257" i="28" s="1"/>
  <c r="W96" i="28"/>
  <c r="W257" i="28" s="1"/>
  <c r="X96" i="28"/>
  <c r="X257" i="28" s="1"/>
  <c r="Y96" i="28"/>
  <c r="Y257" i="28" s="1"/>
  <c r="Z96" i="28"/>
  <c r="AA96" i="28"/>
  <c r="AA257" i="28" s="1"/>
  <c r="AB96" i="28"/>
  <c r="AB257" i="28" s="1"/>
  <c r="AC96" i="28"/>
  <c r="AC257" i="28" s="1"/>
  <c r="AD96" i="28"/>
  <c r="AD257" i="28" s="1"/>
  <c r="AE96" i="28"/>
  <c r="AE257" i="28" s="1"/>
  <c r="AF96" i="28"/>
  <c r="AF257" i="28" s="1"/>
  <c r="AG96" i="28"/>
  <c r="AG257" i="28" s="1"/>
  <c r="AH96" i="28"/>
  <c r="AH257" i="28" s="1"/>
  <c r="AI96" i="28"/>
  <c r="AI257" i="28" s="1"/>
  <c r="AJ96" i="28"/>
  <c r="AJ257" i="28" s="1"/>
  <c r="AK96" i="28"/>
  <c r="AK257" i="28" s="1"/>
  <c r="AL96" i="28"/>
  <c r="AL257" i="28" s="1"/>
  <c r="AM96" i="28"/>
  <c r="AM257" i="28" s="1"/>
  <c r="AN96" i="28"/>
  <c r="AN257" i="28" s="1"/>
  <c r="E97" i="28"/>
  <c r="E258" i="28" s="1"/>
  <c r="F97" i="28"/>
  <c r="F258" i="28" s="1"/>
  <c r="G97" i="28"/>
  <c r="H97" i="28"/>
  <c r="H258" i="28" s="1"/>
  <c r="I97" i="28"/>
  <c r="I258" i="28" s="1"/>
  <c r="J97" i="28"/>
  <c r="J258" i="28" s="1"/>
  <c r="K97" i="28"/>
  <c r="K258" i="28" s="1"/>
  <c r="L97" i="28"/>
  <c r="L258" i="28" s="1"/>
  <c r="M97" i="28"/>
  <c r="M258" i="28" s="1"/>
  <c r="N97" i="28"/>
  <c r="N258" i="28" s="1"/>
  <c r="O97" i="28"/>
  <c r="O258" i="28" s="1"/>
  <c r="P97" i="28"/>
  <c r="P258" i="28" s="1"/>
  <c r="Q97" i="28"/>
  <c r="Q258" i="28" s="1"/>
  <c r="R97" i="28"/>
  <c r="R258" i="28" s="1"/>
  <c r="S97" i="28"/>
  <c r="S258" i="28" s="1"/>
  <c r="T97" i="28"/>
  <c r="T258" i="28" s="1"/>
  <c r="U97" i="28"/>
  <c r="U258" i="28" s="1"/>
  <c r="V97" i="28"/>
  <c r="V258" i="28" s="1"/>
  <c r="W97" i="28"/>
  <c r="X97" i="28"/>
  <c r="X258" i="28" s="1"/>
  <c r="Y97" i="28"/>
  <c r="Y258" i="28" s="1"/>
  <c r="Z97" i="28"/>
  <c r="Z258" i="28" s="1"/>
  <c r="AA97" i="28"/>
  <c r="AA258" i="28" s="1"/>
  <c r="AB97" i="28"/>
  <c r="AB258" i="28" s="1"/>
  <c r="AC97" i="28"/>
  <c r="AC258" i="28" s="1"/>
  <c r="AD97" i="28"/>
  <c r="AD258" i="28" s="1"/>
  <c r="AE97" i="28"/>
  <c r="AE258" i="28" s="1"/>
  <c r="AF97" i="28"/>
  <c r="AF258" i="28" s="1"/>
  <c r="AG97" i="28"/>
  <c r="AG258" i="28" s="1"/>
  <c r="AH97" i="28"/>
  <c r="AH258" i="28" s="1"/>
  <c r="AI97" i="28"/>
  <c r="AI258" i="28" s="1"/>
  <c r="AJ97" i="28"/>
  <c r="AJ258" i="28" s="1"/>
  <c r="AK97" i="28"/>
  <c r="AK258" i="28" s="1"/>
  <c r="AL97" i="28"/>
  <c r="AL258" i="28" s="1"/>
  <c r="AM97" i="28"/>
  <c r="AN97" i="28"/>
  <c r="AN258" i="28" s="1"/>
  <c r="E98" i="28"/>
  <c r="E259" i="28" s="1"/>
  <c r="F98" i="28"/>
  <c r="F259" i="28" s="1"/>
  <c r="G98" i="28"/>
  <c r="G259" i="28" s="1"/>
  <c r="H98" i="28"/>
  <c r="H259" i="28" s="1"/>
  <c r="I98" i="28"/>
  <c r="I259" i="28" s="1"/>
  <c r="J98" i="28"/>
  <c r="J259" i="28" s="1"/>
  <c r="K98" i="28"/>
  <c r="K259" i="28" s="1"/>
  <c r="L98" i="28"/>
  <c r="L259" i="28" s="1"/>
  <c r="M98" i="28"/>
  <c r="M259" i="28" s="1"/>
  <c r="N98" i="28"/>
  <c r="N259" i="28" s="1"/>
  <c r="O98" i="28"/>
  <c r="O259" i="28" s="1"/>
  <c r="P98" i="28"/>
  <c r="P259" i="28" s="1"/>
  <c r="Q98" i="28"/>
  <c r="Q259" i="28" s="1"/>
  <c r="R98" i="28"/>
  <c r="R259" i="28" s="1"/>
  <c r="S98" i="28"/>
  <c r="S259" i="28" s="1"/>
  <c r="T98" i="28"/>
  <c r="U98" i="28"/>
  <c r="U259" i="28" s="1"/>
  <c r="V98" i="28"/>
  <c r="V259" i="28" s="1"/>
  <c r="W98" i="28"/>
  <c r="W259" i="28" s="1"/>
  <c r="X98" i="28"/>
  <c r="X259" i="28" s="1"/>
  <c r="Y98" i="28"/>
  <c r="Y259" i="28" s="1"/>
  <c r="Z98" i="28"/>
  <c r="Z259" i="28" s="1"/>
  <c r="AA98" i="28"/>
  <c r="AA259" i="28" s="1"/>
  <c r="AB98" i="28"/>
  <c r="AB259" i="28" s="1"/>
  <c r="AC98" i="28"/>
  <c r="AC259" i="28" s="1"/>
  <c r="AD98" i="28"/>
  <c r="AD259" i="28" s="1"/>
  <c r="AE98" i="28"/>
  <c r="AE259" i="28" s="1"/>
  <c r="AF98" i="28"/>
  <c r="AF259" i="28" s="1"/>
  <c r="AG98" i="28"/>
  <c r="AG259" i="28" s="1"/>
  <c r="AH98" i="28"/>
  <c r="AH259" i="28" s="1"/>
  <c r="AI98" i="28"/>
  <c r="AI259" i="28" s="1"/>
  <c r="AJ98" i="28"/>
  <c r="AK98" i="28"/>
  <c r="AK259" i="28" s="1"/>
  <c r="AL98" i="28"/>
  <c r="AL259" i="28" s="1"/>
  <c r="AM98" i="28"/>
  <c r="AM259" i="28" s="1"/>
  <c r="AN98" i="28"/>
  <c r="AN259" i="28" s="1"/>
  <c r="E99" i="28"/>
  <c r="E260" i="28" s="1"/>
  <c r="F99" i="28"/>
  <c r="F260" i="28" s="1"/>
  <c r="G99" i="28"/>
  <c r="G260" i="28" s="1"/>
  <c r="H99" i="28"/>
  <c r="H260" i="28" s="1"/>
  <c r="I99" i="28"/>
  <c r="I260" i="28" s="1"/>
  <c r="J99" i="28"/>
  <c r="J260" i="28" s="1"/>
  <c r="K99" i="28"/>
  <c r="K260" i="28" s="1"/>
  <c r="L99" i="28"/>
  <c r="L260" i="28" s="1"/>
  <c r="M99" i="28"/>
  <c r="M260" i="28" s="1"/>
  <c r="N99" i="28"/>
  <c r="N260" i="28" s="1"/>
  <c r="O99" i="28"/>
  <c r="O260" i="28" s="1"/>
  <c r="P99" i="28"/>
  <c r="P260" i="28" s="1"/>
  <c r="Q99" i="28"/>
  <c r="Q260" i="28" s="1"/>
  <c r="R99" i="28"/>
  <c r="R260" i="28" s="1"/>
  <c r="S99" i="28"/>
  <c r="S260" i="28" s="1"/>
  <c r="T99" i="28"/>
  <c r="T260" i="28" s="1"/>
  <c r="U99" i="28"/>
  <c r="U260" i="28" s="1"/>
  <c r="V99" i="28"/>
  <c r="V260" i="28" s="1"/>
  <c r="W99" i="28"/>
  <c r="W260" i="28" s="1"/>
  <c r="X99" i="28"/>
  <c r="X260" i="28" s="1"/>
  <c r="Y99" i="28"/>
  <c r="Y260" i="28" s="1"/>
  <c r="Z99" i="28"/>
  <c r="Z260" i="28" s="1"/>
  <c r="AA99" i="28"/>
  <c r="AA260" i="28" s="1"/>
  <c r="AB99" i="28"/>
  <c r="AB260" i="28" s="1"/>
  <c r="AC99" i="28"/>
  <c r="AC260" i="28" s="1"/>
  <c r="AD99" i="28"/>
  <c r="AD260" i="28" s="1"/>
  <c r="AE99" i="28"/>
  <c r="AE260" i="28" s="1"/>
  <c r="AF99" i="28"/>
  <c r="AF260" i="28" s="1"/>
  <c r="AG99" i="28"/>
  <c r="AG260" i="28" s="1"/>
  <c r="AH99" i="28"/>
  <c r="AH260" i="28" s="1"/>
  <c r="AI99" i="28"/>
  <c r="AI260" i="28" s="1"/>
  <c r="AJ99" i="28"/>
  <c r="AJ260" i="28" s="1"/>
  <c r="AK99" i="28"/>
  <c r="AK260" i="28" s="1"/>
  <c r="AL99" i="28"/>
  <c r="AL260" i="28" s="1"/>
  <c r="AM99" i="28"/>
  <c r="AM260" i="28" s="1"/>
  <c r="AN99" i="28"/>
  <c r="AN260" i="28" s="1"/>
  <c r="E100" i="28"/>
  <c r="E261" i="28" s="1"/>
  <c r="F100" i="28"/>
  <c r="F261" i="28" s="1"/>
  <c r="G100" i="28"/>
  <c r="G261" i="28" s="1"/>
  <c r="H100" i="28"/>
  <c r="H261" i="28" s="1"/>
  <c r="I100" i="28"/>
  <c r="I261" i="28" s="1"/>
  <c r="J100" i="28"/>
  <c r="J261" i="28" s="1"/>
  <c r="K100" i="28"/>
  <c r="K261" i="28" s="1"/>
  <c r="L100" i="28"/>
  <c r="L261" i="28" s="1"/>
  <c r="M100" i="28"/>
  <c r="M261" i="28" s="1"/>
  <c r="N100" i="28"/>
  <c r="O100" i="28"/>
  <c r="O261" i="28" s="1"/>
  <c r="P100" i="28"/>
  <c r="P261" i="28" s="1"/>
  <c r="Q100" i="28"/>
  <c r="Q261" i="28" s="1"/>
  <c r="R100" i="28"/>
  <c r="R261" i="28" s="1"/>
  <c r="S100" i="28"/>
  <c r="S261" i="28" s="1"/>
  <c r="T100" i="28"/>
  <c r="T261" i="28" s="1"/>
  <c r="U100" i="28"/>
  <c r="U261" i="28" s="1"/>
  <c r="V100" i="28"/>
  <c r="V261" i="28" s="1"/>
  <c r="W100" i="28"/>
  <c r="W261" i="28" s="1"/>
  <c r="X100" i="28"/>
  <c r="X261" i="28" s="1"/>
  <c r="Y100" i="28"/>
  <c r="Y261" i="28" s="1"/>
  <c r="Z100" i="28"/>
  <c r="Z261" i="28" s="1"/>
  <c r="AA100" i="28"/>
  <c r="AA261" i="28" s="1"/>
  <c r="AB100" i="28"/>
  <c r="AB261" i="28" s="1"/>
  <c r="AC100" i="28"/>
  <c r="AC261" i="28" s="1"/>
  <c r="AD100" i="28"/>
  <c r="AE100" i="28"/>
  <c r="AE261" i="28" s="1"/>
  <c r="AF100" i="28"/>
  <c r="AF261" i="28" s="1"/>
  <c r="AG100" i="28"/>
  <c r="AG261" i="28" s="1"/>
  <c r="AH100" i="28"/>
  <c r="AH261" i="28" s="1"/>
  <c r="AI100" i="28"/>
  <c r="AI261" i="28" s="1"/>
  <c r="AJ100" i="28"/>
  <c r="AJ261" i="28" s="1"/>
  <c r="AK100" i="28"/>
  <c r="AK261" i="28" s="1"/>
  <c r="AL100" i="28"/>
  <c r="AL261" i="28" s="1"/>
  <c r="AM100" i="28"/>
  <c r="AM261" i="28" s="1"/>
  <c r="AN100" i="28"/>
  <c r="AN261" i="28" s="1"/>
  <c r="E101" i="28"/>
  <c r="E262" i="28" s="1"/>
  <c r="F101" i="28"/>
  <c r="F262" i="28" s="1"/>
  <c r="G101" i="28"/>
  <c r="G262" i="28" s="1"/>
  <c r="H101" i="28"/>
  <c r="H262" i="28" s="1"/>
  <c r="I101" i="28"/>
  <c r="I262" i="28" s="1"/>
  <c r="J101" i="28"/>
  <c r="J262" i="28" s="1"/>
  <c r="K101" i="28"/>
  <c r="L101" i="28"/>
  <c r="L262" i="28" s="1"/>
  <c r="M101" i="28"/>
  <c r="M262" i="28" s="1"/>
  <c r="N101" i="28"/>
  <c r="N262" i="28" s="1"/>
  <c r="O101" i="28"/>
  <c r="O262" i="28" s="1"/>
  <c r="P101" i="28"/>
  <c r="P262" i="28" s="1"/>
  <c r="Q101" i="28"/>
  <c r="Q262" i="28" s="1"/>
  <c r="R101" i="28"/>
  <c r="R262" i="28" s="1"/>
  <c r="S101" i="28"/>
  <c r="S262" i="28" s="1"/>
  <c r="T101" i="28"/>
  <c r="T262" i="28" s="1"/>
  <c r="U101" i="28"/>
  <c r="U262" i="28" s="1"/>
  <c r="V101" i="28"/>
  <c r="V262" i="28" s="1"/>
  <c r="W101" i="28"/>
  <c r="W262" i="28" s="1"/>
  <c r="X101" i="28"/>
  <c r="X262" i="28" s="1"/>
  <c r="Y101" i="28"/>
  <c r="Y262" i="28" s="1"/>
  <c r="Z101" i="28"/>
  <c r="Z262" i="28" s="1"/>
  <c r="AA101" i="28"/>
  <c r="AB101" i="28"/>
  <c r="AB262" i="28" s="1"/>
  <c r="AC101" i="28"/>
  <c r="AC262" i="28" s="1"/>
  <c r="AD101" i="28"/>
  <c r="AD262" i="28" s="1"/>
  <c r="AE101" i="28"/>
  <c r="AE262" i="28" s="1"/>
  <c r="AF101" i="28"/>
  <c r="AF262" i="28" s="1"/>
  <c r="AG101" i="28"/>
  <c r="AG262" i="28" s="1"/>
  <c r="AH101" i="28"/>
  <c r="AH262" i="28" s="1"/>
  <c r="AI101" i="28"/>
  <c r="AI262" i="28" s="1"/>
  <c r="AJ101" i="28"/>
  <c r="AJ262" i="28" s="1"/>
  <c r="AK101" i="28"/>
  <c r="AK262" i="28" s="1"/>
  <c r="AL101" i="28"/>
  <c r="AL262" i="28" s="1"/>
  <c r="AM101" i="28"/>
  <c r="AM262" i="28" s="1"/>
  <c r="AN101" i="28"/>
  <c r="AN262" i="28" s="1"/>
  <c r="E102" i="28"/>
  <c r="E263" i="28" s="1"/>
  <c r="F102" i="28"/>
  <c r="F263" i="28" s="1"/>
  <c r="G102" i="28"/>
  <c r="G263" i="28" s="1"/>
  <c r="H102" i="28"/>
  <c r="I102" i="28"/>
  <c r="I263" i="28" s="1"/>
  <c r="J102" i="28"/>
  <c r="J263" i="28" s="1"/>
  <c r="K102" i="28"/>
  <c r="K263" i="28" s="1"/>
  <c r="L102" i="28"/>
  <c r="L263" i="28" s="1"/>
  <c r="M102" i="28"/>
  <c r="M263" i="28" s="1"/>
  <c r="N102" i="28"/>
  <c r="N263" i="28" s="1"/>
  <c r="O102" i="28"/>
  <c r="O263" i="28" s="1"/>
  <c r="P102" i="28"/>
  <c r="P263" i="28" s="1"/>
  <c r="Q102" i="28"/>
  <c r="Q263" i="28" s="1"/>
  <c r="R102" i="28"/>
  <c r="R263" i="28" s="1"/>
  <c r="S102" i="28"/>
  <c r="S263" i="28" s="1"/>
  <c r="T102" i="28"/>
  <c r="T263" i="28" s="1"/>
  <c r="U102" i="28"/>
  <c r="U263" i="28" s="1"/>
  <c r="V102" i="28"/>
  <c r="V263" i="28" s="1"/>
  <c r="W102" i="28"/>
  <c r="W263" i="28" s="1"/>
  <c r="X102" i="28"/>
  <c r="Y102" i="28"/>
  <c r="Y263" i="28" s="1"/>
  <c r="Z102" i="28"/>
  <c r="Z263" i="28" s="1"/>
  <c r="AA102" i="28"/>
  <c r="AA263" i="28" s="1"/>
  <c r="AB102" i="28"/>
  <c r="AB263" i="28" s="1"/>
  <c r="AC102" i="28"/>
  <c r="AC263" i="28" s="1"/>
  <c r="AD102" i="28"/>
  <c r="AD263" i="28" s="1"/>
  <c r="AE102" i="28"/>
  <c r="AE263" i="28" s="1"/>
  <c r="AF102" i="28"/>
  <c r="AF263" i="28" s="1"/>
  <c r="AG102" i="28"/>
  <c r="AG263" i="28" s="1"/>
  <c r="AH102" i="28"/>
  <c r="AH263" i="28" s="1"/>
  <c r="AI102" i="28"/>
  <c r="AI263" i="28" s="1"/>
  <c r="AJ102" i="28"/>
  <c r="AJ263" i="28" s="1"/>
  <c r="AK102" i="28"/>
  <c r="AK263" i="28" s="1"/>
  <c r="AL102" i="28"/>
  <c r="AL263" i="28" s="1"/>
  <c r="AM102" i="28"/>
  <c r="AM263" i="28" s="1"/>
  <c r="AN102" i="28"/>
  <c r="E103" i="28"/>
  <c r="E264" i="28" s="1"/>
  <c r="F103" i="28"/>
  <c r="F264" i="28" s="1"/>
  <c r="G103" i="28"/>
  <c r="G264" i="28" s="1"/>
  <c r="H103" i="28"/>
  <c r="H264" i="28" s="1"/>
  <c r="I103" i="28"/>
  <c r="I264" i="28" s="1"/>
  <c r="J103" i="28"/>
  <c r="J264" i="28" s="1"/>
  <c r="K103" i="28"/>
  <c r="K264" i="28" s="1"/>
  <c r="L103" i="28"/>
  <c r="L264" i="28" s="1"/>
  <c r="M103" i="28"/>
  <c r="M264" i="28" s="1"/>
  <c r="N103" i="28"/>
  <c r="N264" i="28" s="1"/>
  <c r="O103" i="28"/>
  <c r="O264" i="28" s="1"/>
  <c r="P103" i="28"/>
  <c r="Q103" i="28"/>
  <c r="Q264" i="28" s="1"/>
  <c r="R103" i="28"/>
  <c r="R264" i="28" s="1"/>
  <c r="S103" i="28"/>
  <c r="S264" i="28" s="1"/>
  <c r="T103" i="28"/>
  <c r="T264" i="28" s="1"/>
  <c r="U103" i="28"/>
  <c r="U264" i="28" s="1"/>
  <c r="V103" i="28"/>
  <c r="V264" i="28" s="1"/>
  <c r="W103" i="28"/>
  <c r="W264" i="28" s="1"/>
  <c r="X103" i="28"/>
  <c r="Y103" i="28"/>
  <c r="Y264" i="28" s="1"/>
  <c r="Z103" i="28"/>
  <c r="Z264" i="28" s="1"/>
  <c r="AA103" i="28"/>
  <c r="AA264" i="28" s="1"/>
  <c r="AB103" i="28"/>
  <c r="AB264" i="28" s="1"/>
  <c r="AC103" i="28"/>
  <c r="AC264" i="28" s="1"/>
  <c r="AD103" i="28"/>
  <c r="AD264" i="28" s="1"/>
  <c r="AE103" i="28"/>
  <c r="AE264" i="28" s="1"/>
  <c r="AF103" i="28"/>
  <c r="AG103" i="28"/>
  <c r="AG264" i="28" s="1"/>
  <c r="AH103" i="28"/>
  <c r="AH264" i="28" s="1"/>
  <c r="AI103" i="28"/>
  <c r="AI264" i="28" s="1"/>
  <c r="AJ103" i="28"/>
  <c r="AJ264" i="28" s="1"/>
  <c r="AK103" i="28"/>
  <c r="AK264" i="28" s="1"/>
  <c r="AL103" i="28"/>
  <c r="AL264" i="28" s="1"/>
  <c r="AM103" i="28"/>
  <c r="AM264" i="28" s="1"/>
  <c r="AN103" i="28"/>
  <c r="E104" i="28"/>
  <c r="E265" i="28" s="1"/>
  <c r="F104" i="28"/>
  <c r="F265" i="28" s="1"/>
  <c r="G104" i="28"/>
  <c r="G265" i="28" s="1"/>
  <c r="H104" i="28"/>
  <c r="H265" i="28" s="1"/>
  <c r="I104" i="28"/>
  <c r="I265" i="28" s="1"/>
  <c r="J104" i="28"/>
  <c r="J265" i="28" s="1"/>
  <c r="K104" i="28"/>
  <c r="K265" i="28" s="1"/>
  <c r="L104" i="28"/>
  <c r="L265" i="28" s="1"/>
  <c r="M104" i="28"/>
  <c r="M265" i="28" s="1"/>
  <c r="N104" i="28"/>
  <c r="N265" i="28" s="1"/>
  <c r="O104" i="28"/>
  <c r="O265" i="28" s="1"/>
  <c r="P104" i="28"/>
  <c r="P265" i="28" s="1"/>
  <c r="Q104" i="28"/>
  <c r="Q265" i="28" s="1"/>
  <c r="R104" i="28"/>
  <c r="R265" i="28" s="1"/>
  <c r="S104" i="28"/>
  <c r="S265" i="28" s="1"/>
  <c r="T104" i="28"/>
  <c r="T265" i="28" s="1"/>
  <c r="U104" i="28"/>
  <c r="U265" i="28" s="1"/>
  <c r="V104" i="28"/>
  <c r="V265" i="28" s="1"/>
  <c r="W104" i="28"/>
  <c r="W265" i="28" s="1"/>
  <c r="X104" i="28"/>
  <c r="X265" i="28" s="1"/>
  <c r="Y104" i="28"/>
  <c r="Y265" i="28" s="1"/>
  <c r="Z104" i="28"/>
  <c r="Z265" i="28" s="1"/>
  <c r="AA104" i="28"/>
  <c r="AA265" i="28" s="1"/>
  <c r="AB104" i="28"/>
  <c r="AB265" i="28" s="1"/>
  <c r="AC104" i="28"/>
  <c r="AC265" i="28" s="1"/>
  <c r="AD104" i="28"/>
  <c r="AD265" i="28" s="1"/>
  <c r="AE104" i="28"/>
  <c r="AE265" i="28" s="1"/>
  <c r="AF104" i="28"/>
  <c r="AF265" i="28" s="1"/>
  <c r="AG104" i="28"/>
  <c r="AG265" i="28" s="1"/>
  <c r="AH104" i="28"/>
  <c r="AH265" i="28" s="1"/>
  <c r="AI104" i="28"/>
  <c r="AI265" i="28" s="1"/>
  <c r="AJ104" i="28"/>
  <c r="AJ265" i="28" s="1"/>
  <c r="AK104" i="28"/>
  <c r="AK265" i="28" s="1"/>
  <c r="AL104" i="28"/>
  <c r="AL265" i="28" s="1"/>
  <c r="AM104" i="28"/>
  <c r="AM265" i="28" s="1"/>
  <c r="AN104" i="28"/>
  <c r="AN265" i="28" s="1"/>
  <c r="E105" i="28"/>
  <c r="E266" i="28" s="1"/>
  <c r="F105" i="28"/>
  <c r="F266" i="28" s="1"/>
  <c r="G105" i="28"/>
  <c r="G266" i="28" s="1"/>
  <c r="H105" i="28"/>
  <c r="H266" i="28" s="1"/>
  <c r="I105" i="28"/>
  <c r="I266" i="28" s="1"/>
  <c r="J105" i="28"/>
  <c r="K105" i="28"/>
  <c r="K266" i="28" s="1"/>
  <c r="L105" i="28"/>
  <c r="L266" i="28" s="1"/>
  <c r="M105" i="28"/>
  <c r="M266" i="28" s="1"/>
  <c r="N105" i="28"/>
  <c r="N266" i="28" s="1"/>
  <c r="O105" i="28"/>
  <c r="O266" i="28" s="1"/>
  <c r="P105" i="28"/>
  <c r="P266" i="28" s="1"/>
  <c r="Q105" i="28"/>
  <c r="Q266" i="28" s="1"/>
  <c r="R105" i="28"/>
  <c r="S105" i="28"/>
  <c r="S266" i="28" s="1"/>
  <c r="T105" i="28"/>
  <c r="T266" i="28" s="1"/>
  <c r="U105" i="28"/>
  <c r="U266" i="28" s="1"/>
  <c r="V105" i="28"/>
  <c r="V266" i="28" s="1"/>
  <c r="W105" i="28"/>
  <c r="X105" i="28"/>
  <c r="X266" i="28" s="1"/>
  <c r="Y105" i="28"/>
  <c r="Y266" i="28" s="1"/>
  <c r="Z105" i="28"/>
  <c r="Z266" i="28" s="1"/>
  <c r="AA105" i="28"/>
  <c r="AA266" i="28" s="1"/>
  <c r="AB105" i="28"/>
  <c r="AC105" i="28"/>
  <c r="AC266" i="28" s="1"/>
  <c r="AD105" i="28"/>
  <c r="AD266" i="28" s="1"/>
  <c r="AE105" i="28"/>
  <c r="AE266" i="28" s="1"/>
  <c r="AF105" i="28"/>
  <c r="AF266" i="28" s="1"/>
  <c r="AG105" i="28"/>
  <c r="AG266" i="28" s="1"/>
  <c r="AH105" i="28"/>
  <c r="AI105" i="28"/>
  <c r="AI266" i="28" s="1"/>
  <c r="AJ105" i="28"/>
  <c r="AJ266" i="28" s="1"/>
  <c r="AK105" i="28"/>
  <c r="AK266" i="28" s="1"/>
  <c r="AL105" i="28"/>
  <c r="AL266" i="28" s="1"/>
  <c r="AM105" i="28"/>
  <c r="AN105" i="28"/>
  <c r="AN266" i="28" s="1"/>
  <c r="F106" i="28"/>
  <c r="F267" i="28" s="1"/>
  <c r="G106" i="28"/>
  <c r="G267" i="28" s="1"/>
  <c r="H106" i="28"/>
  <c r="H267" i="28" s="1"/>
  <c r="I106" i="28"/>
  <c r="J106" i="28"/>
  <c r="J267" i="28" s="1"/>
  <c r="K106" i="28"/>
  <c r="K267" i="28" s="1"/>
  <c r="L106" i="28"/>
  <c r="L267" i="28" s="1"/>
  <c r="M106" i="28"/>
  <c r="M267" i="28" s="1"/>
  <c r="N106" i="28"/>
  <c r="N267" i="28" s="1"/>
  <c r="O106" i="28"/>
  <c r="P106" i="28"/>
  <c r="P267" i="28" s="1"/>
  <c r="Q106" i="28"/>
  <c r="Q267" i="28" s="1"/>
  <c r="R106" i="28"/>
  <c r="R267" i="28" s="1"/>
  <c r="S106" i="28"/>
  <c r="S267" i="28" s="1"/>
  <c r="T106" i="28"/>
  <c r="U106" i="28"/>
  <c r="U267" i="28" s="1"/>
  <c r="V106" i="28"/>
  <c r="V267" i="28" s="1"/>
  <c r="W106" i="28"/>
  <c r="W267" i="28" s="1"/>
  <c r="X106" i="28"/>
  <c r="Y106" i="28"/>
  <c r="Y267" i="28" s="1"/>
  <c r="Z106" i="28"/>
  <c r="Z267" i="28" s="1"/>
  <c r="AA106" i="28"/>
  <c r="AA267" i="28" s="1"/>
  <c r="AB106" i="28"/>
  <c r="AC106" i="28"/>
  <c r="AC267" i="28" s="1"/>
  <c r="AD106" i="28"/>
  <c r="AD267" i="28" s="1"/>
  <c r="AE106" i="28"/>
  <c r="AE267" i="28" s="1"/>
  <c r="AF106" i="28"/>
  <c r="AG106" i="28"/>
  <c r="AG267" i="28" s="1"/>
  <c r="AH106" i="28"/>
  <c r="AH267" i="28" s="1"/>
  <c r="AI106" i="28"/>
  <c r="AI267" i="28" s="1"/>
  <c r="AJ106" i="28"/>
  <c r="AK106" i="28"/>
  <c r="AK267" i="28" s="1"/>
  <c r="AL106" i="28"/>
  <c r="AL267" i="28" s="1"/>
  <c r="AM106" i="28"/>
  <c r="AM267" i="28" s="1"/>
  <c r="AN106" i="28"/>
  <c r="F57" i="28"/>
  <c r="F218" i="28" s="1"/>
  <c r="G57" i="28"/>
  <c r="G218" i="28" s="1"/>
  <c r="H57" i="28"/>
  <c r="H218" i="28" s="1"/>
  <c r="I57" i="28"/>
  <c r="I218" i="28" s="1"/>
  <c r="J57" i="28"/>
  <c r="J218" i="28" s="1"/>
  <c r="K57" i="28"/>
  <c r="K218" i="28" s="1"/>
  <c r="L57" i="28"/>
  <c r="L218" i="28" s="1"/>
  <c r="M57" i="28"/>
  <c r="M218" i="28" s="1"/>
  <c r="N57" i="28"/>
  <c r="N218" i="28" s="1"/>
  <c r="O57" i="28"/>
  <c r="O218" i="28" s="1"/>
  <c r="P57" i="28"/>
  <c r="P218" i="28" s="1"/>
  <c r="Q57" i="28"/>
  <c r="Q218" i="28" s="1"/>
  <c r="R57" i="28"/>
  <c r="R218" i="28" s="1"/>
  <c r="S57" i="28"/>
  <c r="S218" i="28" s="1"/>
  <c r="T57" i="28"/>
  <c r="T218" i="28" s="1"/>
  <c r="U57" i="28"/>
  <c r="U218" i="28" s="1"/>
  <c r="V57" i="28"/>
  <c r="V218" i="28" s="1"/>
  <c r="W57" i="28"/>
  <c r="W218" i="28" s="1"/>
  <c r="X57" i="28"/>
  <c r="X218" i="28" s="1"/>
  <c r="Y57" i="28"/>
  <c r="Y218" i="28" s="1"/>
  <c r="Z57" i="28"/>
  <c r="Z218" i="28" s="1"/>
  <c r="AA57" i="28"/>
  <c r="AA218" i="28" s="1"/>
  <c r="AB57" i="28"/>
  <c r="AB218" i="28" s="1"/>
  <c r="AC57" i="28"/>
  <c r="AC218" i="28" s="1"/>
  <c r="AD57" i="28"/>
  <c r="AD218" i="28" s="1"/>
  <c r="AE57" i="28"/>
  <c r="AE218" i="28" s="1"/>
  <c r="AF57" i="28"/>
  <c r="AF218" i="28" s="1"/>
  <c r="AG57" i="28"/>
  <c r="AG218" i="28" s="1"/>
  <c r="AH57" i="28"/>
  <c r="AH218" i="28" s="1"/>
  <c r="AI57" i="28"/>
  <c r="AI218" i="28" s="1"/>
  <c r="AJ57" i="28"/>
  <c r="AJ218" i="28" s="1"/>
  <c r="AK57" i="28"/>
  <c r="AK218" i="28" s="1"/>
  <c r="AL57" i="28"/>
  <c r="AL218" i="28" s="1"/>
  <c r="AM57" i="28"/>
  <c r="AM218" i="28" s="1"/>
  <c r="AN57" i="28"/>
  <c r="AN218" i="28" s="1"/>
  <c r="E57" i="28"/>
  <c r="E218" i="28" s="1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D105" i="28"/>
  <c r="D106" i="28"/>
  <c r="D57" i="28"/>
  <c r="D66" i="9"/>
  <c r="AI107" i="28" l="1"/>
  <c r="AG29" i="7" s="1"/>
  <c r="O107" i="28"/>
  <c r="M29" i="7" s="1"/>
  <c r="AL107" i="28"/>
  <c r="AJ29" i="7" s="1"/>
  <c r="AH107" i="28"/>
  <c r="AF29" i="7" s="1"/>
  <c r="AD107" i="28"/>
  <c r="AB29" i="7" s="1"/>
  <c r="Z107" i="28"/>
  <c r="X29" i="7" s="1"/>
  <c r="V107" i="28"/>
  <c r="T29" i="7" s="1"/>
  <c r="R107" i="28"/>
  <c r="P29" i="7" s="1"/>
  <c r="N107" i="28"/>
  <c r="L29" i="7" s="1"/>
  <c r="J107" i="28"/>
  <c r="H29" i="7" s="1"/>
  <c r="F107" i="28"/>
  <c r="D29" i="7" s="1"/>
  <c r="AM107" i="28"/>
  <c r="AK29" i="7" s="1"/>
  <c r="AE107" i="28"/>
  <c r="AC29" i="7" s="1"/>
  <c r="W107" i="28"/>
  <c r="U29" i="7" s="1"/>
  <c r="G107" i="28"/>
  <c r="E29" i="7" s="1"/>
  <c r="E107" i="28"/>
  <c r="C29" i="7" s="1"/>
  <c r="AK107" i="28"/>
  <c r="AI29" i="7" s="1"/>
  <c r="AG107" i="28"/>
  <c r="AE29" i="7" s="1"/>
  <c r="AC107" i="28"/>
  <c r="AA29" i="7" s="1"/>
  <c r="Y107" i="28"/>
  <c r="W29" i="7" s="1"/>
  <c r="U107" i="28"/>
  <c r="S29" i="7" s="1"/>
  <c r="Q107" i="28"/>
  <c r="O29" i="7" s="1"/>
  <c r="M107" i="28"/>
  <c r="K29" i="7" s="1"/>
  <c r="I107" i="28"/>
  <c r="G29" i="7" s="1"/>
  <c r="AA107" i="28"/>
  <c r="Y29" i="7" s="1"/>
  <c r="S107" i="28"/>
  <c r="Q29" i="7" s="1"/>
  <c r="K107" i="28"/>
  <c r="I29" i="7" s="1"/>
  <c r="AN107" i="28"/>
  <c r="AL29" i="7" s="1"/>
  <c r="AJ107" i="28"/>
  <c r="AH29" i="7" s="1"/>
  <c r="AF107" i="28"/>
  <c r="AD29" i="7" s="1"/>
  <c r="AB107" i="28"/>
  <c r="Z29" i="7" s="1"/>
  <c r="X107" i="28"/>
  <c r="V29" i="7" s="1"/>
  <c r="T107" i="28"/>
  <c r="R29" i="7" s="1"/>
  <c r="P107" i="28"/>
  <c r="N29" i="7" s="1"/>
  <c r="L107" i="28"/>
  <c r="J29" i="7" s="1"/>
  <c r="H107" i="28"/>
  <c r="F29" i="7" s="1"/>
  <c r="F77" i="16"/>
  <c r="F41" i="16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C34" i="7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E32" i="6"/>
  <c r="F32" i="6"/>
  <c r="G32" i="6"/>
  <c r="H32" i="6"/>
  <c r="I32" i="6"/>
  <c r="J32" i="6"/>
  <c r="D32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D5" i="6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I57" i="5"/>
  <c r="H57" i="5"/>
  <c r="E57" i="5"/>
  <c r="F57" i="5"/>
  <c r="G57" i="5"/>
  <c r="D57" i="5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D52" i="17"/>
  <c r="D50" i="17"/>
  <c r="H47" i="17"/>
  <c r="D47" i="17"/>
  <c r="E47" i="17" s="1"/>
  <c r="F47" i="17" s="1"/>
  <c r="G47" i="17" s="1"/>
  <c r="H43" i="17" s="1"/>
  <c r="H46" i="17" s="1"/>
  <c r="E17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D42" i="17"/>
  <c r="D39" i="17"/>
  <c r="D38" i="17"/>
  <c r="D56" i="17"/>
  <c r="D54" i="17"/>
  <c r="E43" i="17" l="1"/>
  <c r="E46" i="17" s="1"/>
  <c r="E50" i="17" s="1"/>
  <c r="G43" i="17"/>
  <c r="G46" i="17" s="1"/>
  <c r="F43" i="17"/>
  <c r="F46" i="17" s="1"/>
  <c r="H50" i="17"/>
  <c r="H54" i="17"/>
  <c r="G54" i="17"/>
  <c r="G50" i="17"/>
  <c r="E44" i="17"/>
  <c r="E45" i="17" s="1"/>
  <c r="E54" i="17"/>
  <c r="F83" i="13"/>
  <c r="G83" i="13"/>
  <c r="H83" i="13"/>
  <c r="I83" i="13"/>
  <c r="J83" i="13"/>
  <c r="J28" i="7" s="1"/>
  <c r="K83" i="13"/>
  <c r="L83" i="13"/>
  <c r="M83" i="13"/>
  <c r="M28" i="7" s="1"/>
  <c r="N83" i="13"/>
  <c r="N28" i="7" s="1"/>
  <c r="AB83" i="13"/>
  <c r="AC83" i="13"/>
  <c r="AC28" i="7" s="1"/>
  <c r="AD83" i="13"/>
  <c r="AD28" i="7" s="1"/>
  <c r="AE83" i="13"/>
  <c r="AF83" i="13"/>
  <c r="AG83" i="13"/>
  <c r="AG28" i="7" s="1"/>
  <c r="AH83" i="13"/>
  <c r="AH28" i="7" s="1"/>
  <c r="AI83" i="13"/>
  <c r="AJ83" i="13"/>
  <c r="AK83" i="13"/>
  <c r="AK28" i="7" s="1"/>
  <c r="AL83" i="13"/>
  <c r="AL28" i="7" s="1"/>
  <c r="E83" i="13"/>
  <c r="E28" i="7" s="1"/>
  <c r="C49" i="13"/>
  <c r="C46" i="13"/>
  <c r="C80" i="13"/>
  <c r="C79" i="13"/>
  <c r="C83" i="13" s="1"/>
  <c r="K28" i="7"/>
  <c r="L28" i="7"/>
  <c r="AB28" i="7"/>
  <c r="AE28" i="7"/>
  <c r="AF28" i="7"/>
  <c r="AI28" i="7"/>
  <c r="AJ28" i="7"/>
  <c r="F28" i="7"/>
  <c r="G28" i="7"/>
  <c r="H28" i="7"/>
  <c r="I28" i="7"/>
  <c r="C75" i="13"/>
  <c r="C74" i="13"/>
  <c r="D23" i="6" s="1"/>
  <c r="D22" i="6"/>
  <c r="E21" i="6"/>
  <c r="F21" i="6"/>
  <c r="G21" i="6"/>
  <c r="H21" i="6"/>
  <c r="I21" i="6"/>
  <c r="J21" i="6"/>
  <c r="K21" i="6"/>
  <c r="L21" i="6"/>
  <c r="M21" i="6"/>
  <c r="N21" i="6"/>
  <c r="O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C47" i="13"/>
  <c r="E35" i="5"/>
  <c r="F35" i="5"/>
  <c r="G35" i="5"/>
  <c r="H35" i="5"/>
  <c r="I35" i="5"/>
  <c r="J35" i="5"/>
  <c r="K35" i="5"/>
  <c r="L35" i="5"/>
  <c r="M35" i="5"/>
  <c r="N35" i="5"/>
  <c r="O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F110" i="28"/>
  <c r="C30" i="5"/>
  <c r="C31" i="5"/>
  <c r="H3" i="28"/>
  <c r="D76" i="9"/>
  <c r="H44" i="17" l="1"/>
  <c r="H56" i="17" s="1"/>
  <c r="F54" i="17"/>
  <c r="F50" i="17"/>
  <c r="G44" i="17"/>
  <c r="G56" i="17" s="1"/>
  <c r="E56" i="17"/>
  <c r="D82" i="13"/>
  <c r="D83" i="13" s="1"/>
  <c r="D28" i="7" s="1"/>
  <c r="E381" i="11"/>
  <c r="F315" i="11"/>
  <c r="F316" i="11"/>
  <c r="E314" i="11"/>
  <c r="E315" i="11"/>
  <c r="E316" i="11"/>
  <c r="D316" i="11"/>
  <c r="D315" i="11"/>
  <c r="D314" i="11"/>
  <c r="D313" i="11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175" i="10"/>
  <c r="E376" i="28"/>
  <c r="D247" i="11" s="1"/>
  <c r="E377" i="28"/>
  <c r="D248" i="11" s="1"/>
  <c r="E378" i="28"/>
  <c r="D249" i="11" s="1"/>
  <c r="E379" i="28"/>
  <c r="D250" i="11" s="1"/>
  <c r="E380" i="28"/>
  <c r="D251" i="11" s="1"/>
  <c r="E381" i="28"/>
  <c r="D252" i="11" s="1"/>
  <c r="E382" i="28"/>
  <c r="D253" i="11" s="1"/>
  <c r="E383" i="28"/>
  <c r="D254" i="11" s="1"/>
  <c r="E384" i="28"/>
  <c r="D255" i="11" s="1"/>
  <c r="E385" i="28"/>
  <c r="D256" i="11" s="1"/>
  <c r="E386" i="28"/>
  <c r="D257" i="11" s="1"/>
  <c r="E387" i="28"/>
  <c r="D258" i="11" s="1"/>
  <c r="E388" i="28"/>
  <c r="D259" i="11" s="1"/>
  <c r="E389" i="28"/>
  <c r="D260" i="11" s="1"/>
  <c r="E390" i="28"/>
  <c r="D261" i="11" s="1"/>
  <c r="E391" i="28"/>
  <c r="D262" i="11" s="1"/>
  <c r="E392" i="28"/>
  <c r="D263" i="11" s="1"/>
  <c r="E393" i="28"/>
  <c r="D264" i="11" s="1"/>
  <c r="E394" i="28"/>
  <c r="D265" i="11" s="1"/>
  <c r="E395" i="28"/>
  <c r="D266" i="11" s="1"/>
  <c r="E396" i="28"/>
  <c r="D267" i="11" s="1"/>
  <c r="E397" i="28"/>
  <c r="D268" i="11" s="1"/>
  <c r="E398" i="28"/>
  <c r="D269" i="11" s="1"/>
  <c r="E399" i="28"/>
  <c r="D270" i="11" s="1"/>
  <c r="E400" i="28"/>
  <c r="D271" i="11" s="1"/>
  <c r="E401" i="28"/>
  <c r="D272" i="11" s="1"/>
  <c r="E402" i="28"/>
  <c r="D273" i="11" s="1"/>
  <c r="E403" i="28"/>
  <c r="D274" i="11" s="1"/>
  <c r="E404" i="28"/>
  <c r="D275" i="11" s="1"/>
  <c r="E405" i="28"/>
  <c r="D276" i="11" s="1"/>
  <c r="E406" i="28"/>
  <c r="D277" i="11" s="1"/>
  <c r="E407" i="28"/>
  <c r="D278" i="11" s="1"/>
  <c r="E408" i="28"/>
  <c r="D279" i="11" s="1"/>
  <c r="E409" i="28"/>
  <c r="D280" i="11" s="1"/>
  <c r="E410" i="28"/>
  <c r="D281" i="11" s="1"/>
  <c r="E411" i="28"/>
  <c r="D282" i="11" s="1"/>
  <c r="E412" i="28"/>
  <c r="D283" i="11" s="1"/>
  <c r="E413" i="28"/>
  <c r="D284" i="11" s="1"/>
  <c r="E414" i="28"/>
  <c r="D285" i="11" s="1"/>
  <c r="E415" i="28"/>
  <c r="D286" i="11" s="1"/>
  <c r="E416" i="28"/>
  <c r="D287" i="11" s="1"/>
  <c r="E417" i="28"/>
  <c r="D288" i="11" s="1"/>
  <c r="E418" i="28"/>
  <c r="D289" i="11" s="1"/>
  <c r="E419" i="28"/>
  <c r="D290" i="11" s="1"/>
  <c r="E420" i="28"/>
  <c r="D291" i="11" s="1"/>
  <c r="E421" i="28"/>
  <c r="D292" i="11" s="1"/>
  <c r="E422" i="28"/>
  <c r="D293" i="11" s="1"/>
  <c r="E423" i="28"/>
  <c r="D294" i="11" s="1"/>
  <c r="E424" i="28"/>
  <c r="D295" i="11" s="1"/>
  <c r="E375" i="28"/>
  <c r="AH271" i="28"/>
  <c r="AI271" i="28"/>
  <c r="AJ271" i="28"/>
  <c r="AK271" i="28"/>
  <c r="AL271" i="28"/>
  <c r="AM271" i="28"/>
  <c r="AN271" i="28"/>
  <c r="AH272" i="28"/>
  <c r="AI272" i="28"/>
  <c r="AJ272" i="28"/>
  <c r="AK272" i="28"/>
  <c r="AL272" i="28"/>
  <c r="AM272" i="28"/>
  <c r="AN272" i="28"/>
  <c r="AH273" i="28"/>
  <c r="AI273" i="28"/>
  <c r="AJ273" i="28"/>
  <c r="AK273" i="28"/>
  <c r="AL273" i="28"/>
  <c r="AM273" i="28"/>
  <c r="AN273" i="28"/>
  <c r="AH274" i="28"/>
  <c r="AI274" i="28"/>
  <c r="AJ274" i="28"/>
  <c r="AK274" i="28"/>
  <c r="AL274" i="28"/>
  <c r="AM274" i="28"/>
  <c r="AN274" i="28"/>
  <c r="AH275" i="28"/>
  <c r="AI275" i="28"/>
  <c r="AJ275" i="28"/>
  <c r="AK275" i="28"/>
  <c r="AL275" i="28"/>
  <c r="AM275" i="28"/>
  <c r="AN275" i="28"/>
  <c r="AH276" i="28"/>
  <c r="AI276" i="28"/>
  <c r="AJ276" i="28"/>
  <c r="AK276" i="28"/>
  <c r="AL276" i="28"/>
  <c r="AM276" i="28"/>
  <c r="AN276" i="28"/>
  <c r="AH277" i="28"/>
  <c r="AI277" i="28"/>
  <c r="AJ277" i="28"/>
  <c r="AK277" i="28"/>
  <c r="AL277" i="28"/>
  <c r="AM277" i="28"/>
  <c r="AN277" i="28"/>
  <c r="AH278" i="28"/>
  <c r="AI278" i="28"/>
  <c r="AJ278" i="28"/>
  <c r="AK278" i="28"/>
  <c r="AL278" i="28"/>
  <c r="AM278" i="28"/>
  <c r="AN278" i="28"/>
  <c r="AH279" i="28"/>
  <c r="AI279" i="28"/>
  <c r="AJ279" i="28"/>
  <c r="AK279" i="28"/>
  <c r="AL279" i="28"/>
  <c r="AM279" i="28"/>
  <c r="AN279" i="28"/>
  <c r="AH280" i="28"/>
  <c r="AI280" i="28"/>
  <c r="AJ280" i="28"/>
  <c r="AK280" i="28"/>
  <c r="AL280" i="28"/>
  <c r="AM280" i="28"/>
  <c r="AN280" i="28"/>
  <c r="AH281" i="28"/>
  <c r="AI281" i="28"/>
  <c r="AJ281" i="28"/>
  <c r="AK281" i="28"/>
  <c r="AL281" i="28"/>
  <c r="AM281" i="28"/>
  <c r="AN281" i="28"/>
  <c r="AH282" i="28"/>
  <c r="AI282" i="28"/>
  <c r="AJ282" i="28"/>
  <c r="AK282" i="28"/>
  <c r="AL282" i="28"/>
  <c r="AM282" i="28"/>
  <c r="AN282" i="28"/>
  <c r="AH283" i="28"/>
  <c r="AI283" i="28"/>
  <c r="AJ283" i="28"/>
  <c r="AK283" i="28"/>
  <c r="AL283" i="28"/>
  <c r="AM283" i="28"/>
  <c r="AN283" i="28"/>
  <c r="AH284" i="28"/>
  <c r="AI284" i="28"/>
  <c r="AJ284" i="28"/>
  <c r="AK284" i="28"/>
  <c r="AL284" i="28"/>
  <c r="AM284" i="28"/>
  <c r="AN284" i="28"/>
  <c r="AH285" i="28"/>
  <c r="AI285" i="28"/>
  <c r="AJ285" i="28"/>
  <c r="AK285" i="28"/>
  <c r="AL285" i="28"/>
  <c r="AM285" i="28"/>
  <c r="AN285" i="28"/>
  <c r="AH286" i="28"/>
  <c r="AI286" i="28"/>
  <c r="AJ286" i="28"/>
  <c r="AK286" i="28"/>
  <c r="AL286" i="28"/>
  <c r="AM286" i="28"/>
  <c r="AN286" i="28"/>
  <c r="AH287" i="28"/>
  <c r="AI287" i="28"/>
  <c r="AJ287" i="28"/>
  <c r="AK287" i="28"/>
  <c r="AL287" i="28"/>
  <c r="AM287" i="28"/>
  <c r="AN287" i="28"/>
  <c r="AH288" i="28"/>
  <c r="AI288" i="28"/>
  <c r="AJ288" i="28"/>
  <c r="AK288" i="28"/>
  <c r="AL288" i="28"/>
  <c r="AM288" i="28"/>
  <c r="AN288" i="28"/>
  <c r="AH289" i="28"/>
  <c r="AI289" i="28"/>
  <c r="AJ289" i="28"/>
  <c r="AK289" i="28"/>
  <c r="AL289" i="28"/>
  <c r="AM289" i="28"/>
  <c r="AN289" i="28"/>
  <c r="AH290" i="28"/>
  <c r="AI290" i="28"/>
  <c r="AJ290" i="28"/>
  <c r="AK290" i="28"/>
  <c r="AL290" i="28"/>
  <c r="AM290" i="28"/>
  <c r="AN290" i="28"/>
  <c r="AH291" i="28"/>
  <c r="AI291" i="28"/>
  <c r="AJ291" i="28"/>
  <c r="AK291" i="28"/>
  <c r="AL291" i="28"/>
  <c r="AM291" i="28"/>
  <c r="AN291" i="28"/>
  <c r="AH292" i="28"/>
  <c r="AI292" i="28"/>
  <c r="AJ292" i="28"/>
  <c r="AK292" i="28"/>
  <c r="AL292" i="28"/>
  <c r="AM292" i="28"/>
  <c r="AN292" i="28"/>
  <c r="AH293" i="28"/>
  <c r="AI293" i="28"/>
  <c r="AJ293" i="28"/>
  <c r="AK293" i="28"/>
  <c r="AL293" i="28"/>
  <c r="AM293" i="28"/>
  <c r="AN293" i="28"/>
  <c r="AH294" i="28"/>
  <c r="AI294" i="28"/>
  <c r="AJ294" i="28"/>
  <c r="AK294" i="28"/>
  <c r="AL294" i="28"/>
  <c r="AM294" i="28"/>
  <c r="AN294" i="28"/>
  <c r="AH295" i="28"/>
  <c r="AI295" i="28"/>
  <c r="AJ295" i="28"/>
  <c r="AK295" i="28"/>
  <c r="AL295" i="28"/>
  <c r="AM295" i="28"/>
  <c r="AN295" i="28"/>
  <c r="AH296" i="28"/>
  <c r="AI296" i="28"/>
  <c r="AJ296" i="28"/>
  <c r="AK296" i="28"/>
  <c r="AL296" i="28"/>
  <c r="AM296" i="28"/>
  <c r="AN296" i="28"/>
  <c r="AH297" i="28"/>
  <c r="AI297" i="28"/>
  <c r="AJ297" i="28"/>
  <c r="AK297" i="28"/>
  <c r="AL297" i="28"/>
  <c r="AM297" i="28"/>
  <c r="AN297" i="28"/>
  <c r="AH298" i="28"/>
  <c r="AI298" i="28"/>
  <c r="AJ298" i="28"/>
  <c r="AK298" i="28"/>
  <c r="AL298" i="28"/>
  <c r="AM298" i="28"/>
  <c r="AN298" i="28"/>
  <c r="AH299" i="28"/>
  <c r="AI299" i="28"/>
  <c r="AJ299" i="28"/>
  <c r="AK299" i="28"/>
  <c r="AL299" i="28"/>
  <c r="AM299" i="28"/>
  <c r="AN299" i="28"/>
  <c r="AH300" i="28"/>
  <c r="AI300" i="28"/>
  <c r="AJ300" i="28"/>
  <c r="AK300" i="28"/>
  <c r="AL300" i="28"/>
  <c r="AM300" i="28"/>
  <c r="AN300" i="28"/>
  <c r="AH301" i="28"/>
  <c r="AI301" i="28"/>
  <c r="AJ301" i="28"/>
  <c r="AK301" i="28"/>
  <c r="AL301" i="28"/>
  <c r="AM301" i="28"/>
  <c r="AN301" i="28"/>
  <c r="AH302" i="28"/>
  <c r="AI302" i="28"/>
  <c r="AJ302" i="28"/>
  <c r="AK302" i="28"/>
  <c r="AL302" i="28"/>
  <c r="AM302" i="28"/>
  <c r="AN302" i="28"/>
  <c r="AH303" i="28"/>
  <c r="AI303" i="28"/>
  <c r="AJ303" i="28"/>
  <c r="AK303" i="28"/>
  <c r="AL303" i="28"/>
  <c r="AM303" i="28"/>
  <c r="AN303" i="28"/>
  <c r="AH304" i="28"/>
  <c r="AI304" i="28"/>
  <c r="AJ304" i="28"/>
  <c r="AK304" i="28"/>
  <c r="AL304" i="28"/>
  <c r="AM304" i="28"/>
  <c r="AN304" i="28"/>
  <c r="AH305" i="28"/>
  <c r="AI305" i="28"/>
  <c r="AJ305" i="28"/>
  <c r="AK305" i="28"/>
  <c r="AL305" i="28"/>
  <c r="AM305" i="28"/>
  <c r="AN305" i="28"/>
  <c r="AH306" i="28"/>
  <c r="AI306" i="28"/>
  <c r="AJ306" i="28"/>
  <c r="AK306" i="28"/>
  <c r="AL306" i="28"/>
  <c r="AM306" i="28"/>
  <c r="AN306" i="28"/>
  <c r="AH307" i="28"/>
  <c r="AI307" i="28"/>
  <c r="AJ307" i="28"/>
  <c r="AK307" i="28"/>
  <c r="AL307" i="28"/>
  <c r="AM307" i="28"/>
  <c r="AN307" i="28"/>
  <c r="AH308" i="28"/>
  <c r="AI308" i="28"/>
  <c r="AJ308" i="28"/>
  <c r="AK308" i="28"/>
  <c r="AL308" i="28"/>
  <c r="AM308" i="28"/>
  <c r="AN308" i="28"/>
  <c r="AH309" i="28"/>
  <c r="AI309" i="28"/>
  <c r="AJ309" i="28"/>
  <c r="AK309" i="28"/>
  <c r="AL309" i="28"/>
  <c r="AM309" i="28"/>
  <c r="AN309" i="28"/>
  <c r="AH310" i="28"/>
  <c r="AI310" i="28"/>
  <c r="AJ310" i="28"/>
  <c r="AK310" i="28"/>
  <c r="AL310" i="28"/>
  <c r="AM310" i="28"/>
  <c r="AN310" i="28"/>
  <c r="AH311" i="28"/>
  <c r="AI311" i="28"/>
  <c r="AJ311" i="28"/>
  <c r="AK311" i="28"/>
  <c r="AL311" i="28"/>
  <c r="AM311" i="28"/>
  <c r="AN311" i="28"/>
  <c r="AH312" i="28"/>
  <c r="AI312" i="28"/>
  <c r="AJ312" i="28"/>
  <c r="AK312" i="28"/>
  <c r="AL312" i="28"/>
  <c r="AM312" i="28"/>
  <c r="AN312" i="28"/>
  <c r="AH313" i="28"/>
  <c r="AI313" i="28"/>
  <c r="AJ313" i="28"/>
  <c r="AK313" i="28"/>
  <c r="AL313" i="28"/>
  <c r="AM313" i="28"/>
  <c r="AN313" i="28"/>
  <c r="AH314" i="28"/>
  <c r="AI314" i="28"/>
  <c r="AJ314" i="28"/>
  <c r="AK314" i="28"/>
  <c r="AL314" i="28"/>
  <c r="AM314" i="28"/>
  <c r="AN314" i="28"/>
  <c r="AH315" i="28"/>
  <c r="AI315" i="28"/>
  <c r="AJ315" i="28"/>
  <c r="AK315" i="28"/>
  <c r="AL315" i="28"/>
  <c r="AM315" i="28"/>
  <c r="AN315" i="28"/>
  <c r="AH316" i="28"/>
  <c r="AI316" i="28"/>
  <c r="AJ316" i="28"/>
  <c r="AK316" i="28"/>
  <c r="AL316" i="28"/>
  <c r="AM316" i="28"/>
  <c r="AN316" i="28"/>
  <c r="AH317" i="28"/>
  <c r="AI317" i="28"/>
  <c r="AJ317" i="28"/>
  <c r="AK317" i="28"/>
  <c r="AL317" i="28"/>
  <c r="AM317" i="28"/>
  <c r="AN317" i="28"/>
  <c r="AH318" i="28"/>
  <c r="AI318" i="28"/>
  <c r="AJ318" i="28"/>
  <c r="AK318" i="28"/>
  <c r="AL318" i="28"/>
  <c r="AM318" i="28"/>
  <c r="AN318" i="28"/>
  <c r="AH319" i="28"/>
  <c r="AI319" i="28"/>
  <c r="AJ319" i="28"/>
  <c r="AK319" i="28"/>
  <c r="AL319" i="28"/>
  <c r="AM319" i="28"/>
  <c r="AN319" i="28"/>
  <c r="AH320" i="28"/>
  <c r="AI320" i="28"/>
  <c r="AJ320" i="28"/>
  <c r="AK320" i="28"/>
  <c r="AL320" i="28"/>
  <c r="AM320" i="28"/>
  <c r="AN320" i="28"/>
  <c r="F271" i="28"/>
  <c r="G271" i="28"/>
  <c r="H271" i="28"/>
  <c r="I271" i="28"/>
  <c r="J271" i="28"/>
  <c r="K271" i="28"/>
  <c r="L271" i="28"/>
  <c r="M271" i="28"/>
  <c r="N271" i="28"/>
  <c r="O271" i="28"/>
  <c r="P271" i="28"/>
  <c r="Q271" i="28"/>
  <c r="R271" i="28"/>
  <c r="S271" i="28"/>
  <c r="T271" i="28"/>
  <c r="U271" i="28"/>
  <c r="V271" i="28"/>
  <c r="W271" i="28"/>
  <c r="X271" i="28"/>
  <c r="Y271" i="28"/>
  <c r="Z271" i="28"/>
  <c r="AA271" i="28"/>
  <c r="AB271" i="28"/>
  <c r="AC271" i="28"/>
  <c r="AD271" i="28"/>
  <c r="AE271" i="28"/>
  <c r="AF271" i="28"/>
  <c r="AG271" i="28"/>
  <c r="F272" i="28"/>
  <c r="G272" i="28"/>
  <c r="H272" i="28"/>
  <c r="I272" i="28"/>
  <c r="J272" i="28"/>
  <c r="K272" i="28"/>
  <c r="L272" i="28"/>
  <c r="M272" i="28"/>
  <c r="N272" i="28"/>
  <c r="O272" i="28"/>
  <c r="P272" i="28"/>
  <c r="Q272" i="28"/>
  <c r="R272" i="28"/>
  <c r="S272" i="28"/>
  <c r="T272" i="28"/>
  <c r="U272" i="28"/>
  <c r="V272" i="28"/>
  <c r="W272" i="28"/>
  <c r="X272" i="28"/>
  <c r="Y272" i="28"/>
  <c r="Z272" i="28"/>
  <c r="AA272" i="28"/>
  <c r="AB272" i="28"/>
  <c r="AC272" i="28"/>
  <c r="AD272" i="28"/>
  <c r="AE272" i="28"/>
  <c r="AF272" i="28"/>
  <c r="AG272" i="28"/>
  <c r="F273" i="28"/>
  <c r="G273" i="28"/>
  <c r="H273" i="28"/>
  <c r="I273" i="28"/>
  <c r="J273" i="28"/>
  <c r="K273" i="28"/>
  <c r="L273" i="28"/>
  <c r="M273" i="28"/>
  <c r="N273" i="28"/>
  <c r="O273" i="28"/>
  <c r="P273" i="28"/>
  <c r="Q273" i="28"/>
  <c r="R273" i="28"/>
  <c r="S273" i="28"/>
  <c r="T273" i="28"/>
  <c r="U273" i="28"/>
  <c r="V273" i="28"/>
  <c r="W273" i="28"/>
  <c r="X273" i="28"/>
  <c r="Y273" i="28"/>
  <c r="Z273" i="28"/>
  <c r="AA273" i="28"/>
  <c r="AB273" i="28"/>
  <c r="AC273" i="28"/>
  <c r="AD273" i="28"/>
  <c r="AE273" i="28"/>
  <c r="AF273" i="28"/>
  <c r="AG273" i="28"/>
  <c r="F274" i="28"/>
  <c r="G274" i="28"/>
  <c r="H274" i="28"/>
  <c r="I274" i="28"/>
  <c r="J274" i="28"/>
  <c r="K274" i="28"/>
  <c r="L274" i="28"/>
  <c r="M274" i="28"/>
  <c r="N274" i="28"/>
  <c r="O274" i="28"/>
  <c r="P274" i="28"/>
  <c r="Q274" i="28"/>
  <c r="R274" i="28"/>
  <c r="S274" i="28"/>
  <c r="T274" i="28"/>
  <c r="U274" i="28"/>
  <c r="V274" i="28"/>
  <c r="W274" i="28"/>
  <c r="X274" i="28"/>
  <c r="Y274" i="28"/>
  <c r="Z274" i="28"/>
  <c r="AA274" i="28"/>
  <c r="AB274" i="28"/>
  <c r="AC274" i="28"/>
  <c r="AD274" i="28"/>
  <c r="AE274" i="28"/>
  <c r="AF274" i="28"/>
  <c r="AG274" i="28"/>
  <c r="F275" i="28"/>
  <c r="G275" i="28"/>
  <c r="H275" i="28"/>
  <c r="I275" i="28"/>
  <c r="J275" i="28"/>
  <c r="K275" i="28"/>
  <c r="L275" i="28"/>
  <c r="M275" i="28"/>
  <c r="N275" i="28"/>
  <c r="O275" i="28"/>
  <c r="P275" i="28"/>
  <c r="Q275" i="28"/>
  <c r="R275" i="28"/>
  <c r="S275" i="28"/>
  <c r="T275" i="28"/>
  <c r="U275" i="28"/>
  <c r="V275" i="28"/>
  <c r="W275" i="28"/>
  <c r="X275" i="28"/>
  <c r="Y275" i="28"/>
  <c r="Z275" i="28"/>
  <c r="AA275" i="28"/>
  <c r="AB275" i="28"/>
  <c r="AC275" i="28"/>
  <c r="AD275" i="28"/>
  <c r="AE275" i="28"/>
  <c r="AF275" i="28"/>
  <c r="AG275" i="28"/>
  <c r="F276" i="28"/>
  <c r="G276" i="28"/>
  <c r="H276" i="28"/>
  <c r="I276" i="28"/>
  <c r="J276" i="28"/>
  <c r="K276" i="28"/>
  <c r="L276" i="28"/>
  <c r="M276" i="28"/>
  <c r="N276" i="28"/>
  <c r="O276" i="28"/>
  <c r="P276" i="28"/>
  <c r="Q276" i="28"/>
  <c r="R276" i="28"/>
  <c r="S276" i="28"/>
  <c r="T276" i="28"/>
  <c r="U276" i="28"/>
  <c r="V276" i="28"/>
  <c r="W276" i="28"/>
  <c r="X276" i="28"/>
  <c r="Y276" i="28"/>
  <c r="Z276" i="28"/>
  <c r="AA276" i="28"/>
  <c r="AB276" i="28"/>
  <c r="AC276" i="28"/>
  <c r="AD276" i="28"/>
  <c r="AE276" i="28"/>
  <c r="AF276" i="28"/>
  <c r="AG276" i="28"/>
  <c r="F277" i="28"/>
  <c r="G277" i="28"/>
  <c r="H277" i="28"/>
  <c r="I277" i="28"/>
  <c r="J277" i="28"/>
  <c r="K277" i="28"/>
  <c r="L277" i="28"/>
  <c r="M277" i="28"/>
  <c r="N277" i="28"/>
  <c r="O277" i="28"/>
  <c r="P277" i="28"/>
  <c r="Q277" i="28"/>
  <c r="R277" i="28"/>
  <c r="S277" i="28"/>
  <c r="T277" i="28"/>
  <c r="U277" i="28"/>
  <c r="V277" i="28"/>
  <c r="W277" i="28"/>
  <c r="X277" i="28"/>
  <c r="Y277" i="28"/>
  <c r="Z277" i="28"/>
  <c r="AA277" i="28"/>
  <c r="AB277" i="28"/>
  <c r="AC277" i="28"/>
  <c r="AD277" i="28"/>
  <c r="AE277" i="28"/>
  <c r="AF277" i="28"/>
  <c r="AG277" i="28"/>
  <c r="F278" i="28"/>
  <c r="G278" i="28"/>
  <c r="H278" i="28"/>
  <c r="I278" i="28"/>
  <c r="J278" i="28"/>
  <c r="K278" i="28"/>
  <c r="L278" i="28"/>
  <c r="M278" i="28"/>
  <c r="N278" i="28"/>
  <c r="O278" i="28"/>
  <c r="P278" i="28"/>
  <c r="Q278" i="28"/>
  <c r="R278" i="28"/>
  <c r="S278" i="28"/>
  <c r="T278" i="28"/>
  <c r="U278" i="28"/>
  <c r="V278" i="28"/>
  <c r="W278" i="28"/>
  <c r="X278" i="28"/>
  <c r="Y278" i="28"/>
  <c r="Z278" i="28"/>
  <c r="AA278" i="28"/>
  <c r="AB278" i="28"/>
  <c r="AC278" i="28"/>
  <c r="AD278" i="28"/>
  <c r="AE278" i="28"/>
  <c r="AF278" i="28"/>
  <c r="AG278" i="28"/>
  <c r="F279" i="28"/>
  <c r="G279" i="28"/>
  <c r="H279" i="28"/>
  <c r="I279" i="28"/>
  <c r="J279" i="28"/>
  <c r="K279" i="28"/>
  <c r="L279" i="28"/>
  <c r="M279" i="28"/>
  <c r="N279" i="28"/>
  <c r="O279" i="28"/>
  <c r="P279" i="28"/>
  <c r="Q279" i="28"/>
  <c r="R279" i="28"/>
  <c r="S279" i="28"/>
  <c r="T279" i="28"/>
  <c r="U279" i="28"/>
  <c r="V279" i="28"/>
  <c r="W279" i="28"/>
  <c r="X279" i="28"/>
  <c r="Y279" i="28"/>
  <c r="Z279" i="28"/>
  <c r="AA279" i="28"/>
  <c r="AB279" i="28"/>
  <c r="AC279" i="28"/>
  <c r="AD279" i="28"/>
  <c r="AE279" i="28"/>
  <c r="AF279" i="28"/>
  <c r="AG279" i="28"/>
  <c r="F280" i="28"/>
  <c r="G280" i="28"/>
  <c r="H280" i="28"/>
  <c r="I280" i="28"/>
  <c r="J280" i="28"/>
  <c r="K280" i="28"/>
  <c r="L280" i="28"/>
  <c r="M280" i="28"/>
  <c r="N280" i="28"/>
  <c r="O280" i="28"/>
  <c r="P280" i="28"/>
  <c r="Q280" i="28"/>
  <c r="R280" i="28"/>
  <c r="S280" i="28"/>
  <c r="T280" i="28"/>
  <c r="U280" i="28"/>
  <c r="V280" i="28"/>
  <c r="W280" i="28"/>
  <c r="X280" i="28"/>
  <c r="Y280" i="28"/>
  <c r="Z280" i="28"/>
  <c r="AA280" i="28"/>
  <c r="AB280" i="28"/>
  <c r="AC280" i="28"/>
  <c r="AD280" i="28"/>
  <c r="AE280" i="28"/>
  <c r="AF280" i="28"/>
  <c r="AG280" i="28"/>
  <c r="F281" i="28"/>
  <c r="G281" i="28"/>
  <c r="H281" i="28"/>
  <c r="I281" i="28"/>
  <c r="J281" i="28"/>
  <c r="K281" i="28"/>
  <c r="L281" i="28"/>
  <c r="M281" i="28"/>
  <c r="N281" i="28"/>
  <c r="O281" i="28"/>
  <c r="P281" i="28"/>
  <c r="Q281" i="28"/>
  <c r="R281" i="28"/>
  <c r="S281" i="28"/>
  <c r="T281" i="28"/>
  <c r="U281" i="28"/>
  <c r="V281" i="28"/>
  <c r="W281" i="28"/>
  <c r="X281" i="28"/>
  <c r="Y281" i="28"/>
  <c r="Z281" i="28"/>
  <c r="AA281" i="28"/>
  <c r="AB281" i="28"/>
  <c r="AC281" i="28"/>
  <c r="AD281" i="28"/>
  <c r="AE281" i="28"/>
  <c r="AF281" i="28"/>
  <c r="AG281" i="28"/>
  <c r="F282" i="28"/>
  <c r="G282" i="28"/>
  <c r="H282" i="28"/>
  <c r="I282" i="28"/>
  <c r="J282" i="28"/>
  <c r="K282" i="28"/>
  <c r="L282" i="28"/>
  <c r="M282" i="28"/>
  <c r="N282" i="28"/>
  <c r="O282" i="28"/>
  <c r="P282" i="28"/>
  <c r="Q282" i="28"/>
  <c r="R282" i="28"/>
  <c r="S282" i="28"/>
  <c r="T282" i="28"/>
  <c r="U282" i="28"/>
  <c r="V282" i="28"/>
  <c r="W282" i="28"/>
  <c r="X282" i="28"/>
  <c r="Y282" i="28"/>
  <c r="Z282" i="28"/>
  <c r="AA282" i="28"/>
  <c r="AB282" i="28"/>
  <c r="AC282" i="28"/>
  <c r="AD282" i="28"/>
  <c r="AE282" i="28"/>
  <c r="AF282" i="28"/>
  <c r="AG282" i="28"/>
  <c r="F283" i="28"/>
  <c r="G283" i="28"/>
  <c r="H283" i="28"/>
  <c r="I283" i="28"/>
  <c r="J283" i="28"/>
  <c r="K283" i="28"/>
  <c r="L283" i="28"/>
  <c r="M283" i="28"/>
  <c r="N283" i="28"/>
  <c r="O283" i="28"/>
  <c r="P283" i="28"/>
  <c r="Q283" i="28"/>
  <c r="R283" i="28"/>
  <c r="S283" i="28"/>
  <c r="T283" i="28"/>
  <c r="U283" i="28"/>
  <c r="V283" i="28"/>
  <c r="W283" i="28"/>
  <c r="X283" i="28"/>
  <c r="Y283" i="28"/>
  <c r="Z283" i="28"/>
  <c r="AA283" i="28"/>
  <c r="AB283" i="28"/>
  <c r="AC283" i="28"/>
  <c r="AD283" i="28"/>
  <c r="AE283" i="28"/>
  <c r="AF283" i="28"/>
  <c r="AG283" i="28"/>
  <c r="F284" i="28"/>
  <c r="G284" i="28"/>
  <c r="H284" i="28"/>
  <c r="I284" i="28"/>
  <c r="J284" i="28"/>
  <c r="K284" i="28"/>
  <c r="L284" i="28"/>
  <c r="M284" i="28"/>
  <c r="N284" i="28"/>
  <c r="O284" i="28"/>
  <c r="P284" i="28"/>
  <c r="Q284" i="28"/>
  <c r="R284" i="28"/>
  <c r="S284" i="28"/>
  <c r="T284" i="28"/>
  <c r="U284" i="28"/>
  <c r="V284" i="28"/>
  <c r="W284" i="28"/>
  <c r="X284" i="28"/>
  <c r="Y284" i="28"/>
  <c r="Z284" i="28"/>
  <c r="AA284" i="28"/>
  <c r="AB284" i="28"/>
  <c r="AC284" i="28"/>
  <c r="AD284" i="28"/>
  <c r="AE284" i="28"/>
  <c r="AF284" i="28"/>
  <c r="AG284" i="28"/>
  <c r="F285" i="28"/>
  <c r="G285" i="28"/>
  <c r="H285" i="28"/>
  <c r="I285" i="28"/>
  <c r="J285" i="28"/>
  <c r="K285" i="28"/>
  <c r="L285" i="28"/>
  <c r="M285" i="28"/>
  <c r="N285" i="28"/>
  <c r="O285" i="28"/>
  <c r="P285" i="28"/>
  <c r="Q285" i="28"/>
  <c r="R285" i="28"/>
  <c r="S285" i="28"/>
  <c r="T285" i="28"/>
  <c r="U285" i="28"/>
  <c r="V285" i="28"/>
  <c r="W285" i="28"/>
  <c r="X285" i="28"/>
  <c r="Y285" i="28"/>
  <c r="Z285" i="28"/>
  <c r="AA285" i="28"/>
  <c r="AB285" i="28"/>
  <c r="AC285" i="28"/>
  <c r="AD285" i="28"/>
  <c r="AE285" i="28"/>
  <c r="AF285" i="28"/>
  <c r="AG285" i="28"/>
  <c r="F286" i="28"/>
  <c r="G286" i="28"/>
  <c r="H286" i="28"/>
  <c r="I286" i="28"/>
  <c r="J286" i="28"/>
  <c r="K286" i="28"/>
  <c r="L286" i="28"/>
  <c r="M286" i="28"/>
  <c r="N286" i="28"/>
  <c r="O286" i="28"/>
  <c r="P286" i="28"/>
  <c r="Q286" i="28"/>
  <c r="R286" i="28"/>
  <c r="S286" i="28"/>
  <c r="T286" i="28"/>
  <c r="U286" i="28"/>
  <c r="V286" i="28"/>
  <c r="W286" i="28"/>
  <c r="X286" i="28"/>
  <c r="Y286" i="28"/>
  <c r="Z286" i="28"/>
  <c r="AA286" i="28"/>
  <c r="AB286" i="28"/>
  <c r="AC286" i="28"/>
  <c r="AD286" i="28"/>
  <c r="AE286" i="28"/>
  <c r="AF286" i="28"/>
  <c r="AG286" i="28"/>
  <c r="F287" i="28"/>
  <c r="G287" i="28"/>
  <c r="H287" i="28"/>
  <c r="I287" i="28"/>
  <c r="J287" i="28"/>
  <c r="K287" i="28"/>
  <c r="L287" i="28"/>
  <c r="M287" i="28"/>
  <c r="N287" i="28"/>
  <c r="O287" i="28"/>
  <c r="P287" i="28"/>
  <c r="Q287" i="28"/>
  <c r="R287" i="28"/>
  <c r="S287" i="28"/>
  <c r="T287" i="28"/>
  <c r="U287" i="28"/>
  <c r="V287" i="28"/>
  <c r="W287" i="28"/>
  <c r="X287" i="28"/>
  <c r="Y287" i="28"/>
  <c r="Z287" i="28"/>
  <c r="AA287" i="28"/>
  <c r="AB287" i="28"/>
  <c r="AC287" i="28"/>
  <c r="AD287" i="28"/>
  <c r="AE287" i="28"/>
  <c r="AF287" i="28"/>
  <c r="AG287" i="28"/>
  <c r="F288" i="28"/>
  <c r="G288" i="28"/>
  <c r="H288" i="28"/>
  <c r="I288" i="28"/>
  <c r="J288" i="28"/>
  <c r="K288" i="28"/>
  <c r="L288" i="28"/>
  <c r="M288" i="28"/>
  <c r="N288" i="28"/>
  <c r="O288" i="28"/>
  <c r="P288" i="28"/>
  <c r="Q288" i="28"/>
  <c r="R288" i="28"/>
  <c r="S288" i="28"/>
  <c r="T288" i="28"/>
  <c r="U288" i="28"/>
  <c r="V288" i="28"/>
  <c r="W288" i="28"/>
  <c r="X288" i="28"/>
  <c r="Y288" i="28"/>
  <c r="Z288" i="28"/>
  <c r="AA288" i="28"/>
  <c r="AB288" i="28"/>
  <c r="AC288" i="28"/>
  <c r="AD288" i="28"/>
  <c r="AE288" i="28"/>
  <c r="AF288" i="28"/>
  <c r="AG288" i="28"/>
  <c r="F289" i="28"/>
  <c r="G289" i="28"/>
  <c r="H289" i="28"/>
  <c r="I289" i="28"/>
  <c r="J289" i="28"/>
  <c r="K289" i="28"/>
  <c r="L289" i="28"/>
  <c r="M289" i="28"/>
  <c r="N289" i="28"/>
  <c r="O289" i="28"/>
  <c r="P289" i="28"/>
  <c r="Q289" i="28"/>
  <c r="R289" i="28"/>
  <c r="S289" i="28"/>
  <c r="T289" i="28"/>
  <c r="U289" i="28"/>
  <c r="V289" i="28"/>
  <c r="W289" i="28"/>
  <c r="X289" i="28"/>
  <c r="Y289" i="28"/>
  <c r="Z289" i="28"/>
  <c r="AA289" i="28"/>
  <c r="AB289" i="28"/>
  <c r="AC289" i="28"/>
  <c r="AD289" i="28"/>
  <c r="AE289" i="28"/>
  <c r="AF289" i="28"/>
  <c r="AG289" i="28"/>
  <c r="F290" i="28"/>
  <c r="G290" i="28"/>
  <c r="H290" i="28"/>
  <c r="I290" i="28"/>
  <c r="J290" i="28"/>
  <c r="K290" i="28"/>
  <c r="L290" i="28"/>
  <c r="M290" i="28"/>
  <c r="N290" i="28"/>
  <c r="O290" i="28"/>
  <c r="P290" i="28"/>
  <c r="Q290" i="28"/>
  <c r="R290" i="28"/>
  <c r="S290" i="28"/>
  <c r="T290" i="28"/>
  <c r="U290" i="28"/>
  <c r="V290" i="28"/>
  <c r="W290" i="28"/>
  <c r="X290" i="28"/>
  <c r="Y290" i="28"/>
  <c r="Z290" i="28"/>
  <c r="AA290" i="28"/>
  <c r="AB290" i="28"/>
  <c r="AC290" i="28"/>
  <c r="AD290" i="28"/>
  <c r="AE290" i="28"/>
  <c r="AF290" i="28"/>
  <c r="AG290" i="28"/>
  <c r="F291" i="28"/>
  <c r="G291" i="28"/>
  <c r="H291" i="28"/>
  <c r="I291" i="28"/>
  <c r="J291" i="28"/>
  <c r="K291" i="28"/>
  <c r="L291" i="28"/>
  <c r="M291" i="28"/>
  <c r="N291" i="28"/>
  <c r="O291" i="28"/>
  <c r="P291" i="28"/>
  <c r="Q291" i="28"/>
  <c r="R291" i="28"/>
  <c r="S291" i="28"/>
  <c r="T291" i="28"/>
  <c r="U291" i="28"/>
  <c r="V291" i="28"/>
  <c r="W291" i="28"/>
  <c r="X291" i="28"/>
  <c r="Y291" i="28"/>
  <c r="Z291" i="28"/>
  <c r="AA291" i="28"/>
  <c r="AB291" i="28"/>
  <c r="AC291" i="28"/>
  <c r="AD291" i="28"/>
  <c r="AE291" i="28"/>
  <c r="AF291" i="28"/>
  <c r="AG291" i="28"/>
  <c r="F292" i="28"/>
  <c r="G292" i="28"/>
  <c r="H292" i="28"/>
  <c r="I292" i="28"/>
  <c r="J292" i="28"/>
  <c r="K292" i="28"/>
  <c r="L292" i="28"/>
  <c r="M292" i="28"/>
  <c r="N292" i="28"/>
  <c r="O292" i="28"/>
  <c r="P292" i="28"/>
  <c r="Q292" i="28"/>
  <c r="R292" i="28"/>
  <c r="S292" i="28"/>
  <c r="T292" i="28"/>
  <c r="U292" i="28"/>
  <c r="V292" i="28"/>
  <c r="W292" i="28"/>
  <c r="X292" i="28"/>
  <c r="Y292" i="28"/>
  <c r="Z292" i="28"/>
  <c r="AA292" i="28"/>
  <c r="AB292" i="28"/>
  <c r="AC292" i="28"/>
  <c r="AD292" i="28"/>
  <c r="AE292" i="28"/>
  <c r="AF292" i="28"/>
  <c r="AG292" i="28"/>
  <c r="F293" i="28"/>
  <c r="G293" i="28"/>
  <c r="H293" i="28"/>
  <c r="I293" i="28"/>
  <c r="J293" i="28"/>
  <c r="K293" i="28"/>
  <c r="L293" i="28"/>
  <c r="M293" i="28"/>
  <c r="N293" i="28"/>
  <c r="O293" i="28"/>
  <c r="P293" i="28"/>
  <c r="Q293" i="28"/>
  <c r="R293" i="28"/>
  <c r="S293" i="28"/>
  <c r="T293" i="28"/>
  <c r="U293" i="28"/>
  <c r="V293" i="28"/>
  <c r="W293" i="28"/>
  <c r="X293" i="28"/>
  <c r="Y293" i="28"/>
  <c r="Z293" i="28"/>
  <c r="AA293" i="28"/>
  <c r="AB293" i="28"/>
  <c r="AC293" i="28"/>
  <c r="AD293" i="28"/>
  <c r="AE293" i="28"/>
  <c r="AF293" i="28"/>
  <c r="AG293" i="28"/>
  <c r="F294" i="28"/>
  <c r="G294" i="28"/>
  <c r="H294" i="28"/>
  <c r="I294" i="28"/>
  <c r="J294" i="28"/>
  <c r="K294" i="28"/>
  <c r="L294" i="28"/>
  <c r="M294" i="28"/>
  <c r="N294" i="28"/>
  <c r="O294" i="28"/>
  <c r="P294" i="28"/>
  <c r="Q294" i="28"/>
  <c r="R294" i="28"/>
  <c r="S294" i="28"/>
  <c r="T294" i="28"/>
  <c r="U294" i="28"/>
  <c r="V294" i="28"/>
  <c r="W294" i="28"/>
  <c r="X294" i="28"/>
  <c r="Y294" i="28"/>
  <c r="Z294" i="28"/>
  <c r="AA294" i="28"/>
  <c r="AB294" i="28"/>
  <c r="AC294" i="28"/>
  <c r="AD294" i="28"/>
  <c r="AE294" i="28"/>
  <c r="AF294" i="28"/>
  <c r="AG294" i="28"/>
  <c r="F295" i="28"/>
  <c r="G295" i="28"/>
  <c r="H295" i="28"/>
  <c r="I295" i="28"/>
  <c r="J295" i="28"/>
  <c r="K295" i="28"/>
  <c r="L295" i="28"/>
  <c r="M295" i="28"/>
  <c r="N295" i="28"/>
  <c r="O295" i="28"/>
  <c r="P295" i="28"/>
  <c r="Q295" i="28"/>
  <c r="R295" i="28"/>
  <c r="S295" i="28"/>
  <c r="T295" i="28"/>
  <c r="U295" i="28"/>
  <c r="V295" i="28"/>
  <c r="W295" i="28"/>
  <c r="X295" i="28"/>
  <c r="Y295" i="28"/>
  <c r="Z295" i="28"/>
  <c r="AA295" i="28"/>
  <c r="AB295" i="28"/>
  <c r="AC295" i="28"/>
  <c r="AD295" i="28"/>
  <c r="AE295" i="28"/>
  <c r="AF295" i="28"/>
  <c r="AG295" i="28"/>
  <c r="F296" i="28"/>
  <c r="G296" i="28"/>
  <c r="H296" i="28"/>
  <c r="I296" i="28"/>
  <c r="J296" i="28"/>
  <c r="K296" i="28"/>
  <c r="L296" i="28"/>
  <c r="M296" i="28"/>
  <c r="N296" i="28"/>
  <c r="O296" i="28"/>
  <c r="P296" i="28"/>
  <c r="Q296" i="28"/>
  <c r="R296" i="28"/>
  <c r="S296" i="28"/>
  <c r="T296" i="28"/>
  <c r="U296" i="28"/>
  <c r="V296" i="28"/>
  <c r="W296" i="28"/>
  <c r="X296" i="28"/>
  <c r="Y296" i="28"/>
  <c r="Z296" i="28"/>
  <c r="AA296" i="28"/>
  <c r="AB296" i="28"/>
  <c r="AC296" i="28"/>
  <c r="AD296" i="28"/>
  <c r="AE296" i="28"/>
  <c r="AF296" i="28"/>
  <c r="AG296" i="28"/>
  <c r="F297" i="28"/>
  <c r="G297" i="28"/>
  <c r="H297" i="28"/>
  <c r="I297" i="28"/>
  <c r="J297" i="28"/>
  <c r="K297" i="28"/>
  <c r="L297" i="28"/>
  <c r="M297" i="28"/>
  <c r="N297" i="28"/>
  <c r="O297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AC297" i="28"/>
  <c r="AD297" i="28"/>
  <c r="AE297" i="28"/>
  <c r="AF297" i="28"/>
  <c r="AG297" i="28"/>
  <c r="F298" i="28"/>
  <c r="G298" i="28"/>
  <c r="H298" i="28"/>
  <c r="I298" i="28"/>
  <c r="J298" i="28"/>
  <c r="K298" i="28"/>
  <c r="L298" i="28"/>
  <c r="M298" i="28"/>
  <c r="N298" i="28"/>
  <c r="O298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AC298" i="28"/>
  <c r="AD298" i="28"/>
  <c r="AE298" i="28"/>
  <c r="AF298" i="28"/>
  <c r="AG298" i="28"/>
  <c r="F299" i="28"/>
  <c r="G299" i="28"/>
  <c r="H299" i="28"/>
  <c r="I299" i="28"/>
  <c r="J299" i="28"/>
  <c r="K299" i="28"/>
  <c r="L299" i="28"/>
  <c r="M299" i="28"/>
  <c r="N299" i="28"/>
  <c r="O299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AC299" i="28"/>
  <c r="AD299" i="28"/>
  <c r="AE299" i="28"/>
  <c r="AF299" i="28"/>
  <c r="AG299" i="28"/>
  <c r="F300" i="28"/>
  <c r="G300" i="28"/>
  <c r="H300" i="28"/>
  <c r="I300" i="28"/>
  <c r="J300" i="28"/>
  <c r="K300" i="28"/>
  <c r="L300" i="28"/>
  <c r="M300" i="28"/>
  <c r="N300" i="28"/>
  <c r="O300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AC300" i="28"/>
  <c r="AD300" i="28"/>
  <c r="AE300" i="28"/>
  <c r="AF300" i="28"/>
  <c r="AG300" i="28"/>
  <c r="F301" i="28"/>
  <c r="G301" i="28"/>
  <c r="H301" i="28"/>
  <c r="I301" i="28"/>
  <c r="J301" i="28"/>
  <c r="K301" i="28"/>
  <c r="L301" i="28"/>
  <c r="M301" i="28"/>
  <c r="N301" i="28"/>
  <c r="O301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AC301" i="28"/>
  <c r="AD301" i="28"/>
  <c r="AE301" i="28"/>
  <c r="AF301" i="28"/>
  <c r="AG301" i="28"/>
  <c r="F302" i="28"/>
  <c r="G302" i="28"/>
  <c r="H302" i="28"/>
  <c r="I302" i="28"/>
  <c r="J302" i="28"/>
  <c r="K302" i="28"/>
  <c r="L302" i="28"/>
  <c r="M302" i="28"/>
  <c r="N302" i="28"/>
  <c r="O302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AC302" i="28"/>
  <c r="AD302" i="28"/>
  <c r="AE302" i="28"/>
  <c r="AF302" i="28"/>
  <c r="AG302" i="28"/>
  <c r="F303" i="28"/>
  <c r="G303" i="28"/>
  <c r="H303" i="28"/>
  <c r="I303" i="28"/>
  <c r="J303" i="28"/>
  <c r="K303" i="28"/>
  <c r="L303" i="28"/>
  <c r="M303" i="28"/>
  <c r="N303" i="28"/>
  <c r="O303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AC303" i="28"/>
  <c r="AD303" i="28"/>
  <c r="AE303" i="28"/>
  <c r="AF303" i="28"/>
  <c r="AG303" i="28"/>
  <c r="F304" i="28"/>
  <c r="G304" i="28"/>
  <c r="H304" i="28"/>
  <c r="I304" i="28"/>
  <c r="J304" i="28"/>
  <c r="K304" i="28"/>
  <c r="L304" i="28"/>
  <c r="M304" i="28"/>
  <c r="N304" i="28"/>
  <c r="O304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AC304" i="28"/>
  <c r="AD304" i="28"/>
  <c r="AE304" i="28"/>
  <c r="AF304" i="28"/>
  <c r="AG304" i="28"/>
  <c r="F305" i="28"/>
  <c r="G305" i="28"/>
  <c r="H305" i="28"/>
  <c r="I305" i="28"/>
  <c r="J305" i="28"/>
  <c r="K305" i="28"/>
  <c r="L305" i="28"/>
  <c r="M305" i="28"/>
  <c r="N305" i="28"/>
  <c r="O305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AC305" i="28"/>
  <c r="AD305" i="28"/>
  <c r="AE305" i="28"/>
  <c r="AF305" i="28"/>
  <c r="AG305" i="28"/>
  <c r="F306" i="28"/>
  <c r="G306" i="28"/>
  <c r="H306" i="28"/>
  <c r="I306" i="28"/>
  <c r="J306" i="28"/>
  <c r="K306" i="28"/>
  <c r="L306" i="28"/>
  <c r="M306" i="28"/>
  <c r="N306" i="28"/>
  <c r="O306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AC306" i="28"/>
  <c r="AD306" i="28"/>
  <c r="AE306" i="28"/>
  <c r="AF306" i="28"/>
  <c r="AG306" i="28"/>
  <c r="AH358" i="28" s="1"/>
  <c r="AH410" i="28" s="1"/>
  <c r="AG281" i="11" s="1"/>
  <c r="F307" i="28"/>
  <c r="G307" i="28"/>
  <c r="H307" i="28"/>
  <c r="I307" i="28"/>
  <c r="J307" i="28"/>
  <c r="K307" i="28"/>
  <c r="L307" i="28"/>
  <c r="M307" i="28"/>
  <c r="N307" i="28"/>
  <c r="O307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AC307" i="28"/>
  <c r="AD307" i="28"/>
  <c r="AE307" i="28"/>
  <c r="AF307" i="28"/>
  <c r="AG307" i="28"/>
  <c r="F308" i="28"/>
  <c r="G308" i="28"/>
  <c r="H308" i="28"/>
  <c r="I308" i="28"/>
  <c r="J308" i="28"/>
  <c r="K308" i="28"/>
  <c r="L308" i="28"/>
  <c r="M308" i="28"/>
  <c r="N308" i="28"/>
  <c r="O308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AC308" i="28"/>
  <c r="AD308" i="28"/>
  <c r="AE308" i="28"/>
  <c r="AF308" i="28"/>
  <c r="AG308" i="28"/>
  <c r="F309" i="28"/>
  <c r="G309" i="28"/>
  <c r="H309" i="28"/>
  <c r="I309" i="28"/>
  <c r="J309" i="28"/>
  <c r="K309" i="28"/>
  <c r="L309" i="28"/>
  <c r="M309" i="28"/>
  <c r="N309" i="28"/>
  <c r="O309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AC309" i="28"/>
  <c r="AD309" i="28"/>
  <c r="AE309" i="28"/>
  <c r="AF309" i="28"/>
  <c r="AG309" i="28"/>
  <c r="F310" i="28"/>
  <c r="G310" i="28"/>
  <c r="H310" i="28"/>
  <c r="I310" i="28"/>
  <c r="J310" i="28"/>
  <c r="K310" i="28"/>
  <c r="L310" i="28"/>
  <c r="M310" i="28"/>
  <c r="N310" i="28"/>
  <c r="O310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AC310" i="28"/>
  <c r="AD310" i="28"/>
  <c r="AE310" i="28"/>
  <c r="AF310" i="28"/>
  <c r="AG310" i="28"/>
  <c r="F311" i="28"/>
  <c r="G311" i="28"/>
  <c r="H311" i="28"/>
  <c r="I311" i="28"/>
  <c r="J311" i="28"/>
  <c r="K311" i="28"/>
  <c r="L311" i="28"/>
  <c r="M311" i="28"/>
  <c r="N311" i="28"/>
  <c r="O311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AC311" i="28"/>
  <c r="AD311" i="28"/>
  <c r="AE311" i="28"/>
  <c r="AF311" i="28"/>
  <c r="AG311" i="28"/>
  <c r="F312" i="28"/>
  <c r="G312" i="28"/>
  <c r="H312" i="28"/>
  <c r="I312" i="28"/>
  <c r="J312" i="28"/>
  <c r="K312" i="28"/>
  <c r="L312" i="28"/>
  <c r="M312" i="28"/>
  <c r="N312" i="28"/>
  <c r="O312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AC312" i="28"/>
  <c r="AD312" i="28"/>
  <c r="AE312" i="28"/>
  <c r="AF312" i="28"/>
  <c r="AG312" i="28"/>
  <c r="F313" i="28"/>
  <c r="G313" i="28"/>
  <c r="H313" i="28"/>
  <c r="I313" i="28"/>
  <c r="J313" i="28"/>
  <c r="K313" i="28"/>
  <c r="L313" i="28"/>
  <c r="M313" i="28"/>
  <c r="N313" i="28"/>
  <c r="O313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AC313" i="28"/>
  <c r="AD313" i="28"/>
  <c r="AE313" i="28"/>
  <c r="AF313" i="28"/>
  <c r="AG313" i="28"/>
  <c r="F314" i="28"/>
  <c r="G314" i="28"/>
  <c r="H314" i="28"/>
  <c r="I314" i="28"/>
  <c r="J314" i="28"/>
  <c r="K314" i="28"/>
  <c r="L314" i="28"/>
  <c r="M314" i="28"/>
  <c r="N314" i="28"/>
  <c r="O314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AC314" i="28"/>
  <c r="AD314" i="28"/>
  <c r="AE314" i="28"/>
  <c r="AF314" i="28"/>
  <c r="AG314" i="28"/>
  <c r="AH366" i="28" s="1"/>
  <c r="AH418" i="28" s="1"/>
  <c r="AG289" i="11" s="1"/>
  <c r="F315" i="28"/>
  <c r="G315" i="28"/>
  <c r="H315" i="28"/>
  <c r="I315" i="28"/>
  <c r="J315" i="28"/>
  <c r="K315" i="28"/>
  <c r="L315" i="28"/>
  <c r="M315" i="28"/>
  <c r="N315" i="28"/>
  <c r="O315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AC315" i="28"/>
  <c r="AD315" i="28"/>
  <c r="AE315" i="28"/>
  <c r="AF315" i="28"/>
  <c r="AG315" i="28"/>
  <c r="F316" i="28"/>
  <c r="G316" i="28"/>
  <c r="H316" i="28"/>
  <c r="I316" i="28"/>
  <c r="J316" i="28"/>
  <c r="K316" i="28"/>
  <c r="L316" i="28"/>
  <c r="M316" i="28"/>
  <c r="N316" i="28"/>
  <c r="O316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AC316" i="28"/>
  <c r="AD316" i="28"/>
  <c r="AE316" i="28"/>
  <c r="AF316" i="28"/>
  <c r="AG316" i="28"/>
  <c r="F317" i="28"/>
  <c r="G317" i="28"/>
  <c r="H317" i="28"/>
  <c r="I317" i="28"/>
  <c r="J317" i="28"/>
  <c r="K317" i="28"/>
  <c r="L317" i="28"/>
  <c r="M317" i="28"/>
  <c r="N317" i="28"/>
  <c r="O317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AC317" i="28"/>
  <c r="AD317" i="28"/>
  <c r="AE317" i="28"/>
  <c r="AF317" i="28"/>
  <c r="AG317" i="28"/>
  <c r="F318" i="28"/>
  <c r="G318" i="28"/>
  <c r="H318" i="28"/>
  <c r="I318" i="28"/>
  <c r="J318" i="28"/>
  <c r="K318" i="28"/>
  <c r="L318" i="28"/>
  <c r="M318" i="28"/>
  <c r="N318" i="28"/>
  <c r="O318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AC318" i="28"/>
  <c r="AD318" i="28"/>
  <c r="AE318" i="28"/>
  <c r="AF318" i="28"/>
  <c r="AG318" i="28"/>
  <c r="F319" i="28"/>
  <c r="G319" i="28"/>
  <c r="H319" i="28"/>
  <c r="I319" i="28"/>
  <c r="J319" i="28"/>
  <c r="K319" i="28"/>
  <c r="L319" i="28"/>
  <c r="M319" i="28"/>
  <c r="N319" i="28"/>
  <c r="O319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AC319" i="28"/>
  <c r="AD319" i="28"/>
  <c r="AE319" i="28"/>
  <c r="AF319" i="28"/>
  <c r="AG319" i="28"/>
  <c r="F320" i="28"/>
  <c r="G320" i="28"/>
  <c r="H320" i="28"/>
  <c r="I320" i="28"/>
  <c r="J320" i="28"/>
  <c r="K320" i="28"/>
  <c r="L320" i="28"/>
  <c r="M320" i="28"/>
  <c r="N320" i="28"/>
  <c r="O320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AC320" i="28"/>
  <c r="AD320" i="28"/>
  <c r="AE320" i="28"/>
  <c r="AF320" i="28"/>
  <c r="AG320" i="28"/>
  <c r="E272" i="28"/>
  <c r="E273" i="28"/>
  <c r="E274" i="28"/>
  <c r="E275" i="28"/>
  <c r="E276" i="28"/>
  <c r="E277" i="28"/>
  <c r="E278" i="28"/>
  <c r="E279" i="28"/>
  <c r="E280" i="28"/>
  <c r="E281" i="28"/>
  <c r="E282" i="28"/>
  <c r="E283" i="28"/>
  <c r="E284" i="28"/>
  <c r="E285" i="28"/>
  <c r="E286" i="28"/>
  <c r="E287" i="28"/>
  <c r="E288" i="28"/>
  <c r="E289" i="28"/>
  <c r="E290" i="28"/>
  <c r="E291" i="28"/>
  <c r="E292" i="28"/>
  <c r="E293" i="28"/>
  <c r="E294" i="28"/>
  <c r="E295" i="28"/>
  <c r="E296" i="28"/>
  <c r="E297" i="28"/>
  <c r="E298" i="28"/>
  <c r="E299" i="28"/>
  <c r="E300" i="28"/>
  <c r="E301" i="28"/>
  <c r="E302" i="28"/>
  <c r="E303" i="28"/>
  <c r="E304" i="28"/>
  <c r="E305" i="28"/>
  <c r="E306" i="28"/>
  <c r="E307" i="28"/>
  <c r="E308" i="28"/>
  <c r="E309" i="28"/>
  <c r="E310" i="28"/>
  <c r="E311" i="28"/>
  <c r="E312" i="28"/>
  <c r="E313" i="28"/>
  <c r="E314" i="28"/>
  <c r="E315" i="28"/>
  <c r="E316" i="28"/>
  <c r="E317" i="28"/>
  <c r="E318" i="28"/>
  <c r="E319" i="28"/>
  <c r="E320" i="28"/>
  <c r="E271" i="28"/>
  <c r="F323" i="28" s="1"/>
  <c r="F375" i="28" s="1"/>
  <c r="E164" i="28"/>
  <c r="I3" i="28"/>
  <c r="J3" i="28"/>
  <c r="K3" i="28"/>
  <c r="L3" i="28"/>
  <c r="M3" i="28"/>
  <c r="N3" i="28"/>
  <c r="O3" i="28"/>
  <c r="P3" i="28"/>
  <c r="Q3" i="28"/>
  <c r="R3" i="28"/>
  <c r="S3" i="28"/>
  <c r="T3" i="28"/>
  <c r="U3" i="28"/>
  <c r="V3" i="28"/>
  <c r="W3" i="28"/>
  <c r="X3" i="28"/>
  <c r="Y3" i="28"/>
  <c r="Z3" i="28"/>
  <c r="AA3" i="28"/>
  <c r="AB3" i="28"/>
  <c r="AC3" i="28"/>
  <c r="AD3" i="28"/>
  <c r="AE3" i="28"/>
  <c r="AF3" i="28"/>
  <c r="AG3" i="28"/>
  <c r="AH3" i="28"/>
  <c r="AI3" i="28"/>
  <c r="AJ3" i="28"/>
  <c r="AK3" i="28"/>
  <c r="AL3" i="28"/>
  <c r="AM3" i="28"/>
  <c r="AN3" i="28"/>
  <c r="AO3" i="28"/>
  <c r="AP3" i="28"/>
  <c r="AQ3" i="28"/>
  <c r="I4" i="28"/>
  <c r="J4" i="28"/>
  <c r="K4" i="28"/>
  <c r="L4" i="28"/>
  <c r="M4" i="28"/>
  <c r="N4" i="28"/>
  <c r="O4" i="28"/>
  <c r="P4" i="28"/>
  <c r="Q4" i="28"/>
  <c r="R4" i="28"/>
  <c r="S4" i="28"/>
  <c r="T4" i="28"/>
  <c r="U4" i="28"/>
  <c r="V4" i="28"/>
  <c r="W4" i="28"/>
  <c r="X4" i="28"/>
  <c r="Y4" i="28"/>
  <c r="Z4" i="28"/>
  <c r="AA4" i="28"/>
  <c r="AB4" i="28"/>
  <c r="AC4" i="28"/>
  <c r="AD4" i="28"/>
  <c r="AE4" i="28"/>
  <c r="AF4" i="28"/>
  <c r="AG4" i="28"/>
  <c r="AH4" i="28"/>
  <c r="AI4" i="28"/>
  <c r="AJ4" i="28"/>
  <c r="AK4" i="28"/>
  <c r="AL4" i="28"/>
  <c r="AM4" i="28"/>
  <c r="AN4" i="28"/>
  <c r="AO4" i="28"/>
  <c r="AP4" i="28"/>
  <c r="AQ4" i="28"/>
  <c r="I5" i="28"/>
  <c r="G166" i="28" s="1"/>
  <c r="J5" i="28"/>
  <c r="K5" i="28"/>
  <c r="L5" i="28"/>
  <c r="M5" i="28"/>
  <c r="N5" i="28"/>
  <c r="O5" i="28"/>
  <c r="P5" i="28"/>
  <c r="Q5" i="28"/>
  <c r="R5" i="28"/>
  <c r="S5" i="28"/>
  <c r="T5" i="28"/>
  <c r="U5" i="28"/>
  <c r="V5" i="28"/>
  <c r="W5" i="28"/>
  <c r="X5" i="28"/>
  <c r="Y5" i="28"/>
  <c r="Z5" i="28"/>
  <c r="AA5" i="28"/>
  <c r="AB5" i="28"/>
  <c r="AC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Q5" i="28"/>
  <c r="I6" i="28"/>
  <c r="J6" i="28"/>
  <c r="K6" i="28"/>
  <c r="L6" i="28"/>
  <c r="M6" i="28"/>
  <c r="N6" i="28"/>
  <c r="O6" i="28"/>
  <c r="P6" i="28"/>
  <c r="Q6" i="28"/>
  <c r="R6" i="28"/>
  <c r="S6" i="28"/>
  <c r="T6" i="28"/>
  <c r="U6" i="28"/>
  <c r="V6" i="28"/>
  <c r="W6" i="28"/>
  <c r="X6" i="28"/>
  <c r="Y6" i="28"/>
  <c r="Z6" i="28"/>
  <c r="AA6" i="28"/>
  <c r="AB6" i="28"/>
  <c r="AC6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Q6" i="28"/>
  <c r="I7" i="28"/>
  <c r="J7" i="28"/>
  <c r="K7" i="28"/>
  <c r="L7" i="28"/>
  <c r="M7" i="28"/>
  <c r="N7" i="28"/>
  <c r="O7" i="28"/>
  <c r="P7" i="28"/>
  <c r="Q7" i="28"/>
  <c r="R7" i="28"/>
  <c r="S7" i="28"/>
  <c r="T7" i="28"/>
  <c r="U7" i="28"/>
  <c r="V7" i="28"/>
  <c r="W7" i="28"/>
  <c r="X7" i="28"/>
  <c r="Y7" i="28"/>
  <c r="Z7" i="28"/>
  <c r="AA7" i="28"/>
  <c r="AB7" i="28"/>
  <c r="AC7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Q7" i="28"/>
  <c r="I8" i="28"/>
  <c r="J8" i="28"/>
  <c r="K8" i="28"/>
  <c r="L8" i="28"/>
  <c r="M8" i="28"/>
  <c r="N8" i="28"/>
  <c r="O8" i="28"/>
  <c r="P8" i="28"/>
  <c r="Q8" i="28"/>
  <c r="R8" i="28"/>
  <c r="S8" i="28"/>
  <c r="T8" i="28"/>
  <c r="U8" i="28"/>
  <c r="V8" i="28"/>
  <c r="W8" i="28"/>
  <c r="X8" i="28"/>
  <c r="Y8" i="28"/>
  <c r="Z8" i="28"/>
  <c r="AA8" i="28"/>
  <c r="AB8" i="28"/>
  <c r="AC8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Q8" i="28"/>
  <c r="I9" i="28"/>
  <c r="G170" i="28" s="1"/>
  <c r="J9" i="28"/>
  <c r="K9" i="28"/>
  <c r="L9" i="28"/>
  <c r="M9" i="28"/>
  <c r="N9" i="28"/>
  <c r="O9" i="28"/>
  <c r="P9" i="28"/>
  <c r="Q9" i="28"/>
  <c r="R9" i="28"/>
  <c r="S9" i="28"/>
  <c r="T9" i="28"/>
  <c r="U9" i="28"/>
  <c r="V9" i="28"/>
  <c r="W9" i="28"/>
  <c r="X9" i="28"/>
  <c r="Y9" i="28"/>
  <c r="Z9" i="28"/>
  <c r="AA9" i="28"/>
  <c r="AB9" i="28"/>
  <c r="AC9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Q9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10" i="28"/>
  <c r="W10" i="28"/>
  <c r="X10" i="28"/>
  <c r="Y10" i="28"/>
  <c r="Z10" i="28"/>
  <c r="AA10" i="28"/>
  <c r="AB10" i="28"/>
  <c r="AC10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Q10" i="28"/>
  <c r="I11" i="28"/>
  <c r="J11" i="28"/>
  <c r="K11" i="28"/>
  <c r="L11" i="28"/>
  <c r="M11" i="28"/>
  <c r="N11" i="28"/>
  <c r="O11" i="28"/>
  <c r="P11" i="28"/>
  <c r="Q11" i="28"/>
  <c r="R11" i="28"/>
  <c r="S11" i="28"/>
  <c r="T11" i="28"/>
  <c r="U11" i="28"/>
  <c r="V11" i="28"/>
  <c r="W11" i="28"/>
  <c r="X11" i="28"/>
  <c r="Y11" i="28"/>
  <c r="Z11" i="28"/>
  <c r="AA11" i="28"/>
  <c r="AB11" i="28"/>
  <c r="AC11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Q11" i="28"/>
  <c r="I12" i="28"/>
  <c r="J12" i="28"/>
  <c r="K12" i="28"/>
  <c r="L12" i="28"/>
  <c r="M12" i="28"/>
  <c r="N12" i="28"/>
  <c r="O12" i="28"/>
  <c r="P12" i="28"/>
  <c r="Q12" i="28"/>
  <c r="R12" i="28"/>
  <c r="S12" i="28"/>
  <c r="T12" i="28"/>
  <c r="U12" i="28"/>
  <c r="V12" i="28"/>
  <c r="W12" i="28"/>
  <c r="X12" i="28"/>
  <c r="Y12" i="28"/>
  <c r="Z12" i="28"/>
  <c r="AA12" i="28"/>
  <c r="AB12" i="28"/>
  <c r="AC12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Q12" i="28"/>
  <c r="I13" i="28"/>
  <c r="G174" i="28" s="1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AC13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Q13" i="28"/>
  <c r="I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  <c r="Z14" i="28"/>
  <c r="AA14" i="28"/>
  <c r="AB14" i="28"/>
  <c r="AC14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Q14" i="28"/>
  <c r="I15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Q15" i="28"/>
  <c r="I16" i="28"/>
  <c r="J16" i="28"/>
  <c r="K16" i="28"/>
  <c r="L16" i="28"/>
  <c r="M16" i="28"/>
  <c r="N16" i="28"/>
  <c r="O16" i="28"/>
  <c r="P1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Q16" i="28"/>
  <c r="I17" i="28"/>
  <c r="G178" i="28" s="1"/>
  <c r="J17" i="28"/>
  <c r="K17" i="28"/>
  <c r="L17" i="28"/>
  <c r="M17" i="28"/>
  <c r="N17" i="28"/>
  <c r="O17" i="28"/>
  <c r="P17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AC17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Q17" i="28"/>
  <c r="I18" i="28"/>
  <c r="J18" i="28"/>
  <c r="K18" i="28"/>
  <c r="L18" i="28"/>
  <c r="M18" i="28"/>
  <c r="N18" i="28"/>
  <c r="O18" i="28"/>
  <c r="P18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AC18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Q18" i="28"/>
  <c r="I19" i="28"/>
  <c r="J19" i="28"/>
  <c r="K19" i="28"/>
  <c r="L19" i="28"/>
  <c r="M19" i="28"/>
  <c r="N19" i="28"/>
  <c r="O19" i="28"/>
  <c r="P19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AC19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Q19" i="28"/>
  <c r="I20" i="28"/>
  <c r="J20" i="28"/>
  <c r="K20" i="28"/>
  <c r="L20" i="28"/>
  <c r="M20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Q20" i="28"/>
  <c r="I21" i="28"/>
  <c r="G182" i="28" s="1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I22" i="28"/>
  <c r="G183" i="28" s="1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Q22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AC23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Q23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I25" i="28"/>
  <c r="G186" i="28" s="1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AC25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Q25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AC26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Q26" i="28"/>
  <c r="I27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Q27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AC28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Q28" i="28"/>
  <c r="I29" i="28"/>
  <c r="G190" i="28" s="1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C29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Q29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Q30" i="28"/>
  <c r="I31" i="28"/>
  <c r="J31" i="28"/>
  <c r="K31" i="28"/>
  <c r="L31" i="28"/>
  <c r="M31" i="28"/>
  <c r="N31" i="28"/>
  <c r="O31" i="28"/>
  <c r="P31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AC31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Q31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Q32" i="28"/>
  <c r="I33" i="28"/>
  <c r="G194" i="28" s="1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Q33" i="28"/>
  <c r="I34" i="28"/>
  <c r="G195" i="28" s="1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Q34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Q35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Q36" i="28"/>
  <c r="I37" i="28"/>
  <c r="G198" i="28" s="1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Q37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Q38" i="28"/>
  <c r="I39" i="28"/>
  <c r="J39" i="28"/>
  <c r="K39" i="28"/>
  <c r="L39" i="28"/>
  <c r="M39" i="28"/>
  <c r="N39" i="28"/>
  <c r="O39" i="28"/>
  <c r="P39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AC39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Q39" i="28"/>
  <c r="I40" i="28"/>
  <c r="J40" i="28"/>
  <c r="K40" i="28"/>
  <c r="L40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Q40" i="28"/>
  <c r="I41" i="28"/>
  <c r="G202" i="28" s="1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Q41" i="28"/>
  <c r="I42" i="28"/>
  <c r="J42" i="28"/>
  <c r="K42" i="28"/>
  <c r="L42" i="28"/>
  <c r="M42" i="28"/>
  <c r="N42" i="28"/>
  <c r="O42" i="28"/>
  <c r="P42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AC42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Q42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AC43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Q43" i="28"/>
  <c r="I44" i="28"/>
  <c r="J44" i="28"/>
  <c r="K44" i="28"/>
  <c r="L44" i="28"/>
  <c r="M44" i="28"/>
  <c r="N44" i="28"/>
  <c r="O44" i="28"/>
  <c r="P44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AC44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Q44" i="28"/>
  <c r="I45" i="28"/>
  <c r="G206" i="28" s="1"/>
  <c r="J45" i="28"/>
  <c r="K45" i="28"/>
  <c r="L45" i="28"/>
  <c r="M45" i="28"/>
  <c r="N45" i="28"/>
  <c r="O45" i="28"/>
  <c r="P45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AC45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Q45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Q46" i="28"/>
  <c r="I47" i="28"/>
  <c r="J47" i="28"/>
  <c r="K47" i="28"/>
  <c r="L47" i="28"/>
  <c r="M47" i="28"/>
  <c r="N47" i="28"/>
  <c r="O47" i="28"/>
  <c r="P47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AC47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Q47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Q48" i="28"/>
  <c r="I49" i="28"/>
  <c r="G210" i="28" s="1"/>
  <c r="J49" i="28"/>
  <c r="K49" i="28"/>
  <c r="L49" i="28"/>
  <c r="M49" i="28"/>
  <c r="N49" i="28"/>
  <c r="O49" i="28"/>
  <c r="P49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AC49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Q49" i="28"/>
  <c r="I50" i="28"/>
  <c r="J50" i="28"/>
  <c r="K50" i="28"/>
  <c r="L50" i="28"/>
  <c r="M50" i="28"/>
  <c r="N50" i="28"/>
  <c r="O50" i="28"/>
  <c r="P50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AC50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Q50" i="28"/>
  <c r="I51" i="28"/>
  <c r="J51" i="28"/>
  <c r="K51" i="28"/>
  <c r="L51" i="28"/>
  <c r="M51" i="28"/>
  <c r="N51" i="28"/>
  <c r="O51" i="28"/>
  <c r="P51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AC51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Q51" i="28"/>
  <c r="I52" i="28"/>
  <c r="J52" i="28"/>
  <c r="K52" i="28"/>
  <c r="L52" i="28"/>
  <c r="M52" i="28"/>
  <c r="N52" i="28"/>
  <c r="O52" i="28"/>
  <c r="P52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AC52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Q52" i="28"/>
  <c r="H4" i="28"/>
  <c r="H5" i="28"/>
  <c r="H6" i="28"/>
  <c r="H7" i="28"/>
  <c r="H8" i="28"/>
  <c r="F169" i="28" s="1"/>
  <c r="H9" i="28"/>
  <c r="H10" i="28"/>
  <c r="H11" i="28"/>
  <c r="H12" i="28"/>
  <c r="F173" i="28" s="1"/>
  <c r="H13" i="28"/>
  <c r="H14" i="28"/>
  <c r="H15" i="28"/>
  <c r="H16" i="28"/>
  <c r="F177" i="28" s="1"/>
  <c r="H17" i="28"/>
  <c r="H18" i="28"/>
  <c r="H19" i="28"/>
  <c r="H20" i="28"/>
  <c r="F181" i="28" s="1"/>
  <c r="H21" i="28"/>
  <c r="H22" i="28"/>
  <c r="H23" i="28"/>
  <c r="H24" i="28"/>
  <c r="F185" i="28" s="1"/>
  <c r="H25" i="28"/>
  <c r="H26" i="28"/>
  <c r="H27" i="28"/>
  <c r="H28" i="28"/>
  <c r="F189" i="28" s="1"/>
  <c r="H29" i="28"/>
  <c r="H30" i="28"/>
  <c r="H31" i="28"/>
  <c r="H32" i="28"/>
  <c r="F193" i="28" s="1"/>
  <c r="H33" i="28"/>
  <c r="H34" i="28"/>
  <c r="H35" i="28"/>
  <c r="H36" i="28"/>
  <c r="F197" i="28" s="1"/>
  <c r="H37" i="28"/>
  <c r="H38" i="28"/>
  <c r="H39" i="28"/>
  <c r="H40" i="28"/>
  <c r="F201" i="28" s="1"/>
  <c r="H41" i="28"/>
  <c r="H42" i="28"/>
  <c r="H43" i="28"/>
  <c r="H44" i="28"/>
  <c r="F205" i="28" s="1"/>
  <c r="H45" i="28"/>
  <c r="H46" i="28"/>
  <c r="H47" i="28"/>
  <c r="H48" i="28"/>
  <c r="F209" i="28" s="1"/>
  <c r="H49" i="28"/>
  <c r="H50" i="28"/>
  <c r="H51" i="28"/>
  <c r="H52" i="28"/>
  <c r="F213" i="28" s="1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AM174" i="2"/>
  <c r="D433" i="11"/>
  <c r="C300" i="11"/>
  <c r="C301" i="11"/>
  <c r="C302" i="11"/>
  <c r="C309" i="11" s="1"/>
  <c r="C316" i="11" s="1"/>
  <c r="C323" i="11" s="1"/>
  <c r="C299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46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AM376" i="11"/>
  <c r="AM430" i="11" s="1"/>
  <c r="AM482" i="11" s="1"/>
  <c r="AL376" i="11"/>
  <c r="AL430" i="11" s="1"/>
  <c r="AL482" i="11" s="1"/>
  <c r="AK376" i="11"/>
  <c r="AK430" i="11" s="1"/>
  <c r="AK482" i="11" s="1"/>
  <c r="AJ376" i="11"/>
  <c r="AI376" i="11"/>
  <c r="AI430" i="11" s="1"/>
  <c r="AI482" i="11" s="1"/>
  <c r="AH376" i="11"/>
  <c r="AH430" i="11" s="1"/>
  <c r="AH482" i="11" s="1"/>
  <c r="AG376" i="11"/>
  <c r="AG430" i="11" s="1"/>
  <c r="AG482" i="11" s="1"/>
  <c r="AF376" i="11"/>
  <c r="AE376" i="11"/>
  <c r="AE430" i="11" s="1"/>
  <c r="AE482" i="11" s="1"/>
  <c r="AD376" i="11"/>
  <c r="AD430" i="11" s="1"/>
  <c r="AD482" i="11" s="1"/>
  <c r="AC376" i="11"/>
  <c r="AC430" i="11" s="1"/>
  <c r="AC482" i="11" s="1"/>
  <c r="AB376" i="11"/>
  <c r="AA376" i="11"/>
  <c r="AA430" i="11" s="1"/>
  <c r="AA482" i="11" s="1"/>
  <c r="Z376" i="11"/>
  <c r="Z430" i="11" s="1"/>
  <c r="Z482" i="11" s="1"/>
  <c r="Y376" i="11"/>
  <c r="Y430" i="11" s="1"/>
  <c r="Y482" i="11" s="1"/>
  <c r="X376" i="11"/>
  <c r="W376" i="11"/>
  <c r="W430" i="11" s="1"/>
  <c r="W482" i="11" s="1"/>
  <c r="V376" i="11"/>
  <c r="V430" i="11" s="1"/>
  <c r="V482" i="11" s="1"/>
  <c r="U376" i="11"/>
  <c r="U430" i="11" s="1"/>
  <c r="U482" i="11" s="1"/>
  <c r="T376" i="11"/>
  <c r="S376" i="11"/>
  <c r="S430" i="11" s="1"/>
  <c r="S482" i="11" s="1"/>
  <c r="R376" i="11"/>
  <c r="R430" i="11" s="1"/>
  <c r="R482" i="11" s="1"/>
  <c r="Q376" i="11"/>
  <c r="Q430" i="11" s="1"/>
  <c r="Q482" i="11" s="1"/>
  <c r="P376" i="11"/>
  <c r="O376" i="11"/>
  <c r="O430" i="11" s="1"/>
  <c r="O482" i="11" s="1"/>
  <c r="N376" i="11"/>
  <c r="N430" i="11" s="1"/>
  <c r="N482" i="11" s="1"/>
  <c r="M376" i="11"/>
  <c r="M430" i="11" s="1"/>
  <c r="M482" i="11" s="1"/>
  <c r="L376" i="11"/>
  <c r="K376" i="11"/>
  <c r="K430" i="11" s="1"/>
  <c r="K482" i="11" s="1"/>
  <c r="J376" i="11"/>
  <c r="J430" i="11" s="1"/>
  <c r="J482" i="11" s="1"/>
  <c r="I376" i="11"/>
  <c r="I430" i="11" s="1"/>
  <c r="I482" i="11" s="1"/>
  <c r="H376" i="11"/>
  <c r="G376" i="11"/>
  <c r="G430" i="11" s="1"/>
  <c r="G482" i="11" s="1"/>
  <c r="F376" i="11"/>
  <c r="F430" i="11" s="1"/>
  <c r="F482" i="11" s="1"/>
  <c r="E376" i="11"/>
  <c r="E430" i="11" s="1"/>
  <c r="E482" i="11" s="1"/>
  <c r="D376" i="11"/>
  <c r="AM375" i="11"/>
  <c r="AM429" i="11" s="1"/>
  <c r="AM481" i="11" s="1"/>
  <c r="AL375" i="11"/>
  <c r="AL429" i="11" s="1"/>
  <c r="AL481" i="11" s="1"/>
  <c r="AK375" i="11"/>
  <c r="AJ375" i="11"/>
  <c r="AI375" i="11"/>
  <c r="AI429" i="11" s="1"/>
  <c r="AI481" i="11" s="1"/>
  <c r="AH375" i="11"/>
  <c r="AH429" i="11" s="1"/>
  <c r="AH481" i="11" s="1"/>
  <c r="AG375" i="11"/>
  <c r="AF375" i="11"/>
  <c r="AE375" i="11"/>
  <c r="AE429" i="11" s="1"/>
  <c r="AE481" i="11" s="1"/>
  <c r="AD375" i="11"/>
  <c r="AD429" i="11" s="1"/>
  <c r="AD481" i="11" s="1"/>
  <c r="AC375" i="11"/>
  <c r="AB375" i="11"/>
  <c r="AA375" i="11"/>
  <c r="AA429" i="11" s="1"/>
  <c r="AA481" i="11" s="1"/>
  <c r="Z375" i="11"/>
  <c r="Z429" i="11" s="1"/>
  <c r="Z481" i="11" s="1"/>
  <c r="Y375" i="11"/>
  <c r="X375" i="11"/>
  <c r="W375" i="11"/>
  <c r="W429" i="11" s="1"/>
  <c r="W481" i="11" s="1"/>
  <c r="V375" i="11"/>
  <c r="V429" i="11" s="1"/>
  <c r="V481" i="11" s="1"/>
  <c r="U375" i="11"/>
  <c r="T375" i="11"/>
  <c r="S375" i="11"/>
  <c r="S429" i="11" s="1"/>
  <c r="S481" i="11" s="1"/>
  <c r="R375" i="11"/>
  <c r="R429" i="11" s="1"/>
  <c r="R481" i="11" s="1"/>
  <c r="Q375" i="11"/>
  <c r="P375" i="11"/>
  <c r="O375" i="11"/>
  <c r="O429" i="11" s="1"/>
  <c r="O481" i="11" s="1"/>
  <c r="N375" i="11"/>
  <c r="N429" i="11" s="1"/>
  <c r="N481" i="11" s="1"/>
  <c r="M375" i="11"/>
  <c r="L375" i="11"/>
  <c r="K375" i="11"/>
  <c r="K429" i="11" s="1"/>
  <c r="K481" i="11" s="1"/>
  <c r="J375" i="11"/>
  <c r="J429" i="11" s="1"/>
  <c r="J481" i="11" s="1"/>
  <c r="I375" i="11"/>
  <c r="H375" i="11"/>
  <c r="G375" i="11"/>
  <c r="G429" i="11" s="1"/>
  <c r="G481" i="11" s="1"/>
  <c r="F375" i="11"/>
  <c r="F429" i="11" s="1"/>
  <c r="F481" i="11" s="1"/>
  <c r="E375" i="11"/>
  <c r="D375" i="11"/>
  <c r="AM374" i="11"/>
  <c r="AM428" i="11" s="1"/>
  <c r="AM480" i="11" s="1"/>
  <c r="AL374" i="11"/>
  <c r="AK374" i="11"/>
  <c r="AJ374" i="11"/>
  <c r="AJ428" i="11" s="1"/>
  <c r="AJ480" i="11" s="1"/>
  <c r="AI374" i="11"/>
  <c r="AI428" i="11" s="1"/>
  <c r="AI480" i="11" s="1"/>
  <c r="AH374" i="11"/>
  <c r="AG374" i="11"/>
  <c r="AF374" i="11"/>
  <c r="AF428" i="11" s="1"/>
  <c r="AF480" i="11" s="1"/>
  <c r="AE374" i="11"/>
  <c r="AE428" i="11" s="1"/>
  <c r="AE480" i="11" s="1"/>
  <c r="AD374" i="11"/>
  <c r="AC374" i="11"/>
  <c r="AB374" i="11"/>
  <c r="AB428" i="11" s="1"/>
  <c r="AB480" i="11" s="1"/>
  <c r="AA374" i="11"/>
  <c r="AA428" i="11" s="1"/>
  <c r="AA480" i="11" s="1"/>
  <c r="Z374" i="11"/>
  <c r="Y374" i="11"/>
  <c r="X374" i="11"/>
  <c r="X428" i="11" s="1"/>
  <c r="X480" i="11" s="1"/>
  <c r="W374" i="11"/>
  <c r="W428" i="11" s="1"/>
  <c r="W480" i="11" s="1"/>
  <c r="V374" i="11"/>
  <c r="U374" i="11"/>
  <c r="T374" i="11"/>
  <c r="T428" i="11" s="1"/>
  <c r="T480" i="11" s="1"/>
  <c r="S374" i="11"/>
  <c r="S428" i="11" s="1"/>
  <c r="S480" i="11" s="1"/>
  <c r="R374" i="11"/>
  <c r="Q374" i="11"/>
  <c r="P374" i="11"/>
  <c r="P428" i="11" s="1"/>
  <c r="P480" i="11" s="1"/>
  <c r="O374" i="11"/>
  <c r="O428" i="11" s="1"/>
  <c r="O480" i="11" s="1"/>
  <c r="N374" i="11"/>
  <c r="M374" i="11"/>
  <c r="L374" i="11"/>
  <c r="L428" i="11" s="1"/>
  <c r="L480" i="11" s="1"/>
  <c r="K374" i="11"/>
  <c r="K428" i="11" s="1"/>
  <c r="K480" i="11" s="1"/>
  <c r="J374" i="11"/>
  <c r="I374" i="11"/>
  <c r="H374" i="11"/>
  <c r="H428" i="11" s="1"/>
  <c r="H480" i="11" s="1"/>
  <c r="G374" i="11"/>
  <c r="G428" i="11" s="1"/>
  <c r="G480" i="11" s="1"/>
  <c r="F374" i="11"/>
  <c r="E374" i="11"/>
  <c r="D374" i="11"/>
  <c r="AM373" i="11"/>
  <c r="AL373" i="11"/>
  <c r="AK373" i="11"/>
  <c r="AK427" i="11" s="1"/>
  <c r="AK479" i="11" s="1"/>
  <c r="AJ373" i="11"/>
  <c r="AJ427" i="11" s="1"/>
  <c r="AJ479" i="11" s="1"/>
  <c r="AI373" i="11"/>
  <c r="AH373" i="11"/>
  <c r="AG373" i="11"/>
  <c r="AG427" i="11" s="1"/>
  <c r="AG479" i="11" s="1"/>
  <c r="AF373" i="11"/>
  <c r="AF427" i="11" s="1"/>
  <c r="AF479" i="11" s="1"/>
  <c r="AE373" i="11"/>
  <c r="AD373" i="11"/>
  <c r="AC373" i="11"/>
  <c r="AC427" i="11" s="1"/>
  <c r="AC479" i="11" s="1"/>
  <c r="AB373" i="11"/>
  <c r="AB427" i="11" s="1"/>
  <c r="AB479" i="11" s="1"/>
  <c r="AA373" i="11"/>
  <c r="Z373" i="11"/>
  <c r="Y373" i="11"/>
  <c r="Y427" i="11" s="1"/>
  <c r="Y479" i="11" s="1"/>
  <c r="X373" i="11"/>
  <c r="X427" i="11" s="1"/>
  <c r="X479" i="11" s="1"/>
  <c r="W373" i="11"/>
  <c r="V373" i="11"/>
  <c r="U373" i="11"/>
  <c r="U427" i="11" s="1"/>
  <c r="U479" i="11" s="1"/>
  <c r="T373" i="11"/>
  <c r="T427" i="11" s="1"/>
  <c r="T479" i="11" s="1"/>
  <c r="S373" i="11"/>
  <c r="R373" i="11"/>
  <c r="Q373" i="11"/>
  <c r="Q427" i="11" s="1"/>
  <c r="Q479" i="11" s="1"/>
  <c r="P373" i="11"/>
  <c r="P427" i="11" s="1"/>
  <c r="P479" i="11" s="1"/>
  <c r="O373" i="11"/>
  <c r="N373" i="11"/>
  <c r="M373" i="11"/>
  <c r="M427" i="11" s="1"/>
  <c r="M479" i="11" s="1"/>
  <c r="L373" i="11"/>
  <c r="L427" i="11" s="1"/>
  <c r="L479" i="11" s="1"/>
  <c r="K373" i="11"/>
  <c r="J373" i="11"/>
  <c r="I373" i="11"/>
  <c r="I427" i="11" s="1"/>
  <c r="I479" i="11" s="1"/>
  <c r="H373" i="11"/>
  <c r="H427" i="11" s="1"/>
  <c r="H479" i="11" s="1"/>
  <c r="G373" i="11"/>
  <c r="F373" i="11"/>
  <c r="E373" i="11"/>
  <c r="E427" i="11" s="1"/>
  <c r="E479" i="11" s="1"/>
  <c r="D373" i="11"/>
  <c r="AM372" i="11"/>
  <c r="AL372" i="11"/>
  <c r="AL426" i="11" s="1"/>
  <c r="AL478" i="11" s="1"/>
  <c r="AK372" i="11"/>
  <c r="AK426" i="11" s="1"/>
  <c r="AK478" i="11" s="1"/>
  <c r="AJ372" i="11"/>
  <c r="AI372" i="11"/>
  <c r="AH372" i="11"/>
  <c r="AH426" i="11" s="1"/>
  <c r="AH478" i="11" s="1"/>
  <c r="AG372" i="11"/>
  <c r="AG426" i="11" s="1"/>
  <c r="AG478" i="11" s="1"/>
  <c r="AF372" i="11"/>
  <c r="AE372" i="11"/>
  <c r="AD372" i="11"/>
  <c r="AD426" i="11" s="1"/>
  <c r="AD478" i="11" s="1"/>
  <c r="AC372" i="11"/>
  <c r="AC426" i="11" s="1"/>
  <c r="AC478" i="11" s="1"/>
  <c r="AB372" i="11"/>
  <c r="AA372" i="11"/>
  <c r="Z372" i="11"/>
  <c r="Z426" i="11" s="1"/>
  <c r="Z478" i="11" s="1"/>
  <c r="Y372" i="11"/>
  <c r="Y426" i="11" s="1"/>
  <c r="Y478" i="11" s="1"/>
  <c r="X372" i="11"/>
  <c r="W372" i="11"/>
  <c r="V372" i="11"/>
  <c r="V426" i="11" s="1"/>
  <c r="V478" i="11" s="1"/>
  <c r="U372" i="11"/>
  <c r="U426" i="11" s="1"/>
  <c r="U478" i="11" s="1"/>
  <c r="T372" i="11"/>
  <c r="S372" i="11"/>
  <c r="R372" i="11"/>
  <c r="R426" i="11" s="1"/>
  <c r="R478" i="11" s="1"/>
  <c r="Q372" i="11"/>
  <c r="Q426" i="11" s="1"/>
  <c r="Q478" i="11" s="1"/>
  <c r="P372" i="11"/>
  <c r="O372" i="11"/>
  <c r="N372" i="11"/>
  <c r="N426" i="11" s="1"/>
  <c r="N478" i="11" s="1"/>
  <c r="M372" i="11"/>
  <c r="M426" i="11" s="1"/>
  <c r="M478" i="11" s="1"/>
  <c r="L372" i="11"/>
  <c r="K372" i="11"/>
  <c r="J372" i="11"/>
  <c r="J426" i="11" s="1"/>
  <c r="J478" i="11" s="1"/>
  <c r="I372" i="11"/>
  <c r="I426" i="11" s="1"/>
  <c r="I478" i="11" s="1"/>
  <c r="H372" i="11"/>
  <c r="G372" i="11"/>
  <c r="F372" i="11"/>
  <c r="F426" i="11" s="1"/>
  <c r="F478" i="11" s="1"/>
  <c r="E372" i="11"/>
  <c r="E426" i="11" s="1"/>
  <c r="E478" i="11" s="1"/>
  <c r="D372" i="11"/>
  <c r="AM371" i="11"/>
  <c r="AM425" i="11" s="1"/>
  <c r="AM477" i="11" s="1"/>
  <c r="AL371" i="11"/>
  <c r="AL425" i="11" s="1"/>
  <c r="AL477" i="11" s="1"/>
  <c r="AK371" i="11"/>
  <c r="AJ371" i="11"/>
  <c r="AI371" i="11"/>
  <c r="AI425" i="11" s="1"/>
  <c r="AI477" i="11" s="1"/>
  <c r="AH371" i="11"/>
  <c r="AH425" i="11" s="1"/>
  <c r="AH477" i="11" s="1"/>
  <c r="AG371" i="11"/>
  <c r="AF371" i="11"/>
  <c r="AE371" i="11"/>
  <c r="AE425" i="11" s="1"/>
  <c r="AE477" i="11" s="1"/>
  <c r="AD371" i="11"/>
  <c r="AD425" i="11" s="1"/>
  <c r="AD477" i="11" s="1"/>
  <c r="AC371" i="11"/>
  <c r="AB371" i="11"/>
  <c r="AA371" i="11"/>
  <c r="AA425" i="11" s="1"/>
  <c r="AA477" i="11" s="1"/>
  <c r="Z371" i="11"/>
  <c r="Z425" i="11" s="1"/>
  <c r="Z477" i="11" s="1"/>
  <c r="Y371" i="11"/>
  <c r="X371" i="11"/>
  <c r="W371" i="11"/>
  <c r="W425" i="11" s="1"/>
  <c r="W477" i="11" s="1"/>
  <c r="V371" i="11"/>
  <c r="V425" i="11" s="1"/>
  <c r="V477" i="11" s="1"/>
  <c r="U371" i="11"/>
  <c r="T371" i="11"/>
  <c r="S371" i="11"/>
  <c r="S425" i="11" s="1"/>
  <c r="S477" i="11" s="1"/>
  <c r="R371" i="11"/>
  <c r="R425" i="11" s="1"/>
  <c r="R477" i="11" s="1"/>
  <c r="Q371" i="11"/>
  <c r="P371" i="11"/>
  <c r="O371" i="11"/>
  <c r="O425" i="11" s="1"/>
  <c r="O477" i="11" s="1"/>
  <c r="N371" i="11"/>
  <c r="N425" i="11" s="1"/>
  <c r="N477" i="11" s="1"/>
  <c r="M371" i="11"/>
  <c r="L371" i="11"/>
  <c r="K371" i="11"/>
  <c r="K425" i="11" s="1"/>
  <c r="K477" i="11" s="1"/>
  <c r="J371" i="11"/>
  <c r="J425" i="11" s="1"/>
  <c r="J477" i="11" s="1"/>
  <c r="I371" i="11"/>
  <c r="H371" i="11"/>
  <c r="G371" i="11"/>
  <c r="G425" i="11" s="1"/>
  <c r="G477" i="11" s="1"/>
  <c r="F371" i="11"/>
  <c r="F425" i="11" s="1"/>
  <c r="F477" i="11" s="1"/>
  <c r="E371" i="11"/>
  <c r="D371" i="11"/>
  <c r="AM370" i="11"/>
  <c r="AM424" i="11" s="1"/>
  <c r="AM476" i="11" s="1"/>
  <c r="AL370" i="11"/>
  <c r="AK370" i="11"/>
  <c r="AJ370" i="11"/>
  <c r="AJ424" i="11" s="1"/>
  <c r="AJ476" i="11" s="1"/>
  <c r="AI370" i="11"/>
  <c r="AI424" i="11" s="1"/>
  <c r="AI476" i="11" s="1"/>
  <c r="AH370" i="11"/>
  <c r="AG370" i="11"/>
  <c r="AF370" i="11"/>
  <c r="AF424" i="11" s="1"/>
  <c r="AF476" i="11" s="1"/>
  <c r="AE370" i="11"/>
  <c r="AE424" i="11" s="1"/>
  <c r="AE476" i="11" s="1"/>
  <c r="AD370" i="11"/>
  <c r="AC370" i="11"/>
  <c r="AB370" i="11"/>
  <c r="AB424" i="11" s="1"/>
  <c r="AB476" i="11" s="1"/>
  <c r="AA370" i="11"/>
  <c r="AA424" i="11" s="1"/>
  <c r="AA476" i="11" s="1"/>
  <c r="Z370" i="11"/>
  <c r="Y370" i="11"/>
  <c r="X370" i="11"/>
  <c r="X424" i="11" s="1"/>
  <c r="X476" i="11" s="1"/>
  <c r="W370" i="11"/>
  <c r="W424" i="11" s="1"/>
  <c r="W476" i="11" s="1"/>
  <c r="V370" i="11"/>
  <c r="U370" i="11"/>
  <c r="T370" i="11"/>
  <c r="T424" i="11" s="1"/>
  <c r="T476" i="11" s="1"/>
  <c r="S370" i="11"/>
  <c r="S424" i="11" s="1"/>
  <c r="S476" i="11" s="1"/>
  <c r="R370" i="11"/>
  <c r="Q370" i="11"/>
  <c r="P370" i="11"/>
  <c r="P424" i="11" s="1"/>
  <c r="P476" i="11" s="1"/>
  <c r="O370" i="11"/>
  <c r="O424" i="11" s="1"/>
  <c r="O476" i="11" s="1"/>
  <c r="N370" i="11"/>
  <c r="M370" i="11"/>
  <c r="L370" i="11"/>
  <c r="L424" i="11" s="1"/>
  <c r="L476" i="11" s="1"/>
  <c r="K370" i="11"/>
  <c r="K424" i="11" s="1"/>
  <c r="K476" i="11" s="1"/>
  <c r="J370" i="11"/>
  <c r="I370" i="11"/>
  <c r="H370" i="11"/>
  <c r="H424" i="11" s="1"/>
  <c r="H476" i="11" s="1"/>
  <c r="G370" i="11"/>
  <c r="G424" i="11" s="1"/>
  <c r="G476" i="11" s="1"/>
  <c r="F370" i="11"/>
  <c r="E370" i="11"/>
  <c r="D370" i="11"/>
  <c r="AM369" i="11"/>
  <c r="AL369" i="11"/>
  <c r="AK369" i="11"/>
  <c r="AK423" i="11" s="1"/>
  <c r="AK475" i="11" s="1"/>
  <c r="AJ369" i="11"/>
  <c r="AJ423" i="11" s="1"/>
  <c r="AJ475" i="11" s="1"/>
  <c r="AI369" i="11"/>
  <c r="AH369" i="11"/>
  <c r="AG369" i="11"/>
  <c r="AG423" i="11" s="1"/>
  <c r="AG475" i="11" s="1"/>
  <c r="AF369" i="11"/>
  <c r="AF423" i="11" s="1"/>
  <c r="AF475" i="11" s="1"/>
  <c r="AE369" i="11"/>
  <c r="AD369" i="11"/>
  <c r="AC369" i="11"/>
  <c r="AC423" i="11" s="1"/>
  <c r="AC475" i="11" s="1"/>
  <c r="AB369" i="11"/>
  <c r="AB423" i="11" s="1"/>
  <c r="AB475" i="11" s="1"/>
  <c r="AA369" i="11"/>
  <c r="Z369" i="11"/>
  <c r="Y369" i="11"/>
  <c r="Y423" i="11" s="1"/>
  <c r="Y475" i="11" s="1"/>
  <c r="X369" i="11"/>
  <c r="X423" i="11" s="1"/>
  <c r="X475" i="11" s="1"/>
  <c r="W369" i="11"/>
  <c r="V369" i="11"/>
  <c r="U369" i="11"/>
  <c r="U423" i="11" s="1"/>
  <c r="U475" i="11" s="1"/>
  <c r="T369" i="11"/>
  <c r="T423" i="11" s="1"/>
  <c r="T475" i="11" s="1"/>
  <c r="S369" i="11"/>
  <c r="R369" i="11"/>
  <c r="Q369" i="11"/>
  <c r="Q423" i="11" s="1"/>
  <c r="Q475" i="11" s="1"/>
  <c r="P369" i="11"/>
  <c r="P423" i="11" s="1"/>
  <c r="P475" i="11" s="1"/>
  <c r="O369" i="11"/>
  <c r="N369" i="11"/>
  <c r="M369" i="11"/>
  <c r="M423" i="11" s="1"/>
  <c r="M475" i="11" s="1"/>
  <c r="L369" i="11"/>
  <c r="L423" i="11" s="1"/>
  <c r="L475" i="11" s="1"/>
  <c r="K369" i="11"/>
  <c r="J369" i="11"/>
  <c r="I369" i="11"/>
  <c r="I423" i="11" s="1"/>
  <c r="I475" i="11" s="1"/>
  <c r="H369" i="11"/>
  <c r="H423" i="11" s="1"/>
  <c r="H475" i="11" s="1"/>
  <c r="G369" i="11"/>
  <c r="F369" i="11"/>
  <c r="E369" i="11"/>
  <c r="E423" i="11" s="1"/>
  <c r="E475" i="11" s="1"/>
  <c r="D369" i="11"/>
  <c r="AM368" i="11"/>
  <c r="AL368" i="11"/>
  <c r="AL422" i="11" s="1"/>
  <c r="AL474" i="11" s="1"/>
  <c r="AK368" i="11"/>
  <c r="AK422" i="11" s="1"/>
  <c r="AK474" i="11" s="1"/>
  <c r="AJ368" i="11"/>
  <c r="AI368" i="11"/>
  <c r="AH368" i="11"/>
  <c r="AH422" i="11" s="1"/>
  <c r="AH474" i="11" s="1"/>
  <c r="AG368" i="11"/>
  <c r="AG422" i="11" s="1"/>
  <c r="AG474" i="11" s="1"/>
  <c r="AF368" i="11"/>
  <c r="AE368" i="11"/>
  <c r="AD368" i="11"/>
  <c r="AD422" i="11" s="1"/>
  <c r="AD474" i="11" s="1"/>
  <c r="AC368" i="11"/>
  <c r="AC422" i="11" s="1"/>
  <c r="AC474" i="11" s="1"/>
  <c r="AB368" i="11"/>
  <c r="AA368" i="11"/>
  <c r="Z368" i="11"/>
  <c r="Z422" i="11" s="1"/>
  <c r="Z474" i="11" s="1"/>
  <c r="Y368" i="11"/>
  <c r="Y422" i="11" s="1"/>
  <c r="Y474" i="11" s="1"/>
  <c r="X368" i="11"/>
  <c r="W368" i="11"/>
  <c r="V368" i="11"/>
  <c r="V422" i="11" s="1"/>
  <c r="V474" i="11" s="1"/>
  <c r="U368" i="11"/>
  <c r="U422" i="11" s="1"/>
  <c r="U474" i="11" s="1"/>
  <c r="T368" i="11"/>
  <c r="S368" i="11"/>
  <c r="R368" i="11"/>
  <c r="R422" i="11" s="1"/>
  <c r="R474" i="11" s="1"/>
  <c r="Q368" i="11"/>
  <c r="Q422" i="11" s="1"/>
  <c r="Q474" i="11" s="1"/>
  <c r="P368" i="11"/>
  <c r="O368" i="11"/>
  <c r="N368" i="11"/>
  <c r="N422" i="11" s="1"/>
  <c r="N474" i="11" s="1"/>
  <c r="M368" i="11"/>
  <c r="M422" i="11" s="1"/>
  <c r="M474" i="11" s="1"/>
  <c r="L368" i="11"/>
  <c r="K368" i="11"/>
  <c r="J368" i="11"/>
  <c r="J422" i="11" s="1"/>
  <c r="J474" i="11" s="1"/>
  <c r="I368" i="11"/>
  <c r="I422" i="11" s="1"/>
  <c r="I474" i="11" s="1"/>
  <c r="H368" i="11"/>
  <c r="G368" i="11"/>
  <c r="F368" i="11"/>
  <c r="F422" i="11" s="1"/>
  <c r="F474" i="11" s="1"/>
  <c r="E368" i="11"/>
  <c r="E422" i="11" s="1"/>
  <c r="E474" i="11" s="1"/>
  <c r="D368" i="11"/>
  <c r="AM367" i="11"/>
  <c r="AM421" i="11" s="1"/>
  <c r="AM473" i="11" s="1"/>
  <c r="AL367" i="11"/>
  <c r="AL421" i="11" s="1"/>
  <c r="AL473" i="11" s="1"/>
  <c r="AK367" i="11"/>
  <c r="AJ367" i="11"/>
  <c r="AI367" i="11"/>
  <c r="AI421" i="11" s="1"/>
  <c r="AI473" i="11" s="1"/>
  <c r="AH367" i="11"/>
  <c r="AH421" i="11" s="1"/>
  <c r="AH473" i="11" s="1"/>
  <c r="AG367" i="11"/>
  <c r="AF367" i="11"/>
  <c r="AE367" i="11"/>
  <c r="AE421" i="11" s="1"/>
  <c r="AE473" i="11" s="1"/>
  <c r="AD367" i="11"/>
  <c r="AD421" i="11" s="1"/>
  <c r="AD473" i="11" s="1"/>
  <c r="AC367" i="11"/>
  <c r="AB367" i="11"/>
  <c r="AA367" i="11"/>
  <c r="AA421" i="11" s="1"/>
  <c r="AA473" i="11" s="1"/>
  <c r="Z367" i="11"/>
  <c r="Z421" i="11" s="1"/>
  <c r="Z473" i="11" s="1"/>
  <c r="Y367" i="11"/>
  <c r="X367" i="11"/>
  <c r="W367" i="11"/>
  <c r="W421" i="11" s="1"/>
  <c r="W473" i="11" s="1"/>
  <c r="V367" i="11"/>
  <c r="V421" i="11" s="1"/>
  <c r="V473" i="11" s="1"/>
  <c r="U367" i="11"/>
  <c r="T367" i="11"/>
  <c r="S367" i="11"/>
  <c r="S421" i="11" s="1"/>
  <c r="S473" i="11" s="1"/>
  <c r="R367" i="11"/>
  <c r="R421" i="11" s="1"/>
  <c r="R473" i="11" s="1"/>
  <c r="Q367" i="11"/>
  <c r="P367" i="11"/>
  <c r="O367" i="11"/>
  <c r="O421" i="11" s="1"/>
  <c r="O473" i="11" s="1"/>
  <c r="N367" i="11"/>
  <c r="N421" i="11" s="1"/>
  <c r="N473" i="11" s="1"/>
  <c r="M367" i="11"/>
  <c r="L367" i="11"/>
  <c r="K367" i="11"/>
  <c r="K421" i="11" s="1"/>
  <c r="K473" i="11" s="1"/>
  <c r="J367" i="11"/>
  <c r="J421" i="11" s="1"/>
  <c r="J473" i="11" s="1"/>
  <c r="I367" i="11"/>
  <c r="H367" i="11"/>
  <c r="G367" i="11"/>
  <c r="G421" i="11" s="1"/>
  <c r="G473" i="11" s="1"/>
  <c r="F367" i="11"/>
  <c r="F421" i="11" s="1"/>
  <c r="F473" i="11" s="1"/>
  <c r="E367" i="11"/>
  <c r="D367" i="11"/>
  <c r="AM366" i="11"/>
  <c r="AM420" i="11" s="1"/>
  <c r="AM472" i="11" s="1"/>
  <c r="AL366" i="11"/>
  <c r="AK366" i="11"/>
  <c r="AJ366" i="11"/>
  <c r="AJ420" i="11" s="1"/>
  <c r="AJ472" i="11" s="1"/>
  <c r="AI366" i="11"/>
  <c r="AI420" i="11" s="1"/>
  <c r="AI472" i="11" s="1"/>
  <c r="AH366" i="11"/>
  <c r="AG366" i="11"/>
  <c r="AF366" i="11"/>
  <c r="AF420" i="11" s="1"/>
  <c r="AF472" i="11" s="1"/>
  <c r="AE366" i="11"/>
  <c r="AE420" i="11" s="1"/>
  <c r="AE472" i="11" s="1"/>
  <c r="AD366" i="11"/>
  <c r="AC366" i="11"/>
  <c r="AB366" i="11"/>
  <c r="AB420" i="11" s="1"/>
  <c r="AB472" i="11" s="1"/>
  <c r="AA366" i="11"/>
  <c r="AA420" i="11" s="1"/>
  <c r="AA472" i="11" s="1"/>
  <c r="Z366" i="11"/>
  <c r="Y366" i="11"/>
  <c r="X366" i="11"/>
  <c r="X420" i="11" s="1"/>
  <c r="X472" i="11" s="1"/>
  <c r="W366" i="11"/>
  <c r="W420" i="11" s="1"/>
  <c r="W472" i="11" s="1"/>
  <c r="V366" i="11"/>
  <c r="U366" i="11"/>
  <c r="T366" i="11"/>
  <c r="T420" i="11" s="1"/>
  <c r="T472" i="11" s="1"/>
  <c r="S366" i="11"/>
  <c r="S420" i="11" s="1"/>
  <c r="S472" i="11" s="1"/>
  <c r="R366" i="11"/>
  <c r="Q366" i="11"/>
  <c r="P366" i="11"/>
  <c r="P420" i="11" s="1"/>
  <c r="P472" i="11" s="1"/>
  <c r="O366" i="11"/>
  <c r="O420" i="11" s="1"/>
  <c r="O472" i="11" s="1"/>
  <c r="N366" i="11"/>
  <c r="M366" i="11"/>
  <c r="L366" i="11"/>
  <c r="L420" i="11" s="1"/>
  <c r="L472" i="11" s="1"/>
  <c r="K366" i="11"/>
  <c r="K420" i="11" s="1"/>
  <c r="K472" i="11" s="1"/>
  <c r="J366" i="11"/>
  <c r="I366" i="11"/>
  <c r="H366" i="11"/>
  <c r="H420" i="11" s="1"/>
  <c r="H472" i="11" s="1"/>
  <c r="G366" i="11"/>
  <c r="G420" i="11" s="1"/>
  <c r="G472" i="11" s="1"/>
  <c r="F366" i="11"/>
  <c r="E366" i="11"/>
  <c r="D366" i="11"/>
  <c r="AM365" i="11"/>
  <c r="AL365" i="11"/>
  <c r="AK365" i="11"/>
  <c r="AK419" i="11" s="1"/>
  <c r="AK471" i="11" s="1"/>
  <c r="AJ365" i="11"/>
  <c r="AJ419" i="11" s="1"/>
  <c r="AJ471" i="11" s="1"/>
  <c r="AI365" i="11"/>
  <c r="AH365" i="11"/>
  <c r="AG365" i="11"/>
  <c r="AG419" i="11" s="1"/>
  <c r="AG471" i="11" s="1"/>
  <c r="AF365" i="11"/>
  <c r="AF419" i="11" s="1"/>
  <c r="AF471" i="11" s="1"/>
  <c r="AE365" i="11"/>
  <c r="AD365" i="11"/>
  <c r="AC365" i="11"/>
  <c r="AC419" i="11" s="1"/>
  <c r="AC471" i="11" s="1"/>
  <c r="AB365" i="11"/>
  <c r="AB419" i="11" s="1"/>
  <c r="AB471" i="11" s="1"/>
  <c r="AA365" i="11"/>
  <c r="Z365" i="11"/>
  <c r="Y365" i="11"/>
  <c r="Y419" i="11" s="1"/>
  <c r="Y471" i="11" s="1"/>
  <c r="X365" i="11"/>
  <c r="X419" i="11" s="1"/>
  <c r="X471" i="11" s="1"/>
  <c r="W365" i="11"/>
  <c r="V365" i="11"/>
  <c r="U365" i="11"/>
  <c r="U419" i="11" s="1"/>
  <c r="U471" i="11" s="1"/>
  <c r="T365" i="11"/>
  <c r="T419" i="11" s="1"/>
  <c r="T471" i="11" s="1"/>
  <c r="S365" i="11"/>
  <c r="R365" i="11"/>
  <c r="Q365" i="11"/>
  <c r="Q419" i="11" s="1"/>
  <c r="Q471" i="11" s="1"/>
  <c r="P365" i="11"/>
  <c r="P419" i="11" s="1"/>
  <c r="P471" i="11" s="1"/>
  <c r="O365" i="11"/>
  <c r="N365" i="11"/>
  <c r="M365" i="11"/>
  <c r="M419" i="11" s="1"/>
  <c r="M471" i="11" s="1"/>
  <c r="L365" i="11"/>
  <c r="L419" i="11" s="1"/>
  <c r="L471" i="11" s="1"/>
  <c r="K365" i="11"/>
  <c r="J365" i="11"/>
  <c r="I365" i="11"/>
  <c r="I419" i="11" s="1"/>
  <c r="I471" i="11" s="1"/>
  <c r="H365" i="11"/>
  <c r="H419" i="11" s="1"/>
  <c r="H471" i="11" s="1"/>
  <c r="G365" i="11"/>
  <c r="F365" i="11"/>
  <c r="E365" i="11"/>
  <c r="E419" i="11" s="1"/>
  <c r="E471" i="11" s="1"/>
  <c r="D365" i="11"/>
  <c r="AM364" i="11"/>
  <c r="AL364" i="11"/>
  <c r="AL418" i="11" s="1"/>
  <c r="AL470" i="11" s="1"/>
  <c r="AK364" i="11"/>
  <c r="AK418" i="11" s="1"/>
  <c r="AK470" i="11" s="1"/>
  <c r="AJ364" i="11"/>
  <c r="AI364" i="11"/>
  <c r="AH364" i="11"/>
  <c r="AH418" i="11" s="1"/>
  <c r="AH470" i="11" s="1"/>
  <c r="AG364" i="11"/>
  <c r="AG418" i="11" s="1"/>
  <c r="AG470" i="11" s="1"/>
  <c r="AF364" i="11"/>
  <c r="AE364" i="11"/>
  <c r="AD364" i="11"/>
  <c r="AD418" i="11" s="1"/>
  <c r="AD470" i="11" s="1"/>
  <c r="AC364" i="11"/>
  <c r="AC418" i="11" s="1"/>
  <c r="AC470" i="11" s="1"/>
  <c r="AB364" i="11"/>
  <c r="AA364" i="11"/>
  <c r="Z364" i="11"/>
  <c r="Z418" i="11" s="1"/>
  <c r="Z470" i="11" s="1"/>
  <c r="Y364" i="11"/>
  <c r="Y418" i="11" s="1"/>
  <c r="Y470" i="11" s="1"/>
  <c r="X364" i="11"/>
  <c r="W364" i="11"/>
  <c r="V364" i="11"/>
  <c r="V418" i="11" s="1"/>
  <c r="V470" i="11" s="1"/>
  <c r="U364" i="11"/>
  <c r="U418" i="11" s="1"/>
  <c r="U470" i="11" s="1"/>
  <c r="T364" i="11"/>
  <c r="S364" i="11"/>
  <c r="R364" i="11"/>
  <c r="R418" i="11" s="1"/>
  <c r="R470" i="11" s="1"/>
  <c r="Q364" i="11"/>
  <c r="Q418" i="11" s="1"/>
  <c r="Q470" i="11" s="1"/>
  <c r="P364" i="11"/>
  <c r="O364" i="11"/>
  <c r="N364" i="11"/>
  <c r="N418" i="11" s="1"/>
  <c r="N470" i="11" s="1"/>
  <c r="M364" i="11"/>
  <c r="M418" i="11" s="1"/>
  <c r="M470" i="11" s="1"/>
  <c r="L364" i="11"/>
  <c r="K364" i="11"/>
  <c r="J364" i="11"/>
  <c r="J418" i="11" s="1"/>
  <c r="J470" i="11" s="1"/>
  <c r="I364" i="11"/>
  <c r="I418" i="11" s="1"/>
  <c r="I470" i="11" s="1"/>
  <c r="H364" i="11"/>
  <c r="G364" i="11"/>
  <c r="F364" i="11"/>
  <c r="F418" i="11" s="1"/>
  <c r="F470" i="11" s="1"/>
  <c r="E364" i="11"/>
  <c r="E418" i="11" s="1"/>
  <c r="E470" i="11" s="1"/>
  <c r="D364" i="11"/>
  <c r="AM363" i="11"/>
  <c r="AL363" i="11"/>
  <c r="AL417" i="11" s="1"/>
  <c r="AL469" i="11" s="1"/>
  <c r="AK363" i="11"/>
  <c r="AJ363" i="11"/>
  <c r="AI363" i="11"/>
  <c r="AH363" i="11"/>
  <c r="AH417" i="11" s="1"/>
  <c r="AH469" i="11" s="1"/>
  <c r="AG363" i="11"/>
  <c r="AF363" i="11"/>
  <c r="AE363" i="11"/>
  <c r="AD363" i="11"/>
  <c r="AD417" i="11" s="1"/>
  <c r="AD469" i="11" s="1"/>
  <c r="AC363" i="11"/>
  <c r="AB363" i="11"/>
  <c r="AA363" i="11"/>
  <c r="Z363" i="11"/>
  <c r="Z417" i="11" s="1"/>
  <c r="Z469" i="11" s="1"/>
  <c r="Y363" i="11"/>
  <c r="X363" i="11"/>
  <c r="W363" i="11"/>
  <c r="V363" i="11"/>
  <c r="V417" i="11" s="1"/>
  <c r="V469" i="11" s="1"/>
  <c r="U363" i="11"/>
  <c r="T363" i="11"/>
  <c r="S363" i="11"/>
  <c r="R363" i="11"/>
  <c r="R417" i="11" s="1"/>
  <c r="R469" i="11" s="1"/>
  <c r="Q363" i="11"/>
  <c r="P363" i="11"/>
  <c r="O363" i="11"/>
  <c r="N363" i="11"/>
  <c r="N417" i="11" s="1"/>
  <c r="N469" i="11" s="1"/>
  <c r="M363" i="11"/>
  <c r="L363" i="11"/>
  <c r="K363" i="11"/>
  <c r="J363" i="11"/>
  <c r="J417" i="11" s="1"/>
  <c r="J469" i="11" s="1"/>
  <c r="I363" i="11"/>
  <c r="H363" i="11"/>
  <c r="G363" i="11"/>
  <c r="F363" i="11"/>
  <c r="F417" i="11" s="1"/>
  <c r="F469" i="11" s="1"/>
  <c r="E363" i="11"/>
  <c r="D363" i="11"/>
  <c r="AM362" i="11"/>
  <c r="AM416" i="11" s="1"/>
  <c r="AM468" i="11" s="1"/>
  <c r="AL362" i="11"/>
  <c r="AK362" i="11"/>
  <c r="AJ362" i="11"/>
  <c r="AI362" i="11"/>
  <c r="AI416" i="11" s="1"/>
  <c r="AI468" i="11" s="1"/>
  <c r="AH362" i="11"/>
  <c r="AG362" i="11"/>
  <c r="AF362" i="11"/>
  <c r="AE362" i="11"/>
  <c r="AE416" i="11" s="1"/>
  <c r="AE468" i="11" s="1"/>
  <c r="AD362" i="11"/>
  <c r="AC362" i="11"/>
  <c r="AB362" i="11"/>
  <c r="AA362" i="11"/>
  <c r="AA416" i="11" s="1"/>
  <c r="AA468" i="11" s="1"/>
  <c r="Z362" i="11"/>
  <c r="Y362" i="11"/>
  <c r="X362" i="11"/>
  <c r="W362" i="11"/>
  <c r="W416" i="11" s="1"/>
  <c r="W468" i="11" s="1"/>
  <c r="V362" i="11"/>
  <c r="U362" i="11"/>
  <c r="T362" i="11"/>
  <c r="S362" i="11"/>
  <c r="S416" i="11" s="1"/>
  <c r="S468" i="11" s="1"/>
  <c r="R362" i="11"/>
  <c r="Q362" i="11"/>
  <c r="P362" i="11"/>
  <c r="O362" i="11"/>
  <c r="O416" i="11" s="1"/>
  <c r="O468" i="11" s="1"/>
  <c r="N362" i="11"/>
  <c r="M362" i="11"/>
  <c r="L362" i="11"/>
  <c r="K362" i="11"/>
  <c r="K416" i="11" s="1"/>
  <c r="K468" i="11" s="1"/>
  <c r="J362" i="11"/>
  <c r="I362" i="11"/>
  <c r="H362" i="11"/>
  <c r="G362" i="11"/>
  <c r="G416" i="11" s="1"/>
  <c r="G468" i="11" s="1"/>
  <c r="F362" i="11"/>
  <c r="E362" i="11"/>
  <c r="D362" i="11"/>
  <c r="AM361" i="11"/>
  <c r="AL361" i="11"/>
  <c r="AK361" i="11"/>
  <c r="AJ361" i="11"/>
  <c r="AJ415" i="11" s="1"/>
  <c r="AJ467" i="11" s="1"/>
  <c r="AI361" i="11"/>
  <c r="AH361" i="11"/>
  <c r="AG361" i="11"/>
  <c r="AF361" i="11"/>
  <c r="AF415" i="11" s="1"/>
  <c r="AF467" i="11" s="1"/>
  <c r="AE361" i="11"/>
  <c r="AD361" i="11"/>
  <c r="AC361" i="11"/>
  <c r="AB361" i="11"/>
  <c r="AB415" i="11" s="1"/>
  <c r="AB467" i="11" s="1"/>
  <c r="AA361" i="11"/>
  <c r="Z361" i="11"/>
  <c r="Y361" i="11"/>
  <c r="X361" i="11"/>
  <c r="X415" i="11" s="1"/>
  <c r="X467" i="11" s="1"/>
  <c r="W361" i="11"/>
  <c r="V361" i="11"/>
  <c r="U361" i="11"/>
  <c r="T361" i="11"/>
  <c r="T415" i="11" s="1"/>
  <c r="T467" i="11" s="1"/>
  <c r="S361" i="11"/>
  <c r="R361" i="11"/>
  <c r="R415" i="11" s="1"/>
  <c r="R467" i="11" s="1"/>
  <c r="Q361" i="11"/>
  <c r="P361" i="11"/>
  <c r="P415" i="11" s="1"/>
  <c r="P467" i="11" s="1"/>
  <c r="O361" i="11"/>
  <c r="N361" i="11"/>
  <c r="N415" i="11" s="1"/>
  <c r="N467" i="11" s="1"/>
  <c r="M361" i="11"/>
  <c r="L361" i="11"/>
  <c r="L415" i="11" s="1"/>
  <c r="L467" i="11" s="1"/>
  <c r="K361" i="11"/>
  <c r="J361" i="11"/>
  <c r="J415" i="11" s="1"/>
  <c r="J467" i="11" s="1"/>
  <c r="I361" i="11"/>
  <c r="H361" i="11"/>
  <c r="H415" i="11" s="1"/>
  <c r="H467" i="11" s="1"/>
  <c r="G361" i="11"/>
  <c r="F361" i="11"/>
  <c r="F415" i="11" s="1"/>
  <c r="F467" i="11" s="1"/>
  <c r="E361" i="11"/>
  <c r="D361" i="11"/>
  <c r="AM360" i="11"/>
  <c r="AL360" i="11"/>
  <c r="AL414" i="11" s="1"/>
  <c r="AL466" i="11" s="1"/>
  <c r="AK360" i="11"/>
  <c r="AK414" i="11" s="1"/>
  <c r="AK466" i="11" s="1"/>
  <c r="AJ360" i="11"/>
  <c r="AI360" i="11"/>
  <c r="AH360" i="11"/>
  <c r="AH414" i="11" s="1"/>
  <c r="AH466" i="11" s="1"/>
  <c r="AG360" i="11"/>
  <c r="AG414" i="11" s="1"/>
  <c r="AG466" i="11" s="1"/>
  <c r="AF360" i="11"/>
  <c r="AE360" i="11"/>
  <c r="AD360" i="11"/>
  <c r="AD414" i="11" s="1"/>
  <c r="AD466" i="11" s="1"/>
  <c r="AC360" i="11"/>
  <c r="AC414" i="11" s="1"/>
  <c r="AC466" i="11" s="1"/>
  <c r="AB360" i="11"/>
  <c r="AA360" i="11"/>
  <c r="Z360" i="11"/>
  <c r="Z414" i="11" s="1"/>
  <c r="Z466" i="11" s="1"/>
  <c r="Y360" i="11"/>
  <c r="Y414" i="11" s="1"/>
  <c r="Y466" i="11" s="1"/>
  <c r="X360" i="11"/>
  <c r="W360" i="11"/>
  <c r="V360" i="11"/>
  <c r="V414" i="11" s="1"/>
  <c r="V466" i="11" s="1"/>
  <c r="U360" i="11"/>
  <c r="U414" i="11" s="1"/>
  <c r="U466" i="11" s="1"/>
  <c r="T360" i="11"/>
  <c r="S360" i="11"/>
  <c r="R360" i="11"/>
  <c r="R414" i="11" s="1"/>
  <c r="R466" i="11" s="1"/>
  <c r="Q360" i="11"/>
  <c r="Q414" i="11" s="1"/>
  <c r="Q466" i="11" s="1"/>
  <c r="P360" i="11"/>
  <c r="O360" i="11"/>
  <c r="N360" i="11"/>
  <c r="N414" i="11" s="1"/>
  <c r="N466" i="11" s="1"/>
  <c r="M360" i="11"/>
  <c r="M414" i="11" s="1"/>
  <c r="M466" i="11" s="1"/>
  <c r="L360" i="11"/>
  <c r="K360" i="11"/>
  <c r="J360" i="11"/>
  <c r="J414" i="11" s="1"/>
  <c r="J466" i="11" s="1"/>
  <c r="I360" i="11"/>
  <c r="I414" i="11" s="1"/>
  <c r="I466" i="11" s="1"/>
  <c r="H360" i="11"/>
  <c r="G360" i="11"/>
  <c r="F360" i="11"/>
  <c r="F414" i="11" s="1"/>
  <c r="F466" i="11" s="1"/>
  <c r="E360" i="11"/>
  <c r="E414" i="11" s="1"/>
  <c r="E466" i="11" s="1"/>
  <c r="D360" i="11"/>
  <c r="AM359" i="11"/>
  <c r="AM413" i="11" s="1"/>
  <c r="AM465" i="11" s="1"/>
  <c r="AL359" i="11"/>
  <c r="AL413" i="11" s="1"/>
  <c r="AL465" i="11" s="1"/>
  <c r="AK359" i="11"/>
  <c r="AJ359" i="11"/>
  <c r="AI359" i="11"/>
  <c r="AI413" i="11" s="1"/>
  <c r="AI465" i="11" s="1"/>
  <c r="AH359" i="11"/>
  <c r="AH413" i="11" s="1"/>
  <c r="AH465" i="11" s="1"/>
  <c r="AG359" i="11"/>
  <c r="AF359" i="11"/>
  <c r="AE359" i="11"/>
  <c r="AE413" i="11" s="1"/>
  <c r="AE465" i="11" s="1"/>
  <c r="AD359" i="11"/>
  <c r="AD413" i="11" s="1"/>
  <c r="AD465" i="11" s="1"/>
  <c r="AC359" i="11"/>
  <c r="AB359" i="11"/>
  <c r="AA359" i="11"/>
  <c r="AA413" i="11" s="1"/>
  <c r="AA465" i="11" s="1"/>
  <c r="Z359" i="11"/>
  <c r="Z413" i="11" s="1"/>
  <c r="Z465" i="11" s="1"/>
  <c r="Y359" i="11"/>
  <c r="X359" i="11"/>
  <c r="W359" i="11"/>
  <c r="W413" i="11" s="1"/>
  <c r="W465" i="11" s="1"/>
  <c r="V359" i="11"/>
  <c r="V413" i="11" s="1"/>
  <c r="V465" i="11" s="1"/>
  <c r="U359" i="11"/>
  <c r="T359" i="11"/>
  <c r="T413" i="11" s="1"/>
  <c r="T465" i="11" s="1"/>
  <c r="S359" i="11"/>
  <c r="S413" i="11" s="1"/>
  <c r="S465" i="11" s="1"/>
  <c r="R359" i="11"/>
  <c r="R413" i="11" s="1"/>
  <c r="R465" i="11" s="1"/>
  <c r="Q359" i="11"/>
  <c r="P359" i="11"/>
  <c r="P413" i="11" s="1"/>
  <c r="P465" i="11" s="1"/>
  <c r="O359" i="11"/>
  <c r="O413" i="11" s="1"/>
  <c r="O465" i="11" s="1"/>
  <c r="N359" i="11"/>
  <c r="N413" i="11" s="1"/>
  <c r="N465" i="11" s="1"/>
  <c r="M359" i="11"/>
  <c r="L359" i="11"/>
  <c r="L413" i="11" s="1"/>
  <c r="L465" i="11" s="1"/>
  <c r="K359" i="11"/>
  <c r="K413" i="11" s="1"/>
  <c r="K465" i="11" s="1"/>
  <c r="J359" i="11"/>
  <c r="J413" i="11" s="1"/>
  <c r="J465" i="11" s="1"/>
  <c r="I359" i="11"/>
  <c r="H359" i="11"/>
  <c r="H413" i="11" s="1"/>
  <c r="H465" i="11" s="1"/>
  <c r="G359" i="11"/>
  <c r="G413" i="11" s="1"/>
  <c r="G465" i="11" s="1"/>
  <c r="F359" i="11"/>
  <c r="F413" i="11" s="1"/>
  <c r="F465" i="11" s="1"/>
  <c r="E359" i="11"/>
  <c r="D359" i="11"/>
  <c r="AM358" i="11"/>
  <c r="AM412" i="11" s="1"/>
  <c r="AM464" i="11" s="1"/>
  <c r="AL358" i="11"/>
  <c r="AK358" i="11"/>
  <c r="AK412" i="11" s="1"/>
  <c r="AK464" i="11" s="1"/>
  <c r="AJ358" i="11"/>
  <c r="AJ412" i="11" s="1"/>
  <c r="AJ464" i="11" s="1"/>
  <c r="AI358" i="11"/>
  <c r="AI412" i="11" s="1"/>
  <c r="AI464" i="11" s="1"/>
  <c r="AH358" i="11"/>
  <c r="AG358" i="11"/>
  <c r="AG412" i="11" s="1"/>
  <c r="AG464" i="11" s="1"/>
  <c r="AF358" i="11"/>
  <c r="AF412" i="11" s="1"/>
  <c r="AF464" i="11" s="1"/>
  <c r="AE358" i="11"/>
  <c r="AE412" i="11" s="1"/>
  <c r="AE464" i="11" s="1"/>
  <c r="AD358" i="11"/>
  <c r="AC358" i="11"/>
  <c r="AC412" i="11" s="1"/>
  <c r="AC464" i="11" s="1"/>
  <c r="AB358" i="11"/>
  <c r="AB412" i="11" s="1"/>
  <c r="AB464" i="11" s="1"/>
  <c r="AA358" i="11"/>
  <c r="AA412" i="11" s="1"/>
  <c r="AA464" i="11" s="1"/>
  <c r="Z358" i="11"/>
  <c r="Y358" i="11"/>
  <c r="Y412" i="11" s="1"/>
  <c r="Y464" i="11" s="1"/>
  <c r="X358" i="11"/>
  <c r="X412" i="11" s="1"/>
  <c r="X464" i="11" s="1"/>
  <c r="W358" i="11"/>
  <c r="W412" i="11" s="1"/>
  <c r="W464" i="11" s="1"/>
  <c r="V358" i="11"/>
  <c r="U358" i="11"/>
  <c r="U412" i="11" s="1"/>
  <c r="U464" i="11" s="1"/>
  <c r="T358" i="11"/>
  <c r="T412" i="11" s="1"/>
  <c r="T464" i="11" s="1"/>
  <c r="S358" i="11"/>
  <c r="S412" i="11" s="1"/>
  <c r="S464" i="11" s="1"/>
  <c r="R358" i="11"/>
  <c r="Q358" i="11"/>
  <c r="Q412" i="11" s="1"/>
  <c r="Q464" i="11" s="1"/>
  <c r="P358" i="11"/>
  <c r="P412" i="11" s="1"/>
  <c r="P464" i="11" s="1"/>
  <c r="O358" i="11"/>
  <c r="O412" i="11" s="1"/>
  <c r="O464" i="11" s="1"/>
  <c r="N358" i="11"/>
  <c r="M358" i="11"/>
  <c r="M412" i="11" s="1"/>
  <c r="M464" i="11" s="1"/>
  <c r="L358" i="11"/>
  <c r="L412" i="11" s="1"/>
  <c r="L464" i="11" s="1"/>
  <c r="K358" i="11"/>
  <c r="K412" i="11" s="1"/>
  <c r="K464" i="11" s="1"/>
  <c r="J358" i="11"/>
  <c r="I358" i="11"/>
  <c r="I412" i="11" s="1"/>
  <c r="I464" i="11" s="1"/>
  <c r="H358" i="11"/>
  <c r="H412" i="11" s="1"/>
  <c r="H464" i="11" s="1"/>
  <c r="G358" i="11"/>
  <c r="G412" i="11" s="1"/>
  <c r="G464" i="11" s="1"/>
  <c r="F358" i="11"/>
  <c r="E358" i="11"/>
  <c r="E412" i="11" s="1"/>
  <c r="E464" i="11" s="1"/>
  <c r="D358" i="11"/>
  <c r="AM357" i="11"/>
  <c r="AL357" i="11"/>
  <c r="AL411" i="11" s="1"/>
  <c r="AL463" i="11" s="1"/>
  <c r="AK357" i="11"/>
  <c r="AK411" i="11" s="1"/>
  <c r="AK463" i="11" s="1"/>
  <c r="AJ357" i="11"/>
  <c r="AJ411" i="11" s="1"/>
  <c r="AJ463" i="11" s="1"/>
  <c r="AI357" i="11"/>
  <c r="AH357" i="11"/>
  <c r="AH411" i="11" s="1"/>
  <c r="AH463" i="11" s="1"/>
  <c r="AG357" i="11"/>
  <c r="AG411" i="11" s="1"/>
  <c r="AG463" i="11" s="1"/>
  <c r="AF357" i="11"/>
  <c r="AF411" i="11" s="1"/>
  <c r="AF463" i="11" s="1"/>
  <c r="AE357" i="11"/>
  <c r="AD357" i="11"/>
  <c r="AD411" i="11" s="1"/>
  <c r="AD463" i="11" s="1"/>
  <c r="AC357" i="11"/>
  <c r="AC411" i="11" s="1"/>
  <c r="AC463" i="11" s="1"/>
  <c r="AB357" i="11"/>
  <c r="AB411" i="11" s="1"/>
  <c r="AB463" i="11" s="1"/>
  <c r="AA357" i="11"/>
  <c r="Z357" i="11"/>
  <c r="Z411" i="11" s="1"/>
  <c r="Z463" i="11" s="1"/>
  <c r="Y357" i="11"/>
  <c r="Y411" i="11" s="1"/>
  <c r="Y463" i="11" s="1"/>
  <c r="X357" i="11"/>
  <c r="X411" i="11" s="1"/>
  <c r="X463" i="11" s="1"/>
  <c r="W357" i="11"/>
  <c r="V357" i="11"/>
  <c r="V411" i="11" s="1"/>
  <c r="V463" i="11" s="1"/>
  <c r="U357" i="11"/>
  <c r="U411" i="11" s="1"/>
  <c r="U463" i="11" s="1"/>
  <c r="T357" i="11"/>
  <c r="T411" i="11" s="1"/>
  <c r="T463" i="11" s="1"/>
  <c r="S357" i="11"/>
  <c r="R357" i="11"/>
  <c r="R411" i="11" s="1"/>
  <c r="R463" i="11" s="1"/>
  <c r="Q357" i="11"/>
  <c r="Q411" i="11" s="1"/>
  <c r="Q463" i="11" s="1"/>
  <c r="P357" i="11"/>
  <c r="P411" i="11" s="1"/>
  <c r="P463" i="11" s="1"/>
  <c r="O357" i="11"/>
  <c r="N357" i="11"/>
  <c r="N411" i="11" s="1"/>
  <c r="N463" i="11" s="1"/>
  <c r="M357" i="11"/>
  <c r="M411" i="11" s="1"/>
  <c r="M463" i="11" s="1"/>
  <c r="L357" i="11"/>
  <c r="L411" i="11" s="1"/>
  <c r="L463" i="11" s="1"/>
  <c r="K357" i="11"/>
  <c r="J357" i="11"/>
  <c r="J411" i="11" s="1"/>
  <c r="J463" i="11" s="1"/>
  <c r="I357" i="11"/>
  <c r="I411" i="11" s="1"/>
  <c r="I463" i="11" s="1"/>
  <c r="H357" i="11"/>
  <c r="H411" i="11" s="1"/>
  <c r="H463" i="11" s="1"/>
  <c r="G357" i="11"/>
  <c r="F357" i="11"/>
  <c r="F411" i="11" s="1"/>
  <c r="F463" i="11" s="1"/>
  <c r="E357" i="11"/>
  <c r="E411" i="11" s="1"/>
  <c r="E463" i="11" s="1"/>
  <c r="D357" i="11"/>
  <c r="AM356" i="11"/>
  <c r="AM410" i="11" s="1"/>
  <c r="AM462" i="11" s="1"/>
  <c r="AL356" i="11"/>
  <c r="AL410" i="11" s="1"/>
  <c r="AL462" i="11" s="1"/>
  <c r="AK356" i="11"/>
  <c r="AK410" i="11" s="1"/>
  <c r="AK462" i="11" s="1"/>
  <c r="AJ356" i="11"/>
  <c r="AI356" i="11"/>
  <c r="AI410" i="11" s="1"/>
  <c r="AI462" i="11" s="1"/>
  <c r="AH356" i="11"/>
  <c r="AH410" i="11" s="1"/>
  <c r="AH462" i="11" s="1"/>
  <c r="AG356" i="11"/>
  <c r="AG410" i="11" s="1"/>
  <c r="AG462" i="11" s="1"/>
  <c r="AF356" i="11"/>
  <c r="AE356" i="11"/>
  <c r="AE410" i="11" s="1"/>
  <c r="AE462" i="11" s="1"/>
  <c r="AD356" i="11"/>
  <c r="AD410" i="11" s="1"/>
  <c r="AD462" i="11" s="1"/>
  <c r="AC356" i="11"/>
  <c r="AC410" i="11" s="1"/>
  <c r="AC462" i="11" s="1"/>
  <c r="AB356" i="11"/>
  <c r="AA356" i="11"/>
  <c r="AA410" i="11" s="1"/>
  <c r="AA462" i="11" s="1"/>
  <c r="Z356" i="11"/>
  <c r="Z410" i="11" s="1"/>
  <c r="Z462" i="11" s="1"/>
  <c r="Y356" i="11"/>
  <c r="Y410" i="11" s="1"/>
  <c r="Y462" i="11" s="1"/>
  <c r="X356" i="11"/>
  <c r="W356" i="11"/>
  <c r="W410" i="11" s="1"/>
  <c r="W462" i="11" s="1"/>
  <c r="V356" i="11"/>
  <c r="V410" i="11" s="1"/>
  <c r="V462" i="11" s="1"/>
  <c r="U356" i="11"/>
  <c r="U410" i="11" s="1"/>
  <c r="U462" i="11" s="1"/>
  <c r="T356" i="11"/>
  <c r="S356" i="11"/>
  <c r="S410" i="11" s="1"/>
  <c r="S462" i="11" s="1"/>
  <c r="R356" i="11"/>
  <c r="R410" i="11" s="1"/>
  <c r="R462" i="11" s="1"/>
  <c r="Q356" i="11"/>
  <c r="Q410" i="11" s="1"/>
  <c r="Q462" i="11" s="1"/>
  <c r="P356" i="11"/>
  <c r="O356" i="11"/>
  <c r="O410" i="11" s="1"/>
  <c r="O462" i="11" s="1"/>
  <c r="N356" i="11"/>
  <c r="N410" i="11" s="1"/>
  <c r="N462" i="11" s="1"/>
  <c r="M356" i="11"/>
  <c r="M410" i="11" s="1"/>
  <c r="M462" i="11" s="1"/>
  <c r="L356" i="11"/>
  <c r="K356" i="11"/>
  <c r="K410" i="11" s="1"/>
  <c r="K462" i="11" s="1"/>
  <c r="J356" i="11"/>
  <c r="J410" i="11" s="1"/>
  <c r="J462" i="11" s="1"/>
  <c r="I356" i="11"/>
  <c r="I410" i="11" s="1"/>
  <c r="I462" i="11" s="1"/>
  <c r="H356" i="11"/>
  <c r="G356" i="11"/>
  <c r="G410" i="11" s="1"/>
  <c r="G462" i="11" s="1"/>
  <c r="F356" i="11"/>
  <c r="F410" i="11" s="1"/>
  <c r="F462" i="11" s="1"/>
  <c r="E356" i="11"/>
  <c r="E410" i="11" s="1"/>
  <c r="E462" i="11" s="1"/>
  <c r="D356" i="11"/>
  <c r="AM355" i="11"/>
  <c r="AM409" i="11" s="1"/>
  <c r="AM461" i="11" s="1"/>
  <c r="AL355" i="11"/>
  <c r="AL409" i="11" s="1"/>
  <c r="AL461" i="11" s="1"/>
  <c r="AK355" i="11"/>
  <c r="AJ355" i="11"/>
  <c r="AJ409" i="11" s="1"/>
  <c r="AJ461" i="11" s="1"/>
  <c r="AI355" i="11"/>
  <c r="AI409" i="11" s="1"/>
  <c r="AI461" i="11" s="1"/>
  <c r="AH355" i="11"/>
  <c r="AH409" i="11" s="1"/>
  <c r="AH461" i="11" s="1"/>
  <c r="AG355" i="11"/>
  <c r="AF355" i="11"/>
  <c r="AF409" i="11" s="1"/>
  <c r="AF461" i="11" s="1"/>
  <c r="AE355" i="11"/>
  <c r="AE409" i="11" s="1"/>
  <c r="AE461" i="11" s="1"/>
  <c r="AD355" i="11"/>
  <c r="AD409" i="11" s="1"/>
  <c r="AD461" i="11" s="1"/>
  <c r="AC355" i="11"/>
  <c r="AB355" i="11"/>
  <c r="AB409" i="11" s="1"/>
  <c r="AB461" i="11" s="1"/>
  <c r="AA355" i="11"/>
  <c r="AA409" i="11" s="1"/>
  <c r="AA461" i="11" s="1"/>
  <c r="Z355" i="11"/>
  <c r="Z409" i="11" s="1"/>
  <c r="Z461" i="11" s="1"/>
  <c r="Y355" i="11"/>
  <c r="X355" i="11"/>
  <c r="X409" i="11" s="1"/>
  <c r="X461" i="11" s="1"/>
  <c r="W355" i="11"/>
  <c r="W409" i="11" s="1"/>
  <c r="W461" i="11" s="1"/>
  <c r="V355" i="11"/>
  <c r="V409" i="11" s="1"/>
  <c r="V461" i="11" s="1"/>
  <c r="U355" i="11"/>
  <c r="T355" i="11"/>
  <c r="T409" i="11" s="1"/>
  <c r="T461" i="11" s="1"/>
  <c r="S355" i="11"/>
  <c r="S409" i="11" s="1"/>
  <c r="S461" i="11" s="1"/>
  <c r="R355" i="11"/>
  <c r="R409" i="11" s="1"/>
  <c r="R461" i="11" s="1"/>
  <c r="Q355" i="11"/>
  <c r="P355" i="11"/>
  <c r="P409" i="11" s="1"/>
  <c r="P461" i="11" s="1"/>
  <c r="O355" i="11"/>
  <c r="O409" i="11" s="1"/>
  <c r="O461" i="11" s="1"/>
  <c r="N355" i="11"/>
  <c r="N409" i="11" s="1"/>
  <c r="N461" i="11" s="1"/>
  <c r="M355" i="11"/>
  <c r="L355" i="11"/>
  <c r="L409" i="11" s="1"/>
  <c r="L461" i="11" s="1"/>
  <c r="K355" i="11"/>
  <c r="K409" i="11" s="1"/>
  <c r="K461" i="11" s="1"/>
  <c r="J355" i="11"/>
  <c r="J409" i="11" s="1"/>
  <c r="J461" i="11" s="1"/>
  <c r="I355" i="11"/>
  <c r="H355" i="11"/>
  <c r="H409" i="11" s="1"/>
  <c r="H461" i="11" s="1"/>
  <c r="G355" i="11"/>
  <c r="G409" i="11" s="1"/>
  <c r="G461" i="11" s="1"/>
  <c r="F355" i="11"/>
  <c r="F409" i="11" s="1"/>
  <c r="F461" i="11" s="1"/>
  <c r="E355" i="11"/>
  <c r="D355" i="11"/>
  <c r="AM354" i="11"/>
  <c r="AM408" i="11" s="1"/>
  <c r="AM460" i="11" s="1"/>
  <c r="AL354" i="11"/>
  <c r="AK354" i="11"/>
  <c r="AK408" i="11" s="1"/>
  <c r="AK460" i="11" s="1"/>
  <c r="AJ354" i="11"/>
  <c r="AJ408" i="11" s="1"/>
  <c r="AJ460" i="11" s="1"/>
  <c r="AI354" i="11"/>
  <c r="AI408" i="11" s="1"/>
  <c r="AI460" i="11" s="1"/>
  <c r="AH354" i="11"/>
  <c r="AG354" i="11"/>
  <c r="AG408" i="11" s="1"/>
  <c r="AG460" i="11" s="1"/>
  <c r="AF354" i="11"/>
  <c r="AF408" i="11" s="1"/>
  <c r="AF460" i="11" s="1"/>
  <c r="AE354" i="11"/>
  <c r="AE408" i="11" s="1"/>
  <c r="AE460" i="11" s="1"/>
  <c r="AD354" i="11"/>
  <c r="AC354" i="11"/>
  <c r="AC408" i="11" s="1"/>
  <c r="AC460" i="11" s="1"/>
  <c r="AB354" i="11"/>
  <c r="AB408" i="11" s="1"/>
  <c r="AB460" i="11" s="1"/>
  <c r="AA354" i="11"/>
  <c r="AA408" i="11" s="1"/>
  <c r="AA460" i="11" s="1"/>
  <c r="Z354" i="11"/>
  <c r="Y354" i="11"/>
  <c r="Y408" i="11" s="1"/>
  <c r="Y460" i="11" s="1"/>
  <c r="X354" i="11"/>
  <c r="X408" i="11" s="1"/>
  <c r="X460" i="11" s="1"/>
  <c r="W354" i="11"/>
  <c r="W408" i="11" s="1"/>
  <c r="W460" i="11" s="1"/>
  <c r="V354" i="11"/>
  <c r="U354" i="11"/>
  <c r="U408" i="11" s="1"/>
  <c r="U460" i="11" s="1"/>
  <c r="T354" i="11"/>
  <c r="T408" i="11" s="1"/>
  <c r="T460" i="11" s="1"/>
  <c r="S354" i="11"/>
  <c r="S408" i="11" s="1"/>
  <c r="S460" i="11" s="1"/>
  <c r="R354" i="11"/>
  <c r="Q354" i="11"/>
  <c r="Q408" i="11" s="1"/>
  <c r="Q460" i="11" s="1"/>
  <c r="P354" i="11"/>
  <c r="P408" i="11" s="1"/>
  <c r="P460" i="11" s="1"/>
  <c r="O354" i="11"/>
  <c r="O408" i="11" s="1"/>
  <c r="O460" i="11" s="1"/>
  <c r="N354" i="11"/>
  <c r="M354" i="11"/>
  <c r="M408" i="11" s="1"/>
  <c r="M460" i="11" s="1"/>
  <c r="L354" i="11"/>
  <c r="L408" i="11" s="1"/>
  <c r="L460" i="11" s="1"/>
  <c r="K354" i="11"/>
  <c r="K408" i="11" s="1"/>
  <c r="K460" i="11" s="1"/>
  <c r="J354" i="11"/>
  <c r="I354" i="11"/>
  <c r="I408" i="11" s="1"/>
  <c r="I460" i="11" s="1"/>
  <c r="H354" i="11"/>
  <c r="H408" i="11" s="1"/>
  <c r="H460" i="11" s="1"/>
  <c r="G354" i="11"/>
  <c r="G408" i="11" s="1"/>
  <c r="G460" i="11" s="1"/>
  <c r="F354" i="11"/>
  <c r="E354" i="11"/>
  <c r="E408" i="11" s="1"/>
  <c r="E460" i="11" s="1"/>
  <c r="D354" i="11"/>
  <c r="AM353" i="11"/>
  <c r="AL353" i="11"/>
  <c r="AL407" i="11" s="1"/>
  <c r="AL459" i="11" s="1"/>
  <c r="AK353" i="11"/>
  <c r="AK407" i="11" s="1"/>
  <c r="AK459" i="11" s="1"/>
  <c r="AJ353" i="11"/>
  <c r="AJ407" i="11" s="1"/>
  <c r="AJ459" i="11" s="1"/>
  <c r="AI353" i="11"/>
  <c r="AH353" i="11"/>
  <c r="AH407" i="11" s="1"/>
  <c r="AH459" i="11" s="1"/>
  <c r="AG353" i="11"/>
  <c r="AG407" i="11" s="1"/>
  <c r="AG459" i="11" s="1"/>
  <c r="AF353" i="11"/>
  <c r="AF407" i="11" s="1"/>
  <c r="AF459" i="11" s="1"/>
  <c r="AE353" i="11"/>
  <c r="AD353" i="11"/>
  <c r="AD407" i="11" s="1"/>
  <c r="AD459" i="11" s="1"/>
  <c r="AC353" i="11"/>
  <c r="AC407" i="11" s="1"/>
  <c r="AC459" i="11" s="1"/>
  <c r="AB353" i="11"/>
  <c r="AB407" i="11" s="1"/>
  <c r="AB459" i="11" s="1"/>
  <c r="AA353" i="11"/>
  <c r="Z353" i="11"/>
  <c r="Z407" i="11" s="1"/>
  <c r="Z459" i="11" s="1"/>
  <c r="Y353" i="11"/>
  <c r="Y407" i="11" s="1"/>
  <c r="Y459" i="11" s="1"/>
  <c r="X353" i="11"/>
  <c r="X407" i="11" s="1"/>
  <c r="X459" i="11" s="1"/>
  <c r="W353" i="11"/>
  <c r="V353" i="11"/>
  <c r="V407" i="11" s="1"/>
  <c r="V459" i="11" s="1"/>
  <c r="U353" i="11"/>
  <c r="U407" i="11" s="1"/>
  <c r="U459" i="11" s="1"/>
  <c r="T353" i="11"/>
  <c r="T407" i="11" s="1"/>
  <c r="T459" i="11" s="1"/>
  <c r="S353" i="11"/>
  <c r="R353" i="11"/>
  <c r="R407" i="11" s="1"/>
  <c r="R459" i="11" s="1"/>
  <c r="Q353" i="11"/>
  <c r="Q407" i="11" s="1"/>
  <c r="Q459" i="11" s="1"/>
  <c r="P353" i="11"/>
  <c r="P407" i="11" s="1"/>
  <c r="P459" i="11" s="1"/>
  <c r="O353" i="11"/>
  <c r="N353" i="11"/>
  <c r="N407" i="11" s="1"/>
  <c r="N459" i="11" s="1"/>
  <c r="M353" i="11"/>
  <c r="M407" i="11" s="1"/>
  <c r="M459" i="11" s="1"/>
  <c r="L353" i="11"/>
  <c r="L407" i="11" s="1"/>
  <c r="L459" i="11" s="1"/>
  <c r="K353" i="11"/>
  <c r="J353" i="11"/>
  <c r="J407" i="11" s="1"/>
  <c r="J459" i="11" s="1"/>
  <c r="I353" i="11"/>
  <c r="I407" i="11" s="1"/>
  <c r="I459" i="11" s="1"/>
  <c r="H353" i="11"/>
  <c r="H407" i="11" s="1"/>
  <c r="H459" i="11" s="1"/>
  <c r="G353" i="11"/>
  <c r="F353" i="11"/>
  <c r="F407" i="11" s="1"/>
  <c r="F459" i="11" s="1"/>
  <c r="E353" i="11"/>
  <c r="E407" i="11" s="1"/>
  <c r="E459" i="11" s="1"/>
  <c r="D353" i="11"/>
  <c r="AM352" i="11"/>
  <c r="AM406" i="11" s="1"/>
  <c r="AM458" i="11" s="1"/>
  <c r="AL352" i="11"/>
  <c r="AL406" i="11" s="1"/>
  <c r="AL458" i="11" s="1"/>
  <c r="AK352" i="11"/>
  <c r="AK406" i="11" s="1"/>
  <c r="AK458" i="11" s="1"/>
  <c r="AJ352" i="11"/>
  <c r="AI352" i="11"/>
  <c r="AI406" i="11" s="1"/>
  <c r="AI458" i="11" s="1"/>
  <c r="AH352" i="11"/>
  <c r="AH406" i="11" s="1"/>
  <c r="AH458" i="11" s="1"/>
  <c r="AG352" i="11"/>
  <c r="AG406" i="11" s="1"/>
  <c r="AG458" i="11" s="1"/>
  <c r="AF352" i="11"/>
  <c r="AE352" i="11"/>
  <c r="AE406" i="11" s="1"/>
  <c r="AE458" i="11" s="1"/>
  <c r="AD352" i="11"/>
  <c r="AD406" i="11" s="1"/>
  <c r="AD458" i="11" s="1"/>
  <c r="AC352" i="11"/>
  <c r="AC406" i="11" s="1"/>
  <c r="AC458" i="11" s="1"/>
  <c r="AB352" i="11"/>
  <c r="AA352" i="11"/>
  <c r="AA406" i="11" s="1"/>
  <c r="AA458" i="11" s="1"/>
  <c r="Z352" i="11"/>
  <c r="Z406" i="11" s="1"/>
  <c r="Z458" i="11" s="1"/>
  <c r="Y352" i="11"/>
  <c r="Y406" i="11" s="1"/>
  <c r="Y458" i="11" s="1"/>
  <c r="X352" i="11"/>
  <c r="W352" i="11"/>
  <c r="W406" i="11" s="1"/>
  <c r="W458" i="11" s="1"/>
  <c r="V352" i="11"/>
  <c r="V406" i="11" s="1"/>
  <c r="V458" i="11" s="1"/>
  <c r="U352" i="11"/>
  <c r="U406" i="11" s="1"/>
  <c r="U458" i="11" s="1"/>
  <c r="T352" i="11"/>
  <c r="S352" i="11"/>
  <c r="S406" i="11" s="1"/>
  <c r="S458" i="11" s="1"/>
  <c r="R352" i="11"/>
  <c r="R406" i="11" s="1"/>
  <c r="R458" i="11" s="1"/>
  <c r="Q352" i="11"/>
  <c r="Q406" i="11" s="1"/>
  <c r="Q458" i="11" s="1"/>
  <c r="P352" i="11"/>
  <c r="O352" i="11"/>
  <c r="O406" i="11" s="1"/>
  <c r="O458" i="11" s="1"/>
  <c r="N352" i="11"/>
  <c r="N406" i="11" s="1"/>
  <c r="N458" i="11" s="1"/>
  <c r="M352" i="11"/>
  <c r="M406" i="11" s="1"/>
  <c r="M458" i="11" s="1"/>
  <c r="L352" i="11"/>
  <c r="K352" i="11"/>
  <c r="K406" i="11" s="1"/>
  <c r="K458" i="11" s="1"/>
  <c r="J352" i="11"/>
  <c r="J406" i="11" s="1"/>
  <c r="J458" i="11" s="1"/>
  <c r="I352" i="11"/>
  <c r="I406" i="11" s="1"/>
  <c r="I458" i="11" s="1"/>
  <c r="H352" i="11"/>
  <c r="G352" i="11"/>
  <c r="G406" i="11" s="1"/>
  <c r="G458" i="11" s="1"/>
  <c r="F352" i="11"/>
  <c r="F406" i="11" s="1"/>
  <c r="F458" i="11" s="1"/>
  <c r="E352" i="11"/>
  <c r="E406" i="11" s="1"/>
  <c r="E458" i="11" s="1"/>
  <c r="D352" i="11"/>
  <c r="AM351" i="11"/>
  <c r="AM405" i="11" s="1"/>
  <c r="AM457" i="11" s="1"/>
  <c r="AL351" i="11"/>
  <c r="AL405" i="11" s="1"/>
  <c r="AL457" i="11" s="1"/>
  <c r="AK351" i="11"/>
  <c r="AJ351" i="11"/>
  <c r="AJ405" i="11" s="1"/>
  <c r="AJ457" i="11" s="1"/>
  <c r="AI351" i="11"/>
  <c r="AI405" i="11" s="1"/>
  <c r="AI457" i="11" s="1"/>
  <c r="AH351" i="11"/>
  <c r="AH405" i="11" s="1"/>
  <c r="AH457" i="11" s="1"/>
  <c r="AG351" i="11"/>
  <c r="AF351" i="11"/>
  <c r="AF405" i="11" s="1"/>
  <c r="AF457" i="11" s="1"/>
  <c r="AE351" i="11"/>
  <c r="AE405" i="11" s="1"/>
  <c r="AE457" i="11" s="1"/>
  <c r="AD351" i="11"/>
  <c r="AD405" i="11" s="1"/>
  <c r="AD457" i="11" s="1"/>
  <c r="AC351" i="11"/>
  <c r="AB351" i="11"/>
  <c r="AB405" i="11" s="1"/>
  <c r="AB457" i="11" s="1"/>
  <c r="AA351" i="11"/>
  <c r="AA405" i="11" s="1"/>
  <c r="AA457" i="11" s="1"/>
  <c r="Z351" i="11"/>
  <c r="Z405" i="11" s="1"/>
  <c r="Z457" i="11" s="1"/>
  <c r="Y351" i="11"/>
  <c r="X351" i="11"/>
  <c r="X405" i="11" s="1"/>
  <c r="X457" i="11" s="1"/>
  <c r="W351" i="11"/>
  <c r="W405" i="11" s="1"/>
  <c r="W457" i="11" s="1"/>
  <c r="V351" i="11"/>
  <c r="V405" i="11" s="1"/>
  <c r="V457" i="11" s="1"/>
  <c r="U351" i="11"/>
  <c r="T351" i="11"/>
  <c r="T405" i="11" s="1"/>
  <c r="T457" i="11" s="1"/>
  <c r="S351" i="11"/>
  <c r="S405" i="11" s="1"/>
  <c r="S457" i="11" s="1"/>
  <c r="R351" i="11"/>
  <c r="R405" i="11" s="1"/>
  <c r="R457" i="11" s="1"/>
  <c r="Q351" i="11"/>
  <c r="P351" i="11"/>
  <c r="P405" i="11" s="1"/>
  <c r="P457" i="11" s="1"/>
  <c r="O351" i="11"/>
  <c r="O405" i="11" s="1"/>
  <c r="O457" i="11" s="1"/>
  <c r="N351" i="11"/>
  <c r="N405" i="11" s="1"/>
  <c r="N457" i="11" s="1"/>
  <c r="M351" i="11"/>
  <c r="L351" i="11"/>
  <c r="L405" i="11" s="1"/>
  <c r="L457" i="11" s="1"/>
  <c r="K351" i="11"/>
  <c r="K405" i="11" s="1"/>
  <c r="K457" i="11" s="1"/>
  <c r="J351" i="11"/>
  <c r="J405" i="11" s="1"/>
  <c r="J457" i="11" s="1"/>
  <c r="I351" i="11"/>
  <c r="H351" i="11"/>
  <c r="H405" i="11" s="1"/>
  <c r="H457" i="11" s="1"/>
  <c r="G351" i="11"/>
  <c r="G405" i="11" s="1"/>
  <c r="G457" i="11" s="1"/>
  <c r="F351" i="11"/>
  <c r="F405" i="11" s="1"/>
  <c r="F457" i="11" s="1"/>
  <c r="E351" i="11"/>
  <c r="D351" i="11"/>
  <c r="AM350" i="11"/>
  <c r="AM404" i="11" s="1"/>
  <c r="AM456" i="11" s="1"/>
  <c r="AL350" i="11"/>
  <c r="AK350" i="11"/>
  <c r="AK404" i="11" s="1"/>
  <c r="AK456" i="11" s="1"/>
  <c r="AJ350" i="11"/>
  <c r="AJ404" i="11" s="1"/>
  <c r="AJ456" i="11" s="1"/>
  <c r="AI350" i="11"/>
  <c r="AI404" i="11" s="1"/>
  <c r="AI456" i="11" s="1"/>
  <c r="AH350" i="11"/>
  <c r="AG350" i="11"/>
  <c r="AG404" i="11" s="1"/>
  <c r="AG456" i="11" s="1"/>
  <c r="AF350" i="11"/>
  <c r="AF404" i="11" s="1"/>
  <c r="AF456" i="11" s="1"/>
  <c r="AE350" i="11"/>
  <c r="AE404" i="11" s="1"/>
  <c r="AE456" i="11" s="1"/>
  <c r="AD350" i="11"/>
  <c r="AC350" i="11"/>
  <c r="AC404" i="11" s="1"/>
  <c r="AC456" i="11" s="1"/>
  <c r="AB350" i="11"/>
  <c r="AB404" i="11" s="1"/>
  <c r="AB456" i="11" s="1"/>
  <c r="AA350" i="11"/>
  <c r="AA404" i="11" s="1"/>
  <c r="AA456" i="11" s="1"/>
  <c r="Z350" i="11"/>
  <c r="Y350" i="11"/>
  <c r="Y404" i="11" s="1"/>
  <c r="Y456" i="11" s="1"/>
  <c r="X350" i="11"/>
  <c r="X404" i="11" s="1"/>
  <c r="X456" i="11" s="1"/>
  <c r="W350" i="11"/>
  <c r="W404" i="11" s="1"/>
  <c r="W456" i="11" s="1"/>
  <c r="V350" i="11"/>
  <c r="U350" i="11"/>
  <c r="U404" i="11" s="1"/>
  <c r="U456" i="11" s="1"/>
  <c r="T350" i="11"/>
  <c r="T404" i="11" s="1"/>
  <c r="T456" i="11" s="1"/>
  <c r="S350" i="11"/>
  <c r="S404" i="11" s="1"/>
  <c r="S456" i="11" s="1"/>
  <c r="R350" i="11"/>
  <c r="Q350" i="11"/>
  <c r="Q404" i="11" s="1"/>
  <c r="Q456" i="11" s="1"/>
  <c r="P350" i="11"/>
  <c r="P404" i="11" s="1"/>
  <c r="P456" i="11" s="1"/>
  <c r="O350" i="11"/>
  <c r="O404" i="11" s="1"/>
  <c r="O456" i="11" s="1"/>
  <c r="N350" i="11"/>
  <c r="M350" i="11"/>
  <c r="M404" i="11" s="1"/>
  <c r="M456" i="11" s="1"/>
  <c r="L350" i="11"/>
  <c r="L404" i="11" s="1"/>
  <c r="L456" i="11" s="1"/>
  <c r="K350" i="11"/>
  <c r="K404" i="11" s="1"/>
  <c r="K456" i="11" s="1"/>
  <c r="J350" i="11"/>
  <c r="I350" i="11"/>
  <c r="I404" i="11" s="1"/>
  <c r="I456" i="11" s="1"/>
  <c r="H350" i="11"/>
  <c r="H404" i="11" s="1"/>
  <c r="H456" i="11" s="1"/>
  <c r="G350" i="11"/>
  <c r="G404" i="11" s="1"/>
  <c r="G456" i="11" s="1"/>
  <c r="F350" i="11"/>
  <c r="E350" i="11"/>
  <c r="E404" i="11" s="1"/>
  <c r="E456" i="11" s="1"/>
  <c r="D350" i="11"/>
  <c r="AM349" i="11"/>
  <c r="AL349" i="11"/>
  <c r="AL403" i="11" s="1"/>
  <c r="AL455" i="11" s="1"/>
  <c r="AK349" i="11"/>
  <c r="AK403" i="11" s="1"/>
  <c r="AK455" i="11" s="1"/>
  <c r="AJ349" i="11"/>
  <c r="AJ403" i="11" s="1"/>
  <c r="AJ455" i="11" s="1"/>
  <c r="AI349" i="11"/>
  <c r="AH349" i="11"/>
  <c r="AH403" i="11" s="1"/>
  <c r="AH455" i="11" s="1"/>
  <c r="AG349" i="11"/>
  <c r="AG403" i="11" s="1"/>
  <c r="AG455" i="11" s="1"/>
  <c r="AF349" i="11"/>
  <c r="AF403" i="11" s="1"/>
  <c r="AF455" i="11" s="1"/>
  <c r="AE349" i="11"/>
  <c r="AD349" i="11"/>
  <c r="AD403" i="11" s="1"/>
  <c r="AD455" i="11" s="1"/>
  <c r="AC349" i="11"/>
  <c r="AC403" i="11" s="1"/>
  <c r="AC455" i="11" s="1"/>
  <c r="AB349" i="11"/>
  <c r="AB403" i="11" s="1"/>
  <c r="AB455" i="11" s="1"/>
  <c r="AA349" i="11"/>
  <c r="Z349" i="11"/>
  <c r="Z403" i="11" s="1"/>
  <c r="Z455" i="11" s="1"/>
  <c r="Y349" i="11"/>
  <c r="Y403" i="11" s="1"/>
  <c r="Y455" i="11" s="1"/>
  <c r="X349" i="11"/>
  <c r="X403" i="11" s="1"/>
  <c r="X455" i="11" s="1"/>
  <c r="W349" i="11"/>
  <c r="V349" i="11"/>
  <c r="V403" i="11" s="1"/>
  <c r="V455" i="11" s="1"/>
  <c r="U349" i="11"/>
  <c r="U403" i="11" s="1"/>
  <c r="U455" i="11" s="1"/>
  <c r="T349" i="11"/>
  <c r="T403" i="11" s="1"/>
  <c r="T455" i="11" s="1"/>
  <c r="S349" i="11"/>
  <c r="R349" i="11"/>
  <c r="R403" i="11" s="1"/>
  <c r="R455" i="11" s="1"/>
  <c r="Q349" i="11"/>
  <c r="Q403" i="11" s="1"/>
  <c r="Q455" i="11" s="1"/>
  <c r="P349" i="11"/>
  <c r="P403" i="11" s="1"/>
  <c r="P455" i="11" s="1"/>
  <c r="O349" i="11"/>
  <c r="N349" i="11"/>
  <c r="N403" i="11" s="1"/>
  <c r="N455" i="11" s="1"/>
  <c r="M349" i="11"/>
  <c r="M403" i="11" s="1"/>
  <c r="M455" i="11" s="1"/>
  <c r="L349" i="11"/>
  <c r="L403" i="11" s="1"/>
  <c r="L455" i="11" s="1"/>
  <c r="K349" i="11"/>
  <c r="J349" i="11"/>
  <c r="J403" i="11" s="1"/>
  <c r="J455" i="11" s="1"/>
  <c r="I349" i="11"/>
  <c r="I403" i="11" s="1"/>
  <c r="I455" i="11" s="1"/>
  <c r="H349" i="11"/>
  <c r="H403" i="11" s="1"/>
  <c r="H455" i="11" s="1"/>
  <c r="G349" i="11"/>
  <c r="F349" i="11"/>
  <c r="F403" i="11" s="1"/>
  <c r="F455" i="11" s="1"/>
  <c r="E349" i="11"/>
  <c r="E403" i="11" s="1"/>
  <c r="E455" i="11" s="1"/>
  <c r="D349" i="11"/>
  <c r="AM348" i="11"/>
  <c r="AM402" i="11" s="1"/>
  <c r="AM454" i="11" s="1"/>
  <c r="AL348" i="11"/>
  <c r="AL402" i="11" s="1"/>
  <c r="AL454" i="11" s="1"/>
  <c r="AK348" i="11"/>
  <c r="AK402" i="11" s="1"/>
  <c r="AK454" i="11" s="1"/>
  <c r="AJ348" i="11"/>
  <c r="AI348" i="11"/>
  <c r="AI402" i="11" s="1"/>
  <c r="AI454" i="11" s="1"/>
  <c r="AH348" i="11"/>
  <c r="AH402" i="11" s="1"/>
  <c r="AH454" i="11" s="1"/>
  <c r="AG348" i="11"/>
  <c r="AG402" i="11" s="1"/>
  <c r="AG454" i="11" s="1"/>
  <c r="AF348" i="11"/>
  <c r="AE348" i="11"/>
  <c r="AE402" i="11" s="1"/>
  <c r="AE454" i="11" s="1"/>
  <c r="AD348" i="11"/>
  <c r="AD402" i="11" s="1"/>
  <c r="AD454" i="11" s="1"/>
  <c r="AC348" i="11"/>
  <c r="AC402" i="11" s="1"/>
  <c r="AC454" i="11" s="1"/>
  <c r="AB348" i="11"/>
  <c r="AA348" i="11"/>
  <c r="AA402" i="11" s="1"/>
  <c r="AA454" i="11" s="1"/>
  <c r="Z348" i="11"/>
  <c r="Z402" i="11" s="1"/>
  <c r="Z454" i="11" s="1"/>
  <c r="Y348" i="11"/>
  <c r="Y402" i="11" s="1"/>
  <c r="Y454" i="11" s="1"/>
  <c r="X348" i="11"/>
  <c r="W348" i="11"/>
  <c r="W402" i="11" s="1"/>
  <c r="W454" i="11" s="1"/>
  <c r="V348" i="11"/>
  <c r="V402" i="11" s="1"/>
  <c r="V454" i="11" s="1"/>
  <c r="U348" i="11"/>
  <c r="U402" i="11" s="1"/>
  <c r="U454" i="11" s="1"/>
  <c r="T348" i="11"/>
  <c r="S348" i="11"/>
  <c r="S402" i="11" s="1"/>
  <c r="S454" i="11" s="1"/>
  <c r="R348" i="11"/>
  <c r="R402" i="11" s="1"/>
  <c r="R454" i="11" s="1"/>
  <c r="Q348" i="11"/>
  <c r="Q402" i="11" s="1"/>
  <c r="Q454" i="11" s="1"/>
  <c r="P348" i="11"/>
  <c r="O348" i="11"/>
  <c r="O402" i="11" s="1"/>
  <c r="O454" i="11" s="1"/>
  <c r="N348" i="11"/>
  <c r="N402" i="11" s="1"/>
  <c r="N454" i="11" s="1"/>
  <c r="M348" i="11"/>
  <c r="M402" i="11" s="1"/>
  <c r="M454" i="11" s="1"/>
  <c r="L348" i="11"/>
  <c r="K348" i="11"/>
  <c r="K402" i="11" s="1"/>
  <c r="K454" i="11" s="1"/>
  <c r="J348" i="11"/>
  <c r="J402" i="11" s="1"/>
  <c r="J454" i="11" s="1"/>
  <c r="I348" i="11"/>
  <c r="I402" i="11" s="1"/>
  <c r="I454" i="11" s="1"/>
  <c r="H348" i="11"/>
  <c r="G348" i="11"/>
  <c r="G402" i="11" s="1"/>
  <c r="G454" i="11" s="1"/>
  <c r="F348" i="11"/>
  <c r="F402" i="11" s="1"/>
  <c r="F454" i="11" s="1"/>
  <c r="E348" i="11"/>
  <c r="E402" i="11" s="1"/>
  <c r="E454" i="11" s="1"/>
  <c r="D348" i="11"/>
  <c r="AM347" i="11"/>
  <c r="AM401" i="11" s="1"/>
  <c r="AM453" i="11" s="1"/>
  <c r="AL347" i="11"/>
  <c r="AL401" i="11" s="1"/>
  <c r="AL453" i="11" s="1"/>
  <c r="AK347" i="11"/>
  <c r="AJ347" i="11"/>
  <c r="AJ401" i="11" s="1"/>
  <c r="AJ453" i="11" s="1"/>
  <c r="AI347" i="11"/>
  <c r="AI401" i="11" s="1"/>
  <c r="AI453" i="11" s="1"/>
  <c r="AH347" i="11"/>
  <c r="AH401" i="11" s="1"/>
  <c r="AH453" i="11" s="1"/>
  <c r="AG347" i="11"/>
  <c r="AF347" i="11"/>
  <c r="AF401" i="11" s="1"/>
  <c r="AF453" i="11" s="1"/>
  <c r="AE347" i="11"/>
  <c r="AE401" i="11" s="1"/>
  <c r="AE453" i="11" s="1"/>
  <c r="AD347" i="11"/>
  <c r="AD401" i="11" s="1"/>
  <c r="AD453" i="11" s="1"/>
  <c r="AC347" i="11"/>
  <c r="AB347" i="11"/>
  <c r="AB401" i="11" s="1"/>
  <c r="AB453" i="11" s="1"/>
  <c r="AA347" i="11"/>
  <c r="AA401" i="11" s="1"/>
  <c r="AA453" i="11" s="1"/>
  <c r="Z347" i="11"/>
  <c r="Z401" i="11" s="1"/>
  <c r="Z453" i="11" s="1"/>
  <c r="Y347" i="11"/>
  <c r="X347" i="11"/>
  <c r="X401" i="11" s="1"/>
  <c r="X453" i="11" s="1"/>
  <c r="W347" i="11"/>
  <c r="W401" i="11" s="1"/>
  <c r="W453" i="11" s="1"/>
  <c r="V347" i="11"/>
  <c r="V401" i="11" s="1"/>
  <c r="V453" i="11" s="1"/>
  <c r="U347" i="11"/>
  <c r="T347" i="11"/>
  <c r="T401" i="11" s="1"/>
  <c r="T453" i="11" s="1"/>
  <c r="S347" i="11"/>
  <c r="S401" i="11" s="1"/>
  <c r="S453" i="11" s="1"/>
  <c r="R347" i="11"/>
  <c r="R401" i="11" s="1"/>
  <c r="R453" i="11" s="1"/>
  <c r="Q347" i="11"/>
  <c r="P347" i="11"/>
  <c r="P401" i="11" s="1"/>
  <c r="P453" i="11" s="1"/>
  <c r="O347" i="11"/>
  <c r="O401" i="11" s="1"/>
  <c r="O453" i="11" s="1"/>
  <c r="N347" i="11"/>
  <c r="N401" i="11" s="1"/>
  <c r="N453" i="11" s="1"/>
  <c r="M347" i="11"/>
  <c r="L347" i="11"/>
  <c r="L401" i="11" s="1"/>
  <c r="L453" i="11" s="1"/>
  <c r="K347" i="11"/>
  <c r="K401" i="11" s="1"/>
  <c r="K453" i="11" s="1"/>
  <c r="J347" i="11"/>
  <c r="J401" i="11" s="1"/>
  <c r="J453" i="11" s="1"/>
  <c r="I347" i="11"/>
  <c r="H347" i="11"/>
  <c r="H401" i="11" s="1"/>
  <c r="H453" i="11" s="1"/>
  <c r="G347" i="11"/>
  <c r="G401" i="11" s="1"/>
  <c r="G453" i="11" s="1"/>
  <c r="F347" i="11"/>
  <c r="F401" i="11" s="1"/>
  <c r="F453" i="11" s="1"/>
  <c r="E347" i="11"/>
  <c r="D347" i="11"/>
  <c r="AM346" i="11"/>
  <c r="AM400" i="11" s="1"/>
  <c r="AM452" i="11" s="1"/>
  <c r="AL346" i="11"/>
  <c r="AK346" i="11"/>
  <c r="AK400" i="11" s="1"/>
  <c r="AK452" i="11" s="1"/>
  <c r="AJ346" i="11"/>
  <c r="AJ400" i="11" s="1"/>
  <c r="AJ452" i="11" s="1"/>
  <c r="AI346" i="11"/>
  <c r="AI400" i="11" s="1"/>
  <c r="AI452" i="11" s="1"/>
  <c r="AH346" i="11"/>
  <c r="AG346" i="11"/>
  <c r="AG400" i="11" s="1"/>
  <c r="AG452" i="11" s="1"/>
  <c r="AF346" i="11"/>
  <c r="AF400" i="11" s="1"/>
  <c r="AF452" i="11" s="1"/>
  <c r="AE346" i="11"/>
  <c r="AE400" i="11" s="1"/>
  <c r="AE452" i="11" s="1"/>
  <c r="AD346" i="11"/>
  <c r="AC346" i="11"/>
  <c r="AC400" i="11" s="1"/>
  <c r="AC452" i="11" s="1"/>
  <c r="AB346" i="11"/>
  <c r="AB400" i="11" s="1"/>
  <c r="AB452" i="11" s="1"/>
  <c r="AA346" i="11"/>
  <c r="AA400" i="11" s="1"/>
  <c r="AA452" i="11" s="1"/>
  <c r="Z346" i="11"/>
  <c r="Y346" i="11"/>
  <c r="Y400" i="11" s="1"/>
  <c r="Y452" i="11" s="1"/>
  <c r="X346" i="11"/>
  <c r="X400" i="11" s="1"/>
  <c r="X452" i="11" s="1"/>
  <c r="W346" i="11"/>
  <c r="W400" i="11" s="1"/>
  <c r="W452" i="11" s="1"/>
  <c r="V346" i="11"/>
  <c r="U346" i="11"/>
  <c r="U400" i="11" s="1"/>
  <c r="U452" i="11" s="1"/>
  <c r="T346" i="11"/>
  <c r="T400" i="11" s="1"/>
  <c r="T452" i="11" s="1"/>
  <c r="S346" i="11"/>
  <c r="S400" i="11" s="1"/>
  <c r="S452" i="11" s="1"/>
  <c r="R346" i="11"/>
  <c r="Q346" i="11"/>
  <c r="Q400" i="11" s="1"/>
  <c r="Q452" i="11" s="1"/>
  <c r="P346" i="11"/>
  <c r="P400" i="11" s="1"/>
  <c r="P452" i="11" s="1"/>
  <c r="O346" i="11"/>
  <c r="O400" i="11" s="1"/>
  <c r="O452" i="11" s="1"/>
  <c r="N346" i="11"/>
  <c r="M346" i="11"/>
  <c r="M400" i="11" s="1"/>
  <c r="M452" i="11" s="1"/>
  <c r="L346" i="11"/>
  <c r="L400" i="11" s="1"/>
  <c r="L452" i="11" s="1"/>
  <c r="K346" i="11"/>
  <c r="K400" i="11" s="1"/>
  <c r="K452" i="11" s="1"/>
  <c r="J346" i="11"/>
  <c r="I346" i="11"/>
  <c r="I400" i="11" s="1"/>
  <c r="I452" i="11" s="1"/>
  <c r="H346" i="11"/>
  <c r="H400" i="11" s="1"/>
  <c r="H452" i="11" s="1"/>
  <c r="G346" i="11"/>
  <c r="G400" i="11" s="1"/>
  <c r="G452" i="11" s="1"/>
  <c r="F346" i="11"/>
  <c r="E346" i="11"/>
  <c r="E400" i="11" s="1"/>
  <c r="E452" i="11" s="1"/>
  <c r="D346" i="11"/>
  <c r="AM345" i="11"/>
  <c r="AL345" i="11"/>
  <c r="AL399" i="11" s="1"/>
  <c r="AL451" i="11" s="1"/>
  <c r="AK345" i="11"/>
  <c r="AK399" i="11" s="1"/>
  <c r="AK451" i="11" s="1"/>
  <c r="AJ345" i="11"/>
  <c r="AJ399" i="11" s="1"/>
  <c r="AJ451" i="11" s="1"/>
  <c r="AI345" i="11"/>
  <c r="AH345" i="11"/>
  <c r="AH399" i="11" s="1"/>
  <c r="AH451" i="11" s="1"/>
  <c r="AG345" i="11"/>
  <c r="AG399" i="11" s="1"/>
  <c r="AG451" i="11" s="1"/>
  <c r="AF345" i="11"/>
  <c r="AF399" i="11" s="1"/>
  <c r="AF451" i="11" s="1"/>
  <c r="AE345" i="11"/>
  <c r="AD345" i="11"/>
  <c r="AD399" i="11" s="1"/>
  <c r="AD451" i="11" s="1"/>
  <c r="AC345" i="11"/>
  <c r="AC399" i="11" s="1"/>
  <c r="AC451" i="11" s="1"/>
  <c r="AB345" i="11"/>
  <c r="AB399" i="11" s="1"/>
  <c r="AB451" i="11" s="1"/>
  <c r="AA345" i="11"/>
  <c r="Z345" i="11"/>
  <c r="Z399" i="11" s="1"/>
  <c r="Z451" i="11" s="1"/>
  <c r="Y345" i="11"/>
  <c r="Y399" i="11" s="1"/>
  <c r="Y451" i="11" s="1"/>
  <c r="X345" i="11"/>
  <c r="X399" i="11" s="1"/>
  <c r="X451" i="11" s="1"/>
  <c r="W345" i="11"/>
  <c r="V345" i="11"/>
  <c r="V399" i="11" s="1"/>
  <c r="V451" i="11" s="1"/>
  <c r="U345" i="11"/>
  <c r="U399" i="11" s="1"/>
  <c r="U451" i="11" s="1"/>
  <c r="T345" i="11"/>
  <c r="T399" i="11" s="1"/>
  <c r="T451" i="11" s="1"/>
  <c r="S345" i="11"/>
  <c r="R345" i="11"/>
  <c r="R399" i="11" s="1"/>
  <c r="R451" i="11" s="1"/>
  <c r="Q345" i="11"/>
  <c r="Q399" i="11" s="1"/>
  <c r="Q451" i="11" s="1"/>
  <c r="P345" i="11"/>
  <c r="P399" i="11" s="1"/>
  <c r="P451" i="11" s="1"/>
  <c r="O345" i="11"/>
  <c r="N345" i="11"/>
  <c r="N399" i="11" s="1"/>
  <c r="N451" i="11" s="1"/>
  <c r="M345" i="11"/>
  <c r="M399" i="11" s="1"/>
  <c r="M451" i="11" s="1"/>
  <c r="L345" i="11"/>
  <c r="L399" i="11" s="1"/>
  <c r="L451" i="11" s="1"/>
  <c r="K345" i="11"/>
  <c r="J345" i="11"/>
  <c r="J399" i="11" s="1"/>
  <c r="J451" i="11" s="1"/>
  <c r="I345" i="11"/>
  <c r="I399" i="11" s="1"/>
  <c r="I451" i="11" s="1"/>
  <c r="H345" i="11"/>
  <c r="H399" i="11" s="1"/>
  <c r="H451" i="11" s="1"/>
  <c r="G345" i="11"/>
  <c r="F345" i="11"/>
  <c r="F399" i="11" s="1"/>
  <c r="F451" i="11" s="1"/>
  <c r="E345" i="11"/>
  <c r="E399" i="11" s="1"/>
  <c r="E451" i="11" s="1"/>
  <c r="D345" i="11"/>
  <c r="AM344" i="11"/>
  <c r="AM398" i="11" s="1"/>
  <c r="AM450" i="11" s="1"/>
  <c r="AL344" i="11"/>
  <c r="AL398" i="11" s="1"/>
  <c r="AL450" i="11" s="1"/>
  <c r="AK344" i="11"/>
  <c r="AK398" i="11" s="1"/>
  <c r="AK450" i="11" s="1"/>
  <c r="AJ344" i="11"/>
  <c r="AI344" i="11"/>
  <c r="AI398" i="11" s="1"/>
  <c r="AI450" i="11" s="1"/>
  <c r="AH344" i="11"/>
  <c r="AH398" i="11" s="1"/>
  <c r="AH450" i="11" s="1"/>
  <c r="AG344" i="11"/>
  <c r="AG398" i="11" s="1"/>
  <c r="AG450" i="11" s="1"/>
  <c r="AF344" i="11"/>
  <c r="AE344" i="11"/>
  <c r="AE398" i="11" s="1"/>
  <c r="AE450" i="11" s="1"/>
  <c r="AD344" i="11"/>
  <c r="AD398" i="11" s="1"/>
  <c r="AD450" i="11" s="1"/>
  <c r="AC344" i="11"/>
  <c r="AC398" i="11" s="1"/>
  <c r="AC450" i="11" s="1"/>
  <c r="AB344" i="11"/>
  <c r="AA344" i="11"/>
  <c r="AA398" i="11" s="1"/>
  <c r="AA450" i="11" s="1"/>
  <c r="Z344" i="11"/>
  <c r="Z398" i="11" s="1"/>
  <c r="Z450" i="11" s="1"/>
  <c r="Y344" i="11"/>
  <c r="Y398" i="11" s="1"/>
  <c r="Y450" i="11" s="1"/>
  <c r="X344" i="11"/>
  <c r="W344" i="11"/>
  <c r="W398" i="11" s="1"/>
  <c r="W450" i="11" s="1"/>
  <c r="V344" i="11"/>
  <c r="V398" i="11" s="1"/>
  <c r="V450" i="11" s="1"/>
  <c r="U344" i="11"/>
  <c r="U398" i="11" s="1"/>
  <c r="U450" i="11" s="1"/>
  <c r="T344" i="11"/>
  <c r="S344" i="11"/>
  <c r="S398" i="11" s="1"/>
  <c r="S450" i="11" s="1"/>
  <c r="R344" i="11"/>
  <c r="R398" i="11" s="1"/>
  <c r="R450" i="11" s="1"/>
  <c r="Q344" i="11"/>
  <c r="Q398" i="11" s="1"/>
  <c r="Q450" i="11" s="1"/>
  <c r="P344" i="11"/>
  <c r="O344" i="11"/>
  <c r="O398" i="11" s="1"/>
  <c r="O450" i="11" s="1"/>
  <c r="N344" i="11"/>
  <c r="N398" i="11" s="1"/>
  <c r="N450" i="11" s="1"/>
  <c r="M344" i="11"/>
  <c r="M398" i="11" s="1"/>
  <c r="M450" i="11" s="1"/>
  <c r="L344" i="11"/>
  <c r="K344" i="11"/>
  <c r="K398" i="11" s="1"/>
  <c r="K450" i="11" s="1"/>
  <c r="J344" i="11"/>
  <c r="J398" i="11" s="1"/>
  <c r="J450" i="11" s="1"/>
  <c r="I344" i="11"/>
  <c r="I398" i="11" s="1"/>
  <c r="I450" i="11" s="1"/>
  <c r="H344" i="11"/>
  <c r="G344" i="11"/>
  <c r="G398" i="11" s="1"/>
  <c r="G450" i="11" s="1"/>
  <c r="F344" i="11"/>
  <c r="F398" i="11" s="1"/>
  <c r="F450" i="11" s="1"/>
  <c r="E344" i="11"/>
  <c r="E398" i="11" s="1"/>
  <c r="E450" i="11" s="1"/>
  <c r="D344" i="11"/>
  <c r="AM343" i="11"/>
  <c r="AM397" i="11" s="1"/>
  <c r="AM449" i="11" s="1"/>
  <c r="AL343" i="11"/>
  <c r="AL397" i="11" s="1"/>
  <c r="AL449" i="11" s="1"/>
  <c r="AK343" i="11"/>
  <c r="AJ343" i="11"/>
  <c r="AJ397" i="11" s="1"/>
  <c r="AJ449" i="11" s="1"/>
  <c r="AI343" i="11"/>
  <c r="AI397" i="11" s="1"/>
  <c r="AI449" i="11" s="1"/>
  <c r="AH343" i="11"/>
  <c r="AH397" i="11" s="1"/>
  <c r="AH449" i="11" s="1"/>
  <c r="AG343" i="11"/>
  <c r="AF343" i="11"/>
  <c r="AF397" i="11" s="1"/>
  <c r="AF449" i="11" s="1"/>
  <c r="AE343" i="11"/>
  <c r="AE397" i="11" s="1"/>
  <c r="AE449" i="11" s="1"/>
  <c r="AD343" i="11"/>
  <c r="AD397" i="11" s="1"/>
  <c r="AD449" i="11" s="1"/>
  <c r="AC343" i="11"/>
  <c r="AB343" i="11"/>
  <c r="AB397" i="11" s="1"/>
  <c r="AB449" i="11" s="1"/>
  <c r="AA343" i="11"/>
  <c r="AA397" i="11" s="1"/>
  <c r="AA449" i="11" s="1"/>
  <c r="Z343" i="11"/>
  <c r="Z397" i="11" s="1"/>
  <c r="Z449" i="11" s="1"/>
  <c r="Y343" i="11"/>
  <c r="X343" i="11"/>
  <c r="X397" i="11" s="1"/>
  <c r="X449" i="11" s="1"/>
  <c r="W343" i="11"/>
  <c r="W397" i="11" s="1"/>
  <c r="W449" i="11" s="1"/>
  <c r="V343" i="11"/>
  <c r="V397" i="11" s="1"/>
  <c r="V449" i="11" s="1"/>
  <c r="U343" i="11"/>
  <c r="T343" i="11"/>
  <c r="T397" i="11" s="1"/>
  <c r="T449" i="11" s="1"/>
  <c r="S343" i="11"/>
  <c r="S397" i="11" s="1"/>
  <c r="S449" i="11" s="1"/>
  <c r="R343" i="11"/>
  <c r="R397" i="11" s="1"/>
  <c r="R449" i="11" s="1"/>
  <c r="Q343" i="11"/>
  <c r="P343" i="11"/>
  <c r="P397" i="11" s="1"/>
  <c r="P449" i="11" s="1"/>
  <c r="O343" i="11"/>
  <c r="O397" i="11" s="1"/>
  <c r="O449" i="11" s="1"/>
  <c r="N343" i="11"/>
  <c r="N397" i="11" s="1"/>
  <c r="N449" i="11" s="1"/>
  <c r="M343" i="11"/>
  <c r="L343" i="11"/>
  <c r="L397" i="11" s="1"/>
  <c r="L449" i="11" s="1"/>
  <c r="K343" i="11"/>
  <c r="K397" i="11" s="1"/>
  <c r="K449" i="11" s="1"/>
  <c r="J343" i="11"/>
  <c r="J397" i="11" s="1"/>
  <c r="J449" i="11" s="1"/>
  <c r="I343" i="11"/>
  <c r="H343" i="11"/>
  <c r="H397" i="11" s="1"/>
  <c r="H449" i="11" s="1"/>
  <c r="G343" i="11"/>
  <c r="G397" i="11" s="1"/>
  <c r="G449" i="11" s="1"/>
  <c r="F343" i="11"/>
  <c r="F397" i="11" s="1"/>
  <c r="F449" i="11" s="1"/>
  <c r="E343" i="11"/>
  <c r="D343" i="11"/>
  <c r="AM342" i="11"/>
  <c r="AM396" i="11" s="1"/>
  <c r="AM448" i="11" s="1"/>
  <c r="AL342" i="11"/>
  <c r="AK342" i="11"/>
  <c r="AK396" i="11" s="1"/>
  <c r="AK448" i="11" s="1"/>
  <c r="AJ342" i="11"/>
  <c r="AJ396" i="11" s="1"/>
  <c r="AJ448" i="11" s="1"/>
  <c r="AI342" i="11"/>
  <c r="AI396" i="11" s="1"/>
  <c r="AI448" i="11" s="1"/>
  <c r="AH342" i="11"/>
  <c r="AG342" i="11"/>
  <c r="AG396" i="11" s="1"/>
  <c r="AG448" i="11" s="1"/>
  <c r="AF342" i="11"/>
  <c r="AF396" i="11" s="1"/>
  <c r="AF448" i="11" s="1"/>
  <c r="AE342" i="11"/>
  <c r="AE396" i="11" s="1"/>
  <c r="AE448" i="11" s="1"/>
  <c r="AD342" i="11"/>
  <c r="AC342" i="11"/>
  <c r="AC396" i="11" s="1"/>
  <c r="AC448" i="11" s="1"/>
  <c r="AB342" i="11"/>
  <c r="AB396" i="11" s="1"/>
  <c r="AB448" i="11" s="1"/>
  <c r="AA342" i="11"/>
  <c r="AA396" i="11" s="1"/>
  <c r="AA448" i="11" s="1"/>
  <c r="Z342" i="11"/>
  <c r="Y342" i="11"/>
  <c r="Y396" i="11" s="1"/>
  <c r="Y448" i="11" s="1"/>
  <c r="X342" i="11"/>
  <c r="X396" i="11" s="1"/>
  <c r="X448" i="11" s="1"/>
  <c r="W342" i="11"/>
  <c r="W396" i="11" s="1"/>
  <c r="W448" i="11" s="1"/>
  <c r="V342" i="11"/>
  <c r="U342" i="11"/>
  <c r="U396" i="11" s="1"/>
  <c r="U448" i="11" s="1"/>
  <c r="T342" i="11"/>
  <c r="T396" i="11" s="1"/>
  <c r="T448" i="11" s="1"/>
  <c r="S342" i="11"/>
  <c r="S396" i="11" s="1"/>
  <c r="S448" i="11" s="1"/>
  <c r="R342" i="11"/>
  <c r="Q342" i="11"/>
  <c r="Q396" i="11" s="1"/>
  <c r="Q448" i="11" s="1"/>
  <c r="P342" i="11"/>
  <c r="P396" i="11" s="1"/>
  <c r="P448" i="11" s="1"/>
  <c r="O342" i="11"/>
  <c r="O396" i="11" s="1"/>
  <c r="O448" i="11" s="1"/>
  <c r="N342" i="11"/>
  <c r="M342" i="11"/>
  <c r="M396" i="11" s="1"/>
  <c r="M448" i="11" s="1"/>
  <c r="L342" i="11"/>
  <c r="L396" i="11" s="1"/>
  <c r="L448" i="11" s="1"/>
  <c r="K342" i="11"/>
  <c r="K396" i="11" s="1"/>
  <c r="K448" i="11" s="1"/>
  <c r="J342" i="11"/>
  <c r="I342" i="11"/>
  <c r="I396" i="11" s="1"/>
  <c r="I448" i="11" s="1"/>
  <c r="H342" i="11"/>
  <c r="H396" i="11" s="1"/>
  <c r="H448" i="11" s="1"/>
  <c r="G342" i="11"/>
  <c r="G396" i="11" s="1"/>
  <c r="G448" i="11" s="1"/>
  <c r="F342" i="11"/>
  <c r="E342" i="11"/>
  <c r="E396" i="11" s="1"/>
  <c r="E448" i="11" s="1"/>
  <c r="D342" i="11"/>
  <c r="AM341" i="11"/>
  <c r="AL341" i="11"/>
  <c r="AK341" i="11"/>
  <c r="AK395" i="11" s="1"/>
  <c r="AK447" i="11" s="1"/>
  <c r="AJ341" i="11"/>
  <c r="AJ395" i="11" s="1"/>
  <c r="AJ447" i="11" s="1"/>
  <c r="AI341" i="11"/>
  <c r="AH341" i="11"/>
  <c r="AG341" i="11"/>
  <c r="AG395" i="11" s="1"/>
  <c r="AG447" i="11" s="1"/>
  <c r="AF341" i="11"/>
  <c r="AF395" i="11" s="1"/>
  <c r="AF447" i="11" s="1"/>
  <c r="AE341" i="11"/>
  <c r="AD341" i="11"/>
  <c r="AC341" i="11"/>
  <c r="AC395" i="11" s="1"/>
  <c r="AC447" i="11" s="1"/>
  <c r="AB341" i="11"/>
  <c r="AB395" i="11" s="1"/>
  <c r="AB447" i="11" s="1"/>
  <c r="AA341" i="11"/>
  <c r="Z341" i="11"/>
  <c r="Y341" i="11"/>
  <c r="Y395" i="11" s="1"/>
  <c r="Y447" i="11" s="1"/>
  <c r="X341" i="11"/>
  <c r="X395" i="11" s="1"/>
  <c r="X447" i="11" s="1"/>
  <c r="W341" i="11"/>
  <c r="V341" i="11"/>
  <c r="U341" i="11"/>
  <c r="U395" i="11" s="1"/>
  <c r="U447" i="11" s="1"/>
  <c r="T341" i="11"/>
  <c r="T395" i="11" s="1"/>
  <c r="T447" i="11" s="1"/>
  <c r="S341" i="11"/>
  <c r="R341" i="11"/>
  <c r="Q341" i="11"/>
  <c r="Q395" i="11" s="1"/>
  <c r="Q447" i="11" s="1"/>
  <c r="P341" i="11"/>
  <c r="P395" i="11" s="1"/>
  <c r="P447" i="11" s="1"/>
  <c r="O341" i="11"/>
  <c r="N341" i="11"/>
  <c r="M341" i="11"/>
  <c r="M395" i="11" s="1"/>
  <c r="M447" i="11" s="1"/>
  <c r="L341" i="11"/>
  <c r="L395" i="11" s="1"/>
  <c r="L447" i="11" s="1"/>
  <c r="K341" i="11"/>
  <c r="J341" i="11"/>
  <c r="I341" i="11"/>
  <c r="I395" i="11" s="1"/>
  <c r="I447" i="11" s="1"/>
  <c r="H341" i="11"/>
  <c r="H395" i="11" s="1"/>
  <c r="H447" i="11" s="1"/>
  <c r="G341" i="11"/>
  <c r="F341" i="11"/>
  <c r="E341" i="11"/>
  <c r="E395" i="11" s="1"/>
  <c r="E447" i="11" s="1"/>
  <c r="D341" i="11"/>
  <c r="AM340" i="11"/>
  <c r="AL340" i="11"/>
  <c r="AL394" i="11" s="1"/>
  <c r="AL446" i="11" s="1"/>
  <c r="AK340" i="11"/>
  <c r="AK394" i="11" s="1"/>
  <c r="AK446" i="11" s="1"/>
  <c r="AJ340" i="11"/>
  <c r="AI340" i="11"/>
  <c r="AH340" i="11"/>
  <c r="AH394" i="11" s="1"/>
  <c r="AH446" i="11" s="1"/>
  <c r="AG340" i="11"/>
  <c r="AG394" i="11" s="1"/>
  <c r="AG446" i="11" s="1"/>
  <c r="AF340" i="11"/>
  <c r="AE340" i="11"/>
  <c r="AD340" i="11"/>
  <c r="AD394" i="11" s="1"/>
  <c r="AD446" i="11" s="1"/>
  <c r="AC340" i="11"/>
  <c r="AC394" i="11" s="1"/>
  <c r="AC446" i="11" s="1"/>
  <c r="AB340" i="11"/>
  <c r="AA340" i="11"/>
  <c r="Z340" i="11"/>
  <c r="Z394" i="11" s="1"/>
  <c r="Z446" i="11" s="1"/>
  <c r="Y340" i="11"/>
  <c r="Y394" i="11" s="1"/>
  <c r="Y446" i="11" s="1"/>
  <c r="X340" i="11"/>
  <c r="W340" i="11"/>
  <c r="V340" i="11"/>
  <c r="V394" i="11" s="1"/>
  <c r="V446" i="11" s="1"/>
  <c r="U340" i="11"/>
  <c r="U394" i="11" s="1"/>
  <c r="U446" i="11" s="1"/>
  <c r="T340" i="11"/>
  <c r="S340" i="11"/>
  <c r="R340" i="11"/>
  <c r="R394" i="11" s="1"/>
  <c r="R446" i="11" s="1"/>
  <c r="Q340" i="11"/>
  <c r="Q394" i="11" s="1"/>
  <c r="Q446" i="11" s="1"/>
  <c r="P340" i="11"/>
  <c r="O340" i="11"/>
  <c r="N340" i="11"/>
  <c r="N394" i="11" s="1"/>
  <c r="N446" i="11" s="1"/>
  <c r="M340" i="11"/>
  <c r="M394" i="11" s="1"/>
  <c r="M446" i="11" s="1"/>
  <c r="L340" i="11"/>
  <c r="K340" i="11"/>
  <c r="J340" i="11"/>
  <c r="J394" i="11" s="1"/>
  <c r="J446" i="11" s="1"/>
  <c r="I340" i="11"/>
  <c r="I394" i="11" s="1"/>
  <c r="I446" i="11" s="1"/>
  <c r="H340" i="11"/>
  <c r="G340" i="11"/>
  <c r="F340" i="11"/>
  <c r="F394" i="11" s="1"/>
  <c r="F446" i="11" s="1"/>
  <c r="E340" i="11"/>
  <c r="E394" i="11" s="1"/>
  <c r="E446" i="11" s="1"/>
  <c r="D340" i="11"/>
  <c r="AM339" i="11"/>
  <c r="AM393" i="11" s="1"/>
  <c r="AM445" i="11" s="1"/>
  <c r="AL339" i="11"/>
  <c r="AL393" i="11" s="1"/>
  <c r="AL445" i="11" s="1"/>
  <c r="AK339" i="11"/>
  <c r="AJ339" i="11"/>
  <c r="AI339" i="11"/>
  <c r="AI393" i="11" s="1"/>
  <c r="AI445" i="11" s="1"/>
  <c r="AH339" i="11"/>
  <c r="AH393" i="11" s="1"/>
  <c r="AH445" i="11" s="1"/>
  <c r="AG339" i="11"/>
  <c r="AF339" i="11"/>
  <c r="AE339" i="11"/>
  <c r="AE393" i="11" s="1"/>
  <c r="AE445" i="11" s="1"/>
  <c r="AD339" i="11"/>
  <c r="AD393" i="11" s="1"/>
  <c r="AD445" i="11" s="1"/>
  <c r="AC339" i="11"/>
  <c r="AB339" i="11"/>
  <c r="AA339" i="11"/>
  <c r="AA393" i="11" s="1"/>
  <c r="AA445" i="11" s="1"/>
  <c r="Z339" i="11"/>
  <c r="Z393" i="11" s="1"/>
  <c r="Z445" i="11" s="1"/>
  <c r="Y339" i="11"/>
  <c r="X339" i="11"/>
  <c r="W339" i="11"/>
  <c r="W393" i="11" s="1"/>
  <c r="W445" i="11" s="1"/>
  <c r="V339" i="11"/>
  <c r="V393" i="11" s="1"/>
  <c r="V445" i="11" s="1"/>
  <c r="U339" i="11"/>
  <c r="T339" i="11"/>
  <c r="S339" i="11"/>
  <c r="S393" i="11" s="1"/>
  <c r="S445" i="11" s="1"/>
  <c r="R339" i="11"/>
  <c r="R393" i="11" s="1"/>
  <c r="R445" i="11" s="1"/>
  <c r="Q339" i="11"/>
  <c r="P339" i="11"/>
  <c r="O339" i="11"/>
  <c r="O393" i="11" s="1"/>
  <c r="O445" i="11" s="1"/>
  <c r="N339" i="11"/>
  <c r="N393" i="11" s="1"/>
  <c r="N445" i="11" s="1"/>
  <c r="M339" i="11"/>
  <c r="L339" i="11"/>
  <c r="K339" i="11"/>
  <c r="K393" i="11" s="1"/>
  <c r="K445" i="11" s="1"/>
  <c r="J339" i="11"/>
  <c r="J393" i="11" s="1"/>
  <c r="J445" i="11" s="1"/>
  <c r="I339" i="11"/>
  <c r="H339" i="11"/>
  <c r="G339" i="11"/>
  <c r="G393" i="11" s="1"/>
  <c r="G445" i="11" s="1"/>
  <c r="F339" i="11"/>
  <c r="F393" i="11" s="1"/>
  <c r="F445" i="11" s="1"/>
  <c r="E339" i="11"/>
  <c r="D339" i="11"/>
  <c r="AM338" i="11"/>
  <c r="AM392" i="11" s="1"/>
  <c r="AM444" i="11" s="1"/>
  <c r="AL338" i="11"/>
  <c r="AK338" i="11"/>
  <c r="AJ338" i="11"/>
  <c r="AJ392" i="11" s="1"/>
  <c r="AJ444" i="11" s="1"/>
  <c r="AI338" i="11"/>
  <c r="AI392" i="11" s="1"/>
  <c r="AI444" i="11" s="1"/>
  <c r="AH338" i="11"/>
  <c r="AG338" i="11"/>
  <c r="AF338" i="11"/>
  <c r="AF392" i="11" s="1"/>
  <c r="AF444" i="11" s="1"/>
  <c r="AE338" i="11"/>
  <c r="AE392" i="11" s="1"/>
  <c r="AE444" i="11" s="1"/>
  <c r="AD338" i="11"/>
  <c r="AC338" i="11"/>
  <c r="AB338" i="11"/>
  <c r="AB392" i="11" s="1"/>
  <c r="AB444" i="11" s="1"/>
  <c r="AA338" i="11"/>
  <c r="AA392" i="11" s="1"/>
  <c r="AA444" i="11" s="1"/>
  <c r="Z338" i="11"/>
  <c r="Y338" i="11"/>
  <c r="X338" i="11"/>
  <c r="X392" i="11" s="1"/>
  <c r="X444" i="11" s="1"/>
  <c r="W338" i="11"/>
  <c r="W392" i="11" s="1"/>
  <c r="W444" i="11" s="1"/>
  <c r="V338" i="11"/>
  <c r="U338" i="11"/>
  <c r="T338" i="11"/>
  <c r="T392" i="11" s="1"/>
  <c r="T444" i="11" s="1"/>
  <c r="S338" i="11"/>
  <c r="S392" i="11" s="1"/>
  <c r="S444" i="11" s="1"/>
  <c r="R338" i="11"/>
  <c r="Q338" i="11"/>
  <c r="P338" i="11"/>
  <c r="P392" i="11" s="1"/>
  <c r="P444" i="11" s="1"/>
  <c r="O338" i="11"/>
  <c r="O392" i="11" s="1"/>
  <c r="O444" i="11" s="1"/>
  <c r="N338" i="11"/>
  <c r="M338" i="11"/>
  <c r="L338" i="11"/>
  <c r="L392" i="11" s="1"/>
  <c r="L444" i="11" s="1"/>
  <c r="K338" i="11"/>
  <c r="K392" i="11" s="1"/>
  <c r="K444" i="11" s="1"/>
  <c r="J338" i="11"/>
  <c r="I338" i="11"/>
  <c r="H338" i="11"/>
  <c r="H392" i="11" s="1"/>
  <c r="H444" i="11" s="1"/>
  <c r="G338" i="11"/>
  <c r="G392" i="11" s="1"/>
  <c r="G444" i="11" s="1"/>
  <c r="F338" i="11"/>
  <c r="E338" i="11"/>
  <c r="D338" i="11"/>
  <c r="AM337" i="11"/>
  <c r="AL337" i="11"/>
  <c r="AK337" i="11"/>
  <c r="AK391" i="11" s="1"/>
  <c r="AK443" i="11" s="1"/>
  <c r="AJ337" i="11"/>
  <c r="AJ391" i="11" s="1"/>
  <c r="AJ443" i="11" s="1"/>
  <c r="AI337" i="11"/>
  <c r="AH337" i="11"/>
  <c r="AG337" i="11"/>
  <c r="AG391" i="11" s="1"/>
  <c r="AG443" i="11" s="1"/>
  <c r="AF337" i="11"/>
  <c r="AF391" i="11" s="1"/>
  <c r="AF443" i="11" s="1"/>
  <c r="AE337" i="11"/>
  <c r="AD337" i="11"/>
  <c r="AC337" i="11"/>
  <c r="AC391" i="11" s="1"/>
  <c r="AC443" i="11" s="1"/>
  <c r="AB337" i="11"/>
  <c r="AB391" i="11" s="1"/>
  <c r="AB443" i="11" s="1"/>
  <c r="AA337" i="11"/>
  <c r="Z337" i="11"/>
  <c r="Y337" i="11"/>
  <c r="Y391" i="11" s="1"/>
  <c r="Y443" i="11" s="1"/>
  <c r="X337" i="11"/>
  <c r="X391" i="11" s="1"/>
  <c r="X443" i="11" s="1"/>
  <c r="W337" i="11"/>
  <c r="V337" i="11"/>
  <c r="U337" i="11"/>
  <c r="U391" i="11" s="1"/>
  <c r="U443" i="11" s="1"/>
  <c r="T337" i="11"/>
  <c r="T391" i="11" s="1"/>
  <c r="T443" i="11" s="1"/>
  <c r="S337" i="11"/>
  <c r="R337" i="11"/>
  <c r="Q337" i="11"/>
  <c r="Q391" i="11" s="1"/>
  <c r="Q443" i="11" s="1"/>
  <c r="P337" i="11"/>
  <c r="P391" i="11" s="1"/>
  <c r="P443" i="11" s="1"/>
  <c r="O337" i="11"/>
  <c r="N337" i="11"/>
  <c r="M337" i="11"/>
  <c r="M391" i="11" s="1"/>
  <c r="M443" i="11" s="1"/>
  <c r="L337" i="11"/>
  <c r="L391" i="11" s="1"/>
  <c r="L443" i="11" s="1"/>
  <c r="K337" i="11"/>
  <c r="J337" i="11"/>
  <c r="I337" i="11"/>
  <c r="I391" i="11" s="1"/>
  <c r="I443" i="11" s="1"/>
  <c r="H337" i="11"/>
  <c r="H391" i="11" s="1"/>
  <c r="H443" i="11" s="1"/>
  <c r="G337" i="11"/>
  <c r="F337" i="11"/>
  <c r="E337" i="11"/>
  <c r="E391" i="11" s="1"/>
  <c r="E443" i="11" s="1"/>
  <c r="D337" i="11"/>
  <c r="AM336" i="11"/>
  <c r="AM390" i="11" s="1"/>
  <c r="AM442" i="11" s="1"/>
  <c r="AL336" i="11"/>
  <c r="AL390" i="11" s="1"/>
  <c r="AL442" i="11" s="1"/>
  <c r="AK336" i="11"/>
  <c r="AK390" i="11" s="1"/>
  <c r="AK442" i="11" s="1"/>
  <c r="AJ336" i="11"/>
  <c r="AI336" i="11"/>
  <c r="AI390" i="11" s="1"/>
  <c r="AI442" i="11" s="1"/>
  <c r="AH336" i="11"/>
  <c r="AH390" i="11" s="1"/>
  <c r="AH442" i="11" s="1"/>
  <c r="AG336" i="11"/>
  <c r="AG390" i="11" s="1"/>
  <c r="AG442" i="11" s="1"/>
  <c r="AF336" i="11"/>
  <c r="AE336" i="11"/>
  <c r="AE390" i="11" s="1"/>
  <c r="AE442" i="11" s="1"/>
  <c r="AD336" i="11"/>
  <c r="AD390" i="11" s="1"/>
  <c r="AD442" i="11" s="1"/>
  <c r="AC336" i="11"/>
  <c r="AC390" i="11" s="1"/>
  <c r="AC442" i="11" s="1"/>
  <c r="AB336" i="11"/>
  <c r="AA336" i="11"/>
  <c r="AA390" i="11" s="1"/>
  <c r="AA442" i="11" s="1"/>
  <c r="Z336" i="11"/>
  <c r="Y336" i="11"/>
  <c r="Y390" i="11" s="1"/>
  <c r="Y442" i="11" s="1"/>
  <c r="X336" i="11"/>
  <c r="W336" i="11"/>
  <c r="W390" i="11" s="1"/>
  <c r="W442" i="11" s="1"/>
  <c r="V336" i="11"/>
  <c r="U336" i="11"/>
  <c r="U390" i="11" s="1"/>
  <c r="U442" i="11" s="1"/>
  <c r="T336" i="11"/>
  <c r="S336" i="11"/>
  <c r="S390" i="11" s="1"/>
  <c r="S442" i="11" s="1"/>
  <c r="R336" i="11"/>
  <c r="Q336" i="11"/>
  <c r="Q390" i="11" s="1"/>
  <c r="Q442" i="11" s="1"/>
  <c r="P336" i="11"/>
  <c r="O336" i="11"/>
  <c r="O390" i="11" s="1"/>
  <c r="O442" i="11" s="1"/>
  <c r="N336" i="11"/>
  <c r="M336" i="11"/>
  <c r="M390" i="11" s="1"/>
  <c r="M442" i="11" s="1"/>
  <c r="L336" i="11"/>
  <c r="K336" i="11"/>
  <c r="K390" i="11" s="1"/>
  <c r="K442" i="11" s="1"/>
  <c r="J336" i="11"/>
  <c r="I336" i="11"/>
  <c r="I390" i="11" s="1"/>
  <c r="I442" i="11" s="1"/>
  <c r="H336" i="11"/>
  <c r="G336" i="11"/>
  <c r="G390" i="11" s="1"/>
  <c r="G442" i="11" s="1"/>
  <c r="F336" i="11"/>
  <c r="E336" i="11"/>
  <c r="E390" i="11" s="1"/>
  <c r="E442" i="11" s="1"/>
  <c r="D336" i="11"/>
  <c r="AM335" i="11"/>
  <c r="AL335" i="11"/>
  <c r="AL389" i="11" s="1"/>
  <c r="AL441" i="11" s="1"/>
  <c r="AK335" i="11"/>
  <c r="AJ335" i="11"/>
  <c r="AJ389" i="11" s="1"/>
  <c r="AJ441" i="11" s="1"/>
  <c r="AI335" i="11"/>
  <c r="AH335" i="11"/>
  <c r="AH389" i="11" s="1"/>
  <c r="AH441" i="11" s="1"/>
  <c r="AG335" i="11"/>
  <c r="AF335" i="11"/>
  <c r="AF389" i="11" s="1"/>
  <c r="AF441" i="11" s="1"/>
  <c r="AE335" i="11"/>
  <c r="AD335" i="11"/>
  <c r="AD389" i="11" s="1"/>
  <c r="AD441" i="11" s="1"/>
  <c r="AC335" i="11"/>
  <c r="AB335" i="11"/>
  <c r="AB389" i="11" s="1"/>
  <c r="AB441" i="11" s="1"/>
  <c r="AA335" i="11"/>
  <c r="Z335" i="11"/>
  <c r="Z389" i="11" s="1"/>
  <c r="Z441" i="11" s="1"/>
  <c r="Y335" i="11"/>
  <c r="X335" i="11"/>
  <c r="X389" i="11" s="1"/>
  <c r="X441" i="11" s="1"/>
  <c r="W335" i="11"/>
  <c r="V335" i="11"/>
  <c r="V389" i="11" s="1"/>
  <c r="V441" i="11" s="1"/>
  <c r="U335" i="11"/>
  <c r="T335" i="11"/>
  <c r="T389" i="11" s="1"/>
  <c r="T441" i="11" s="1"/>
  <c r="S335" i="11"/>
  <c r="R335" i="11"/>
  <c r="R389" i="11" s="1"/>
  <c r="R441" i="11" s="1"/>
  <c r="Q335" i="11"/>
  <c r="P335" i="11"/>
  <c r="P389" i="11" s="1"/>
  <c r="P441" i="11" s="1"/>
  <c r="O335" i="11"/>
  <c r="N335" i="11"/>
  <c r="N389" i="11" s="1"/>
  <c r="N441" i="11" s="1"/>
  <c r="M335" i="11"/>
  <c r="L335" i="11"/>
  <c r="L389" i="11" s="1"/>
  <c r="L441" i="11" s="1"/>
  <c r="K335" i="11"/>
  <c r="J335" i="11"/>
  <c r="J389" i="11" s="1"/>
  <c r="J441" i="11" s="1"/>
  <c r="I335" i="11"/>
  <c r="H335" i="11"/>
  <c r="H389" i="11" s="1"/>
  <c r="H441" i="11" s="1"/>
  <c r="G335" i="11"/>
  <c r="F335" i="11"/>
  <c r="F389" i="11" s="1"/>
  <c r="F441" i="11" s="1"/>
  <c r="E335" i="11"/>
  <c r="D335" i="11"/>
  <c r="AM334" i="11"/>
  <c r="AM388" i="11" s="1"/>
  <c r="AM440" i="11" s="1"/>
  <c r="AL334" i="11"/>
  <c r="AK334" i="11"/>
  <c r="AK388" i="11" s="1"/>
  <c r="AK440" i="11" s="1"/>
  <c r="AJ334" i="11"/>
  <c r="AI334" i="11"/>
  <c r="AI388" i="11" s="1"/>
  <c r="AI440" i="11" s="1"/>
  <c r="AH334" i="11"/>
  <c r="AG334" i="11"/>
  <c r="AG388" i="11" s="1"/>
  <c r="AG440" i="11" s="1"/>
  <c r="AF334" i="11"/>
  <c r="AE334" i="11"/>
  <c r="AE388" i="11" s="1"/>
  <c r="AE440" i="11" s="1"/>
  <c r="AD334" i="11"/>
  <c r="AC334" i="11"/>
  <c r="AC388" i="11" s="1"/>
  <c r="AC440" i="11" s="1"/>
  <c r="AB334" i="11"/>
  <c r="AA334" i="11"/>
  <c r="AA388" i="11" s="1"/>
  <c r="AA440" i="11" s="1"/>
  <c r="Z334" i="11"/>
  <c r="Y334" i="11"/>
  <c r="Y388" i="11" s="1"/>
  <c r="Y440" i="11" s="1"/>
  <c r="X334" i="11"/>
  <c r="W334" i="11"/>
  <c r="W388" i="11" s="1"/>
  <c r="W440" i="11" s="1"/>
  <c r="V334" i="11"/>
  <c r="U334" i="11"/>
  <c r="U388" i="11" s="1"/>
  <c r="U440" i="11" s="1"/>
  <c r="T334" i="11"/>
  <c r="S334" i="11"/>
  <c r="S388" i="11" s="1"/>
  <c r="S440" i="11" s="1"/>
  <c r="R334" i="11"/>
  <c r="Q334" i="11"/>
  <c r="Q388" i="11" s="1"/>
  <c r="Q440" i="11" s="1"/>
  <c r="P334" i="11"/>
  <c r="O334" i="11"/>
  <c r="O388" i="11" s="1"/>
  <c r="O440" i="11" s="1"/>
  <c r="N334" i="11"/>
  <c r="M334" i="11"/>
  <c r="M388" i="11" s="1"/>
  <c r="M440" i="11" s="1"/>
  <c r="L334" i="11"/>
  <c r="K334" i="11"/>
  <c r="K388" i="11" s="1"/>
  <c r="K440" i="11" s="1"/>
  <c r="J334" i="11"/>
  <c r="I334" i="11"/>
  <c r="I388" i="11" s="1"/>
  <c r="I440" i="11" s="1"/>
  <c r="H334" i="11"/>
  <c r="G334" i="11"/>
  <c r="G388" i="11" s="1"/>
  <c r="G440" i="11" s="1"/>
  <c r="F334" i="11"/>
  <c r="E334" i="11"/>
  <c r="E388" i="11" s="1"/>
  <c r="E440" i="11" s="1"/>
  <c r="D334" i="11"/>
  <c r="AM333" i="11"/>
  <c r="AL333" i="11"/>
  <c r="AL387" i="11" s="1"/>
  <c r="AL439" i="11" s="1"/>
  <c r="AK333" i="11"/>
  <c r="AJ333" i="11"/>
  <c r="AJ387" i="11" s="1"/>
  <c r="AJ439" i="11" s="1"/>
  <c r="AI333" i="11"/>
  <c r="AH333" i="11"/>
  <c r="AH387" i="11" s="1"/>
  <c r="AH439" i="11" s="1"/>
  <c r="AG333" i="11"/>
  <c r="AF333" i="11"/>
  <c r="AF387" i="11" s="1"/>
  <c r="AF439" i="11" s="1"/>
  <c r="AE333" i="11"/>
  <c r="AD333" i="11"/>
  <c r="AD387" i="11" s="1"/>
  <c r="AD439" i="11" s="1"/>
  <c r="AC333" i="11"/>
  <c r="AB333" i="11"/>
  <c r="AB387" i="11" s="1"/>
  <c r="AB439" i="11" s="1"/>
  <c r="AA333" i="11"/>
  <c r="Z333" i="11"/>
  <c r="Z387" i="11" s="1"/>
  <c r="Z439" i="11" s="1"/>
  <c r="Y333" i="11"/>
  <c r="X333" i="11"/>
  <c r="X387" i="11" s="1"/>
  <c r="X439" i="11" s="1"/>
  <c r="W333" i="11"/>
  <c r="V333" i="11"/>
  <c r="V387" i="11" s="1"/>
  <c r="V439" i="11" s="1"/>
  <c r="U333" i="11"/>
  <c r="T333" i="11"/>
  <c r="T387" i="11" s="1"/>
  <c r="T439" i="11" s="1"/>
  <c r="S333" i="11"/>
  <c r="R333" i="11"/>
  <c r="R387" i="11" s="1"/>
  <c r="R439" i="11" s="1"/>
  <c r="Q333" i="11"/>
  <c r="P333" i="11"/>
  <c r="P387" i="11" s="1"/>
  <c r="P439" i="11" s="1"/>
  <c r="O333" i="11"/>
  <c r="N333" i="11"/>
  <c r="N387" i="11" s="1"/>
  <c r="N439" i="11" s="1"/>
  <c r="M333" i="11"/>
  <c r="L333" i="11"/>
  <c r="L387" i="11" s="1"/>
  <c r="L439" i="11" s="1"/>
  <c r="K333" i="11"/>
  <c r="J333" i="11"/>
  <c r="J387" i="11" s="1"/>
  <c r="J439" i="11" s="1"/>
  <c r="I333" i="11"/>
  <c r="H333" i="11"/>
  <c r="H387" i="11" s="1"/>
  <c r="H439" i="11" s="1"/>
  <c r="G333" i="11"/>
  <c r="F333" i="11"/>
  <c r="F387" i="11" s="1"/>
  <c r="F439" i="11" s="1"/>
  <c r="E333" i="11"/>
  <c r="D333" i="11"/>
  <c r="AM332" i="11"/>
  <c r="AL332" i="11"/>
  <c r="AL386" i="11" s="1"/>
  <c r="AL438" i="11" s="1"/>
  <c r="AK332" i="11"/>
  <c r="AK386" i="11" s="1"/>
  <c r="AK438" i="11" s="1"/>
  <c r="AJ332" i="11"/>
  <c r="AI332" i="11"/>
  <c r="AH332" i="11"/>
  <c r="AH386" i="11" s="1"/>
  <c r="AH438" i="11" s="1"/>
  <c r="AG332" i="11"/>
  <c r="AG386" i="11" s="1"/>
  <c r="AG438" i="11" s="1"/>
  <c r="AF332" i="11"/>
  <c r="AE332" i="11"/>
  <c r="AD332" i="11"/>
  <c r="AD386" i="11" s="1"/>
  <c r="AD438" i="11" s="1"/>
  <c r="AC332" i="11"/>
  <c r="AC386" i="11" s="1"/>
  <c r="AC438" i="11" s="1"/>
  <c r="AB332" i="11"/>
  <c r="AA332" i="11"/>
  <c r="Z332" i="11"/>
  <c r="Z386" i="11" s="1"/>
  <c r="Z438" i="11" s="1"/>
  <c r="Y332" i="11"/>
  <c r="Y386" i="11" s="1"/>
  <c r="Y438" i="11" s="1"/>
  <c r="X332" i="11"/>
  <c r="W332" i="11"/>
  <c r="V332" i="11"/>
  <c r="V386" i="11" s="1"/>
  <c r="V438" i="11" s="1"/>
  <c r="U332" i="11"/>
  <c r="U386" i="11" s="1"/>
  <c r="U438" i="11" s="1"/>
  <c r="T332" i="11"/>
  <c r="S332" i="11"/>
  <c r="R332" i="11"/>
  <c r="R386" i="11" s="1"/>
  <c r="R438" i="11" s="1"/>
  <c r="Q332" i="11"/>
  <c r="Q386" i="11" s="1"/>
  <c r="Q438" i="11" s="1"/>
  <c r="P332" i="11"/>
  <c r="O332" i="11"/>
  <c r="N332" i="11"/>
  <c r="N386" i="11" s="1"/>
  <c r="N438" i="11" s="1"/>
  <c r="M332" i="11"/>
  <c r="M386" i="11" s="1"/>
  <c r="M438" i="11" s="1"/>
  <c r="L332" i="11"/>
  <c r="K332" i="11"/>
  <c r="J332" i="11"/>
  <c r="J386" i="11" s="1"/>
  <c r="J438" i="11" s="1"/>
  <c r="I332" i="11"/>
  <c r="I386" i="11" s="1"/>
  <c r="I438" i="11" s="1"/>
  <c r="H332" i="11"/>
  <c r="G332" i="11"/>
  <c r="F332" i="11"/>
  <c r="F386" i="11" s="1"/>
  <c r="F438" i="11" s="1"/>
  <c r="E332" i="11"/>
  <c r="E386" i="11" s="1"/>
  <c r="E438" i="11" s="1"/>
  <c r="D332" i="11"/>
  <c r="AM331" i="11"/>
  <c r="AM385" i="11" s="1"/>
  <c r="AM437" i="11" s="1"/>
  <c r="AL331" i="11"/>
  <c r="AL385" i="11" s="1"/>
  <c r="AL437" i="11" s="1"/>
  <c r="AK331" i="11"/>
  <c r="AJ331" i="11"/>
  <c r="AI331" i="11"/>
  <c r="AI385" i="11" s="1"/>
  <c r="AI437" i="11" s="1"/>
  <c r="AH331" i="11"/>
  <c r="AH385" i="11" s="1"/>
  <c r="AH437" i="11" s="1"/>
  <c r="AG331" i="11"/>
  <c r="AF331" i="11"/>
  <c r="AE331" i="11"/>
  <c r="AE385" i="11" s="1"/>
  <c r="AE437" i="11" s="1"/>
  <c r="AD331" i="11"/>
  <c r="AD385" i="11" s="1"/>
  <c r="AD437" i="11" s="1"/>
  <c r="AC331" i="11"/>
  <c r="AB331" i="11"/>
  <c r="AA331" i="11"/>
  <c r="AA385" i="11" s="1"/>
  <c r="AA437" i="11" s="1"/>
  <c r="Z331" i="11"/>
  <c r="Z385" i="11" s="1"/>
  <c r="Z437" i="11" s="1"/>
  <c r="Y331" i="11"/>
  <c r="X331" i="11"/>
  <c r="W331" i="11"/>
  <c r="W385" i="11" s="1"/>
  <c r="W437" i="11" s="1"/>
  <c r="V331" i="11"/>
  <c r="V385" i="11" s="1"/>
  <c r="V437" i="11" s="1"/>
  <c r="U331" i="11"/>
  <c r="T331" i="11"/>
  <c r="S331" i="11"/>
  <c r="S385" i="11" s="1"/>
  <c r="S437" i="11" s="1"/>
  <c r="R331" i="11"/>
  <c r="R385" i="11" s="1"/>
  <c r="R437" i="11" s="1"/>
  <c r="Q331" i="11"/>
  <c r="P331" i="11"/>
  <c r="O331" i="11"/>
  <c r="O385" i="11" s="1"/>
  <c r="O437" i="11" s="1"/>
  <c r="N331" i="11"/>
  <c r="N385" i="11" s="1"/>
  <c r="N437" i="11" s="1"/>
  <c r="M331" i="11"/>
  <c r="L331" i="11"/>
  <c r="K331" i="11"/>
  <c r="K385" i="11" s="1"/>
  <c r="K437" i="11" s="1"/>
  <c r="J331" i="11"/>
  <c r="J385" i="11" s="1"/>
  <c r="J437" i="11" s="1"/>
  <c r="I331" i="11"/>
  <c r="H331" i="11"/>
  <c r="G331" i="11"/>
  <c r="G385" i="11" s="1"/>
  <c r="G437" i="11" s="1"/>
  <c r="F331" i="11"/>
  <c r="F385" i="11" s="1"/>
  <c r="F437" i="11" s="1"/>
  <c r="E331" i="11"/>
  <c r="D331" i="11"/>
  <c r="AM330" i="11"/>
  <c r="AM384" i="11" s="1"/>
  <c r="AM436" i="11" s="1"/>
  <c r="AL330" i="11"/>
  <c r="AK330" i="11"/>
  <c r="AJ330" i="11"/>
  <c r="AJ384" i="11" s="1"/>
  <c r="AJ436" i="11" s="1"/>
  <c r="AI330" i="11"/>
  <c r="AI384" i="11" s="1"/>
  <c r="AI436" i="11" s="1"/>
  <c r="AH330" i="11"/>
  <c r="AG330" i="11"/>
  <c r="AF330" i="11"/>
  <c r="AF384" i="11" s="1"/>
  <c r="AF436" i="11" s="1"/>
  <c r="AE330" i="11"/>
  <c r="AE384" i="11" s="1"/>
  <c r="AE436" i="11" s="1"/>
  <c r="AD330" i="11"/>
  <c r="AC330" i="11"/>
  <c r="AB330" i="11"/>
  <c r="AB384" i="11" s="1"/>
  <c r="AB436" i="11" s="1"/>
  <c r="AA330" i="11"/>
  <c r="AA384" i="11" s="1"/>
  <c r="AA436" i="11" s="1"/>
  <c r="Z330" i="11"/>
  <c r="Y330" i="11"/>
  <c r="X330" i="11"/>
  <c r="X384" i="11" s="1"/>
  <c r="X436" i="11" s="1"/>
  <c r="W330" i="11"/>
  <c r="W384" i="11" s="1"/>
  <c r="W436" i="11" s="1"/>
  <c r="V330" i="11"/>
  <c r="U330" i="11"/>
  <c r="T330" i="11"/>
  <c r="T384" i="11" s="1"/>
  <c r="T436" i="11" s="1"/>
  <c r="S330" i="11"/>
  <c r="S384" i="11" s="1"/>
  <c r="S436" i="11" s="1"/>
  <c r="R330" i="11"/>
  <c r="Q330" i="11"/>
  <c r="P330" i="11"/>
  <c r="P384" i="11" s="1"/>
  <c r="P436" i="11" s="1"/>
  <c r="O330" i="11"/>
  <c r="O384" i="11" s="1"/>
  <c r="O436" i="11" s="1"/>
  <c r="N330" i="11"/>
  <c r="M330" i="11"/>
  <c r="L330" i="11"/>
  <c r="L384" i="11" s="1"/>
  <c r="L436" i="11" s="1"/>
  <c r="K330" i="11"/>
  <c r="K384" i="11" s="1"/>
  <c r="K436" i="11" s="1"/>
  <c r="J330" i="11"/>
  <c r="I330" i="11"/>
  <c r="H330" i="11"/>
  <c r="H384" i="11" s="1"/>
  <c r="H436" i="11" s="1"/>
  <c r="G330" i="11"/>
  <c r="G384" i="11" s="1"/>
  <c r="G436" i="11" s="1"/>
  <c r="F330" i="11"/>
  <c r="E330" i="11"/>
  <c r="D330" i="11"/>
  <c r="AM329" i="11"/>
  <c r="AL329" i="11"/>
  <c r="AK329" i="11"/>
  <c r="AK383" i="11" s="1"/>
  <c r="AK435" i="11" s="1"/>
  <c r="AJ329" i="11"/>
  <c r="AJ383" i="11" s="1"/>
  <c r="AJ435" i="11" s="1"/>
  <c r="AI329" i="11"/>
  <c r="AH329" i="11"/>
  <c r="AG329" i="11"/>
  <c r="AG383" i="11" s="1"/>
  <c r="AG435" i="11" s="1"/>
  <c r="AF329" i="11"/>
  <c r="AF383" i="11" s="1"/>
  <c r="AF435" i="11" s="1"/>
  <c r="AE329" i="11"/>
  <c r="AD329" i="11"/>
  <c r="AC329" i="11"/>
  <c r="AC383" i="11" s="1"/>
  <c r="AC435" i="11" s="1"/>
  <c r="AB329" i="11"/>
  <c r="AB383" i="11" s="1"/>
  <c r="AB435" i="11" s="1"/>
  <c r="AA329" i="11"/>
  <c r="Z329" i="11"/>
  <c r="Y329" i="11"/>
  <c r="Y383" i="11" s="1"/>
  <c r="Y435" i="11" s="1"/>
  <c r="X329" i="11"/>
  <c r="X383" i="11" s="1"/>
  <c r="X435" i="11" s="1"/>
  <c r="W329" i="11"/>
  <c r="V329" i="11"/>
  <c r="U329" i="11"/>
  <c r="U383" i="11" s="1"/>
  <c r="U435" i="11" s="1"/>
  <c r="T329" i="11"/>
  <c r="T383" i="11" s="1"/>
  <c r="T435" i="11" s="1"/>
  <c r="S329" i="11"/>
  <c r="R329" i="11"/>
  <c r="Q329" i="11"/>
  <c r="Q383" i="11" s="1"/>
  <c r="Q435" i="11" s="1"/>
  <c r="P329" i="11"/>
  <c r="P383" i="11" s="1"/>
  <c r="P435" i="11" s="1"/>
  <c r="O329" i="11"/>
  <c r="N329" i="11"/>
  <c r="M329" i="11"/>
  <c r="M383" i="11" s="1"/>
  <c r="M435" i="11" s="1"/>
  <c r="L329" i="11"/>
  <c r="L383" i="11" s="1"/>
  <c r="L435" i="11" s="1"/>
  <c r="K329" i="11"/>
  <c r="J329" i="11"/>
  <c r="I329" i="11"/>
  <c r="I383" i="11" s="1"/>
  <c r="I435" i="11" s="1"/>
  <c r="H329" i="11"/>
  <c r="H383" i="11" s="1"/>
  <c r="H435" i="11" s="1"/>
  <c r="G329" i="11"/>
  <c r="F329" i="11"/>
  <c r="E329" i="11"/>
  <c r="E383" i="11" s="1"/>
  <c r="E435" i="11" s="1"/>
  <c r="D329" i="11"/>
  <c r="AM328" i="11"/>
  <c r="AM382" i="11" s="1"/>
  <c r="AM434" i="11" s="1"/>
  <c r="AL328" i="11"/>
  <c r="AK328" i="11"/>
  <c r="AK382" i="11" s="1"/>
  <c r="AK434" i="11" s="1"/>
  <c r="AJ328" i="11"/>
  <c r="AI328" i="11"/>
  <c r="AI382" i="11" s="1"/>
  <c r="AI434" i="11" s="1"/>
  <c r="AH328" i="11"/>
  <c r="AG328" i="11"/>
  <c r="AG382" i="11" s="1"/>
  <c r="AG434" i="11" s="1"/>
  <c r="AF328" i="11"/>
  <c r="AE328" i="11"/>
  <c r="AE382" i="11" s="1"/>
  <c r="AE434" i="11" s="1"/>
  <c r="AD328" i="11"/>
  <c r="AC328" i="11"/>
  <c r="AC382" i="11" s="1"/>
  <c r="AC434" i="11" s="1"/>
  <c r="AB328" i="11"/>
  <c r="AA328" i="11"/>
  <c r="AA382" i="11" s="1"/>
  <c r="AA434" i="11" s="1"/>
  <c r="Z328" i="11"/>
  <c r="Y328" i="11"/>
  <c r="Y382" i="11" s="1"/>
  <c r="Y434" i="11" s="1"/>
  <c r="X328" i="11"/>
  <c r="W328" i="11"/>
  <c r="W382" i="11" s="1"/>
  <c r="W434" i="11" s="1"/>
  <c r="V328" i="11"/>
  <c r="U328" i="11"/>
  <c r="U382" i="11" s="1"/>
  <c r="U434" i="11" s="1"/>
  <c r="T328" i="11"/>
  <c r="S328" i="11"/>
  <c r="S382" i="11" s="1"/>
  <c r="S434" i="11" s="1"/>
  <c r="R328" i="11"/>
  <c r="Q328" i="11"/>
  <c r="Q382" i="11" s="1"/>
  <c r="Q434" i="11" s="1"/>
  <c r="P328" i="11"/>
  <c r="O328" i="11"/>
  <c r="O382" i="11" s="1"/>
  <c r="O434" i="11" s="1"/>
  <c r="N328" i="11"/>
  <c r="M328" i="11"/>
  <c r="M382" i="11" s="1"/>
  <c r="M434" i="11" s="1"/>
  <c r="L328" i="11"/>
  <c r="K328" i="11"/>
  <c r="K382" i="11" s="1"/>
  <c r="K434" i="11" s="1"/>
  <c r="J328" i="11"/>
  <c r="I328" i="11"/>
  <c r="I382" i="11" s="1"/>
  <c r="I434" i="11" s="1"/>
  <c r="H328" i="11"/>
  <c r="G328" i="11"/>
  <c r="G382" i="11" s="1"/>
  <c r="G434" i="11" s="1"/>
  <c r="F328" i="11"/>
  <c r="E328" i="11"/>
  <c r="E382" i="11" s="1"/>
  <c r="E434" i="11" s="1"/>
  <c r="D328" i="11"/>
  <c r="AM327" i="11"/>
  <c r="AL327" i="11"/>
  <c r="AK327" i="11"/>
  <c r="AJ327" i="11"/>
  <c r="AI327" i="11"/>
  <c r="AH327" i="11"/>
  <c r="AG327" i="11"/>
  <c r="AF327" i="11"/>
  <c r="AE327" i="11"/>
  <c r="AD327" i="11"/>
  <c r="AC327" i="11"/>
  <c r="AB327" i="11"/>
  <c r="AA327" i="11"/>
  <c r="Z327" i="11"/>
  <c r="Y327" i="11"/>
  <c r="X327" i="11"/>
  <c r="W327" i="11"/>
  <c r="V327" i="11"/>
  <c r="U327" i="11"/>
  <c r="T327" i="11"/>
  <c r="S327" i="11"/>
  <c r="R327" i="11"/>
  <c r="Q327" i="11"/>
  <c r="P327" i="11"/>
  <c r="O327" i="11"/>
  <c r="N327" i="11"/>
  <c r="M327" i="11"/>
  <c r="L327" i="11"/>
  <c r="K327" i="11"/>
  <c r="J327" i="11"/>
  <c r="I327" i="11"/>
  <c r="H327" i="11"/>
  <c r="G327" i="11"/>
  <c r="F327" i="11"/>
  <c r="E327" i="11"/>
  <c r="D327" i="11"/>
  <c r="C308" i="11"/>
  <c r="C315" i="11" s="1"/>
  <c r="C322" i="11" s="1"/>
  <c r="C307" i="11"/>
  <c r="C314" i="11" s="1"/>
  <c r="C321" i="11" s="1"/>
  <c r="C306" i="11"/>
  <c r="C313" i="11" s="1"/>
  <c r="C320" i="11" s="1"/>
  <c r="C376" i="11"/>
  <c r="C430" i="11" s="1"/>
  <c r="C482" i="11" s="1"/>
  <c r="C375" i="11"/>
  <c r="C429" i="11" s="1"/>
  <c r="C481" i="11" s="1"/>
  <c r="C374" i="11"/>
  <c r="C428" i="11" s="1"/>
  <c r="C480" i="11" s="1"/>
  <c r="C373" i="11"/>
  <c r="C427" i="11" s="1"/>
  <c r="C479" i="11" s="1"/>
  <c r="C372" i="11"/>
  <c r="C426" i="11" s="1"/>
  <c r="C478" i="11" s="1"/>
  <c r="C371" i="11"/>
  <c r="C425" i="11" s="1"/>
  <c r="C477" i="11" s="1"/>
  <c r="C370" i="11"/>
  <c r="C424" i="11" s="1"/>
  <c r="C476" i="11" s="1"/>
  <c r="C369" i="11"/>
  <c r="C423" i="11" s="1"/>
  <c r="C475" i="11" s="1"/>
  <c r="C368" i="11"/>
  <c r="C422" i="11" s="1"/>
  <c r="C474" i="11" s="1"/>
  <c r="C367" i="11"/>
  <c r="C421" i="11" s="1"/>
  <c r="C473" i="11" s="1"/>
  <c r="C366" i="11"/>
  <c r="C420" i="11" s="1"/>
  <c r="C472" i="11" s="1"/>
  <c r="C365" i="11"/>
  <c r="C419" i="11" s="1"/>
  <c r="C471" i="11" s="1"/>
  <c r="C364" i="11"/>
  <c r="C418" i="11" s="1"/>
  <c r="C470" i="11" s="1"/>
  <c r="C363" i="11"/>
  <c r="C417" i="11" s="1"/>
  <c r="C469" i="11" s="1"/>
  <c r="C362" i="11"/>
  <c r="C416" i="11" s="1"/>
  <c r="C468" i="11" s="1"/>
  <c r="C361" i="11"/>
  <c r="C415" i="11" s="1"/>
  <c r="C467" i="11" s="1"/>
  <c r="C360" i="11"/>
  <c r="C414" i="11" s="1"/>
  <c r="C466" i="11" s="1"/>
  <c r="C359" i="11"/>
  <c r="C413" i="11" s="1"/>
  <c r="C465" i="11" s="1"/>
  <c r="C358" i="11"/>
  <c r="C412" i="11" s="1"/>
  <c r="C464" i="11" s="1"/>
  <c r="C357" i="11"/>
  <c r="C411" i="11" s="1"/>
  <c r="C463" i="11" s="1"/>
  <c r="C356" i="11"/>
  <c r="C410" i="11" s="1"/>
  <c r="C462" i="11" s="1"/>
  <c r="C355" i="11"/>
  <c r="C409" i="11" s="1"/>
  <c r="C461" i="11" s="1"/>
  <c r="C354" i="11"/>
  <c r="C408" i="11" s="1"/>
  <c r="C460" i="11" s="1"/>
  <c r="C353" i="11"/>
  <c r="C407" i="11" s="1"/>
  <c r="C459" i="11" s="1"/>
  <c r="C352" i="11"/>
  <c r="C406" i="11" s="1"/>
  <c r="C458" i="11" s="1"/>
  <c r="C351" i="11"/>
  <c r="C405" i="11" s="1"/>
  <c r="C457" i="11" s="1"/>
  <c r="C350" i="11"/>
  <c r="C404" i="11" s="1"/>
  <c r="C456" i="11" s="1"/>
  <c r="C349" i="11"/>
  <c r="C403" i="11" s="1"/>
  <c r="C455" i="11" s="1"/>
  <c r="C348" i="11"/>
  <c r="C402" i="11" s="1"/>
  <c r="C454" i="11" s="1"/>
  <c r="C347" i="11"/>
  <c r="C401" i="11" s="1"/>
  <c r="C453" i="11" s="1"/>
  <c r="C346" i="11"/>
  <c r="C400" i="11" s="1"/>
  <c r="C452" i="11" s="1"/>
  <c r="C345" i="11"/>
  <c r="C399" i="11" s="1"/>
  <c r="C451" i="11" s="1"/>
  <c r="C344" i="11"/>
  <c r="C398" i="11" s="1"/>
  <c r="C450" i="11" s="1"/>
  <c r="C343" i="11"/>
  <c r="C397" i="11" s="1"/>
  <c r="C449" i="11" s="1"/>
  <c r="C342" i="11"/>
  <c r="C396" i="11" s="1"/>
  <c r="C448" i="11" s="1"/>
  <c r="C341" i="11"/>
  <c r="C395" i="11" s="1"/>
  <c r="C447" i="11" s="1"/>
  <c r="C340" i="11"/>
  <c r="C394" i="11" s="1"/>
  <c r="C446" i="11" s="1"/>
  <c r="C339" i="11"/>
  <c r="C393" i="11" s="1"/>
  <c r="C445" i="11" s="1"/>
  <c r="C338" i="11"/>
  <c r="C392" i="11" s="1"/>
  <c r="C444" i="11" s="1"/>
  <c r="C337" i="11"/>
  <c r="C391" i="11" s="1"/>
  <c r="C443" i="11" s="1"/>
  <c r="C336" i="11"/>
  <c r="C390" i="11" s="1"/>
  <c r="C442" i="11" s="1"/>
  <c r="C335" i="11"/>
  <c r="C389" i="11" s="1"/>
  <c r="C441" i="11" s="1"/>
  <c r="C334" i="11"/>
  <c r="C388" i="11" s="1"/>
  <c r="C440" i="11" s="1"/>
  <c r="C333" i="11"/>
  <c r="C387" i="11" s="1"/>
  <c r="C439" i="11" s="1"/>
  <c r="C332" i="11"/>
  <c r="C386" i="11" s="1"/>
  <c r="C438" i="11" s="1"/>
  <c r="C331" i="11"/>
  <c r="C385" i="11" s="1"/>
  <c r="C437" i="11" s="1"/>
  <c r="C330" i="11"/>
  <c r="C384" i="11" s="1"/>
  <c r="C436" i="11" s="1"/>
  <c r="C329" i="11"/>
  <c r="C383" i="11" s="1"/>
  <c r="C435" i="11" s="1"/>
  <c r="C328" i="11"/>
  <c r="C382" i="11" s="1"/>
  <c r="C434" i="11" s="1"/>
  <c r="C327" i="11"/>
  <c r="C381" i="11" s="1"/>
  <c r="C433" i="11" s="1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22" i="10"/>
  <c r="F174" i="10"/>
  <c r="G174" i="10"/>
  <c r="H174" i="10"/>
  <c r="I174" i="10"/>
  <c r="J174" i="10"/>
  <c r="K174" i="10"/>
  <c r="L174" i="10"/>
  <c r="M174" i="10"/>
  <c r="N174" i="10"/>
  <c r="O174" i="10"/>
  <c r="P174" i="10"/>
  <c r="Q174" i="10"/>
  <c r="R174" i="10"/>
  <c r="S174" i="10"/>
  <c r="T174" i="10"/>
  <c r="U174" i="10"/>
  <c r="V174" i="10"/>
  <c r="W174" i="10"/>
  <c r="X174" i="10"/>
  <c r="Y174" i="10"/>
  <c r="Z174" i="10"/>
  <c r="AA174" i="10"/>
  <c r="AB174" i="10"/>
  <c r="AC174" i="10"/>
  <c r="AD174" i="10"/>
  <c r="AE174" i="10"/>
  <c r="AF174" i="10"/>
  <c r="AG174" i="10"/>
  <c r="AH174" i="10"/>
  <c r="AI174" i="10"/>
  <c r="AJ174" i="10"/>
  <c r="AK174" i="10"/>
  <c r="AL174" i="10"/>
  <c r="AM174" i="10"/>
  <c r="AN174" i="10"/>
  <c r="G121" i="10"/>
  <c r="H121" i="10"/>
  <c r="I121" i="10"/>
  <c r="J121" i="10"/>
  <c r="K121" i="10"/>
  <c r="L121" i="10"/>
  <c r="M121" i="10"/>
  <c r="N121" i="10"/>
  <c r="O121" i="10"/>
  <c r="P121" i="10"/>
  <c r="Q121" i="10"/>
  <c r="R121" i="10"/>
  <c r="S121" i="10"/>
  <c r="T121" i="10"/>
  <c r="U121" i="10"/>
  <c r="V121" i="10"/>
  <c r="W121" i="10"/>
  <c r="X121" i="10"/>
  <c r="Y121" i="10"/>
  <c r="Z121" i="10"/>
  <c r="AA121" i="10"/>
  <c r="AB121" i="10"/>
  <c r="AC121" i="10"/>
  <c r="AD121" i="10"/>
  <c r="AE121" i="10"/>
  <c r="AF121" i="10"/>
  <c r="AG121" i="10"/>
  <c r="AH121" i="10"/>
  <c r="AI121" i="10"/>
  <c r="AJ121" i="10"/>
  <c r="AK121" i="10"/>
  <c r="AL121" i="10"/>
  <c r="AM121" i="10"/>
  <c r="AN121" i="10"/>
  <c r="AO121" i="10"/>
  <c r="F121" i="10"/>
  <c r="E174" i="10" s="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190" i="11"/>
  <c r="D9" i="4"/>
  <c r="F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G110" i="28"/>
  <c r="G164" i="28" s="1"/>
  <c r="H110" i="28"/>
  <c r="I110" i="28"/>
  <c r="J110" i="28"/>
  <c r="K110" i="28"/>
  <c r="L110" i="28"/>
  <c r="M110" i="28"/>
  <c r="N110" i="28"/>
  <c r="O110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AC110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G111" i="28"/>
  <c r="G165" i="28" s="1"/>
  <c r="H111" i="28"/>
  <c r="I111" i="28"/>
  <c r="J111" i="28"/>
  <c r="K111" i="28"/>
  <c r="L111" i="28"/>
  <c r="M111" i="28"/>
  <c r="N111" i="28"/>
  <c r="O111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AC111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G112" i="28"/>
  <c r="H112" i="28"/>
  <c r="I112" i="28"/>
  <c r="J112" i="28"/>
  <c r="K112" i="28"/>
  <c r="L112" i="28"/>
  <c r="M112" i="28"/>
  <c r="N112" i="28"/>
  <c r="O112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AC112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G113" i="28"/>
  <c r="H113" i="28"/>
  <c r="I113" i="28"/>
  <c r="J113" i="28"/>
  <c r="K113" i="28"/>
  <c r="L113" i="28"/>
  <c r="M113" i="28"/>
  <c r="N113" i="28"/>
  <c r="O113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AC113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G114" i="28"/>
  <c r="H114" i="28"/>
  <c r="I114" i="28"/>
  <c r="J114" i="28"/>
  <c r="K114" i="28"/>
  <c r="L114" i="28"/>
  <c r="M114" i="28"/>
  <c r="N114" i="28"/>
  <c r="O114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AC114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G115" i="28"/>
  <c r="G169" i="28" s="1"/>
  <c r="H115" i="28"/>
  <c r="I115" i="28"/>
  <c r="J115" i="28"/>
  <c r="K115" i="28"/>
  <c r="L115" i="28"/>
  <c r="M115" i="28"/>
  <c r="N115" i="28"/>
  <c r="O115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AC115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G116" i="28"/>
  <c r="H116" i="28"/>
  <c r="I116" i="28"/>
  <c r="J116" i="28"/>
  <c r="K116" i="28"/>
  <c r="L116" i="28"/>
  <c r="M116" i="28"/>
  <c r="N116" i="28"/>
  <c r="O116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AC116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G117" i="28"/>
  <c r="H117" i="28"/>
  <c r="I117" i="28"/>
  <c r="J117" i="28"/>
  <c r="K117" i="28"/>
  <c r="L117" i="28"/>
  <c r="M117" i="28"/>
  <c r="N117" i="28"/>
  <c r="O117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AC117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G118" i="28"/>
  <c r="H118" i="28"/>
  <c r="I118" i="28"/>
  <c r="J118" i="28"/>
  <c r="K118" i="28"/>
  <c r="L118" i="28"/>
  <c r="M118" i="28"/>
  <c r="N118" i="28"/>
  <c r="O118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AC118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G119" i="28"/>
  <c r="G173" i="28" s="1"/>
  <c r="H119" i="28"/>
  <c r="I119" i="28"/>
  <c r="J119" i="28"/>
  <c r="K119" i="28"/>
  <c r="L119" i="28"/>
  <c r="M119" i="28"/>
  <c r="N119" i="28"/>
  <c r="O119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AC119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G120" i="28"/>
  <c r="H120" i="28"/>
  <c r="I120" i="28"/>
  <c r="J120" i="28"/>
  <c r="K120" i="28"/>
  <c r="L120" i="28"/>
  <c r="M120" i="28"/>
  <c r="N120" i="28"/>
  <c r="O120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AC120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G121" i="28"/>
  <c r="H121" i="28"/>
  <c r="I121" i="28"/>
  <c r="J121" i="28"/>
  <c r="K121" i="28"/>
  <c r="L121" i="28"/>
  <c r="M121" i="28"/>
  <c r="N121" i="28"/>
  <c r="O121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AC121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G122" i="28"/>
  <c r="H122" i="28"/>
  <c r="I122" i="28"/>
  <c r="J122" i="28"/>
  <c r="K122" i="28"/>
  <c r="L122" i="28"/>
  <c r="M122" i="28"/>
  <c r="N122" i="28"/>
  <c r="O122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AC122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G123" i="28"/>
  <c r="H123" i="28"/>
  <c r="I123" i="28"/>
  <c r="J123" i="28"/>
  <c r="K123" i="28"/>
  <c r="L123" i="28"/>
  <c r="M123" i="28"/>
  <c r="N123" i="28"/>
  <c r="O123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AC123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G124" i="28"/>
  <c r="H124" i="28"/>
  <c r="I124" i="28"/>
  <c r="J124" i="28"/>
  <c r="K124" i="28"/>
  <c r="L124" i="28"/>
  <c r="M124" i="28"/>
  <c r="N124" i="28"/>
  <c r="O124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AC124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G125" i="28"/>
  <c r="H125" i="28"/>
  <c r="I125" i="28"/>
  <c r="J125" i="28"/>
  <c r="K125" i="28"/>
  <c r="L125" i="28"/>
  <c r="M125" i="28"/>
  <c r="N125" i="28"/>
  <c r="O125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AC125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G126" i="28"/>
  <c r="H126" i="28"/>
  <c r="I126" i="28"/>
  <c r="J126" i="28"/>
  <c r="K126" i="28"/>
  <c r="L126" i="28"/>
  <c r="M126" i="28"/>
  <c r="N126" i="28"/>
  <c r="O126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AC126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G127" i="28"/>
  <c r="H127" i="28"/>
  <c r="I127" i="28"/>
  <c r="J127" i="28"/>
  <c r="K127" i="28"/>
  <c r="L127" i="28"/>
  <c r="M127" i="28"/>
  <c r="N127" i="28"/>
  <c r="O127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AC127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G128" i="28"/>
  <c r="H128" i="28"/>
  <c r="I128" i="28"/>
  <c r="J128" i="28"/>
  <c r="K128" i="28"/>
  <c r="L128" i="28"/>
  <c r="M128" i="28"/>
  <c r="N128" i="28"/>
  <c r="O128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AC128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G129" i="28"/>
  <c r="H129" i="28"/>
  <c r="I129" i="28"/>
  <c r="J129" i="28"/>
  <c r="K129" i="28"/>
  <c r="L129" i="28"/>
  <c r="M129" i="28"/>
  <c r="N129" i="28"/>
  <c r="O129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C129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G130" i="28"/>
  <c r="G184" i="28" s="1"/>
  <c r="H130" i="28"/>
  <c r="I130" i="28"/>
  <c r="J130" i="28"/>
  <c r="K130" i="28"/>
  <c r="L130" i="28"/>
  <c r="M130" i="28"/>
  <c r="N130" i="28"/>
  <c r="O130" i="28"/>
  <c r="P130" i="28"/>
  <c r="Q130" i="28"/>
  <c r="R130" i="28"/>
  <c r="S130" i="28"/>
  <c r="T130" i="28"/>
  <c r="U130" i="28"/>
  <c r="V130" i="28"/>
  <c r="W130" i="28"/>
  <c r="X130" i="28"/>
  <c r="Y130" i="28"/>
  <c r="Z130" i="28"/>
  <c r="AA130" i="28"/>
  <c r="AB130" i="28"/>
  <c r="AC130" i="28"/>
  <c r="AD130" i="28"/>
  <c r="AE130" i="28"/>
  <c r="AF130" i="28"/>
  <c r="AG130" i="28"/>
  <c r="AH130" i="28"/>
  <c r="AI130" i="28"/>
  <c r="AJ130" i="28"/>
  <c r="AK130" i="28"/>
  <c r="AL130" i="28"/>
  <c r="AM130" i="28"/>
  <c r="AN130" i="28"/>
  <c r="AO130" i="28"/>
  <c r="G131" i="28"/>
  <c r="H131" i="28"/>
  <c r="I131" i="28"/>
  <c r="J131" i="28"/>
  <c r="K131" i="28"/>
  <c r="L131" i="28"/>
  <c r="M131" i="28"/>
  <c r="N131" i="28"/>
  <c r="O131" i="28"/>
  <c r="P131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AC131" i="28"/>
  <c r="AD131" i="28"/>
  <c r="AE131" i="28"/>
  <c r="AF131" i="28"/>
  <c r="AG131" i="28"/>
  <c r="AH131" i="28"/>
  <c r="AI131" i="28"/>
  <c r="AJ131" i="28"/>
  <c r="AK131" i="28"/>
  <c r="AL131" i="28"/>
  <c r="AM131" i="28"/>
  <c r="AN131" i="28"/>
  <c r="AO131" i="28"/>
  <c r="G132" i="28"/>
  <c r="H132" i="28"/>
  <c r="I132" i="28"/>
  <c r="J132" i="28"/>
  <c r="K132" i="28"/>
  <c r="L132" i="28"/>
  <c r="M132" i="28"/>
  <c r="N132" i="28"/>
  <c r="O132" i="28"/>
  <c r="P132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AC132" i="28"/>
  <c r="AD132" i="28"/>
  <c r="AE132" i="28"/>
  <c r="AF132" i="28"/>
  <c r="AG132" i="28"/>
  <c r="AH132" i="28"/>
  <c r="AI132" i="28"/>
  <c r="AJ132" i="28"/>
  <c r="AK132" i="28"/>
  <c r="AL132" i="28"/>
  <c r="AM132" i="28"/>
  <c r="AN132" i="28"/>
  <c r="AO132" i="28"/>
  <c r="G133" i="28"/>
  <c r="H133" i="28"/>
  <c r="I133" i="28"/>
  <c r="J133" i="28"/>
  <c r="K133" i="28"/>
  <c r="L133" i="28"/>
  <c r="M133" i="28"/>
  <c r="N133" i="28"/>
  <c r="O133" i="28"/>
  <c r="P133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AC133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G134" i="28"/>
  <c r="G188" i="28" s="1"/>
  <c r="H134" i="28"/>
  <c r="I134" i="28"/>
  <c r="J134" i="28"/>
  <c r="K134" i="28"/>
  <c r="L134" i="28"/>
  <c r="M134" i="28"/>
  <c r="N134" i="28"/>
  <c r="O134" i="28"/>
  <c r="P134" i="28"/>
  <c r="Q134" i="28"/>
  <c r="R134" i="28"/>
  <c r="S134" i="28"/>
  <c r="T134" i="28"/>
  <c r="U134" i="28"/>
  <c r="V134" i="28"/>
  <c r="W134" i="28"/>
  <c r="X134" i="28"/>
  <c r="Y134" i="28"/>
  <c r="Z134" i="28"/>
  <c r="AA134" i="28"/>
  <c r="AB134" i="28"/>
  <c r="AC134" i="28"/>
  <c r="AD134" i="28"/>
  <c r="AE134" i="28"/>
  <c r="AF134" i="28"/>
  <c r="AG134" i="28"/>
  <c r="AH134" i="28"/>
  <c r="AI134" i="28"/>
  <c r="AJ134" i="28"/>
  <c r="AK134" i="28"/>
  <c r="AL134" i="28"/>
  <c r="AM134" i="28"/>
  <c r="AN134" i="28"/>
  <c r="AO134" i="28"/>
  <c r="G135" i="28"/>
  <c r="H135" i="28"/>
  <c r="I135" i="28"/>
  <c r="J135" i="28"/>
  <c r="K135" i="28"/>
  <c r="L135" i="28"/>
  <c r="M135" i="28"/>
  <c r="N135" i="28"/>
  <c r="O135" i="28"/>
  <c r="P135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AC135" i="28"/>
  <c r="AD135" i="28"/>
  <c r="AE135" i="28"/>
  <c r="AF135" i="28"/>
  <c r="AG135" i="28"/>
  <c r="AH135" i="28"/>
  <c r="AI135" i="28"/>
  <c r="AJ135" i="28"/>
  <c r="AK135" i="28"/>
  <c r="AL135" i="28"/>
  <c r="AM135" i="28"/>
  <c r="AN135" i="28"/>
  <c r="AO135" i="28"/>
  <c r="G136" i="28"/>
  <c r="H136" i="28"/>
  <c r="I136" i="28"/>
  <c r="J136" i="28"/>
  <c r="K136" i="28"/>
  <c r="L136" i="28"/>
  <c r="M136" i="28"/>
  <c r="N136" i="28"/>
  <c r="O136" i="28"/>
  <c r="P136" i="28"/>
  <c r="Q136" i="28"/>
  <c r="R136" i="28"/>
  <c r="S136" i="28"/>
  <c r="T136" i="28"/>
  <c r="U136" i="28"/>
  <c r="V136" i="28"/>
  <c r="W136" i="28"/>
  <c r="X136" i="28"/>
  <c r="Y136" i="28"/>
  <c r="Z136" i="28"/>
  <c r="AA136" i="28"/>
  <c r="AB136" i="28"/>
  <c r="AC136" i="28"/>
  <c r="AD136" i="28"/>
  <c r="AE136" i="28"/>
  <c r="AF136" i="28"/>
  <c r="AG136" i="28"/>
  <c r="AH136" i="28"/>
  <c r="AI136" i="28"/>
  <c r="AJ136" i="28"/>
  <c r="AK136" i="28"/>
  <c r="AL136" i="28"/>
  <c r="AM136" i="28"/>
  <c r="AN136" i="28"/>
  <c r="AO136" i="28"/>
  <c r="G137" i="28"/>
  <c r="H137" i="28"/>
  <c r="I137" i="28"/>
  <c r="J137" i="28"/>
  <c r="K137" i="28"/>
  <c r="L137" i="28"/>
  <c r="M137" i="28"/>
  <c r="N137" i="28"/>
  <c r="O137" i="28"/>
  <c r="P137" i="28"/>
  <c r="Q137" i="28"/>
  <c r="R137" i="28"/>
  <c r="S137" i="28"/>
  <c r="T137" i="28"/>
  <c r="U137" i="28"/>
  <c r="V137" i="28"/>
  <c r="W137" i="28"/>
  <c r="X137" i="28"/>
  <c r="Y137" i="28"/>
  <c r="Z137" i="28"/>
  <c r="AA137" i="28"/>
  <c r="AB137" i="28"/>
  <c r="AC137" i="28"/>
  <c r="AD137" i="28"/>
  <c r="AE137" i="28"/>
  <c r="AF137" i="28"/>
  <c r="AG137" i="28"/>
  <c r="AH137" i="28"/>
  <c r="AI137" i="28"/>
  <c r="AJ137" i="28"/>
  <c r="AK137" i="28"/>
  <c r="AL137" i="28"/>
  <c r="AM137" i="28"/>
  <c r="AN137" i="28"/>
  <c r="AO137" i="28"/>
  <c r="G138" i="28"/>
  <c r="H138" i="28"/>
  <c r="I138" i="28"/>
  <c r="J138" i="28"/>
  <c r="K138" i="28"/>
  <c r="L138" i="28"/>
  <c r="M138" i="28"/>
  <c r="N138" i="28"/>
  <c r="O138" i="28"/>
  <c r="P138" i="28"/>
  <c r="Q138" i="28"/>
  <c r="R138" i="28"/>
  <c r="S138" i="28"/>
  <c r="T138" i="28"/>
  <c r="U138" i="28"/>
  <c r="V138" i="28"/>
  <c r="W138" i="28"/>
  <c r="X138" i="28"/>
  <c r="Y138" i="28"/>
  <c r="Z138" i="28"/>
  <c r="AA138" i="28"/>
  <c r="AB138" i="28"/>
  <c r="AC138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G139" i="28"/>
  <c r="H139" i="28"/>
  <c r="I139" i="28"/>
  <c r="J139" i="28"/>
  <c r="K139" i="28"/>
  <c r="L139" i="28"/>
  <c r="M139" i="28"/>
  <c r="N139" i="28"/>
  <c r="O139" i="28"/>
  <c r="P139" i="28"/>
  <c r="Q139" i="28"/>
  <c r="R139" i="28"/>
  <c r="S139" i="28"/>
  <c r="T139" i="28"/>
  <c r="U139" i="28"/>
  <c r="V139" i="28"/>
  <c r="W139" i="28"/>
  <c r="X139" i="28"/>
  <c r="Y139" i="28"/>
  <c r="Z139" i="28"/>
  <c r="AA139" i="28"/>
  <c r="AB139" i="28"/>
  <c r="AC139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G140" i="28"/>
  <c r="H140" i="28"/>
  <c r="I140" i="28"/>
  <c r="J140" i="28"/>
  <c r="K140" i="28"/>
  <c r="L140" i="28"/>
  <c r="M140" i="28"/>
  <c r="N140" i="28"/>
  <c r="O140" i="28"/>
  <c r="P140" i="28"/>
  <c r="Q140" i="28"/>
  <c r="R140" i="28"/>
  <c r="S140" i="28"/>
  <c r="T140" i="28"/>
  <c r="U140" i="28"/>
  <c r="V140" i="28"/>
  <c r="W140" i="28"/>
  <c r="X140" i="28"/>
  <c r="Y140" i="28"/>
  <c r="Z140" i="28"/>
  <c r="AA140" i="28"/>
  <c r="AB140" i="28"/>
  <c r="AC140" i="28"/>
  <c r="AD140" i="28"/>
  <c r="AE140" i="28"/>
  <c r="AF140" i="28"/>
  <c r="AG140" i="28"/>
  <c r="AH140" i="28"/>
  <c r="AI140" i="28"/>
  <c r="AJ140" i="28"/>
  <c r="AK140" i="28"/>
  <c r="AL140" i="28"/>
  <c r="AM140" i="28"/>
  <c r="AN140" i="28"/>
  <c r="AO140" i="28"/>
  <c r="G141" i="28"/>
  <c r="H141" i="28"/>
  <c r="I141" i="28"/>
  <c r="J141" i="28"/>
  <c r="K141" i="28"/>
  <c r="L141" i="28"/>
  <c r="M141" i="28"/>
  <c r="N141" i="28"/>
  <c r="O141" i="28"/>
  <c r="P141" i="28"/>
  <c r="Q141" i="28"/>
  <c r="R141" i="28"/>
  <c r="S141" i="28"/>
  <c r="T141" i="28"/>
  <c r="U141" i="28"/>
  <c r="V141" i="28"/>
  <c r="W141" i="28"/>
  <c r="X141" i="28"/>
  <c r="Y141" i="28"/>
  <c r="Z141" i="28"/>
  <c r="AA141" i="28"/>
  <c r="AB141" i="28"/>
  <c r="AC141" i="28"/>
  <c r="AD141" i="28"/>
  <c r="AE141" i="28"/>
  <c r="AF141" i="28"/>
  <c r="AG141" i="28"/>
  <c r="AH141" i="28"/>
  <c r="AI141" i="28"/>
  <c r="AJ141" i="28"/>
  <c r="AK141" i="28"/>
  <c r="AL141" i="28"/>
  <c r="AM141" i="28"/>
  <c r="AN141" i="28"/>
  <c r="AO141" i="28"/>
  <c r="G142" i="28"/>
  <c r="H142" i="28"/>
  <c r="I142" i="28"/>
  <c r="J142" i="28"/>
  <c r="K142" i="28"/>
  <c r="L142" i="28"/>
  <c r="M142" i="28"/>
  <c r="N142" i="28"/>
  <c r="O142" i="28"/>
  <c r="P142" i="28"/>
  <c r="Q142" i="28"/>
  <c r="R142" i="28"/>
  <c r="S142" i="28"/>
  <c r="T142" i="28"/>
  <c r="U142" i="28"/>
  <c r="V142" i="28"/>
  <c r="W142" i="28"/>
  <c r="X142" i="28"/>
  <c r="Y142" i="28"/>
  <c r="Z142" i="28"/>
  <c r="AA142" i="28"/>
  <c r="AB142" i="28"/>
  <c r="AC142" i="28"/>
  <c r="AD142" i="28"/>
  <c r="AE142" i="28"/>
  <c r="AF142" i="28"/>
  <c r="AG142" i="28"/>
  <c r="AH142" i="28"/>
  <c r="AI142" i="28"/>
  <c r="AJ142" i="28"/>
  <c r="AK142" i="28"/>
  <c r="AL142" i="28"/>
  <c r="AM142" i="28"/>
  <c r="AN142" i="28"/>
  <c r="AO142" i="28"/>
  <c r="G143" i="28"/>
  <c r="H143" i="28"/>
  <c r="I143" i="28"/>
  <c r="J143" i="28"/>
  <c r="K143" i="28"/>
  <c r="L143" i="28"/>
  <c r="M143" i="28"/>
  <c r="N143" i="28"/>
  <c r="O143" i="28"/>
  <c r="P143" i="28"/>
  <c r="Q143" i="28"/>
  <c r="R143" i="28"/>
  <c r="S143" i="28"/>
  <c r="T143" i="28"/>
  <c r="U143" i="28"/>
  <c r="V143" i="28"/>
  <c r="W143" i="28"/>
  <c r="X143" i="28"/>
  <c r="Y143" i="28"/>
  <c r="Z143" i="28"/>
  <c r="AA143" i="28"/>
  <c r="AB143" i="28"/>
  <c r="AC143" i="28"/>
  <c r="AD143" i="28"/>
  <c r="AE143" i="28"/>
  <c r="AF143" i="28"/>
  <c r="AG143" i="28"/>
  <c r="AH143" i="28"/>
  <c r="AI143" i="28"/>
  <c r="AJ143" i="28"/>
  <c r="AK143" i="28"/>
  <c r="AL143" i="28"/>
  <c r="AM143" i="28"/>
  <c r="AN143" i="28"/>
  <c r="AO143" i="28"/>
  <c r="G144" i="28"/>
  <c r="H144" i="28"/>
  <c r="I144" i="28"/>
  <c r="J144" i="28"/>
  <c r="K144" i="28"/>
  <c r="L144" i="28"/>
  <c r="M144" i="28"/>
  <c r="N144" i="28"/>
  <c r="O144" i="28"/>
  <c r="P144" i="28"/>
  <c r="Q144" i="28"/>
  <c r="R144" i="28"/>
  <c r="S144" i="28"/>
  <c r="T144" i="28"/>
  <c r="U144" i="28"/>
  <c r="V144" i="28"/>
  <c r="W144" i="28"/>
  <c r="X144" i="28"/>
  <c r="Y144" i="28"/>
  <c r="Z144" i="28"/>
  <c r="AA144" i="28"/>
  <c r="AB144" i="28"/>
  <c r="AC144" i="28"/>
  <c r="AD144" i="28"/>
  <c r="AE144" i="28"/>
  <c r="AF144" i="28"/>
  <c r="AG144" i="28"/>
  <c r="AH144" i="28"/>
  <c r="AI144" i="28"/>
  <c r="AJ144" i="28"/>
  <c r="AK144" i="28"/>
  <c r="AL144" i="28"/>
  <c r="AM144" i="28"/>
  <c r="AN144" i="28"/>
  <c r="AO144" i="28"/>
  <c r="G145" i="28"/>
  <c r="H145" i="28"/>
  <c r="I145" i="28"/>
  <c r="J145" i="28"/>
  <c r="K145" i="28"/>
  <c r="L145" i="28"/>
  <c r="M145" i="28"/>
  <c r="N145" i="28"/>
  <c r="O145" i="28"/>
  <c r="P145" i="28"/>
  <c r="Q145" i="28"/>
  <c r="R145" i="28"/>
  <c r="S145" i="28"/>
  <c r="T145" i="28"/>
  <c r="U145" i="28"/>
  <c r="V145" i="28"/>
  <c r="W145" i="28"/>
  <c r="X145" i="28"/>
  <c r="Y145" i="28"/>
  <c r="Z145" i="28"/>
  <c r="AA145" i="28"/>
  <c r="AB145" i="28"/>
  <c r="AC145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G146" i="28"/>
  <c r="H146" i="28"/>
  <c r="I146" i="28"/>
  <c r="J146" i="28"/>
  <c r="K146" i="28"/>
  <c r="L146" i="28"/>
  <c r="M146" i="28"/>
  <c r="N146" i="28"/>
  <c r="O146" i="28"/>
  <c r="P146" i="28"/>
  <c r="Q146" i="28"/>
  <c r="R146" i="28"/>
  <c r="S146" i="28"/>
  <c r="T146" i="28"/>
  <c r="U146" i="28"/>
  <c r="V146" i="28"/>
  <c r="W146" i="28"/>
  <c r="X146" i="28"/>
  <c r="Y146" i="28"/>
  <c r="Z146" i="28"/>
  <c r="AA146" i="28"/>
  <c r="AB146" i="28"/>
  <c r="AC146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G147" i="28"/>
  <c r="H147" i="28"/>
  <c r="I147" i="28"/>
  <c r="J147" i="28"/>
  <c r="K147" i="28"/>
  <c r="L147" i="28"/>
  <c r="M147" i="28"/>
  <c r="N147" i="28"/>
  <c r="O147" i="28"/>
  <c r="P147" i="28"/>
  <c r="Q147" i="28"/>
  <c r="R147" i="28"/>
  <c r="S147" i="28"/>
  <c r="T147" i="28"/>
  <c r="U147" i="28"/>
  <c r="V147" i="28"/>
  <c r="W147" i="28"/>
  <c r="X147" i="28"/>
  <c r="Y147" i="28"/>
  <c r="Z147" i="28"/>
  <c r="AA147" i="28"/>
  <c r="AB147" i="28"/>
  <c r="AC147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G148" i="28"/>
  <c r="H148" i="28"/>
  <c r="I148" i="28"/>
  <c r="J148" i="28"/>
  <c r="K148" i="28"/>
  <c r="L148" i="28"/>
  <c r="M148" i="28"/>
  <c r="N148" i="28"/>
  <c r="O148" i="28"/>
  <c r="P148" i="28"/>
  <c r="Q148" i="28"/>
  <c r="R148" i="28"/>
  <c r="S148" i="28"/>
  <c r="T148" i="28"/>
  <c r="U148" i="28"/>
  <c r="V148" i="28"/>
  <c r="W148" i="28"/>
  <c r="X148" i="28"/>
  <c r="Y148" i="28"/>
  <c r="Z148" i="28"/>
  <c r="AA148" i="28"/>
  <c r="AB148" i="28"/>
  <c r="AC148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G149" i="28"/>
  <c r="H149" i="28"/>
  <c r="I149" i="28"/>
  <c r="J149" i="28"/>
  <c r="K149" i="28"/>
  <c r="L149" i="28"/>
  <c r="M149" i="28"/>
  <c r="N149" i="28"/>
  <c r="O149" i="28"/>
  <c r="P149" i="28"/>
  <c r="Q149" i="28"/>
  <c r="R149" i="28"/>
  <c r="S149" i="28"/>
  <c r="T149" i="28"/>
  <c r="U149" i="28"/>
  <c r="V149" i="28"/>
  <c r="W149" i="28"/>
  <c r="X149" i="28"/>
  <c r="Y149" i="28"/>
  <c r="Z149" i="28"/>
  <c r="AA149" i="28"/>
  <c r="AB149" i="28"/>
  <c r="AC149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G150" i="28"/>
  <c r="H150" i="28"/>
  <c r="I150" i="28"/>
  <c r="J150" i="28"/>
  <c r="K150" i="28"/>
  <c r="L150" i="28"/>
  <c r="M150" i="28"/>
  <c r="N150" i="28"/>
  <c r="O150" i="28"/>
  <c r="P150" i="28"/>
  <c r="Q150" i="28"/>
  <c r="R150" i="28"/>
  <c r="S150" i="28"/>
  <c r="T150" i="28"/>
  <c r="U150" i="28"/>
  <c r="V150" i="28"/>
  <c r="W150" i="28"/>
  <c r="X150" i="28"/>
  <c r="Y150" i="28"/>
  <c r="Z150" i="28"/>
  <c r="AA150" i="28"/>
  <c r="AB150" i="28"/>
  <c r="AC150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G151" i="28"/>
  <c r="H151" i="28"/>
  <c r="I151" i="28"/>
  <c r="J151" i="28"/>
  <c r="K151" i="28"/>
  <c r="L151" i="28"/>
  <c r="M151" i="28"/>
  <c r="N151" i="28"/>
  <c r="O151" i="28"/>
  <c r="P151" i="28"/>
  <c r="Q151" i="28"/>
  <c r="R151" i="28"/>
  <c r="S151" i="28"/>
  <c r="T151" i="28"/>
  <c r="U151" i="28"/>
  <c r="V151" i="28"/>
  <c r="W151" i="28"/>
  <c r="X151" i="28"/>
  <c r="Y151" i="28"/>
  <c r="Z151" i="28"/>
  <c r="AA151" i="28"/>
  <c r="AB151" i="28"/>
  <c r="AC151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G152" i="28"/>
  <c r="H152" i="28"/>
  <c r="I152" i="28"/>
  <c r="J152" i="28"/>
  <c r="K152" i="28"/>
  <c r="L152" i="28"/>
  <c r="M152" i="28"/>
  <c r="N152" i="28"/>
  <c r="O152" i="28"/>
  <c r="P152" i="28"/>
  <c r="Q152" i="28"/>
  <c r="R152" i="28"/>
  <c r="S152" i="28"/>
  <c r="T152" i="28"/>
  <c r="U152" i="28"/>
  <c r="V152" i="28"/>
  <c r="W152" i="28"/>
  <c r="X152" i="28"/>
  <c r="Y152" i="28"/>
  <c r="Z152" i="28"/>
  <c r="AA152" i="28"/>
  <c r="AB152" i="28"/>
  <c r="AC152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G153" i="28"/>
  <c r="H153" i="28"/>
  <c r="I153" i="28"/>
  <c r="J153" i="28"/>
  <c r="K153" i="28"/>
  <c r="L153" i="28"/>
  <c r="M153" i="28"/>
  <c r="N153" i="28"/>
  <c r="O153" i="28"/>
  <c r="P153" i="28"/>
  <c r="Q153" i="28"/>
  <c r="R153" i="28"/>
  <c r="S153" i="28"/>
  <c r="T153" i="28"/>
  <c r="U153" i="28"/>
  <c r="V153" i="28"/>
  <c r="W153" i="28"/>
  <c r="X153" i="28"/>
  <c r="Y153" i="28"/>
  <c r="Z153" i="28"/>
  <c r="AA153" i="28"/>
  <c r="AB153" i="28"/>
  <c r="AC153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G154" i="28"/>
  <c r="H154" i="28"/>
  <c r="I154" i="28"/>
  <c r="J154" i="28"/>
  <c r="K154" i="28"/>
  <c r="L154" i="28"/>
  <c r="M154" i="28"/>
  <c r="N154" i="28"/>
  <c r="O154" i="28"/>
  <c r="P154" i="28"/>
  <c r="Q154" i="28"/>
  <c r="R154" i="28"/>
  <c r="S154" i="28"/>
  <c r="T154" i="28"/>
  <c r="U154" i="28"/>
  <c r="V154" i="28"/>
  <c r="W154" i="28"/>
  <c r="X154" i="28"/>
  <c r="Y154" i="28"/>
  <c r="Z154" i="28"/>
  <c r="AA154" i="28"/>
  <c r="AB154" i="28"/>
  <c r="AC154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G155" i="28"/>
  <c r="H155" i="28"/>
  <c r="I155" i="28"/>
  <c r="J155" i="28"/>
  <c r="K155" i="28"/>
  <c r="L155" i="28"/>
  <c r="M155" i="28"/>
  <c r="N155" i="28"/>
  <c r="O155" i="28"/>
  <c r="P155" i="28"/>
  <c r="Q155" i="28"/>
  <c r="R155" i="28"/>
  <c r="S155" i="28"/>
  <c r="T155" i="28"/>
  <c r="U155" i="28"/>
  <c r="V155" i="28"/>
  <c r="W155" i="28"/>
  <c r="X155" i="28"/>
  <c r="Y155" i="28"/>
  <c r="Z155" i="28"/>
  <c r="AA155" i="28"/>
  <c r="AB155" i="28"/>
  <c r="AC155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G156" i="28"/>
  <c r="H156" i="28"/>
  <c r="I156" i="28"/>
  <c r="J156" i="28"/>
  <c r="K156" i="28"/>
  <c r="L156" i="28"/>
  <c r="M156" i="28"/>
  <c r="N156" i="28"/>
  <c r="O156" i="28"/>
  <c r="P156" i="28"/>
  <c r="Q156" i="28"/>
  <c r="R156" i="28"/>
  <c r="S156" i="28"/>
  <c r="T156" i="28"/>
  <c r="U156" i="28"/>
  <c r="V156" i="28"/>
  <c r="W156" i="28"/>
  <c r="X156" i="28"/>
  <c r="Y156" i="28"/>
  <c r="Z156" i="28"/>
  <c r="AA156" i="28"/>
  <c r="AB156" i="28"/>
  <c r="AC156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G157" i="28"/>
  <c r="H157" i="28"/>
  <c r="I157" i="28"/>
  <c r="J157" i="28"/>
  <c r="K157" i="28"/>
  <c r="L157" i="28"/>
  <c r="M157" i="28"/>
  <c r="N157" i="28"/>
  <c r="O157" i="28"/>
  <c r="P157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AC157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G158" i="28"/>
  <c r="H158" i="28"/>
  <c r="I158" i="28"/>
  <c r="J158" i="28"/>
  <c r="K158" i="28"/>
  <c r="L158" i="28"/>
  <c r="M158" i="28"/>
  <c r="N158" i="28"/>
  <c r="O158" i="28"/>
  <c r="P158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AC158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G159" i="28"/>
  <c r="H159" i="28"/>
  <c r="I159" i="28"/>
  <c r="J159" i="28"/>
  <c r="K159" i="28"/>
  <c r="L159" i="28"/>
  <c r="M159" i="28"/>
  <c r="N159" i="28"/>
  <c r="O159" i="28"/>
  <c r="P159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AC159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F111" i="28"/>
  <c r="F112" i="28"/>
  <c r="H166" i="28" s="1"/>
  <c r="F113" i="28"/>
  <c r="F114" i="28"/>
  <c r="F115" i="28"/>
  <c r="F116" i="28"/>
  <c r="H170" i="28" s="1"/>
  <c r="F117" i="28"/>
  <c r="F118" i="28"/>
  <c r="F119" i="28"/>
  <c r="F120" i="28"/>
  <c r="H174" i="28" s="1"/>
  <c r="F121" i="28"/>
  <c r="F122" i="28"/>
  <c r="F123" i="28"/>
  <c r="F124" i="28"/>
  <c r="H178" i="28" s="1"/>
  <c r="F125" i="28"/>
  <c r="F126" i="28"/>
  <c r="F127" i="28"/>
  <c r="F128" i="28"/>
  <c r="H182" i="28" s="1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D148" i="28"/>
  <c r="D202" i="28" s="1"/>
  <c r="D149" i="28"/>
  <c r="D203" i="28" s="1"/>
  <c r="D150" i="28"/>
  <c r="D204" i="28" s="1"/>
  <c r="D151" i="28"/>
  <c r="D205" i="28" s="1"/>
  <c r="D152" i="28"/>
  <c r="D206" i="28" s="1"/>
  <c r="D153" i="28"/>
  <c r="D207" i="28" s="1"/>
  <c r="D154" i="28"/>
  <c r="D208" i="28" s="1"/>
  <c r="D155" i="28"/>
  <c r="D209" i="28" s="1"/>
  <c r="D156" i="28"/>
  <c r="D210" i="28" s="1"/>
  <c r="D157" i="28"/>
  <c r="D211" i="28" s="1"/>
  <c r="D158" i="28"/>
  <c r="D212" i="28" s="1"/>
  <c r="D159" i="28"/>
  <c r="D213" i="28" s="1"/>
  <c r="D111" i="28"/>
  <c r="D165" i="28" s="1"/>
  <c r="D219" i="28" s="1"/>
  <c r="D272" i="28" s="1"/>
  <c r="D324" i="28" s="1"/>
  <c r="D376" i="28" s="1"/>
  <c r="D112" i="28"/>
  <c r="D166" i="28" s="1"/>
  <c r="D220" i="28" s="1"/>
  <c r="D273" i="28" s="1"/>
  <c r="D325" i="28" s="1"/>
  <c r="D377" i="28" s="1"/>
  <c r="D113" i="28"/>
  <c r="D167" i="28" s="1"/>
  <c r="D221" i="28" s="1"/>
  <c r="D274" i="28" s="1"/>
  <c r="D326" i="28" s="1"/>
  <c r="D378" i="28" s="1"/>
  <c r="D114" i="28"/>
  <c r="D168" i="28" s="1"/>
  <c r="D222" i="28" s="1"/>
  <c r="D275" i="28" s="1"/>
  <c r="D327" i="28" s="1"/>
  <c r="D379" i="28" s="1"/>
  <c r="D115" i="28"/>
  <c r="D169" i="28" s="1"/>
  <c r="D223" i="28" s="1"/>
  <c r="D276" i="28" s="1"/>
  <c r="D328" i="28" s="1"/>
  <c r="D380" i="28" s="1"/>
  <c r="D116" i="28"/>
  <c r="D170" i="28" s="1"/>
  <c r="D224" i="28" s="1"/>
  <c r="D277" i="28" s="1"/>
  <c r="D329" i="28" s="1"/>
  <c r="D381" i="28" s="1"/>
  <c r="D117" i="28"/>
  <c r="D171" i="28" s="1"/>
  <c r="D225" i="28" s="1"/>
  <c r="D278" i="28" s="1"/>
  <c r="D330" i="28" s="1"/>
  <c r="D382" i="28" s="1"/>
  <c r="D118" i="28"/>
  <c r="D172" i="28" s="1"/>
  <c r="D226" i="28" s="1"/>
  <c r="D279" i="28" s="1"/>
  <c r="D331" i="28" s="1"/>
  <c r="D383" i="28" s="1"/>
  <c r="D119" i="28"/>
  <c r="D173" i="28" s="1"/>
  <c r="D227" i="28" s="1"/>
  <c r="D280" i="28" s="1"/>
  <c r="D332" i="28" s="1"/>
  <c r="D384" i="28" s="1"/>
  <c r="D120" i="28"/>
  <c r="D174" i="28" s="1"/>
  <c r="D228" i="28" s="1"/>
  <c r="D281" i="28" s="1"/>
  <c r="D333" i="28" s="1"/>
  <c r="D385" i="28" s="1"/>
  <c r="D121" i="28"/>
  <c r="D175" i="28" s="1"/>
  <c r="D229" i="28" s="1"/>
  <c r="D282" i="28" s="1"/>
  <c r="D334" i="28" s="1"/>
  <c r="D386" i="28" s="1"/>
  <c r="D122" i="28"/>
  <c r="D176" i="28" s="1"/>
  <c r="D230" i="28" s="1"/>
  <c r="D283" i="28" s="1"/>
  <c r="D335" i="28" s="1"/>
  <c r="D387" i="28" s="1"/>
  <c r="D123" i="28"/>
  <c r="D177" i="28" s="1"/>
  <c r="D231" i="28" s="1"/>
  <c r="D284" i="28" s="1"/>
  <c r="D336" i="28" s="1"/>
  <c r="D388" i="28" s="1"/>
  <c r="D124" i="28"/>
  <c r="D178" i="28" s="1"/>
  <c r="D232" i="28" s="1"/>
  <c r="D285" i="28" s="1"/>
  <c r="D337" i="28" s="1"/>
  <c r="D389" i="28" s="1"/>
  <c r="D125" i="28"/>
  <c r="D179" i="28" s="1"/>
  <c r="D233" i="28" s="1"/>
  <c r="D286" i="28" s="1"/>
  <c r="D338" i="28" s="1"/>
  <c r="D390" i="28" s="1"/>
  <c r="D126" i="28"/>
  <c r="D180" i="28" s="1"/>
  <c r="D234" i="28" s="1"/>
  <c r="D287" i="28" s="1"/>
  <c r="D339" i="28" s="1"/>
  <c r="D391" i="28" s="1"/>
  <c r="D127" i="28"/>
  <c r="D181" i="28" s="1"/>
  <c r="D235" i="28" s="1"/>
  <c r="D288" i="28" s="1"/>
  <c r="D340" i="28" s="1"/>
  <c r="D392" i="28" s="1"/>
  <c r="D128" i="28"/>
  <c r="D182" i="28" s="1"/>
  <c r="D236" i="28" s="1"/>
  <c r="D289" i="28" s="1"/>
  <c r="D341" i="28" s="1"/>
  <c r="D393" i="28" s="1"/>
  <c r="D129" i="28"/>
  <c r="D183" i="28" s="1"/>
  <c r="D237" i="28" s="1"/>
  <c r="D290" i="28" s="1"/>
  <c r="D342" i="28" s="1"/>
  <c r="D394" i="28" s="1"/>
  <c r="D130" i="28"/>
  <c r="D184" i="28" s="1"/>
  <c r="D238" i="28" s="1"/>
  <c r="D291" i="28" s="1"/>
  <c r="D343" i="28" s="1"/>
  <c r="D395" i="28" s="1"/>
  <c r="D131" i="28"/>
  <c r="D185" i="28" s="1"/>
  <c r="D239" i="28" s="1"/>
  <c r="D292" i="28" s="1"/>
  <c r="D344" i="28" s="1"/>
  <c r="D396" i="28" s="1"/>
  <c r="D132" i="28"/>
  <c r="D186" i="28" s="1"/>
  <c r="D240" i="28" s="1"/>
  <c r="D293" i="28" s="1"/>
  <c r="D345" i="28" s="1"/>
  <c r="D397" i="28" s="1"/>
  <c r="D133" i="28"/>
  <c r="D187" i="28" s="1"/>
  <c r="D241" i="28" s="1"/>
  <c r="D294" i="28" s="1"/>
  <c r="D346" i="28" s="1"/>
  <c r="D398" i="28" s="1"/>
  <c r="D134" i="28"/>
  <c r="D188" i="28" s="1"/>
  <c r="D242" i="28" s="1"/>
  <c r="D295" i="28" s="1"/>
  <c r="D347" i="28" s="1"/>
  <c r="D399" i="28" s="1"/>
  <c r="D135" i="28"/>
  <c r="D189" i="28" s="1"/>
  <c r="D243" i="28" s="1"/>
  <c r="D296" i="28" s="1"/>
  <c r="D348" i="28" s="1"/>
  <c r="D400" i="28" s="1"/>
  <c r="D136" i="28"/>
  <c r="D190" i="28" s="1"/>
  <c r="D244" i="28" s="1"/>
  <c r="D297" i="28" s="1"/>
  <c r="D349" i="28" s="1"/>
  <c r="D401" i="28" s="1"/>
  <c r="D137" i="28"/>
  <c r="D191" i="28" s="1"/>
  <c r="D245" i="28" s="1"/>
  <c r="D298" i="28" s="1"/>
  <c r="D350" i="28" s="1"/>
  <c r="D402" i="28" s="1"/>
  <c r="D138" i="28"/>
  <c r="D192" i="28" s="1"/>
  <c r="D246" i="28" s="1"/>
  <c r="D299" i="28" s="1"/>
  <c r="D351" i="28" s="1"/>
  <c r="D403" i="28" s="1"/>
  <c r="D139" i="28"/>
  <c r="D193" i="28" s="1"/>
  <c r="D247" i="28" s="1"/>
  <c r="D300" i="28" s="1"/>
  <c r="D352" i="28" s="1"/>
  <c r="D404" i="28" s="1"/>
  <c r="D140" i="28"/>
  <c r="D194" i="28" s="1"/>
  <c r="D248" i="28" s="1"/>
  <c r="D301" i="28" s="1"/>
  <c r="D353" i="28" s="1"/>
  <c r="D405" i="28" s="1"/>
  <c r="D141" i="28"/>
  <c r="D195" i="28" s="1"/>
  <c r="D249" i="28" s="1"/>
  <c r="D302" i="28" s="1"/>
  <c r="D354" i="28" s="1"/>
  <c r="D406" i="28" s="1"/>
  <c r="D142" i="28"/>
  <c r="D196" i="28" s="1"/>
  <c r="D250" i="28" s="1"/>
  <c r="D303" i="28" s="1"/>
  <c r="D355" i="28" s="1"/>
  <c r="D407" i="28" s="1"/>
  <c r="D143" i="28"/>
  <c r="D197" i="28" s="1"/>
  <c r="D251" i="28" s="1"/>
  <c r="D304" i="28" s="1"/>
  <c r="D356" i="28" s="1"/>
  <c r="D408" i="28" s="1"/>
  <c r="D144" i="28"/>
  <c r="D198" i="28" s="1"/>
  <c r="D145" i="28"/>
  <c r="D199" i="28" s="1"/>
  <c r="D146" i="28"/>
  <c r="D200" i="28" s="1"/>
  <c r="D147" i="28"/>
  <c r="D201" i="28" s="1"/>
  <c r="D110" i="28"/>
  <c r="D164" i="28" s="1"/>
  <c r="D218" i="28" s="1"/>
  <c r="D271" i="28" s="1"/>
  <c r="D323" i="28" s="1"/>
  <c r="D375" i="28" s="1"/>
  <c r="I2" i="28"/>
  <c r="J2" i="28"/>
  <c r="K2" i="28"/>
  <c r="L2" i="28"/>
  <c r="M2" i="28"/>
  <c r="N2" i="28"/>
  <c r="O2" i="28"/>
  <c r="P2" i="28"/>
  <c r="Q2" i="28"/>
  <c r="R2" i="28"/>
  <c r="S2" i="28"/>
  <c r="T2" i="28"/>
  <c r="U2" i="28"/>
  <c r="V2" i="28"/>
  <c r="W2" i="28"/>
  <c r="X2" i="28"/>
  <c r="Y2" i="28"/>
  <c r="Z2" i="28"/>
  <c r="AA2" i="28"/>
  <c r="AB2" i="28"/>
  <c r="AC2" i="28"/>
  <c r="AD2" i="28"/>
  <c r="AE2" i="28"/>
  <c r="AF2" i="28"/>
  <c r="AG2" i="28"/>
  <c r="AH2" i="28"/>
  <c r="AI2" i="28"/>
  <c r="AJ2" i="28"/>
  <c r="AK2" i="28"/>
  <c r="AL2" i="28"/>
  <c r="AM2" i="28"/>
  <c r="AN2" i="28"/>
  <c r="AO2" i="28"/>
  <c r="AP2" i="28"/>
  <c r="AQ2" i="28"/>
  <c r="H2" i="28"/>
  <c r="AI183" i="28" l="1"/>
  <c r="AE183" i="28"/>
  <c r="AA183" i="28"/>
  <c r="W183" i="28"/>
  <c r="S183" i="28"/>
  <c r="O183" i="28"/>
  <c r="K183" i="28"/>
  <c r="F365" i="28"/>
  <c r="F417" i="28" s="1"/>
  <c r="E288" i="11" s="1"/>
  <c r="AF208" i="28"/>
  <c r="X208" i="28"/>
  <c r="P208" i="28"/>
  <c r="AG205" i="28"/>
  <c r="U205" i="28"/>
  <c r="M205" i="28"/>
  <c r="AJ208" i="28"/>
  <c r="AB208" i="28"/>
  <c r="T208" i="28"/>
  <c r="L208" i="28"/>
  <c r="AK205" i="28"/>
  <c r="AC205" i="28"/>
  <c r="Y205" i="28"/>
  <c r="Q205" i="28"/>
  <c r="G200" i="28"/>
  <c r="V109" i="28"/>
  <c r="U163" i="28" s="1"/>
  <c r="U217" i="28" s="1"/>
  <c r="U270" i="28" s="1"/>
  <c r="U322" i="28" s="1"/>
  <c r="U374" i="28" s="1"/>
  <c r="U56" i="28"/>
  <c r="F212" i="28"/>
  <c r="F208" i="28"/>
  <c r="F204" i="28"/>
  <c r="F200" i="28"/>
  <c r="F196" i="28"/>
  <c r="F192" i="28"/>
  <c r="F188" i="28"/>
  <c r="F184" i="28"/>
  <c r="F180" i="28"/>
  <c r="F176" i="28"/>
  <c r="F172" i="28"/>
  <c r="F168" i="28"/>
  <c r="G211" i="28"/>
  <c r="G207" i="28"/>
  <c r="G203" i="28"/>
  <c r="G199" i="28"/>
  <c r="G191" i="28"/>
  <c r="G187" i="28"/>
  <c r="G179" i="28"/>
  <c r="G175" i="28"/>
  <c r="G171" i="28"/>
  <c r="G167" i="28"/>
  <c r="AO109" i="28"/>
  <c r="AN163" i="28" s="1"/>
  <c r="AN217" i="28" s="1"/>
  <c r="AN270" i="28" s="1"/>
  <c r="AN322" i="28" s="1"/>
  <c r="AN374" i="28" s="1"/>
  <c r="AN56" i="28"/>
  <c r="AG109" i="28"/>
  <c r="AF163" i="28" s="1"/>
  <c r="AF217" i="28" s="1"/>
  <c r="AF270" i="28" s="1"/>
  <c r="AF322" i="28" s="1"/>
  <c r="AF374" i="28" s="1"/>
  <c r="AF56" i="28"/>
  <c r="Y109" i="28"/>
  <c r="X163" i="28" s="1"/>
  <c r="X217" i="28" s="1"/>
  <c r="X270" i="28" s="1"/>
  <c r="X322" i="28" s="1"/>
  <c r="X374" i="28" s="1"/>
  <c r="X56" i="28"/>
  <c r="Q109" i="28"/>
  <c r="P163" i="28" s="1"/>
  <c r="P217" i="28" s="1"/>
  <c r="P270" i="28" s="1"/>
  <c r="P322" i="28" s="1"/>
  <c r="P374" i="28" s="1"/>
  <c r="P56" i="28"/>
  <c r="M109" i="28"/>
  <c r="L163" i="28" s="1"/>
  <c r="L217" i="28" s="1"/>
  <c r="L270" i="28" s="1"/>
  <c r="L322" i="28" s="1"/>
  <c r="L374" i="28" s="1"/>
  <c r="L56" i="28"/>
  <c r="I109" i="28"/>
  <c r="H163" i="28" s="1"/>
  <c r="H217" i="28" s="1"/>
  <c r="H270" i="28" s="1"/>
  <c r="H322" i="28" s="1"/>
  <c r="H374" i="28" s="1"/>
  <c r="H56" i="28"/>
  <c r="AN109" i="28"/>
  <c r="AM163" i="28" s="1"/>
  <c r="AM217" i="28" s="1"/>
  <c r="AM270" i="28" s="1"/>
  <c r="AM322" i="28" s="1"/>
  <c r="AM374" i="28" s="1"/>
  <c r="AM56" i="28"/>
  <c r="AJ109" i="28"/>
  <c r="AI163" i="28" s="1"/>
  <c r="AI217" i="28" s="1"/>
  <c r="AI270" i="28" s="1"/>
  <c r="AI322" i="28" s="1"/>
  <c r="AI374" i="28" s="1"/>
  <c r="AI56" i="28"/>
  <c r="AF109" i="28"/>
  <c r="AE163" i="28" s="1"/>
  <c r="AE217" i="28" s="1"/>
  <c r="AE270" i="28" s="1"/>
  <c r="AE322" i="28" s="1"/>
  <c r="AE374" i="28" s="1"/>
  <c r="AE56" i="28"/>
  <c r="AB109" i="28"/>
  <c r="AA163" i="28" s="1"/>
  <c r="AA217" i="28" s="1"/>
  <c r="AA270" i="28" s="1"/>
  <c r="AA322" i="28" s="1"/>
  <c r="AA374" i="28" s="1"/>
  <c r="AA56" i="28"/>
  <c r="X109" i="28"/>
  <c r="W163" i="28" s="1"/>
  <c r="W217" i="28" s="1"/>
  <c r="W270" i="28" s="1"/>
  <c r="W322" i="28" s="1"/>
  <c r="W374" i="28" s="1"/>
  <c r="W56" i="28"/>
  <c r="T109" i="28"/>
  <c r="S163" i="28" s="1"/>
  <c r="S217" i="28" s="1"/>
  <c r="S270" i="28" s="1"/>
  <c r="S322" i="28" s="1"/>
  <c r="S374" i="28" s="1"/>
  <c r="S56" i="28"/>
  <c r="P109" i="28"/>
  <c r="O163" i="28" s="1"/>
  <c r="O217" i="28" s="1"/>
  <c r="O270" i="28" s="1"/>
  <c r="O322" i="28" s="1"/>
  <c r="O374" i="28" s="1"/>
  <c r="O56" i="28"/>
  <c r="L109" i="28"/>
  <c r="K163" i="28" s="1"/>
  <c r="K217" i="28" s="1"/>
  <c r="K270" i="28" s="1"/>
  <c r="K322" i="28" s="1"/>
  <c r="K374" i="28" s="1"/>
  <c r="K56" i="28"/>
  <c r="H109" i="28"/>
  <c r="G163" i="28" s="1"/>
  <c r="G217" i="28" s="1"/>
  <c r="G270" i="28" s="1"/>
  <c r="G322" i="28" s="1"/>
  <c r="G374" i="28" s="1"/>
  <c r="G56" i="28"/>
  <c r="F211" i="28"/>
  <c r="F207" i="28"/>
  <c r="F203" i="28"/>
  <c r="F199" i="28"/>
  <c r="F195" i="28"/>
  <c r="F191" i="28"/>
  <c r="F187" i="28"/>
  <c r="F183" i="28"/>
  <c r="F179" i="28"/>
  <c r="F175" i="28"/>
  <c r="F171" i="28"/>
  <c r="F167" i="28"/>
  <c r="G212" i="28"/>
  <c r="G208" i="28"/>
  <c r="G204" i="28"/>
  <c r="G196" i="28"/>
  <c r="G192" i="28"/>
  <c r="G180" i="28"/>
  <c r="G176" i="28"/>
  <c r="G172" i="28"/>
  <c r="G168" i="28"/>
  <c r="F109" i="28"/>
  <c r="E163" i="28" s="1"/>
  <c r="E217" i="28" s="1"/>
  <c r="E270" i="28" s="1"/>
  <c r="E322" i="28" s="1"/>
  <c r="E374" i="28" s="1"/>
  <c r="E56" i="28"/>
  <c r="AL109" i="28"/>
  <c r="AK163" i="28" s="1"/>
  <c r="AK217" i="28" s="1"/>
  <c r="AK270" i="28" s="1"/>
  <c r="AK322" i="28" s="1"/>
  <c r="AK374" i="28" s="1"/>
  <c r="AK56" i="28"/>
  <c r="AH109" i="28"/>
  <c r="AG163" i="28" s="1"/>
  <c r="AG217" i="28" s="1"/>
  <c r="AG270" i="28" s="1"/>
  <c r="AG322" i="28" s="1"/>
  <c r="AG374" i="28" s="1"/>
  <c r="AG56" i="28"/>
  <c r="AD109" i="28"/>
  <c r="AC163" i="28" s="1"/>
  <c r="AC217" i="28" s="1"/>
  <c r="AC270" i="28" s="1"/>
  <c r="AC322" i="28" s="1"/>
  <c r="AC374" i="28" s="1"/>
  <c r="AC56" i="28"/>
  <c r="Z109" i="28"/>
  <c r="Y163" i="28" s="1"/>
  <c r="Y217" i="28" s="1"/>
  <c r="Y270" i="28" s="1"/>
  <c r="Y322" i="28" s="1"/>
  <c r="Y374" i="28" s="1"/>
  <c r="Y56" i="28"/>
  <c r="R109" i="28"/>
  <c r="Q163" i="28" s="1"/>
  <c r="Q217" i="28" s="1"/>
  <c r="Q270" i="28" s="1"/>
  <c r="Q322" i="28" s="1"/>
  <c r="Q374" i="28" s="1"/>
  <c r="Q56" i="28"/>
  <c r="N109" i="28"/>
  <c r="M163" i="28" s="1"/>
  <c r="M217" i="28" s="1"/>
  <c r="M270" i="28" s="1"/>
  <c r="M322" i="28" s="1"/>
  <c r="M374" i="28" s="1"/>
  <c r="M56" i="28"/>
  <c r="J109" i="28"/>
  <c r="I163" i="28" s="1"/>
  <c r="I217" i="28" s="1"/>
  <c r="I270" i="28" s="1"/>
  <c r="I322" i="28" s="1"/>
  <c r="I374" i="28" s="1"/>
  <c r="I56" i="28"/>
  <c r="AK109" i="28"/>
  <c r="AJ163" i="28" s="1"/>
  <c r="AJ217" i="28" s="1"/>
  <c r="AJ270" i="28" s="1"/>
  <c r="AJ322" i="28" s="1"/>
  <c r="AJ374" i="28" s="1"/>
  <c r="AJ56" i="28"/>
  <c r="AC109" i="28"/>
  <c r="AB163" i="28" s="1"/>
  <c r="AB217" i="28" s="1"/>
  <c r="AB270" i="28" s="1"/>
  <c r="AB322" i="28" s="1"/>
  <c r="AB374" i="28" s="1"/>
  <c r="AB56" i="28"/>
  <c r="U109" i="28"/>
  <c r="T163" i="28" s="1"/>
  <c r="T217" i="28" s="1"/>
  <c r="T270" i="28" s="1"/>
  <c r="T322" i="28" s="1"/>
  <c r="T374" i="28" s="1"/>
  <c r="T56" i="28"/>
  <c r="AM109" i="28"/>
  <c r="AL163" i="28" s="1"/>
  <c r="AL217" i="28" s="1"/>
  <c r="AL270" i="28" s="1"/>
  <c r="AL322" i="28" s="1"/>
  <c r="AL374" i="28" s="1"/>
  <c r="AL56" i="28"/>
  <c r="AI109" i="28"/>
  <c r="AH163" i="28" s="1"/>
  <c r="AH217" i="28" s="1"/>
  <c r="AH270" i="28" s="1"/>
  <c r="AH322" i="28" s="1"/>
  <c r="AH374" i="28" s="1"/>
  <c r="AH56" i="28"/>
  <c r="AE109" i="28"/>
  <c r="AD163" i="28" s="1"/>
  <c r="AD217" i="28" s="1"/>
  <c r="AD270" i="28" s="1"/>
  <c r="AD322" i="28" s="1"/>
  <c r="AD374" i="28" s="1"/>
  <c r="AD56" i="28"/>
  <c r="AA109" i="28"/>
  <c r="Z163" i="28" s="1"/>
  <c r="Z217" i="28" s="1"/>
  <c r="Z270" i="28" s="1"/>
  <c r="Z322" i="28" s="1"/>
  <c r="Z374" i="28" s="1"/>
  <c r="Z56" i="28"/>
  <c r="W109" i="28"/>
  <c r="V163" i="28" s="1"/>
  <c r="V217" i="28" s="1"/>
  <c r="V270" i="28" s="1"/>
  <c r="V322" i="28" s="1"/>
  <c r="V374" i="28" s="1"/>
  <c r="V56" i="28"/>
  <c r="S109" i="28"/>
  <c r="R163" i="28" s="1"/>
  <c r="R217" i="28" s="1"/>
  <c r="R270" i="28" s="1"/>
  <c r="R322" i="28" s="1"/>
  <c r="R374" i="28" s="1"/>
  <c r="R56" i="28"/>
  <c r="O109" i="28"/>
  <c r="N163" i="28" s="1"/>
  <c r="N217" i="28" s="1"/>
  <c r="N270" i="28" s="1"/>
  <c r="N322" i="28" s="1"/>
  <c r="N374" i="28" s="1"/>
  <c r="N56" i="28"/>
  <c r="K109" i="28"/>
  <c r="J163" i="28" s="1"/>
  <c r="J217" i="28" s="1"/>
  <c r="J270" i="28" s="1"/>
  <c r="J322" i="28" s="1"/>
  <c r="J374" i="28" s="1"/>
  <c r="J56" i="28"/>
  <c r="G109" i="28"/>
  <c r="F163" i="28" s="1"/>
  <c r="F217" i="28" s="1"/>
  <c r="F270" i="28" s="1"/>
  <c r="F322" i="28" s="1"/>
  <c r="F374" i="28" s="1"/>
  <c r="F56" i="28"/>
  <c r="F210" i="28"/>
  <c r="F206" i="28"/>
  <c r="F202" i="28"/>
  <c r="F198" i="28"/>
  <c r="F194" i="28"/>
  <c r="F190" i="28"/>
  <c r="F186" i="28"/>
  <c r="F182" i="28"/>
  <c r="F178" i="28"/>
  <c r="F174" i="28"/>
  <c r="F170" i="28"/>
  <c r="F166" i="28"/>
  <c r="G213" i="28"/>
  <c r="G209" i="28"/>
  <c r="G205" i="28"/>
  <c r="G201" i="28"/>
  <c r="G197" i="28"/>
  <c r="G193" i="28"/>
  <c r="G189" i="28"/>
  <c r="G185" i="28"/>
  <c r="G181" i="28"/>
  <c r="G177" i="28"/>
  <c r="AE372" i="28"/>
  <c r="AE424" i="28" s="1"/>
  <c r="AD295" i="11" s="1"/>
  <c r="AA372" i="28"/>
  <c r="AA424" i="28" s="1"/>
  <c r="Z295" i="11" s="1"/>
  <c r="W372" i="28"/>
  <c r="W424" i="28" s="1"/>
  <c r="V295" i="11" s="1"/>
  <c r="S372" i="28"/>
  <c r="S424" i="28" s="1"/>
  <c r="R295" i="11" s="1"/>
  <c r="O372" i="28"/>
  <c r="O424" i="28" s="1"/>
  <c r="N295" i="11" s="1"/>
  <c r="K372" i="28"/>
  <c r="K424" i="28" s="1"/>
  <c r="J295" i="11" s="1"/>
  <c r="G372" i="28"/>
  <c r="G424" i="28" s="1"/>
  <c r="F295" i="11" s="1"/>
  <c r="AE371" i="28"/>
  <c r="AE423" i="28" s="1"/>
  <c r="AD294" i="11" s="1"/>
  <c r="AA371" i="28"/>
  <c r="AA423" i="28" s="1"/>
  <c r="Z294" i="11" s="1"/>
  <c r="W371" i="28"/>
  <c r="W423" i="28" s="1"/>
  <c r="V294" i="11" s="1"/>
  <c r="S371" i="28"/>
  <c r="S423" i="28" s="1"/>
  <c r="R294" i="11" s="1"/>
  <c r="O371" i="28"/>
  <c r="O423" i="28" s="1"/>
  <c r="N294" i="11" s="1"/>
  <c r="K371" i="28"/>
  <c r="K423" i="28" s="1"/>
  <c r="J294" i="11" s="1"/>
  <c r="G371" i="28"/>
  <c r="G423" i="28" s="1"/>
  <c r="F294" i="11" s="1"/>
  <c r="AE370" i="28"/>
  <c r="AE422" i="28" s="1"/>
  <c r="AD293" i="11" s="1"/>
  <c r="AA370" i="28"/>
  <c r="AA422" i="28" s="1"/>
  <c r="Z293" i="11" s="1"/>
  <c r="W370" i="28"/>
  <c r="W422" i="28" s="1"/>
  <c r="V293" i="11" s="1"/>
  <c r="S370" i="28"/>
  <c r="S422" i="28" s="1"/>
  <c r="R293" i="11" s="1"/>
  <c r="O370" i="28"/>
  <c r="O422" i="28" s="1"/>
  <c r="N293" i="11" s="1"/>
  <c r="K370" i="28"/>
  <c r="K422" i="28" s="1"/>
  <c r="J293" i="11" s="1"/>
  <c r="G370" i="28"/>
  <c r="G422" i="28" s="1"/>
  <c r="F293" i="11" s="1"/>
  <c r="AE369" i="28"/>
  <c r="AE421" i="28" s="1"/>
  <c r="AD292" i="11" s="1"/>
  <c r="AA369" i="28"/>
  <c r="AA421" i="28" s="1"/>
  <c r="Z292" i="11" s="1"/>
  <c r="W369" i="28"/>
  <c r="W421" i="28" s="1"/>
  <c r="V292" i="11" s="1"/>
  <c r="S369" i="28"/>
  <c r="S421" i="28" s="1"/>
  <c r="R292" i="11" s="1"/>
  <c r="O369" i="28"/>
  <c r="O421" i="28" s="1"/>
  <c r="N292" i="11" s="1"/>
  <c r="K369" i="28"/>
  <c r="K421" i="28" s="1"/>
  <c r="J292" i="11" s="1"/>
  <c r="G369" i="28"/>
  <c r="G421" i="28" s="1"/>
  <c r="F292" i="11" s="1"/>
  <c r="AE368" i="28"/>
  <c r="AE420" i="28" s="1"/>
  <c r="AD291" i="11" s="1"/>
  <c r="AA368" i="28"/>
  <c r="AA420" i="28" s="1"/>
  <c r="Z291" i="11" s="1"/>
  <c r="W368" i="28"/>
  <c r="W420" i="28" s="1"/>
  <c r="V291" i="11" s="1"/>
  <c r="S368" i="28"/>
  <c r="S420" i="28" s="1"/>
  <c r="R291" i="11" s="1"/>
  <c r="O368" i="28"/>
  <c r="O420" i="28" s="1"/>
  <c r="N291" i="11" s="1"/>
  <c r="K368" i="28"/>
  <c r="K420" i="28" s="1"/>
  <c r="J291" i="11" s="1"/>
  <c r="G368" i="28"/>
  <c r="G420" i="28" s="1"/>
  <c r="F291" i="11" s="1"/>
  <c r="AE367" i="28"/>
  <c r="AE419" i="28" s="1"/>
  <c r="AD290" i="11" s="1"/>
  <c r="AA367" i="28"/>
  <c r="AA419" i="28" s="1"/>
  <c r="Z290" i="11" s="1"/>
  <c r="W367" i="28"/>
  <c r="W419" i="28" s="1"/>
  <c r="V290" i="11" s="1"/>
  <c r="S367" i="28"/>
  <c r="S419" i="28" s="1"/>
  <c r="R290" i="11" s="1"/>
  <c r="O367" i="28"/>
  <c r="O419" i="28" s="1"/>
  <c r="N290" i="11" s="1"/>
  <c r="K367" i="28"/>
  <c r="K419" i="28" s="1"/>
  <c r="J290" i="11" s="1"/>
  <c r="G367" i="28"/>
  <c r="G419" i="28" s="1"/>
  <c r="F290" i="11" s="1"/>
  <c r="AE366" i="28"/>
  <c r="AE418" i="28" s="1"/>
  <c r="AD289" i="11" s="1"/>
  <c r="AA366" i="28"/>
  <c r="AA418" i="28" s="1"/>
  <c r="Z289" i="11" s="1"/>
  <c r="W366" i="28"/>
  <c r="W418" i="28" s="1"/>
  <c r="V289" i="11" s="1"/>
  <c r="S366" i="28"/>
  <c r="S418" i="28" s="1"/>
  <c r="R289" i="11" s="1"/>
  <c r="O366" i="28"/>
  <c r="O418" i="28" s="1"/>
  <c r="N289" i="11" s="1"/>
  <c r="K366" i="28"/>
  <c r="K418" i="28" s="1"/>
  <c r="J289" i="11" s="1"/>
  <c r="G366" i="28"/>
  <c r="G418" i="28" s="1"/>
  <c r="F289" i="11" s="1"/>
  <c r="AE365" i="28"/>
  <c r="AE417" i="28" s="1"/>
  <c r="AD288" i="11" s="1"/>
  <c r="AA365" i="28"/>
  <c r="AA417" i="28" s="1"/>
  <c r="Z288" i="11" s="1"/>
  <c r="W365" i="28"/>
  <c r="W417" i="28" s="1"/>
  <c r="V288" i="11" s="1"/>
  <c r="S365" i="28"/>
  <c r="S417" i="28" s="1"/>
  <c r="R288" i="11" s="1"/>
  <c r="O365" i="28"/>
  <c r="O417" i="28" s="1"/>
  <c r="N288" i="11" s="1"/>
  <c r="K365" i="28"/>
  <c r="K417" i="28" s="1"/>
  <c r="J288" i="11" s="1"/>
  <c r="G365" i="28"/>
  <c r="G417" i="28" s="1"/>
  <c r="F288" i="11" s="1"/>
  <c r="AE364" i="28"/>
  <c r="AE416" i="28" s="1"/>
  <c r="AD287" i="11" s="1"/>
  <c r="AA364" i="28"/>
  <c r="AA416" i="28" s="1"/>
  <c r="Z287" i="11" s="1"/>
  <c r="W364" i="28"/>
  <c r="W416" i="28" s="1"/>
  <c r="V287" i="11" s="1"/>
  <c r="S364" i="28"/>
  <c r="S416" i="28" s="1"/>
  <c r="R287" i="11" s="1"/>
  <c r="O364" i="28"/>
  <c r="O416" i="28" s="1"/>
  <c r="N287" i="11" s="1"/>
  <c r="K364" i="28"/>
  <c r="K416" i="28" s="1"/>
  <c r="J287" i="11" s="1"/>
  <c r="G364" i="28"/>
  <c r="G416" i="28" s="1"/>
  <c r="F287" i="11" s="1"/>
  <c r="AE363" i="28"/>
  <c r="AE415" i="28" s="1"/>
  <c r="AD286" i="11" s="1"/>
  <c r="AA363" i="28"/>
  <c r="AA415" i="28" s="1"/>
  <c r="Z286" i="11" s="1"/>
  <c r="H186" i="28"/>
  <c r="H198" i="28"/>
  <c r="H190" i="28"/>
  <c r="H202" i="28"/>
  <c r="H194" i="28"/>
  <c r="M328" i="28"/>
  <c r="M380" i="28" s="1"/>
  <c r="L251" i="11" s="1"/>
  <c r="AG327" i="28"/>
  <c r="AG379" i="28" s="1"/>
  <c r="AF250" i="11" s="1"/>
  <c r="AC327" i="28"/>
  <c r="AC379" i="28" s="1"/>
  <c r="AB250" i="11" s="1"/>
  <c r="Y327" i="28"/>
  <c r="Y379" i="28" s="1"/>
  <c r="X250" i="11" s="1"/>
  <c r="U327" i="28"/>
  <c r="U379" i="28" s="1"/>
  <c r="T250" i="11" s="1"/>
  <c r="Q327" i="28"/>
  <c r="Q379" i="28" s="1"/>
  <c r="P250" i="11" s="1"/>
  <c r="M327" i="28"/>
  <c r="M379" i="28" s="1"/>
  <c r="L250" i="11" s="1"/>
  <c r="I327" i="28"/>
  <c r="I379" i="28" s="1"/>
  <c r="H250" i="11" s="1"/>
  <c r="AG326" i="28"/>
  <c r="AG378" i="28" s="1"/>
  <c r="AF249" i="11" s="1"/>
  <c r="Y326" i="28"/>
  <c r="Y378" i="28" s="1"/>
  <c r="X249" i="11" s="1"/>
  <c r="U326" i="28"/>
  <c r="U378" i="28" s="1"/>
  <c r="T249" i="11" s="1"/>
  <c r="Q326" i="28"/>
  <c r="Q378" i="28" s="1"/>
  <c r="P249" i="11" s="1"/>
  <c r="AJ212" i="28"/>
  <c r="AF212" i="28"/>
  <c r="AB212" i="28"/>
  <c r="X212" i="28"/>
  <c r="T212" i="28"/>
  <c r="P212" i="28"/>
  <c r="L212" i="28"/>
  <c r="I326" i="28"/>
  <c r="I378" i="28" s="1"/>
  <c r="H249" i="11" s="1"/>
  <c r="H211" i="28"/>
  <c r="H207" i="28"/>
  <c r="H199" i="28"/>
  <c r="H195" i="28"/>
  <c r="H191" i="28"/>
  <c r="H187" i="28"/>
  <c r="H183" i="28"/>
  <c r="H179" i="28"/>
  <c r="H175" i="28"/>
  <c r="H171" i="28"/>
  <c r="H167" i="28"/>
  <c r="AL213" i="28"/>
  <c r="AH213" i="28"/>
  <c r="AD213" i="28"/>
  <c r="Z213" i="28"/>
  <c r="V213" i="28"/>
  <c r="R213" i="28"/>
  <c r="J213" i="28"/>
  <c r="AK212" i="28"/>
  <c r="AG212" i="28"/>
  <c r="AC212" i="28"/>
  <c r="Y212" i="28"/>
  <c r="U212" i="28"/>
  <c r="Q212" i="28"/>
  <c r="M212" i="28"/>
  <c r="I212" i="28"/>
  <c r="AN211" i="28"/>
  <c r="AJ211" i="28"/>
  <c r="AF211" i="28"/>
  <c r="AB211" i="28"/>
  <c r="X211" i="28"/>
  <c r="T211" i="28"/>
  <c r="P211" i="28"/>
  <c r="L211" i="28"/>
  <c r="AM210" i="28"/>
  <c r="AI210" i="28"/>
  <c r="AE210" i="28"/>
  <c r="AA210" i="28"/>
  <c r="W210" i="28"/>
  <c r="S210" i="28"/>
  <c r="O210" i="28"/>
  <c r="K210" i="28"/>
  <c r="AL209" i="28"/>
  <c r="AH209" i="28"/>
  <c r="AD209" i="28"/>
  <c r="Z209" i="28"/>
  <c r="V209" i="28"/>
  <c r="R209" i="28"/>
  <c r="N209" i="28"/>
  <c r="J209" i="28"/>
  <c r="AK208" i="28"/>
  <c r="AG208" i="28"/>
  <c r="AC208" i="28"/>
  <c r="Y208" i="28"/>
  <c r="U208" i="28"/>
  <c r="Q208" i="28"/>
  <c r="M208" i="28"/>
  <c r="I208" i="28"/>
  <c r="AN207" i="28"/>
  <c r="AJ207" i="28"/>
  <c r="AF207" i="28"/>
  <c r="AB207" i="28"/>
  <c r="X207" i="28"/>
  <c r="T207" i="28"/>
  <c r="P207" i="28"/>
  <c r="L207" i="28"/>
  <c r="AM206" i="28"/>
  <c r="AI206" i="28"/>
  <c r="AE206" i="28"/>
  <c r="AA206" i="28"/>
  <c r="W206" i="28"/>
  <c r="S206" i="28"/>
  <c r="O206" i="28"/>
  <c r="K206" i="28"/>
  <c r="AL205" i="28"/>
  <c r="AH205" i="28"/>
  <c r="Z205" i="28"/>
  <c r="V205" i="28"/>
  <c r="R205" i="28"/>
  <c r="N205" i="28"/>
  <c r="J205" i="28"/>
  <c r="AK204" i="28"/>
  <c r="AG204" i="28"/>
  <c r="AC204" i="28"/>
  <c r="Y204" i="28"/>
  <c r="U204" i="28"/>
  <c r="Q204" i="28"/>
  <c r="M204" i="28"/>
  <c r="I204" i="28"/>
  <c r="AN203" i="28"/>
  <c r="AF203" i="28"/>
  <c r="AB203" i="28"/>
  <c r="X203" i="28"/>
  <c r="T203" i="28"/>
  <c r="P203" i="28"/>
  <c r="L203" i="28"/>
  <c r="AM202" i="28"/>
  <c r="AI202" i="28"/>
  <c r="AE202" i="28"/>
  <c r="AA202" i="28"/>
  <c r="W202" i="28"/>
  <c r="S202" i="28"/>
  <c r="O202" i="28"/>
  <c r="K202" i="28"/>
  <c r="AL201" i="28"/>
  <c r="AH201" i="28"/>
  <c r="AD201" i="28"/>
  <c r="Z201" i="28"/>
  <c r="V201" i="28"/>
  <c r="R201" i="28"/>
  <c r="N201" i="28"/>
  <c r="J201" i="28"/>
  <c r="AK200" i="28"/>
  <c r="AG200" i="28"/>
  <c r="AC200" i="28"/>
  <c r="Y200" i="28"/>
  <c r="U200" i="28"/>
  <c r="Q200" i="28"/>
  <c r="I200" i="28"/>
  <c r="AN199" i="28"/>
  <c r="AJ199" i="28"/>
  <c r="AF199" i="28"/>
  <c r="AB199" i="28"/>
  <c r="X199" i="28"/>
  <c r="T199" i="28"/>
  <c r="P199" i="28"/>
  <c r="L199" i="28"/>
  <c r="AM198" i="28"/>
  <c r="AI198" i="28"/>
  <c r="AE198" i="28"/>
  <c r="AA198" i="28"/>
  <c r="W198" i="28"/>
  <c r="O198" i="28"/>
  <c r="K198" i="28"/>
  <c r="AL197" i="28"/>
  <c r="AH197" i="28"/>
  <c r="AD197" i="28"/>
  <c r="Z197" i="28"/>
  <c r="V197" i="28"/>
  <c r="R197" i="28"/>
  <c r="N197" i="28"/>
  <c r="J197" i="28"/>
  <c r="AK196" i="28"/>
  <c r="AG196" i="28"/>
  <c r="AC196" i="28"/>
  <c r="U196" i="28"/>
  <c r="Q196" i="28"/>
  <c r="M196" i="28"/>
  <c r="I196" i="28"/>
  <c r="AN195" i="28"/>
  <c r="AJ195" i="28"/>
  <c r="AF195" i="28"/>
  <c r="AB195" i="28"/>
  <c r="X195" i="28"/>
  <c r="T195" i="28"/>
  <c r="P195" i="28"/>
  <c r="L195" i="28"/>
  <c r="AM194" i="28"/>
  <c r="AI194" i="28"/>
  <c r="AE194" i="28"/>
  <c r="W194" i="28"/>
  <c r="S194" i="28"/>
  <c r="O194" i="28"/>
  <c r="K194" i="28"/>
  <c r="AL193" i="28"/>
  <c r="AH193" i="28"/>
  <c r="AD193" i="28"/>
  <c r="Z193" i="28"/>
  <c r="R193" i="28"/>
  <c r="N193" i="28"/>
  <c r="J193" i="28"/>
  <c r="AK192" i="28"/>
  <c r="AG192" i="28"/>
  <c r="AC192" i="28"/>
  <c r="Y192" i="28"/>
  <c r="U192" i="28"/>
  <c r="Q192" i="28"/>
  <c r="M192" i="28"/>
  <c r="I192" i="28"/>
  <c r="AN191" i="28"/>
  <c r="AJ191" i="28"/>
  <c r="AF191" i="28"/>
  <c r="AB191" i="28"/>
  <c r="X191" i="28"/>
  <c r="T191" i="28"/>
  <c r="P191" i="28"/>
  <c r="L191" i="28"/>
  <c r="AM190" i="28"/>
  <c r="AI190" i="28"/>
  <c r="AE190" i="28"/>
  <c r="AA190" i="28"/>
  <c r="W190" i="28"/>
  <c r="S190" i="28"/>
  <c r="O190" i="28"/>
  <c r="K190" i="28"/>
  <c r="AL189" i="28"/>
  <c r="AH189" i="28"/>
  <c r="AD189" i="28"/>
  <c r="Z189" i="28"/>
  <c r="V189" i="28"/>
  <c r="R189" i="28"/>
  <c r="N189" i="28"/>
  <c r="J189" i="28"/>
  <c r="AK188" i="28"/>
  <c r="AG188" i="28"/>
  <c r="AC188" i="28"/>
  <c r="Y188" i="28"/>
  <c r="U188" i="28"/>
  <c r="Q188" i="28"/>
  <c r="M188" i="28"/>
  <c r="I188" i="28"/>
  <c r="AN187" i="28"/>
  <c r="AJ187" i="28"/>
  <c r="AF187" i="28"/>
  <c r="AB187" i="28"/>
  <c r="X187" i="28"/>
  <c r="T187" i="28"/>
  <c r="P187" i="28"/>
  <c r="L187" i="28"/>
  <c r="AM186" i="28"/>
  <c r="AI186" i="28"/>
  <c r="AE186" i="28"/>
  <c r="AA186" i="28"/>
  <c r="W186" i="28"/>
  <c r="S186" i="28"/>
  <c r="O186" i="28"/>
  <c r="K186" i="28"/>
  <c r="AL185" i="28"/>
  <c r="AH185" i="28"/>
  <c r="AD185" i="28"/>
  <c r="Z185" i="28"/>
  <c r="V185" i="28"/>
  <c r="R185" i="28"/>
  <c r="N185" i="28"/>
  <c r="J185" i="28"/>
  <c r="AK184" i="28"/>
  <c r="AG184" i="28"/>
  <c r="AC184" i="28"/>
  <c r="Y184" i="28"/>
  <c r="U184" i="28"/>
  <c r="AA194" i="28"/>
  <c r="V193" i="28"/>
  <c r="H210" i="28"/>
  <c r="H206" i="28"/>
  <c r="AG325" i="28"/>
  <c r="AG377" i="28" s="1"/>
  <c r="AF248" i="11" s="1"/>
  <c r="AC325" i="28"/>
  <c r="AC377" i="28" s="1"/>
  <c r="AB248" i="11" s="1"/>
  <c r="Y325" i="28"/>
  <c r="Y377" i="28" s="1"/>
  <c r="X248" i="11" s="1"/>
  <c r="U325" i="28"/>
  <c r="U377" i="28" s="1"/>
  <c r="T248" i="11" s="1"/>
  <c r="Q325" i="28"/>
  <c r="Q377" i="28" s="1"/>
  <c r="P248" i="11" s="1"/>
  <c r="M325" i="28"/>
  <c r="M377" i="28" s="1"/>
  <c r="L248" i="11" s="1"/>
  <c r="I325" i="28"/>
  <c r="I377" i="28" s="1"/>
  <c r="H248" i="11" s="1"/>
  <c r="AC324" i="28"/>
  <c r="AC376" i="28" s="1"/>
  <c r="AB247" i="11" s="1"/>
  <c r="Y324" i="28"/>
  <c r="Y376" i="28" s="1"/>
  <c r="X247" i="11" s="1"/>
  <c r="U324" i="28"/>
  <c r="U376" i="28" s="1"/>
  <c r="T247" i="11" s="1"/>
  <c r="M324" i="28"/>
  <c r="M376" i="28" s="1"/>
  <c r="L247" i="11" s="1"/>
  <c r="I324" i="28"/>
  <c r="I376" i="28" s="1"/>
  <c r="H247" i="11" s="1"/>
  <c r="AG323" i="28"/>
  <c r="AG375" i="28" s="1"/>
  <c r="AF246" i="11" s="1"/>
  <c r="AC323" i="28"/>
  <c r="AC375" i="28" s="1"/>
  <c r="AB246" i="11" s="1"/>
  <c r="Y323" i="28"/>
  <c r="Y375" i="28" s="1"/>
  <c r="X246" i="11" s="1"/>
  <c r="U323" i="28"/>
  <c r="U375" i="28" s="1"/>
  <c r="T246" i="11" s="1"/>
  <c r="Q323" i="28"/>
  <c r="Q375" i="28" s="1"/>
  <c r="P246" i="11" s="1"/>
  <c r="M323" i="28"/>
  <c r="M375" i="28" s="1"/>
  <c r="L246" i="11" s="1"/>
  <c r="I323" i="28"/>
  <c r="I375" i="28" s="1"/>
  <c r="H246" i="11" s="1"/>
  <c r="AJ328" i="28"/>
  <c r="AJ380" i="28" s="1"/>
  <c r="AI251" i="11" s="1"/>
  <c r="AM327" i="28"/>
  <c r="AM379" i="28" s="1"/>
  <c r="AL250" i="11" s="1"/>
  <c r="AI327" i="28"/>
  <c r="AI379" i="28" s="1"/>
  <c r="AH250" i="11" s="1"/>
  <c r="AL326" i="28"/>
  <c r="AL378" i="28" s="1"/>
  <c r="AK249" i="11" s="1"/>
  <c r="AK325" i="28"/>
  <c r="AK377" i="28" s="1"/>
  <c r="AJ248" i="11" s="1"/>
  <c r="AN324" i="28"/>
  <c r="AN376" i="28" s="1"/>
  <c r="AM247" i="11" s="1"/>
  <c r="AJ324" i="28"/>
  <c r="AJ376" i="28" s="1"/>
  <c r="AI247" i="11" s="1"/>
  <c r="AM323" i="28"/>
  <c r="AM375" i="28" s="1"/>
  <c r="AL246" i="11" s="1"/>
  <c r="AM333" i="28"/>
  <c r="AM385" i="28" s="1"/>
  <c r="AL256" i="11" s="1"/>
  <c r="AM365" i="28"/>
  <c r="AM417" i="28" s="1"/>
  <c r="AL288" i="11" s="1"/>
  <c r="AH349" i="28"/>
  <c r="AH401" i="28" s="1"/>
  <c r="AG272" i="11" s="1"/>
  <c r="AN372" i="28"/>
  <c r="AN424" i="28" s="1"/>
  <c r="AM295" i="11" s="1"/>
  <c r="AM371" i="28"/>
  <c r="AM423" i="28" s="1"/>
  <c r="AL294" i="11" s="1"/>
  <c r="AI371" i="28"/>
  <c r="AI423" i="28" s="1"/>
  <c r="AH294" i="11" s="1"/>
  <c r="AL370" i="28"/>
  <c r="AL422" i="28" s="1"/>
  <c r="AK293" i="11" s="1"/>
  <c r="AK369" i="28"/>
  <c r="AK421" i="28" s="1"/>
  <c r="AJ292" i="11" s="1"/>
  <c r="AN368" i="28"/>
  <c r="AN420" i="28" s="1"/>
  <c r="AM291" i="11" s="1"/>
  <c r="AM367" i="28"/>
  <c r="AM419" i="28" s="1"/>
  <c r="AL290" i="11" s="1"/>
  <c r="AI367" i="28"/>
  <c r="AI419" i="28" s="1"/>
  <c r="AH290" i="11" s="1"/>
  <c r="AL366" i="28"/>
  <c r="AL418" i="28" s="1"/>
  <c r="AK289" i="11" s="1"/>
  <c r="AK365" i="28"/>
  <c r="AK417" i="28" s="1"/>
  <c r="AJ288" i="11" s="1"/>
  <c r="AN364" i="28"/>
  <c r="AN416" i="28" s="1"/>
  <c r="AM287" i="11" s="1"/>
  <c r="AM363" i="28"/>
  <c r="AM415" i="28" s="1"/>
  <c r="AL286" i="11" s="1"/>
  <c r="AI363" i="28"/>
  <c r="AI415" i="28" s="1"/>
  <c r="AH286" i="11" s="1"/>
  <c r="AL362" i="28"/>
  <c r="AL414" i="28" s="1"/>
  <c r="AK285" i="11" s="1"/>
  <c r="AK361" i="28"/>
  <c r="AK413" i="28" s="1"/>
  <c r="AJ284" i="11" s="1"/>
  <c r="AN360" i="28"/>
  <c r="AN412" i="28" s="1"/>
  <c r="AM283" i="11" s="1"/>
  <c r="AM359" i="28"/>
  <c r="AM411" i="28" s="1"/>
  <c r="AL282" i="11" s="1"/>
  <c r="AI359" i="28"/>
  <c r="AI411" i="28" s="1"/>
  <c r="AH282" i="11" s="1"/>
  <c r="AL358" i="28"/>
  <c r="AL410" i="28" s="1"/>
  <c r="AK281" i="11" s="1"/>
  <c r="AK357" i="28"/>
  <c r="AK409" i="28" s="1"/>
  <c r="AJ280" i="11" s="1"/>
  <c r="AN356" i="28"/>
  <c r="AN408" i="28" s="1"/>
  <c r="AM279" i="11" s="1"/>
  <c r="AM355" i="28"/>
  <c r="AM407" i="28" s="1"/>
  <c r="AL278" i="11" s="1"/>
  <c r="AI355" i="28"/>
  <c r="AI407" i="28" s="1"/>
  <c r="AH278" i="11" s="1"/>
  <c r="AL354" i="28"/>
  <c r="AL406" i="28" s="1"/>
  <c r="AK277" i="11" s="1"/>
  <c r="AK353" i="28"/>
  <c r="AK405" i="28" s="1"/>
  <c r="AJ276" i="11" s="1"/>
  <c r="AN352" i="28"/>
  <c r="AN404" i="28" s="1"/>
  <c r="AM275" i="11" s="1"/>
  <c r="AM351" i="28"/>
  <c r="AM403" i="28" s="1"/>
  <c r="AL274" i="11" s="1"/>
  <c r="AI351" i="28"/>
  <c r="AI403" i="28" s="1"/>
  <c r="AH274" i="11" s="1"/>
  <c r="AL350" i="28"/>
  <c r="AL402" i="28" s="1"/>
  <c r="AK273" i="11" s="1"/>
  <c r="AN348" i="28"/>
  <c r="AN400" i="28" s="1"/>
  <c r="AM271" i="11" s="1"/>
  <c r="AJ348" i="28"/>
  <c r="AJ400" i="28" s="1"/>
  <c r="AI271" i="11" s="1"/>
  <c r="AM347" i="28"/>
  <c r="AM399" i="28" s="1"/>
  <c r="AL270" i="11" s="1"/>
  <c r="AI347" i="28"/>
  <c r="AI399" i="28" s="1"/>
  <c r="AH270" i="11" s="1"/>
  <c r="AK345" i="28"/>
  <c r="AK397" i="28" s="1"/>
  <c r="AJ268" i="11" s="1"/>
  <c r="AN344" i="28"/>
  <c r="AN396" i="28" s="1"/>
  <c r="AM267" i="11" s="1"/>
  <c r="AM343" i="28"/>
  <c r="AM395" i="28" s="1"/>
  <c r="AL266" i="11" s="1"/>
  <c r="AI343" i="28"/>
  <c r="AI395" i="28" s="1"/>
  <c r="AH266" i="11" s="1"/>
  <c r="AL342" i="28"/>
  <c r="AL394" i="28" s="1"/>
  <c r="AK265" i="11" s="1"/>
  <c r="AN340" i="28"/>
  <c r="AN392" i="28" s="1"/>
  <c r="AM263" i="11" s="1"/>
  <c r="AJ340" i="28"/>
  <c r="AJ392" i="28" s="1"/>
  <c r="AI263" i="11" s="1"/>
  <c r="AM339" i="28"/>
  <c r="AM391" i="28" s="1"/>
  <c r="AL262" i="11" s="1"/>
  <c r="AI339" i="28"/>
  <c r="AI391" i="28" s="1"/>
  <c r="AH262" i="11" s="1"/>
  <c r="AK337" i="28"/>
  <c r="AK389" i="28" s="1"/>
  <c r="AJ260" i="11" s="1"/>
  <c r="AN336" i="28"/>
  <c r="AN388" i="28" s="1"/>
  <c r="AM259" i="11" s="1"/>
  <c r="AM335" i="28"/>
  <c r="AM387" i="28" s="1"/>
  <c r="AL258" i="11" s="1"/>
  <c r="AI335" i="28"/>
  <c r="AI387" i="28" s="1"/>
  <c r="AH258" i="11" s="1"/>
  <c r="AL334" i="28"/>
  <c r="AL386" i="28" s="1"/>
  <c r="AK257" i="11" s="1"/>
  <c r="AN332" i="28"/>
  <c r="AN384" i="28" s="1"/>
  <c r="AM255" i="11" s="1"/>
  <c r="AJ332" i="28"/>
  <c r="AJ384" i="28" s="1"/>
  <c r="AI255" i="11" s="1"/>
  <c r="AM331" i="28"/>
  <c r="AM383" i="28" s="1"/>
  <c r="AL254" i="11" s="1"/>
  <c r="AI331" i="28"/>
  <c r="AI383" i="28" s="1"/>
  <c r="AH254" i="11" s="1"/>
  <c r="AK329" i="28"/>
  <c r="AK381" i="28" s="1"/>
  <c r="AJ252" i="11" s="1"/>
  <c r="AN328" i="28"/>
  <c r="AN380" i="28" s="1"/>
  <c r="AM251" i="11" s="1"/>
  <c r="H53" i="28"/>
  <c r="Z372" i="28"/>
  <c r="Z424" i="28" s="1"/>
  <c r="Y295" i="11" s="1"/>
  <c r="V372" i="28"/>
  <c r="V424" i="28" s="1"/>
  <c r="U295" i="11" s="1"/>
  <c r="R372" i="28"/>
  <c r="R424" i="28" s="1"/>
  <c r="Q295" i="11" s="1"/>
  <c r="J372" i="28"/>
  <c r="J424" i="28" s="1"/>
  <c r="I295" i="11" s="1"/>
  <c r="Z370" i="28"/>
  <c r="Z422" i="28" s="1"/>
  <c r="Y293" i="11" s="1"/>
  <c r="V370" i="28"/>
  <c r="V422" i="28" s="1"/>
  <c r="U293" i="11" s="1"/>
  <c r="R370" i="28"/>
  <c r="R422" i="28" s="1"/>
  <c r="Q293" i="11" s="1"/>
  <c r="J370" i="28"/>
  <c r="J422" i="28" s="1"/>
  <c r="I293" i="11" s="1"/>
  <c r="AD368" i="28"/>
  <c r="AD420" i="28" s="1"/>
  <c r="AC291" i="11" s="1"/>
  <c r="Z368" i="28"/>
  <c r="Z420" i="28" s="1"/>
  <c r="Y291" i="11" s="1"/>
  <c r="R368" i="28"/>
  <c r="R420" i="28" s="1"/>
  <c r="Q291" i="11" s="1"/>
  <c r="N368" i="28"/>
  <c r="N420" i="28" s="1"/>
  <c r="M291" i="11" s="1"/>
  <c r="J368" i="28"/>
  <c r="J420" i="28" s="1"/>
  <c r="I291" i="11" s="1"/>
  <c r="AD366" i="28"/>
  <c r="AD418" i="28" s="1"/>
  <c r="AC289" i="11" s="1"/>
  <c r="Z366" i="28"/>
  <c r="Z418" i="28" s="1"/>
  <c r="Y289" i="11" s="1"/>
  <c r="R366" i="28"/>
  <c r="R418" i="28" s="1"/>
  <c r="Q289" i="11" s="1"/>
  <c r="N366" i="28"/>
  <c r="N418" i="28" s="1"/>
  <c r="M289" i="11" s="1"/>
  <c r="J366" i="28"/>
  <c r="J418" i="28" s="1"/>
  <c r="I289" i="11" s="1"/>
  <c r="Z364" i="28"/>
  <c r="Z416" i="28" s="1"/>
  <c r="Y287" i="11" s="1"/>
  <c r="V364" i="28"/>
  <c r="V416" i="28" s="1"/>
  <c r="U287" i="11" s="1"/>
  <c r="R364" i="28"/>
  <c r="R416" i="28" s="1"/>
  <c r="Q287" i="11" s="1"/>
  <c r="J364" i="28"/>
  <c r="J416" i="28" s="1"/>
  <c r="I287" i="11" s="1"/>
  <c r="Z362" i="28"/>
  <c r="Z414" i="28" s="1"/>
  <c r="Y285" i="11" s="1"/>
  <c r="V362" i="28"/>
  <c r="V414" i="28" s="1"/>
  <c r="U285" i="11" s="1"/>
  <c r="R362" i="28"/>
  <c r="R414" i="28" s="1"/>
  <c r="Q285" i="11" s="1"/>
  <c r="J362" i="28"/>
  <c r="J414" i="28" s="1"/>
  <c r="I285" i="11" s="1"/>
  <c r="AD360" i="28"/>
  <c r="AD412" i="28" s="1"/>
  <c r="AC283" i="11" s="1"/>
  <c r="Z360" i="28"/>
  <c r="Z412" i="28" s="1"/>
  <c r="Y283" i="11" s="1"/>
  <c r="R360" i="28"/>
  <c r="R412" i="28" s="1"/>
  <c r="Q283" i="11" s="1"/>
  <c r="N360" i="28"/>
  <c r="N412" i="28" s="1"/>
  <c r="M283" i="11" s="1"/>
  <c r="J360" i="28"/>
  <c r="J412" i="28" s="1"/>
  <c r="I283" i="11" s="1"/>
  <c r="AD358" i="28"/>
  <c r="AD410" i="28" s="1"/>
  <c r="AC281" i="11" s="1"/>
  <c r="Z358" i="28"/>
  <c r="Z410" i="28" s="1"/>
  <c r="Y281" i="11" s="1"/>
  <c r="R358" i="28"/>
  <c r="R410" i="28" s="1"/>
  <c r="Q281" i="11" s="1"/>
  <c r="N358" i="28"/>
  <c r="N410" i="28" s="1"/>
  <c r="M281" i="11" s="1"/>
  <c r="J358" i="28"/>
  <c r="J410" i="28" s="1"/>
  <c r="I281" i="11" s="1"/>
  <c r="Z356" i="28"/>
  <c r="Z408" i="28" s="1"/>
  <c r="Y279" i="11" s="1"/>
  <c r="V356" i="28"/>
  <c r="V408" i="28" s="1"/>
  <c r="U279" i="11" s="1"/>
  <c r="R356" i="28"/>
  <c r="R408" i="28" s="1"/>
  <c r="Q279" i="11" s="1"/>
  <c r="J356" i="28"/>
  <c r="J408" i="28" s="1"/>
  <c r="I279" i="11" s="1"/>
  <c r="Z354" i="28"/>
  <c r="Z406" i="28" s="1"/>
  <c r="Y277" i="11" s="1"/>
  <c r="V354" i="28"/>
  <c r="V406" i="28" s="1"/>
  <c r="U277" i="11" s="1"/>
  <c r="R354" i="28"/>
  <c r="R406" i="28" s="1"/>
  <c r="Q277" i="11" s="1"/>
  <c r="Z353" i="28"/>
  <c r="Z405" i="28" s="1"/>
  <c r="Y276" i="11" s="1"/>
  <c r="J353" i="28"/>
  <c r="J405" i="28" s="1"/>
  <c r="I276" i="11" s="1"/>
  <c r="AD351" i="28"/>
  <c r="AD403" i="28" s="1"/>
  <c r="AC274" i="11" s="1"/>
  <c r="N351" i="28"/>
  <c r="N403" i="28" s="1"/>
  <c r="M274" i="11" s="1"/>
  <c r="R349" i="28"/>
  <c r="R401" i="28" s="1"/>
  <c r="Q272" i="11" s="1"/>
  <c r="V347" i="28"/>
  <c r="V399" i="28" s="1"/>
  <c r="U270" i="11" s="1"/>
  <c r="F165" i="28"/>
  <c r="AF372" i="28"/>
  <c r="AF424" i="28" s="1"/>
  <c r="AE295" i="11" s="1"/>
  <c r="AB372" i="28"/>
  <c r="AB424" i="28" s="1"/>
  <c r="AA295" i="11" s="1"/>
  <c r="X372" i="28"/>
  <c r="X424" i="28" s="1"/>
  <c r="W295" i="11" s="1"/>
  <c r="T372" i="28"/>
  <c r="T424" i="28" s="1"/>
  <c r="S295" i="11" s="1"/>
  <c r="P372" i="28"/>
  <c r="P424" i="28" s="1"/>
  <c r="O295" i="11" s="1"/>
  <c r="L372" i="28"/>
  <c r="L424" i="28" s="1"/>
  <c r="K295" i="11" s="1"/>
  <c r="H372" i="28"/>
  <c r="H424" i="28" s="1"/>
  <c r="G295" i="11" s="1"/>
  <c r="AF371" i="28"/>
  <c r="AF423" i="28" s="1"/>
  <c r="AE294" i="11" s="1"/>
  <c r="AB371" i="28"/>
  <c r="AB423" i="28" s="1"/>
  <c r="AA294" i="11" s="1"/>
  <c r="X371" i="28"/>
  <c r="X423" i="28" s="1"/>
  <c r="W294" i="11" s="1"/>
  <c r="T371" i="28"/>
  <c r="T423" i="28" s="1"/>
  <c r="S294" i="11" s="1"/>
  <c r="P371" i="28"/>
  <c r="P423" i="28" s="1"/>
  <c r="O294" i="11" s="1"/>
  <c r="L371" i="28"/>
  <c r="L423" i="28" s="1"/>
  <c r="K294" i="11" s="1"/>
  <c r="H371" i="28"/>
  <c r="H423" i="28" s="1"/>
  <c r="G294" i="11" s="1"/>
  <c r="AF370" i="28"/>
  <c r="AF422" i="28" s="1"/>
  <c r="AE293" i="11" s="1"/>
  <c r="AB370" i="28"/>
  <c r="AB422" i="28" s="1"/>
  <c r="AA293" i="11" s="1"/>
  <c r="X370" i="28"/>
  <c r="X422" i="28" s="1"/>
  <c r="W293" i="11" s="1"/>
  <c r="T370" i="28"/>
  <c r="T422" i="28" s="1"/>
  <c r="S293" i="11" s="1"/>
  <c r="P370" i="28"/>
  <c r="P422" i="28" s="1"/>
  <c r="O293" i="11" s="1"/>
  <c r="L370" i="28"/>
  <c r="L422" i="28" s="1"/>
  <c r="K293" i="11" s="1"/>
  <c r="H370" i="28"/>
  <c r="H422" i="28" s="1"/>
  <c r="G293" i="11" s="1"/>
  <c r="AF369" i="28"/>
  <c r="AF421" i="28" s="1"/>
  <c r="AE292" i="11" s="1"/>
  <c r="AB369" i="28"/>
  <c r="AB421" i="28" s="1"/>
  <c r="AA292" i="11" s="1"/>
  <c r="X369" i="28"/>
  <c r="X421" i="28" s="1"/>
  <c r="W292" i="11" s="1"/>
  <c r="T369" i="28"/>
  <c r="T421" i="28" s="1"/>
  <c r="S292" i="11" s="1"/>
  <c r="P369" i="28"/>
  <c r="P421" i="28" s="1"/>
  <c r="O292" i="11" s="1"/>
  <c r="L369" i="28"/>
  <c r="L421" i="28" s="1"/>
  <c r="K292" i="11" s="1"/>
  <c r="H369" i="28"/>
  <c r="H421" i="28" s="1"/>
  <c r="G292" i="11" s="1"/>
  <c r="AF368" i="28"/>
  <c r="AF420" i="28" s="1"/>
  <c r="AE291" i="11" s="1"/>
  <c r="AB368" i="28"/>
  <c r="AB420" i="28" s="1"/>
  <c r="AA291" i="11" s="1"/>
  <c r="X368" i="28"/>
  <c r="X420" i="28" s="1"/>
  <c r="W291" i="11" s="1"/>
  <c r="T368" i="28"/>
  <c r="T420" i="28" s="1"/>
  <c r="S291" i="11" s="1"/>
  <c r="P368" i="28"/>
  <c r="P420" i="28" s="1"/>
  <c r="O291" i="11" s="1"/>
  <c r="L368" i="28"/>
  <c r="L420" i="28" s="1"/>
  <c r="K291" i="11" s="1"/>
  <c r="H368" i="28"/>
  <c r="H420" i="28" s="1"/>
  <c r="G291" i="11" s="1"/>
  <c r="AF367" i="28"/>
  <c r="AF419" i="28" s="1"/>
  <c r="AE290" i="11" s="1"/>
  <c r="AB367" i="28"/>
  <c r="AB419" i="28" s="1"/>
  <c r="AA290" i="11" s="1"/>
  <c r="X367" i="28"/>
  <c r="X419" i="28" s="1"/>
  <c r="W290" i="11" s="1"/>
  <c r="T367" i="28"/>
  <c r="T419" i="28" s="1"/>
  <c r="S290" i="11" s="1"/>
  <c r="P367" i="28"/>
  <c r="P419" i="28" s="1"/>
  <c r="O290" i="11" s="1"/>
  <c r="L367" i="28"/>
  <c r="L419" i="28" s="1"/>
  <c r="K290" i="11" s="1"/>
  <c r="H367" i="28"/>
  <c r="H419" i="28" s="1"/>
  <c r="G290" i="11" s="1"/>
  <c r="AF366" i="28"/>
  <c r="AF418" i="28" s="1"/>
  <c r="AE289" i="11" s="1"/>
  <c r="AB366" i="28"/>
  <c r="AB418" i="28" s="1"/>
  <c r="AA289" i="11" s="1"/>
  <c r="X366" i="28"/>
  <c r="X418" i="28" s="1"/>
  <c r="W289" i="11" s="1"/>
  <c r="T366" i="28"/>
  <c r="T418" i="28" s="1"/>
  <c r="S289" i="11" s="1"/>
  <c r="P366" i="28"/>
  <c r="P418" i="28" s="1"/>
  <c r="O289" i="11" s="1"/>
  <c r="L366" i="28"/>
  <c r="L418" i="28" s="1"/>
  <c r="K289" i="11" s="1"/>
  <c r="H366" i="28"/>
  <c r="H418" i="28" s="1"/>
  <c r="G289" i="11" s="1"/>
  <c r="AF365" i="28"/>
  <c r="AF417" i="28" s="1"/>
  <c r="AE288" i="11" s="1"/>
  <c r="AB365" i="28"/>
  <c r="AB417" i="28" s="1"/>
  <c r="AA288" i="11" s="1"/>
  <c r="X365" i="28"/>
  <c r="X417" i="28" s="1"/>
  <c r="W288" i="11" s="1"/>
  <c r="T365" i="28"/>
  <c r="T417" i="28" s="1"/>
  <c r="S288" i="11" s="1"/>
  <c r="P365" i="28"/>
  <c r="P417" i="28" s="1"/>
  <c r="O288" i="11" s="1"/>
  <c r="L365" i="28"/>
  <c r="L417" i="28" s="1"/>
  <c r="K288" i="11" s="1"/>
  <c r="H365" i="28"/>
  <c r="H417" i="28" s="1"/>
  <c r="G288" i="11" s="1"/>
  <c r="AF364" i="28"/>
  <c r="AF416" i="28" s="1"/>
  <c r="AE287" i="11" s="1"/>
  <c r="AB364" i="28"/>
  <c r="AB416" i="28" s="1"/>
  <c r="AA287" i="11" s="1"/>
  <c r="X364" i="28"/>
  <c r="X416" i="28" s="1"/>
  <c r="W287" i="11" s="1"/>
  <c r="T364" i="28"/>
  <c r="T416" i="28" s="1"/>
  <c r="S287" i="11" s="1"/>
  <c r="P364" i="28"/>
  <c r="P416" i="28" s="1"/>
  <c r="O287" i="11" s="1"/>
  <c r="L364" i="28"/>
  <c r="L416" i="28" s="1"/>
  <c r="K287" i="11" s="1"/>
  <c r="H364" i="28"/>
  <c r="H416" i="28" s="1"/>
  <c r="G287" i="11" s="1"/>
  <c r="AF363" i="28"/>
  <c r="AF415" i="28" s="1"/>
  <c r="AE286" i="11" s="1"/>
  <c r="AB363" i="28"/>
  <c r="AB415" i="28" s="1"/>
  <c r="AA286" i="11" s="1"/>
  <c r="X363" i="28"/>
  <c r="X415" i="28" s="1"/>
  <c r="W286" i="11" s="1"/>
  <c r="T363" i="28"/>
  <c r="T415" i="28" s="1"/>
  <c r="S286" i="11" s="1"/>
  <c r="P363" i="28"/>
  <c r="P415" i="28" s="1"/>
  <c r="O286" i="11" s="1"/>
  <c r="L363" i="28"/>
  <c r="L415" i="28" s="1"/>
  <c r="K286" i="11" s="1"/>
  <c r="H363" i="28"/>
  <c r="H415" i="28" s="1"/>
  <c r="G286" i="11" s="1"/>
  <c r="AF362" i="28"/>
  <c r="AF414" i="28" s="1"/>
  <c r="AE285" i="11" s="1"/>
  <c r="AB362" i="28"/>
  <c r="AB414" i="28" s="1"/>
  <c r="AA285" i="11" s="1"/>
  <c r="X362" i="28"/>
  <c r="X414" i="28" s="1"/>
  <c r="W285" i="11" s="1"/>
  <c r="T362" i="28"/>
  <c r="T414" i="28" s="1"/>
  <c r="S285" i="11" s="1"/>
  <c r="P362" i="28"/>
  <c r="P414" i="28" s="1"/>
  <c r="O285" i="11" s="1"/>
  <c r="L362" i="28"/>
  <c r="L414" i="28" s="1"/>
  <c r="K285" i="11" s="1"/>
  <c r="H362" i="28"/>
  <c r="H414" i="28" s="1"/>
  <c r="G285" i="11" s="1"/>
  <c r="AF361" i="28"/>
  <c r="AF413" i="28" s="1"/>
  <c r="AE284" i="11" s="1"/>
  <c r="AB361" i="28"/>
  <c r="AB413" i="28" s="1"/>
  <c r="AA284" i="11" s="1"/>
  <c r="X361" i="28"/>
  <c r="X413" i="28" s="1"/>
  <c r="W284" i="11" s="1"/>
  <c r="T361" i="28"/>
  <c r="T413" i="28" s="1"/>
  <c r="S284" i="11" s="1"/>
  <c r="P361" i="28"/>
  <c r="P413" i="28" s="1"/>
  <c r="O284" i="11" s="1"/>
  <c r="L361" i="28"/>
  <c r="L413" i="28" s="1"/>
  <c r="K284" i="11" s="1"/>
  <c r="H361" i="28"/>
  <c r="H413" i="28" s="1"/>
  <c r="G284" i="11" s="1"/>
  <c r="AF360" i="28"/>
  <c r="AF412" i="28" s="1"/>
  <c r="AE283" i="11" s="1"/>
  <c r="AB360" i="28"/>
  <c r="AB412" i="28" s="1"/>
  <c r="AA283" i="11" s="1"/>
  <c r="X360" i="28"/>
  <c r="X412" i="28" s="1"/>
  <c r="W283" i="11" s="1"/>
  <c r="T360" i="28"/>
  <c r="T412" i="28" s="1"/>
  <c r="S283" i="11" s="1"/>
  <c r="P360" i="28"/>
  <c r="P412" i="28" s="1"/>
  <c r="O283" i="11" s="1"/>
  <c r="L360" i="28"/>
  <c r="L412" i="28" s="1"/>
  <c r="K283" i="11" s="1"/>
  <c r="H360" i="28"/>
  <c r="H412" i="28" s="1"/>
  <c r="G283" i="11" s="1"/>
  <c r="AF359" i="28"/>
  <c r="AF411" i="28" s="1"/>
  <c r="AE282" i="11" s="1"/>
  <c r="AB359" i="28"/>
  <c r="AB411" i="28" s="1"/>
  <c r="AA282" i="11" s="1"/>
  <c r="F44" i="17"/>
  <c r="F56" i="17" s="1"/>
  <c r="R160" i="28"/>
  <c r="P8" i="6" s="1"/>
  <c r="X359" i="28"/>
  <c r="X411" i="28" s="1"/>
  <c r="W282" i="11" s="1"/>
  <c r="T359" i="28"/>
  <c r="T411" i="28" s="1"/>
  <c r="S282" i="11" s="1"/>
  <c r="P359" i="28"/>
  <c r="P411" i="28" s="1"/>
  <c r="O282" i="11" s="1"/>
  <c r="L359" i="28"/>
  <c r="L411" i="28" s="1"/>
  <c r="K282" i="11" s="1"/>
  <c r="H359" i="28"/>
  <c r="H411" i="28" s="1"/>
  <c r="G282" i="11" s="1"/>
  <c r="AF358" i="28"/>
  <c r="AF410" i="28" s="1"/>
  <c r="AE281" i="11" s="1"/>
  <c r="AB358" i="28"/>
  <c r="AB410" i="28" s="1"/>
  <c r="AA281" i="11" s="1"/>
  <c r="X358" i="28"/>
  <c r="X410" i="28" s="1"/>
  <c r="W281" i="11" s="1"/>
  <c r="T358" i="28"/>
  <c r="T410" i="28" s="1"/>
  <c r="S281" i="11" s="1"/>
  <c r="P358" i="28"/>
  <c r="P410" i="28" s="1"/>
  <c r="O281" i="11" s="1"/>
  <c r="L358" i="28"/>
  <c r="L410" i="28" s="1"/>
  <c r="K281" i="11" s="1"/>
  <c r="H358" i="28"/>
  <c r="H410" i="28" s="1"/>
  <c r="G281" i="11" s="1"/>
  <c r="AF357" i="28"/>
  <c r="AF409" i="28" s="1"/>
  <c r="AE280" i="11" s="1"/>
  <c r="AB357" i="28"/>
  <c r="AB409" i="28" s="1"/>
  <c r="AA280" i="11" s="1"/>
  <c r="X357" i="28"/>
  <c r="X409" i="28" s="1"/>
  <c r="W280" i="11" s="1"/>
  <c r="T357" i="28"/>
  <c r="T409" i="28" s="1"/>
  <c r="S280" i="11" s="1"/>
  <c r="P357" i="28"/>
  <c r="P409" i="28" s="1"/>
  <c r="O280" i="11" s="1"/>
  <c r="L357" i="28"/>
  <c r="L409" i="28" s="1"/>
  <c r="K280" i="11" s="1"/>
  <c r="H357" i="28"/>
  <c r="H409" i="28" s="1"/>
  <c r="G280" i="11" s="1"/>
  <c r="AF356" i="28"/>
  <c r="AF408" i="28" s="1"/>
  <c r="AE279" i="11" s="1"/>
  <c r="AB356" i="28"/>
  <c r="AB408" i="28" s="1"/>
  <c r="AA279" i="11" s="1"/>
  <c r="X356" i="28"/>
  <c r="X408" i="28" s="1"/>
  <c r="W279" i="11" s="1"/>
  <c r="T356" i="28"/>
  <c r="T408" i="28" s="1"/>
  <c r="S279" i="11" s="1"/>
  <c r="P356" i="28"/>
  <c r="P408" i="28" s="1"/>
  <c r="O279" i="11" s="1"/>
  <c r="L356" i="28"/>
  <c r="L408" i="28" s="1"/>
  <c r="K279" i="11" s="1"/>
  <c r="H356" i="28"/>
  <c r="H408" i="28" s="1"/>
  <c r="G279" i="11" s="1"/>
  <c r="AF355" i="28"/>
  <c r="AF407" i="28" s="1"/>
  <c r="AE278" i="11" s="1"/>
  <c r="AB355" i="28"/>
  <c r="AB407" i="28" s="1"/>
  <c r="AA278" i="11" s="1"/>
  <c r="X355" i="28"/>
  <c r="X407" i="28" s="1"/>
  <c r="W278" i="11" s="1"/>
  <c r="T355" i="28"/>
  <c r="T407" i="28" s="1"/>
  <c r="S278" i="11" s="1"/>
  <c r="P355" i="28"/>
  <c r="P407" i="28" s="1"/>
  <c r="O278" i="11" s="1"/>
  <c r="L355" i="28"/>
  <c r="L407" i="28" s="1"/>
  <c r="K278" i="11" s="1"/>
  <c r="H355" i="28"/>
  <c r="H407" i="28" s="1"/>
  <c r="G278" i="11" s="1"/>
  <c r="AF354" i="28"/>
  <c r="AF406" i="28" s="1"/>
  <c r="AE277" i="11" s="1"/>
  <c r="AB354" i="28"/>
  <c r="AB406" i="28" s="1"/>
  <c r="AA277" i="11" s="1"/>
  <c r="X354" i="28"/>
  <c r="X406" i="28" s="1"/>
  <c r="W277" i="11" s="1"/>
  <c r="T354" i="28"/>
  <c r="T406" i="28" s="1"/>
  <c r="S277" i="11" s="1"/>
  <c r="P354" i="28"/>
  <c r="P406" i="28" s="1"/>
  <c r="O277" i="11" s="1"/>
  <c r="L354" i="28"/>
  <c r="L406" i="28" s="1"/>
  <c r="K277" i="11" s="1"/>
  <c r="H354" i="28"/>
  <c r="H406" i="28" s="1"/>
  <c r="G277" i="11" s="1"/>
  <c r="AF353" i="28"/>
  <c r="AF405" i="28" s="1"/>
  <c r="AE276" i="11" s="1"/>
  <c r="AB353" i="28"/>
  <c r="AB405" i="28" s="1"/>
  <c r="AA276" i="11" s="1"/>
  <c r="X353" i="28"/>
  <c r="X405" i="28" s="1"/>
  <c r="W276" i="11" s="1"/>
  <c r="T353" i="28"/>
  <c r="T405" i="28" s="1"/>
  <c r="S276" i="11" s="1"/>
  <c r="P353" i="28"/>
  <c r="P405" i="28" s="1"/>
  <c r="O276" i="11" s="1"/>
  <c r="L353" i="28"/>
  <c r="L405" i="28" s="1"/>
  <c r="K276" i="11" s="1"/>
  <c r="W363" i="28"/>
  <c r="W415" i="28" s="1"/>
  <c r="V286" i="11" s="1"/>
  <c r="H353" i="28"/>
  <c r="H405" i="28" s="1"/>
  <c r="G276" i="11" s="1"/>
  <c r="AF352" i="28"/>
  <c r="AF404" i="28" s="1"/>
  <c r="AE275" i="11" s="1"/>
  <c r="AB352" i="28"/>
  <c r="AB404" i="28" s="1"/>
  <c r="AA275" i="11" s="1"/>
  <c r="X352" i="28"/>
  <c r="X404" i="28" s="1"/>
  <c r="W275" i="11" s="1"/>
  <c r="T352" i="28"/>
  <c r="T404" i="28" s="1"/>
  <c r="S275" i="11" s="1"/>
  <c r="P352" i="28"/>
  <c r="P404" i="28" s="1"/>
  <c r="O275" i="11" s="1"/>
  <c r="L352" i="28"/>
  <c r="L404" i="28" s="1"/>
  <c r="K275" i="11" s="1"/>
  <c r="H352" i="28"/>
  <c r="H404" i="28" s="1"/>
  <c r="G275" i="11" s="1"/>
  <c r="AF351" i="28"/>
  <c r="AF403" i="28" s="1"/>
  <c r="AE274" i="11" s="1"/>
  <c r="AB351" i="28"/>
  <c r="AB403" i="28" s="1"/>
  <c r="AA274" i="11" s="1"/>
  <c r="X351" i="28"/>
  <c r="X403" i="28" s="1"/>
  <c r="W274" i="11" s="1"/>
  <c r="T351" i="28"/>
  <c r="T403" i="28" s="1"/>
  <c r="S274" i="11" s="1"/>
  <c r="P351" i="28"/>
  <c r="P403" i="28" s="1"/>
  <c r="O274" i="11" s="1"/>
  <c r="L351" i="28"/>
  <c r="L403" i="28" s="1"/>
  <c r="K274" i="11" s="1"/>
  <c r="H351" i="28"/>
  <c r="H403" i="28" s="1"/>
  <c r="G274" i="11" s="1"/>
  <c r="AF350" i="28"/>
  <c r="AF402" i="28" s="1"/>
  <c r="AE273" i="11" s="1"/>
  <c r="AB350" i="28"/>
  <c r="AB402" i="28" s="1"/>
  <c r="AA273" i="11" s="1"/>
  <c r="X350" i="28"/>
  <c r="X402" i="28" s="1"/>
  <c r="W273" i="11" s="1"/>
  <c r="T350" i="28"/>
  <c r="T402" i="28" s="1"/>
  <c r="S273" i="11" s="1"/>
  <c r="P350" i="28"/>
  <c r="P402" i="28" s="1"/>
  <c r="O273" i="11" s="1"/>
  <c r="L350" i="28"/>
  <c r="L402" i="28" s="1"/>
  <c r="K273" i="11" s="1"/>
  <c r="H350" i="28"/>
  <c r="H402" i="28" s="1"/>
  <c r="G273" i="11" s="1"/>
  <c r="AF349" i="28"/>
  <c r="AF401" i="28" s="1"/>
  <c r="AE272" i="11" s="1"/>
  <c r="AB349" i="28"/>
  <c r="AB401" i="28" s="1"/>
  <c r="AA272" i="11" s="1"/>
  <c r="X349" i="28"/>
  <c r="X401" i="28" s="1"/>
  <c r="W272" i="11" s="1"/>
  <c r="T349" i="28"/>
  <c r="T401" i="28" s="1"/>
  <c r="S272" i="11" s="1"/>
  <c r="P349" i="28"/>
  <c r="P401" i="28" s="1"/>
  <c r="O272" i="11" s="1"/>
  <c r="L349" i="28"/>
  <c r="L401" i="28" s="1"/>
  <c r="K272" i="11" s="1"/>
  <c r="H349" i="28"/>
  <c r="H401" i="28" s="1"/>
  <c r="G272" i="11" s="1"/>
  <c r="AF348" i="28"/>
  <c r="AF400" i="28" s="1"/>
  <c r="AE271" i="11" s="1"/>
  <c r="AB348" i="28"/>
  <c r="AB400" i="28" s="1"/>
  <c r="AA271" i="11" s="1"/>
  <c r="X348" i="28"/>
  <c r="X400" i="28" s="1"/>
  <c r="W271" i="11" s="1"/>
  <c r="T348" i="28"/>
  <c r="T400" i="28" s="1"/>
  <c r="S271" i="11" s="1"/>
  <c r="P348" i="28"/>
  <c r="P400" i="28" s="1"/>
  <c r="O271" i="11" s="1"/>
  <c r="L348" i="28"/>
  <c r="L400" i="28" s="1"/>
  <c r="K271" i="11" s="1"/>
  <c r="H348" i="28"/>
  <c r="H400" i="28" s="1"/>
  <c r="G271" i="11" s="1"/>
  <c r="AF347" i="28"/>
  <c r="AF399" i="28" s="1"/>
  <c r="AE270" i="11" s="1"/>
  <c r="AB347" i="28"/>
  <c r="AB399" i="28" s="1"/>
  <c r="AA270" i="11" s="1"/>
  <c r="X347" i="28"/>
  <c r="X399" i="28" s="1"/>
  <c r="W270" i="11" s="1"/>
  <c r="T347" i="28"/>
  <c r="T399" i="28" s="1"/>
  <c r="S270" i="11" s="1"/>
  <c r="P347" i="28"/>
  <c r="P399" i="28" s="1"/>
  <c r="O270" i="11" s="1"/>
  <c r="L347" i="28"/>
  <c r="L399" i="28" s="1"/>
  <c r="K270" i="11" s="1"/>
  <c r="H347" i="28"/>
  <c r="H399" i="28" s="1"/>
  <c r="G270" i="11" s="1"/>
  <c r="AF346" i="28"/>
  <c r="AF398" i="28" s="1"/>
  <c r="AE269" i="11" s="1"/>
  <c r="AB346" i="28"/>
  <c r="AB398" i="28" s="1"/>
  <c r="AA269" i="11" s="1"/>
  <c r="X346" i="28"/>
  <c r="X398" i="28" s="1"/>
  <c r="W269" i="11" s="1"/>
  <c r="T346" i="28"/>
  <c r="T398" i="28" s="1"/>
  <c r="S269" i="11" s="1"/>
  <c r="P346" i="28"/>
  <c r="P398" i="28" s="1"/>
  <c r="O269" i="11" s="1"/>
  <c r="L346" i="28"/>
  <c r="L398" i="28" s="1"/>
  <c r="K269" i="11" s="1"/>
  <c r="H346" i="28"/>
  <c r="H398" i="28" s="1"/>
  <c r="G269" i="11" s="1"/>
  <c r="AF345" i="28"/>
  <c r="AF397" i="28" s="1"/>
  <c r="AE268" i="11" s="1"/>
  <c r="AB345" i="28"/>
  <c r="AB397" i="28" s="1"/>
  <c r="AA268" i="11" s="1"/>
  <c r="X345" i="28"/>
  <c r="X397" i="28" s="1"/>
  <c r="W268" i="11" s="1"/>
  <c r="T345" i="28"/>
  <c r="T397" i="28" s="1"/>
  <c r="S268" i="11" s="1"/>
  <c r="P345" i="28"/>
  <c r="P397" i="28" s="1"/>
  <c r="O268" i="11" s="1"/>
  <c r="L345" i="28"/>
  <c r="L397" i="28" s="1"/>
  <c r="K268" i="11" s="1"/>
  <c r="H345" i="28"/>
  <c r="H397" i="28" s="1"/>
  <c r="G268" i="11" s="1"/>
  <c r="AF344" i="28"/>
  <c r="AF396" i="28" s="1"/>
  <c r="AE267" i="11" s="1"/>
  <c r="AB344" i="28"/>
  <c r="AB396" i="28" s="1"/>
  <c r="AA267" i="11" s="1"/>
  <c r="X344" i="28"/>
  <c r="X396" i="28" s="1"/>
  <c r="W267" i="11" s="1"/>
  <c r="T344" i="28"/>
  <c r="T396" i="28" s="1"/>
  <c r="S267" i="11" s="1"/>
  <c r="P344" i="28"/>
  <c r="P396" i="28" s="1"/>
  <c r="O267" i="11" s="1"/>
  <c r="L344" i="28"/>
  <c r="L396" i="28" s="1"/>
  <c r="K267" i="11" s="1"/>
  <c r="H344" i="28"/>
  <c r="H396" i="28" s="1"/>
  <c r="G267" i="11" s="1"/>
  <c r="AF343" i="28"/>
  <c r="AF395" i="28" s="1"/>
  <c r="AE266" i="11" s="1"/>
  <c r="AB343" i="28"/>
  <c r="AB395" i="28" s="1"/>
  <c r="AA266" i="11" s="1"/>
  <c r="X343" i="28"/>
  <c r="X395" i="28" s="1"/>
  <c r="W266" i="11" s="1"/>
  <c r="T343" i="28"/>
  <c r="T395" i="28" s="1"/>
  <c r="S266" i="11" s="1"/>
  <c r="P343" i="28"/>
  <c r="P395" i="28" s="1"/>
  <c r="O266" i="11" s="1"/>
  <c r="L343" i="28"/>
  <c r="L395" i="28" s="1"/>
  <c r="K266" i="11" s="1"/>
  <c r="H343" i="28"/>
  <c r="H395" i="28" s="1"/>
  <c r="G266" i="11" s="1"/>
  <c r="AF342" i="28"/>
  <c r="AF394" i="28" s="1"/>
  <c r="AE265" i="11" s="1"/>
  <c r="AB342" i="28"/>
  <c r="AB394" i="28" s="1"/>
  <c r="AA265" i="11" s="1"/>
  <c r="X342" i="28"/>
  <c r="X394" i="28" s="1"/>
  <c r="W265" i="11" s="1"/>
  <c r="T342" i="28"/>
  <c r="T394" i="28" s="1"/>
  <c r="S265" i="11" s="1"/>
  <c r="P342" i="28"/>
  <c r="P394" i="28" s="1"/>
  <c r="O265" i="11" s="1"/>
  <c r="L342" i="28"/>
  <c r="L394" i="28" s="1"/>
  <c r="K265" i="11" s="1"/>
  <c r="H342" i="28"/>
  <c r="H394" i="28" s="1"/>
  <c r="G265" i="11" s="1"/>
  <c r="AF341" i="28"/>
  <c r="AF393" i="28" s="1"/>
  <c r="AE264" i="11" s="1"/>
  <c r="AB341" i="28"/>
  <c r="AB393" i="28" s="1"/>
  <c r="AA264" i="11" s="1"/>
  <c r="X341" i="28"/>
  <c r="X393" i="28" s="1"/>
  <c r="W264" i="11" s="1"/>
  <c r="T341" i="28"/>
  <c r="T393" i="28" s="1"/>
  <c r="S264" i="11" s="1"/>
  <c r="P341" i="28"/>
  <c r="P393" i="28" s="1"/>
  <c r="O264" i="11" s="1"/>
  <c r="L341" i="28"/>
  <c r="L393" i="28" s="1"/>
  <c r="K264" i="11" s="1"/>
  <c r="H341" i="28"/>
  <c r="H393" i="28" s="1"/>
  <c r="G264" i="11" s="1"/>
  <c r="AJ359" i="28"/>
  <c r="AJ411" i="28" s="1"/>
  <c r="AI282" i="11" s="1"/>
  <c r="K169" i="28"/>
  <c r="AG167" i="28"/>
  <c r="Y167" i="28"/>
  <c r="I167" i="28"/>
  <c r="AB53" i="28"/>
  <c r="K53" i="28"/>
  <c r="AD53" i="28"/>
  <c r="J164" i="28"/>
  <c r="S363" i="28"/>
  <c r="S415" i="28" s="1"/>
  <c r="R286" i="11" s="1"/>
  <c r="O363" i="28"/>
  <c r="O415" i="28" s="1"/>
  <c r="N286" i="11" s="1"/>
  <c r="K363" i="28"/>
  <c r="K415" i="28" s="1"/>
  <c r="J286" i="11" s="1"/>
  <c r="G363" i="28"/>
  <c r="G415" i="28" s="1"/>
  <c r="F286" i="11" s="1"/>
  <c r="AE362" i="28"/>
  <c r="AE414" i="28" s="1"/>
  <c r="AD285" i="11" s="1"/>
  <c r="AA362" i="28"/>
  <c r="AA414" i="28" s="1"/>
  <c r="Z285" i="11" s="1"/>
  <c r="W362" i="28"/>
  <c r="W414" i="28" s="1"/>
  <c r="V285" i="11" s="1"/>
  <c r="S362" i="28"/>
  <c r="S414" i="28" s="1"/>
  <c r="R285" i="11" s="1"/>
  <c r="O362" i="28"/>
  <c r="O414" i="28" s="1"/>
  <c r="N285" i="11" s="1"/>
  <c r="K362" i="28"/>
  <c r="K414" i="28" s="1"/>
  <c r="J285" i="11" s="1"/>
  <c r="G362" i="28"/>
  <c r="G414" i="28" s="1"/>
  <c r="F285" i="11" s="1"/>
  <c r="AE361" i="28"/>
  <c r="AE413" i="28" s="1"/>
  <c r="AD284" i="11" s="1"/>
  <c r="AA361" i="28"/>
  <c r="AA413" i="28" s="1"/>
  <c r="Z284" i="11" s="1"/>
  <c r="W361" i="28"/>
  <c r="W413" i="28" s="1"/>
  <c r="V284" i="11" s="1"/>
  <c r="S361" i="28"/>
  <c r="S413" i="28" s="1"/>
  <c r="R284" i="11" s="1"/>
  <c r="O361" i="28"/>
  <c r="O413" i="28" s="1"/>
  <c r="N284" i="11" s="1"/>
  <c r="K361" i="28"/>
  <c r="K413" i="28" s="1"/>
  <c r="J284" i="11" s="1"/>
  <c r="G361" i="28"/>
  <c r="G413" i="28" s="1"/>
  <c r="F284" i="11" s="1"/>
  <c r="AE360" i="28"/>
  <c r="AE412" i="28" s="1"/>
  <c r="AD283" i="11" s="1"/>
  <c r="AA360" i="28"/>
  <c r="AA412" i="28" s="1"/>
  <c r="Z283" i="11" s="1"/>
  <c r="W360" i="28"/>
  <c r="W412" i="28" s="1"/>
  <c r="V283" i="11" s="1"/>
  <c r="S360" i="28"/>
  <c r="S412" i="28" s="1"/>
  <c r="R283" i="11" s="1"/>
  <c r="O360" i="28"/>
  <c r="O412" i="28" s="1"/>
  <c r="N283" i="11" s="1"/>
  <c r="K360" i="28"/>
  <c r="K412" i="28" s="1"/>
  <c r="J283" i="11" s="1"/>
  <c r="G360" i="28"/>
  <c r="G412" i="28" s="1"/>
  <c r="F283" i="11" s="1"/>
  <c r="AE359" i="28"/>
  <c r="AE411" i="28" s="1"/>
  <c r="AD282" i="11" s="1"/>
  <c r="AA359" i="28"/>
  <c r="AA411" i="28" s="1"/>
  <c r="Z282" i="11" s="1"/>
  <c r="W359" i="28"/>
  <c r="W411" i="28" s="1"/>
  <c r="V282" i="11" s="1"/>
  <c r="S359" i="28"/>
  <c r="S411" i="28" s="1"/>
  <c r="R282" i="11" s="1"/>
  <c r="O359" i="28"/>
  <c r="O411" i="28" s="1"/>
  <c r="N282" i="11" s="1"/>
  <c r="K359" i="28"/>
  <c r="K411" i="28" s="1"/>
  <c r="J282" i="11" s="1"/>
  <c r="G359" i="28"/>
  <c r="G411" i="28" s="1"/>
  <c r="F282" i="11" s="1"/>
  <c r="AE358" i="28"/>
  <c r="AE410" i="28" s="1"/>
  <c r="AD281" i="11" s="1"/>
  <c r="AA358" i="28"/>
  <c r="AA410" i="28" s="1"/>
  <c r="Z281" i="11" s="1"/>
  <c r="W358" i="28"/>
  <c r="W410" i="28" s="1"/>
  <c r="V281" i="11" s="1"/>
  <c r="S358" i="28"/>
  <c r="S410" i="28" s="1"/>
  <c r="R281" i="11" s="1"/>
  <c r="O358" i="28"/>
  <c r="O410" i="28" s="1"/>
  <c r="N281" i="11" s="1"/>
  <c r="K358" i="28"/>
  <c r="K410" i="28" s="1"/>
  <c r="J281" i="11" s="1"/>
  <c r="G358" i="28"/>
  <c r="G410" i="28" s="1"/>
  <c r="F281" i="11" s="1"/>
  <c r="AE357" i="28"/>
  <c r="AE409" i="28" s="1"/>
  <c r="AD280" i="11" s="1"/>
  <c r="AA357" i="28"/>
  <c r="AA409" i="28" s="1"/>
  <c r="Z280" i="11" s="1"/>
  <c r="W357" i="28"/>
  <c r="W409" i="28" s="1"/>
  <c r="V280" i="11" s="1"/>
  <c r="S357" i="28"/>
  <c r="S409" i="28" s="1"/>
  <c r="R280" i="11" s="1"/>
  <c r="O357" i="28"/>
  <c r="O409" i="28" s="1"/>
  <c r="N280" i="11" s="1"/>
  <c r="K357" i="28"/>
  <c r="K409" i="28" s="1"/>
  <c r="J280" i="11" s="1"/>
  <c r="G357" i="28"/>
  <c r="G409" i="28" s="1"/>
  <c r="F280" i="11" s="1"/>
  <c r="AE356" i="28"/>
  <c r="AE408" i="28" s="1"/>
  <c r="AD279" i="11" s="1"/>
  <c r="AA356" i="28"/>
  <c r="AA408" i="28" s="1"/>
  <c r="Z279" i="11" s="1"/>
  <c r="W356" i="28"/>
  <c r="W408" i="28" s="1"/>
  <c r="V279" i="11" s="1"/>
  <c r="S356" i="28"/>
  <c r="S408" i="28" s="1"/>
  <c r="R279" i="11" s="1"/>
  <c r="O356" i="28"/>
  <c r="O408" i="28" s="1"/>
  <c r="N279" i="11" s="1"/>
  <c r="K356" i="28"/>
  <c r="K408" i="28" s="1"/>
  <c r="J279" i="11" s="1"/>
  <c r="G356" i="28"/>
  <c r="G408" i="28" s="1"/>
  <c r="F279" i="11" s="1"/>
  <c r="AE355" i="28"/>
  <c r="AE407" i="28" s="1"/>
  <c r="AD278" i="11" s="1"/>
  <c r="AA355" i="28"/>
  <c r="AA407" i="28" s="1"/>
  <c r="Z278" i="11" s="1"/>
  <c r="W355" i="28"/>
  <c r="W407" i="28" s="1"/>
  <c r="V278" i="11" s="1"/>
  <c r="S355" i="28"/>
  <c r="S407" i="28" s="1"/>
  <c r="R278" i="11" s="1"/>
  <c r="O355" i="28"/>
  <c r="O407" i="28" s="1"/>
  <c r="N278" i="11" s="1"/>
  <c r="K355" i="28"/>
  <c r="K407" i="28" s="1"/>
  <c r="J278" i="11" s="1"/>
  <c r="G355" i="28"/>
  <c r="G407" i="28" s="1"/>
  <c r="F278" i="11" s="1"/>
  <c r="AE354" i="28"/>
  <c r="AE406" i="28" s="1"/>
  <c r="AD277" i="11" s="1"/>
  <c r="AA354" i="28"/>
  <c r="AA406" i="28" s="1"/>
  <c r="Z277" i="11" s="1"/>
  <c r="W354" i="28"/>
  <c r="W406" i="28" s="1"/>
  <c r="V277" i="11" s="1"/>
  <c r="S354" i="28"/>
  <c r="S406" i="28" s="1"/>
  <c r="R277" i="11" s="1"/>
  <c r="O354" i="28"/>
  <c r="O406" i="28" s="1"/>
  <c r="N277" i="11" s="1"/>
  <c r="K354" i="28"/>
  <c r="K406" i="28" s="1"/>
  <c r="J277" i="11" s="1"/>
  <c r="G354" i="28"/>
  <c r="G406" i="28" s="1"/>
  <c r="F277" i="11" s="1"/>
  <c r="AE353" i="28"/>
  <c r="AE405" i="28" s="1"/>
  <c r="AD276" i="11" s="1"/>
  <c r="AA353" i="28"/>
  <c r="AA405" i="28" s="1"/>
  <c r="Z276" i="11" s="1"/>
  <c r="W353" i="28"/>
  <c r="W405" i="28" s="1"/>
  <c r="V276" i="11" s="1"/>
  <c r="S353" i="28"/>
  <c r="S405" i="28" s="1"/>
  <c r="R276" i="11" s="1"/>
  <c r="O353" i="28"/>
  <c r="O405" i="28" s="1"/>
  <c r="N276" i="11" s="1"/>
  <c r="K353" i="28"/>
  <c r="K405" i="28" s="1"/>
  <c r="J276" i="11" s="1"/>
  <c r="G353" i="28"/>
  <c r="G405" i="28" s="1"/>
  <c r="F276" i="11" s="1"/>
  <c r="AE352" i="28"/>
  <c r="AE404" i="28" s="1"/>
  <c r="AD275" i="11" s="1"/>
  <c r="AA352" i="28"/>
  <c r="AA404" i="28" s="1"/>
  <c r="Z275" i="11" s="1"/>
  <c r="W352" i="28"/>
  <c r="W404" i="28" s="1"/>
  <c r="V275" i="11" s="1"/>
  <c r="S352" i="28"/>
  <c r="S404" i="28" s="1"/>
  <c r="R275" i="11" s="1"/>
  <c r="O352" i="28"/>
  <c r="O404" i="28" s="1"/>
  <c r="N275" i="11" s="1"/>
  <c r="K352" i="28"/>
  <c r="K404" i="28" s="1"/>
  <c r="J275" i="11" s="1"/>
  <c r="G352" i="28"/>
  <c r="G404" i="28" s="1"/>
  <c r="F275" i="11" s="1"/>
  <c r="AE351" i="28"/>
  <c r="AE403" i="28" s="1"/>
  <c r="AD274" i="11" s="1"/>
  <c r="AA351" i="28"/>
  <c r="AA403" i="28" s="1"/>
  <c r="Z274" i="11" s="1"/>
  <c r="W351" i="28"/>
  <c r="W403" i="28" s="1"/>
  <c r="V274" i="11" s="1"/>
  <c r="S351" i="28"/>
  <c r="S403" i="28" s="1"/>
  <c r="R274" i="11" s="1"/>
  <c r="O351" i="28"/>
  <c r="O403" i="28" s="1"/>
  <c r="N274" i="11" s="1"/>
  <c r="K351" i="28"/>
  <c r="K403" i="28" s="1"/>
  <c r="J274" i="11" s="1"/>
  <c r="G351" i="28"/>
  <c r="G403" i="28" s="1"/>
  <c r="F274" i="11" s="1"/>
  <c r="F364" i="28"/>
  <c r="F416" i="28" s="1"/>
  <c r="E287" i="11" s="1"/>
  <c r="F356" i="28"/>
  <c r="F408" i="28" s="1"/>
  <c r="E279" i="11" s="1"/>
  <c r="F352" i="28"/>
  <c r="F404" i="28" s="1"/>
  <c r="E275" i="11" s="1"/>
  <c r="F344" i="28"/>
  <c r="F396" i="28" s="1"/>
  <c r="E267" i="11" s="1"/>
  <c r="AE350" i="28"/>
  <c r="AE402" i="28" s="1"/>
  <c r="AD273" i="11" s="1"/>
  <c r="AA350" i="28"/>
  <c r="AA402" i="28" s="1"/>
  <c r="Z273" i="11" s="1"/>
  <c r="W350" i="28"/>
  <c r="W402" i="28" s="1"/>
  <c r="V273" i="11" s="1"/>
  <c r="S350" i="28"/>
  <c r="S402" i="28" s="1"/>
  <c r="R273" i="11" s="1"/>
  <c r="O350" i="28"/>
  <c r="O402" i="28" s="1"/>
  <c r="N273" i="11" s="1"/>
  <c r="K350" i="28"/>
  <c r="K402" i="28" s="1"/>
  <c r="J273" i="11" s="1"/>
  <c r="G350" i="28"/>
  <c r="G402" i="28" s="1"/>
  <c r="F273" i="11" s="1"/>
  <c r="AE349" i="28"/>
  <c r="AE401" i="28" s="1"/>
  <c r="AD272" i="11" s="1"/>
  <c r="AA349" i="28"/>
  <c r="AA401" i="28" s="1"/>
  <c r="Z272" i="11" s="1"/>
  <c r="W349" i="28"/>
  <c r="W401" i="28" s="1"/>
  <c r="V272" i="11" s="1"/>
  <c r="S349" i="28"/>
  <c r="S401" i="28" s="1"/>
  <c r="R272" i="11" s="1"/>
  <c r="O349" i="28"/>
  <c r="O401" i="28" s="1"/>
  <c r="N272" i="11" s="1"/>
  <c r="K349" i="28"/>
  <c r="K401" i="28" s="1"/>
  <c r="J272" i="11" s="1"/>
  <c r="G349" i="28"/>
  <c r="G401" i="28" s="1"/>
  <c r="F272" i="11" s="1"/>
  <c r="AE348" i="28"/>
  <c r="AE400" i="28" s="1"/>
  <c r="AD271" i="11" s="1"/>
  <c r="AA348" i="28"/>
  <c r="AA400" i="28" s="1"/>
  <c r="Z271" i="11" s="1"/>
  <c r="W348" i="28"/>
  <c r="W400" i="28" s="1"/>
  <c r="V271" i="11" s="1"/>
  <c r="S348" i="28"/>
  <c r="S400" i="28" s="1"/>
  <c r="R271" i="11" s="1"/>
  <c r="O348" i="28"/>
  <c r="O400" i="28" s="1"/>
  <c r="N271" i="11" s="1"/>
  <c r="K348" i="28"/>
  <c r="K400" i="28" s="1"/>
  <c r="J271" i="11" s="1"/>
  <c r="G348" i="28"/>
  <c r="G400" i="28" s="1"/>
  <c r="F271" i="11" s="1"/>
  <c r="AE347" i="28"/>
  <c r="AE399" i="28" s="1"/>
  <c r="AD270" i="11" s="1"/>
  <c r="AA347" i="28"/>
  <c r="AA399" i="28" s="1"/>
  <c r="Z270" i="11" s="1"/>
  <c r="W347" i="28"/>
  <c r="W399" i="28" s="1"/>
  <c r="V270" i="11" s="1"/>
  <c r="S347" i="28"/>
  <c r="S399" i="28" s="1"/>
  <c r="R270" i="11" s="1"/>
  <c r="O347" i="28"/>
  <c r="O399" i="28" s="1"/>
  <c r="N270" i="11" s="1"/>
  <c r="K347" i="28"/>
  <c r="K399" i="28" s="1"/>
  <c r="J270" i="11" s="1"/>
  <c r="G347" i="28"/>
  <c r="G399" i="28" s="1"/>
  <c r="F270" i="11" s="1"/>
  <c r="AE346" i="28"/>
  <c r="AE398" i="28" s="1"/>
  <c r="AD269" i="11" s="1"/>
  <c r="AA346" i="28"/>
  <c r="AA398" i="28" s="1"/>
  <c r="Z269" i="11" s="1"/>
  <c r="W346" i="28"/>
  <c r="W398" i="28" s="1"/>
  <c r="V269" i="11" s="1"/>
  <c r="S346" i="28"/>
  <c r="S398" i="28" s="1"/>
  <c r="R269" i="11" s="1"/>
  <c r="O346" i="28"/>
  <c r="O398" i="28" s="1"/>
  <c r="N269" i="11" s="1"/>
  <c r="K346" i="28"/>
  <c r="K398" i="28" s="1"/>
  <c r="J269" i="11" s="1"/>
  <c r="G346" i="28"/>
  <c r="G398" i="28" s="1"/>
  <c r="F269" i="11" s="1"/>
  <c r="AE345" i="28"/>
  <c r="AE397" i="28" s="1"/>
  <c r="AD268" i="11" s="1"/>
  <c r="AA345" i="28"/>
  <c r="AA397" i="28" s="1"/>
  <c r="Z268" i="11" s="1"/>
  <c r="W345" i="28"/>
  <c r="W397" i="28" s="1"/>
  <c r="V268" i="11" s="1"/>
  <c r="S345" i="28"/>
  <c r="S397" i="28" s="1"/>
  <c r="R268" i="11" s="1"/>
  <c r="O345" i="28"/>
  <c r="O397" i="28" s="1"/>
  <c r="N268" i="11" s="1"/>
  <c r="K345" i="28"/>
  <c r="K397" i="28" s="1"/>
  <c r="J268" i="11" s="1"/>
  <c r="G345" i="28"/>
  <c r="G397" i="28" s="1"/>
  <c r="F268" i="11" s="1"/>
  <c r="AE344" i="28"/>
  <c r="AE396" i="28" s="1"/>
  <c r="AD267" i="11" s="1"/>
  <c r="AA344" i="28"/>
  <c r="AA396" i="28" s="1"/>
  <c r="Z267" i="11" s="1"/>
  <c r="W344" i="28"/>
  <c r="W396" i="28" s="1"/>
  <c r="V267" i="11" s="1"/>
  <c r="S344" i="28"/>
  <c r="S396" i="28" s="1"/>
  <c r="R267" i="11" s="1"/>
  <c r="O344" i="28"/>
  <c r="O396" i="28" s="1"/>
  <c r="N267" i="11" s="1"/>
  <c r="K344" i="28"/>
  <c r="K396" i="28" s="1"/>
  <c r="J267" i="11" s="1"/>
  <c r="G344" i="28"/>
  <c r="G396" i="28" s="1"/>
  <c r="F267" i="11" s="1"/>
  <c r="AE343" i="28"/>
  <c r="AE395" i="28" s="1"/>
  <c r="AD266" i="11" s="1"/>
  <c r="AA343" i="28"/>
  <c r="AA395" i="28" s="1"/>
  <c r="Z266" i="11" s="1"/>
  <c r="W343" i="28"/>
  <c r="W395" i="28" s="1"/>
  <c r="V266" i="11" s="1"/>
  <c r="S343" i="28"/>
  <c r="S395" i="28" s="1"/>
  <c r="R266" i="11" s="1"/>
  <c r="O343" i="28"/>
  <c r="O395" i="28" s="1"/>
  <c r="N266" i="11" s="1"/>
  <c r="K343" i="28"/>
  <c r="K395" i="28" s="1"/>
  <c r="J266" i="11" s="1"/>
  <c r="G343" i="28"/>
  <c r="G395" i="28" s="1"/>
  <c r="F266" i="11" s="1"/>
  <c r="AE342" i="28"/>
  <c r="AE394" i="28" s="1"/>
  <c r="AD265" i="11" s="1"/>
  <c r="AA342" i="28"/>
  <c r="AA394" i="28" s="1"/>
  <c r="Z265" i="11" s="1"/>
  <c r="W342" i="28"/>
  <c r="W394" i="28" s="1"/>
  <c r="V265" i="11" s="1"/>
  <c r="S342" i="28"/>
  <c r="S394" i="28" s="1"/>
  <c r="R265" i="11" s="1"/>
  <c r="O342" i="28"/>
  <c r="O394" i="28" s="1"/>
  <c r="N265" i="11" s="1"/>
  <c r="K342" i="28"/>
  <c r="K394" i="28" s="1"/>
  <c r="J265" i="11" s="1"/>
  <c r="G342" i="28"/>
  <c r="G394" i="28" s="1"/>
  <c r="F265" i="11" s="1"/>
  <c r="AE341" i="28"/>
  <c r="AE393" i="28" s="1"/>
  <c r="AD264" i="11" s="1"/>
  <c r="AA341" i="28"/>
  <c r="AA393" i="28" s="1"/>
  <c r="Z264" i="11" s="1"/>
  <c r="W341" i="28"/>
  <c r="W393" i="28" s="1"/>
  <c r="V264" i="11" s="1"/>
  <c r="S341" i="28"/>
  <c r="S393" i="28" s="1"/>
  <c r="R264" i="11" s="1"/>
  <c r="O341" i="28"/>
  <c r="O393" i="28" s="1"/>
  <c r="N264" i="11" s="1"/>
  <c r="K341" i="28"/>
  <c r="K393" i="28" s="1"/>
  <c r="J264" i="11" s="1"/>
  <c r="G341" i="28"/>
  <c r="G393" i="28" s="1"/>
  <c r="F264" i="11" s="1"/>
  <c r="AE340" i="28"/>
  <c r="AE392" i="28" s="1"/>
  <c r="AD263" i="11" s="1"/>
  <c r="AA340" i="28"/>
  <c r="AA392" i="28" s="1"/>
  <c r="Z263" i="11" s="1"/>
  <c r="W340" i="28"/>
  <c r="W392" i="28" s="1"/>
  <c r="V263" i="11" s="1"/>
  <c r="S340" i="28"/>
  <c r="S392" i="28" s="1"/>
  <c r="R263" i="11" s="1"/>
  <c r="O340" i="28"/>
  <c r="O392" i="28" s="1"/>
  <c r="N263" i="11" s="1"/>
  <c r="K340" i="28"/>
  <c r="K392" i="28" s="1"/>
  <c r="J263" i="11" s="1"/>
  <c r="G340" i="28"/>
  <c r="G392" i="28" s="1"/>
  <c r="F263" i="11" s="1"/>
  <c r="AE339" i="28"/>
  <c r="AE391" i="28" s="1"/>
  <c r="AD262" i="11" s="1"/>
  <c r="AA339" i="28"/>
  <c r="AA391" i="28" s="1"/>
  <c r="Z262" i="11" s="1"/>
  <c r="W339" i="28"/>
  <c r="W391" i="28" s="1"/>
  <c r="V262" i="11" s="1"/>
  <c r="S339" i="28"/>
  <c r="S391" i="28" s="1"/>
  <c r="R262" i="11" s="1"/>
  <c r="O339" i="28"/>
  <c r="O391" i="28" s="1"/>
  <c r="N262" i="11" s="1"/>
  <c r="K339" i="28"/>
  <c r="K391" i="28" s="1"/>
  <c r="J262" i="11" s="1"/>
  <c r="G339" i="28"/>
  <c r="G391" i="28" s="1"/>
  <c r="F262" i="11" s="1"/>
  <c r="F328" i="28"/>
  <c r="F380" i="28" s="1"/>
  <c r="E251" i="11" s="1"/>
  <c r="AF340" i="28"/>
  <c r="AF392" i="28" s="1"/>
  <c r="AE263" i="11" s="1"/>
  <c r="AB340" i="28"/>
  <c r="AB392" i="28" s="1"/>
  <c r="AA263" i="11" s="1"/>
  <c r="X340" i="28"/>
  <c r="X392" i="28" s="1"/>
  <c r="W263" i="11" s="1"/>
  <c r="T340" i="28"/>
  <c r="T392" i="28" s="1"/>
  <c r="S263" i="11" s="1"/>
  <c r="P340" i="28"/>
  <c r="P392" i="28" s="1"/>
  <c r="O263" i="11" s="1"/>
  <c r="L340" i="28"/>
  <c r="L392" i="28" s="1"/>
  <c r="K263" i="11" s="1"/>
  <c r="H340" i="28"/>
  <c r="H392" i="28" s="1"/>
  <c r="G263" i="11" s="1"/>
  <c r="AF339" i="28"/>
  <c r="AF391" i="28" s="1"/>
  <c r="AE262" i="11" s="1"/>
  <c r="AB339" i="28"/>
  <c r="AB391" i="28" s="1"/>
  <c r="AA262" i="11" s="1"/>
  <c r="X339" i="28"/>
  <c r="X391" i="28" s="1"/>
  <c r="W262" i="11" s="1"/>
  <c r="T339" i="28"/>
  <c r="T391" i="28" s="1"/>
  <c r="S262" i="11" s="1"/>
  <c r="P339" i="28"/>
  <c r="P391" i="28" s="1"/>
  <c r="O262" i="11" s="1"/>
  <c r="L339" i="28"/>
  <c r="L391" i="28" s="1"/>
  <c r="K262" i="11" s="1"/>
  <c r="H339" i="28"/>
  <c r="H391" i="28" s="1"/>
  <c r="G262" i="11" s="1"/>
  <c r="AF338" i="28"/>
  <c r="AF390" i="28" s="1"/>
  <c r="AE261" i="11" s="1"/>
  <c r="AB338" i="28"/>
  <c r="AB390" i="28" s="1"/>
  <c r="AA261" i="11" s="1"/>
  <c r="X338" i="28"/>
  <c r="X390" i="28" s="1"/>
  <c r="W261" i="11" s="1"/>
  <c r="T338" i="28"/>
  <c r="T390" i="28" s="1"/>
  <c r="S261" i="11" s="1"/>
  <c r="P338" i="28"/>
  <c r="P390" i="28" s="1"/>
  <c r="O261" i="11" s="1"/>
  <c r="L338" i="28"/>
  <c r="L390" i="28" s="1"/>
  <c r="K261" i="11" s="1"/>
  <c r="H338" i="28"/>
  <c r="H390" i="28" s="1"/>
  <c r="G261" i="11" s="1"/>
  <c r="AF337" i="28"/>
  <c r="AF389" i="28" s="1"/>
  <c r="AE260" i="11" s="1"/>
  <c r="AB337" i="28"/>
  <c r="AB389" i="28" s="1"/>
  <c r="AA260" i="11" s="1"/>
  <c r="X337" i="28"/>
  <c r="X389" i="28" s="1"/>
  <c r="W260" i="11" s="1"/>
  <c r="T337" i="28"/>
  <c r="T389" i="28" s="1"/>
  <c r="S260" i="11" s="1"/>
  <c r="P337" i="28"/>
  <c r="P389" i="28" s="1"/>
  <c r="O260" i="11" s="1"/>
  <c r="L337" i="28"/>
  <c r="L389" i="28" s="1"/>
  <c r="K260" i="11" s="1"/>
  <c r="H337" i="28"/>
  <c r="H389" i="28" s="1"/>
  <c r="G260" i="11" s="1"/>
  <c r="AF336" i="28"/>
  <c r="AF388" i="28" s="1"/>
  <c r="AE259" i="11" s="1"/>
  <c r="AB336" i="28"/>
  <c r="AB388" i="28" s="1"/>
  <c r="AA259" i="11" s="1"/>
  <c r="X336" i="28"/>
  <c r="X388" i="28" s="1"/>
  <c r="W259" i="11" s="1"/>
  <c r="T336" i="28"/>
  <c r="T388" i="28" s="1"/>
  <c r="S259" i="11" s="1"/>
  <c r="P336" i="28"/>
  <c r="P388" i="28" s="1"/>
  <c r="O259" i="11" s="1"/>
  <c r="L336" i="28"/>
  <c r="L388" i="28" s="1"/>
  <c r="K259" i="11" s="1"/>
  <c r="H336" i="28"/>
  <c r="H388" i="28" s="1"/>
  <c r="G259" i="11" s="1"/>
  <c r="AF335" i="28"/>
  <c r="AF387" i="28" s="1"/>
  <c r="AE258" i="11" s="1"/>
  <c r="AB335" i="28"/>
  <c r="AB387" i="28" s="1"/>
  <c r="AA258" i="11" s="1"/>
  <c r="X335" i="28"/>
  <c r="X387" i="28" s="1"/>
  <c r="W258" i="11" s="1"/>
  <c r="T335" i="28"/>
  <c r="T387" i="28" s="1"/>
  <c r="S258" i="11" s="1"/>
  <c r="P335" i="28"/>
  <c r="P387" i="28" s="1"/>
  <c r="O258" i="11" s="1"/>
  <c r="L335" i="28"/>
  <c r="L387" i="28" s="1"/>
  <c r="K258" i="11" s="1"/>
  <c r="H335" i="28"/>
  <c r="H387" i="28" s="1"/>
  <c r="G258" i="11" s="1"/>
  <c r="AF334" i="28"/>
  <c r="AF386" i="28" s="1"/>
  <c r="AE257" i="11" s="1"/>
  <c r="AB334" i="28"/>
  <c r="AB386" i="28" s="1"/>
  <c r="AA257" i="11" s="1"/>
  <c r="X334" i="28"/>
  <c r="X386" i="28" s="1"/>
  <c r="W257" i="11" s="1"/>
  <c r="T334" i="28"/>
  <c r="T386" i="28" s="1"/>
  <c r="S257" i="11" s="1"/>
  <c r="P334" i="28"/>
  <c r="P386" i="28" s="1"/>
  <c r="O257" i="11" s="1"/>
  <c r="L334" i="28"/>
  <c r="L386" i="28" s="1"/>
  <c r="K257" i="11" s="1"/>
  <c r="H334" i="28"/>
  <c r="H386" i="28" s="1"/>
  <c r="G257" i="11" s="1"/>
  <c r="AF333" i="28"/>
  <c r="AF385" i="28" s="1"/>
  <c r="AE256" i="11" s="1"/>
  <c r="AB333" i="28"/>
  <c r="AB385" i="28" s="1"/>
  <c r="AA256" i="11" s="1"/>
  <c r="X333" i="28"/>
  <c r="X385" i="28" s="1"/>
  <c r="W256" i="11" s="1"/>
  <c r="T333" i="28"/>
  <c r="T385" i="28" s="1"/>
  <c r="S256" i="11" s="1"/>
  <c r="P333" i="28"/>
  <c r="P385" i="28" s="1"/>
  <c r="O256" i="11" s="1"/>
  <c r="L333" i="28"/>
  <c r="L385" i="28" s="1"/>
  <c r="K256" i="11" s="1"/>
  <c r="H333" i="28"/>
  <c r="H385" i="28" s="1"/>
  <c r="G256" i="11" s="1"/>
  <c r="AF332" i="28"/>
  <c r="AF384" i="28" s="1"/>
  <c r="AE255" i="11" s="1"/>
  <c r="AB332" i="28"/>
  <c r="AB384" i="28" s="1"/>
  <c r="AA255" i="11" s="1"/>
  <c r="X332" i="28"/>
  <c r="X384" i="28" s="1"/>
  <c r="W255" i="11" s="1"/>
  <c r="T332" i="28"/>
  <c r="T384" i="28" s="1"/>
  <c r="S255" i="11" s="1"/>
  <c r="P332" i="28"/>
  <c r="P384" i="28" s="1"/>
  <c r="O255" i="11" s="1"/>
  <c r="L332" i="28"/>
  <c r="L384" i="28" s="1"/>
  <c r="K255" i="11" s="1"/>
  <c r="H332" i="28"/>
  <c r="H384" i="28" s="1"/>
  <c r="G255" i="11" s="1"/>
  <c r="AF331" i="28"/>
  <c r="AF383" i="28" s="1"/>
  <c r="AE254" i="11" s="1"/>
  <c r="AB331" i="28"/>
  <c r="AB383" i="28" s="1"/>
  <c r="AA254" i="11" s="1"/>
  <c r="X331" i="28"/>
  <c r="X383" i="28" s="1"/>
  <c r="W254" i="11" s="1"/>
  <c r="T331" i="28"/>
  <c r="T383" i="28" s="1"/>
  <c r="S254" i="11" s="1"/>
  <c r="P331" i="28"/>
  <c r="P383" i="28" s="1"/>
  <c r="O254" i="11" s="1"/>
  <c r="L331" i="28"/>
  <c r="L383" i="28" s="1"/>
  <c r="K254" i="11" s="1"/>
  <c r="H331" i="28"/>
  <c r="H383" i="28" s="1"/>
  <c r="G254" i="11" s="1"/>
  <c r="AF330" i="28"/>
  <c r="AF382" i="28" s="1"/>
  <c r="AE253" i="11" s="1"/>
  <c r="AB330" i="28"/>
  <c r="AB382" i="28" s="1"/>
  <c r="AA253" i="11" s="1"/>
  <c r="X330" i="28"/>
  <c r="X382" i="28" s="1"/>
  <c r="W253" i="11" s="1"/>
  <c r="T330" i="28"/>
  <c r="T382" i="28" s="1"/>
  <c r="S253" i="11" s="1"/>
  <c r="P330" i="28"/>
  <c r="P382" i="28" s="1"/>
  <c r="O253" i="11" s="1"/>
  <c r="L330" i="28"/>
  <c r="L382" i="28" s="1"/>
  <c r="K253" i="11" s="1"/>
  <c r="H330" i="28"/>
  <c r="H382" i="28" s="1"/>
  <c r="G253" i="11" s="1"/>
  <c r="AF329" i="28"/>
  <c r="AF381" i="28" s="1"/>
  <c r="AE252" i="11" s="1"/>
  <c r="AB329" i="28"/>
  <c r="AB381" i="28" s="1"/>
  <c r="AA252" i="11" s="1"/>
  <c r="X329" i="28"/>
  <c r="X381" i="28" s="1"/>
  <c r="W252" i="11" s="1"/>
  <c r="T329" i="28"/>
  <c r="T381" i="28" s="1"/>
  <c r="S252" i="11" s="1"/>
  <c r="P329" i="28"/>
  <c r="P381" i="28" s="1"/>
  <c r="O252" i="11" s="1"/>
  <c r="L329" i="28"/>
  <c r="L381" i="28" s="1"/>
  <c r="K252" i="11" s="1"/>
  <c r="H329" i="28"/>
  <c r="H381" i="28" s="1"/>
  <c r="G252" i="11" s="1"/>
  <c r="AF328" i="28"/>
  <c r="AF380" i="28" s="1"/>
  <c r="AE251" i="11" s="1"/>
  <c r="AE338" i="28"/>
  <c r="AE390" i="28" s="1"/>
  <c r="AD261" i="11" s="1"/>
  <c r="AA338" i="28"/>
  <c r="AA390" i="28" s="1"/>
  <c r="Z261" i="11" s="1"/>
  <c r="W338" i="28"/>
  <c r="W390" i="28" s="1"/>
  <c r="V261" i="11" s="1"/>
  <c r="S338" i="28"/>
  <c r="S390" i="28" s="1"/>
  <c r="R261" i="11" s="1"/>
  <c r="O338" i="28"/>
  <c r="O390" i="28" s="1"/>
  <c r="N261" i="11" s="1"/>
  <c r="K338" i="28"/>
  <c r="K390" i="28" s="1"/>
  <c r="J261" i="11" s="1"/>
  <c r="G338" i="28"/>
  <c r="G390" i="28" s="1"/>
  <c r="F261" i="11" s="1"/>
  <c r="AE337" i="28"/>
  <c r="AE389" i="28" s="1"/>
  <c r="AD260" i="11" s="1"/>
  <c r="AA337" i="28"/>
  <c r="AA389" i="28" s="1"/>
  <c r="Z260" i="11" s="1"/>
  <c r="W337" i="28"/>
  <c r="W389" i="28" s="1"/>
  <c r="V260" i="11" s="1"/>
  <c r="S337" i="28"/>
  <c r="S389" i="28" s="1"/>
  <c r="R260" i="11" s="1"/>
  <c r="O337" i="28"/>
  <c r="O389" i="28" s="1"/>
  <c r="N260" i="11" s="1"/>
  <c r="K337" i="28"/>
  <c r="K389" i="28" s="1"/>
  <c r="J260" i="11" s="1"/>
  <c r="G337" i="28"/>
  <c r="G389" i="28" s="1"/>
  <c r="F260" i="11" s="1"/>
  <c r="AE336" i="28"/>
  <c r="AE388" i="28" s="1"/>
  <c r="AD259" i="11" s="1"/>
  <c r="AA336" i="28"/>
  <c r="AA388" i="28" s="1"/>
  <c r="Z259" i="11" s="1"/>
  <c r="W336" i="28"/>
  <c r="W388" i="28" s="1"/>
  <c r="V259" i="11" s="1"/>
  <c r="S336" i="28"/>
  <c r="S388" i="28" s="1"/>
  <c r="R259" i="11" s="1"/>
  <c r="O336" i="28"/>
  <c r="O388" i="28" s="1"/>
  <c r="N259" i="11" s="1"/>
  <c r="K336" i="28"/>
  <c r="K388" i="28" s="1"/>
  <c r="J259" i="11" s="1"/>
  <c r="G336" i="28"/>
  <c r="G388" i="28" s="1"/>
  <c r="F259" i="11" s="1"/>
  <c r="AE335" i="28"/>
  <c r="AE387" i="28" s="1"/>
  <c r="AD258" i="11" s="1"/>
  <c r="AA335" i="28"/>
  <c r="AA387" i="28" s="1"/>
  <c r="Z258" i="11" s="1"/>
  <c r="W335" i="28"/>
  <c r="W387" i="28" s="1"/>
  <c r="V258" i="11" s="1"/>
  <c r="S335" i="28"/>
  <c r="S387" i="28" s="1"/>
  <c r="R258" i="11" s="1"/>
  <c r="O335" i="28"/>
  <c r="O387" i="28" s="1"/>
  <c r="N258" i="11" s="1"/>
  <c r="K335" i="28"/>
  <c r="K387" i="28" s="1"/>
  <c r="J258" i="11" s="1"/>
  <c r="G335" i="28"/>
  <c r="G387" i="28" s="1"/>
  <c r="F258" i="11" s="1"/>
  <c r="AE334" i="28"/>
  <c r="AE386" i="28" s="1"/>
  <c r="AD257" i="11" s="1"/>
  <c r="AA334" i="28"/>
  <c r="AA386" i="28" s="1"/>
  <c r="Z257" i="11" s="1"/>
  <c r="W334" i="28"/>
  <c r="W386" i="28" s="1"/>
  <c r="V257" i="11" s="1"/>
  <c r="S334" i="28"/>
  <c r="S386" i="28" s="1"/>
  <c r="R257" i="11" s="1"/>
  <c r="O334" i="28"/>
  <c r="O386" i="28" s="1"/>
  <c r="N257" i="11" s="1"/>
  <c r="K334" i="28"/>
  <c r="K386" i="28" s="1"/>
  <c r="J257" i="11" s="1"/>
  <c r="G334" i="28"/>
  <c r="G386" i="28" s="1"/>
  <c r="F257" i="11" s="1"/>
  <c r="AE333" i="28"/>
  <c r="AE385" i="28" s="1"/>
  <c r="AD256" i="11" s="1"/>
  <c r="AA333" i="28"/>
  <c r="AA385" i="28" s="1"/>
  <c r="Z256" i="11" s="1"/>
  <c r="W333" i="28"/>
  <c r="W385" i="28" s="1"/>
  <c r="V256" i="11" s="1"/>
  <c r="S333" i="28"/>
  <c r="S385" i="28" s="1"/>
  <c r="R256" i="11" s="1"/>
  <c r="O333" i="28"/>
  <c r="O385" i="28" s="1"/>
  <c r="N256" i="11" s="1"/>
  <c r="K333" i="28"/>
  <c r="K385" i="28" s="1"/>
  <c r="J256" i="11" s="1"/>
  <c r="G333" i="28"/>
  <c r="G385" i="28" s="1"/>
  <c r="F256" i="11" s="1"/>
  <c r="AE332" i="28"/>
  <c r="AE384" i="28" s="1"/>
  <c r="AD255" i="11" s="1"/>
  <c r="AA332" i="28"/>
  <c r="AA384" i="28" s="1"/>
  <c r="Z255" i="11" s="1"/>
  <c r="W332" i="28"/>
  <c r="W384" i="28" s="1"/>
  <c r="V255" i="11" s="1"/>
  <c r="S332" i="28"/>
  <c r="S384" i="28" s="1"/>
  <c r="R255" i="11" s="1"/>
  <c r="O332" i="28"/>
  <c r="O384" i="28" s="1"/>
  <c r="N255" i="11" s="1"/>
  <c r="K332" i="28"/>
  <c r="K384" i="28" s="1"/>
  <c r="J255" i="11" s="1"/>
  <c r="G332" i="28"/>
  <c r="G384" i="28" s="1"/>
  <c r="F255" i="11" s="1"/>
  <c r="AE331" i="28"/>
  <c r="AE383" i="28" s="1"/>
  <c r="AD254" i="11" s="1"/>
  <c r="AA331" i="28"/>
  <c r="AA383" i="28" s="1"/>
  <c r="Z254" i="11" s="1"/>
  <c r="W331" i="28"/>
  <c r="W383" i="28" s="1"/>
  <c r="V254" i="11" s="1"/>
  <c r="S331" i="28"/>
  <c r="S383" i="28" s="1"/>
  <c r="R254" i="11" s="1"/>
  <c r="O331" i="28"/>
  <c r="O383" i="28" s="1"/>
  <c r="N254" i="11" s="1"/>
  <c r="K331" i="28"/>
  <c r="K383" i="28" s="1"/>
  <c r="J254" i="11" s="1"/>
  <c r="G331" i="28"/>
  <c r="G383" i="28" s="1"/>
  <c r="F254" i="11" s="1"/>
  <c r="AE330" i="28"/>
  <c r="AE382" i="28" s="1"/>
  <c r="AD253" i="11" s="1"/>
  <c r="AA330" i="28"/>
  <c r="AA382" i="28" s="1"/>
  <c r="Z253" i="11" s="1"/>
  <c r="W330" i="28"/>
  <c r="W382" i="28" s="1"/>
  <c r="V253" i="11" s="1"/>
  <c r="S330" i="28"/>
  <c r="S382" i="28" s="1"/>
  <c r="R253" i="11" s="1"/>
  <c r="O330" i="28"/>
  <c r="O382" i="28" s="1"/>
  <c r="N253" i="11" s="1"/>
  <c r="K330" i="28"/>
  <c r="K382" i="28" s="1"/>
  <c r="J253" i="11" s="1"/>
  <c r="G330" i="28"/>
  <c r="G382" i="28" s="1"/>
  <c r="F253" i="11" s="1"/>
  <c r="AE329" i="28"/>
  <c r="AE381" i="28" s="1"/>
  <c r="AD252" i="11" s="1"/>
  <c r="AA329" i="28"/>
  <c r="AA381" i="28" s="1"/>
  <c r="Z252" i="11" s="1"/>
  <c r="W329" i="28"/>
  <c r="W381" i="28" s="1"/>
  <c r="V252" i="11" s="1"/>
  <c r="S329" i="28"/>
  <c r="S381" i="28" s="1"/>
  <c r="R252" i="11" s="1"/>
  <c r="O329" i="28"/>
  <c r="O381" i="28" s="1"/>
  <c r="N252" i="11" s="1"/>
  <c r="K329" i="28"/>
  <c r="K381" i="28" s="1"/>
  <c r="J252" i="11" s="1"/>
  <c r="G329" i="28"/>
  <c r="G381" i="28" s="1"/>
  <c r="F252" i="11" s="1"/>
  <c r="AE328" i="28"/>
  <c r="AE380" i="28" s="1"/>
  <c r="AD251" i="11" s="1"/>
  <c r="AA328" i="28"/>
  <c r="AA380" i="28" s="1"/>
  <c r="Z251" i="11" s="1"/>
  <c r="W328" i="28"/>
  <c r="W380" i="28" s="1"/>
  <c r="V251" i="11" s="1"/>
  <c r="S328" i="28"/>
  <c r="S380" i="28" s="1"/>
  <c r="R251" i="11" s="1"/>
  <c r="O328" i="28"/>
  <c r="O380" i="28" s="1"/>
  <c r="N251" i="11" s="1"/>
  <c r="K328" i="28"/>
  <c r="K380" i="28" s="1"/>
  <c r="J251" i="11" s="1"/>
  <c r="G328" i="28"/>
  <c r="G380" i="28" s="1"/>
  <c r="F251" i="11" s="1"/>
  <c r="AE327" i="28"/>
  <c r="AE379" i="28" s="1"/>
  <c r="AD250" i="11" s="1"/>
  <c r="AA327" i="28"/>
  <c r="AA379" i="28" s="1"/>
  <c r="Z250" i="11" s="1"/>
  <c r="W327" i="28"/>
  <c r="W379" i="28" s="1"/>
  <c r="V250" i="11" s="1"/>
  <c r="S327" i="28"/>
  <c r="S379" i="28" s="1"/>
  <c r="R250" i="11" s="1"/>
  <c r="O327" i="28"/>
  <c r="O379" i="28" s="1"/>
  <c r="N250" i="11" s="1"/>
  <c r="K327" i="28"/>
  <c r="K379" i="28" s="1"/>
  <c r="J250" i="11" s="1"/>
  <c r="G327" i="28"/>
  <c r="G379" i="28" s="1"/>
  <c r="F250" i="11" s="1"/>
  <c r="AE326" i="28"/>
  <c r="AE378" i="28" s="1"/>
  <c r="AD249" i="11" s="1"/>
  <c r="AA326" i="28"/>
  <c r="AA378" i="28" s="1"/>
  <c r="Z249" i="11" s="1"/>
  <c r="W326" i="28"/>
  <c r="W378" i="28" s="1"/>
  <c r="V249" i="11" s="1"/>
  <c r="S326" i="28"/>
  <c r="S378" i="28" s="1"/>
  <c r="R249" i="11" s="1"/>
  <c r="O326" i="28"/>
  <c r="O378" i="28" s="1"/>
  <c r="N249" i="11" s="1"/>
  <c r="K326" i="28"/>
  <c r="K378" i="28" s="1"/>
  <c r="J249" i="11" s="1"/>
  <c r="G326" i="28"/>
  <c r="G378" i="28" s="1"/>
  <c r="F249" i="11" s="1"/>
  <c r="AE325" i="28"/>
  <c r="AE377" i="28" s="1"/>
  <c r="AD248" i="11" s="1"/>
  <c r="AA325" i="28"/>
  <c r="AA377" i="28" s="1"/>
  <c r="Z248" i="11" s="1"/>
  <c r="W325" i="28"/>
  <c r="W377" i="28" s="1"/>
  <c r="V248" i="11" s="1"/>
  <c r="S325" i="28"/>
  <c r="S377" i="28" s="1"/>
  <c r="R248" i="11" s="1"/>
  <c r="O325" i="28"/>
  <c r="O377" i="28" s="1"/>
  <c r="N248" i="11" s="1"/>
  <c r="K325" i="28"/>
  <c r="K377" i="28" s="1"/>
  <c r="J248" i="11" s="1"/>
  <c r="G325" i="28"/>
  <c r="G377" i="28" s="1"/>
  <c r="F248" i="11" s="1"/>
  <c r="AE324" i="28"/>
  <c r="AE376" i="28" s="1"/>
  <c r="AD247" i="11" s="1"/>
  <c r="AA324" i="28"/>
  <c r="AA376" i="28" s="1"/>
  <c r="Z247" i="11" s="1"/>
  <c r="W324" i="28"/>
  <c r="W376" i="28" s="1"/>
  <c r="V247" i="11" s="1"/>
  <c r="K323" i="28"/>
  <c r="K375" i="28" s="1"/>
  <c r="J246" i="11" s="1"/>
  <c r="AB328" i="28"/>
  <c r="AB380" i="28" s="1"/>
  <c r="AA251" i="11" s="1"/>
  <c r="X328" i="28"/>
  <c r="X380" i="28" s="1"/>
  <c r="W251" i="11" s="1"/>
  <c r="T328" i="28"/>
  <c r="T380" i="28" s="1"/>
  <c r="S251" i="11" s="1"/>
  <c r="P328" i="28"/>
  <c r="P380" i="28" s="1"/>
  <c r="O251" i="11" s="1"/>
  <c r="AJ365" i="28"/>
  <c r="AJ417" i="28" s="1"/>
  <c r="AI288" i="11" s="1"/>
  <c r="AJ361" i="28"/>
  <c r="AJ413" i="28" s="1"/>
  <c r="AI284" i="11" s="1"/>
  <c r="AL347" i="28"/>
  <c r="AL399" i="28" s="1"/>
  <c r="AK270" i="11" s="1"/>
  <c r="AL331" i="28"/>
  <c r="AL383" i="28" s="1"/>
  <c r="AK254" i="11" s="1"/>
  <c r="S324" i="28"/>
  <c r="S376" i="28" s="1"/>
  <c r="R247" i="11" s="1"/>
  <c r="O324" i="28"/>
  <c r="O376" i="28" s="1"/>
  <c r="N247" i="11" s="1"/>
  <c r="K324" i="28"/>
  <c r="K376" i="28" s="1"/>
  <c r="J247" i="11" s="1"/>
  <c r="G324" i="28"/>
  <c r="G376" i="28" s="1"/>
  <c r="F247" i="11" s="1"/>
  <c r="AE323" i="28"/>
  <c r="AE375" i="28" s="1"/>
  <c r="AD246" i="11" s="1"/>
  <c r="AA323" i="28"/>
  <c r="AA375" i="28" s="1"/>
  <c r="Z246" i="11" s="1"/>
  <c r="W323" i="28"/>
  <c r="W375" i="28" s="1"/>
  <c r="V246" i="11" s="1"/>
  <c r="S323" i="28"/>
  <c r="S375" i="28" s="1"/>
  <c r="R246" i="11" s="1"/>
  <c r="O323" i="28"/>
  <c r="O375" i="28" s="1"/>
  <c r="G323" i="28"/>
  <c r="G375" i="28" s="1"/>
  <c r="F246" i="11" s="1"/>
  <c r="AL372" i="28"/>
  <c r="AL424" i="28" s="1"/>
  <c r="AK295" i="11" s="1"/>
  <c r="AK371" i="28"/>
  <c r="AK423" i="28" s="1"/>
  <c r="AJ294" i="11" s="1"/>
  <c r="AN370" i="28"/>
  <c r="AN422" i="28" s="1"/>
  <c r="AM293" i="11" s="1"/>
  <c r="AJ370" i="28"/>
  <c r="AJ422" i="28" s="1"/>
  <c r="AI293" i="11" s="1"/>
  <c r="AM369" i="28"/>
  <c r="AM421" i="28" s="1"/>
  <c r="AL292" i="11" s="1"/>
  <c r="AI369" i="28"/>
  <c r="AI421" i="28" s="1"/>
  <c r="AH292" i="11" s="1"/>
  <c r="AL368" i="28"/>
  <c r="AL420" i="28" s="1"/>
  <c r="AK291" i="11" s="1"/>
  <c r="AK367" i="28"/>
  <c r="AK419" i="28" s="1"/>
  <c r="AJ290" i="11" s="1"/>
  <c r="AN366" i="28"/>
  <c r="AN418" i="28" s="1"/>
  <c r="AM289" i="11" s="1"/>
  <c r="AJ366" i="28"/>
  <c r="AJ418" i="28" s="1"/>
  <c r="AI289" i="11" s="1"/>
  <c r="AI365" i="28"/>
  <c r="AI417" i="28" s="1"/>
  <c r="AH288" i="11" s="1"/>
  <c r="AL364" i="28"/>
  <c r="AL416" i="28" s="1"/>
  <c r="AK287" i="11" s="1"/>
  <c r="AK363" i="28"/>
  <c r="AK415" i="28" s="1"/>
  <c r="AJ286" i="11" s="1"/>
  <c r="AN362" i="28"/>
  <c r="AN414" i="28" s="1"/>
  <c r="AM285" i="11" s="1"/>
  <c r="AJ362" i="28"/>
  <c r="AJ414" i="28" s="1"/>
  <c r="AI285" i="11" s="1"/>
  <c r="AM361" i="28"/>
  <c r="AM413" i="28" s="1"/>
  <c r="AL284" i="11" s="1"/>
  <c r="AI361" i="28"/>
  <c r="AI413" i="28" s="1"/>
  <c r="AH284" i="11" s="1"/>
  <c r="AL360" i="28"/>
  <c r="AL412" i="28" s="1"/>
  <c r="AK283" i="11" s="1"/>
  <c r="AK359" i="28"/>
  <c r="AK411" i="28" s="1"/>
  <c r="AJ282" i="11" s="1"/>
  <c r="AN358" i="28"/>
  <c r="AN410" i="28" s="1"/>
  <c r="AM281" i="11" s="1"/>
  <c r="AJ358" i="28"/>
  <c r="AJ410" i="28" s="1"/>
  <c r="AI281" i="11" s="1"/>
  <c r="AM357" i="28"/>
  <c r="AM409" i="28" s="1"/>
  <c r="AL280" i="11" s="1"/>
  <c r="AI357" i="28"/>
  <c r="AI409" i="28" s="1"/>
  <c r="AH280" i="11" s="1"/>
  <c r="AL356" i="28"/>
  <c r="AL408" i="28" s="1"/>
  <c r="AK279" i="11" s="1"/>
  <c r="AK355" i="28"/>
  <c r="AK407" i="28" s="1"/>
  <c r="AJ278" i="11" s="1"/>
  <c r="AN354" i="28"/>
  <c r="AN406" i="28" s="1"/>
  <c r="AM277" i="11" s="1"/>
  <c r="AJ354" i="28"/>
  <c r="AJ406" i="28" s="1"/>
  <c r="AI277" i="11" s="1"/>
  <c r="AM353" i="28"/>
  <c r="AM405" i="28" s="1"/>
  <c r="AL276" i="11" s="1"/>
  <c r="AI353" i="28"/>
  <c r="AI405" i="28" s="1"/>
  <c r="AH276" i="11" s="1"/>
  <c r="AL352" i="28"/>
  <c r="AL404" i="28" s="1"/>
  <c r="AK275" i="11" s="1"/>
  <c r="AK351" i="28"/>
  <c r="AK403" i="28" s="1"/>
  <c r="AJ274" i="11" s="1"/>
  <c r="AN350" i="28"/>
  <c r="AN402" i="28" s="1"/>
  <c r="AM273" i="11" s="1"/>
  <c r="AJ350" i="28"/>
  <c r="AJ402" i="28" s="1"/>
  <c r="AI273" i="11" s="1"/>
  <c r="AM349" i="28"/>
  <c r="AM401" i="28" s="1"/>
  <c r="AL272" i="11" s="1"/>
  <c r="AI349" i="28"/>
  <c r="AI401" i="28" s="1"/>
  <c r="AH272" i="11" s="1"/>
  <c r="AL348" i="28"/>
  <c r="AL400" i="28" s="1"/>
  <c r="AK271" i="11" s="1"/>
  <c r="AK347" i="28"/>
  <c r="AK399" i="28" s="1"/>
  <c r="AJ270" i="11" s="1"/>
  <c r="AN346" i="28"/>
  <c r="AN398" i="28" s="1"/>
  <c r="AM269" i="11" s="1"/>
  <c r="AJ346" i="28"/>
  <c r="AJ398" i="28" s="1"/>
  <c r="AI269" i="11" s="1"/>
  <c r="AM345" i="28"/>
  <c r="AM397" i="28" s="1"/>
  <c r="AL268" i="11" s="1"/>
  <c r="AI345" i="28"/>
  <c r="AI397" i="28" s="1"/>
  <c r="AH268" i="11" s="1"/>
  <c r="AL344" i="28"/>
  <c r="AL396" i="28" s="1"/>
  <c r="AK267" i="11" s="1"/>
  <c r="AK343" i="28"/>
  <c r="AK395" i="28" s="1"/>
  <c r="AJ266" i="11" s="1"/>
  <c r="AN342" i="28"/>
  <c r="AN394" i="28" s="1"/>
  <c r="AM265" i="11" s="1"/>
  <c r="AJ342" i="28"/>
  <c r="AJ394" i="28" s="1"/>
  <c r="AI265" i="11" s="1"/>
  <c r="AM341" i="28"/>
  <c r="AM393" i="28" s="1"/>
  <c r="AL264" i="11" s="1"/>
  <c r="AI341" i="28"/>
  <c r="AI393" i="28" s="1"/>
  <c r="AH264" i="11" s="1"/>
  <c r="AL340" i="28"/>
  <c r="AL392" i="28" s="1"/>
  <c r="AK263" i="11" s="1"/>
  <c r="AK339" i="28"/>
  <c r="AK391" i="28" s="1"/>
  <c r="AJ262" i="11" s="1"/>
  <c r="AN338" i="28"/>
  <c r="AN390" i="28" s="1"/>
  <c r="AM261" i="11" s="1"/>
  <c r="AJ338" i="28"/>
  <c r="AJ390" i="28" s="1"/>
  <c r="AI261" i="11" s="1"/>
  <c r="AM337" i="28"/>
  <c r="AM389" i="28" s="1"/>
  <c r="AL260" i="11" s="1"/>
  <c r="AI337" i="28"/>
  <c r="AI389" i="28" s="1"/>
  <c r="AH260" i="11" s="1"/>
  <c r="AL336" i="28"/>
  <c r="AL388" i="28" s="1"/>
  <c r="AK259" i="11" s="1"/>
  <c r="AK335" i="28"/>
  <c r="AK387" i="28" s="1"/>
  <c r="AJ258" i="11" s="1"/>
  <c r="AN334" i="28"/>
  <c r="AN386" i="28" s="1"/>
  <c r="AM257" i="11" s="1"/>
  <c r="AJ334" i="28"/>
  <c r="AJ386" i="28" s="1"/>
  <c r="AI257" i="11" s="1"/>
  <c r="AI333" i="28"/>
  <c r="AI385" i="28" s="1"/>
  <c r="AH256" i="11" s="1"/>
  <c r="AL332" i="28"/>
  <c r="AL384" i="28" s="1"/>
  <c r="AK255" i="11" s="1"/>
  <c r="AK331" i="28"/>
  <c r="AK383" i="28" s="1"/>
  <c r="AJ254" i="11" s="1"/>
  <c r="AN330" i="28"/>
  <c r="AN382" i="28" s="1"/>
  <c r="AM253" i="11" s="1"/>
  <c r="AJ330" i="28"/>
  <c r="AJ382" i="28" s="1"/>
  <c r="AI253" i="11" s="1"/>
  <c r="AM329" i="28"/>
  <c r="AM381" i="28" s="1"/>
  <c r="AL252" i="11" s="1"/>
  <c r="AI329" i="28"/>
  <c r="AI381" i="28" s="1"/>
  <c r="AH252" i="11" s="1"/>
  <c r="AL328" i="28"/>
  <c r="AL380" i="28" s="1"/>
  <c r="AK251" i="11" s="1"/>
  <c r="AK327" i="28"/>
  <c r="AK379" i="28" s="1"/>
  <c r="AJ250" i="11" s="1"/>
  <c r="AN326" i="28"/>
  <c r="AN378" i="28" s="1"/>
  <c r="AM249" i="11" s="1"/>
  <c r="AJ326" i="28"/>
  <c r="AJ378" i="28" s="1"/>
  <c r="AI249" i="11" s="1"/>
  <c r="AM325" i="28"/>
  <c r="AM377" i="28" s="1"/>
  <c r="AL248" i="11" s="1"/>
  <c r="AI325" i="28"/>
  <c r="AI377" i="28" s="1"/>
  <c r="AH248" i="11" s="1"/>
  <c r="AL324" i="28"/>
  <c r="AL376" i="28" s="1"/>
  <c r="AK247" i="11" s="1"/>
  <c r="AK323" i="28"/>
  <c r="AK375" i="28" s="1"/>
  <c r="AJ246" i="11" s="1"/>
  <c r="AK53" i="28"/>
  <c r="M53" i="28"/>
  <c r="N53" i="28"/>
  <c r="H203" i="28"/>
  <c r="N213" i="28"/>
  <c r="F341" i="28"/>
  <c r="F393" i="28" s="1"/>
  <c r="E264" i="11" s="1"/>
  <c r="F333" i="28"/>
  <c r="F385" i="28" s="1"/>
  <c r="E256" i="11" s="1"/>
  <c r="AA53" i="28"/>
  <c r="AM213" i="28"/>
  <c r="AI213" i="28"/>
  <c r="AE213" i="28"/>
  <c r="AA213" i="28"/>
  <c r="W213" i="28"/>
  <c r="S213" i="28"/>
  <c r="O213" i="28"/>
  <c r="K213" i="28"/>
  <c r="AH212" i="28"/>
  <c r="AD212" i="28"/>
  <c r="Z212" i="28"/>
  <c r="V212" i="28"/>
  <c r="R212" i="28"/>
  <c r="N212" i="28"/>
  <c r="J212" i="28"/>
  <c r="AK211" i="28"/>
  <c r="AG211" i="28"/>
  <c r="AC211" i="28"/>
  <c r="Y211" i="28"/>
  <c r="U211" i="28"/>
  <c r="Q211" i="28"/>
  <c r="M211" i="28"/>
  <c r="I211" i="28"/>
  <c r="AN210" i="28"/>
  <c r="AJ210" i="28"/>
  <c r="AF210" i="28"/>
  <c r="AB210" i="28"/>
  <c r="X210" i="28"/>
  <c r="T210" i="28"/>
  <c r="P210" i="28"/>
  <c r="L210" i="28"/>
  <c r="AM209" i="28"/>
  <c r="AI209" i="28"/>
  <c r="AE209" i="28"/>
  <c r="AA209" i="28"/>
  <c r="W209" i="28"/>
  <c r="S209" i="28"/>
  <c r="O209" i="28"/>
  <c r="K209" i="28"/>
  <c r="AL208" i="28"/>
  <c r="AH208" i="28"/>
  <c r="AD208" i="28"/>
  <c r="Z208" i="28"/>
  <c r="V208" i="28"/>
  <c r="R208" i="28"/>
  <c r="N208" i="28"/>
  <c r="J208" i="28"/>
  <c r="AK207" i="28"/>
  <c r="AG207" i="28"/>
  <c r="AC207" i="28"/>
  <c r="Y207" i="28"/>
  <c r="U207" i="28"/>
  <c r="Q207" i="28"/>
  <c r="M207" i="28"/>
  <c r="I207" i="28"/>
  <c r="AJ206" i="28"/>
  <c r="AF206" i="28"/>
  <c r="AB206" i="28"/>
  <c r="X206" i="28"/>
  <c r="T206" i="28"/>
  <c r="P206" i="28"/>
  <c r="L206" i="28"/>
  <c r="AM205" i="28"/>
  <c r="AI205" i="28"/>
  <c r="AE205" i="28"/>
  <c r="AA205" i="28"/>
  <c r="W205" i="28"/>
  <c r="S205" i="28"/>
  <c r="O205" i="28"/>
  <c r="K205" i="28"/>
  <c r="AL204" i="28"/>
  <c r="AH204" i="28"/>
  <c r="AD204" i="28"/>
  <c r="Z204" i="28"/>
  <c r="V204" i="28"/>
  <c r="R204" i="28"/>
  <c r="N204" i="28"/>
  <c r="J204" i="28"/>
  <c r="AK203" i="28"/>
  <c r="AG203" i="28"/>
  <c r="AC203" i="28"/>
  <c r="Y203" i="28"/>
  <c r="U203" i="28"/>
  <c r="Q203" i="28"/>
  <c r="M203" i="28"/>
  <c r="I203" i="28"/>
  <c r="AN202" i="28"/>
  <c r="AJ202" i="28"/>
  <c r="AF202" i="28"/>
  <c r="AB202" i="28"/>
  <c r="X202" i="28"/>
  <c r="T202" i="28"/>
  <c r="P202" i="28"/>
  <c r="L202" i="28"/>
  <c r="AI201" i="28"/>
  <c r="AE201" i="28"/>
  <c r="AA201" i="28"/>
  <c r="W201" i="28"/>
  <c r="S201" i="28"/>
  <c r="O201" i="28"/>
  <c r="K201" i="28"/>
  <c r="AL200" i="28"/>
  <c r="AH200" i="28"/>
  <c r="AD200" i="28"/>
  <c r="Z200" i="28"/>
  <c r="V200" i="28"/>
  <c r="R200" i="28"/>
  <c r="N200" i="28"/>
  <c r="J200" i="28"/>
  <c r="AK199" i="28"/>
  <c r="AG199" i="28"/>
  <c r="AM328" i="28"/>
  <c r="AM380" i="28" s="1"/>
  <c r="AL251" i="11" s="1"/>
  <c r="F372" i="28"/>
  <c r="F424" i="28" s="1"/>
  <c r="E295" i="11" s="1"/>
  <c r="F369" i="28"/>
  <c r="F421" i="28" s="1"/>
  <c r="E292" i="11" s="1"/>
  <c r="F368" i="28"/>
  <c r="F420" i="28" s="1"/>
  <c r="E291" i="11" s="1"/>
  <c r="F361" i="28"/>
  <c r="F413" i="28" s="1"/>
  <c r="E284" i="11" s="1"/>
  <c r="F360" i="28"/>
  <c r="F412" i="28" s="1"/>
  <c r="E283" i="11" s="1"/>
  <c r="F357" i="28"/>
  <c r="F409" i="28" s="1"/>
  <c r="E280" i="11" s="1"/>
  <c r="F353" i="28"/>
  <c r="F405" i="28" s="1"/>
  <c r="E276" i="11" s="1"/>
  <c r="F349" i="28"/>
  <c r="F401" i="28" s="1"/>
  <c r="E272" i="11" s="1"/>
  <c r="F348" i="28"/>
  <c r="F400" i="28" s="1"/>
  <c r="E271" i="11" s="1"/>
  <c r="F345" i="28"/>
  <c r="F397" i="28" s="1"/>
  <c r="E268" i="11" s="1"/>
  <c r="F340" i="28"/>
  <c r="F392" i="28" s="1"/>
  <c r="E263" i="11" s="1"/>
  <c r="F337" i="28"/>
  <c r="F389" i="28" s="1"/>
  <c r="E260" i="11" s="1"/>
  <c r="F336" i="28"/>
  <c r="F388" i="28" s="1"/>
  <c r="E259" i="11" s="1"/>
  <c r="F332" i="28"/>
  <c r="F384" i="28" s="1"/>
  <c r="E255" i="11" s="1"/>
  <c r="F329" i="28"/>
  <c r="F381" i="28" s="1"/>
  <c r="E252" i="11" s="1"/>
  <c r="F325" i="28"/>
  <c r="F377" i="28" s="1"/>
  <c r="E248" i="11" s="1"/>
  <c r="F324" i="28"/>
  <c r="F376" i="28" s="1"/>
  <c r="E247" i="11" s="1"/>
  <c r="AJ367" i="28"/>
  <c r="AJ419" i="28" s="1"/>
  <c r="AI290" i="11" s="1"/>
  <c r="AJ357" i="28"/>
  <c r="AJ409" i="28" s="1"/>
  <c r="AI280" i="11" s="1"/>
  <c r="AK334" i="28"/>
  <c r="AK386" i="28" s="1"/>
  <c r="AJ257" i="11" s="1"/>
  <c r="Q184" i="28"/>
  <c r="M184" i="28"/>
  <c r="I184" i="28"/>
  <c r="AN183" i="28"/>
  <c r="AJ183" i="28"/>
  <c r="AF183" i="28"/>
  <c r="AB183" i="28"/>
  <c r="X183" i="28"/>
  <c r="T183" i="28"/>
  <c r="P183" i="28"/>
  <c r="L183" i="28"/>
  <c r="AM182" i="28"/>
  <c r="AI182" i="28"/>
  <c r="AE182" i="28"/>
  <c r="AA182" i="28"/>
  <c r="W182" i="28"/>
  <c r="S182" i="28"/>
  <c r="O182" i="28"/>
  <c r="K182" i="28"/>
  <c r="AL181" i="28"/>
  <c r="AH181" i="28"/>
  <c r="AD181" i="28"/>
  <c r="Z181" i="28"/>
  <c r="V181" i="28"/>
  <c r="R181" i="28"/>
  <c r="N181" i="28"/>
  <c r="J181" i="28"/>
  <c r="AK180" i="28"/>
  <c r="AG180" i="28"/>
  <c r="AC180" i="28"/>
  <c r="Y180" i="28"/>
  <c r="U180" i="28"/>
  <c r="Q180" i="28"/>
  <c r="M180" i="28"/>
  <c r="I180" i="28"/>
  <c r="AN179" i="28"/>
  <c r="AJ179" i="28"/>
  <c r="AF179" i="28"/>
  <c r="AB179" i="28"/>
  <c r="X179" i="28"/>
  <c r="T179" i="28"/>
  <c r="P179" i="28"/>
  <c r="L179" i="28"/>
  <c r="AM178" i="28"/>
  <c r="AI178" i="28"/>
  <c r="AE178" i="28"/>
  <c r="AA178" i="28"/>
  <c r="W178" i="28"/>
  <c r="S178" i="28"/>
  <c r="O178" i="28"/>
  <c r="K178" i="28"/>
  <c r="AL177" i="28"/>
  <c r="AH177" i="28"/>
  <c r="AD177" i="28"/>
  <c r="Z177" i="28"/>
  <c r="V177" i="28"/>
  <c r="R177" i="28"/>
  <c r="N177" i="28"/>
  <c r="J177" i="28"/>
  <c r="AK176" i="28"/>
  <c r="AG176" i="28"/>
  <c r="AC176" i="28"/>
  <c r="Y176" i="28"/>
  <c r="U176" i="28"/>
  <c r="Q176" i="28"/>
  <c r="M176" i="28"/>
  <c r="I176" i="28"/>
  <c r="AN175" i="28"/>
  <c r="AJ175" i="28"/>
  <c r="AF175" i="28"/>
  <c r="AB175" i="28"/>
  <c r="X175" i="28"/>
  <c r="T175" i="28"/>
  <c r="P175" i="28"/>
  <c r="L175" i="28"/>
  <c r="AM174" i="28"/>
  <c r="AI174" i="28"/>
  <c r="AE174" i="28"/>
  <c r="AA174" i="28"/>
  <c r="W174" i="28"/>
  <c r="S174" i="28"/>
  <c r="O174" i="28"/>
  <c r="K174" i="28"/>
  <c r="AL173" i="28"/>
  <c r="AH173" i="28"/>
  <c r="AD173" i="28"/>
  <c r="Z173" i="28"/>
  <c r="V173" i="28"/>
  <c r="R173" i="28"/>
  <c r="N173" i="28"/>
  <c r="J173" i="28"/>
  <c r="AK172" i="28"/>
  <c r="AG172" i="28"/>
  <c r="AC172" i="28"/>
  <c r="Y172" i="28"/>
  <c r="U172" i="28"/>
  <c r="Q172" i="28"/>
  <c r="M172" i="28"/>
  <c r="I172" i="28"/>
  <c r="AN171" i="28"/>
  <c r="AJ171" i="28"/>
  <c r="AF171" i="28"/>
  <c r="AB171" i="28"/>
  <c r="X171" i="28"/>
  <c r="T171" i="28"/>
  <c r="P171" i="28"/>
  <c r="L171" i="28"/>
  <c r="AM170" i="28"/>
  <c r="AI170" i="28"/>
  <c r="AE170" i="28"/>
  <c r="AA170" i="28"/>
  <c r="W170" i="28"/>
  <c r="S170" i="28"/>
  <c r="O170" i="28"/>
  <c r="K170" i="28"/>
  <c r="AL169" i="28"/>
  <c r="AH169" i="28"/>
  <c r="AD169" i="28"/>
  <c r="Z169" i="28"/>
  <c r="V169" i="28"/>
  <c r="R169" i="28"/>
  <c r="N169" i="28"/>
  <c r="J169" i="28"/>
  <c r="AK168" i="28"/>
  <c r="AG168" i="28"/>
  <c r="AC168" i="28"/>
  <c r="Y168" i="28"/>
  <c r="U168" i="28"/>
  <c r="Q168" i="28"/>
  <c r="M168" i="28"/>
  <c r="I168" i="28"/>
  <c r="AN167" i="28"/>
  <c r="AJ167" i="28"/>
  <c r="AF167" i="28"/>
  <c r="AB167" i="28"/>
  <c r="X167" i="28"/>
  <c r="T167" i="28"/>
  <c r="P167" i="28"/>
  <c r="L167" i="28"/>
  <c r="AM166" i="28"/>
  <c r="AI166" i="28"/>
  <c r="AE166" i="28"/>
  <c r="AA166" i="28"/>
  <c r="W166" i="28"/>
  <c r="S166" i="28"/>
  <c r="O166" i="28"/>
  <c r="K166" i="28"/>
  <c r="AL165" i="28"/>
  <c r="AH165" i="28"/>
  <c r="AD165" i="28"/>
  <c r="Z165" i="28"/>
  <c r="V165" i="28"/>
  <c r="R165" i="28"/>
  <c r="N165" i="28"/>
  <c r="J165" i="28"/>
  <c r="AK164" i="28"/>
  <c r="AG164" i="28"/>
  <c r="AC164" i="28"/>
  <c r="Y164" i="28"/>
  <c r="U164" i="28"/>
  <c r="Q164" i="28"/>
  <c r="M164" i="28"/>
  <c r="I164" i="28"/>
  <c r="T53" i="28"/>
  <c r="AQ53" i="28"/>
  <c r="AH372" i="28"/>
  <c r="AH424" i="28" s="1"/>
  <c r="AG295" i="11" s="1"/>
  <c r="AH368" i="28"/>
  <c r="AH420" i="28" s="1"/>
  <c r="AG291" i="11" s="1"/>
  <c r="AH364" i="28"/>
  <c r="AH416" i="28" s="1"/>
  <c r="AG287" i="11" s="1"/>
  <c r="AH360" i="28"/>
  <c r="AH412" i="28" s="1"/>
  <c r="AG283" i="11" s="1"/>
  <c r="AH356" i="28"/>
  <c r="AH408" i="28" s="1"/>
  <c r="AG279" i="11" s="1"/>
  <c r="M354" i="28"/>
  <c r="M406" i="28" s="1"/>
  <c r="L277" i="11" s="1"/>
  <c r="U353" i="28"/>
  <c r="U405" i="28" s="1"/>
  <c r="T276" i="11" s="1"/>
  <c r="AG352" i="28"/>
  <c r="AG404" i="28" s="1"/>
  <c r="AF275" i="11" s="1"/>
  <c r="Q352" i="28"/>
  <c r="Q404" i="28" s="1"/>
  <c r="P275" i="11" s="1"/>
  <c r="Y351" i="28"/>
  <c r="Y403" i="28" s="1"/>
  <c r="X274" i="11" s="1"/>
  <c r="I351" i="28"/>
  <c r="I403" i="28" s="1"/>
  <c r="H274" i="11" s="1"/>
  <c r="U350" i="28"/>
  <c r="U402" i="28" s="1"/>
  <c r="T273" i="11" s="1"/>
  <c r="AC349" i="28"/>
  <c r="AC401" i="28" s="1"/>
  <c r="AB272" i="11" s="1"/>
  <c r="M349" i="28"/>
  <c r="M401" i="28" s="1"/>
  <c r="L272" i="11" s="1"/>
  <c r="Y348" i="28"/>
  <c r="Y400" i="28" s="1"/>
  <c r="X271" i="11" s="1"/>
  <c r="I348" i="28"/>
  <c r="I400" i="28" s="1"/>
  <c r="H271" i="11" s="1"/>
  <c r="AG347" i="28"/>
  <c r="AG399" i="28" s="1"/>
  <c r="AF270" i="11" s="1"/>
  <c r="Q347" i="28"/>
  <c r="Q399" i="28" s="1"/>
  <c r="P270" i="11" s="1"/>
  <c r="AC346" i="28"/>
  <c r="AC398" i="28" s="1"/>
  <c r="AB269" i="11" s="1"/>
  <c r="Q346" i="28"/>
  <c r="Q398" i="28" s="1"/>
  <c r="P269" i="11" s="1"/>
  <c r="M346" i="28"/>
  <c r="M398" i="28" s="1"/>
  <c r="L269" i="11" s="1"/>
  <c r="I346" i="28"/>
  <c r="I398" i="28" s="1"/>
  <c r="H269" i="11" s="1"/>
  <c r="AG345" i="28"/>
  <c r="AG397" i="28" s="1"/>
  <c r="AF268" i="11" s="1"/>
  <c r="Y345" i="28"/>
  <c r="Y397" i="28" s="1"/>
  <c r="X268" i="11" s="1"/>
  <c r="U345" i="28"/>
  <c r="U397" i="28" s="1"/>
  <c r="T268" i="11" s="1"/>
  <c r="Q345" i="28"/>
  <c r="Q397" i="28" s="1"/>
  <c r="P268" i="11" s="1"/>
  <c r="I345" i="28"/>
  <c r="I397" i="28" s="1"/>
  <c r="H268" i="11" s="1"/>
  <c r="AG344" i="28"/>
  <c r="AG396" i="28" s="1"/>
  <c r="AF267" i="11" s="1"/>
  <c r="AC344" i="28"/>
  <c r="AC396" i="28" s="1"/>
  <c r="AB267" i="11" s="1"/>
  <c r="Y344" i="28"/>
  <c r="Y396" i="28" s="1"/>
  <c r="X267" i="11" s="1"/>
  <c r="U344" i="28"/>
  <c r="U396" i="28" s="1"/>
  <c r="T267" i="11" s="1"/>
  <c r="Q344" i="28"/>
  <c r="Q396" i="28" s="1"/>
  <c r="P267" i="11" s="1"/>
  <c r="M344" i="28"/>
  <c r="M396" i="28" s="1"/>
  <c r="L267" i="11" s="1"/>
  <c r="I344" i="28"/>
  <c r="I396" i="28" s="1"/>
  <c r="H267" i="11" s="1"/>
  <c r="AG343" i="28"/>
  <c r="AG395" i="28" s="1"/>
  <c r="AF266" i="11" s="1"/>
  <c r="AC343" i="28"/>
  <c r="AC395" i="28" s="1"/>
  <c r="AB266" i="11" s="1"/>
  <c r="Y343" i="28"/>
  <c r="Y395" i="28" s="1"/>
  <c r="X266" i="11" s="1"/>
  <c r="U343" i="28"/>
  <c r="U395" i="28" s="1"/>
  <c r="T266" i="11" s="1"/>
  <c r="M343" i="28"/>
  <c r="M395" i="28" s="1"/>
  <c r="L266" i="11" s="1"/>
  <c r="I343" i="28"/>
  <c r="I395" i="28" s="1"/>
  <c r="H266" i="11" s="1"/>
  <c r="AG342" i="28"/>
  <c r="AG394" i="28" s="1"/>
  <c r="AF265" i="11" s="1"/>
  <c r="AC342" i="28"/>
  <c r="AC394" i="28" s="1"/>
  <c r="AB265" i="11" s="1"/>
  <c r="Y342" i="28"/>
  <c r="Y394" i="28" s="1"/>
  <c r="X265" i="11" s="1"/>
  <c r="U342" i="28"/>
  <c r="U394" i="28" s="1"/>
  <c r="T265" i="11" s="1"/>
  <c r="Q342" i="28"/>
  <c r="Q394" i="28" s="1"/>
  <c r="P265" i="11" s="1"/>
  <c r="M342" i="28"/>
  <c r="M394" i="28" s="1"/>
  <c r="L265" i="11" s="1"/>
  <c r="I342" i="28"/>
  <c r="I394" i="28" s="1"/>
  <c r="H265" i="11" s="1"/>
  <c r="AG341" i="28"/>
  <c r="AG393" i="28" s="1"/>
  <c r="AF264" i="11" s="1"/>
  <c r="AC341" i="28"/>
  <c r="AC393" i="28" s="1"/>
  <c r="AB264" i="11" s="1"/>
  <c r="Y341" i="28"/>
  <c r="Y393" i="28" s="1"/>
  <c r="X264" i="11" s="1"/>
  <c r="Q341" i="28"/>
  <c r="Q393" i="28" s="1"/>
  <c r="P264" i="11" s="1"/>
  <c r="M341" i="28"/>
  <c r="M393" i="28" s="1"/>
  <c r="L264" i="11" s="1"/>
  <c r="I341" i="28"/>
  <c r="I393" i="28" s="1"/>
  <c r="H264" i="11" s="1"/>
  <c r="AG340" i="28"/>
  <c r="AG392" i="28" s="1"/>
  <c r="AF263" i="11" s="1"/>
  <c r="AC340" i="28"/>
  <c r="AC392" i="28" s="1"/>
  <c r="AB263" i="11" s="1"/>
  <c r="Y340" i="28"/>
  <c r="Y392" i="28" s="1"/>
  <c r="X263" i="11" s="1"/>
  <c r="U340" i="28"/>
  <c r="U392" i="28" s="1"/>
  <c r="T263" i="11" s="1"/>
  <c r="Q340" i="28"/>
  <c r="Q392" i="28" s="1"/>
  <c r="P263" i="11" s="1"/>
  <c r="M340" i="28"/>
  <c r="M392" i="28" s="1"/>
  <c r="L263" i="11" s="1"/>
  <c r="I340" i="28"/>
  <c r="I392" i="28" s="1"/>
  <c r="H263" i="11" s="1"/>
  <c r="AG339" i="28"/>
  <c r="AG391" i="28" s="1"/>
  <c r="AF262" i="11" s="1"/>
  <c r="AC339" i="28"/>
  <c r="AC391" i="28" s="1"/>
  <c r="AB262" i="11" s="1"/>
  <c r="U339" i="28"/>
  <c r="U391" i="28" s="1"/>
  <c r="T262" i="11" s="1"/>
  <c r="Q339" i="28"/>
  <c r="Q391" i="28" s="1"/>
  <c r="P262" i="11" s="1"/>
  <c r="M339" i="28"/>
  <c r="M391" i="28" s="1"/>
  <c r="L262" i="11" s="1"/>
  <c r="AG338" i="28"/>
  <c r="AG390" i="28" s="1"/>
  <c r="AF261" i="11" s="1"/>
  <c r="AC338" i="28"/>
  <c r="AC390" i="28" s="1"/>
  <c r="AB261" i="11" s="1"/>
  <c r="Y338" i="28"/>
  <c r="Y390" i="28" s="1"/>
  <c r="X261" i="11" s="1"/>
  <c r="U338" i="28"/>
  <c r="U390" i="28" s="1"/>
  <c r="T261" i="11" s="1"/>
  <c r="Q338" i="28"/>
  <c r="Q390" i="28" s="1"/>
  <c r="P261" i="11" s="1"/>
  <c r="M338" i="28"/>
  <c r="M390" i="28" s="1"/>
  <c r="L261" i="11" s="1"/>
  <c r="I338" i="28"/>
  <c r="I390" i="28" s="1"/>
  <c r="H261" i="11" s="1"/>
  <c r="AG337" i="28"/>
  <c r="AG389" i="28" s="1"/>
  <c r="AF260" i="11" s="1"/>
  <c r="Y337" i="28"/>
  <c r="Y389" i="28" s="1"/>
  <c r="X260" i="11" s="1"/>
  <c r="U337" i="28"/>
  <c r="U389" i="28" s="1"/>
  <c r="T260" i="11" s="1"/>
  <c r="Q337" i="28"/>
  <c r="Q389" i="28" s="1"/>
  <c r="P260" i="11" s="1"/>
  <c r="I337" i="28"/>
  <c r="I389" i="28" s="1"/>
  <c r="H260" i="11" s="1"/>
  <c r="AG336" i="28"/>
  <c r="AG388" i="28" s="1"/>
  <c r="AF259" i="11" s="1"/>
  <c r="AC336" i="28"/>
  <c r="AC388" i="28" s="1"/>
  <c r="AB259" i="11" s="1"/>
  <c r="Y336" i="28"/>
  <c r="Y388" i="28" s="1"/>
  <c r="X259" i="11" s="1"/>
  <c r="U336" i="28"/>
  <c r="U388" i="28" s="1"/>
  <c r="T259" i="11" s="1"/>
  <c r="Q336" i="28"/>
  <c r="Q388" i="28" s="1"/>
  <c r="P259" i="11" s="1"/>
  <c r="M336" i="28"/>
  <c r="M388" i="28" s="1"/>
  <c r="L259" i="11" s="1"/>
  <c r="I336" i="28"/>
  <c r="I388" i="28" s="1"/>
  <c r="H259" i="11" s="1"/>
  <c r="AG335" i="28"/>
  <c r="AG387" i="28" s="1"/>
  <c r="AF258" i="11" s="1"/>
  <c r="AC335" i="28"/>
  <c r="AC387" i="28" s="1"/>
  <c r="AB258" i="11" s="1"/>
  <c r="Y335" i="28"/>
  <c r="Y387" i="28" s="1"/>
  <c r="X258" i="11" s="1"/>
  <c r="U335" i="28"/>
  <c r="U387" i="28" s="1"/>
  <c r="T258" i="11" s="1"/>
  <c r="M335" i="28"/>
  <c r="M387" i="28" s="1"/>
  <c r="L258" i="11" s="1"/>
  <c r="I335" i="28"/>
  <c r="I387" i="28" s="1"/>
  <c r="H258" i="11" s="1"/>
  <c r="AG334" i="28"/>
  <c r="AG386" i="28" s="1"/>
  <c r="AF257" i="11" s="1"/>
  <c r="AC334" i="28"/>
  <c r="AC386" i="28" s="1"/>
  <c r="AB257" i="11" s="1"/>
  <c r="Y334" i="28"/>
  <c r="Y386" i="28" s="1"/>
  <c r="X257" i="11" s="1"/>
  <c r="U334" i="28"/>
  <c r="U386" i="28" s="1"/>
  <c r="T257" i="11" s="1"/>
  <c r="Q334" i="28"/>
  <c r="Q386" i="28" s="1"/>
  <c r="P257" i="11" s="1"/>
  <c r="M334" i="28"/>
  <c r="M386" i="28" s="1"/>
  <c r="L257" i="11" s="1"/>
  <c r="I334" i="28"/>
  <c r="I386" i="28" s="1"/>
  <c r="H257" i="11" s="1"/>
  <c r="AG333" i="28"/>
  <c r="AG385" i="28" s="1"/>
  <c r="AF256" i="11" s="1"/>
  <c r="AC333" i="28"/>
  <c r="AC385" i="28" s="1"/>
  <c r="AB256" i="11" s="1"/>
  <c r="Y333" i="28"/>
  <c r="Y385" i="28" s="1"/>
  <c r="X256" i="11" s="1"/>
  <c r="Q333" i="28"/>
  <c r="Q385" i="28" s="1"/>
  <c r="P256" i="11" s="1"/>
  <c r="M333" i="28"/>
  <c r="M385" i="28" s="1"/>
  <c r="L256" i="11" s="1"/>
  <c r="I333" i="28"/>
  <c r="I385" i="28" s="1"/>
  <c r="H256" i="11" s="1"/>
  <c r="AG332" i="28"/>
  <c r="AG384" i="28" s="1"/>
  <c r="AF255" i="11" s="1"/>
  <c r="AC332" i="28"/>
  <c r="AC384" i="28" s="1"/>
  <c r="AB255" i="11" s="1"/>
  <c r="Y332" i="28"/>
  <c r="Y384" i="28" s="1"/>
  <c r="X255" i="11" s="1"/>
  <c r="U332" i="28"/>
  <c r="U384" i="28" s="1"/>
  <c r="T255" i="11" s="1"/>
  <c r="Q332" i="28"/>
  <c r="Q384" i="28" s="1"/>
  <c r="P255" i="11" s="1"/>
  <c r="M332" i="28"/>
  <c r="M384" i="28" s="1"/>
  <c r="L255" i="11" s="1"/>
  <c r="I332" i="28"/>
  <c r="I384" i="28" s="1"/>
  <c r="H255" i="11" s="1"/>
  <c r="AG331" i="28"/>
  <c r="AG383" i="28" s="1"/>
  <c r="AF254" i="11" s="1"/>
  <c r="AC331" i="28"/>
  <c r="AC383" i="28" s="1"/>
  <c r="AB254" i="11" s="1"/>
  <c r="U331" i="28"/>
  <c r="U383" i="28" s="1"/>
  <c r="T254" i="11" s="1"/>
  <c r="Q331" i="28"/>
  <c r="Q383" i="28" s="1"/>
  <c r="P254" i="11" s="1"/>
  <c r="M331" i="28"/>
  <c r="M383" i="28" s="1"/>
  <c r="L254" i="11" s="1"/>
  <c r="AG330" i="28"/>
  <c r="AG382" i="28" s="1"/>
  <c r="AF253" i="11" s="1"/>
  <c r="AC330" i="28"/>
  <c r="AC382" i="28" s="1"/>
  <c r="AB253" i="11" s="1"/>
  <c r="Y330" i="28"/>
  <c r="Y382" i="28" s="1"/>
  <c r="X253" i="11" s="1"/>
  <c r="U330" i="28"/>
  <c r="U382" i="28" s="1"/>
  <c r="T253" i="11" s="1"/>
  <c r="Q330" i="28"/>
  <c r="Q382" i="28" s="1"/>
  <c r="P253" i="11" s="1"/>
  <c r="M330" i="28"/>
  <c r="M382" i="28" s="1"/>
  <c r="L253" i="11" s="1"/>
  <c r="I330" i="28"/>
  <c r="I382" i="28" s="1"/>
  <c r="H253" i="11" s="1"/>
  <c r="AC329" i="28"/>
  <c r="AC381" i="28" s="1"/>
  <c r="AB252" i="11" s="1"/>
  <c r="U329" i="28"/>
  <c r="U381" i="28" s="1"/>
  <c r="T252" i="11" s="1"/>
  <c r="M329" i="28"/>
  <c r="M381" i="28" s="1"/>
  <c r="L252" i="11" s="1"/>
  <c r="AG328" i="28"/>
  <c r="AG380" i="28" s="1"/>
  <c r="AF251" i="11" s="1"/>
  <c r="AC328" i="28"/>
  <c r="AC380" i="28" s="1"/>
  <c r="AB251" i="11" s="1"/>
  <c r="Y328" i="28"/>
  <c r="Y380" i="28" s="1"/>
  <c r="X251" i="11" s="1"/>
  <c r="U328" i="28"/>
  <c r="U380" i="28" s="1"/>
  <c r="T251" i="11" s="1"/>
  <c r="Q328" i="28"/>
  <c r="Q380" i="28" s="1"/>
  <c r="P251" i="11" s="1"/>
  <c r="AH370" i="28"/>
  <c r="AH422" i="28" s="1"/>
  <c r="AG293" i="11" s="1"/>
  <c r="AH362" i="28"/>
  <c r="AH414" i="28" s="1"/>
  <c r="AG285" i="11" s="1"/>
  <c r="AJ369" i="28"/>
  <c r="AJ421" i="28" s="1"/>
  <c r="AI292" i="11" s="1"/>
  <c r="AK342" i="28"/>
  <c r="AK394" i="28" s="1"/>
  <c r="AJ265" i="11" s="1"/>
  <c r="AH354" i="28"/>
  <c r="AH406" i="28" s="1"/>
  <c r="AG277" i="11" s="1"/>
  <c r="AI346" i="28"/>
  <c r="AI398" i="28" s="1"/>
  <c r="AH269" i="11" s="1"/>
  <c r="AI338" i="28"/>
  <c r="AI390" i="28" s="1"/>
  <c r="AH261" i="11" s="1"/>
  <c r="AI330" i="28"/>
  <c r="AI382" i="28" s="1"/>
  <c r="AH253" i="11" s="1"/>
  <c r="L328" i="28"/>
  <c r="L380" i="28" s="1"/>
  <c r="K251" i="11" s="1"/>
  <c r="H328" i="28"/>
  <c r="H380" i="28" s="1"/>
  <c r="G251" i="11" s="1"/>
  <c r="AF327" i="28"/>
  <c r="AF379" i="28" s="1"/>
  <c r="AE250" i="11" s="1"/>
  <c r="AB327" i="28"/>
  <c r="AB379" i="28" s="1"/>
  <c r="AA250" i="11" s="1"/>
  <c r="X327" i="28"/>
  <c r="X379" i="28" s="1"/>
  <c r="W250" i="11" s="1"/>
  <c r="T327" i="28"/>
  <c r="T379" i="28" s="1"/>
  <c r="S250" i="11" s="1"/>
  <c r="P327" i="28"/>
  <c r="P379" i="28" s="1"/>
  <c r="O250" i="11" s="1"/>
  <c r="L327" i="28"/>
  <c r="L379" i="28" s="1"/>
  <c r="K250" i="11" s="1"/>
  <c r="H327" i="28"/>
  <c r="H379" i="28" s="1"/>
  <c r="G250" i="11" s="1"/>
  <c r="AF326" i="28"/>
  <c r="AF378" i="28" s="1"/>
  <c r="AE249" i="11" s="1"/>
  <c r="AB326" i="28"/>
  <c r="AB378" i="28" s="1"/>
  <c r="AA249" i="11" s="1"/>
  <c r="X326" i="28"/>
  <c r="X378" i="28" s="1"/>
  <c r="W249" i="11" s="1"/>
  <c r="T326" i="28"/>
  <c r="T378" i="28" s="1"/>
  <c r="S249" i="11" s="1"/>
  <c r="P326" i="28"/>
  <c r="P378" i="28" s="1"/>
  <c r="O249" i="11" s="1"/>
  <c r="L326" i="28"/>
  <c r="L378" i="28" s="1"/>
  <c r="K249" i="11" s="1"/>
  <c r="H326" i="28"/>
  <c r="H378" i="28" s="1"/>
  <c r="G249" i="11" s="1"/>
  <c r="AF325" i="28"/>
  <c r="AF377" i="28" s="1"/>
  <c r="AE248" i="11" s="1"/>
  <c r="AB325" i="28"/>
  <c r="AB377" i="28" s="1"/>
  <c r="AA248" i="11" s="1"/>
  <c r="X325" i="28"/>
  <c r="X377" i="28" s="1"/>
  <c r="W248" i="11" s="1"/>
  <c r="T325" i="28"/>
  <c r="T377" i="28" s="1"/>
  <c r="S248" i="11" s="1"/>
  <c r="P325" i="28"/>
  <c r="P377" i="28" s="1"/>
  <c r="O248" i="11" s="1"/>
  <c r="L325" i="28"/>
  <c r="L377" i="28" s="1"/>
  <c r="K248" i="11" s="1"/>
  <c r="H325" i="28"/>
  <c r="H377" i="28" s="1"/>
  <c r="G248" i="11" s="1"/>
  <c r="AF324" i="28"/>
  <c r="AF376" i="28" s="1"/>
  <c r="AE247" i="11" s="1"/>
  <c r="AB324" i="28"/>
  <c r="AB376" i="28" s="1"/>
  <c r="AA247" i="11" s="1"/>
  <c r="X324" i="28"/>
  <c r="X376" i="28" s="1"/>
  <c r="W247" i="11" s="1"/>
  <c r="T324" i="28"/>
  <c r="T376" i="28" s="1"/>
  <c r="S247" i="11" s="1"/>
  <c r="P324" i="28"/>
  <c r="P376" i="28" s="1"/>
  <c r="O247" i="11" s="1"/>
  <c r="L324" i="28"/>
  <c r="L376" i="28" s="1"/>
  <c r="K247" i="11" s="1"/>
  <c r="H324" i="28"/>
  <c r="H376" i="28" s="1"/>
  <c r="G247" i="11" s="1"/>
  <c r="AF323" i="28"/>
  <c r="AF375" i="28" s="1"/>
  <c r="AE246" i="11" s="1"/>
  <c r="AB323" i="28"/>
  <c r="AB375" i="28" s="1"/>
  <c r="X323" i="28"/>
  <c r="X375" i="28" s="1"/>
  <c r="W246" i="11" s="1"/>
  <c r="T323" i="28"/>
  <c r="T375" i="28" s="1"/>
  <c r="S246" i="11" s="1"/>
  <c r="P323" i="28"/>
  <c r="P375" i="28" s="1"/>
  <c r="O246" i="11" s="1"/>
  <c r="L323" i="28"/>
  <c r="L375" i="28" s="1"/>
  <c r="K246" i="11" s="1"/>
  <c r="H323" i="28"/>
  <c r="H375" i="28" s="1"/>
  <c r="G246" i="11" s="1"/>
  <c r="AM372" i="28"/>
  <c r="AM424" i="28" s="1"/>
  <c r="AL295" i="11" s="1"/>
  <c r="AI372" i="28"/>
  <c r="AI424" i="28" s="1"/>
  <c r="AH295" i="11" s="1"/>
  <c r="AL371" i="28"/>
  <c r="AL423" i="28" s="1"/>
  <c r="AK294" i="11" s="1"/>
  <c r="AK370" i="28"/>
  <c r="AK422" i="28" s="1"/>
  <c r="AJ293" i="11" s="1"/>
  <c r="AN369" i="28"/>
  <c r="AN421" i="28" s="1"/>
  <c r="AM292" i="11" s="1"/>
  <c r="AM368" i="28"/>
  <c r="AM420" i="28" s="1"/>
  <c r="AL291" i="11" s="1"/>
  <c r="AI368" i="28"/>
  <c r="AI420" i="28" s="1"/>
  <c r="AH291" i="11" s="1"/>
  <c r="AL367" i="28"/>
  <c r="AL419" i="28" s="1"/>
  <c r="AK290" i="11" s="1"/>
  <c r="AK366" i="28"/>
  <c r="AK418" i="28" s="1"/>
  <c r="AJ289" i="11" s="1"/>
  <c r="AN365" i="28"/>
  <c r="AN417" i="28" s="1"/>
  <c r="AM288" i="11" s="1"/>
  <c r="AM364" i="28"/>
  <c r="AM416" i="28" s="1"/>
  <c r="AL287" i="11" s="1"/>
  <c r="AI364" i="28"/>
  <c r="AI416" i="28" s="1"/>
  <c r="AH287" i="11" s="1"/>
  <c r="AL363" i="28"/>
  <c r="AL415" i="28" s="1"/>
  <c r="AK286" i="11" s="1"/>
  <c r="AK362" i="28"/>
  <c r="AK414" i="28" s="1"/>
  <c r="AJ285" i="11" s="1"/>
  <c r="AN361" i="28"/>
  <c r="AN413" i="28" s="1"/>
  <c r="AM284" i="11" s="1"/>
  <c r="AM360" i="28"/>
  <c r="AM412" i="28" s="1"/>
  <c r="AL283" i="11" s="1"/>
  <c r="AI360" i="28"/>
  <c r="AI412" i="28" s="1"/>
  <c r="AH283" i="11" s="1"/>
  <c r="AL359" i="28"/>
  <c r="AL411" i="28" s="1"/>
  <c r="AK282" i="11" s="1"/>
  <c r="AK358" i="28"/>
  <c r="AK410" i="28" s="1"/>
  <c r="AJ281" i="11" s="1"/>
  <c r="AN357" i="28"/>
  <c r="AN409" i="28" s="1"/>
  <c r="AM280" i="11" s="1"/>
  <c r="AM356" i="28"/>
  <c r="AM408" i="28" s="1"/>
  <c r="AL279" i="11" s="1"/>
  <c r="AI356" i="28"/>
  <c r="AI408" i="28" s="1"/>
  <c r="AH279" i="11" s="1"/>
  <c r="AL355" i="28"/>
  <c r="AL407" i="28" s="1"/>
  <c r="AK278" i="11" s="1"/>
  <c r="AK354" i="28"/>
  <c r="AK406" i="28" s="1"/>
  <c r="AJ277" i="11" s="1"/>
  <c r="AN353" i="28"/>
  <c r="AN405" i="28" s="1"/>
  <c r="AM276" i="11" s="1"/>
  <c r="AJ353" i="28"/>
  <c r="AJ405" i="28" s="1"/>
  <c r="AI276" i="11" s="1"/>
  <c r="AM352" i="28"/>
  <c r="AM404" i="28" s="1"/>
  <c r="AL275" i="11" s="1"/>
  <c r="AI352" i="28"/>
  <c r="AI404" i="28" s="1"/>
  <c r="AH275" i="11" s="1"/>
  <c r="AL351" i="28"/>
  <c r="AL403" i="28" s="1"/>
  <c r="AK274" i="11" s="1"/>
  <c r="AK350" i="28"/>
  <c r="AK402" i="28" s="1"/>
  <c r="AJ273" i="11" s="1"/>
  <c r="AN349" i="28"/>
  <c r="AN401" i="28" s="1"/>
  <c r="AM272" i="11" s="1"/>
  <c r="AJ349" i="28"/>
  <c r="AJ401" i="28" s="1"/>
  <c r="AI272" i="11" s="1"/>
  <c r="AM348" i="28"/>
  <c r="AM400" i="28" s="1"/>
  <c r="AL271" i="11" s="1"/>
  <c r="AI348" i="28"/>
  <c r="AI400" i="28" s="1"/>
  <c r="AH271" i="11" s="1"/>
  <c r="AK346" i="28"/>
  <c r="AK398" i="28" s="1"/>
  <c r="AJ269" i="11" s="1"/>
  <c r="AN345" i="28"/>
  <c r="AN397" i="28" s="1"/>
  <c r="AM268" i="11" s="1"/>
  <c r="AJ345" i="28"/>
  <c r="AJ397" i="28" s="1"/>
  <c r="AI268" i="11" s="1"/>
  <c r="AM344" i="28"/>
  <c r="AM396" i="28" s="1"/>
  <c r="AL267" i="11" s="1"/>
  <c r="AI344" i="28"/>
  <c r="AI396" i="28" s="1"/>
  <c r="AH267" i="11" s="1"/>
  <c r="AL343" i="28"/>
  <c r="AL395" i="28" s="1"/>
  <c r="AK266" i="11" s="1"/>
  <c r="AN341" i="28"/>
  <c r="AN393" i="28" s="1"/>
  <c r="AM264" i="11" s="1"/>
  <c r="AJ341" i="28"/>
  <c r="AJ393" i="28" s="1"/>
  <c r="AI264" i="11" s="1"/>
  <c r="AM340" i="28"/>
  <c r="AM392" i="28" s="1"/>
  <c r="AL263" i="11" s="1"/>
  <c r="AI340" i="28"/>
  <c r="AI392" i="28" s="1"/>
  <c r="AH263" i="11" s="1"/>
  <c r="AL339" i="28"/>
  <c r="AL391" i="28" s="1"/>
  <c r="AK262" i="11" s="1"/>
  <c r="AK338" i="28"/>
  <c r="AK390" i="28" s="1"/>
  <c r="AJ261" i="11" s="1"/>
  <c r="AN337" i="28"/>
  <c r="AN389" i="28" s="1"/>
  <c r="AM260" i="11" s="1"/>
  <c r="AJ337" i="28"/>
  <c r="AJ389" i="28" s="1"/>
  <c r="AI260" i="11" s="1"/>
  <c r="AM336" i="28"/>
  <c r="AM388" i="28" s="1"/>
  <c r="AL259" i="11" s="1"/>
  <c r="AI336" i="28"/>
  <c r="AI388" i="28" s="1"/>
  <c r="AH259" i="11" s="1"/>
  <c r="AL335" i="28"/>
  <c r="AL387" i="28" s="1"/>
  <c r="AK258" i="11" s="1"/>
  <c r="AH335" i="28"/>
  <c r="AH387" i="28" s="1"/>
  <c r="AG258" i="11" s="1"/>
  <c r="AN333" i="28"/>
  <c r="AN385" i="28" s="1"/>
  <c r="AM256" i="11" s="1"/>
  <c r="AJ333" i="28"/>
  <c r="AJ385" i="28" s="1"/>
  <c r="AI256" i="11" s="1"/>
  <c r="AM332" i="28"/>
  <c r="AM384" i="28" s="1"/>
  <c r="AL255" i="11" s="1"/>
  <c r="AI332" i="28"/>
  <c r="AI384" i="28" s="1"/>
  <c r="AH255" i="11" s="1"/>
  <c r="AH331" i="28"/>
  <c r="AH383" i="28" s="1"/>
  <c r="AG254" i="11" s="1"/>
  <c r="AK330" i="28"/>
  <c r="AK382" i="28" s="1"/>
  <c r="AJ253" i="11" s="1"/>
  <c r="AN329" i="28"/>
  <c r="AN381" i="28" s="1"/>
  <c r="AM252" i="11" s="1"/>
  <c r="AJ329" i="28"/>
  <c r="AJ381" i="28" s="1"/>
  <c r="AI252" i="11" s="1"/>
  <c r="AI328" i="28"/>
  <c r="AI380" i="28" s="1"/>
  <c r="AH251" i="11" s="1"/>
  <c r="AL327" i="28"/>
  <c r="AL379" i="28" s="1"/>
  <c r="AK250" i="11" s="1"/>
  <c r="AK326" i="28"/>
  <c r="AK378" i="28" s="1"/>
  <c r="AJ249" i="11" s="1"/>
  <c r="AN325" i="28"/>
  <c r="AN377" i="28" s="1"/>
  <c r="AM248" i="11" s="1"/>
  <c r="AJ325" i="28"/>
  <c r="AJ377" i="28" s="1"/>
  <c r="AI248" i="11" s="1"/>
  <c r="AM324" i="28"/>
  <c r="AM376" i="28" s="1"/>
  <c r="AL247" i="11" s="1"/>
  <c r="AI324" i="28"/>
  <c r="AI376" i="28" s="1"/>
  <c r="AH247" i="11" s="1"/>
  <c r="AL323" i="28"/>
  <c r="AL375" i="28" s="1"/>
  <c r="AK246" i="11" s="1"/>
  <c r="E246" i="11"/>
  <c r="AA246" i="11"/>
  <c r="AH371" i="28"/>
  <c r="AH423" i="28" s="1"/>
  <c r="AG294" i="11" s="1"/>
  <c r="AH367" i="28"/>
  <c r="AH419" i="28" s="1"/>
  <c r="AG290" i="11" s="1"/>
  <c r="AH363" i="28"/>
  <c r="AH415" i="28" s="1"/>
  <c r="AG286" i="11" s="1"/>
  <c r="AH359" i="28"/>
  <c r="AH411" i="28" s="1"/>
  <c r="AG282" i="11" s="1"/>
  <c r="AH355" i="28"/>
  <c r="AH407" i="28" s="1"/>
  <c r="AG278" i="11" s="1"/>
  <c r="AH351" i="28"/>
  <c r="AH403" i="28" s="1"/>
  <c r="AG274" i="11" s="1"/>
  <c r="AH347" i="28"/>
  <c r="AH399" i="28" s="1"/>
  <c r="AG270" i="11" s="1"/>
  <c r="AH343" i="28"/>
  <c r="AH395" i="28" s="1"/>
  <c r="AG266" i="11" s="1"/>
  <c r="AH339" i="28"/>
  <c r="AH391" i="28" s="1"/>
  <c r="AG262" i="11" s="1"/>
  <c r="AD343" i="28"/>
  <c r="AD395" i="28" s="1"/>
  <c r="AC266" i="11" s="1"/>
  <c r="N343" i="28"/>
  <c r="N395" i="28" s="1"/>
  <c r="M266" i="11" s="1"/>
  <c r="AD335" i="28"/>
  <c r="AD387" i="28" s="1"/>
  <c r="AC258" i="11" s="1"/>
  <c r="N335" i="28"/>
  <c r="N387" i="28" s="1"/>
  <c r="M258" i="11" s="1"/>
  <c r="AN371" i="28"/>
  <c r="AN423" i="28" s="1"/>
  <c r="AM294" i="11" s="1"/>
  <c r="AN363" i="28"/>
  <c r="AN415" i="28" s="1"/>
  <c r="AM286" i="11" s="1"/>
  <c r="AN355" i="28"/>
  <c r="AN407" i="28" s="1"/>
  <c r="AM278" i="11" s="1"/>
  <c r="Z345" i="28"/>
  <c r="Z397" i="28" s="1"/>
  <c r="Y268" i="11" s="1"/>
  <c r="J345" i="28"/>
  <c r="J397" i="28" s="1"/>
  <c r="I268" i="11" s="1"/>
  <c r="AH341" i="28"/>
  <c r="AH393" i="28" s="1"/>
  <c r="AG264" i="11" s="1"/>
  <c r="R341" i="28"/>
  <c r="R393" i="28" s="1"/>
  <c r="Q264" i="11" s="1"/>
  <c r="V339" i="28"/>
  <c r="V391" i="28" s="1"/>
  <c r="U262" i="11" s="1"/>
  <c r="Z337" i="28"/>
  <c r="Z389" i="28" s="1"/>
  <c r="Y260" i="11" s="1"/>
  <c r="J337" i="28"/>
  <c r="J389" i="28" s="1"/>
  <c r="I260" i="11" s="1"/>
  <c r="AH333" i="28"/>
  <c r="AH385" i="28" s="1"/>
  <c r="AG256" i="11" s="1"/>
  <c r="R333" i="28"/>
  <c r="R385" i="28" s="1"/>
  <c r="Q256" i="11" s="1"/>
  <c r="V331" i="28"/>
  <c r="V383" i="28" s="1"/>
  <c r="U254" i="11" s="1"/>
  <c r="H213" i="28"/>
  <c r="H209" i="28"/>
  <c r="H205" i="28"/>
  <c r="H201" i="28"/>
  <c r="H197" i="28"/>
  <c r="H193" i="28"/>
  <c r="H189" i="28"/>
  <c r="H185" i="28"/>
  <c r="H181" i="28"/>
  <c r="H177" i="28"/>
  <c r="H173" i="28"/>
  <c r="H169" i="28"/>
  <c r="H165" i="28"/>
  <c r="AJ213" i="28"/>
  <c r="AF213" i="28"/>
  <c r="AB213" i="28"/>
  <c r="X213" i="28"/>
  <c r="T213" i="28"/>
  <c r="P213" i="28"/>
  <c r="L213" i="28"/>
  <c r="AM212" i="28"/>
  <c r="AI212" i="28"/>
  <c r="AE212" i="28"/>
  <c r="AA212" i="28"/>
  <c r="W212" i="28"/>
  <c r="S212" i="28"/>
  <c r="O212" i="28"/>
  <c r="K212" i="28"/>
  <c r="AL211" i="28"/>
  <c r="AH211" i="28"/>
  <c r="AD211" i="28"/>
  <c r="Z211" i="28"/>
  <c r="V211" i="28"/>
  <c r="R211" i="28"/>
  <c r="N211" i="28"/>
  <c r="J211" i="28"/>
  <c r="AK210" i="28"/>
  <c r="AG210" i="28"/>
  <c r="AC210" i="28"/>
  <c r="Y210" i="28"/>
  <c r="U210" i="28"/>
  <c r="Q210" i="28"/>
  <c r="M210" i="28"/>
  <c r="I210" i="28"/>
  <c r="AN209" i="28"/>
  <c r="AJ209" i="28"/>
  <c r="AF209" i="28"/>
  <c r="AB209" i="28"/>
  <c r="X209" i="28"/>
  <c r="T209" i="28"/>
  <c r="P209" i="28"/>
  <c r="L209" i="28"/>
  <c r="AI208" i="28"/>
  <c r="AE208" i="28"/>
  <c r="AA208" i="28"/>
  <c r="W208" i="28"/>
  <c r="S208" i="28"/>
  <c r="O208" i="28"/>
  <c r="K208" i="28"/>
  <c r="AL207" i="28"/>
  <c r="AH207" i="28"/>
  <c r="AD207" i="28"/>
  <c r="Z207" i="28"/>
  <c r="V207" i="28"/>
  <c r="R207" i="28"/>
  <c r="N207" i="28"/>
  <c r="J207" i="28"/>
  <c r="AK206" i="28"/>
  <c r="AG206" i="28"/>
  <c r="AC206" i="28"/>
  <c r="Y206" i="28"/>
  <c r="U206" i="28"/>
  <c r="Q206" i="28"/>
  <c r="M206" i="28"/>
  <c r="I206" i="28"/>
  <c r="AN205" i="28"/>
  <c r="AJ205" i="28"/>
  <c r="AF205" i="28"/>
  <c r="AB205" i="28"/>
  <c r="X205" i="28"/>
  <c r="T205" i="28"/>
  <c r="P205" i="28"/>
  <c r="L205" i="28"/>
  <c r="AM204" i="28"/>
  <c r="AI204" i="28"/>
  <c r="AE204" i="28"/>
  <c r="AA204" i="28"/>
  <c r="W204" i="28"/>
  <c r="S204" i="28"/>
  <c r="O204" i="28"/>
  <c r="K204" i="28"/>
  <c r="AH203" i="28"/>
  <c r="AD203" i="28"/>
  <c r="Z203" i="28"/>
  <c r="V203" i="28"/>
  <c r="R203" i="28"/>
  <c r="N203" i="28"/>
  <c r="J203" i="28"/>
  <c r="AK202" i="28"/>
  <c r="AG202" i="28"/>
  <c r="AC202" i="28"/>
  <c r="Y202" i="28"/>
  <c r="U202" i="28"/>
  <c r="Q202" i="28"/>
  <c r="M202" i="28"/>
  <c r="I202" i="28"/>
  <c r="AN201" i="28"/>
  <c r="AJ201" i="28"/>
  <c r="AF201" i="28"/>
  <c r="AB201" i="28"/>
  <c r="X201" i="28"/>
  <c r="T201" i="28"/>
  <c r="P201" i="28"/>
  <c r="L201" i="28"/>
  <c r="AM200" i="28"/>
  <c r="AI200" i="28"/>
  <c r="AE200" i="28"/>
  <c r="AA200" i="28"/>
  <c r="W200" i="28"/>
  <c r="S200" i="28"/>
  <c r="O200" i="28"/>
  <c r="K200" i="28"/>
  <c r="AL199" i="28"/>
  <c r="AH199" i="28"/>
  <c r="AD199" i="28"/>
  <c r="Z199" i="28"/>
  <c r="V199" i="28"/>
  <c r="R199" i="28"/>
  <c r="N199" i="28"/>
  <c r="J199" i="28"/>
  <c r="AK198" i="28"/>
  <c r="AG198" i="28"/>
  <c r="AC198" i="28"/>
  <c r="Y198" i="28"/>
  <c r="U198" i="28"/>
  <c r="Q198" i="28"/>
  <c r="M198" i="28"/>
  <c r="I198" i="28"/>
  <c r="AJ197" i="28"/>
  <c r="AF197" i="28"/>
  <c r="AB197" i="28"/>
  <c r="X197" i="28"/>
  <c r="T197" i="28"/>
  <c r="P197" i="28"/>
  <c r="L197" i="28"/>
  <c r="AM196" i="28"/>
  <c r="AI196" i="28"/>
  <c r="AE196" i="28"/>
  <c r="AA196" i="28"/>
  <c r="W196" i="28"/>
  <c r="S196" i="28"/>
  <c r="O196" i="28"/>
  <c r="K196" i="28"/>
  <c r="AL195" i="28"/>
  <c r="AH195" i="28"/>
  <c r="AD195" i="28"/>
  <c r="Z195" i="28"/>
  <c r="V195" i="28"/>
  <c r="R195" i="28"/>
  <c r="N195" i="28"/>
  <c r="J195" i="28"/>
  <c r="AK194" i="28"/>
  <c r="AG194" i="28"/>
  <c r="AC194" i="28"/>
  <c r="Y194" i="28"/>
  <c r="U194" i="28"/>
  <c r="Q194" i="28"/>
  <c r="M194" i="28"/>
  <c r="I194" i="28"/>
  <c r="AN193" i="28"/>
  <c r="AJ193" i="28"/>
  <c r="AF193" i="28"/>
  <c r="AB193" i="28"/>
  <c r="X193" i="28"/>
  <c r="T193" i="28"/>
  <c r="P193" i="28"/>
  <c r="L193" i="28"/>
  <c r="AM192" i="28"/>
  <c r="AI192" i="28"/>
  <c r="AE192" i="28"/>
  <c r="AA192" i="28"/>
  <c r="W192" i="28"/>
  <c r="S192" i="28"/>
  <c r="O192" i="28"/>
  <c r="K192" i="28"/>
  <c r="AL191" i="28"/>
  <c r="AH191" i="28"/>
  <c r="AD191" i="28"/>
  <c r="Z191" i="28"/>
  <c r="V191" i="28"/>
  <c r="R191" i="28"/>
  <c r="N191" i="28"/>
  <c r="J191" i="28"/>
  <c r="AK190" i="28"/>
  <c r="AG190" i="28"/>
  <c r="AC190" i="28"/>
  <c r="Y190" i="28"/>
  <c r="U190" i="28"/>
  <c r="Q190" i="28"/>
  <c r="M190" i="28"/>
  <c r="I190" i="28"/>
  <c r="AN189" i="28"/>
  <c r="AJ189" i="28"/>
  <c r="AF189" i="28"/>
  <c r="AB189" i="28"/>
  <c r="X189" i="28"/>
  <c r="T189" i="28"/>
  <c r="P189" i="28"/>
  <c r="L189" i="28"/>
  <c r="AM188" i="28"/>
  <c r="AI188" i="28"/>
  <c r="AE188" i="28"/>
  <c r="AA188" i="28"/>
  <c r="W188" i="28"/>
  <c r="S188" i="28"/>
  <c r="O188" i="28"/>
  <c r="K188" i="28"/>
  <c r="AL187" i="28"/>
  <c r="AH187" i="28"/>
  <c r="AD187" i="28"/>
  <c r="Z187" i="28"/>
  <c r="V187" i="28"/>
  <c r="R187" i="28"/>
  <c r="N187" i="28"/>
  <c r="J187" i="28"/>
  <c r="AK186" i="28"/>
  <c r="AG186" i="28"/>
  <c r="AC186" i="28"/>
  <c r="Y186" i="28"/>
  <c r="U186" i="28"/>
  <c r="Q186" i="28"/>
  <c r="M186" i="28"/>
  <c r="I186" i="28"/>
  <c r="AN185" i="28"/>
  <c r="AJ185" i="28"/>
  <c r="AF185" i="28"/>
  <c r="AB185" i="28"/>
  <c r="X185" i="28"/>
  <c r="T185" i="28"/>
  <c r="P185" i="28"/>
  <c r="L185" i="28"/>
  <c r="AM184" i="28"/>
  <c r="AI184" i="28"/>
  <c r="AE184" i="28"/>
  <c r="AA184" i="28"/>
  <c r="W184" i="28"/>
  <c r="S184" i="28"/>
  <c r="O184" i="28"/>
  <c r="K184" i="28"/>
  <c r="AL183" i="28"/>
  <c r="AH183" i="28"/>
  <c r="AD183" i="28"/>
  <c r="Z183" i="28"/>
  <c r="V183" i="28"/>
  <c r="R183" i="28"/>
  <c r="N183" i="28"/>
  <c r="J183" i="28"/>
  <c r="AK182" i="28"/>
  <c r="AG182" i="28"/>
  <c r="AC182" i="28"/>
  <c r="Y182" i="28"/>
  <c r="U182" i="28"/>
  <c r="Q182" i="28"/>
  <c r="M182" i="28"/>
  <c r="I182" i="28"/>
  <c r="AN181" i="28"/>
  <c r="AJ181" i="28"/>
  <c r="AF181" i="28"/>
  <c r="AB181" i="28"/>
  <c r="X181" i="28"/>
  <c r="T181" i="28"/>
  <c r="P181" i="28"/>
  <c r="L181" i="28"/>
  <c r="AM180" i="28"/>
  <c r="AI180" i="28"/>
  <c r="AE180" i="28"/>
  <c r="AA180" i="28"/>
  <c r="W180" i="28"/>
  <c r="S180" i="28"/>
  <c r="O180" i="28"/>
  <c r="K180" i="28"/>
  <c r="AL179" i="28"/>
  <c r="AH179" i="28"/>
  <c r="AD179" i="28"/>
  <c r="Z179" i="28"/>
  <c r="V179" i="28"/>
  <c r="R179" i="28"/>
  <c r="N179" i="28"/>
  <c r="J179" i="28"/>
  <c r="AK178" i="28"/>
  <c r="AG178" i="28"/>
  <c r="AC178" i="28"/>
  <c r="Y178" i="28"/>
  <c r="U178" i="28"/>
  <c r="Q178" i="28"/>
  <c r="M178" i="28"/>
  <c r="I178" i="28"/>
  <c r="AN177" i="28"/>
  <c r="AJ177" i="28"/>
  <c r="AF177" i="28"/>
  <c r="AB177" i="28"/>
  <c r="X177" i="28"/>
  <c r="T177" i="28"/>
  <c r="P177" i="28"/>
  <c r="L177" i="28"/>
  <c r="AM176" i="28"/>
  <c r="AI176" i="28"/>
  <c r="AE176" i="28"/>
  <c r="AA176" i="28"/>
  <c r="W176" i="28"/>
  <c r="S176" i="28"/>
  <c r="O176" i="28"/>
  <c r="K176" i="28"/>
  <c r="AL175" i="28"/>
  <c r="AH175" i="28"/>
  <c r="AD175" i="28"/>
  <c r="Z175" i="28"/>
  <c r="V175" i="28"/>
  <c r="R175" i="28"/>
  <c r="N175" i="28"/>
  <c r="J175" i="28"/>
  <c r="AK174" i="28"/>
  <c r="AG174" i="28"/>
  <c r="AC174" i="28"/>
  <c r="Y174" i="28"/>
  <c r="U174" i="28"/>
  <c r="Q174" i="28"/>
  <c r="M174" i="28"/>
  <c r="I174" i="28"/>
  <c r="AN173" i="28"/>
  <c r="AJ173" i="28"/>
  <c r="AF173" i="28"/>
  <c r="AB173" i="28"/>
  <c r="X173" i="28"/>
  <c r="T173" i="28"/>
  <c r="P173" i="28"/>
  <c r="L173" i="28"/>
  <c r="AM172" i="28"/>
  <c r="AI172" i="28"/>
  <c r="AE172" i="28"/>
  <c r="AA172" i="28"/>
  <c r="W172" i="28"/>
  <c r="S172" i="28"/>
  <c r="O172" i="28"/>
  <c r="K172" i="28"/>
  <c r="AL171" i="28"/>
  <c r="AH171" i="28"/>
  <c r="AD171" i="28"/>
  <c r="Z171" i="28"/>
  <c r="V171" i="28"/>
  <c r="R171" i="28"/>
  <c r="N171" i="28"/>
  <c r="J171" i="28"/>
  <c r="AK170" i="28"/>
  <c r="AG170" i="28"/>
  <c r="AC170" i="28"/>
  <c r="Y170" i="28"/>
  <c r="U170" i="28"/>
  <c r="Q170" i="28"/>
  <c r="M170" i="28"/>
  <c r="I170" i="28"/>
  <c r="AN169" i="28"/>
  <c r="AJ169" i="28"/>
  <c r="AF169" i="28"/>
  <c r="AB169" i="28"/>
  <c r="X169" i="28"/>
  <c r="T169" i="28"/>
  <c r="P169" i="28"/>
  <c r="L169" i="28"/>
  <c r="AM168" i="28"/>
  <c r="AI168" i="28"/>
  <c r="AE168" i="28"/>
  <c r="AA168" i="28"/>
  <c r="W168" i="28"/>
  <c r="S168" i="28"/>
  <c r="O168" i="28"/>
  <c r="K168" i="28"/>
  <c r="AL167" i="28"/>
  <c r="AH167" i="28"/>
  <c r="AD167" i="28"/>
  <c r="Z167" i="28"/>
  <c r="V167" i="28"/>
  <c r="R167" i="28"/>
  <c r="N167" i="28"/>
  <c r="J167" i="28"/>
  <c r="AK166" i="28"/>
  <c r="AG166" i="28"/>
  <c r="AC166" i="28"/>
  <c r="Y166" i="28"/>
  <c r="U166" i="28"/>
  <c r="Q166" i="28"/>
  <c r="M166" i="28"/>
  <c r="I166" i="28"/>
  <c r="AN165" i="28"/>
  <c r="AJ165" i="28"/>
  <c r="AF165" i="28"/>
  <c r="AB165" i="28"/>
  <c r="T165" i="28"/>
  <c r="P165" i="28"/>
  <c r="L165" i="28"/>
  <c r="AM164" i="28"/>
  <c r="AI164" i="28"/>
  <c r="AE164" i="28"/>
  <c r="AA164" i="28"/>
  <c r="W164" i="28"/>
  <c r="S164" i="28"/>
  <c r="O164" i="28"/>
  <c r="K164" i="28"/>
  <c r="AD371" i="28"/>
  <c r="AD423" i="28" s="1"/>
  <c r="AC294" i="11" s="1"/>
  <c r="Z371" i="28"/>
  <c r="Z423" i="28" s="1"/>
  <c r="Y294" i="11" s="1"/>
  <c r="V371" i="28"/>
  <c r="V423" i="28" s="1"/>
  <c r="U294" i="11" s="1"/>
  <c r="R371" i="28"/>
  <c r="R423" i="28" s="1"/>
  <c r="Q294" i="11" s="1"/>
  <c r="N371" i="28"/>
  <c r="N423" i="28" s="1"/>
  <c r="M294" i="11" s="1"/>
  <c r="J371" i="28"/>
  <c r="J423" i="28" s="1"/>
  <c r="I294" i="11" s="1"/>
  <c r="F371" i="28"/>
  <c r="F423" i="28" s="1"/>
  <c r="E294" i="11" s="1"/>
  <c r="F370" i="28"/>
  <c r="F422" i="28" s="1"/>
  <c r="E293" i="11" s="1"/>
  <c r="AD369" i="28"/>
  <c r="AD421" i="28" s="1"/>
  <c r="AC292" i="11" s="1"/>
  <c r="Z369" i="28"/>
  <c r="Z421" i="28" s="1"/>
  <c r="Y292" i="11" s="1"/>
  <c r="V369" i="28"/>
  <c r="V421" i="28" s="1"/>
  <c r="U292" i="11" s="1"/>
  <c r="R369" i="28"/>
  <c r="R421" i="28" s="1"/>
  <c r="Q292" i="11" s="1"/>
  <c r="N369" i="28"/>
  <c r="N421" i="28" s="1"/>
  <c r="M292" i="11" s="1"/>
  <c r="J369" i="28"/>
  <c r="J421" i="28" s="1"/>
  <c r="I292" i="11" s="1"/>
  <c r="AD367" i="28"/>
  <c r="AD419" i="28" s="1"/>
  <c r="AC290" i="11" s="1"/>
  <c r="Z367" i="28"/>
  <c r="Z419" i="28" s="1"/>
  <c r="Y290" i="11" s="1"/>
  <c r="V367" i="28"/>
  <c r="V419" i="28" s="1"/>
  <c r="U290" i="11" s="1"/>
  <c r="R367" i="28"/>
  <c r="R419" i="28" s="1"/>
  <c r="Q290" i="11" s="1"/>
  <c r="N367" i="28"/>
  <c r="N419" i="28" s="1"/>
  <c r="M290" i="11" s="1"/>
  <c r="J367" i="28"/>
  <c r="J419" i="28" s="1"/>
  <c r="I290" i="11" s="1"/>
  <c r="F367" i="28"/>
  <c r="F419" i="28" s="1"/>
  <c r="E290" i="11" s="1"/>
  <c r="F366" i="28"/>
  <c r="F418" i="28" s="1"/>
  <c r="E289" i="11" s="1"/>
  <c r="AD365" i="28"/>
  <c r="AD417" i="28" s="1"/>
  <c r="AC288" i="11" s="1"/>
  <c r="Z365" i="28"/>
  <c r="Z417" i="28" s="1"/>
  <c r="Y288" i="11" s="1"/>
  <c r="V365" i="28"/>
  <c r="V417" i="28" s="1"/>
  <c r="U288" i="11" s="1"/>
  <c r="R365" i="28"/>
  <c r="R417" i="28" s="1"/>
  <c r="Q288" i="11" s="1"/>
  <c r="N365" i="28"/>
  <c r="N417" i="28" s="1"/>
  <c r="M288" i="11" s="1"/>
  <c r="J365" i="28"/>
  <c r="J417" i="28" s="1"/>
  <c r="I288" i="11" s="1"/>
  <c r="AD363" i="28"/>
  <c r="AD415" i="28" s="1"/>
  <c r="AC286" i="11" s="1"/>
  <c r="Z363" i="28"/>
  <c r="Z415" i="28" s="1"/>
  <c r="Y286" i="11" s="1"/>
  <c r="V363" i="28"/>
  <c r="V415" i="28" s="1"/>
  <c r="U286" i="11" s="1"/>
  <c r="R363" i="28"/>
  <c r="R415" i="28" s="1"/>
  <c r="Q286" i="11" s="1"/>
  <c r="N363" i="28"/>
  <c r="N415" i="28" s="1"/>
  <c r="M286" i="11" s="1"/>
  <c r="J363" i="28"/>
  <c r="J415" i="28" s="1"/>
  <c r="I286" i="11" s="1"/>
  <c r="F363" i="28"/>
  <c r="F415" i="28" s="1"/>
  <c r="E286" i="11" s="1"/>
  <c r="F362" i="28"/>
  <c r="F414" i="28" s="1"/>
  <c r="E285" i="11" s="1"/>
  <c r="AD361" i="28"/>
  <c r="AD413" i="28" s="1"/>
  <c r="AC284" i="11" s="1"/>
  <c r="Z361" i="28"/>
  <c r="Z413" i="28" s="1"/>
  <c r="Y284" i="11" s="1"/>
  <c r="V361" i="28"/>
  <c r="V413" i="28" s="1"/>
  <c r="U284" i="11" s="1"/>
  <c r="R361" i="28"/>
  <c r="R413" i="28" s="1"/>
  <c r="Q284" i="11" s="1"/>
  <c r="N361" i="28"/>
  <c r="N413" i="28" s="1"/>
  <c r="M284" i="11" s="1"/>
  <c r="J361" i="28"/>
  <c r="J413" i="28" s="1"/>
  <c r="I284" i="11" s="1"/>
  <c r="AD359" i="28"/>
  <c r="AD411" i="28" s="1"/>
  <c r="AC282" i="11" s="1"/>
  <c r="Z359" i="28"/>
  <c r="Z411" i="28" s="1"/>
  <c r="Y282" i="11" s="1"/>
  <c r="V359" i="28"/>
  <c r="V411" i="28" s="1"/>
  <c r="U282" i="11" s="1"/>
  <c r="R359" i="28"/>
  <c r="R411" i="28" s="1"/>
  <c r="Q282" i="11" s="1"/>
  <c r="N359" i="28"/>
  <c r="N411" i="28" s="1"/>
  <c r="M282" i="11" s="1"/>
  <c r="J359" i="28"/>
  <c r="J411" i="28" s="1"/>
  <c r="I282" i="11" s="1"/>
  <c r="F359" i="28"/>
  <c r="F411" i="28" s="1"/>
  <c r="E282" i="11" s="1"/>
  <c r="F358" i="28"/>
  <c r="F410" i="28" s="1"/>
  <c r="E281" i="11" s="1"/>
  <c r="AD357" i="28"/>
  <c r="AD409" i="28" s="1"/>
  <c r="AC280" i="11" s="1"/>
  <c r="Z357" i="28"/>
  <c r="Z409" i="28" s="1"/>
  <c r="Y280" i="11" s="1"/>
  <c r="V357" i="28"/>
  <c r="V409" i="28" s="1"/>
  <c r="U280" i="11" s="1"/>
  <c r="R357" i="28"/>
  <c r="R409" i="28" s="1"/>
  <c r="Q280" i="11" s="1"/>
  <c r="N357" i="28"/>
  <c r="N409" i="28" s="1"/>
  <c r="M280" i="11" s="1"/>
  <c r="J357" i="28"/>
  <c r="J409" i="28" s="1"/>
  <c r="I280" i="11" s="1"/>
  <c r="AD355" i="28"/>
  <c r="AD407" i="28" s="1"/>
  <c r="AC278" i="11" s="1"/>
  <c r="Z355" i="28"/>
  <c r="Z407" i="28" s="1"/>
  <c r="Y278" i="11" s="1"/>
  <c r="V355" i="28"/>
  <c r="V407" i="28" s="1"/>
  <c r="U278" i="11" s="1"/>
  <c r="R355" i="28"/>
  <c r="R407" i="28" s="1"/>
  <c r="Q278" i="11" s="1"/>
  <c r="N355" i="28"/>
  <c r="N407" i="28" s="1"/>
  <c r="M278" i="11" s="1"/>
  <c r="J355" i="28"/>
  <c r="J407" i="28" s="1"/>
  <c r="I278" i="11" s="1"/>
  <c r="F355" i="28"/>
  <c r="F407" i="28" s="1"/>
  <c r="E278" i="11" s="1"/>
  <c r="F354" i="28"/>
  <c r="F406" i="28" s="1"/>
  <c r="E277" i="11" s="1"/>
  <c r="V353" i="28"/>
  <c r="V405" i="28" s="1"/>
  <c r="U276" i="11" s="1"/>
  <c r="R353" i="28"/>
  <c r="R405" i="28" s="1"/>
  <c r="Q276" i="11" s="1"/>
  <c r="Z351" i="28"/>
  <c r="Z403" i="28" s="1"/>
  <c r="Y274" i="11" s="1"/>
  <c r="V351" i="28"/>
  <c r="V403" i="28" s="1"/>
  <c r="U274" i="11" s="1"/>
  <c r="J351" i="28"/>
  <c r="J403" i="28" s="1"/>
  <c r="I274" i="11" s="1"/>
  <c r="F351" i="28"/>
  <c r="F403" i="28" s="1"/>
  <c r="E274" i="11" s="1"/>
  <c r="F350" i="28"/>
  <c r="F402" i="28" s="1"/>
  <c r="E273" i="11" s="1"/>
  <c r="AD349" i="28"/>
  <c r="AD401" i="28" s="1"/>
  <c r="AC272" i="11" s="1"/>
  <c r="Z349" i="28"/>
  <c r="Z401" i="28" s="1"/>
  <c r="Y272" i="11" s="1"/>
  <c r="N349" i="28"/>
  <c r="N401" i="28" s="1"/>
  <c r="M272" i="11" s="1"/>
  <c r="J349" i="28"/>
  <c r="J401" i="28" s="1"/>
  <c r="I272" i="11" s="1"/>
  <c r="AD347" i="28"/>
  <c r="AD399" i="28" s="1"/>
  <c r="AC270" i="11" s="1"/>
  <c r="R347" i="28"/>
  <c r="R399" i="28" s="1"/>
  <c r="Q270" i="11" s="1"/>
  <c r="N347" i="28"/>
  <c r="N399" i="28" s="1"/>
  <c r="M270" i="11" s="1"/>
  <c r="F347" i="28"/>
  <c r="F399" i="28" s="1"/>
  <c r="E270" i="11" s="1"/>
  <c r="F346" i="28"/>
  <c r="F398" i="28" s="1"/>
  <c r="E269" i="11" s="1"/>
  <c r="V345" i="28"/>
  <c r="V397" i="28" s="1"/>
  <c r="U268" i="11" s="1"/>
  <c r="R345" i="28"/>
  <c r="R397" i="28" s="1"/>
  <c r="Q268" i="11" s="1"/>
  <c r="Z343" i="28"/>
  <c r="Z395" i="28" s="1"/>
  <c r="Y266" i="11" s="1"/>
  <c r="V343" i="28"/>
  <c r="V395" i="28" s="1"/>
  <c r="U266" i="11" s="1"/>
  <c r="J343" i="28"/>
  <c r="J395" i="28" s="1"/>
  <c r="I266" i="11" s="1"/>
  <c r="F343" i="28"/>
  <c r="F395" i="28" s="1"/>
  <c r="E266" i="11" s="1"/>
  <c r="F342" i="28"/>
  <c r="F394" i="28" s="1"/>
  <c r="E265" i="11" s="1"/>
  <c r="AD341" i="28"/>
  <c r="AD393" i="28" s="1"/>
  <c r="AC264" i="11" s="1"/>
  <c r="Z341" i="28"/>
  <c r="Z393" i="28" s="1"/>
  <c r="Y264" i="11" s="1"/>
  <c r="N341" i="28"/>
  <c r="N393" i="28" s="1"/>
  <c r="M264" i="11" s="1"/>
  <c r="J341" i="28"/>
  <c r="J393" i="28" s="1"/>
  <c r="I264" i="11" s="1"/>
  <c r="AD339" i="28"/>
  <c r="AD391" i="28" s="1"/>
  <c r="AC262" i="11" s="1"/>
  <c r="R339" i="28"/>
  <c r="R391" i="28" s="1"/>
  <c r="Q262" i="11" s="1"/>
  <c r="N339" i="28"/>
  <c r="N391" i="28" s="1"/>
  <c r="M262" i="11" s="1"/>
  <c r="F339" i="28"/>
  <c r="F391" i="28" s="1"/>
  <c r="E262" i="11" s="1"/>
  <c r="F338" i="28"/>
  <c r="F390" i="28" s="1"/>
  <c r="E261" i="11" s="1"/>
  <c r="V337" i="28"/>
  <c r="V389" i="28" s="1"/>
  <c r="U260" i="11" s="1"/>
  <c r="R337" i="28"/>
  <c r="R389" i="28" s="1"/>
  <c r="Q260" i="11" s="1"/>
  <c r="Z335" i="28"/>
  <c r="Z387" i="28" s="1"/>
  <c r="Y258" i="11" s="1"/>
  <c r="V335" i="28"/>
  <c r="V387" i="28" s="1"/>
  <c r="U258" i="11" s="1"/>
  <c r="J335" i="28"/>
  <c r="J387" i="28" s="1"/>
  <c r="I258" i="11" s="1"/>
  <c r="F335" i="28"/>
  <c r="F387" i="28" s="1"/>
  <c r="E258" i="11" s="1"/>
  <c r="F334" i="28"/>
  <c r="F386" i="28" s="1"/>
  <c r="E257" i="11" s="1"/>
  <c r="AD333" i="28"/>
  <c r="AD385" i="28" s="1"/>
  <c r="AC256" i="11" s="1"/>
  <c r="Z333" i="28"/>
  <c r="Z385" i="28" s="1"/>
  <c r="Y256" i="11" s="1"/>
  <c r="N333" i="28"/>
  <c r="N385" i="28" s="1"/>
  <c r="M256" i="11" s="1"/>
  <c r="J333" i="28"/>
  <c r="J385" i="28" s="1"/>
  <c r="I256" i="11" s="1"/>
  <c r="AD331" i="28"/>
  <c r="AD383" i="28" s="1"/>
  <c r="AC254" i="11" s="1"/>
  <c r="R331" i="28"/>
  <c r="R383" i="28" s="1"/>
  <c r="Q254" i="11" s="1"/>
  <c r="N331" i="28"/>
  <c r="N383" i="28" s="1"/>
  <c r="M254" i="11" s="1"/>
  <c r="F331" i="28"/>
  <c r="F383" i="28" s="1"/>
  <c r="E254" i="11" s="1"/>
  <c r="F330" i="28"/>
  <c r="F382" i="28" s="1"/>
  <c r="E253" i="11" s="1"/>
  <c r="AD329" i="28"/>
  <c r="AD381" i="28" s="1"/>
  <c r="AC252" i="11" s="1"/>
  <c r="V329" i="28"/>
  <c r="V381" i="28" s="1"/>
  <c r="U252" i="11" s="1"/>
  <c r="N329" i="28"/>
  <c r="N381" i="28" s="1"/>
  <c r="M252" i="11" s="1"/>
  <c r="F327" i="28"/>
  <c r="F379" i="28" s="1"/>
  <c r="E250" i="11" s="1"/>
  <c r="V326" i="28"/>
  <c r="V378" i="28" s="1"/>
  <c r="U249" i="11" s="1"/>
  <c r="F326" i="28"/>
  <c r="F378" i="28" s="1"/>
  <c r="E249" i="11" s="1"/>
  <c r="Z324" i="28"/>
  <c r="Z376" i="28" s="1"/>
  <c r="Y247" i="11" s="1"/>
  <c r="J324" i="28"/>
  <c r="J376" i="28" s="1"/>
  <c r="I247" i="11" s="1"/>
  <c r="AM370" i="28"/>
  <c r="AM422" i="28" s="1"/>
  <c r="AL293" i="11" s="1"/>
  <c r="AI370" i="28"/>
  <c r="AI422" i="28" s="1"/>
  <c r="AH293" i="11" s="1"/>
  <c r="AL369" i="28"/>
  <c r="AL421" i="28" s="1"/>
  <c r="AK292" i="11" s="1"/>
  <c r="AH369" i="28"/>
  <c r="AH421" i="28" s="1"/>
  <c r="AG292" i="11" s="1"/>
  <c r="AM366" i="28"/>
  <c r="AM418" i="28" s="1"/>
  <c r="AL289" i="11" s="1"/>
  <c r="AI366" i="28"/>
  <c r="AI418" i="28" s="1"/>
  <c r="AH289" i="11" s="1"/>
  <c r="AL365" i="28"/>
  <c r="AL417" i="28" s="1"/>
  <c r="AK288" i="11" s="1"/>
  <c r="AH365" i="28"/>
  <c r="AH417" i="28" s="1"/>
  <c r="AG288" i="11" s="1"/>
  <c r="AM362" i="28"/>
  <c r="AM414" i="28" s="1"/>
  <c r="AL285" i="11" s="1"/>
  <c r="AI362" i="28"/>
  <c r="AI414" i="28" s="1"/>
  <c r="AH285" i="11" s="1"/>
  <c r="AL361" i="28"/>
  <c r="AL413" i="28" s="1"/>
  <c r="AK284" i="11" s="1"/>
  <c r="AH361" i="28"/>
  <c r="AH413" i="28" s="1"/>
  <c r="AG284" i="11" s="1"/>
  <c r="AM358" i="28"/>
  <c r="AM410" i="28" s="1"/>
  <c r="AL281" i="11" s="1"/>
  <c r="AI358" i="28"/>
  <c r="AI410" i="28" s="1"/>
  <c r="AH281" i="11" s="1"/>
  <c r="AL357" i="28"/>
  <c r="AL409" i="28" s="1"/>
  <c r="AK280" i="11" s="1"/>
  <c r="AH357" i="28"/>
  <c r="AH409" i="28" s="1"/>
  <c r="AG280" i="11" s="1"/>
  <c r="AM354" i="28"/>
  <c r="AM406" i="28" s="1"/>
  <c r="AL277" i="11" s="1"/>
  <c r="AI354" i="28"/>
  <c r="AI406" i="28" s="1"/>
  <c r="AH277" i="11" s="1"/>
  <c r="AL353" i="28"/>
  <c r="AL405" i="28" s="1"/>
  <c r="AK276" i="11" s="1"/>
  <c r="AH353" i="28"/>
  <c r="AH405" i="28" s="1"/>
  <c r="AG276" i="11" s="1"/>
  <c r="AM350" i="28"/>
  <c r="AM402" i="28" s="1"/>
  <c r="AL273" i="11" s="1"/>
  <c r="AI350" i="28"/>
  <c r="AI402" i="28" s="1"/>
  <c r="AH273" i="11" s="1"/>
  <c r="AK348" i="28"/>
  <c r="AK400" i="28" s="1"/>
  <c r="AJ271" i="11" s="1"/>
  <c r="AL345" i="28"/>
  <c r="AL397" i="28" s="1"/>
  <c r="AK268" i="11" s="1"/>
  <c r="AH345" i="28"/>
  <c r="AH397" i="28" s="1"/>
  <c r="AG268" i="11" s="1"/>
  <c r="AM342" i="28"/>
  <c r="AM394" i="28" s="1"/>
  <c r="AL265" i="11" s="1"/>
  <c r="AI342" i="28"/>
  <c r="AI394" i="28" s="1"/>
  <c r="AH265" i="11" s="1"/>
  <c r="AK340" i="28"/>
  <c r="AK392" i="28" s="1"/>
  <c r="AJ263" i="11" s="1"/>
  <c r="AL337" i="28"/>
  <c r="AL389" i="28" s="1"/>
  <c r="AK260" i="11" s="1"/>
  <c r="AH337" i="28"/>
  <c r="AH389" i="28" s="1"/>
  <c r="AG260" i="11" s="1"/>
  <c r="AM334" i="28"/>
  <c r="AM386" i="28" s="1"/>
  <c r="AL257" i="11" s="1"/>
  <c r="AI334" i="28"/>
  <c r="AI386" i="28" s="1"/>
  <c r="AH257" i="11" s="1"/>
  <c r="AK332" i="28"/>
  <c r="AK384" i="28" s="1"/>
  <c r="AJ255" i="11" s="1"/>
  <c r="AL329" i="28"/>
  <c r="AL381" i="28" s="1"/>
  <c r="AK252" i="11" s="1"/>
  <c r="AJ327" i="28"/>
  <c r="AJ379" i="28" s="1"/>
  <c r="AI250" i="11" s="1"/>
  <c r="AJ371" i="28"/>
  <c r="AJ423" i="28" s="1"/>
  <c r="AI294" i="11" s="1"/>
  <c r="AJ363" i="28"/>
  <c r="AJ415" i="28" s="1"/>
  <c r="AI286" i="11" s="1"/>
  <c r="AJ355" i="28"/>
  <c r="AJ407" i="28" s="1"/>
  <c r="AI278" i="11" s="1"/>
  <c r="AG372" i="28"/>
  <c r="AG424" i="28" s="1"/>
  <c r="AF295" i="11" s="1"/>
  <c r="AC372" i="28"/>
  <c r="AC424" i="28" s="1"/>
  <c r="AB295" i="11" s="1"/>
  <c r="Y372" i="28"/>
  <c r="Y424" i="28" s="1"/>
  <c r="X295" i="11" s="1"/>
  <c r="U372" i="28"/>
  <c r="U424" i="28" s="1"/>
  <c r="T295" i="11" s="1"/>
  <c r="Q372" i="28"/>
  <c r="Q424" i="28" s="1"/>
  <c r="P295" i="11" s="1"/>
  <c r="M372" i="28"/>
  <c r="M424" i="28" s="1"/>
  <c r="L295" i="11" s="1"/>
  <c r="I372" i="28"/>
  <c r="I424" i="28" s="1"/>
  <c r="H295" i="11" s="1"/>
  <c r="AG371" i="28"/>
  <c r="AG423" i="28" s="1"/>
  <c r="AF294" i="11" s="1"/>
  <c r="AC371" i="28"/>
  <c r="AC423" i="28" s="1"/>
  <c r="AB294" i="11" s="1"/>
  <c r="Y371" i="28"/>
  <c r="Y423" i="28" s="1"/>
  <c r="X294" i="11" s="1"/>
  <c r="U371" i="28"/>
  <c r="U423" i="28" s="1"/>
  <c r="T294" i="11" s="1"/>
  <c r="Q371" i="28"/>
  <c r="Q423" i="28" s="1"/>
  <c r="P294" i="11" s="1"/>
  <c r="M371" i="28"/>
  <c r="M423" i="28" s="1"/>
  <c r="L294" i="11" s="1"/>
  <c r="I371" i="28"/>
  <c r="I423" i="28" s="1"/>
  <c r="H294" i="11" s="1"/>
  <c r="AG370" i="28"/>
  <c r="AG422" i="28" s="1"/>
  <c r="AF293" i="11" s="1"/>
  <c r="AC370" i="28"/>
  <c r="AC422" i="28" s="1"/>
  <c r="AB293" i="11" s="1"/>
  <c r="Y370" i="28"/>
  <c r="Y422" i="28" s="1"/>
  <c r="X293" i="11" s="1"/>
  <c r="U370" i="28"/>
  <c r="U422" i="28" s="1"/>
  <c r="T293" i="11" s="1"/>
  <c r="Q370" i="28"/>
  <c r="Q422" i="28" s="1"/>
  <c r="P293" i="11" s="1"/>
  <c r="M370" i="28"/>
  <c r="M422" i="28" s="1"/>
  <c r="L293" i="11" s="1"/>
  <c r="I370" i="28"/>
  <c r="I422" i="28" s="1"/>
  <c r="H293" i="11" s="1"/>
  <c r="AG369" i="28"/>
  <c r="AG421" i="28" s="1"/>
  <c r="AF292" i="11" s="1"/>
  <c r="AC369" i="28"/>
  <c r="AC421" i="28" s="1"/>
  <c r="AB292" i="11" s="1"/>
  <c r="Y369" i="28"/>
  <c r="Y421" i="28" s="1"/>
  <c r="X292" i="11" s="1"/>
  <c r="U369" i="28"/>
  <c r="U421" i="28" s="1"/>
  <c r="T292" i="11" s="1"/>
  <c r="Q369" i="28"/>
  <c r="Q421" i="28" s="1"/>
  <c r="P292" i="11" s="1"/>
  <c r="M369" i="28"/>
  <c r="M421" i="28" s="1"/>
  <c r="L292" i="11" s="1"/>
  <c r="I369" i="28"/>
  <c r="I421" i="28" s="1"/>
  <c r="H292" i="11" s="1"/>
  <c r="AG368" i="28"/>
  <c r="AG420" i="28" s="1"/>
  <c r="AF291" i="11" s="1"/>
  <c r="AC368" i="28"/>
  <c r="AC420" i="28" s="1"/>
  <c r="AB291" i="11" s="1"/>
  <c r="Y368" i="28"/>
  <c r="Y420" i="28" s="1"/>
  <c r="X291" i="11" s="1"/>
  <c r="U368" i="28"/>
  <c r="U420" i="28" s="1"/>
  <c r="T291" i="11" s="1"/>
  <c r="Q368" i="28"/>
  <c r="Q420" i="28" s="1"/>
  <c r="P291" i="11" s="1"/>
  <c r="M368" i="28"/>
  <c r="M420" i="28" s="1"/>
  <c r="L291" i="11" s="1"/>
  <c r="I368" i="28"/>
  <c r="I420" i="28" s="1"/>
  <c r="H291" i="11" s="1"/>
  <c r="AG367" i="28"/>
  <c r="AG419" i="28" s="1"/>
  <c r="AF290" i="11" s="1"/>
  <c r="AC367" i="28"/>
  <c r="AC419" i="28" s="1"/>
  <c r="AB290" i="11" s="1"/>
  <c r="Y367" i="28"/>
  <c r="Y419" i="28" s="1"/>
  <c r="X290" i="11" s="1"/>
  <c r="U367" i="28"/>
  <c r="U419" i="28" s="1"/>
  <c r="T290" i="11" s="1"/>
  <c r="Q367" i="28"/>
  <c r="Q419" i="28" s="1"/>
  <c r="P290" i="11" s="1"/>
  <c r="M367" i="28"/>
  <c r="M419" i="28" s="1"/>
  <c r="L290" i="11" s="1"/>
  <c r="I367" i="28"/>
  <c r="I419" i="28" s="1"/>
  <c r="H290" i="11" s="1"/>
  <c r="AG366" i="28"/>
  <c r="AG418" i="28" s="1"/>
  <c r="AF289" i="11" s="1"/>
  <c r="AC366" i="28"/>
  <c r="AC418" i="28" s="1"/>
  <c r="AB289" i="11" s="1"/>
  <c r="Y366" i="28"/>
  <c r="Y418" i="28" s="1"/>
  <c r="X289" i="11" s="1"/>
  <c r="U366" i="28"/>
  <c r="U418" i="28" s="1"/>
  <c r="T289" i="11" s="1"/>
  <c r="Q366" i="28"/>
  <c r="Q418" i="28" s="1"/>
  <c r="P289" i="11" s="1"/>
  <c r="M366" i="28"/>
  <c r="M418" i="28" s="1"/>
  <c r="L289" i="11" s="1"/>
  <c r="I366" i="28"/>
  <c r="I418" i="28" s="1"/>
  <c r="H289" i="11" s="1"/>
  <c r="AG365" i="28"/>
  <c r="AG417" i="28" s="1"/>
  <c r="AF288" i="11" s="1"/>
  <c r="AC365" i="28"/>
  <c r="AC417" i="28" s="1"/>
  <c r="AB288" i="11" s="1"/>
  <c r="Y365" i="28"/>
  <c r="Y417" i="28" s="1"/>
  <c r="X288" i="11" s="1"/>
  <c r="U365" i="28"/>
  <c r="U417" i="28" s="1"/>
  <c r="T288" i="11" s="1"/>
  <c r="Q365" i="28"/>
  <c r="Q417" i="28" s="1"/>
  <c r="P288" i="11" s="1"/>
  <c r="M365" i="28"/>
  <c r="M417" i="28" s="1"/>
  <c r="L288" i="11" s="1"/>
  <c r="I365" i="28"/>
  <c r="I417" i="28" s="1"/>
  <c r="H288" i="11" s="1"/>
  <c r="AG364" i="28"/>
  <c r="AG416" i="28" s="1"/>
  <c r="AF287" i="11" s="1"/>
  <c r="AC364" i="28"/>
  <c r="AC416" i="28" s="1"/>
  <c r="AB287" i="11" s="1"/>
  <c r="Y364" i="28"/>
  <c r="Y416" i="28" s="1"/>
  <c r="X287" i="11" s="1"/>
  <c r="U364" i="28"/>
  <c r="U416" i="28" s="1"/>
  <c r="T287" i="11" s="1"/>
  <c r="Q364" i="28"/>
  <c r="Q416" i="28" s="1"/>
  <c r="P287" i="11" s="1"/>
  <c r="M364" i="28"/>
  <c r="M416" i="28" s="1"/>
  <c r="L287" i="11" s="1"/>
  <c r="I364" i="28"/>
  <c r="I416" i="28" s="1"/>
  <c r="H287" i="11" s="1"/>
  <c r="AG363" i="28"/>
  <c r="AG415" i="28" s="1"/>
  <c r="AF286" i="11" s="1"/>
  <c r="AC363" i="28"/>
  <c r="AC415" i="28" s="1"/>
  <c r="AB286" i="11" s="1"/>
  <c r="Y363" i="28"/>
  <c r="Y415" i="28" s="1"/>
  <c r="X286" i="11" s="1"/>
  <c r="U363" i="28"/>
  <c r="U415" i="28" s="1"/>
  <c r="T286" i="11" s="1"/>
  <c r="Q363" i="28"/>
  <c r="Q415" i="28" s="1"/>
  <c r="P286" i="11" s="1"/>
  <c r="M363" i="28"/>
  <c r="M415" i="28" s="1"/>
  <c r="L286" i="11" s="1"/>
  <c r="I363" i="28"/>
  <c r="I415" i="28" s="1"/>
  <c r="H286" i="11" s="1"/>
  <c r="AG362" i="28"/>
  <c r="AG414" i="28" s="1"/>
  <c r="AF285" i="11" s="1"/>
  <c r="AC362" i="28"/>
  <c r="AC414" i="28" s="1"/>
  <c r="AB285" i="11" s="1"/>
  <c r="Y362" i="28"/>
  <c r="Y414" i="28" s="1"/>
  <c r="X285" i="11" s="1"/>
  <c r="U362" i="28"/>
  <c r="U414" i="28" s="1"/>
  <c r="T285" i="11" s="1"/>
  <c r="Q362" i="28"/>
  <c r="Q414" i="28" s="1"/>
  <c r="P285" i="11" s="1"/>
  <c r="M362" i="28"/>
  <c r="M414" i="28" s="1"/>
  <c r="L285" i="11" s="1"/>
  <c r="I362" i="28"/>
  <c r="I414" i="28" s="1"/>
  <c r="H285" i="11" s="1"/>
  <c r="AG361" i="28"/>
  <c r="AG413" i="28" s="1"/>
  <c r="AF284" i="11" s="1"/>
  <c r="AC361" i="28"/>
  <c r="AC413" i="28" s="1"/>
  <c r="AB284" i="11" s="1"/>
  <c r="Y361" i="28"/>
  <c r="Y413" i="28" s="1"/>
  <c r="X284" i="11" s="1"/>
  <c r="U361" i="28"/>
  <c r="U413" i="28" s="1"/>
  <c r="T284" i="11" s="1"/>
  <c r="Q361" i="28"/>
  <c r="Q413" i="28" s="1"/>
  <c r="P284" i="11" s="1"/>
  <c r="M361" i="28"/>
  <c r="M413" i="28" s="1"/>
  <c r="L284" i="11" s="1"/>
  <c r="I361" i="28"/>
  <c r="I413" i="28" s="1"/>
  <c r="H284" i="11" s="1"/>
  <c r="AG360" i="28"/>
  <c r="AG412" i="28" s="1"/>
  <c r="AF283" i="11" s="1"/>
  <c r="AC360" i="28"/>
  <c r="AC412" i="28" s="1"/>
  <c r="AB283" i="11" s="1"/>
  <c r="Y360" i="28"/>
  <c r="Y412" i="28" s="1"/>
  <c r="X283" i="11" s="1"/>
  <c r="U360" i="28"/>
  <c r="U412" i="28" s="1"/>
  <c r="T283" i="11" s="1"/>
  <c r="Q360" i="28"/>
  <c r="Q412" i="28" s="1"/>
  <c r="P283" i="11" s="1"/>
  <c r="M360" i="28"/>
  <c r="M412" i="28" s="1"/>
  <c r="L283" i="11" s="1"/>
  <c r="I360" i="28"/>
  <c r="I412" i="28" s="1"/>
  <c r="H283" i="11" s="1"/>
  <c r="AG359" i="28"/>
  <c r="AG411" i="28" s="1"/>
  <c r="AF282" i="11" s="1"/>
  <c r="AC359" i="28"/>
  <c r="AC411" i="28" s="1"/>
  <c r="AB282" i="11" s="1"/>
  <c r="Y359" i="28"/>
  <c r="Y411" i="28" s="1"/>
  <c r="X282" i="11" s="1"/>
  <c r="U359" i="28"/>
  <c r="U411" i="28" s="1"/>
  <c r="T282" i="11" s="1"/>
  <c r="Q359" i="28"/>
  <c r="Q411" i="28" s="1"/>
  <c r="P282" i="11" s="1"/>
  <c r="M359" i="28"/>
  <c r="M411" i="28" s="1"/>
  <c r="L282" i="11" s="1"/>
  <c r="I359" i="28"/>
  <c r="I411" i="28" s="1"/>
  <c r="H282" i="11" s="1"/>
  <c r="AG358" i="28"/>
  <c r="AG410" i="28" s="1"/>
  <c r="AF281" i="11" s="1"/>
  <c r="AC358" i="28"/>
  <c r="AC410" i="28" s="1"/>
  <c r="AB281" i="11" s="1"/>
  <c r="Y358" i="28"/>
  <c r="Y410" i="28" s="1"/>
  <c r="X281" i="11" s="1"/>
  <c r="U358" i="28"/>
  <c r="U410" i="28" s="1"/>
  <c r="T281" i="11" s="1"/>
  <c r="Q358" i="28"/>
  <c r="Q410" i="28" s="1"/>
  <c r="P281" i="11" s="1"/>
  <c r="M358" i="28"/>
  <c r="M410" i="28" s="1"/>
  <c r="L281" i="11" s="1"/>
  <c r="I358" i="28"/>
  <c r="I410" i="28" s="1"/>
  <c r="H281" i="11" s="1"/>
  <c r="AG357" i="28"/>
  <c r="AG409" i="28" s="1"/>
  <c r="AF280" i="11" s="1"/>
  <c r="AC357" i="28"/>
  <c r="AC409" i="28" s="1"/>
  <c r="AB280" i="11" s="1"/>
  <c r="Y357" i="28"/>
  <c r="Y409" i="28" s="1"/>
  <c r="X280" i="11" s="1"/>
  <c r="U357" i="28"/>
  <c r="U409" i="28" s="1"/>
  <c r="T280" i="11" s="1"/>
  <c r="Q357" i="28"/>
  <c r="Q409" i="28" s="1"/>
  <c r="P280" i="11" s="1"/>
  <c r="M357" i="28"/>
  <c r="M409" i="28" s="1"/>
  <c r="L280" i="11" s="1"/>
  <c r="I357" i="28"/>
  <c r="I409" i="28" s="1"/>
  <c r="H280" i="11" s="1"/>
  <c r="AG356" i="28"/>
  <c r="AG408" i="28" s="1"/>
  <c r="AF279" i="11" s="1"/>
  <c r="AC356" i="28"/>
  <c r="AC408" i="28" s="1"/>
  <c r="AB279" i="11" s="1"/>
  <c r="Y356" i="28"/>
  <c r="Y408" i="28" s="1"/>
  <c r="X279" i="11" s="1"/>
  <c r="U356" i="28"/>
  <c r="U408" i="28" s="1"/>
  <c r="T279" i="11" s="1"/>
  <c r="Q356" i="28"/>
  <c r="Q408" i="28" s="1"/>
  <c r="P279" i="11" s="1"/>
  <c r="M356" i="28"/>
  <c r="M408" i="28" s="1"/>
  <c r="L279" i="11" s="1"/>
  <c r="I356" i="28"/>
  <c r="I408" i="28" s="1"/>
  <c r="H279" i="11" s="1"/>
  <c r="AG355" i="28"/>
  <c r="AG407" i="28" s="1"/>
  <c r="AF278" i="11" s="1"/>
  <c r="AC355" i="28"/>
  <c r="AC407" i="28" s="1"/>
  <c r="AB278" i="11" s="1"/>
  <c r="Y355" i="28"/>
  <c r="Y407" i="28" s="1"/>
  <c r="X278" i="11" s="1"/>
  <c r="U355" i="28"/>
  <c r="U407" i="28" s="1"/>
  <c r="T278" i="11" s="1"/>
  <c r="Q355" i="28"/>
  <c r="Q407" i="28" s="1"/>
  <c r="P278" i="11" s="1"/>
  <c r="M355" i="28"/>
  <c r="M407" i="28" s="1"/>
  <c r="L278" i="11" s="1"/>
  <c r="I355" i="28"/>
  <c r="I407" i="28" s="1"/>
  <c r="H278" i="11" s="1"/>
  <c r="AG354" i="28"/>
  <c r="AG406" i="28" s="1"/>
  <c r="AF277" i="11" s="1"/>
  <c r="AC354" i="28"/>
  <c r="AC406" i="28" s="1"/>
  <c r="AB277" i="11" s="1"/>
  <c r="Y354" i="28"/>
  <c r="Y406" i="28" s="1"/>
  <c r="X277" i="11" s="1"/>
  <c r="U354" i="28"/>
  <c r="U406" i="28" s="1"/>
  <c r="T277" i="11" s="1"/>
  <c r="Q354" i="28"/>
  <c r="Q406" i="28" s="1"/>
  <c r="P277" i="11" s="1"/>
  <c r="I354" i="28"/>
  <c r="I406" i="28" s="1"/>
  <c r="H277" i="11" s="1"/>
  <c r="AG353" i="28"/>
  <c r="AG405" i="28" s="1"/>
  <c r="AF276" i="11" s="1"/>
  <c r="AC353" i="28"/>
  <c r="AC405" i="28" s="1"/>
  <c r="AB276" i="11" s="1"/>
  <c r="AD353" i="28"/>
  <c r="AD405" i="28" s="1"/>
  <c r="AC276" i="11" s="1"/>
  <c r="Y353" i="28"/>
  <c r="Y405" i="28" s="1"/>
  <c r="X276" i="11" s="1"/>
  <c r="Q353" i="28"/>
  <c r="Q405" i="28" s="1"/>
  <c r="P276" i="11" s="1"/>
  <c r="M353" i="28"/>
  <c r="M405" i="28" s="1"/>
  <c r="L276" i="11" s="1"/>
  <c r="N353" i="28"/>
  <c r="N405" i="28" s="1"/>
  <c r="M276" i="11" s="1"/>
  <c r="I353" i="28"/>
  <c r="I405" i="28" s="1"/>
  <c r="H276" i="11" s="1"/>
  <c r="AC352" i="28"/>
  <c r="AC404" i="28" s="1"/>
  <c r="AB275" i="11" s="1"/>
  <c r="Y352" i="28"/>
  <c r="Y404" i="28" s="1"/>
  <c r="X275" i="11" s="1"/>
  <c r="U352" i="28"/>
  <c r="U404" i="28" s="1"/>
  <c r="T275" i="11" s="1"/>
  <c r="M352" i="28"/>
  <c r="M404" i="28" s="1"/>
  <c r="L275" i="11" s="1"/>
  <c r="I352" i="28"/>
  <c r="I404" i="28" s="1"/>
  <c r="H275" i="11" s="1"/>
  <c r="AG351" i="28"/>
  <c r="AG403" i="28" s="1"/>
  <c r="AF274" i="11" s="1"/>
  <c r="AC351" i="28"/>
  <c r="AC403" i="28" s="1"/>
  <c r="AB274" i="11" s="1"/>
  <c r="U351" i="28"/>
  <c r="U403" i="28" s="1"/>
  <c r="T274" i="11" s="1"/>
  <c r="Q351" i="28"/>
  <c r="Q403" i="28" s="1"/>
  <c r="P274" i="11" s="1"/>
  <c r="R351" i="28"/>
  <c r="R403" i="28" s="1"/>
  <c r="Q274" i="11" s="1"/>
  <c r="M351" i="28"/>
  <c r="M403" i="28" s="1"/>
  <c r="L274" i="11" s="1"/>
  <c r="AG350" i="28"/>
  <c r="AG402" i="28" s="1"/>
  <c r="AF273" i="11" s="1"/>
  <c r="AC350" i="28"/>
  <c r="AC402" i="28" s="1"/>
  <c r="AB273" i="11" s="1"/>
  <c r="Y350" i="28"/>
  <c r="Y402" i="28" s="1"/>
  <c r="X273" i="11" s="1"/>
  <c r="Q350" i="28"/>
  <c r="Q402" i="28" s="1"/>
  <c r="P273" i="11" s="1"/>
  <c r="M350" i="28"/>
  <c r="M402" i="28" s="1"/>
  <c r="L273" i="11" s="1"/>
  <c r="I350" i="28"/>
  <c r="I402" i="28" s="1"/>
  <c r="H273" i="11" s="1"/>
  <c r="AG349" i="28"/>
  <c r="AG401" i="28" s="1"/>
  <c r="AF272" i="11" s="1"/>
  <c r="Y349" i="28"/>
  <c r="Y401" i="28" s="1"/>
  <c r="X272" i="11" s="1"/>
  <c r="U349" i="28"/>
  <c r="U401" i="28" s="1"/>
  <c r="T272" i="11" s="1"/>
  <c r="V349" i="28"/>
  <c r="V401" i="28" s="1"/>
  <c r="U272" i="11" s="1"/>
  <c r="Q349" i="28"/>
  <c r="Q401" i="28" s="1"/>
  <c r="P272" i="11" s="1"/>
  <c r="I349" i="28"/>
  <c r="I401" i="28" s="1"/>
  <c r="H272" i="11" s="1"/>
  <c r="AG348" i="28"/>
  <c r="AG400" i="28" s="1"/>
  <c r="AF271" i="11" s="1"/>
  <c r="AC348" i="28"/>
  <c r="AC400" i="28" s="1"/>
  <c r="AB271" i="11" s="1"/>
  <c r="U348" i="28"/>
  <c r="U400" i="28" s="1"/>
  <c r="T271" i="11" s="1"/>
  <c r="Q348" i="28"/>
  <c r="Q400" i="28" s="1"/>
  <c r="P271" i="11" s="1"/>
  <c r="M348" i="28"/>
  <c r="M400" i="28" s="1"/>
  <c r="L271" i="11" s="1"/>
  <c r="AC347" i="28"/>
  <c r="AC399" i="28" s="1"/>
  <c r="AB270" i="11" s="1"/>
  <c r="Y347" i="28"/>
  <c r="Y399" i="28" s="1"/>
  <c r="X270" i="11" s="1"/>
  <c r="Z347" i="28"/>
  <c r="Z399" i="28" s="1"/>
  <c r="Y270" i="11" s="1"/>
  <c r="U347" i="28"/>
  <c r="U399" i="28" s="1"/>
  <c r="T270" i="11" s="1"/>
  <c r="M347" i="28"/>
  <c r="M399" i="28" s="1"/>
  <c r="L270" i="11" s="1"/>
  <c r="I347" i="28"/>
  <c r="I399" i="28" s="1"/>
  <c r="H270" i="11" s="1"/>
  <c r="J347" i="28"/>
  <c r="J399" i="28" s="1"/>
  <c r="I270" i="11" s="1"/>
  <c r="AG346" i="28"/>
  <c r="AG398" i="28" s="1"/>
  <c r="AF269" i="11" s="1"/>
  <c r="Y346" i="28"/>
  <c r="Y398" i="28" s="1"/>
  <c r="X269" i="11" s="1"/>
  <c r="U346" i="28"/>
  <c r="U398" i="28" s="1"/>
  <c r="T269" i="11" s="1"/>
  <c r="AC345" i="28"/>
  <c r="AC397" i="28" s="1"/>
  <c r="AB268" i="11" s="1"/>
  <c r="AD345" i="28"/>
  <c r="AD397" i="28" s="1"/>
  <c r="AC268" i="11" s="1"/>
  <c r="M345" i="28"/>
  <c r="M397" i="28" s="1"/>
  <c r="L268" i="11" s="1"/>
  <c r="N345" i="28"/>
  <c r="N397" i="28" s="1"/>
  <c r="M268" i="11" s="1"/>
  <c r="Q343" i="28"/>
  <c r="Q395" i="28" s="1"/>
  <c r="P266" i="11" s="1"/>
  <c r="R343" i="28"/>
  <c r="R395" i="28" s="1"/>
  <c r="Q266" i="11" s="1"/>
  <c r="U341" i="28"/>
  <c r="U393" i="28" s="1"/>
  <c r="T264" i="11" s="1"/>
  <c r="V341" i="28"/>
  <c r="V393" i="28" s="1"/>
  <c r="U264" i="11" s="1"/>
  <c r="Y339" i="28"/>
  <c r="Y391" i="28" s="1"/>
  <c r="X262" i="11" s="1"/>
  <c r="Z339" i="28"/>
  <c r="Z391" i="28" s="1"/>
  <c r="Y262" i="11" s="1"/>
  <c r="I339" i="28"/>
  <c r="I391" i="28" s="1"/>
  <c r="H262" i="11" s="1"/>
  <c r="J339" i="28"/>
  <c r="J391" i="28" s="1"/>
  <c r="I262" i="11" s="1"/>
  <c r="AC337" i="28"/>
  <c r="AC389" i="28" s="1"/>
  <c r="AB260" i="11" s="1"/>
  <c r="AD337" i="28"/>
  <c r="AD389" i="28" s="1"/>
  <c r="AC260" i="11" s="1"/>
  <c r="M337" i="28"/>
  <c r="M389" i="28" s="1"/>
  <c r="L260" i="11" s="1"/>
  <c r="N337" i="28"/>
  <c r="N389" i="28" s="1"/>
  <c r="M260" i="11" s="1"/>
  <c r="Q335" i="28"/>
  <c r="Q387" i="28" s="1"/>
  <c r="P258" i="11" s="1"/>
  <c r="R335" i="28"/>
  <c r="R387" i="28" s="1"/>
  <c r="Q258" i="11" s="1"/>
  <c r="U333" i="28"/>
  <c r="U385" i="28" s="1"/>
  <c r="T256" i="11" s="1"/>
  <c r="V333" i="28"/>
  <c r="V385" i="28" s="1"/>
  <c r="U256" i="11" s="1"/>
  <c r="Y331" i="28"/>
  <c r="Y383" i="28" s="1"/>
  <c r="X254" i="11" s="1"/>
  <c r="Z331" i="28"/>
  <c r="Z383" i="28" s="1"/>
  <c r="Y254" i="11" s="1"/>
  <c r="I331" i="28"/>
  <c r="I383" i="28" s="1"/>
  <c r="H254" i="11" s="1"/>
  <c r="J331" i="28"/>
  <c r="J383" i="28" s="1"/>
  <c r="I254" i="11" s="1"/>
  <c r="AG329" i="28"/>
  <c r="AG381" i="28" s="1"/>
  <c r="AF252" i="11" s="1"/>
  <c r="AH329" i="28"/>
  <c r="AH381" i="28" s="1"/>
  <c r="AG252" i="11" s="1"/>
  <c r="Y329" i="28"/>
  <c r="Y381" i="28" s="1"/>
  <c r="X252" i="11" s="1"/>
  <c r="Z329" i="28"/>
  <c r="Z381" i="28" s="1"/>
  <c r="Y252" i="11" s="1"/>
  <c r="Q329" i="28"/>
  <c r="Q381" i="28" s="1"/>
  <c r="P252" i="11" s="1"/>
  <c r="R329" i="28"/>
  <c r="R381" i="28" s="1"/>
  <c r="Q252" i="11" s="1"/>
  <c r="I329" i="28"/>
  <c r="I381" i="28" s="1"/>
  <c r="H252" i="11" s="1"/>
  <c r="J329" i="28"/>
  <c r="J381" i="28" s="1"/>
  <c r="I252" i="11" s="1"/>
  <c r="I328" i="28"/>
  <c r="I380" i="28" s="1"/>
  <c r="H251" i="11" s="1"/>
  <c r="J328" i="28"/>
  <c r="J380" i="28" s="1"/>
  <c r="I251" i="11" s="1"/>
  <c r="AC326" i="28"/>
  <c r="AC378" i="28" s="1"/>
  <c r="AB249" i="11" s="1"/>
  <c r="AD326" i="28"/>
  <c r="AD378" i="28" s="1"/>
  <c r="AC249" i="11" s="1"/>
  <c r="M326" i="28"/>
  <c r="M378" i="28" s="1"/>
  <c r="L249" i="11" s="1"/>
  <c r="N326" i="28"/>
  <c r="N378" i="28" s="1"/>
  <c r="M249" i="11" s="1"/>
  <c r="AG324" i="28"/>
  <c r="AG376" i="28" s="1"/>
  <c r="AF247" i="11" s="1"/>
  <c r="AH324" i="28"/>
  <c r="AH376" i="28" s="1"/>
  <c r="AG247" i="11" s="1"/>
  <c r="Q324" i="28"/>
  <c r="Q376" i="28" s="1"/>
  <c r="P247" i="11" s="1"/>
  <c r="R324" i="28"/>
  <c r="R376" i="28" s="1"/>
  <c r="Q247" i="11" s="1"/>
  <c r="AJ372" i="28"/>
  <c r="AJ424" i="28" s="1"/>
  <c r="AI295" i="11" s="1"/>
  <c r="AK372" i="28"/>
  <c r="AK424" i="28" s="1"/>
  <c r="AJ295" i="11" s="1"/>
  <c r="AJ368" i="28"/>
  <c r="AJ420" i="28" s="1"/>
  <c r="AI291" i="11" s="1"/>
  <c r="AK368" i="28"/>
  <c r="AK420" i="28" s="1"/>
  <c r="AJ291" i="11" s="1"/>
  <c r="AJ364" i="28"/>
  <c r="AJ416" i="28" s="1"/>
  <c r="AI287" i="11" s="1"/>
  <c r="AK364" i="28"/>
  <c r="AK416" i="28" s="1"/>
  <c r="AJ287" i="11" s="1"/>
  <c r="AJ360" i="28"/>
  <c r="AJ412" i="28" s="1"/>
  <c r="AI283" i="11" s="1"/>
  <c r="AK360" i="28"/>
  <c r="AK412" i="28" s="1"/>
  <c r="AJ283" i="11" s="1"/>
  <c r="AJ356" i="28"/>
  <c r="AJ408" i="28" s="1"/>
  <c r="AI279" i="11" s="1"/>
  <c r="AK356" i="28"/>
  <c r="AK408" i="28" s="1"/>
  <c r="AJ279" i="11" s="1"/>
  <c r="AJ352" i="28"/>
  <c r="AJ404" i="28" s="1"/>
  <c r="AI275" i="11" s="1"/>
  <c r="AK352" i="28"/>
  <c r="AK404" i="28" s="1"/>
  <c r="AJ275" i="11" s="1"/>
  <c r="AH350" i="28"/>
  <c r="AH402" i="28" s="1"/>
  <c r="AG273" i="11" s="1"/>
  <c r="AK349" i="28"/>
  <c r="AK401" i="28" s="1"/>
  <c r="AJ272" i="11" s="1"/>
  <c r="AL349" i="28"/>
  <c r="AL401" i="28" s="1"/>
  <c r="AK272" i="11" s="1"/>
  <c r="AL346" i="28"/>
  <c r="AL398" i="28" s="1"/>
  <c r="AK269" i="11" s="1"/>
  <c r="AM346" i="28"/>
  <c r="AM398" i="28" s="1"/>
  <c r="AL269" i="11" s="1"/>
  <c r="AH346" i="28"/>
  <c r="AH398" i="28" s="1"/>
  <c r="AG269" i="11" s="1"/>
  <c r="AJ344" i="28"/>
  <c r="AJ396" i="28" s="1"/>
  <c r="AI267" i="11" s="1"/>
  <c r="AK344" i="28"/>
  <c r="AK396" i="28" s="1"/>
  <c r="AJ267" i="11" s="1"/>
  <c r="AH342" i="28"/>
  <c r="AH394" i="28" s="1"/>
  <c r="AG265" i="11" s="1"/>
  <c r="AK341" i="28"/>
  <c r="AK393" i="28" s="1"/>
  <c r="AJ264" i="11" s="1"/>
  <c r="AL341" i="28"/>
  <c r="AL393" i="28" s="1"/>
  <c r="AK264" i="11" s="1"/>
  <c r="AL338" i="28"/>
  <c r="AL390" i="28" s="1"/>
  <c r="AK261" i="11" s="1"/>
  <c r="AM338" i="28"/>
  <c r="AM390" i="28" s="1"/>
  <c r="AL261" i="11" s="1"/>
  <c r="AH338" i="28"/>
  <c r="AH390" i="28" s="1"/>
  <c r="AG261" i="11" s="1"/>
  <c r="AJ336" i="28"/>
  <c r="AJ388" i="28" s="1"/>
  <c r="AI259" i="11" s="1"/>
  <c r="AK336" i="28"/>
  <c r="AK388" i="28" s="1"/>
  <c r="AJ259" i="11" s="1"/>
  <c r="AH334" i="28"/>
  <c r="AH386" i="28" s="1"/>
  <c r="AG257" i="11" s="1"/>
  <c r="AK333" i="28"/>
  <c r="AK385" i="28" s="1"/>
  <c r="AJ256" i="11" s="1"/>
  <c r="AL333" i="28"/>
  <c r="AL385" i="28" s="1"/>
  <c r="AK256" i="11" s="1"/>
  <c r="AL330" i="28"/>
  <c r="AL382" i="28" s="1"/>
  <c r="AK253" i="11" s="1"/>
  <c r="AM330" i="28"/>
  <c r="AM382" i="28" s="1"/>
  <c r="AL253" i="11" s="1"/>
  <c r="AH330" i="28"/>
  <c r="AH382" i="28" s="1"/>
  <c r="AG253" i="11" s="1"/>
  <c r="AH326" i="28"/>
  <c r="AH378" i="28" s="1"/>
  <c r="AG249" i="11" s="1"/>
  <c r="AI323" i="28"/>
  <c r="AI375" i="28" s="1"/>
  <c r="AJ323" i="28"/>
  <c r="AJ375" i="28" s="1"/>
  <c r="AD372" i="28"/>
  <c r="AD424" i="28" s="1"/>
  <c r="AC295" i="11" s="1"/>
  <c r="N372" i="28"/>
  <c r="N424" i="28" s="1"/>
  <c r="M295" i="11" s="1"/>
  <c r="AD370" i="28"/>
  <c r="AD422" i="28" s="1"/>
  <c r="AC293" i="11" s="1"/>
  <c r="N370" i="28"/>
  <c r="N422" i="28" s="1"/>
  <c r="M293" i="11" s="1"/>
  <c r="V368" i="28"/>
  <c r="V420" i="28" s="1"/>
  <c r="U291" i="11" s="1"/>
  <c r="AN367" i="28"/>
  <c r="AN419" i="28" s="1"/>
  <c r="AM290" i="11" s="1"/>
  <c r="V366" i="28"/>
  <c r="V418" i="28" s="1"/>
  <c r="U289" i="11" s="1"/>
  <c r="AD364" i="28"/>
  <c r="AD416" i="28" s="1"/>
  <c r="AC287" i="11" s="1"/>
  <c r="N364" i="28"/>
  <c r="N416" i="28" s="1"/>
  <c r="M287" i="11" s="1"/>
  <c r="AD362" i="28"/>
  <c r="AD414" i="28" s="1"/>
  <c r="AC285" i="11" s="1"/>
  <c r="N362" i="28"/>
  <c r="N414" i="28" s="1"/>
  <c r="M285" i="11" s="1"/>
  <c r="V360" i="28"/>
  <c r="V412" i="28" s="1"/>
  <c r="U283" i="11" s="1"/>
  <c r="AN359" i="28"/>
  <c r="AN411" i="28" s="1"/>
  <c r="AM282" i="11" s="1"/>
  <c r="V358" i="28"/>
  <c r="V410" i="28" s="1"/>
  <c r="U281" i="11" s="1"/>
  <c r="AD356" i="28"/>
  <c r="AD408" i="28" s="1"/>
  <c r="AC279" i="11" s="1"/>
  <c r="N356" i="28"/>
  <c r="N408" i="28" s="1"/>
  <c r="M279" i="11" s="1"/>
  <c r="AD354" i="28"/>
  <c r="AD406" i="28" s="1"/>
  <c r="AC277" i="11" s="1"/>
  <c r="AH327" i="28"/>
  <c r="AH379" i="28" s="1"/>
  <c r="AG250" i="11" s="1"/>
  <c r="AH323" i="28"/>
  <c r="AH375" i="28" s="1"/>
  <c r="AC199" i="28"/>
  <c r="Y199" i="28"/>
  <c r="U199" i="28"/>
  <c r="Q199" i="28"/>
  <c r="M199" i="28"/>
  <c r="I199" i="28"/>
  <c r="AN198" i="28"/>
  <c r="AJ198" i="28"/>
  <c r="AF198" i="28"/>
  <c r="AB198" i="28"/>
  <c r="X198" i="28"/>
  <c r="T198" i="28"/>
  <c r="P198" i="28"/>
  <c r="L198" i="28"/>
  <c r="AM197" i="28"/>
  <c r="AI197" i="28"/>
  <c r="AE197" i="28"/>
  <c r="W197" i="28"/>
  <c r="S197" i="28"/>
  <c r="O197" i="28"/>
  <c r="K197" i="28"/>
  <c r="AL196" i="28"/>
  <c r="AH196" i="28"/>
  <c r="AD196" i="28"/>
  <c r="Z196" i="28"/>
  <c r="V196" i="28"/>
  <c r="R196" i="28"/>
  <c r="N196" i="28"/>
  <c r="J196" i="28"/>
  <c r="AK195" i="28"/>
  <c r="AG195" i="28"/>
  <c r="AC195" i="28"/>
  <c r="Y195" i="28"/>
  <c r="U195" i="28"/>
  <c r="Q195" i="28"/>
  <c r="M195" i="28"/>
  <c r="I195" i="28"/>
  <c r="AN194" i="28"/>
  <c r="AJ194" i="28"/>
  <c r="AF194" i="28"/>
  <c r="AB194" i="28"/>
  <c r="X194" i="28"/>
  <c r="T194" i="28"/>
  <c r="P194" i="28"/>
  <c r="L194" i="28"/>
  <c r="AM193" i="28"/>
  <c r="AI193" i="28"/>
  <c r="AE193" i="28"/>
  <c r="AA193" i="28"/>
  <c r="W193" i="28"/>
  <c r="S193" i="28"/>
  <c r="O193" i="28"/>
  <c r="K193" i="28"/>
  <c r="AL192" i="28"/>
  <c r="AH192" i="28"/>
  <c r="AD192" i="28"/>
  <c r="Z192" i="28"/>
  <c r="V192" i="28"/>
  <c r="R192" i="28"/>
  <c r="N192" i="28"/>
  <c r="J192" i="28"/>
  <c r="AK191" i="28"/>
  <c r="AG191" i="28"/>
  <c r="AC191" i="28"/>
  <c r="Y191" i="28"/>
  <c r="U191" i="28"/>
  <c r="Q191" i="28"/>
  <c r="M191" i="28"/>
  <c r="I191" i="28"/>
  <c r="AN190" i="28"/>
  <c r="AJ190" i="28"/>
  <c r="AF190" i="28"/>
  <c r="AB190" i="28"/>
  <c r="X190" i="28"/>
  <c r="T190" i="28"/>
  <c r="P190" i="28"/>
  <c r="L190" i="28"/>
  <c r="AM189" i="28"/>
  <c r="AI189" i="28"/>
  <c r="AE189" i="28"/>
  <c r="AA189" i="28"/>
  <c r="W189" i="28"/>
  <c r="S189" i="28"/>
  <c r="O189" i="28"/>
  <c r="K189" i="28"/>
  <c r="AL188" i="28"/>
  <c r="AH188" i="28"/>
  <c r="AD188" i="28"/>
  <c r="Z188" i="28"/>
  <c r="V188" i="28"/>
  <c r="R188" i="28"/>
  <c r="N188" i="28"/>
  <c r="J188" i="28"/>
  <c r="AK187" i="28"/>
  <c r="AG187" i="28"/>
  <c r="AC187" i="28"/>
  <c r="Y187" i="28"/>
  <c r="U187" i="28"/>
  <c r="Q187" i="28"/>
  <c r="M187" i="28"/>
  <c r="I187" i="28"/>
  <c r="AN186" i="28"/>
  <c r="AJ186" i="28"/>
  <c r="AF186" i="28"/>
  <c r="AB186" i="28"/>
  <c r="X186" i="28"/>
  <c r="T186" i="28"/>
  <c r="P186" i="28"/>
  <c r="L186" i="28"/>
  <c r="AM185" i="28"/>
  <c r="AI185" i="28"/>
  <c r="AE185" i="28"/>
  <c r="AA185" i="28"/>
  <c r="W185" i="28"/>
  <c r="S185" i="28"/>
  <c r="O185" i="28"/>
  <c r="K185" i="28"/>
  <c r="AL184" i="28"/>
  <c r="AH184" i="28"/>
  <c r="AD184" i="28"/>
  <c r="Z184" i="28"/>
  <c r="V184" i="28"/>
  <c r="R184" i="28"/>
  <c r="N184" i="28"/>
  <c r="J184" i="28"/>
  <c r="AK183" i="28"/>
  <c r="AG183" i="28"/>
  <c r="AC183" i="28"/>
  <c r="Y183" i="28"/>
  <c r="U183" i="28"/>
  <c r="Q183" i="28"/>
  <c r="M183" i="28"/>
  <c r="I183" i="28"/>
  <c r="AN182" i="28"/>
  <c r="AJ182" i="28"/>
  <c r="AF182" i="28"/>
  <c r="AB182" i="28"/>
  <c r="X182" i="28"/>
  <c r="T182" i="28"/>
  <c r="P182" i="28"/>
  <c r="L182" i="28"/>
  <c r="AM181" i="28"/>
  <c r="AI181" i="28"/>
  <c r="AE181" i="28"/>
  <c r="AA181" i="28"/>
  <c r="W181" i="28"/>
  <c r="S181" i="28"/>
  <c r="O181" i="28"/>
  <c r="K181" i="28"/>
  <c r="AL180" i="28"/>
  <c r="AH180" i="28"/>
  <c r="AD180" i="28"/>
  <c r="Z180" i="28"/>
  <c r="V180" i="28"/>
  <c r="R180" i="28"/>
  <c r="N180" i="28"/>
  <c r="J180" i="28"/>
  <c r="AK179" i="28"/>
  <c r="AG179" i="28"/>
  <c r="AC179" i="28"/>
  <c r="Y179" i="28"/>
  <c r="U179" i="28"/>
  <c r="Q179" i="28"/>
  <c r="M179" i="28"/>
  <c r="I179" i="28"/>
  <c r="AN178" i="28"/>
  <c r="AJ178" i="28"/>
  <c r="AF178" i="28"/>
  <c r="AB178" i="28"/>
  <c r="X178" i="28"/>
  <c r="T178" i="28"/>
  <c r="P178" i="28"/>
  <c r="L178" i="28"/>
  <c r="AM177" i="28"/>
  <c r="AI177" i="28"/>
  <c r="AE177" i="28"/>
  <c r="AA177" i="28"/>
  <c r="W177" i="28"/>
  <c r="S177" i="28"/>
  <c r="O177" i="28"/>
  <c r="K177" i="28"/>
  <c r="AL176" i="28"/>
  <c r="AH176" i="28"/>
  <c r="AD176" i="28"/>
  <c r="Z176" i="28"/>
  <c r="V176" i="28"/>
  <c r="R176" i="28"/>
  <c r="N176" i="28"/>
  <c r="J176" i="28"/>
  <c r="AK175" i="28"/>
  <c r="AG175" i="28"/>
  <c r="AC175" i="28"/>
  <c r="Y175" i="28"/>
  <c r="U175" i="28"/>
  <c r="Q175" i="28"/>
  <c r="M175" i="28"/>
  <c r="I175" i="28"/>
  <c r="AN174" i="28"/>
  <c r="AJ174" i="28"/>
  <c r="AF174" i="28"/>
  <c r="AB174" i="28"/>
  <c r="X174" i="28"/>
  <c r="T174" i="28"/>
  <c r="P174" i="28"/>
  <c r="L174" i="28"/>
  <c r="AM173" i="28"/>
  <c r="AI173" i="28"/>
  <c r="AE173" i="28"/>
  <c r="AA173" i="28"/>
  <c r="W173" i="28"/>
  <c r="S173" i="28"/>
  <c r="O173" i="28"/>
  <c r="K173" i="28"/>
  <c r="AL172" i="28"/>
  <c r="AH172" i="28"/>
  <c r="AD172" i="28"/>
  <c r="Z172" i="28"/>
  <c r="V172" i="28"/>
  <c r="R172" i="28"/>
  <c r="N172" i="28"/>
  <c r="J172" i="28"/>
  <c r="AK171" i="28"/>
  <c r="AG171" i="28"/>
  <c r="AC171" i="28"/>
  <c r="Y171" i="28"/>
  <c r="U171" i="28"/>
  <c r="Q171" i="28"/>
  <c r="M171" i="28"/>
  <c r="I171" i="28"/>
  <c r="AN170" i="28"/>
  <c r="AJ170" i="28"/>
  <c r="AF170" i="28"/>
  <c r="AB170" i="28"/>
  <c r="X170" i="28"/>
  <c r="T170" i="28"/>
  <c r="P170" i="28"/>
  <c r="L170" i="28"/>
  <c r="AM169" i="28"/>
  <c r="AI169" i="28"/>
  <c r="AE169" i="28"/>
  <c r="AA169" i="28"/>
  <c r="W169" i="28"/>
  <c r="S169" i="28"/>
  <c r="O169" i="28"/>
  <c r="AL168" i="28"/>
  <c r="AH168" i="28"/>
  <c r="AD168" i="28"/>
  <c r="Z168" i="28"/>
  <c r="V168" i="28"/>
  <c r="R168" i="28"/>
  <c r="N168" i="28"/>
  <c r="J168" i="28"/>
  <c r="AK167" i="28"/>
  <c r="AC167" i="28"/>
  <c r="U167" i="28"/>
  <c r="Q167" i="28"/>
  <c r="M167" i="28"/>
  <c r="AN166" i="28"/>
  <c r="AJ166" i="28"/>
  <c r="AF166" i="28"/>
  <c r="AB166" i="28"/>
  <c r="X166" i="28"/>
  <c r="T166" i="28"/>
  <c r="P166" i="28"/>
  <c r="L166" i="28"/>
  <c r="AM165" i="28"/>
  <c r="AI165" i="28"/>
  <c r="AE165" i="28"/>
  <c r="AA165" i="28"/>
  <c r="W165" i="28"/>
  <c r="S165" i="28"/>
  <c r="O165" i="28"/>
  <c r="K165" i="28"/>
  <c r="AL164" i="28"/>
  <c r="AH164" i="28"/>
  <c r="AD164" i="28"/>
  <c r="Z164" i="28"/>
  <c r="V164" i="28"/>
  <c r="R164" i="28"/>
  <c r="N164" i="28"/>
  <c r="N246" i="11"/>
  <c r="AH352" i="28"/>
  <c r="AH404" i="28" s="1"/>
  <c r="AG275" i="11" s="1"/>
  <c r="AH348" i="28"/>
  <c r="AH400" i="28" s="1"/>
  <c r="AG271" i="11" s="1"/>
  <c r="AH344" i="28"/>
  <c r="AH396" i="28" s="1"/>
  <c r="AG267" i="11" s="1"/>
  <c r="AH340" i="28"/>
  <c r="AH392" i="28" s="1"/>
  <c r="AG263" i="11" s="1"/>
  <c r="AH336" i="28"/>
  <c r="AH388" i="28" s="1"/>
  <c r="AG259" i="11" s="1"/>
  <c r="AH332" i="28"/>
  <c r="AH384" i="28" s="1"/>
  <c r="AG255" i="11" s="1"/>
  <c r="AH328" i="28"/>
  <c r="AH380" i="28" s="1"/>
  <c r="AG251" i="11" s="1"/>
  <c r="D483" i="11"/>
  <c r="N354" i="28"/>
  <c r="N406" i="28" s="1"/>
  <c r="M277" i="11" s="1"/>
  <c r="J354" i="28"/>
  <c r="J406" i="28" s="1"/>
  <c r="I277" i="11" s="1"/>
  <c r="AD352" i="28"/>
  <c r="AD404" i="28" s="1"/>
  <c r="AC275" i="11" s="1"/>
  <c r="Z352" i="28"/>
  <c r="Z404" i="28" s="1"/>
  <c r="Y275" i="11" s="1"/>
  <c r="V352" i="28"/>
  <c r="V404" i="28" s="1"/>
  <c r="U275" i="11" s="1"/>
  <c r="R352" i="28"/>
  <c r="R404" i="28" s="1"/>
  <c r="Q275" i="11" s="1"/>
  <c r="N352" i="28"/>
  <c r="N404" i="28" s="1"/>
  <c r="M275" i="11" s="1"/>
  <c r="J352" i="28"/>
  <c r="J404" i="28" s="1"/>
  <c r="I275" i="11" s="1"/>
  <c r="AD350" i="28"/>
  <c r="AD402" i="28" s="1"/>
  <c r="AC273" i="11" s="1"/>
  <c r="Z350" i="28"/>
  <c r="Z402" i="28" s="1"/>
  <c r="Y273" i="11" s="1"/>
  <c r="V350" i="28"/>
  <c r="V402" i="28" s="1"/>
  <c r="U273" i="11" s="1"/>
  <c r="R350" i="28"/>
  <c r="R402" i="28" s="1"/>
  <c r="Q273" i="11" s="1"/>
  <c r="N350" i="28"/>
  <c r="N402" i="28" s="1"/>
  <c r="M273" i="11" s="1"/>
  <c r="J350" i="28"/>
  <c r="J402" i="28" s="1"/>
  <c r="I273" i="11" s="1"/>
  <c r="AD348" i="28"/>
  <c r="AD400" i="28" s="1"/>
  <c r="AC271" i="11" s="1"/>
  <c r="Z348" i="28"/>
  <c r="Z400" i="28" s="1"/>
  <c r="Y271" i="11" s="1"/>
  <c r="V348" i="28"/>
  <c r="V400" i="28" s="1"/>
  <c r="U271" i="11" s="1"/>
  <c r="R348" i="28"/>
  <c r="R400" i="28" s="1"/>
  <c r="Q271" i="11" s="1"/>
  <c r="N348" i="28"/>
  <c r="N400" i="28" s="1"/>
  <c r="M271" i="11" s="1"/>
  <c r="J348" i="28"/>
  <c r="J400" i="28" s="1"/>
  <c r="I271" i="11" s="1"/>
  <c r="AD346" i="28"/>
  <c r="AD398" i="28" s="1"/>
  <c r="AC269" i="11" s="1"/>
  <c r="Z346" i="28"/>
  <c r="Z398" i="28" s="1"/>
  <c r="Y269" i="11" s="1"/>
  <c r="V346" i="28"/>
  <c r="V398" i="28" s="1"/>
  <c r="U269" i="11" s="1"/>
  <c r="R346" i="28"/>
  <c r="R398" i="28" s="1"/>
  <c r="Q269" i="11" s="1"/>
  <c r="N346" i="28"/>
  <c r="N398" i="28" s="1"/>
  <c r="M269" i="11" s="1"/>
  <c r="J346" i="28"/>
  <c r="J398" i="28" s="1"/>
  <c r="I269" i="11" s="1"/>
  <c r="AD344" i="28"/>
  <c r="AD396" i="28" s="1"/>
  <c r="AC267" i="11" s="1"/>
  <c r="Z344" i="28"/>
  <c r="Z396" i="28" s="1"/>
  <c r="Y267" i="11" s="1"/>
  <c r="V344" i="28"/>
  <c r="V396" i="28" s="1"/>
  <c r="U267" i="11" s="1"/>
  <c r="R344" i="28"/>
  <c r="R396" i="28" s="1"/>
  <c r="Q267" i="11" s="1"/>
  <c r="N344" i="28"/>
  <c r="N396" i="28" s="1"/>
  <c r="M267" i="11" s="1"/>
  <c r="J344" i="28"/>
  <c r="J396" i="28" s="1"/>
  <c r="I267" i="11" s="1"/>
  <c r="AD342" i="28"/>
  <c r="AD394" i="28" s="1"/>
  <c r="AC265" i="11" s="1"/>
  <c r="Z342" i="28"/>
  <c r="Z394" i="28" s="1"/>
  <c r="Y265" i="11" s="1"/>
  <c r="V342" i="28"/>
  <c r="V394" i="28" s="1"/>
  <c r="U265" i="11" s="1"/>
  <c r="R342" i="28"/>
  <c r="R394" i="28" s="1"/>
  <c r="Q265" i="11" s="1"/>
  <c r="N342" i="28"/>
  <c r="N394" i="28" s="1"/>
  <c r="M265" i="11" s="1"/>
  <c r="J342" i="28"/>
  <c r="J394" i="28" s="1"/>
  <c r="I265" i="11" s="1"/>
  <c r="AD340" i="28"/>
  <c r="AD392" i="28" s="1"/>
  <c r="AC263" i="11" s="1"/>
  <c r="Z340" i="28"/>
  <c r="Z392" i="28" s="1"/>
  <c r="Y263" i="11" s="1"/>
  <c r="V340" i="28"/>
  <c r="V392" i="28" s="1"/>
  <c r="U263" i="11" s="1"/>
  <c r="R340" i="28"/>
  <c r="R392" i="28" s="1"/>
  <c r="Q263" i="11" s="1"/>
  <c r="N340" i="28"/>
  <c r="N392" i="28" s="1"/>
  <c r="M263" i="11" s="1"/>
  <c r="J340" i="28"/>
  <c r="J392" i="28" s="1"/>
  <c r="I263" i="11" s="1"/>
  <c r="AD338" i="28"/>
  <c r="AD390" i="28" s="1"/>
  <c r="AC261" i="11" s="1"/>
  <c r="Z338" i="28"/>
  <c r="Z390" i="28" s="1"/>
  <c r="Y261" i="11" s="1"/>
  <c r="V338" i="28"/>
  <c r="V390" i="28" s="1"/>
  <c r="U261" i="11" s="1"/>
  <c r="R338" i="28"/>
  <c r="R390" i="28" s="1"/>
  <c r="Q261" i="11" s="1"/>
  <c r="N338" i="28"/>
  <c r="N390" i="28" s="1"/>
  <c r="M261" i="11" s="1"/>
  <c r="J338" i="28"/>
  <c r="J390" i="28" s="1"/>
  <c r="I261" i="11" s="1"/>
  <c r="AD336" i="28"/>
  <c r="AD388" i="28" s="1"/>
  <c r="AC259" i="11" s="1"/>
  <c r="Z336" i="28"/>
  <c r="Z388" i="28" s="1"/>
  <c r="Y259" i="11" s="1"/>
  <c r="V336" i="28"/>
  <c r="V388" i="28" s="1"/>
  <c r="U259" i="11" s="1"/>
  <c r="R336" i="28"/>
  <c r="R388" i="28" s="1"/>
  <c r="Q259" i="11" s="1"/>
  <c r="N336" i="28"/>
  <c r="N388" i="28" s="1"/>
  <c r="M259" i="11" s="1"/>
  <c r="J336" i="28"/>
  <c r="J388" i="28" s="1"/>
  <c r="I259" i="11" s="1"/>
  <c r="AD334" i="28"/>
  <c r="AD386" i="28" s="1"/>
  <c r="AC257" i="11" s="1"/>
  <c r="Z334" i="28"/>
  <c r="Z386" i="28" s="1"/>
  <c r="Y257" i="11" s="1"/>
  <c r="V334" i="28"/>
  <c r="V386" i="28" s="1"/>
  <c r="U257" i="11" s="1"/>
  <c r="R334" i="28"/>
  <c r="R386" i="28" s="1"/>
  <c r="Q257" i="11" s="1"/>
  <c r="N334" i="28"/>
  <c r="N386" i="28" s="1"/>
  <c r="M257" i="11" s="1"/>
  <c r="J334" i="28"/>
  <c r="J386" i="28" s="1"/>
  <c r="I257" i="11" s="1"/>
  <c r="AD332" i="28"/>
  <c r="AD384" i="28" s="1"/>
  <c r="AC255" i="11" s="1"/>
  <c r="Z332" i="28"/>
  <c r="Z384" i="28" s="1"/>
  <c r="Y255" i="11" s="1"/>
  <c r="V332" i="28"/>
  <c r="V384" i="28" s="1"/>
  <c r="U255" i="11" s="1"/>
  <c r="R332" i="28"/>
  <c r="R384" i="28" s="1"/>
  <c r="Q255" i="11" s="1"/>
  <c r="N332" i="28"/>
  <c r="N384" i="28" s="1"/>
  <c r="M255" i="11" s="1"/>
  <c r="J332" i="28"/>
  <c r="J384" i="28" s="1"/>
  <c r="I255" i="11" s="1"/>
  <c r="AD330" i="28"/>
  <c r="AD382" i="28" s="1"/>
  <c r="AC253" i="11" s="1"/>
  <c r="Z330" i="28"/>
  <c r="Z382" i="28" s="1"/>
  <c r="Y253" i="11" s="1"/>
  <c r="V330" i="28"/>
  <c r="V382" i="28" s="1"/>
  <c r="U253" i="11" s="1"/>
  <c r="R330" i="28"/>
  <c r="R382" i="28" s="1"/>
  <c r="Q253" i="11" s="1"/>
  <c r="N330" i="28"/>
  <c r="N382" i="28" s="1"/>
  <c r="M253" i="11" s="1"/>
  <c r="J330" i="28"/>
  <c r="J382" i="28" s="1"/>
  <c r="I253" i="11" s="1"/>
  <c r="AD328" i="28"/>
  <c r="AD380" i="28" s="1"/>
  <c r="AC251" i="11" s="1"/>
  <c r="Z328" i="28"/>
  <c r="Z380" i="28" s="1"/>
  <c r="Y251" i="11" s="1"/>
  <c r="V328" i="28"/>
  <c r="V380" i="28" s="1"/>
  <c r="U251" i="11" s="1"/>
  <c r="R328" i="28"/>
  <c r="R380" i="28" s="1"/>
  <c r="Q251" i="11" s="1"/>
  <c r="N328" i="28"/>
  <c r="N380" i="28" s="1"/>
  <c r="M251" i="11" s="1"/>
  <c r="AD327" i="28"/>
  <c r="AD379" i="28" s="1"/>
  <c r="AC250" i="11" s="1"/>
  <c r="Z327" i="28"/>
  <c r="Z379" i="28" s="1"/>
  <c r="Y250" i="11" s="1"/>
  <c r="V327" i="28"/>
  <c r="V379" i="28" s="1"/>
  <c r="U250" i="11" s="1"/>
  <c r="R327" i="28"/>
  <c r="R379" i="28" s="1"/>
  <c r="Q250" i="11" s="1"/>
  <c r="N327" i="28"/>
  <c r="N379" i="28" s="1"/>
  <c r="M250" i="11" s="1"/>
  <c r="J327" i="28"/>
  <c r="J379" i="28" s="1"/>
  <c r="I250" i="11" s="1"/>
  <c r="Z326" i="28"/>
  <c r="Z378" i="28" s="1"/>
  <c r="Y249" i="11" s="1"/>
  <c r="R326" i="28"/>
  <c r="R378" i="28" s="1"/>
  <c r="Q249" i="11" s="1"/>
  <c r="J326" i="28"/>
  <c r="J378" i="28" s="1"/>
  <c r="I249" i="11" s="1"/>
  <c r="AD325" i="28"/>
  <c r="AD377" i="28" s="1"/>
  <c r="AC248" i="11" s="1"/>
  <c r="Z325" i="28"/>
  <c r="Z377" i="28" s="1"/>
  <c r="Y248" i="11" s="1"/>
  <c r="V325" i="28"/>
  <c r="V377" i="28" s="1"/>
  <c r="U248" i="11" s="1"/>
  <c r="R325" i="28"/>
  <c r="R377" i="28" s="1"/>
  <c r="Q248" i="11" s="1"/>
  <c r="N325" i="28"/>
  <c r="N377" i="28" s="1"/>
  <c r="M248" i="11" s="1"/>
  <c r="J325" i="28"/>
  <c r="J377" i="28" s="1"/>
  <c r="I248" i="11" s="1"/>
  <c r="AD324" i="28"/>
  <c r="AD376" i="28" s="1"/>
  <c r="AC247" i="11" s="1"/>
  <c r="V324" i="28"/>
  <c r="V376" i="28" s="1"/>
  <c r="U247" i="11" s="1"/>
  <c r="N324" i="28"/>
  <c r="N376" i="28" s="1"/>
  <c r="M247" i="11" s="1"/>
  <c r="AD323" i="28"/>
  <c r="AD375" i="28" s="1"/>
  <c r="Z323" i="28"/>
  <c r="Z375" i="28" s="1"/>
  <c r="V323" i="28"/>
  <c r="V375" i="28" s="1"/>
  <c r="R323" i="28"/>
  <c r="R375" i="28" s="1"/>
  <c r="N323" i="28"/>
  <c r="N375" i="28" s="1"/>
  <c r="J323" i="28"/>
  <c r="J375" i="28" s="1"/>
  <c r="AN351" i="28"/>
  <c r="AN403" i="28" s="1"/>
  <c r="AM274" i="11" s="1"/>
  <c r="AJ351" i="28"/>
  <c r="AJ403" i="28" s="1"/>
  <c r="AI274" i="11" s="1"/>
  <c r="AN347" i="28"/>
  <c r="AN399" i="28" s="1"/>
  <c r="AM270" i="11" s="1"/>
  <c r="AJ347" i="28"/>
  <c r="AJ399" i="28" s="1"/>
  <c r="AI270" i="11" s="1"/>
  <c r="AN343" i="28"/>
  <c r="AN395" i="28" s="1"/>
  <c r="AM266" i="11" s="1"/>
  <c r="AJ343" i="28"/>
  <c r="AJ395" i="28" s="1"/>
  <c r="AI266" i="11" s="1"/>
  <c r="AN339" i="28"/>
  <c r="AN391" i="28" s="1"/>
  <c r="AM262" i="11" s="1"/>
  <c r="AJ339" i="28"/>
  <c r="AJ391" i="28" s="1"/>
  <c r="AI262" i="11" s="1"/>
  <c r="AN335" i="28"/>
  <c r="AN387" i="28" s="1"/>
  <c r="AM258" i="11" s="1"/>
  <c r="AJ335" i="28"/>
  <c r="AJ387" i="28" s="1"/>
  <c r="AI258" i="11" s="1"/>
  <c r="AN331" i="28"/>
  <c r="AN383" i="28" s="1"/>
  <c r="AM254" i="11" s="1"/>
  <c r="AJ331" i="28"/>
  <c r="AJ383" i="28" s="1"/>
  <c r="AI254" i="11" s="1"/>
  <c r="AK328" i="28"/>
  <c r="AK380" i="28" s="1"/>
  <c r="AJ251" i="11" s="1"/>
  <c r="AN327" i="28"/>
  <c r="AN379" i="28" s="1"/>
  <c r="AM250" i="11" s="1"/>
  <c r="AM326" i="28"/>
  <c r="AM378" i="28" s="1"/>
  <c r="AL249" i="11" s="1"/>
  <c r="AI326" i="28"/>
  <c r="AI378" i="28" s="1"/>
  <c r="AH249" i="11" s="1"/>
  <c r="AL325" i="28"/>
  <c r="AL377" i="28" s="1"/>
  <c r="AK248" i="11" s="1"/>
  <c r="AH325" i="28"/>
  <c r="AH377" i="28" s="1"/>
  <c r="AG248" i="11" s="1"/>
  <c r="AK324" i="28"/>
  <c r="AK376" i="28" s="1"/>
  <c r="AJ247" i="11" s="1"/>
  <c r="AN323" i="28"/>
  <c r="AN375" i="28" s="1"/>
  <c r="D246" i="11"/>
  <c r="D296" i="11" s="1"/>
  <c r="E425" i="28"/>
  <c r="V160" i="28"/>
  <c r="T8" i="6" s="1"/>
  <c r="AH160" i="28"/>
  <c r="AF8" i="6" s="1"/>
  <c r="D260" i="28"/>
  <c r="D313" i="28" s="1"/>
  <c r="D365" i="28" s="1"/>
  <c r="D417" i="28" s="1"/>
  <c r="D267" i="28"/>
  <c r="D320" i="28" s="1"/>
  <c r="D372" i="28" s="1"/>
  <c r="D424" i="28" s="1"/>
  <c r="D263" i="28"/>
  <c r="D316" i="28" s="1"/>
  <c r="D368" i="28" s="1"/>
  <c r="D420" i="28" s="1"/>
  <c r="D259" i="28"/>
  <c r="D312" i="28" s="1"/>
  <c r="D364" i="28" s="1"/>
  <c r="D416" i="28" s="1"/>
  <c r="D255" i="28"/>
  <c r="D308" i="28" s="1"/>
  <c r="D360" i="28" s="1"/>
  <c r="D412" i="28" s="1"/>
  <c r="D253" i="28"/>
  <c r="D306" i="28" s="1"/>
  <c r="D358" i="28" s="1"/>
  <c r="D410" i="28" s="1"/>
  <c r="D265" i="28"/>
  <c r="D318" i="28" s="1"/>
  <c r="D370" i="28" s="1"/>
  <c r="D422" i="28" s="1"/>
  <c r="D261" i="28"/>
  <c r="D314" i="28" s="1"/>
  <c r="D366" i="28" s="1"/>
  <c r="D418" i="28" s="1"/>
  <c r="D257" i="28"/>
  <c r="D310" i="28" s="1"/>
  <c r="D362" i="28" s="1"/>
  <c r="D414" i="28" s="1"/>
  <c r="D264" i="28"/>
  <c r="D317" i="28" s="1"/>
  <c r="D369" i="28" s="1"/>
  <c r="D421" i="28" s="1"/>
  <c r="D256" i="28"/>
  <c r="D309" i="28" s="1"/>
  <c r="D361" i="28" s="1"/>
  <c r="D413" i="28" s="1"/>
  <c r="AD160" i="28"/>
  <c r="AB8" i="6" s="1"/>
  <c r="N160" i="28"/>
  <c r="L8" i="6" s="1"/>
  <c r="F160" i="28"/>
  <c r="D8" i="6" s="1"/>
  <c r="X165" i="28"/>
  <c r="D252" i="28"/>
  <c r="D305" i="28" s="1"/>
  <c r="D357" i="28" s="1"/>
  <c r="D409" i="28" s="1"/>
  <c r="D254" i="28"/>
  <c r="D307" i="28" s="1"/>
  <c r="D359" i="28" s="1"/>
  <c r="D411" i="28" s="1"/>
  <c r="Z160" i="28"/>
  <c r="X8" i="6" s="1"/>
  <c r="AJ203" i="28"/>
  <c r="M200" i="28"/>
  <c r="S198" i="28"/>
  <c r="J160" i="28"/>
  <c r="H8" i="6" s="1"/>
  <c r="Y196" i="28"/>
  <c r="D266" i="28"/>
  <c r="D319" i="28" s="1"/>
  <c r="D371" i="28" s="1"/>
  <c r="D423" i="28" s="1"/>
  <c r="D262" i="28"/>
  <c r="D315" i="28" s="1"/>
  <c r="D367" i="28" s="1"/>
  <c r="D419" i="28" s="1"/>
  <c r="D258" i="28"/>
  <c r="D311" i="28" s="1"/>
  <c r="D363" i="28" s="1"/>
  <c r="D415" i="28" s="1"/>
  <c r="AL160" i="28"/>
  <c r="AJ8" i="6" s="1"/>
  <c r="AO160" i="28"/>
  <c r="AM8" i="6" s="1"/>
  <c r="AK160" i="28"/>
  <c r="AI8" i="6" s="1"/>
  <c r="AG160" i="28"/>
  <c r="AE8" i="6" s="1"/>
  <c r="AC160" i="28"/>
  <c r="AA8" i="6" s="1"/>
  <c r="Y160" i="28"/>
  <c r="W8" i="6" s="1"/>
  <c r="U160" i="28"/>
  <c r="S8" i="6" s="1"/>
  <c r="Q160" i="28"/>
  <c r="O8" i="6" s="1"/>
  <c r="AD205" i="28"/>
  <c r="M160" i="28"/>
  <c r="K8" i="6" s="1"/>
  <c r="I160" i="28"/>
  <c r="G8" i="6" s="1"/>
  <c r="AN160" i="28"/>
  <c r="AL8" i="6" s="1"/>
  <c r="AJ160" i="28"/>
  <c r="AH8" i="6" s="1"/>
  <c r="AF160" i="28"/>
  <c r="AD8" i="6" s="1"/>
  <c r="AB160" i="28"/>
  <c r="Z8" i="6" s="1"/>
  <c r="X160" i="28"/>
  <c r="V8" i="6" s="1"/>
  <c r="T160" i="28"/>
  <c r="R8" i="6" s="1"/>
  <c r="P160" i="28"/>
  <c r="N8" i="6" s="1"/>
  <c r="L160" i="28"/>
  <c r="J8" i="6" s="1"/>
  <c r="H160" i="28"/>
  <c r="F8" i="6" s="1"/>
  <c r="AM160" i="28"/>
  <c r="AK8" i="6" s="1"/>
  <c r="AI160" i="28"/>
  <c r="AG8" i="6" s="1"/>
  <c r="AE160" i="28"/>
  <c r="AC8" i="6" s="1"/>
  <c r="AA160" i="28"/>
  <c r="Y8" i="6" s="1"/>
  <c r="W160" i="28"/>
  <c r="U8" i="6" s="1"/>
  <c r="S160" i="28"/>
  <c r="Q8" i="6" s="1"/>
  <c r="O160" i="28"/>
  <c r="M8" i="6" s="1"/>
  <c r="K160" i="28"/>
  <c r="I8" i="6" s="1"/>
  <c r="G160" i="28"/>
  <c r="E8" i="6" s="1"/>
  <c r="AN213" i="28"/>
  <c r="AM208" i="28"/>
  <c r="AL203" i="28"/>
  <c r="AN197" i="28"/>
  <c r="AA197" i="28"/>
  <c r="H212" i="28"/>
  <c r="H208" i="28"/>
  <c r="H204" i="28"/>
  <c r="H200" i="28"/>
  <c r="H196" i="28"/>
  <c r="H192" i="28"/>
  <c r="H188" i="28"/>
  <c r="H184" i="28"/>
  <c r="H180" i="28"/>
  <c r="H176" i="28"/>
  <c r="H172" i="28"/>
  <c r="H168" i="28"/>
  <c r="AL212" i="28"/>
  <c r="AN206" i="28"/>
  <c r="AM201" i="28"/>
  <c r="H164" i="28"/>
  <c r="AK213" i="28"/>
  <c r="AG213" i="28"/>
  <c r="AC213" i="28"/>
  <c r="Y213" i="28"/>
  <c r="U213" i="28"/>
  <c r="Q213" i="28"/>
  <c r="M213" i="28"/>
  <c r="I213" i="28"/>
  <c r="AN212" i="28"/>
  <c r="AM211" i="28"/>
  <c r="AI211" i="28"/>
  <c r="AE211" i="28"/>
  <c r="AA211" i="28"/>
  <c r="W211" i="28"/>
  <c r="S211" i="28"/>
  <c r="O211" i="28"/>
  <c r="K211" i="28"/>
  <c r="AL210" i="28"/>
  <c r="AH210" i="28"/>
  <c r="AD210" i="28"/>
  <c r="Z210" i="28"/>
  <c r="V210" i="28"/>
  <c r="R210" i="28"/>
  <c r="N210" i="28"/>
  <c r="J210" i="28"/>
  <c r="AK209" i="28"/>
  <c r="AG209" i="28"/>
  <c r="AC209" i="28"/>
  <c r="Y209" i="28"/>
  <c r="U209" i="28"/>
  <c r="Q209" i="28"/>
  <c r="M209" i="28"/>
  <c r="I209" i="28"/>
  <c r="AN208" i="28"/>
  <c r="AM207" i="28"/>
  <c r="AI207" i="28"/>
  <c r="AE207" i="28"/>
  <c r="W207" i="28"/>
  <c r="S207" i="28"/>
  <c r="O207" i="28"/>
  <c r="K207" i="28"/>
  <c r="AL206" i="28"/>
  <c r="AH206" i="28"/>
  <c r="AD206" i="28"/>
  <c r="Z206" i="28"/>
  <c r="V206" i="28"/>
  <c r="R206" i="28"/>
  <c r="N206" i="28"/>
  <c r="J206" i="28"/>
  <c r="I205" i="28"/>
  <c r="AN204" i="28"/>
  <c r="AJ204" i="28"/>
  <c r="AF204" i="28"/>
  <c r="AB204" i="28"/>
  <c r="X204" i="28"/>
  <c r="T204" i="28"/>
  <c r="P204" i="28"/>
  <c r="L204" i="28"/>
  <c r="AM203" i="28"/>
  <c r="AE203" i="28"/>
  <c r="AA203" i="28"/>
  <c r="W203" i="28"/>
  <c r="O203" i="28"/>
  <c r="K203" i="28"/>
  <c r="AL202" i="28"/>
  <c r="AH202" i="28"/>
  <c r="AD202" i="28"/>
  <c r="Z202" i="28"/>
  <c r="V202" i="28"/>
  <c r="R202" i="28"/>
  <c r="N202" i="28"/>
  <c r="J202" i="28"/>
  <c r="AK201" i="28"/>
  <c r="AG201" i="28"/>
  <c r="AC201" i="28"/>
  <c r="Y201" i="28"/>
  <c r="U201" i="28"/>
  <c r="Q201" i="28"/>
  <c r="M201" i="28"/>
  <c r="I201" i="28"/>
  <c r="AN200" i="28"/>
  <c r="AJ200" i="28"/>
  <c r="AF200" i="28"/>
  <c r="AB200" i="28"/>
  <c r="X200" i="28"/>
  <c r="T200" i="28"/>
  <c r="P200" i="28"/>
  <c r="L200" i="28"/>
  <c r="AM199" i="28"/>
  <c r="AI199" i="28"/>
  <c r="AE199" i="28"/>
  <c r="AA199" i="28"/>
  <c r="W199" i="28"/>
  <c r="S199" i="28"/>
  <c r="K199" i="28"/>
  <c r="AL198" i="28"/>
  <c r="AH198" i="28"/>
  <c r="AD198" i="28"/>
  <c r="Z198" i="28"/>
  <c r="V198" i="28"/>
  <c r="R198" i="28"/>
  <c r="N198" i="28"/>
  <c r="J198" i="28"/>
  <c r="AK197" i="28"/>
  <c r="AG197" i="28"/>
  <c r="AC197" i="28"/>
  <c r="Y197" i="28"/>
  <c r="U197" i="28"/>
  <c r="Q197" i="28"/>
  <c r="M197" i="28"/>
  <c r="I197" i="28"/>
  <c r="AN196" i="28"/>
  <c r="AJ196" i="28"/>
  <c r="AF196" i="28"/>
  <c r="AB196" i="28"/>
  <c r="X196" i="28"/>
  <c r="T196" i="28"/>
  <c r="P196" i="28"/>
  <c r="L196" i="28"/>
  <c r="AM195" i="28"/>
  <c r="AI195" i="28"/>
  <c r="AE195" i="28"/>
  <c r="AA195" i="28"/>
  <c r="S195" i="28"/>
  <c r="O195" i="28"/>
  <c r="K195" i="28"/>
  <c r="AL194" i="28"/>
  <c r="AH194" i="28"/>
  <c r="AD194" i="28"/>
  <c r="Z194" i="28"/>
  <c r="V194" i="28"/>
  <c r="R194" i="28"/>
  <c r="N194" i="28"/>
  <c r="J194" i="28"/>
  <c r="AK193" i="28"/>
  <c r="AG193" i="28"/>
  <c r="AC193" i="28"/>
  <c r="Y193" i="28"/>
  <c r="U193" i="28"/>
  <c r="Q193" i="28"/>
  <c r="M193" i="28"/>
  <c r="I193" i="28"/>
  <c r="AN192" i="28"/>
  <c r="AJ192" i="28"/>
  <c r="AF192" i="28"/>
  <c r="AB192" i="28"/>
  <c r="X192" i="28"/>
  <c r="T192" i="28"/>
  <c r="P192" i="28"/>
  <c r="L192" i="28"/>
  <c r="AM191" i="28"/>
  <c r="AI191" i="28"/>
  <c r="AA191" i="28"/>
  <c r="W191" i="28"/>
  <c r="S191" i="28"/>
  <c r="O191" i="28"/>
  <c r="K191" i="28"/>
  <c r="AL190" i="28"/>
  <c r="AH190" i="28"/>
  <c r="AD190" i="28"/>
  <c r="Z190" i="28"/>
  <c r="V190" i="28"/>
  <c r="R190" i="28"/>
  <c r="N190" i="28"/>
  <c r="J190" i="28"/>
  <c r="AK189" i="28"/>
  <c r="AG189" i="28"/>
  <c r="AC189" i="28"/>
  <c r="Y189" i="28"/>
  <c r="U189" i="28"/>
  <c r="Q189" i="28"/>
  <c r="M189" i="28"/>
  <c r="I189" i="28"/>
  <c r="AN188" i="28"/>
  <c r="AJ188" i="28"/>
  <c r="AF188" i="28"/>
  <c r="AB188" i="28"/>
  <c r="X188" i="28"/>
  <c r="T188" i="28"/>
  <c r="P188" i="28"/>
  <c r="L188" i="28"/>
  <c r="AI187" i="28"/>
  <c r="AE187" i="28"/>
  <c r="AA187" i="28"/>
  <c r="W187" i="28"/>
  <c r="S187" i="28"/>
  <c r="O187" i="28"/>
  <c r="K187" i="28"/>
  <c r="AL186" i="28"/>
  <c r="AH186" i="28"/>
  <c r="AD186" i="28"/>
  <c r="Z186" i="28"/>
  <c r="V186" i="28"/>
  <c r="R186" i="28"/>
  <c r="N186" i="28"/>
  <c r="J186" i="28"/>
  <c r="AK185" i="28"/>
  <c r="AG185" i="28"/>
  <c r="AC185" i="28"/>
  <c r="Y185" i="28"/>
  <c r="U185" i="28"/>
  <c r="Q185" i="28"/>
  <c r="M185" i="28"/>
  <c r="I185" i="28"/>
  <c r="AN184" i="28"/>
  <c r="AJ184" i="28"/>
  <c r="AF184" i="28"/>
  <c r="AB184" i="28"/>
  <c r="X184" i="28"/>
  <c r="T184" i="28"/>
  <c r="P184" i="28"/>
  <c r="L184" i="28"/>
  <c r="AM183" i="28"/>
  <c r="AL182" i="28"/>
  <c r="AH182" i="28"/>
  <c r="AD182" i="28"/>
  <c r="Z182" i="28"/>
  <c r="V182" i="28"/>
  <c r="R182" i="28"/>
  <c r="N182" i="28"/>
  <c r="J182" i="28"/>
  <c r="AK181" i="28"/>
  <c r="AG181" i="28"/>
  <c r="AC181" i="28"/>
  <c r="Y181" i="28"/>
  <c r="U181" i="28"/>
  <c r="Q181" i="28"/>
  <c r="M181" i="28"/>
  <c r="I181" i="28"/>
  <c r="AN180" i="28"/>
  <c r="AJ180" i="28"/>
  <c r="AF180" i="28"/>
  <c r="AB180" i="28"/>
  <c r="X180" i="28"/>
  <c r="T180" i="28"/>
  <c r="P180" i="28"/>
  <c r="L180" i="28"/>
  <c r="AM179" i="28"/>
  <c r="AI179" i="28"/>
  <c r="AE179" i="28"/>
  <c r="AA179" i="28"/>
  <c r="W179" i="28"/>
  <c r="S179" i="28"/>
  <c r="O179" i="28"/>
  <c r="K179" i="28"/>
  <c r="AL178" i="28"/>
  <c r="AH178" i="28"/>
  <c r="AD178" i="28"/>
  <c r="Z178" i="28"/>
  <c r="V178" i="28"/>
  <c r="R178" i="28"/>
  <c r="N178" i="28"/>
  <c r="J178" i="28"/>
  <c r="AK177" i="28"/>
  <c r="AG177" i="28"/>
  <c r="AC177" i="28"/>
  <c r="Y177" i="28"/>
  <c r="U177" i="28"/>
  <c r="Q177" i="28"/>
  <c r="M177" i="28"/>
  <c r="I177" i="28"/>
  <c r="AN176" i="28"/>
  <c r="AJ176" i="28"/>
  <c r="AF176" i="28"/>
  <c r="AB176" i="28"/>
  <c r="X176" i="28"/>
  <c r="T176" i="28"/>
  <c r="P176" i="28"/>
  <c r="L176" i="28"/>
  <c r="AM175" i="28"/>
  <c r="AI175" i="28"/>
  <c r="AE175" i="28"/>
  <c r="AA175" i="28"/>
  <c r="W175" i="28"/>
  <c r="S175" i="28"/>
  <c r="O175" i="28"/>
  <c r="K175" i="28"/>
  <c r="AL174" i="28"/>
  <c r="AH174" i="28"/>
  <c r="AD174" i="28"/>
  <c r="Z174" i="28"/>
  <c r="V174" i="28"/>
  <c r="R174" i="28"/>
  <c r="N174" i="28"/>
  <c r="J174" i="28"/>
  <c r="AK173" i="28"/>
  <c r="AG173" i="28"/>
  <c r="AC173" i="28"/>
  <c r="Y173" i="28"/>
  <c r="U173" i="28"/>
  <c r="Q173" i="28"/>
  <c r="M173" i="28"/>
  <c r="I173" i="28"/>
  <c r="AN172" i="28"/>
  <c r="AJ172" i="28"/>
  <c r="AF172" i="28"/>
  <c r="AB172" i="28"/>
  <c r="X172" i="28"/>
  <c r="T172" i="28"/>
  <c r="P172" i="28"/>
  <c r="L172" i="28"/>
  <c r="AM171" i="28"/>
  <c r="AI171" i="28"/>
  <c r="AE171" i="28"/>
  <c r="AA171" i="28"/>
  <c r="W171" i="28"/>
  <c r="S171" i="28"/>
  <c r="O171" i="28"/>
  <c r="K171" i="28"/>
  <c r="AL170" i="28"/>
  <c r="AH170" i="28"/>
  <c r="AD170" i="28"/>
  <c r="Z170" i="28"/>
  <c r="V170" i="28"/>
  <c r="R170" i="28"/>
  <c r="N170" i="28"/>
  <c r="J170" i="28"/>
  <c r="AK169" i="28"/>
  <c r="AG169" i="28"/>
  <c r="AC169" i="28"/>
  <c r="Y169" i="28"/>
  <c r="U169" i="28"/>
  <c r="Q169" i="28"/>
  <c r="M169" i="28"/>
  <c r="I169" i="28"/>
  <c r="AN168" i="28"/>
  <c r="AJ168" i="28"/>
  <c r="AF168" i="28"/>
  <c r="AB168" i="28"/>
  <c r="X168" i="28"/>
  <c r="T168" i="28"/>
  <c r="P168" i="28"/>
  <c r="L168" i="28"/>
  <c r="AM167" i="28"/>
  <c r="AI167" i="28"/>
  <c r="AE167" i="28"/>
  <c r="AA167" i="28"/>
  <c r="W167" i="28"/>
  <c r="S167" i="28"/>
  <c r="O167" i="28"/>
  <c r="K167" i="28"/>
  <c r="AP53" i="28"/>
  <c r="AL166" i="28"/>
  <c r="AH166" i="28"/>
  <c r="AD166" i="28"/>
  <c r="Z166" i="28"/>
  <c r="V166" i="28"/>
  <c r="R166" i="28"/>
  <c r="N166" i="28"/>
  <c r="J166" i="28"/>
  <c r="AO53" i="28"/>
  <c r="AK165" i="28"/>
  <c r="AG165" i="28"/>
  <c r="AC165" i="28"/>
  <c r="Y165" i="28"/>
  <c r="U165" i="28"/>
  <c r="Q165" i="28"/>
  <c r="M165" i="28"/>
  <c r="I53" i="28"/>
  <c r="AJ164" i="28"/>
  <c r="AF164" i="28"/>
  <c r="AB164" i="28"/>
  <c r="X164" i="28"/>
  <c r="T164" i="28"/>
  <c r="P164" i="28"/>
  <c r="L164" i="28"/>
  <c r="AN164" i="28"/>
  <c r="O199" i="28"/>
  <c r="AM187" i="28"/>
  <c r="P53" i="28"/>
  <c r="AG53" i="28"/>
  <c r="AM53" i="28"/>
  <c r="W53" i="28"/>
  <c r="Z53" i="28"/>
  <c r="J53" i="28"/>
  <c r="AN53" i="28"/>
  <c r="X53" i="28"/>
  <c r="AA207" i="28"/>
  <c r="AE191" i="28"/>
  <c r="L53" i="28"/>
  <c r="AC53" i="28"/>
  <c r="AI53" i="28"/>
  <c r="S53" i="28"/>
  <c r="AL53" i="28"/>
  <c r="V53" i="28"/>
  <c r="U53" i="28"/>
  <c r="AJ53" i="28"/>
  <c r="I165" i="28"/>
  <c r="AI203" i="28"/>
  <c r="S203" i="28"/>
  <c r="W195" i="28"/>
  <c r="Y53" i="28"/>
  <c r="AE53" i="28"/>
  <c r="O53" i="28"/>
  <c r="AH53" i="28"/>
  <c r="R53" i="28"/>
  <c r="Q53" i="28"/>
  <c r="AF53" i="28"/>
  <c r="F381" i="11"/>
  <c r="F433" i="11" s="1"/>
  <c r="F377" i="11"/>
  <c r="N381" i="11"/>
  <c r="N433" i="11" s="1"/>
  <c r="N377" i="11"/>
  <c r="V381" i="11"/>
  <c r="V433" i="11" s="1"/>
  <c r="V377" i="11"/>
  <c r="Z381" i="11"/>
  <c r="Z433" i="11" s="1"/>
  <c r="Z377" i="11"/>
  <c r="AH381" i="11"/>
  <c r="AH433" i="11" s="1"/>
  <c r="AH377" i="11"/>
  <c r="G381" i="11"/>
  <c r="G433" i="11" s="1"/>
  <c r="G377" i="11"/>
  <c r="K381" i="11"/>
  <c r="K433" i="11" s="1"/>
  <c r="K377" i="11"/>
  <c r="O381" i="11"/>
  <c r="O433" i="11" s="1"/>
  <c r="O377" i="11"/>
  <c r="S381" i="11"/>
  <c r="S433" i="11" s="1"/>
  <c r="S377" i="11"/>
  <c r="W381" i="11"/>
  <c r="W433" i="11" s="1"/>
  <c r="W377" i="11"/>
  <c r="AA381" i="11"/>
  <c r="AA433" i="11" s="1"/>
  <c r="AA377" i="11"/>
  <c r="AE381" i="11"/>
  <c r="AE433" i="11" s="1"/>
  <c r="AE377" i="11"/>
  <c r="AI381" i="11"/>
  <c r="AI433" i="11" s="1"/>
  <c r="AI377" i="11"/>
  <c r="AM381" i="11"/>
  <c r="AM433" i="11" s="1"/>
  <c r="AM377" i="11"/>
  <c r="F382" i="11"/>
  <c r="F434" i="11" s="1"/>
  <c r="J382" i="11"/>
  <c r="J434" i="11" s="1"/>
  <c r="N382" i="11"/>
  <c r="N434" i="11" s="1"/>
  <c r="R382" i="11"/>
  <c r="R434" i="11" s="1"/>
  <c r="V382" i="11"/>
  <c r="V434" i="11" s="1"/>
  <c r="Z382" i="11"/>
  <c r="Z434" i="11" s="1"/>
  <c r="AD382" i="11"/>
  <c r="AD434" i="11" s="1"/>
  <c r="AH382" i="11"/>
  <c r="AH434" i="11" s="1"/>
  <c r="AL382" i="11"/>
  <c r="AL434" i="11" s="1"/>
  <c r="F383" i="11"/>
  <c r="F435" i="11" s="1"/>
  <c r="J383" i="11"/>
  <c r="J435" i="11" s="1"/>
  <c r="N383" i="11"/>
  <c r="N435" i="11" s="1"/>
  <c r="R383" i="11"/>
  <c r="R435" i="11" s="1"/>
  <c r="V383" i="11"/>
  <c r="V435" i="11" s="1"/>
  <c r="Z383" i="11"/>
  <c r="Z435" i="11" s="1"/>
  <c r="AD383" i="11"/>
  <c r="AD435" i="11" s="1"/>
  <c r="AH383" i="11"/>
  <c r="AH435" i="11" s="1"/>
  <c r="AL383" i="11"/>
  <c r="AL435" i="11" s="1"/>
  <c r="E384" i="11"/>
  <c r="E436" i="11" s="1"/>
  <c r="I384" i="11"/>
  <c r="I436" i="11" s="1"/>
  <c r="M384" i="11"/>
  <c r="M436" i="11" s="1"/>
  <c r="Q384" i="11"/>
  <c r="Q436" i="11" s="1"/>
  <c r="U384" i="11"/>
  <c r="U436" i="11" s="1"/>
  <c r="Y384" i="11"/>
  <c r="Y436" i="11" s="1"/>
  <c r="AC384" i="11"/>
  <c r="AC436" i="11" s="1"/>
  <c r="AG384" i="11"/>
  <c r="AG436" i="11" s="1"/>
  <c r="AK384" i="11"/>
  <c r="AK436" i="11" s="1"/>
  <c r="H385" i="11"/>
  <c r="H437" i="11" s="1"/>
  <c r="L385" i="11"/>
  <c r="L437" i="11" s="1"/>
  <c r="P385" i="11"/>
  <c r="P437" i="11" s="1"/>
  <c r="T385" i="11"/>
  <c r="T437" i="11" s="1"/>
  <c r="X385" i="11"/>
  <c r="X437" i="11" s="1"/>
  <c r="AB385" i="11"/>
  <c r="AB437" i="11" s="1"/>
  <c r="AF385" i="11"/>
  <c r="AF437" i="11" s="1"/>
  <c r="AJ385" i="11"/>
  <c r="AJ437" i="11" s="1"/>
  <c r="G386" i="11"/>
  <c r="G438" i="11" s="1"/>
  <c r="K386" i="11"/>
  <c r="K438" i="11" s="1"/>
  <c r="O386" i="11"/>
  <c r="O438" i="11" s="1"/>
  <c r="S386" i="11"/>
  <c r="S438" i="11" s="1"/>
  <c r="W386" i="11"/>
  <c r="W438" i="11" s="1"/>
  <c r="AA386" i="11"/>
  <c r="AA438" i="11" s="1"/>
  <c r="AE386" i="11"/>
  <c r="AE438" i="11" s="1"/>
  <c r="AI386" i="11"/>
  <c r="AI438" i="11" s="1"/>
  <c r="AM386" i="11"/>
  <c r="AM438" i="11" s="1"/>
  <c r="F395" i="11"/>
  <c r="F447" i="11" s="1"/>
  <c r="J395" i="11"/>
  <c r="J447" i="11" s="1"/>
  <c r="N395" i="11"/>
  <c r="N447" i="11" s="1"/>
  <c r="R395" i="11"/>
  <c r="R447" i="11" s="1"/>
  <c r="V395" i="11"/>
  <c r="V447" i="11" s="1"/>
  <c r="Z395" i="11"/>
  <c r="Z447" i="11" s="1"/>
  <c r="AD395" i="11"/>
  <c r="AD447" i="11" s="1"/>
  <c r="AH395" i="11"/>
  <c r="AH447" i="11" s="1"/>
  <c r="AL395" i="11"/>
  <c r="AL447" i="11" s="1"/>
  <c r="J381" i="11"/>
  <c r="J433" i="11" s="1"/>
  <c r="J377" i="11"/>
  <c r="R381" i="11"/>
  <c r="R433" i="11" s="1"/>
  <c r="R377" i="11"/>
  <c r="AD381" i="11"/>
  <c r="AD433" i="11" s="1"/>
  <c r="AD377" i="11"/>
  <c r="AL381" i="11"/>
  <c r="AL433" i="11" s="1"/>
  <c r="AL377" i="11"/>
  <c r="D377" i="11"/>
  <c r="H381" i="11"/>
  <c r="H433" i="11" s="1"/>
  <c r="H377" i="11"/>
  <c r="L381" i="11"/>
  <c r="L433" i="11" s="1"/>
  <c r="L377" i="11"/>
  <c r="P381" i="11"/>
  <c r="P433" i="11" s="1"/>
  <c r="P377" i="11"/>
  <c r="T381" i="11"/>
  <c r="T433" i="11" s="1"/>
  <c r="T377" i="11"/>
  <c r="X381" i="11"/>
  <c r="X433" i="11" s="1"/>
  <c r="X377" i="11"/>
  <c r="AB381" i="11"/>
  <c r="AB433" i="11" s="1"/>
  <c r="AB377" i="11"/>
  <c r="AF381" i="11"/>
  <c r="AF433" i="11" s="1"/>
  <c r="AF377" i="11"/>
  <c r="AJ381" i="11"/>
  <c r="AJ433" i="11" s="1"/>
  <c r="AJ377" i="11"/>
  <c r="E392" i="11"/>
  <c r="E444" i="11" s="1"/>
  <c r="I392" i="11"/>
  <c r="I444" i="11" s="1"/>
  <c r="M392" i="11"/>
  <c r="M444" i="11" s="1"/>
  <c r="Q392" i="11"/>
  <c r="Q444" i="11" s="1"/>
  <c r="U392" i="11"/>
  <c r="U444" i="11" s="1"/>
  <c r="Y392" i="11"/>
  <c r="Y444" i="11" s="1"/>
  <c r="AC392" i="11"/>
  <c r="AC444" i="11" s="1"/>
  <c r="AG392" i="11"/>
  <c r="AG444" i="11" s="1"/>
  <c r="AK392" i="11"/>
  <c r="AK444" i="11" s="1"/>
  <c r="H393" i="11"/>
  <c r="H445" i="11" s="1"/>
  <c r="L393" i="11"/>
  <c r="L445" i="11" s="1"/>
  <c r="P393" i="11"/>
  <c r="P445" i="11" s="1"/>
  <c r="T393" i="11"/>
  <c r="T445" i="11" s="1"/>
  <c r="X393" i="11"/>
  <c r="X445" i="11" s="1"/>
  <c r="AB393" i="11"/>
  <c r="AB445" i="11" s="1"/>
  <c r="AF393" i="11"/>
  <c r="AF445" i="11" s="1"/>
  <c r="AJ393" i="11"/>
  <c r="AJ445" i="11" s="1"/>
  <c r="G394" i="11"/>
  <c r="G446" i="11" s="1"/>
  <c r="K394" i="11"/>
  <c r="K446" i="11" s="1"/>
  <c r="O394" i="11"/>
  <c r="O446" i="11" s="1"/>
  <c r="S394" i="11"/>
  <c r="S446" i="11" s="1"/>
  <c r="W394" i="11"/>
  <c r="W446" i="11" s="1"/>
  <c r="AA394" i="11"/>
  <c r="AA446" i="11" s="1"/>
  <c r="AE394" i="11"/>
  <c r="AE446" i="11" s="1"/>
  <c r="AI394" i="11"/>
  <c r="AI446" i="11" s="1"/>
  <c r="AM394" i="11"/>
  <c r="AM446" i="11" s="1"/>
  <c r="E387" i="11"/>
  <c r="E439" i="11" s="1"/>
  <c r="I387" i="11"/>
  <c r="I439" i="11" s="1"/>
  <c r="M387" i="11"/>
  <c r="M439" i="11" s="1"/>
  <c r="Q387" i="11"/>
  <c r="Q439" i="11" s="1"/>
  <c r="U387" i="11"/>
  <c r="U439" i="11" s="1"/>
  <c r="Y387" i="11"/>
  <c r="Y439" i="11" s="1"/>
  <c r="AC387" i="11"/>
  <c r="AC439" i="11" s="1"/>
  <c r="AG387" i="11"/>
  <c r="AG439" i="11" s="1"/>
  <c r="AK387" i="11"/>
  <c r="AK439" i="11" s="1"/>
  <c r="H388" i="11"/>
  <c r="H440" i="11" s="1"/>
  <c r="L388" i="11"/>
  <c r="L440" i="11" s="1"/>
  <c r="P388" i="11"/>
  <c r="P440" i="11" s="1"/>
  <c r="T388" i="11"/>
  <c r="T440" i="11" s="1"/>
  <c r="X388" i="11"/>
  <c r="X440" i="11" s="1"/>
  <c r="AB388" i="11"/>
  <c r="AB440" i="11" s="1"/>
  <c r="AF388" i="11"/>
  <c r="AF440" i="11" s="1"/>
  <c r="AJ388" i="11"/>
  <c r="AJ440" i="11" s="1"/>
  <c r="G389" i="11"/>
  <c r="G441" i="11" s="1"/>
  <c r="K389" i="11"/>
  <c r="K441" i="11" s="1"/>
  <c r="O389" i="11"/>
  <c r="O441" i="11" s="1"/>
  <c r="S389" i="11"/>
  <c r="S441" i="11" s="1"/>
  <c r="W389" i="11"/>
  <c r="W441" i="11" s="1"/>
  <c r="AA389" i="11"/>
  <c r="AA441" i="11" s="1"/>
  <c r="AE389" i="11"/>
  <c r="AE441" i="11" s="1"/>
  <c r="AI389" i="11"/>
  <c r="AI441" i="11" s="1"/>
  <c r="AM389" i="11"/>
  <c r="AM441" i="11" s="1"/>
  <c r="F390" i="11"/>
  <c r="F442" i="11" s="1"/>
  <c r="J390" i="11"/>
  <c r="J442" i="11" s="1"/>
  <c r="N390" i="11"/>
  <c r="N442" i="11" s="1"/>
  <c r="R390" i="11"/>
  <c r="R442" i="11" s="1"/>
  <c r="V390" i="11"/>
  <c r="V442" i="11" s="1"/>
  <c r="Z390" i="11"/>
  <c r="Z442" i="11" s="1"/>
  <c r="F391" i="11"/>
  <c r="F443" i="11" s="1"/>
  <c r="J391" i="11"/>
  <c r="J443" i="11" s="1"/>
  <c r="N391" i="11"/>
  <c r="N443" i="11" s="1"/>
  <c r="R391" i="11"/>
  <c r="R443" i="11" s="1"/>
  <c r="V391" i="11"/>
  <c r="V443" i="11" s="1"/>
  <c r="Z391" i="11"/>
  <c r="Z443" i="11" s="1"/>
  <c r="AD391" i="11"/>
  <c r="AD443" i="11" s="1"/>
  <c r="AH391" i="11"/>
  <c r="AH443" i="11" s="1"/>
  <c r="AL391" i="11"/>
  <c r="AL443" i="11" s="1"/>
  <c r="V415" i="11"/>
  <c r="V467" i="11" s="1"/>
  <c r="Z415" i="11"/>
  <c r="Z467" i="11" s="1"/>
  <c r="AD415" i="11"/>
  <c r="AD467" i="11" s="1"/>
  <c r="AH415" i="11"/>
  <c r="AH467" i="11" s="1"/>
  <c r="AL415" i="11"/>
  <c r="AL467" i="11" s="1"/>
  <c r="E416" i="11"/>
  <c r="E468" i="11" s="1"/>
  <c r="I416" i="11"/>
  <c r="I468" i="11" s="1"/>
  <c r="M416" i="11"/>
  <c r="M468" i="11" s="1"/>
  <c r="Q416" i="11"/>
  <c r="Q468" i="11" s="1"/>
  <c r="U416" i="11"/>
  <c r="U468" i="11" s="1"/>
  <c r="Y416" i="11"/>
  <c r="Y468" i="11" s="1"/>
  <c r="AC416" i="11"/>
  <c r="AC468" i="11" s="1"/>
  <c r="AG416" i="11"/>
  <c r="AG468" i="11" s="1"/>
  <c r="AK416" i="11"/>
  <c r="AK468" i="11" s="1"/>
  <c r="H417" i="11"/>
  <c r="H469" i="11" s="1"/>
  <c r="L417" i="11"/>
  <c r="L469" i="11" s="1"/>
  <c r="X413" i="11"/>
  <c r="X465" i="11" s="1"/>
  <c r="AB413" i="11"/>
  <c r="AB465" i="11" s="1"/>
  <c r="AF413" i="11"/>
  <c r="AF465" i="11" s="1"/>
  <c r="AJ413" i="11"/>
  <c r="AJ465" i="11" s="1"/>
  <c r="G414" i="11"/>
  <c r="G466" i="11" s="1"/>
  <c r="K414" i="11"/>
  <c r="K466" i="11" s="1"/>
  <c r="O414" i="11"/>
  <c r="O466" i="11" s="1"/>
  <c r="S414" i="11"/>
  <c r="S466" i="11" s="1"/>
  <c r="W414" i="11"/>
  <c r="W466" i="11" s="1"/>
  <c r="AA414" i="11"/>
  <c r="AA466" i="11" s="1"/>
  <c r="AE414" i="11"/>
  <c r="AE466" i="11" s="1"/>
  <c r="AI414" i="11"/>
  <c r="AI466" i="11" s="1"/>
  <c r="AM414" i="11"/>
  <c r="AM466" i="11" s="1"/>
  <c r="E433" i="11"/>
  <c r="E377" i="11"/>
  <c r="I381" i="11"/>
  <c r="I433" i="11" s="1"/>
  <c r="I377" i="11"/>
  <c r="M381" i="11"/>
  <c r="M433" i="11" s="1"/>
  <c r="M377" i="11"/>
  <c r="Q381" i="11"/>
  <c r="Q433" i="11" s="1"/>
  <c r="Q377" i="11"/>
  <c r="U381" i="11"/>
  <c r="U433" i="11" s="1"/>
  <c r="U377" i="11"/>
  <c r="Y381" i="11"/>
  <c r="Y433" i="11" s="1"/>
  <c r="Y377" i="11"/>
  <c r="AC381" i="11"/>
  <c r="AC433" i="11" s="1"/>
  <c r="AC377" i="11"/>
  <c r="AG381" i="11"/>
  <c r="AG433" i="11" s="1"/>
  <c r="AG377" i="11"/>
  <c r="AK381" i="11"/>
  <c r="AK433" i="11" s="1"/>
  <c r="AK377" i="11"/>
  <c r="H382" i="11"/>
  <c r="H434" i="11" s="1"/>
  <c r="L382" i="11"/>
  <c r="L434" i="11" s="1"/>
  <c r="P382" i="11"/>
  <c r="P434" i="11" s="1"/>
  <c r="T382" i="11"/>
  <c r="T434" i="11" s="1"/>
  <c r="X382" i="11"/>
  <c r="X434" i="11" s="1"/>
  <c r="AB382" i="11"/>
  <c r="AB434" i="11" s="1"/>
  <c r="AF382" i="11"/>
  <c r="AF434" i="11" s="1"/>
  <c r="AJ382" i="11"/>
  <c r="AJ434" i="11" s="1"/>
  <c r="G383" i="11"/>
  <c r="G435" i="11" s="1"/>
  <c r="K383" i="11"/>
  <c r="K435" i="11" s="1"/>
  <c r="O383" i="11"/>
  <c r="O435" i="11" s="1"/>
  <c r="S383" i="11"/>
  <c r="S435" i="11" s="1"/>
  <c r="W383" i="11"/>
  <c r="W435" i="11" s="1"/>
  <c r="AA383" i="11"/>
  <c r="AA435" i="11" s="1"/>
  <c r="AE383" i="11"/>
  <c r="AE435" i="11" s="1"/>
  <c r="AI383" i="11"/>
  <c r="AI435" i="11" s="1"/>
  <c r="AM383" i="11"/>
  <c r="AM435" i="11" s="1"/>
  <c r="F384" i="11"/>
  <c r="F436" i="11" s="1"/>
  <c r="J384" i="11"/>
  <c r="J436" i="11" s="1"/>
  <c r="N384" i="11"/>
  <c r="N436" i="11" s="1"/>
  <c r="R384" i="11"/>
  <c r="R436" i="11" s="1"/>
  <c r="V384" i="11"/>
  <c r="V436" i="11" s="1"/>
  <c r="Z384" i="11"/>
  <c r="Z436" i="11" s="1"/>
  <c r="AD384" i="11"/>
  <c r="AD436" i="11" s="1"/>
  <c r="AH384" i="11"/>
  <c r="AH436" i="11" s="1"/>
  <c r="AL384" i="11"/>
  <c r="AL436" i="11" s="1"/>
  <c r="E385" i="11"/>
  <c r="E437" i="11" s="1"/>
  <c r="I385" i="11"/>
  <c r="I437" i="11" s="1"/>
  <c r="M385" i="11"/>
  <c r="M437" i="11" s="1"/>
  <c r="Q385" i="11"/>
  <c r="Q437" i="11" s="1"/>
  <c r="U385" i="11"/>
  <c r="U437" i="11" s="1"/>
  <c r="Y385" i="11"/>
  <c r="Y437" i="11" s="1"/>
  <c r="AC385" i="11"/>
  <c r="AC437" i="11" s="1"/>
  <c r="AG385" i="11"/>
  <c r="AG437" i="11" s="1"/>
  <c r="AK385" i="11"/>
  <c r="AK437" i="11" s="1"/>
  <c r="H386" i="11"/>
  <c r="H438" i="11" s="1"/>
  <c r="L386" i="11"/>
  <c r="L438" i="11" s="1"/>
  <c r="P386" i="11"/>
  <c r="P438" i="11" s="1"/>
  <c r="T386" i="11"/>
  <c r="T438" i="11" s="1"/>
  <c r="X386" i="11"/>
  <c r="X438" i="11" s="1"/>
  <c r="AB386" i="11"/>
  <c r="AB438" i="11" s="1"/>
  <c r="AF386" i="11"/>
  <c r="AF438" i="11" s="1"/>
  <c r="AJ386" i="11"/>
  <c r="AJ438" i="11" s="1"/>
  <c r="G387" i="11"/>
  <c r="G439" i="11" s="1"/>
  <c r="K387" i="11"/>
  <c r="K439" i="11" s="1"/>
  <c r="O387" i="11"/>
  <c r="O439" i="11" s="1"/>
  <c r="S387" i="11"/>
  <c r="S439" i="11" s="1"/>
  <c r="W387" i="11"/>
  <c r="W439" i="11" s="1"/>
  <c r="AA387" i="11"/>
  <c r="AA439" i="11" s="1"/>
  <c r="AE387" i="11"/>
  <c r="AE439" i="11" s="1"/>
  <c r="AI387" i="11"/>
  <c r="AI439" i="11" s="1"/>
  <c r="AM387" i="11"/>
  <c r="AM439" i="11" s="1"/>
  <c r="F388" i="11"/>
  <c r="F440" i="11" s="1"/>
  <c r="J388" i="11"/>
  <c r="J440" i="11" s="1"/>
  <c r="N388" i="11"/>
  <c r="N440" i="11" s="1"/>
  <c r="R388" i="11"/>
  <c r="R440" i="11" s="1"/>
  <c r="V388" i="11"/>
  <c r="V440" i="11" s="1"/>
  <c r="Z388" i="11"/>
  <c r="Z440" i="11" s="1"/>
  <c r="AD388" i="11"/>
  <c r="AD440" i="11" s="1"/>
  <c r="AH388" i="11"/>
  <c r="AH440" i="11" s="1"/>
  <c r="AL388" i="11"/>
  <c r="AL440" i="11" s="1"/>
  <c r="E389" i="11"/>
  <c r="E441" i="11" s="1"/>
  <c r="I389" i="11"/>
  <c r="I441" i="11" s="1"/>
  <c r="M389" i="11"/>
  <c r="M441" i="11" s="1"/>
  <c r="Q389" i="11"/>
  <c r="Q441" i="11" s="1"/>
  <c r="U389" i="11"/>
  <c r="U441" i="11" s="1"/>
  <c r="Y389" i="11"/>
  <c r="Y441" i="11" s="1"/>
  <c r="AC389" i="11"/>
  <c r="AC441" i="11" s="1"/>
  <c r="AG389" i="11"/>
  <c r="AG441" i="11" s="1"/>
  <c r="AK389" i="11"/>
  <c r="AK441" i="11" s="1"/>
  <c r="H390" i="11"/>
  <c r="H442" i="11" s="1"/>
  <c r="L390" i="11"/>
  <c r="L442" i="11" s="1"/>
  <c r="P390" i="11"/>
  <c r="P442" i="11" s="1"/>
  <c r="T390" i="11"/>
  <c r="T442" i="11" s="1"/>
  <c r="X390" i="11"/>
  <c r="X442" i="11" s="1"/>
  <c r="AB390" i="11"/>
  <c r="AB442" i="11" s="1"/>
  <c r="AF390" i="11"/>
  <c r="AF442" i="11" s="1"/>
  <c r="AJ390" i="11"/>
  <c r="AJ442" i="11" s="1"/>
  <c r="G391" i="11"/>
  <c r="G443" i="11" s="1"/>
  <c r="K391" i="11"/>
  <c r="K443" i="11" s="1"/>
  <c r="O391" i="11"/>
  <c r="O443" i="11" s="1"/>
  <c r="S391" i="11"/>
  <c r="S443" i="11" s="1"/>
  <c r="W391" i="11"/>
  <c r="W443" i="11" s="1"/>
  <c r="AA391" i="11"/>
  <c r="AA443" i="11" s="1"/>
  <c r="AE391" i="11"/>
  <c r="AE443" i="11" s="1"/>
  <c r="AI391" i="11"/>
  <c r="AI443" i="11" s="1"/>
  <c r="AM391" i="11"/>
  <c r="AM443" i="11" s="1"/>
  <c r="F392" i="11"/>
  <c r="F444" i="11" s="1"/>
  <c r="J392" i="11"/>
  <c r="J444" i="11" s="1"/>
  <c r="N392" i="11"/>
  <c r="N444" i="11" s="1"/>
  <c r="R392" i="11"/>
  <c r="R444" i="11" s="1"/>
  <c r="V392" i="11"/>
  <c r="V444" i="11" s="1"/>
  <c r="Z392" i="11"/>
  <c r="Z444" i="11" s="1"/>
  <c r="AD392" i="11"/>
  <c r="AD444" i="11" s="1"/>
  <c r="AH392" i="11"/>
  <c r="AH444" i="11" s="1"/>
  <c r="AL392" i="11"/>
  <c r="AL444" i="11" s="1"/>
  <c r="E393" i="11"/>
  <c r="E445" i="11" s="1"/>
  <c r="I393" i="11"/>
  <c r="I445" i="11" s="1"/>
  <c r="M393" i="11"/>
  <c r="M445" i="11" s="1"/>
  <c r="Q393" i="11"/>
  <c r="Q445" i="11" s="1"/>
  <c r="U393" i="11"/>
  <c r="U445" i="11" s="1"/>
  <c r="Y393" i="11"/>
  <c r="Y445" i="11" s="1"/>
  <c r="AC393" i="11"/>
  <c r="AC445" i="11" s="1"/>
  <c r="AG393" i="11"/>
  <c r="AG445" i="11" s="1"/>
  <c r="AK393" i="11"/>
  <c r="AK445" i="11" s="1"/>
  <c r="H394" i="11"/>
  <c r="H446" i="11" s="1"/>
  <c r="L394" i="11"/>
  <c r="L446" i="11" s="1"/>
  <c r="P394" i="11"/>
  <c r="P446" i="11" s="1"/>
  <c r="T394" i="11"/>
  <c r="T446" i="11" s="1"/>
  <c r="X394" i="11"/>
  <c r="X446" i="11" s="1"/>
  <c r="AB394" i="11"/>
  <c r="AB446" i="11" s="1"/>
  <c r="AF394" i="11"/>
  <c r="AF446" i="11" s="1"/>
  <c r="AJ394" i="11"/>
  <c r="AJ446" i="11" s="1"/>
  <c r="G395" i="11"/>
  <c r="G447" i="11" s="1"/>
  <c r="K395" i="11"/>
  <c r="K447" i="11" s="1"/>
  <c r="O395" i="11"/>
  <c r="O447" i="11" s="1"/>
  <c r="S395" i="11"/>
  <c r="S447" i="11" s="1"/>
  <c r="W395" i="11"/>
  <c r="W447" i="11" s="1"/>
  <c r="AA395" i="11"/>
  <c r="AA447" i="11" s="1"/>
  <c r="AE395" i="11"/>
  <c r="AE447" i="11" s="1"/>
  <c r="AI395" i="11"/>
  <c r="AI447" i="11" s="1"/>
  <c r="AM395" i="11"/>
  <c r="AM447" i="11" s="1"/>
  <c r="F396" i="11"/>
  <c r="F448" i="11" s="1"/>
  <c r="J396" i="11"/>
  <c r="J448" i="11" s="1"/>
  <c r="N396" i="11"/>
  <c r="N448" i="11" s="1"/>
  <c r="R396" i="11"/>
  <c r="R448" i="11" s="1"/>
  <c r="V396" i="11"/>
  <c r="V448" i="11" s="1"/>
  <c r="Z396" i="11"/>
  <c r="Z448" i="11" s="1"/>
  <c r="AD396" i="11"/>
  <c r="AD448" i="11" s="1"/>
  <c r="AH396" i="11"/>
  <c r="AH448" i="11" s="1"/>
  <c r="AL396" i="11"/>
  <c r="AL448" i="11" s="1"/>
  <c r="E397" i="11"/>
  <c r="E449" i="11" s="1"/>
  <c r="I397" i="11"/>
  <c r="I449" i="11" s="1"/>
  <c r="M397" i="11"/>
  <c r="M449" i="11" s="1"/>
  <c r="Q397" i="11"/>
  <c r="Q449" i="11" s="1"/>
  <c r="U397" i="11"/>
  <c r="U449" i="11" s="1"/>
  <c r="Y397" i="11"/>
  <c r="Y449" i="11" s="1"/>
  <c r="AC397" i="11"/>
  <c r="AC449" i="11" s="1"/>
  <c r="AG397" i="11"/>
  <c r="AG449" i="11" s="1"/>
  <c r="AK397" i="11"/>
  <c r="AK449" i="11" s="1"/>
  <c r="H398" i="11"/>
  <c r="H450" i="11" s="1"/>
  <c r="L398" i="11"/>
  <c r="L450" i="11" s="1"/>
  <c r="P398" i="11"/>
  <c r="P450" i="11" s="1"/>
  <c r="T398" i="11"/>
  <c r="T450" i="11" s="1"/>
  <c r="X398" i="11"/>
  <c r="X450" i="11" s="1"/>
  <c r="AB398" i="11"/>
  <c r="AB450" i="11" s="1"/>
  <c r="AF398" i="11"/>
  <c r="AF450" i="11" s="1"/>
  <c r="AJ398" i="11"/>
  <c r="AJ450" i="11" s="1"/>
  <c r="G399" i="11"/>
  <c r="G451" i="11" s="1"/>
  <c r="K399" i="11"/>
  <c r="K451" i="11" s="1"/>
  <c r="O399" i="11"/>
  <c r="O451" i="11" s="1"/>
  <c r="S399" i="11"/>
  <c r="S451" i="11" s="1"/>
  <c r="W399" i="11"/>
  <c r="W451" i="11" s="1"/>
  <c r="AA399" i="11"/>
  <c r="AA451" i="11" s="1"/>
  <c r="AE399" i="11"/>
  <c r="AE451" i="11" s="1"/>
  <c r="AI399" i="11"/>
  <c r="AI451" i="11" s="1"/>
  <c r="AM399" i="11"/>
  <c r="AM451" i="11" s="1"/>
  <c r="F400" i="11"/>
  <c r="F452" i="11" s="1"/>
  <c r="J400" i="11"/>
  <c r="J452" i="11" s="1"/>
  <c r="N400" i="11"/>
  <c r="N452" i="11" s="1"/>
  <c r="R400" i="11"/>
  <c r="R452" i="11" s="1"/>
  <c r="V400" i="11"/>
  <c r="V452" i="11" s="1"/>
  <c r="Z400" i="11"/>
  <c r="Z452" i="11" s="1"/>
  <c r="AD400" i="11"/>
  <c r="AD452" i="11" s="1"/>
  <c r="AH400" i="11"/>
  <c r="AH452" i="11" s="1"/>
  <c r="AL400" i="11"/>
  <c r="AL452" i="11" s="1"/>
  <c r="E401" i="11"/>
  <c r="E453" i="11" s="1"/>
  <c r="I401" i="11"/>
  <c r="I453" i="11" s="1"/>
  <c r="M401" i="11"/>
  <c r="M453" i="11" s="1"/>
  <c r="Q401" i="11"/>
  <c r="Q453" i="11" s="1"/>
  <c r="U401" i="11"/>
  <c r="U453" i="11" s="1"/>
  <c r="Y401" i="11"/>
  <c r="Y453" i="11" s="1"/>
  <c r="AC401" i="11"/>
  <c r="AC453" i="11" s="1"/>
  <c r="AG401" i="11"/>
  <c r="AG453" i="11" s="1"/>
  <c r="AK401" i="11"/>
  <c r="AK453" i="11" s="1"/>
  <c r="H402" i="11"/>
  <c r="H454" i="11" s="1"/>
  <c r="L402" i="11"/>
  <c r="L454" i="11" s="1"/>
  <c r="P402" i="11"/>
  <c r="P454" i="11" s="1"/>
  <c r="T402" i="11"/>
  <c r="T454" i="11" s="1"/>
  <c r="X402" i="11"/>
  <c r="X454" i="11" s="1"/>
  <c r="AB402" i="11"/>
  <c r="AB454" i="11" s="1"/>
  <c r="AF402" i="11"/>
  <c r="AF454" i="11" s="1"/>
  <c r="AJ402" i="11"/>
  <c r="AJ454" i="11" s="1"/>
  <c r="G403" i="11"/>
  <c r="G455" i="11" s="1"/>
  <c r="K403" i="11"/>
  <c r="K455" i="11" s="1"/>
  <c r="O403" i="11"/>
  <c r="O455" i="11" s="1"/>
  <c r="S403" i="11"/>
  <c r="S455" i="11" s="1"/>
  <c r="W403" i="11"/>
  <c r="W455" i="11" s="1"/>
  <c r="AA403" i="11"/>
  <c r="AA455" i="11" s="1"/>
  <c r="AE403" i="11"/>
  <c r="AE455" i="11" s="1"/>
  <c r="AI403" i="11"/>
  <c r="AI455" i="11" s="1"/>
  <c r="AM403" i="11"/>
  <c r="AM455" i="11" s="1"/>
  <c r="F404" i="11"/>
  <c r="F456" i="11" s="1"/>
  <c r="J404" i="11"/>
  <c r="J456" i="11" s="1"/>
  <c r="N404" i="11"/>
  <c r="N456" i="11" s="1"/>
  <c r="R404" i="11"/>
  <c r="R456" i="11" s="1"/>
  <c r="V404" i="11"/>
  <c r="V456" i="11" s="1"/>
  <c r="Z404" i="11"/>
  <c r="Z456" i="11" s="1"/>
  <c r="AD404" i="11"/>
  <c r="AD456" i="11" s="1"/>
  <c r="AH404" i="11"/>
  <c r="AH456" i="11" s="1"/>
  <c r="AL404" i="11"/>
  <c r="AL456" i="11" s="1"/>
  <c r="E405" i="11"/>
  <c r="E457" i="11" s="1"/>
  <c r="I405" i="11"/>
  <c r="I457" i="11" s="1"/>
  <c r="M405" i="11"/>
  <c r="M457" i="11" s="1"/>
  <c r="Q405" i="11"/>
  <c r="Q457" i="11" s="1"/>
  <c r="U405" i="11"/>
  <c r="U457" i="11" s="1"/>
  <c r="Y405" i="11"/>
  <c r="Y457" i="11" s="1"/>
  <c r="AC405" i="11"/>
  <c r="AC457" i="11" s="1"/>
  <c r="AG405" i="11"/>
  <c r="AG457" i="11" s="1"/>
  <c r="AK405" i="11"/>
  <c r="AK457" i="11" s="1"/>
  <c r="H406" i="11"/>
  <c r="H458" i="11" s="1"/>
  <c r="L406" i="11"/>
  <c r="L458" i="11" s="1"/>
  <c r="P406" i="11"/>
  <c r="P458" i="11" s="1"/>
  <c r="T406" i="11"/>
  <c r="T458" i="11" s="1"/>
  <c r="X406" i="11"/>
  <c r="X458" i="11" s="1"/>
  <c r="AB406" i="11"/>
  <c r="AB458" i="11" s="1"/>
  <c r="AF406" i="11"/>
  <c r="AF458" i="11" s="1"/>
  <c r="AJ406" i="11"/>
  <c r="AJ458" i="11" s="1"/>
  <c r="G407" i="11"/>
  <c r="G459" i="11" s="1"/>
  <c r="K407" i="11"/>
  <c r="K459" i="11" s="1"/>
  <c r="O407" i="11"/>
  <c r="O459" i="11" s="1"/>
  <c r="S407" i="11"/>
  <c r="S459" i="11" s="1"/>
  <c r="W407" i="11"/>
  <c r="W459" i="11" s="1"/>
  <c r="AA407" i="11"/>
  <c r="AA459" i="11" s="1"/>
  <c r="AE407" i="11"/>
  <c r="AE459" i="11" s="1"/>
  <c r="AI407" i="11"/>
  <c r="AI459" i="11" s="1"/>
  <c r="AM407" i="11"/>
  <c r="AM459" i="11" s="1"/>
  <c r="F408" i="11"/>
  <c r="F460" i="11" s="1"/>
  <c r="J408" i="11"/>
  <c r="J460" i="11" s="1"/>
  <c r="N408" i="11"/>
  <c r="N460" i="11" s="1"/>
  <c r="R408" i="11"/>
  <c r="R460" i="11" s="1"/>
  <c r="V408" i="11"/>
  <c r="V460" i="11" s="1"/>
  <c r="Z408" i="11"/>
  <c r="Z460" i="11" s="1"/>
  <c r="AD408" i="11"/>
  <c r="AD460" i="11" s="1"/>
  <c r="AH408" i="11"/>
  <c r="AH460" i="11" s="1"/>
  <c r="AL408" i="11"/>
  <c r="AL460" i="11" s="1"/>
  <c r="E409" i="11"/>
  <c r="E461" i="11" s="1"/>
  <c r="I409" i="11"/>
  <c r="I461" i="11" s="1"/>
  <c r="M409" i="11"/>
  <c r="M461" i="11" s="1"/>
  <c r="Q409" i="11"/>
  <c r="Q461" i="11" s="1"/>
  <c r="U409" i="11"/>
  <c r="U461" i="11" s="1"/>
  <c r="Y409" i="11"/>
  <c r="Y461" i="11" s="1"/>
  <c r="AC409" i="11"/>
  <c r="AC461" i="11" s="1"/>
  <c r="AG409" i="11"/>
  <c r="AG461" i="11" s="1"/>
  <c r="AK409" i="11"/>
  <c r="AK461" i="11" s="1"/>
  <c r="H410" i="11"/>
  <c r="H462" i="11" s="1"/>
  <c r="L410" i="11"/>
  <c r="L462" i="11" s="1"/>
  <c r="P410" i="11"/>
  <c r="P462" i="11" s="1"/>
  <c r="T410" i="11"/>
  <c r="T462" i="11" s="1"/>
  <c r="X410" i="11"/>
  <c r="X462" i="11" s="1"/>
  <c r="AB410" i="11"/>
  <c r="AB462" i="11" s="1"/>
  <c r="AF410" i="11"/>
  <c r="AF462" i="11" s="1"/>
  <c r="AJ410" i="11"/>
  <c r="AJ462" i="11" s="1"/>
  <c r="G411" i="11"/>
  <c r="G463" i="11" s="1"/>
  <c r="K411" i="11"/>
  <c r="K463" i="11" s="1"/>
  <c r="O411" i="11"/>
  <c r="O463" i="11" s="1"/>
  <c r="S411" i="11"/>
  <c r="S463" i="11" s="1"/>
  <c r="W411" i="11"/>
  <c r="W463" i="11" s="1"/>
  <c r="AA411" i="11"/>
  <c r="AA463" i="11" s="1"/>
  <c r="AE411" i="11"/>
  <c r="AE463" i="11" s="1"/>
  <c r="AI411" i="11"/>
  <c r="AI463" i="11" s="1"/>
  <c r="AM411" i="11"/>
  <c r="AM463" i="11" s="1"/>
  <c r="F412" i="11"/>
  <c r="F464" i="11" s="1"/>
  <c r="E415" i="11"/>
  <c r="E467" i="11" s="1"/>
  <c r="I415" i="11"/>
  <c r="I467" i="11" s="1"/>
  <c r="M415" i="11"/>
  <c r="M467" i="11" s="1"/>
  <c r="Q415" i="11"/>
  <c r="Q467" i="11" s="1"/>
  <c r="U415" i="11"/>
  <c r="U467" i="11" s="1"/>
  <c r="Y415" i="11"/>
  <c r="Y467" i="11" s="1"/>
  <c r="AC415" i="11"/>
  <c r="AC467" i="11" s="1"/>
  <c r="AG415" i="11"/>
  <c r="AG467" i="11" s="1"/>
  <c r="AK415" i="11"/>
  <c r="AK467" i="11" s="1"/>
  <c r="H416" i="11"/>
  <c r="H468" i="11" s="1"/>
  <c r="L416" i="11"/>
  <c r="L468" i="11" s="1"/>
  <c r="P416" i="11"/>
  <c r="P468" i="11" s="1"/>
  <c r="T416" i="11"/>
  <c r="T468" i="11" s="1"/>
  <c r="X416" i="11"/>
  <c r="X468" i="11" s="1"/>
  <c r="AB416" i="11"/>
  <c r="AB468" i="11" s="1"/>
  <c r="AF416" i="11"/>
  <c r="AF468" i="11" s="1"/>
  <c r="AJ416" i="11"/>
  <c r="AJ468" i="11" s="1"/>
  <c r="G417" i="11"/>
  <c r="G469" i="11" s="1"/>
  <c r="K417" i="11"/>
  <c r="K469" i="11" s="1"/>
  <c r="O417" i="11"/>
  <c r="O469" i="11" s="1"/>
  <c r="S417" i="11"/>
  <c r="S469" i="11" s="1"/>
  <c r="W417" i="11"/>
  <c r="W469" i="11" s="1"/>
  <c r="AA417" i="11"/>
  <c r="AA469" i="11" s="1"/>
  <c r="AE417" i="11"/>
  <c r="AE469" i="11" s="1"/>
  <c r="AI417" i="11"/>
  <c r="AI469" i="11" s="1"/>
  <c r="AM417" i="11"/>
  <c r="AM469" i="11" s="1"/>
  <c r="P417" i="11"/>
  <c r="P469" i="11" s="1"/>
  <c r="T417" i="11"/>
  <c r="T469" i="11" s="1"/>
  <c r="X417" i="11"/>
  <c r="X469" i="11" s="1"/>
  <c r="AB417" i="11"/>
  <c r="AB469" i="11" s="1"/>
  <c r="AF417" i="11"/>
  <c r="AF469" i="11" s="1"/>
  <c r="AJ417" i="11"/>
  <c r="AJ469" i="11" s="1"/>
  <c r="G418" i="11"/>
  <c r="G470" i="11" s="1"/>
  <c r="K418" i="11"/>
  <c r="K470" i="11" s="1"/>
  <c r="O418" i="11"/>
  <c r="O470" i="11" s="1"/>
  <c r="S418" i="11"/>
  <c r="S470" i="11" s="1"/>
  <c r="W418" i="11"/>
  <c r="W470" i="11" s="1"/>
  <c r="AA418" i="11"/>
  <c r="AA470" i="11" s="1"/>
  <c r="AE418" i="11"/>
  <c r="AE470" i="11" s="1"/>
  <c r="AI418" i="11"/>
  <c r="AI470" i="11" s="1"/>
  <c r="AM418" i="11"/>
  <c r="AM470" i="11" s="1"/>
  <c r="F419" i="11"/>
  <c r="F471" i="11" s="1"/>
  <c r="J419" i="11"/>
  <c r="J471" i="11" s="1"/>
  <c r="N419" i="11"/>
  <c r="N471" i="11" s="1"/>
  <c r="R419" i="11"/>
  <c r="R471" i="11" s="1"/>
  <c r="V419" i="11"/>
  <c r="V471" i="11" s="1"/>
  <c r="Z419" i="11"/>
  <c r="Z471" i="11" s="1"/>
  <c r="AD419" i="11"/>
  <c r="AD471" i="11" s="1"/>
  <c r="AH419" i="11"/>
  <c r="AH471" i="11" s="1"/>
  <c r="AL419" i="11"/>
  <c r="AL471" i="11" s="1"/>
  <c r="E420" i="11"/>
  <c r="E472" i="11" s="1"/>
  <c r="I420" i="11"/>
  <c r="I472" i="11" s="1"/>
  <c r="M420" i="11"/>
  <c r="M472" i="11" s="1"/>
  <c r="Q420" i="11"/>
  <c r="Q472" i="11" s="1"/>
  <c r="U420" i="11"/>
  <c r="U472" i="11" s="1"/>
  <c r="Y420" i="11"/>
  <c r="Y472" i="11" s="1"/>
  <c r="AC420" i="11"/>
  <c r="AC472" i="11" s="1"/>
  <c r="AG420" i="11"/>
  <c r="AG472" i="11" s="1"/>
  <c r="AK420" i="11"/>
  <c r="AK472" i="11" s="1"/>
  <c r="H421" i="11"/>
  <c r="H473" i="11" s="1"/>
  <c r="L421" i="11"/>
  <c r="L473" i="11" s="1"/>
  <c r="P421" i="11"/>
  <c r="P473" i="11" s="1"/>
  <c r="T421" i="11"/>
  <c r="T473" i="11" s="1"/>
  <c r="X421" i="11"/>
  <c r="X473" i="11" s="1"/>
  <c r="AB421" i="11"/>
  <c r="AB473" i="11" s="1"/>
  <c r="AF421" i="11"/>
  <c r="AF473" i="11" s="1"/>
  <c r="AJ421" i="11"/>
  <c r="AJ473" i="11" s="1"/>
  <c r="G422" i="11"/>
  <c r="G474" i="11" s="1"/>
  <c r="K422" i="11"/>
  <c r="K474" i="11" s="1"/>
  <c r="O422" i="11"/>
  <c r="O474" i="11" s="1"/>
  <c r="S422" i="11"/>
  <c r="S474" i="11" s="1"/>
  <c r="W422" i="11"/>
  <c r="W474" i="11" s="1"/>
  <c r="AA422" i="11"/>
  <c r="AA474" i="11" s="1"/>
  <c r="AE422" i="11"/>
  <c r="AE474" i="11" s="1"/>
  <c r="AI422" i="11"/>
  <c r="AI474" i="11" s="1"/>
  <c r="AM422" i="11"/>
  <c r="AM474" i="11" s="1"/>
  <c r="F423" i="11"/>
  <c r="F475" i="11" s="1"/>
  <c r="J423" i="11"/>
  <c r="J475" i="11" s="1"/>
  <c r="N423" i="11"/>
  <c r="N475" i="11" s="1"/>
  <c r="R423" i="11"/>
  <c r="R475" i="11" s="1"/>
  <c r="V423" i="11"/>
  <c r="V475" i="11" s="1"/>
  <c r="Z423" i="11"/>
  <c r="Z475" i="11" s="1"/>
  <c r="AD423" i="11"/>
  <c r="AD475" i="11" s="1"/>
  <c r="AH423" i="11"/>
  <c r="AH475" i="11" s="1"/>
  <c r="AL423" i="11"/>
  <c r="AL475" i="11" s="1"/>
  <c r="E424" i="11"/>
  <c r="E476" i="11" s="1"/>
  <c r="I424" i="11"/>
  <c r="I476" i="11" s="1"/>
  <c r="M424" i="11"/>
  <c r="M476" i="11" s="1"/>
  <c r="Q424" i="11"/>
  <c r="Q476" i="11" s="1"/>
  <c r="U424" i="11"/>
  <c r="U476" i="11" s="1"/>
  <c r="Y424" i="11"/>
  <c r="Y476" i="11" s="1"/>
  <c r="AC424" i="11"/>
  <c r="AC476" i="11" s="1"/>
  <c r="AG424" i="11"/>
  <c r="AG476" i="11" s="1"/>
  <c r="AK424" i="11"/>
  <c r="AK476" i="11" s="1"/>
  <c r="H425" i="11"/>
  <c r="H477" i="11" s="1"/>
  <c r="L425" i="11"/>
  <c r="L477" i="11" s="1"/>
  <c r="P425" i="11"/>
  <c r="P477" i="11" s="1"/>
  <c r="T425" i="11"/>
  <c r="T477" i="11" s="1"/>
  <c r="X425" i="11"/>
  <c r="X477" i="11" s="1"/>
  <c r="AB425" i="11"/>
  <c r="AB477" i="11" s="1"/>
  <c r="AF425" i="11"/>
  <c r="AF477" i="11" s="1"/>
  <c r="AJ425" i="11"/>
  <c r="AJ477" i="11" s="1"/>
  <c r="G426" i="11"/>
  <c r="G478" i="11" s="1"/>
  <c r="K426" i="11"/>
  <c r="K478" i="11" s="1"/>
  <c r="O426" i="11"/>
  <c r="O478" i="11" s="1"/>
  <c r="S426" i="11"/>
  <c r="S478" i="11" s="1"/>
  <c r="W426" i="11"/>
  <c r="W478" i="11" s="1"/>
  <c r="AA426" i="11"/>
  <c r="AA478" i="11" s="1"/>
  <c r="AE426" i="11"/>
  <c r="AE478" i="11" s="1"/>
  <c r="AI426" i="11"/>
  <c r="AI478" i="11" s="1"/>
  <c r="AM426" i="11"/>
  <c r="AM478" i="11" s="1"/>
  <c r="F427" i="11"/>
  <c r="F479" i="11" s="1"/>
  <c r="J427" i="11"/>
  <c r="J479" i="11" s="1"/>
  <c r="N427" i="11"/>
  <c r="N479" i="11" s="1"/>
  <c r="R427" i="11"/>
  <c r="R479" i="11" s="1"/>
  <c r="V427" i="11"/>
  <c r="V479" i="11" s="1"/>
  <c r="Z427" i="11"/>
  <c r="Z479" i="11" s="1"/>
  <c r="AD427" i="11"/>
  <c r="AD479" i="11" s="1"/>
  <c r="AH427" i="11"/>
  <c r="AH479" i="11" s="1"/>
  <c r="AL427" i="11"/>
  <c r="AL479" i="11" s="1"/>
  <c r="E428" i="11"/>
  <c r="E480" i="11" s="1"/>
  <c r="I428" i="11"/>
  <c r="I480" i="11" s="1"/>
  <c r="M428" i="11"/>
  <c r="M480" i="11" s="1"/>
  <c r="Q428" i="11"/>
  <c r="Q480" i="11" s="1"/>
  <c r="U428" i="11"/>
  <c r="U480" i="11" s="1"/>
  <c r="Y428" i="11"/>
  <c r="Y480" i="11" s="1"/>
  <c r="AC428" i="11"/>
  <c r="AC480" i="11" s="1"/>
  <c r="AG428" i="11"/>
  <c r="AG480" i="11" s="1"/>
  <c r="AK428" i="11"/>
  <c r="AK480" i="11" s="1"/>
  <c r="H429" i="11"/>
  <c r="H481" i="11" s="1"/>
  <c r="L429" i="11"/>
  <c r="L481" i="11" s="1"/>
  <c r="P429" i="11"/>
  <c r="P481" i="11" s="1"/>
  <c r="T429" i="11"/>
  <c r="T481" i="11" s="1"/>
  <c r="X429" i="11"/>
  <c r="X481" i="11" s="1"/>
  <c r="AB429" i="11"/>
  <c r="AB481" i="11" s="1"/>
  <c r="AF429" i="11"/>
  <c r="AF481" i="11" s="1"/>
  <c r="AJ429" i="11"/>
  <c r="AJ481" i="11" s="1"/>
  <c r="J412" i="11"/>
  <c r="J464" i="11" s="1"/>
  <c r="N412" i="11"/>
  <c r="N464" i="11" s="1"/>
  <c r="R412" i="11"/>
  <c r="R464" i="11" s="1"/>
  <c r="V412" i="11"/>
  <c r="V464" i="11" s="1"/>
  <c r="Z412" i="11"/>
  <c r="Z464" i="11" s="1"/>
  <c r="AD412" i="11"/>
  <c r="AD464" i="11" s="1"/>
  <c r="AH412" i="11"/>
  <c r="AH464" i="11" s="1"/>
  <c r="AL412" i="11"/>
  <c r="AL464" i="11" s="1"/>
  <c r="E413" i="11"/>
  <c r="E465" i="11" s="1"/>
  <c r="I413" i="11"/>
  <c r="I465" i="11" s="1"/>
  <c r="M413" i="11"/>
  <c r="M465" i="11" s="1"/>
  <c r="Q413" i="11"/>
  <c r="Q465" i="11" s="1"/>
  <c r="U413" i="11"/>
  <c r="U465" i="11" s="1"/>
  <c r="Y413" i="11"/>
  <c r="Y465" i="11" s="1"/>
  <c r="AC413" i="11"/>
  <c r="AC465" i="11" s="1"/>
  <c r="AG413" i="11"/>
  <c r="AG465" i="11" s="1"/>
  <c r="AK413" i="11"/>
  <c r="AK465" i="11" s="1"/>
  <c r="H414" i="11"/>
  <c r="H466" i="11" s="1"/>
  <c r="L414" i="11"/>
  <c r="L466" i="11" s="1"/>
  <c r="P414" i="11"/>
  <c r="P466" i="11" s="1"/>
  <c r="T414" i="11"/>
  <c r="T466" i="11" s="1"/>
  <c r="X414" i="11"/>
  <c r="X466" i="11" s="1"/>
  <c r="AB414" i="11"/>
  <c r="AB466" i="11" s="1"/>
  <c r="AF414" i="11"/>
  <c r="AF466" i="11" s="1"/>
  <c r="AJ414" i="11"/>
  <c r="AJ466" i="11" s="1"/>
  <c r="G415" i="11"/>
  <c r="G467" i="11" s="1"/>
  <c r="K415" i="11"/>
  <c r="K467" i="11" s="1"/>
  <c r="O415" i="11"/>
  <c r="O467" i="11" s="1"/>
  <c r="S415" i="11"/>
  <c r="S467" i="11" s="1"/>
  <c r="W415" i="11"/>
  <c r="W467" i="11" s="1"/>
  <c r="AA415" i="11"/>
  <c r="AA467" i="11" s="1"/>
  <c r="AE415" i="11"/>
  <c r="AE467" i="11" s="1"/>
  <c r="AI415" i="11"/>
  <c r="AI467" i="11" s="1"/>
  <c r="AM415" i="11"/>
  <c r="AM467" i="11" s="1"/>
  <c r="F416" i="11"/>
  <c r="F468" i="11" s="1"/>
  <c r="J416" i="11"/>
  <c r="J468" i="11" s="1"/>
  <c r="N416" i="11"/>
  <c r="N468" i="11" s="1"/>
  <c r="R416" i="11"/>
  <c r="R468" i="11" s="1"/>
  <c r="V416" i="11"/>
  <c r="V468" i="11" s="1"/>
  <c r="Z416" i="11"/>
  <c r="Z468" i="11" s="1"/>
  <c r="AD416" i="11"/>
  <c r="AD468" i="11" s="1"/>
  <c r="AH416" i="11"/>
  <c r="AH468" i="11" s="1"/>
  <c r="AL416" i="11"/>
  <c r="AL468" i="11" s="1"/>
  <c r="E417" i="11"/>
  <c r="E469" i="11" s="1"/>
  <c r="I417" i="11"/>
  <c r="I469" i="11" s="1"/>
  <c r="M417" i="11"/>
  <c r="M469" i="11" s="1"/>
  <c r="Q417" i="11"/>
  <c r="Q469" i="11" s="1"/>
  <c r="U417" i="11"/>
  <c r="U469" i="11" s="1"/>
  <c r="Y417" i="11"/>
  <c r="Y469" i="11" s="1"/>
  <c r="AC417" i="11"/>
  <c r="AC469" i="11" s="1"/>
  <c r="AG417" i="11"/>
  <c r="AG469" i="11" s="1"/>
  <c r="AK417" i="11"/>
  <c r="AK469" i="11" s="1"/>
  <c r="H418" i="11"/>
  <c r="H470" i="11" s="1"/>
  <c r="L418" i="11"/>
  <c r="L470" i="11" s="1"/>
  <c r="P418" i="11"/>
  <c r="P470" i="11" s="1"/>
  <c r="T418" i="11"/>
  <c r="T470" i="11" s="1"/>
  <c r="X418" i="11"/>
  <c r="X470" i="11" s="1"/>
  <c r="AB418" i="11"/>
  <c r="AB470" i="11" s="1"/>
  <c r="AF418" i="11"/>
  <c r="AF470" i="11" s="1"/>
  <c r="AJ418" i="11"/>
  <c r="AJ470" i="11" s="1"/>
  <c r="G419" i="11"/>
  <c r="G471" i="11" s="1"/>
  <c r="K419" i="11"/>
  <c r="K471" i="11" s="1"/>
  <c r="O419" i="11"/>
  <c r="O471" i="11" s="1"/>
  <c r="S419" i="11"/>
  <c r="S471" i="11" s="1"/>
  <c r="W419" i="11"/>
  <c r="W471" i="11" s="1"/>
  <c r="AA419" i="11"/>
  <c r="AA471" i="11" s="1"/>
  <c r="AE419" i="11"/>
  <c r="AE471" i="11" s="1"/>
  <c r="AI419" i="11"/>
  <c r="AI471" i="11" s="1"/>
  <c r="AM419" i="11"/>
  <c r="AM471" i="11" s="1"/>
  <c r="F420" i="11"/>
  <c r="F472" i="11" s="1"/>
  <c r="J420" i="11"/>
  <c r="J472" i="11" s="1"/>
  <c r="N420" i="11"/>
  <c r="N472" i="11" s="1"/>
  <c r="R420" i="11"/>
  <c r="R472" i="11" s="1"/>
  <c r="V420" i="11"/>
  <c r="V472" i="11" s="1"/>
  <c r="Z420" i="11"/>
  <c r="Z472" i="11" s="1"/>
  <c r="AD420" i="11"/>
  <c r="AD472" i="11" s="1"/>
  <c r="AH420" i="11"/>
  <c r="AH472" i="11" s="1"/>
  <c r="AL420" i="11"/>
  <c r="AL472" i="11" s="1"/>
  <c r="E421" i="11"/>
  <c r="E473" i="11" s="1"/>
  <c r="I421" i="11"/>
  <c r="I473" i="11" s="1"/>
  <c r="M421" i="11"/>
  <c r="M473" i="11" s="1"/>
  <c r="Q421" i="11"/>
  <c r="Q473" i="11" s="1"/>
  <c r="U421" i="11"/>
  <c r="U473" i="11" s="1"/>
  <c r="Y421" i="11"/>
  <c r="Y473" i="11" s="1"/>
  <c r="AC421" i="11"/>
  <c r="AC473" i="11" s="1"/>
  <c r="AG421" i="11"/>
  <c r="AG473" i="11" s="1"/>
  <c r="AK421" i="11"/>
  <c r="AK473" i="11" s="1"/>
  <c r="H422" i="11"/>
  <c r="H474" i="11" s="1"/>
  <c r="L422" i="11"/>
  <c r="L474" i="11" s="1"/>
  <c r="P422" i="11"/>
  <c r="P474" i="11" s="1"/>
  <c r="T422" i="11"/>
  <c r="T474" i="11" s="1"/>
  <c r="X422" i="11"/>
  <c r="X474" i="11" s="1"/>
  <c r="AB422" i="11"/>
  <c r="AB474" i="11" s="1"/>
  <c r="AF422" i="11"/>
  <c r="AF474" i="11" s="1"/>
  <c r="AJ422" i="11"/>
  <c r="AJ474" i="11" s="1"/>
  <c r="G423" i="11"/>
  <c r="G475" i="11" s="1"/>
  <c r="K423" i="11"/>
  <c r="K475" i="11" s="1"/>
  <c r="O423" i="11"/>
  <c r="O475" i="11" s="1"/>
  <c r="S423" i="11"/>
  <c r="S475" i="11" s="1"/>
  <c r="W423" i="11"/>
  <c r="W475" i="11" s="1"/>
  <c r="AA423" i="11"/>
  <c r="AA475" i="11" s="1"/>
  <c r="AE423" i="11"/>
  <c r="AE475" i="11" s="1"/>
  <c r="AI423" i="11"/>
  <c r="AI475" i="11" s="1"/>
  <c r="AM423" i="11"/>
  <c r="AM475" i="11" s="1"/>
  <c r="F424" i="11"/>
  <c r="F476" i="11" s="1"/>
  <c r="J424" i="11"/>
  <c r="J476" i="11" s="1"/>
  <c r="N424" i="11"/>
  <c r="N476" i="11" s="1"/>
  <c r="R424" i="11"/>
  <c r="R476" i="11" s="1"/>
  <c r="V424" i="11"/>
  <c r="V476" i="11" s="1"/>
  <c r="Z424" i="11"/>
  <c r="Z476" i="11" s="1"/>
  <c r="AD424" i="11"/>
  <c r="AD476" i="11" s="1"/>
  <c r="AH424" i="11"/>
  <c r="AH476" i="11" s="1"/>
  <c r="AL424" i="11"/>
  <c r="AL476" i="11" s="1"/>
  <c r="E425" i="11"/>
  <c r="E477" i="11" s="1"/>
  <c r="I425" i="11"/>
  <c r="I477" i="11" s="1"/>
  <c r="M425" i="11"/>
  <c r="M477" i="11" s="1"/>
  <c r="Q425" i="11"/>
  <c r="Q477" i="11" s="1"/>
  <c r="U425" i="11"/>
  <c r="U477" i="11" s="1"/>
  <c r="Y425" i="11"/>
  <c r="Y477" i="11" s="1"/>
  <c r="AC425" i="11"/>
  <c r="AC477" i="11" s="1"/>
  <c r="AG425" i="11"/>
  <c r="AG477" i="11" s="1"/>
  <c r="AK425" i="11"/>
  <c r="AK477" i="11" s="1"/>
  <c r="H426" i="11"/>
  <c r="H478" i="11" s="1"/>
  <c r="L426" i="11"/>
  <c r="L478" i="11" s="1"/>
  <c r="P426" i="11"/>
  <c r="P478" i="11" s="1"/>
  <c r="T426" i="11"/>
  <c r="T478" i="11" s="1"/>
  <c r="X426" i="11"/>
  <c r="X478" i="11" s="1"/>
  <c r="AB426" i="11"/>
  <c r="AB478" i="11" s="1"/>
  <c r="AF426" i="11"/>
  <c r="AF478" i="11" s="1"/>
  <c r="AJ426" i="11"/>
  <c r="AJ478" i="11" s="1"/>
  <c r="G427" i="11"/>
  <c r="G479" i="11" s="1"/>
  <c r="K427" i="11"/>
  <c r="K479" i="11" s="1"/>
  <c r="O427" i="11"/>
  <c r="O479" i="11" s="1"/>
  <c r="S427" i="11"/>
  <c r="S479" i="11" s="1"/>
  <c r="W427" i="11"/>
  <c r="W479" i="11" s="1"/>
  <c r="AA427" i="11"/>
  <c r="AA479" i="11" s="1"/>
  <c r="AE427" i="11"/>
  <c r="AE479" i="11" s="1"/>
  <c r="AI427" i="11"/>
  <c r="AI479" i="11" s="1"/>
  <c r="AM427" i="11"/>
  <c r="AM479" i="11" s="1"/>
  <c r="F428" i="11"/>
  <c r="F480" i="11" s="1"/>
  <c r="J428" i="11"/>
  <c r="J480" i="11" s="1"/>
  <c r="N428" i="11"/>
  <c r="N480" i="11" s="1"/>
  <c r="R428" i="11"/>
  <c r="R480" i="11" s="1"/>
  <c r="V428" i="11"/>
  <c r="V480" i="11" s="1"/>
  <c r="Z428" i="11"/>
  <c r="Z480" i="11" s="1"/>
  <c r="AD428" i="11"/>
  <c r="AD480" i="11" s="1"/>
  <c r="AH428" i="11"/>
  <c r="AH480" i="11" s="1"/>
  <c r="AL428" i="11"/>
  <c r="AL480" i="11" s="1"/>
  <c r="E429" i="11"/>
  <c r="E481" i="11" s="1"/>
  <c r="I429" i="11"/>
  <c r="I481" i="11" s="1"/>
  <c r="M429" i="11"/>
  <c r="M481" i="11" s="1"/>
  <c r="Q429" i="11"/>
  <c r="Q481" i="11" s="1"/>
  <c r="U429" i="11"/>
  <c r="U481" i="11" s="1"/>
  <c r="Y429" i="11"/>
  <c r="Y481" i="11" s="1"/>
  <c r="AC429" i="11"/>
  <c r="AC481" i="11" s="1"/>
  <c r="AG429" i="11"/>
  <c r="AG481" i="11" s="1"/>
  <c r="AK429" i="11"/>
  <c r="AK481" i="11" s="1"/>
  <c r="H430" i="11"/>
  <c r="H482" i="11" s="1"/>
  <c r="L430" i="11"/>
  <c r="L482" i="11" s="1"/>
  <c r="P430" i="11"/>
  <c r="P482" i="11" s="1"/>
  <c r="T430" i="11"/>
  <c r="T482" i="11" s="1"/>
  <c r="X430" i="11"/>
  <c r="X482" i="11" s="1"/>
  <c r="AB430" i="11"/>
  <c r="AB482" i="11" s="1"/>
  <c r="AF430" i="11"/>
  <c r="AF482" i="11" s="1"/>
  <c r="AJ430" i="11"/>
  <c r="AJ482" i="11" s="1"/>
  <c r="E214" i="28"/>
  <c r="D7" i="6" s="1"/>
  <c r="AO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AA82" i="16"/>
  <c r="AB82" i="16"/>
  <c r="AC82" i="16"/>
  <c r="AD82" i="16"/>
  <c r="AE82" i="16"/>
  <c r="AF82" i="16"/>
  <c r="AG82" i="16"/>
  <c r="AH82" i="16"/>
  <c r="AI82" i="16"/>
  <c r="AJ82" i="16"/>
  <c r="AK82" i="16"/>
  <c r="AL82" i="16"/>
  <c r="AM82" i="16"/>
  <c r="AN82" i="16"/>
  <c r="G82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AA81" i="16"/>
  <c r="AB81" i="16"/>
  <c r="AC81" i="16"/>
  <c r="AD81" i="16"/>
  <c r="AE81" i="16"/>
  <c r="AF81" i="16"/>
  <c r="AG81" i="16"/>
  <c r="AH81" i="16"/>
  <c r="AI81" i="16"/>
  <c r="AJ81" i="16"/>
  <c r="AK81" i="16"/>
  <c r="AL81" i="16"/>
  <c r="AM81" i="16"/>
  <c r="AN81" i="16"/>
  <c r="AO81" i="16"/>
  <c r="G81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AA78" i="16"/>
  <c r="AB78" i="16"/>
  <c r="AC78" i="16"/>
  <c r="AD78" i="16"/>
  <c r="AE78" i="16"/>
  <c r="AF78" i="16"/>
  <c r="AG78" i="16"/>
  <c r="AH78" i="16"/>
  <c r="AI78" i="16"/>
  <c r="AJ78" i="16"/>
  <c r="AK78" i="16"/>
  <c r="AL78" i="16"/>
  <c r="AM78" i="16"/>
  <c r="AN78" i="16"/>
  <c r="AO78" i="16"/>
  <c r="G78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AA95" i="16"/>
  <c r="AB95" i="16"/>
  <c r="AC95" i="16"/>
  <c r="AD95" i="16"/>
  <c r="AE95" i="16"/>
  <c r="AF95" i="16"/>
  <c r="AG95" i="16"/>
  <c r="AH95" i="16"/>
  <c r="AI95" i="16"/>
  <c r="AJ95" i="16"/>
  <c r="AK95" i="16"/>
  <c r="AL95" i="16"/>
  <c r="AM95" i="16"/>
  <c r="AN95" i="16"/>
  <c r="AO95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AA96" i="16"/>
  <c r="AB96" i="16"/>
  <c r="AC96" i="16"/>
  <c r="AD96" i="16"/>
  <c r="AE96" i="16"/>
  <c r="AF96" i="16"/>
  <c r="AG96" i="16"/>
  <c r="AH96" i="16"/>
  <c r="AI96" i="16"/>
  <c r="AJ96" i="16"/>
  <c r="AK96" i="16"/>
  <c r="AL96" i="16"/>
  <c r="AM96" i="16"/>
  <c r="AN96" i="16"/>
  <c r="AO96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AA97" i="16"/>
  <c r="AB97" i="16"/>
  <c r="AC97" i="16"/>
  <c r="AD97" i="16"/>
  <c r="AE97" i="16"/>
  <c r="AF97" i="16"/>
  <c r="AG97" i="16"/>
  <c r="AH97" i="16"/>
  <c r="AI97" i="16"/>
  <c r="AJ97" i="16"/>
  <c r="AK97" i="16"/>
  <c r="AL97" i="16"/>
  <c r="AM97" i="16"/>
  <c r="AN97" i="16"/>
  <c r="AO97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AA98" i="16"/>
  <c r="AB98" i="16"/>
  <c r="AC98" i="16"/>
  <c r="AD98" i="16"/>
  <c r="AE98" i="16"/>
  <c r="AF98" i="16"/>
  <c r="AG98" i="16"/>
  <c r="AH98" i="16"/>
  <c r="AI98" i="16"/>
  <c r="AJ98" i="16"/>
  <c r="AK98" i="16"/>
  <c r="AL98" i="16"/>
  <c r="AM98" i="16"/>
  <c r="AN98" i="16"/>
  <c r="AO98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AA99" i="16"/>
  <c r="AB99" i="16"/>
  <c r="AC99" i="16"/>
  <c r="AD99" i="16"/>
  <c r="AE99" i="16"/>
  <c r="AF99" i="16"/>
  <c r="AG99" i="16"/>
  <c r="AH99" i="16"/>
  <c r="AI99" i="16"/>
  <c r="AJ99" i="16"/>
  <c r="AK99" i="16"/>
  <c r="AL99" i="16"/>
  <c r="AM99" i="16"/>
  <c r="AN99" i="16"/>
  <c r="AO99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T100" i="16"/>
  <c r="U100" i="16"/>
  <c r="V100" i="16"/>
  <c r="W100" i="16"/>
  <c r="X100" i="16"/>
  <c r="Y100" i="16"/>
  <c r="Z100" i="16"/>
  <c r="AA100" i="16"/>
  <c r="AB100" i="16"/>
  <c r="AC100" i="16"/>
  <c r="AD100" i="16"/>
  <c r="AE100" i="16"/>
  <c r="AF100" i="16"/>
  <c r="AG100" i="16"/>
  <c r="AH100" i="16"/>
  <c r="AI100" i="16"/>
  <c r="AJ100" i="16"/>
  <c r="AK100" i="16"/>
  <c r="AL100" i="16"/>
  <c r="AM100" i="16"/>
  <c r="AN100" i="16"/>
  <c r="AO100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Z101" i="16"/>
  <c r="AA101" i="16"/>
  <c r="AB101" i="16"/>
  <c r="AC101" i="16"/>
  <c r="AD101" i="16"/>
  <c r="AE101" i="16"/>
  <c r="AF101" i="16"/>
  <c r="AG101" i="16"/>
  <c r="AH101" i="16"/>
  <c r="AI101" i="16"/>
  <c r="AJ101" i="16"/>
  <c r="AK101" i="16"/>
  <c r="AL101" i="16"/>
  <c r="AM101" i="16"/>
  <c r="AN101" i="16"/>
  <c r="AO101" i="16"/>
  <c r="G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U102" i="16"/>
  <c r="V102" i="16"/>
  <c r="W102" i="16"/>
  <c r="X102" i="16"/>
  <c r="Y102" i="16"/>
  <c r="Z102" i="16"/>
  <c r="AA102" i="16"/>
  <c r="AB102" i="16"/>
  <c r="AC102" i="16"/>
  <c r="AD102" i="16"/>
  <c r="AE102" i="16"/>
  <c r="AF102" i="16"/>
  <c r="AG102" i="16"/>
  <c r="AH102" i="16"/>
  <c r="AI102" i="16"/>
  <c r="AJ102" i="16"/>
  <c r="AK102" i="16"/>
  <c r="AL102" i="16"/>
  <c r="AM102" i="16"/>
  <c r="AN102" i="16"/>
  <c r="AO102" i="16"/>
  <c r="G103" i="16"/>
  <c r="H103" i="16"/>
  <c r="I103" i="16"/>
  <c r="J103" i="16"/>
  <c r="K103" i="16"/>
  <c r="L103" i="16"/>
  <c r="M103" i="16"/>
  <c r="N103" i="16"/>
  <c r="O103" i="16"/>
  <c r="P103" i="16"/>
  <c r="Q103" i="16"/>
  <c r="R103" i="16"/>
  <c r="S103" i="16"/>
  <c r="T103" i="16"/>
  <c r="U103" i="16"/>
  <c r="V103" i="16"/>
  <c r="W103" i="16"/>
  <c r="X103" i="16"/>
  <c r="Y103" i="16"/>
  <c r="Z103" i="16"/>
  <c r="AA103" i="16"/>
  <c r="AB103" i="16"/>
  <c r="AC103" i="16"/>
  <c r="AD103" i="16"/>
  <c r="AE103" i="16"/>
  <c r="AF103" i="16"/>
  <c r="AG103" i="16"/>
  <c r="AH103" i="16"/>
  <c r="AI103" i="16"/>
  <c r="AJ103" i="16"/>
  <c r="AK103" i="16"/>
  <c r="AL103" i="16"/>
  <c r="AM103" i="16"/>
  <c r="AN103" i="16"/>
  <c r="AO103" i="16"/>
  <c r="G104" i="16"/>
  <c r="H104" i="16"/>
  <c r="I104" i="16"/>
  <c r="J104" i="16"/>
  <c r="K104" i="16"/>
  <c r="L104" i="16"/>
  <c r="M104" i="16"/>
  <c r="N104" i="16"/>
  <c r="O104" i="16"/>
  <c r="P104" i="16"/>
  <c r="Q104" i="16"/>
  <c r="R104" i="16"/>
  <c r="S104" i="16"/>
  <c r="T104" i="16"/>
  <c r="U104" i="16"/>
  <c r="V104" i="16"/>
  <c r="W104" i="16"/>
  <c r="X104" i="16"/>
  <c r="Y104" i="16"/>
  <c r="Z104" i="16"/>
  <c r="AA104" i="16"/>
  <c r="AB104" i="16"/>
  <c r="AC104" i="16"/>
  <c r="AD104" i="16"/>
  <c r="AE104" i="16"/>
  <c r="AF104" i="16"/>
  <c r="AG104" i="16"/>
  <c r="AH104" i="16"/>
  <c r="AI104" i="16"/>
  <c r="AJ104" i="16"/>
  <c r="AK104" i="16"/>
  <c r="AL104" i="16"/>
  <c r="AM104" i="16"/>
  <c r="AN104" i="16"/>
  <c r="AO104" i="16"/>
  <c r="G105" i="16"/>
  <c r="H105" i="16"/>
  <c r="I105" i="16"/>
  <c r="J105" i="16"/>
  <c r="K105" i="16"/>
  <c r="L105" i="16"/>
  <c r="M105" i="16"/>
  <c r="N105" i="16"/>
  <c r="O105" i="16"/>
  <c r="P105" i="16"/>
  <c r="Q105" i="16"/>
  <c r="R105" i="16"/>
  <c r="S105" i="16"/>
  <c r="T105" i="16"/>
  <c r="U105" i="16"/>
  <c r="V105" i="16"/>
  <c r="W105" i="16"/>
  <c r="X105" i="16"/>
  <c r="Y105" i="16"/>
  <c r="Z105" i="16"/>
  <c r="AA105" i="16"/>
  <c r="AB105" i="16"/>
  <c r="AC105" i="16"/>
  <c r="AD105" i="16"/>
  <c r="AE105" i="16"/>
  <c r="AF105" i="16"/>
  <c r="AG105" i="16"/>
  <c r="AH105" i="16"/>
  <c r="AI105" i="16"/>
  <c r="AJ105" i="16"/>
  <c r="AK105" i="16"/>
  <c r="AL105" i="16"/>
  <c r="AM105" i="16"/>
  <c r="AN105" i="16"/>
  <c r="AO105" i="16"/>
  <c r="G106" i="16"/>
  <c r="H106" i="16"/>
  <c r="I106" i="16"/>
  <c r="J106" i="16"/>
  <c r="K106" i="16"/>
  <c r="L106" i="16"/>
  <c r="M106" i="16"/>
  <c r="N106" i="16"/>
  <c r="O106" i="16"/>
  <c r="P106" i="16"/>
  <c r="Q106" i="16"/>
  <c r="R106" i="16"/>
  <c r="S106" i="16"/>
  <c r="T106" i="16"/>
  <c r="U106" i="16"/>
  <c r="V106" i="16"/>
  <c r="W106" i="16"/>
  <c r="X106" i="16"/>
  <c r="Y106" i="16"/>
  <c r="Z106" i="16"/>
  <c r="AA106" i="16"/>
  <c r="AB106" i="16"/>
  <c r="AC106" i="16"/>
  <c r="AD106" i="16"/>
  <c r="AE106" i="16"/>
  <c r="AF106" i="16"/>
  <c r="AG106" i="16"/>
  <c r="AH106" i="16"/>
  <c r="AI106" i="16"/>
  <c r="AJ106" i="16"/>
  <c r="AK106" i="16"/>
  <c r="AL106" i="16"/>
  <c r="AM106" i="16"/>
  <c r="AN106" i="16"/>
  <c r="AO106" i="16"/>
  <c r="G107" i="16"/>
  <c r="H107" i="16"/>
  <c r="I107" i="16"/>
  <c r="J107" i="16"/>
  <c r="K107" i="16"/>
  <c r="L107" i="16"/>
  <c r="M107" i="16"/>
  <c r="N107" i="16"/>
  <c r="O107" i="16"/>
  <c r="P107" i="16"/>
  <c r="Q107" i="16"/>
  <c r="R107" i="16"/>
  <c r="S107" i="16"/>
  <c r="T107" i="16"/>
  <c r="U107" i="16"/>
  <c r="V107" i="16"/>
  <c r="W107" i="16"/>
  <c r="X107" i="16"/>
  <c r="Y107" i="16"/>
  <c r="Z107" i="16"/>
  <c r="AA107" i="16"/>
  <c r="AB107" i="16"/>
  <c r="AC107" i="16"/>
  <c r="AD107" i="16"/>
  <c r="AE107" i="16"/>
  <c r="AF107" i="16"/>
  <c r="AG107" i="16"/>
  <c r="AH107" i="16"/>
  <c r="AI107" i="16"/>
  <c r="AJ107" i="16"/>
  <c r="AK107" i="16"/>
  <c r="AL107" i="16"/>
  <c r="AM107" i="16"/>
  <c r="AN107" i="16"/>
  <c r="AO107" i="16"/>
  <c r="G108" i="16"/>
  <c r="H108" i="16"/>
  <c r="I108" i="16"/>
  <c r="J108" i="16"/>
  <c r="K108" i="16"/>
  <c r="L108" i="16"/>
  <c r="M108" i="16"/>
  <c r="N108" i="16"/>
  <c r="O108" i="16"/>
  <c r="P108" i="16"/>
  <c r="Q108" i="16"/>
  <c r="R108" i="16"/>
  <c r="S108" i="16"/>
  <c r="T108" i="16"/>
  <c r="U108" i="16"/>
  <c r="V108" i="16"/>
  <c r="W108" i="16"/>
  <c r="X108" i="16"/>
  <c r="Y108" i="16"/>
  <c r="Z108" i="16"/>
  <c r="AA108" i="16"/>
  <c r="AB108" i="16"/>
  <c r="AC108" i="16"/>
  <c r="AD108" i="16"/>
  <c r="AE108" i="16"/>
  <c r="AF108" i="16"/>
  <c r="AG108" i="16"/>
  <c r="AH108" i="16"/>
  <c r="AI108" i="16"/>
  <c r="AJ108" i="16"/>
  <c r="AK108" i="16"/>
  <c r="AL108" i="16"/>
  <c r="AM108" i="16"/>
  <c r="AN108" i="16"/>
  <c r="AO108" i="16"/>
  <c r="G109" i="16"/>
  <c r="H109" i="16"/>
  <c r="I109" i="16"/>
  <c r="J109" i="16"/>
  <c r="K109" i="16"/>
  <c r="L109" i="16"/>
  <c r="M109" i="16"/>
  <c r="N109" i="16"/>
  <c r="O109" i="16"/>
  <c r="P109" i="16"/>
  <c r="Q109" i="16"/>
  <c r="R109" i="16"/>
  <c r="S109" i="16"/>
  <c r="T109" i="16"/>
  <c r="U109" i="16"/>
  <c r="V109" i="16"/>
  <c r="W109" i="16"/>
  <c r="X109" i="16"/>
  <c r="Y109" i="16"/>
  <c r="Z109" i="16"/>
  <c r="AA109" i="16"/>
  <c r="AB109" i="16"/>
  <c r="AC109" i="16"/>
  <c r="AD109" i="16"/>
  <c r="AE109" i="16"/>
  <c r="AF109" i="16"/>
  <c r="AG109" i="16"/>
  <c r="AH109" i="16"/>
  <c r="AI109" i="16"/>
  <c r="AJ109" i="16"/>
  <c r="AK109" i="16"/>
  <c r="AL109" i="16"/>
  <c r="AM109" i="16"/>
  <c r="AN109" i="16"/>
  <c r="AO109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95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AA77" i="16"/>
  <c r="AB77" i="16"/>
  <c r="AC77" i="16"/>
  <c r="AD77" i="16"/>
  <c r="AE77" i="16"/>
  <c r="AF77" i="16"/>
  <c r="AG77" i="16"/>
  <c r="AH77" i="16"/>
  <c r="AI77" i="16"/>
  <c r="AJ77" i="16"/>
  <c r="AK77" i="16"/>
  <c r="AL77" i="16"/>
  <c r="AM77" i="16"/>
  <c r="AN77" i="16"/>
  <c r="AO77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AA79" i="16"/>
  <c r="AB79" i="16"/>
  <c r="AC79" i="16"/>
  <c r="AD79" i="16"/>
  <c r="AE79" i="16"/>
  <c r="AF79" i="16"/>
  <c r="AG79" i="16"/>
  <c r="AH79" i="16"/>
  <c r="AI79" i="16"/>
  <c r="AJ79" i="16"/>
  <c r="AK79" i="16"/>
  <c r="AL79" i="16"/>
  <c r="AM79" i="16"/>
  <c r="AN79" i="16"/>
  <c r="AO79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C80" i="16"/>
  <c r="AD80" i="16"/>
  <c r="AE80" i="16"/>
  <c r="AF80" i="16"/>
  <c r="AG80" i="16"/>
  <c r="AH80" i="16"/>
  <c r="AI80" i="16"/>
  <c r="AJ80" i="16"/>
  <c r="AK80" i="16"/>
  <c r="AL80" i="16"/>
  <c r="AM80" i="16"/>
  <c r="AN80" i="16"/>
  <c r="AO80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AA83" i="16"/>
  <c r="AB83" i="16"/>
  <c r="AC83" i="16"/>
  <c r="AD83" i="16"/>
  <c r="AE83" i="16"/>
  <c r="AF83" i="16"/>
  <c r="AG83" i="16"/>
  <c r="AH83" i="16"/>
  <c r="AI83" i="16"/>
  <c r="AJ83" i="16"/>
  <c r="AK83" i="16"/>
  <c r="AL83" i="16"/>
  <c r="AM83" i="16"/>
  <c r="AN83" i="16"/>
  <c r="AO83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AA84" i="16"/>
  <c r="AB84" i="16"/>
  <c r="AC84" i="16"/>
  <c r="AD84" i="16"/>
  <c r="AE84" i="16"/>
  <c r="AF84" i="16"/>
  <c r="AG84" i="16"/>
  <c r="AH84" i="16"/>
  <c r="AI84" i="16"/>
  <c r="AJ84" i="16"/>
  <c r="AK84" i="16"/>
  <c r="AL84" i="16"/>
  <c r="AM84" i="16"/>
  <c r="AN84" i="16"/>
  <c r="AO84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AA85" i="16"/>
  <c r="AB85" i="16"/>
  <c r="AC85" i="16"/>
  <c r="AD85" i="16"/>
  <c r="AE85" i="16"/>
  <c r="AF85" i="16"/>
  <c r="AG85" i="16"/>
  <c r="AH85" i="16"/>
  <c r="AI85" i="16"/>
  <c r="AJ85" i="16"/>
  <c r="AK85" i="16"/>
  <c r="AL85" i="16"/>
  <c r="AM85" i="16"/>
  <c r="AN85" i="16"/>
  <c r="AO85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Z86" i="16"/>
  <c r="AA86" i="16"/>
  <c r="AB86" i="16"/>
  <c r="AC86" i="16"/>
  <c r="AD86" i="16"/>
  <c r="AE86" i="16"/>
  <c r="AF86" i="16"/>
  <c r="AG86" i="16"/>
  <c r="AH86" i="16"/>
  <c r="AI86" i="16"/>
  <c r="AJ86" i="16"/>
  <c r="AK86" i="16"/>
  <c r="AL86" i="16"/>
  <c r="AM86" i="16"/>
  <c r="AN86" i="16"/>
  <c r="AO86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AA87" i="16"/>
  <c r="AB87" i="16"/>
  <c r="AC87" i="16"/>
  <c r="AD87" i="16"/>
  <c r="AE87" i="16"/>
  <c r="AF87" i="16"/>
  <c r="AG87" i="16"/>
  <c r="AH87" i="16"/>
  <c r="AI87" i="16"/>
  <c r="AJ87" i="16"/>
  <c r="AK87" i="16"/>
  <c r="AL87" i="16"/>
  <c r="AM87" i="16"/>
  <c r="AN87" i="16"/>
  <c r="AO87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AA88" i="16"/>
  <c r="AB88" i="16"/>
  <c r="AC88" i="16"/>
  <c r="AD88" i="16"/>
  <c r="AE88" i="16"/>
  <c r="AF88" i="16"/>
  <c r="AG88" i="16"/>
  <c r="AH88" i="16"/>
  <c r="AI88" i="16"/>
  <c r="AJ88" i="16"/>
  <c r="AK88" i="16"/>
  <c r="AL88" i="16"/>
  <c r="AM88" i="16"/>
  <c r="AN88" i="16"/>
  <c r="AO88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AA89" i="16"/>
  <c r="AB89" i="16"/>
  <c r="AC89" i="16"/>
  <c r="AD89" i="16"/>
  <c r="AE89" i="16"/>
  <c r="AF89" i="16"/>
  <c r="AG89" i="16"/>
  <c r="AH89" i="16"/>
  <c r="AI89" i="16"/>
  <c r="AJ89" i="16"/>
  <c r="AK89" i="16"/>
  <c r="AL89" i="16"/>
  <c r="AM89" i="16"/>
  <c r="AN89" i="16"/>
  <c r="AO89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T90" i="16"/>
  <c r="U90" i="16"/>
  <c r="V90" i="16"/>
  <c r="W90" i="16"/>
  <c r="X90" i="16"/>
  <c r="Y90" i="16"/>
  <c r="Z90" i="16"/>
  <c r="AA90" i="16"/>
  <c r="AB90" i="16"/>
  <c r="AC90" i="16"/>
  <c r="AD90" i="16"/>
  <c r="AE90" i="16"/>
  <c r="AF90" i="16"/>
  <c r="AG90" i="16"/>
  <c r="AH90" i="16"/>
  <c r="AI90" i="16"/>
  <c r="AJ90" i="16"/>
  <c r="AK90" i="16"/>
  <c r="AL90" i="16"/>
  <c r="AM90" i="16"/>
  <c r="AN90" i="16"/>
  <c r="AO90" i="16"/>
  <c r="G91" i="16"/>
  <c r="H91" i="16"/>
  <c r="I91" i="16"/>
  <c r="J91" i="16"/>
  <c r="K91" i="16"/>
  <c r="L91" i="16"/>
  <c r="M91" i="16"/>
  <c r="N91" i="16"/>
  <c r="O91" i="16"/>
  <c r="P91" i="16"/>
  <c r="Q91" i="16"/>
  <c r="R91" i="16"/>
  <c r="S91" i="16"/>
  <c r="T91" i="16"/>
  <c r="U91" i="16"/>
  <c r="V91" i="16"/>
  <c r="W91" i="16"/>
  <c r="X91" i="16"/>
  <c r="Y91" i="16"/>
  <c r="Z91" i="16"/>
  <c r="AA91" i="16"/>
  <c r="AB91" i="16"/>
  <c r="AC91" i="16"/>
  <c r="AD91" i="16"/>
  <c r="AE91" i="16"/>
  <c r="AF91" i="16"/>
  <c r="AG91" i="16"/>
  <c r="AH91" i="16"/>
  <c r="AI91" i="16"/>
  <c r="AJ91" i="16"/>
  <c r="AK91" i="16"/>
  <c r="AL91" i="16"/>
  <c r="AM91" i="16"/>
  <c r="AN91" i="16"/>
  <c r="AO91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D24" i="4"/>
  <c r="D75" i="4"/>
  <c r="G214" i="28" l="1"/>
  <c r="F7" i="6" s="1"/>
  <c r="E5" i="5"/>
  <c r="U5" i="5"/>
  <c r="AH5" i="5"/>
  <c r="AJ5" i="5"/>
  <c r="AL5" i="5"/>
  <c r="AD5" i="5"/>
  <c r="AF5" i="5"/>
  <c r="O5" i="5"/>
  <c r="F5" i="5"/>
  <c r="AC5" i="5"/>
  <c r="P5" i="5"/>
  <c r="W5" i="5"/>
  <c r="G5" i="5"/>
  <c r="D5" i="5"/>
  <c r="M5" i="5"/>
  <c r="AA5" i="5"/>
  <c r="R5" i="5"/>
  <c r="Y5" i="5"/>
  <c r="T5" i="5"/>
  <c r="S5" i="5"/>
  <c r="N5" i="5"/>
  <c r="H5" i="5"/>
  <c r="AI5" i="5"/>
  <c r="AK5" i="5"/>
  <c r="AM5" i="5"/>
  <c r="AG5" i="5"/>
  <c r="Z5" i="5"/>
  <c r="AB5" i="5"/>
  <c r="K5" i="5"/>
  <c r="Q5" i="5"/>
  <c r="AE5" i="5"/>
  <c r="V5" i="5"/>
  <c r="L5" i="5"/>
  <c r="J5" i="5"/>
  <c r="X5" i="5"/>
  <c r="I5" i="5"/>
  <c r="F214" i="28"/>
  <c r="E7" i="6" s="1"/>
  <c r="P296" i="11"/>
  <c r="P300" i="11" s="1"/>
  <c r="P307" i="11" s="1"/>
  <c r="F45" i="17"/>
  <c r="G45" i="17" s="1"/>
  <c r="H45" i="17" s="1"/>
  <c r="O425" i="28"/>
  <c r="S425" i="28"/>
  <c r="AE296" i="11"/>
  <c r="AE299" i="11" s="1"/>
  <c r="AE306" i="11" s="1"/>
  <c r="R296" i="11"/>
  <c r="R300" i="11" s="1"/>
  <c r="R307" i="11" s="1"/>
  <c r="J296" i="11"/>
  <c r="J302" i="11" s="1"/>
  <c r="J309" i="11" s="1"/>
  <c r="AE425" i="28"/>
  <c r="O296" i="11"/>
  <c r="O300" i="11" s="1"/>
  <c r="O307" i="11" s="1"/>
  <c r="U425" i="28"/>
  <c r="AF296" i="11"/>
  <c r="AF301" i="11" s="1"/>
  <c r="AF308" i="11" s="1"/>
  <c r="F296" i="11"/>
  <c r="F300" i="11" s="1"/>
  <c r="V296" i="11"/>
  <c r="V302" i="11" s="1"/>
  <c r="V309" i="11" s="1"/>
  <c r="Z296" i="11"/>
  <c r="Z299" i="11" s="1"/>
  <c r="Z306" i="11" s="1"/>
  <c r="N296" i="11"/>
  <c r="N299" i="11" s="1"/>
  <c r="N306" i="11" s="1"/>
  <c r="AD296" i="11"/>
  <c r="AD301" i="11" s="1"/>
  <c r="AL296" i="11"/>
  <c r="AL300" i="11" s="1"/>
  <c r="AL307" i="11" s="1"/>
  <c r="H296" i="11"/>
  <c r="H302" i="11" s="1"/>
  <c r="H309" i="11" s="1"/>
  <c r="K425" i="28"/>
  <c r="AA425" i="28"/>
  <c r="G425" i="28"/>
  <c r="W425" i="28"/>
  <c r="AB425" i="28"/>
  <c r="AK296" i="11"/>
  <c r="AK301" i="11" s="1"/>
  <c r="AK308" i="11" s="1"/>
  <c r="G296" i="11"/>
  <c r="G301" i="11" s="1"/>
  <c r="G308" i="11" s="1"/>
  <c r="W296" i="11"/>
  <c r="W299" i="11" s="1"/>
  <c r="W306" i="11" s="1"/>
  <c r="K296" i="11"/>
  <c r="K300" i="11" s="1"/>
  <c r="K307" i="11" s="1"/>
  <c r="AA296" i="11"/>
  <c r="AA299" i="11" s="1"/>
  <c r="AA306" i="11" s="1"/>
  <c r="S296" i="11"/>
  <c r="S301" i="11" s="1"/>
  <c r="S308" i="11" s="1"/>
  <c r="T296" i="11"/>
  <c r="T300" i="11" s="1"/>
  <c r="T307" i="11" s="1"/>
  <c r="L296" i="11"/>
  <c r="L301" i="11" s="1"/>
  <c r="L308" i="11" s="1"/>
  <c r="X296" i="11"/>
  <c r="X302" i="11" s="1"/>
  <c r="X309" i="11" s="1"/>
  <c r="AJ296" i="11"/>
  <c r="AJ302" i="11" s="1"/>
  <c r="AJ309" i="11" s="1"/>
  <c r="AB296" i="11"/>
  <c r="AB301" i="11" s="1"/>
  <c r="AB308" i="11" s="1"/>
  <c r="L425" i="28"/>
  <c r="H425" i="28"/>
  <c r="X425" i="28"/>
  <c r="M425" i="28"/>
  <c r="H214" i="28"/>
  <c r="G7" i="6" s="1"/>
  <c r="T425" i="28"/>
  <c r="AJ214" i="28"/>
  <c r="AI7" i="6" s="1"/>
  <c r="P425" i="28"/>
  <c r="AF425" i="28"/>
  <c r="AC425" i="28"/>
  <c r="E268" i="28"/>
  <c r="C10" i="7" s="1"/>
  <c r="E17" i="4" s="1"/>
  <c r="U246" i="11"/>
  <c r="U296" i="11" s="1"/>
  <c r="V425" i="28"/>
  <c r="AH246" i="11"/>
  <c r="AH296" i="11" s="1"/>
  <c r="AI425" i="28"/>
  <c r="AM246" i="11"/>
  <c r="AM296" i="11" s="1"/>
  <c r="AN425" i="28"/>
  <c r="I246" i="11"/>
  <c r="I296" i="11" s="1"/>
  <c r="J425" i="28"/>
  <c r="Y246" i="11"/>
  <c r="Y296" i="11" s="1"/>
  <c r="Z425" i="28"/>
  <c r="AK425" i="28"/>
  <c r="AM425" i="28"/>
  <c r="Q214" i="28"/>
  <c r="P7" i="6" s="1"/>
  <c r="F268" i="28"/>
  <c r="D10" i="7" s="1"/>
  <c r="M246" i="11"/>
  <c r="M296" i="11" s="1"/>
  <c r="N425" i="28"/>
  <c r="AC246" i="11"/>
  <c r="AC296" i="11" s="1"/>
  <c r="AD425" i="28"/>
  <c r="AG246" i="11"/>
  <c r="AG296" i="11" s="1"/>
  <c r="AH425" i="28"/>
  <c r="F425" i="28"/>
  <c r="D300" i="11"/>
  <c r="D302" i="11"/>
  <c r="D301" i="11"/>
  <c r="D308" i="11" s="1"/>
  <c r="D299" i="11"/>
  <c r="K214" i="28"/>
  <c r="J7" i="6" s="1"/>
  <c r="O302" i="11"/>
  <c r="O309" i="11" s="1"/>
  <c r="AF214" i="28"/>
  <c r="AE7" i="6" s="1"/>
  <c r="AC214" i="28"/>
  <c r="AB7" i="6" s="1"/>
  <c r="AA214" i="28"/>
  <c r="Z7" i="6" s="1"/>
  <c r="Q246" i="11"/>
  <c r="Q296" i="11" s="1"/>
  <c r="R425" i="28"/>
  <c r="AL425" i="28"/>
  <c r="AI246" i="11"/>
  <c r="AI296" i="11" s="1"/>
  <c r="AJ425" i="28"/>
  <c r="I425" i="28"/>
  <c r="Q425" i="28"/>
  <c r="Y425" i="28"/>
  <c r="AG425" i="28"/>
  <c r="E296" i="11"/>
  <c r="AF268" i="28"/>
  <c r="AD10" i="7" s="1"/>
  <c r="AC268" i="28"/>
  <c r="AA10" i="7" s="1"/>
  <c r="AA268" i="28"/>
  <c r="Y10" i="7" s="1"/>
  <c r="AD214" i="28"/>
  <c r="AC7" i="6" s="1"/>
  <c r="M214" i="28"/>
  <c r="L7" i="6" s="1"/>
  <c r="U268" i="28"/>
  <c r="S10" i="7" s="1"/>
  <c r="AK268" i="28"/>
  <c r="AI10" i="7" s="1"/>
  <c r="J214" i="28"/>
  <c r="I7" i="6" s="1"/>
  <c r="R268" i="28"/>
  <c r="P10" i="7" s="1"/>
  <c r="Z214" i="28"/>
  <c r="Y7" i="6" s="1"/>
  <c r="O268" i="28"/>
  <c r="M10" i="7" s="1"/>
  <c r="W214" i="28"/>
  <c r="V7" i="6" s="1"/>
  <c r="AE268" i="28"/>
  <c r="AC10" i="7" s="1"/>
  <c r="AM268" i="28"/>
  <c r="AK10" i="7" s="1"/>
  <c r="AD268" i="28"/>
  <c r="AB10" i="7" s="1"/>
  <c r="K268" i="28"/>
  <c r="I10" i="7" s="1"/>
  <c r="P214" i="28"/>
  <c r="O7" i="6" s="1"/>
  <c r="AI214" i="28"/>
  <c r="AH7" i="6" s="1"/>
  <c r="L214" i="28"/>
  <c r="K7" i="6" s="1"/>
  <c r="X214" i="28"/>
  <c r="W7" i="6" s="1"/>
  <c r="G268" i="28"/>
  <c r="E10" i="7" s="1"/>
  <c r="S214" i="28"/>
  <c r="R7" i="6" s="1"/>
  <c r="V214" i="28"/>
  <c r="U7" i="6" s="1"/>
  <c r="AL214" i="28"/>
  <c r="AK7" i="6" s="1"/>
  <c r="AB214" i="28"/>
  <c r="AA7" i="6" s="1"/>
  <c r="Y214" i="28"/>
  <c r="X7" i="6" s="1"/>
  <c r="X268" i="28"/>
  <c r="V10" i="7" s="1"/>
  <c r="I214" i="28"/>
  <c r="H7" i="6" s="1"/>
  <c r="AB268" i="28"/>
  <c r="Z10" i="7" s="1"/>
  <c r="Y268" i="28"/>
  <c r="W10" i="7" s="1"/>
  <c r="AH268" i="28"/>
  <c r="AF10" i="7" s="1"/>
  <c r="AN268" i="28"/>
  <c r="AL10" i="7" s="1"/>
  <c r="AG268" i="28"/>
  <c r="AE10" i="7" s="1"/>
  <c r="T268" i="28"/>
  <c r="R10" i="7" s="1"/>
  <c r="AJ268" i="28"/>
  <c r="AH10" i="7" s="1"/>
  <c r="H268" i="28"/>
  <c r="F10" i="7" s="1"/>
  <c r="AG214" i="28"/>
  <c r="AF7" i="6" s="1"/>
  <c r="N214" i="28"/>
  <c r="M7" i="6" s="1"/>
  <c r="M268" i="28"/>
  <c r="K10" i="7" s="1"/>
  <c r="J268" i="28"/>
  <c r="H10" i="7" s="1"/>
  <c r="Z268" i="28"/>
  <c r="X10" i="7" s="1"/>
  <c r="W268" i="28"/>
  <c r="U10" i="7" s="1"/>
  <c r="V268" i="28"/>
  <c r="T10" i="7" s="1"/>
  <c r="AL268" i="28"/>
  <c r="AJ10" i="7" s="1"/>
  <c r="AI268" i="28"/>
  <c r="AG10" i="7" s="1"/>
  <c r="L268" i="28"/>
  <c r="J10" i="7" s="1"/>
  <c r="U214" i="28"/>
  <c r="T7" i="6" s="1"/>
  <c r="AN214" i="28"/>
  <c r="AM7" i="6" s="1"/>
  <c r="T214" i="28"/>
  <c r="S7" i="6" s="1"/>
  <c r="S268" i="28"/>
  <c r="Q10" i="7" s="1"/>
  <c r="P268" i="28"/>
  <c r="N10" i="7" s="1"/>
  <c r="R214" i="28"/>
  <c r="Q7" i="6" s="1"/>
  <c r="AH214" i="28"/>
  <c r="AG7" i="6" s="1"/>
  <c r="O214" i="28"/>
  <c r="N7" i="6" s="1"/>
  <c r="AK214" i="28"/>
  <c r="AJ7" i="6" s="1"/>
  <c r="AM214" i="28"/>
  <c r="AL7" i="6" s="1"/>
  <c r="N268" i="28"/>
  <c r="L10" i="7" s="1"/>
  <c r="Q268" i="28"/>
  <c r="O10" i="7" s="1"/>
  <c r="I268" i="28"/>
  <c r="G10" i="7" s="1"/>
  <c r="AE214" i="28"/>
  <c r="AD7" i="6" s="1"/>
  <c r="AL483" i="11"/>
  <c r="R483" i="11"/>
  <c r="AK483" i="11"/>
  <c r="AC483" i="11"/>
  <c r="U483" i="11"/>
  <c r="M483" i="11"/>
  <c r="E483" i="11"/>
  <c r="AF483" i="11"/>
  <c r="X483" i="11"/>
  <c r="P483" i="11"/>
  <c r="H483" i="11"/>
  <c r="AM483" i="11"/>
  <c r="AE483" i="11"/>
  <c r="W483" i="11"/>
  <c r="O483" i="11"/>
  <c r="G483" i="11"/>
  <c r="Z483" i="11"/>
  <c r="N483" i="11"/>
  <c r="AD483" i="11"/>
  <c r="J483" i="11"/>
  <c r="AG483" i="11"/>
  <c r="Y483" i="11"/>
  <c r="Q483" i="11"/>
  <c r="I483" i="11"/>
  <c r="AJ483" i="11"/>
  <c r="AB483" i="11"/>
  <c r="T483" i="11"/>
  <c r="L483" i="11"/>
  <c r="AI483" i="11"/>
  <c r="AA483" i="11"/>
  <c r="S483" i="11"/>
  <c r="K483" i="11"/>
  <c r="AH483" i="11"/>
  <c r="V483" i="11"/>
  <c r="F483" i="11"/>
  <c r="S19" i="7"/>
  <c r="O19" i="7"/>
  <c r="G19" i="7"/>
  <c r="AJ24" i="7"/>
  <c r="T24" i="7"/>
  <c r="D24" i="7"/>
  <c r="W23" i="7"/>
  <c r="G23" i="7"/>
  <c r="Z22" i="7"/>
  <c r="J22" i="7"/>
  <c r="AC21" i="7"/>
  <c r="M21" i="7"/>
  <c r="AF20" i="7"/>
  <c r="P20" i="7"/>
  <c r="AI19" i="7"/>
  <c r="AF24" i="7"/>
  <c r="P24" i="7"/>
  <c r="AI23" i="7"/>
  <c r="S23" i="7"/>
  <c r="AL22" i="7"/>
  <c r="V22" i="7"/>
  <c r="F22" i="7"/>
  <c r="Y21" i="7"/>
  <c r="I21" i="7"/>
  <c r="AB20" i="7"/>
  <c r="L20" i="7"/>
  <c r="AE19" i="7"/>
  <c r="AB24" i="7"/>
  <c r="L24" i="7"/>
  <c r="AE23" i="7"/>
  <c r="O23" i="7"/>
  <c r="AH22" i="7"/>
  <c r="R22" i="7"/>
  <c r="AK21" i="7"/>
  <c r="U21" i="7"/>
  <c r="E21" i="7"/>
  <c r="X20" i="7"/>
  <c r="H20" i="7"/>
  <c r="AA19" i="7"/>
  <c r="K19" i="7"/>
  <c r="D19" i="7"/>
  <c r="X24" i="7"/>
  <c r="H24" i="7"/>
  <c r="AA23" i="7"/>
  <c r="K23" i="7"/>
  <c r="AD22" i="7"/>
  <c r="N22" i="7"/>
  <c r="AG21" i="7"/>
  <c r="Q21" i="7"/>
  <c r="AJ20" i="7"/>
  <c r="T20" i="7"/>
  <c r="D20" i="7"/>
  <c r="W19" i="7"/>
  <c r="AI24" i="7"/>
  <c r="AE24" i="7"/>
  <c r="AA24" i="7"/>
  <c r="W24" i="7"/>
  <c r="S24" i="7"/>
  <c r="O24" i="7"/>
  <c r="K24" i="7"/>
  <c r="G24" i="7"/>
  <c r="AL23" i="7"/>
  <c r="AH23" i="7"/>
  <c r="AD23" i="7"/>
  <c r="Z23" i="7"/>
  <c r="V23" i="7"/>
  <c r="R23" i="7"/>
  <c r="N23" i="7"/>
  <c r="J23" i="7"/>
  <c r="F23" i="7"/>
  <c r="AK22" i="7"/>
  <c r="AG22" i="7"/>
  <c r="AC22" i="7"/>
  <c r="Y22" i="7"/>
  <c r="U22" i="7"/>
  <c r="Q22" i="7"/>
  <c r="M22" i="7"/>
  <c r="I22" i="7"/>
  <c r="E22" i="7"/>
  <c r="AJ21" i="7"/>
  <c r="AF21" i="7"/>
  <c r="AB21" i="7"/>
  <c r="X21" i="7"/>
  <c r="T21" i="7"/>
  <c r="P21" i="7"/>
  <c r="L21" i="7"/>
  <c r="H21" i="7"/>
  <c r="D21" i="7"/>
  <c r="AI20" i="7"/>
  <c r="AE20" i="7"/>
  <c r="AA20" i="7"/>
  <c r="W20" i="7"/>
  <c r="S20" i="7"/>
  <c r="O20" i="7"/>
  <c r="K20" i="7"/>
  <c r="G20" i="7"/>
  <c r="AL19" i="7"/>
  <c r="AH19" i="7"/>
  <c r="AD19" i="7"/>
  <c r="Z19" i="7"/>
  <c r="V19" i="7"/>
  <c r="R19" i="7"/>
  <c r="N19" i="7"/>
  <c r="J19" i="7"/>
  <c r="F19" i="7"/>
  <c r="AL24" i="7"/>
  <c r="AH24" i="7"/>
  <c r="AD24" i="7"/>
  <c r="Z24" i="7"/>
  <c r="V24" i="7"/>
  <c r="R24" i="7"/>
  <c r="N24" i="7"/>
  <c r="J24" i="7"/>
  <c r="F24" i="7"/>
  <c r="AK23" i="7"/>
  <c r="AG23" i="7"/>
  <c r="AC23" i="7"/>
  <c r="Y23" i="7"/>
  <c r="U23" i="7"/>
  <c r="Q23" i="7"/>
  <c r="M23" i="7"/>
  <c r="I23" i="7"/>
  <c r="E23" i="7"/>
  <c r="AJ22" i="7"/>
  <c r="AF22" i="7"/>
  <c r="AB22" i="7"/>
  <c r="X22" i="7"/>
  <c r="T22" i="7"/>
  <c r="P22" i="7"/>
  <c r="L22" i="7"/>
  <c r="H22" i="7"/>
  <c r="D22" i="7"/>
  <c r="AI21" i="7"/>
  <c r="AE21" i="7"/>
  <c r="AA21" i="7"/>
  <c r="W21" i="7"/>
  <c r="S21" i="7"/>
  <c r="O21" i="7"/>
  <c r="K21" i="7"/>
  <c r="G21" i="7"/>
  <c r="AL20" i="7"/>
  <c r="AH20" i="7"/>
  <c r="AD20" i="7"/>
  <c r="Z20" i="7"/>
  <c r="V20" i="7"/>
  <c r="R20" i="7"/>
  <c r="N20" i="7"/>
  <c r="J20" i="7"/>
  <c r="F20" i="7"/>
  <c r="AK19" i="7"/>
  <c r="AG19" i="7"/>
  <c r="AC19" i="7"/>
  <c r="Y19" i="7"/>
  <c r="U19" i="7"/>
  <c r="Q19" i="7"/>
  <c r="M19" i="7"/>
  <c r="I19" i="7"/>
  <c r="E19" i="7"/>
  <c r="AK24" i="7"/>
  <c r="AG24" i="7"/>
  <c r="AC24" i="7"/>
  <c r="Y24" i="7"/>
  <c r="U24" i="7"/>
  <c r="Q24" i="7"/>
  <c r="M24" i="7"/>
  <c r="I24" i="7"/>
  <c r="E24" i="7"/>
  <c r="AJ23" i="7"/>
  <c r="AF23" i="7"/>
  <c r="AB23" i="7"/>
  <c r="X23" i="7"/>
  <c r="T23" i="7"/>
  <c r="P23" i="7"/>
  <c r="L23" i="7"/>
  <c r="H23" i="7"/>
  <c r="D23" i="7"/>
  <c r="AI22" i="7"/>
  <c r="AE22" i="7"/>
  <c r="AA22" i="7"/>
  <c r="W22" i="7"/>
  <c r="S22" i="7"/>
  <c r="O22" i="7"/>
  <c r="K22" i="7"/>
  <c r="G22" i="7"/>
  <c r="AL21" i="7"/>
  <c r="AH21" i="7"/>
  <c r="AD21" i="7"/>
  <c r="Z21" i="7"/>
  <c r="V21" i="7"/>
  <c r="R21" i="7"/>
  <c r="N21" i="7"/>
  <c r="J21" i="7"/>
  <c r="F21" i="7"/>
  <c r="AK20" i="7"/>
  <c r="AG20" i="7"/>
  <c r="AC20" i="7"/>
  <c r="Y20" i="7"/>
  <c r="U20" i="7"/>
  <c r="Q20" i="7"/>
  <c r="M20" i="7"/>
  <c r="I20" i="7"/>
  <c r="E20" i="7"/>
  <c r="AJ19" i="7"/>
  <c r="AF19" i="7"/>
  <c r="AB19" i="7"/>
  <c r="X19" i="7"/>
  <c r="T19" i="7"/>
  <c r="P19" i="7"/>
  <c r="L19" i="7"/>
  <c r="H19" i="7"/>
  <c r="C24" i="7"/>
  <c r="C19" i="7"/>
  <c r="C22" i="7"/>
  <c r="C20" i="7"/>
  <c r="C23" i="7"/>
  <c r="C21" i="7"/>
  <c r="AL302" i="11" l="1"/>
  <c r="AL309" i="11" s="1"/>
  <c r="P301" i="11"/>
  <c r="P308" i="11" s="1"/>
  <c r="AE302" i="11"/>
  <c r="AE309" i="11" s="1"/>
  <c r="P302" i="11"/>
  <c r="P309" i="11" s="1"/>
  <c r="V299" i="11"/>
  <c r="V306" i="11" s="1"/>
  <c r="H88" i="24"/>
  <c r="O301" i="11"/>
  <c r="O308" i="11" s="1"/>
  <c r="G299" i="11"/>
  <c r="G306" i="11" s="1"/>
  <c r="H313" i="11" s="1"/>
  <c r="S299" i="11"/>
  <c r="S306" i="11" s="1"/>
  <c r="P299" i="11"/>
  <c r="P306" i="11" s="1"/>
  <c r="AL299" i="11"/>
  <c r="AL306" i="11" s="1"/>
  <c r="AE300" i="11"/>
  <c r="AE307" i="11" s="1"/>
  <c r="G300" i="11"/>
  <c r="G307" i="11" s="1"/>
  <c r="V301" i="11"/>
  <c r="V308" i="11" s="1"/>
  <c r="S300" i="11"/>
  <c r="S307" i="11" s="1"/>
  <c r="AJ300" i="11"/>
  <c r="AJ307" i="11" s="1"/>
  <c r="G88" i="24"/>
  <c r="F88" i="24"/>
  <c r="N301" i="11"/>
  <c r="N308" i="11" s="1"/>
  <c r="AJ299" i="11"/>
  <c r="AJ306" i="11" s="1"/>
  <c r="L302" i="11"/>
  <c r="L309" i="11" s="1"/>
  <c r="J299" i="11"/>
  <c r="J306" i="11" s="1"/>
  <c r="F299" i="11"/>
  <c r="X299" i="11"/>
  <c r="X306" i="11" s="1"/>
  <c r="AK299" i="11"/>
  <c r="AK306" i="11" s="1"/>
  <c r="AD302" i="11"/>
  <c r="AD309" i="11" s="1"/>
  <c r="I43" i="17"/>
  <c r="I46" i="17" s="1"/>
  <c r="F17" i="4"/>
  <c r="E18" i="22" s="1"/>
  <c r="O299" i="11"/>
  <c r="O306" i="11" s="1"/>
  <c r="AE301" i="11"/>
  <c r="AE308" i="11" s="1"/>
  <c r="G302" i="11"/>
  <c r="G309" i="11" s="1"/>
  <c r="V300" i="11"/>
  <c r="S302" i="11"/>
  <c r="S309" i="11" s="1"/>
  <c r="AL301" i="11"/>
  <c r="AL308" i="11" s="1"/>
  <c r="AJ301" i="11"/>
  <c r="AJ308" i="11" s="1"/>
  <c r="R302" i="11"/>
  <c r="R309" i="11" s="1"/>
  <c r="T301" i="11"/>
  <c r="T308" i="11" s="1"/>
  <c r="K302" i="11"/>
  <c r="K309" i="11" s="1"/>
  <c r="AF302" i="11"/>
  <c r="AF309" i="11" s="1"/>
  <c r="Z301" i="11"/>
  <c r="Z300" i="11"/>
  <c r="Z307" i="11" s="1"/>
  <c r="H299" i="11"/>
  <c r="H306" i="11" s="1"/>
  <c r="R301" i="11"/>
  <c r="R308" i="11" s="1"/>
  <c r="R315" i="11" s="1"/>
  <c r="AF300" i="11"/>
  <c r="AF307" i="11" s="1"/>
  <c r="L299" i="11"/>
  <c r="L306" i="11" s="1"/>
  <c r="N300" i="11"/>
  <c r="N307" i="11" s="1"/>
  <c r="K301" i="11"/>
  <c r="K308" i="11" s="1"/>
  <c r="J300" i="11"/>
  <c r="Z302" i="11"/>
  <c r="AF299" i="11"/>
  <c r="AF306" i="11" s="1"/>
  <c r="L300" i="11"/>
  <c r="L307" i="11" s="1"/>
  <c r="N302" i="11"/>
  <c r="R299" i="11"/>
  <c r="R306" i="11" s="1"/>
  <c r="K299" i="11"/>
  <c r="K306" i="11" s="1"/>
  <c r="J301" i="11"/>
  <c r="J308" i="11" s="1"/>
  <c r="AB302" i="11"/>
  <c r="AB309" i="11" s="1"/>
  <c r="W300" i="11"/>
  <c r="W307" i="11" s="1"/>
  <c r="AA302" i="11"/>
  <c r="AA309" i="11" s="1"/>
  <c r="D18" i="22"/>
  <c r="F302" i="11"/>
  <c r="F309" i="11" s="1"/>
  <c r="F323" i="11" s="1"/>
  <c r="X300" i="11"/>
  <c r="X307" i="11" s="1"/>
  <c r="AD300" i="11"/>
  <c r="AD307" i="11" s="1"/>
  <c r="AA300" i="11"/>
  <c r="AA307" i="11" s="1"/>
  <c r="AK302" i="11"/>
  <c r="AK309" i="11" s="1"/>
  <c r="F301" i="11"/>
  <c r="X301" i="11"/>
  <c r="X308" i="11" s="1"/>
  <c r="AD299" i="11"/>
  <c r="AA301" i="11"/>
  <c r="AA308" i="11" s="1"/>
  <c r="AK300" i="11"/>
  <c r="V316" i="11"/>
  <c r="V323" i="11" s="1"/>
  <c r="H300" i="11"/>
  <c r="H307" i="11" s="1"/>
  <c r="AB299" i="11"/>
  <c r="AB306" i="11" s="1"/>
  <c r="T302" i="11"/>
  <c r="T309" i="11" s="1"/>
  <c r="W302" i="11"/>
  <c r="W309" i="11" s="1"/>
  <c r="AK315" i="11"/>
  <c r="AK322" i="11" s="1"/>
  <c r="N313" i="11"/>
  <c r="N320" i="11" s="1"/>
  <c r="H301" i="11"/>
  <c r="H308" i="11" s="1"/>
  <c r="AB300" i="11"/>
  <c r="AB307" i="11" s="1"/>
  <c r="T299" i="11"/>
  <c r="T306" i="11" s="1"/>
  <c r="W301" i="11"/>
  <c r="W308" i="11" s="1"/>
  <c r="E300" i="11"/>
  <c r="E307" i="11" s="1"/>
  <c r="E301" i="11"/>
  <c r="E299" i="11"/>
  <c r="E302" i="11"/>
  <c r="D309" i="11"/>
  <c r="D323" i="11" s="1"/>
  <c r="AG301" i="11"/>
  <c r="AG302" i="11"/>
  <c r="AG299" i="11"/>
  <c r="AG300" i="11"/>
  <c r="M300" i="11"/>
  <c r="M307" i="11" s="1"/>
  <c r="M301" i="11"/>
  <c r="M308" i="11" s="1"/>
  <c r="M299" i="11"/>
  <c r="M302" i="11"/>
  <c r="AD308" i="11"/>
  <c r="AD315" i="11" s="1"/>
  <c r="I301" i="11"/>
  <c r="I308" i="11" s="1"/>
  <c r="I300" i="11"/>
  <c r="I299" i="11"/>
  <c r="I302" i="11"/>
  <c r="Q301" i="11"/>
  <c r="Q300" i="11"/>
  <c r="Q302" i="11"/>
  <c r="Q299" i="11"/>
  <c r="F306" i="11"/>
  <c r="G313" i="11" s="1"/>
  <c r="D307" i="11"/>
  <c r="D321" i="11" s="1"/>
  <c r="AH299" i="11"/>
  <c r="AH302" i="11"/>
  <c r="AH309" i="11" s="1"/>
  <c r="AH300" i="11"/>
  <c r="AH307" i="11" s="1"/>
  <c r="AH301" i="11"/>
  <c r="AI299" i="11"/>
  <c r="AI306" i="11" s="1"/>
  <c r="AI301" i="11"/>
  <c r="AI308" i="11" s="1"/>
  <c r="AI302" i="11"/>
  <c r="AI309" i="11" s="1"/>
  <c r="AI300" i="11"/>
  <c r="AI307" i="11" s="1"/>
  <c r="D306" i="11"/>
  <c r="E313" i="11" s="1"/>
  <c r="E317" i="11" s="1"/>
  <c r="D303" i="11"/>
  <c r="AC301" i="11"/>
  <c r="AC308" i="11" s="1"/>
  <c r="AC300" i="11"/>
  <c r="AC299" i="11"/>
  <c r="AC302" i="11"/>
  <c r="Y301" i="11"/>
  <c r="Y299" i="11"/>
  <c r="Y302" i="11"/>
  <c r="Y300" i="11"/>
  <c r="AM299" i="11"/>
  <c r="AM306" i="11" s="1"/>
  <c r="AM301" i="11"/>
  <c r="AM308" i="11" s="1"/>
  <c r="AM302" i="11"/>
  <c r="AM309" i="11" s="1"/>
  <c r="AM300" i="11"/>
  <c r="AM307" i="11" s="1"/>
  <c r="F307" i="11"/>
  <c r="U301" i="11"/>
  <c r="U300" i="11"/>
  <c r="U299" i="11"/>
  <c r="U302" i="11"/>
  <c r="Z313" i="11"/>
  <c r="Z320" i="11" s="1"/>
  <c r="R314" i="11"/>
  <c r="R321" i="11" s="1"/>
  <c r="O316" i="11"/>
  <c r="S315" i="11"/>
  <c r="S322" i="11" s="1"/>
  <c r="J316" i="11"/>
  <c r="J323" i="11" s="1"/>
  <c r="AL314" i="11"/>
  <c r="AL321" i="11" s="1"/>
  <c r="AA313" i="11"/>
  <c r="P314" i="11"/>
  <c r="P321" i="11" s="1"/>
  <c r="W313" i="11"/>
  <c r="K314" i="11"/>
  <c r="K321" i="11" s="1"/>
  <c r="O314" i="11"/>
  <c r="O321" i="11" s="1"/>
  <c r="V313" i="11"/>
  <c r="B3" i="27"/>
  <c r="B4" i="27" s="1"/>
  <c r="B5" i="27" s="1"/>
  <c r="AJ1" i="27"/>
  <c r="AK1" i="27"/>
  <c r="AB1" i="27"/>
  <c r="AC1" i="27"/>
  <c r="AD1" i="27"/>
  <c r="AE1" i="27"/>
  <c r="AF1" i="27"/>
  <c r="AG1" i="27"/>
  <c r="AH1" i="27"/>
  <c r="AI1" i="27"/>
  <c r="C1" i="27"/>
  <c r="D1" i="27"/>
  <c r="E1" i="27"/>
  <c r="F1" i="27"/>
  <c r="G1" i="27"/>
  <c r="H1" i="27"/>
  <c r="I1" i="27"/>
  <c r="J1" i="27"/>
  <c r="K1" i="27"/>
  <c r="L1" i="27"/>
  <c r="M1" i="27"/>
  <c r="N1" i="27"/>
  <c r="O1" i="27"/>
  <c r="P1" i="27"/>
  <c r="Q1" i="27"/>
  <c r="R1" i="27"/>
  <c r="S1" i="27"/>
  <c r="T1" i="27"/>
  <c r="U1" i="27"/>
  <c r="V1" i="27"/>
  <c r="W1" i="27"/>
  <c r="X1" i="27"/>
  <c r="Y1" i="27"/>
  <c r="Z1" i="27"/>
  <c r="AA1" i="27"/>
  <c r="B1" i="27"/>
  <c r="D45" i="25"/>
  <c r="E45" i="25"/>
  <c r="C45" i="25"/>
  <c r="D39" i="25"/>
  <c r="E39" i="25"/>
  <c r="C39" i="25"/>
  <c r="S310" i="11" l="1"/>
  <c r="AE314" i="11"/>
  <c r="AE316" i="11"/>
  <c r="AE323" i="11" s="1"/>
  <c r="AL313" i="11"/>
  <c r="AL320" i="11" s="1"/>
  <c r="AL316" i="11"/>
  <c r="AL323" i="11" s="1"/>
  <c r="P315" i="11"/>
  <c r="AL310" i="11"/>
  <c r="AD316" i="11"/>
  <c r="AD323" i="11" s="1"/>
  <c r="V315" i="11"/>
  <c r="V322" i="11" s="1"/>
  <c r="P303" i="11"/>
  <c r="J313" i="11"/>
  <c r="J320" i="11" s="1"/>
  <c r="J315" i="11"/>
  <c r="J322" i="11" s="1"/>
  <c r="AJ313" i="11"/>
  <c r="AJ320" i="11" s="1"/>
  <c r="N315" i="11"/>
  <c r="N322" i="11" s="1"/>
  <c r="AE303" i="11"/>
  <c r="L314" i="11"/>
  <c r="L321" i="11" s="1"/>
  <c r="T313" i="11"/>
  <c r="T320" i="11" s="1"/>
  <c r="G17" i="4"/>
  <c r="F18" i="22" s="1"/>
  <c r="K315" i="11"/>
  <c r="K322" i="11" s="1"/>
  <c r="AE315" i="11"/>
  <c r="AE322" i="11" s="1"/>
  <c r="AA316" i="11"/>
  <c r="AA323" i="11" s="1"/>
  <c r="R313" i="11"/>
  <c r="R320" i="11" s="1"/>
  <c r="T315" i="11"/>
  <c r="T322" i="11" s="1"/>
  <c r="AL315" i="11"/>
  <c r="AL322" i="11" s="1"/>
  <c r="AL303" i="11"/>
  <c r="O303" i="11"/>
  <c r="S303" i="11"/>
  <c r="S316" i="11"/>
  <c r="S323" i="11" s="1"/>
  <c r="AK313" i="11"/>
  <c r="AK320" i="11" s="1"/>
  <c r="M315" i="11"/>
  <c r="M322" i="11" s="1"/>
  <c r="G303" i="11"/>
  <c r="N303" i="11"/>
  <c r="I50" i="17"/>
  <c r="I54" i="17"/>
  <c r="J303" i="11"/>
  <c r="E321" i="11"/>
  <c r="V307" i="11"/>
  <c r="V310" i="11" s="1"/>
  <c r="L303" i="11"/>
  <c r="AJ303" i="11"/>
  <c r="AJ315" i="11"/>
  <c r="AJ322" i="11" s="1"/>
  <c r="R303" i="11"/>
  <c r="V303" i="11"/>
  <c r="R316" i="11"/>
  <c r="R323" i="11" s="1"/>
  <c r="F308" i="11"/>
  <c r="G315" i="11" s="1"/>
  <c r="G322" i="11" s="1"/>
  <c r="Z314" i="11"/>
  <c r="Z321" i="11" s="1"/>
  <c r="AA303" i="11"/>
  <c r="AF314" i="11"/>
  <c r="AF321" i="11" s="1"/>
  <c r="K316" i="11"/>
  <c r="K323" i="11" s="1"/>
  <c r="AD314" i="11"/>
  <c r="AD321" i="11" s="1"/>
  <c r="Z308" i="11"/>
  <c r="Z315" i="11" s="1"/>
  <c r="Z322" i="11" s="1"/>
  <c r="M314" i="11"/>
  <c r="M321" i="11" s="1"/>
  <c r="Z303" i="11"/>
  <c r="AH316" i="11"/>
  <c r="AH323" i="11" s="1"/>
  <c r="K313" i="11"/>
  <c r="K320" i="11" s="1"/>
  <c r="AK316" i="11"/>
  <c r="AK323" i="11" s="1"/>
  <c r="W314" i="11"/>
  <c r="W321" i="11" s="1"/>
  <c r="AF313" i="11"/>
  <c r="AF320" i="11" s="1"/>
  <c r="AM303" i="11"/>
  <c r="H303" i="11"/>
  <c r="T303" i="11"/>
  <c r="AF303" i="11"/>
  <c r="Z309" i="11"/>
  <c r="N309" i="11"/>
  <c r="N316" i="11" s="1"/>
  <c r="J307" i="11"/>
  <c r="J310" i="11" s="1"/>
  <c r="N314" i="11"/>
  <c r="N321" i="11" s="1"/>
  <c r="AM314" i="11"/>
  <c r="AM321" i="11" s="1"/>
  <c r="L313" i="11"/>
  <c r="L320" i="11" s="1"/>
  <c r="K303" i="11"/>
  <c r="AB316" i="11"/>
  <c r="AB323" i="11" s="1"/>
  <c r="X314" i="11"/>
  <c r="X321" i="11" s="1"/>
  <c r="R310" i="11"/>
  <c r="AI315" i="11"/>
  <c r="AI322" i="11" s="1"/>
  <c r="X315" i="11"/>
  <c r="X322" i="11" s="1"/>
  <c r="AC315" i="11"/>
  <c r="AC322" i="11" s="1"/>
  <c r="AB303" i="11"/>
  <c r="W303" i="11"/>
  <c r="X303" i="11"/>
  <c r="W316" i="11"/>
  <c r="W323" i="11" s="1"/>
  <c r="W315" i="11"/>
  <c r="W322" i="11" s="1"/>
  <c r="F303" i="11"/>
  <c r="AD306" i="11"/>
  <c r="AD303" i="11"/>
  <c r="AK307" i="11"/>
  <c r="AK314" i="11" s="1"/>
  <c r="AK303" i="11"/>
  <c r="U309" i="11"/>
  <c r="U316" i="11" s="1"/>
  <c r="U323" i="11" s="1"/>
  <c r="Y309" i="11"/>
  <c r="Y316" i="11" s="1"/>
  <c r="Y323" i="11" s="1"/>
  <c r="G314" i="11"/>
  <c r="F314" i="11"/>
  <c r="F321" i="11" s="1"/>
  <c r="Q309" i="11"/>
  <c r="Q316" i="11" s="1"/>
  <c r="H316" i="11"/>
  <c r="H323" i="11" s="1"/>
  <c r="U307" i="11"/>
  <c r="H314" i="11"/>
  <c r="Y308" i="11"/>
  <c r="Y315" i="11" s="1"/>
  <c r="Y322" i="11" s="1"/>
  <c r="Q307" i="11"/>
  <c r="Q314" i="11" s="1"/>
  <c r="I309" i="11"/>
  <c r="I316" i="11" s="1"/>
  <c r="I323" i="11" s="1"/>
  <c r="AG309" i="11"/>
  <c r="AG316" i="11" s="1"/>
  <c r="E309" i="11"/>
  <c r="E323" i="11" s="1"/>
  <c r="AC306" i="11"/>
  <c r="AC313" i="11" s="1"/>
  <c r="AC303" i="11"/>
  <c r="U306" i="11"/>
  <c r="U313" i="11" s="1"/>
  <c r="U320" i="11" s="1"/>
  <c r="U303" i="11"/>
  <c r="Y306" i="11"/>
  <c r="Y313" i="11" s="1"/>
  <c r="Y303" i="11"/>
  <c r="AC307" i="11"/>
  <c r="AC314" i="11" s="1"/>
  <c r="R322" i="11"/>
  <c r="M306" i="11"/>
  <c r="M313" i="11" s="1"/>
  <c r="M303" i="11"/>
  <c r="AG306" i="11"/>
  <c r="AG313" i="11" s="1"/>
  <c r="AG303" i="11"/>
  <c r="G316" i="11"/>
  <c r="G323" i="11" s="1"/>
  <c r="AI303" i="11"/>
  <c r="AI316" i="11"/>
  <c r="AI323" i="11" s="1"/>
  <c r="AH314" i="11"/>
  <c r="AH321" i="11" s="1"/>
  <c r="I315" i="11"/>
  <c r="I322" i="11" s="1"/>
  <c r="U308" i="11"/>
  <c r="U315" i="11" s="1"/>
  <c r="Y307" i="11"/>
  <c r="Y314" i="11" s="1"/>
  <c r="AC309" i="11"/>
  <c r="AC316" i="11" s="1"/>
  <c r="AC323" i="11" s="1"/>
  <c r="AH306" i="11"/>
  <c r="AH313" i="11" s="1"/>
  <c r="AH303" i="11"/>
  <c r="Q308" i="11"/>
  <c r="Q315" i="11" s="1"/>
  <c r="I306" i="11"/>
  <c r="I313" i="11" s="1"/>
  <c r="I303" i="11"/>
  <c r="AD322" i="11"/>
  <c r="AG308" i="11"/>
  <c r="AG315" i="11" s="1"/>
  <c r="E306" i="11"/>
  <c r="F313" i="11" s="1"/>
  <c r="E303" i="11"/>
  <c r="AH308" i="11"/>
  <c r="AH315" i="11" s="1"/>
  <c r="AH322" i="11" s="1"/>
  <c r="Q306" i="11"/>
  <c r="Q313" i="11" s="1"/>
  <c r="Q303" i="11"/>
  <c r="I307" i="11"/>
  <c r="I314" i="11" s="1"/>
  <c r="M309" i="11"/>
  <c r="M316" i="11" s="1"/>
  <c r="M323" i="11" s="1"/>
  <c r="AG307" i="11"/>
  <c r="AG314" i="11" s="1"/>
  <c r="E308" i="11"/>
  <c r="H315" i="11" s="1"/>
  <c r="AI310" i="11"/>
  <c r="P316" i="11"/>
  <c r="P323" i="11" s="1"/>
  <c r="AI313" i="11"/>
  <c r="AI320" i="11" s="1"/>
  <c r="S313" i="11"/>
  <c r="S320" i="11" s="1"/>
  <c r="AM316" i="11"/>
  <c r="AM323" i="11" s="1"/>
  <c r="AJ316" i="11"/>
  <c r="AJ323" i="11" s="1"/>
  <c r="AF316" i="11"/>
  <c r="AA314" i="11"/>
  <c r="AA321" i="11" s="1"/>
  <c r="AB313" i="11"/>
  <c r="X313" i="11"/>
  <c r="X320" i="11" s="1"/>
  <c r="O315" i="11"/>
  <c r="O322" i="11" s="1"/>
  <c r="T314" i="11"/>
  <c r="T321" i="11" s="1"/>
  <c r="P322" i="11"/>
  <c r="AM313" i="11"/>
  <c r="AM320" i="11" s="1"/>
  <c r="AE321" i="11"/>
  <c r="W320" i="11"/>
  <c r="G320" i="11"/>
  <c r="H320" i="11"/>
  <c r="AE310" i="11"/>
  <c r="O310" i="11"/>
  <c r="V320" i="11"/>
  <c r="AB314" i="11"/>
  <c r="AB321" i="11" s="1"/>
  <c r="AA315" i="11"/>
  <c r="AA322" i="11" s="1"/>
  <c r="AJ314" i="11"/>
  <c r="AJ321" i="11" s="1"/>
  <c r="AF315" i="11"/>
  <c r="AF322" i="11" s="1"/>
  <c r="AJ310" i="11"/>
  <c r="T310" i="11"/>
  <c r="D310" i="11"/>
  <c r="AE313" i="11"/>
  <c r="O313" i="11"/>
  <c r="O320" i="11" s="1"/>
  <c r="L316" i="11"/>
  <c r="L323" i="11" s="1"/>
  <c r="X316" i="11"/>
  <c r="X323" i="11" s="1"/>
  <c r="T316" i="11"/>
  <c r="T323" i="11" s="1"/>
  <c r="O323" i="11"/>
  <c r="L315" i="11"/>
  <c r="L322" i="11" s="1"/>
  <c r="AM315" i="11"/>
  <c r="AM322" i="11" s="1"/>
  <c r="S314" i="11"/>
  <c r="S321" i="11" s="1"/>
  <c r="D322" i="11"/>
  <c r="AB310" i="11"/>
  <c r="L310" i="11"/>
  <c r="AA320" i="11"/>
  <c r="P310" i="11"/>
  <c r="AB315" i="11"/>
  <c r="AB322" i="11" s="1"/>
  <c r="AI314" i="11"/>
  <c r="AM310" i="11"/>
  <c r="W310" i="11"/>
  <c r="G310" i="11"/>
  <c r="X310" i="11"/>
  <c r="H310" i="11"/>
  <c r="D320" i="11"/>
  <c r="AA310" i="11"/>
  <c r="K310" i="11"/>
  <c r="AF310" i="11"/>
  <c r="P313" i="11"/>
  <c r="E171" i="18"/>
  <c r="F171" i="18"/>
  <c r="G171" i="18"/>
  <c r="H171" i="18"/>
  <c r="H173" i="18" s="1"/>
  <c r="H174" i="18" s="1"/>
  <c r="I171" i="18"/>
  <c r="J171" i="18"/>
  <c r="K171" i="18"/>
  <c r="L171" i="18"/>
  <c r="L173" i="18" s="1"/>
  <c r="L174" i="18" s="1"/>
  <c r="M171" i="18"/>
  <c r="N171" i="18"/>
  <c r="O171" i="18"/>
  <c r="P171" i="18"/>
  <c r="P173" i="18" s="1"/>
  <c r="P174" i="18" s="1"/>
  <c r="Q171" i="18"/>
  <c r="R171" i="18"/>
  <c r="S171" i="18"/>
  <c r="T171" i="18"/>
  <c r="T173" i="18" s="1"/>
  <c r="T174" i="18" s="1"/>
  <c r="U171" i="18"/>
  <c r="V171" i="18"/>
  <c r="W171" i="18"/>
  <c r="X171" i="18"/>
  <c r="X173" i="18" s="1"/>
  <c r="X174" i="18" s="1"/>
  <c r="Y171" i="18"/>
  <c r="Z171" i="18"/>
  <c r="AA171" i="18"/>
  <c r="AB171" i="18"/>
  <c r="AB173" i="18" s="1"/>
  <c r="AB174" i="18" s="1"/>
  <c r="AC171" i="18"/>
  <c r="AD171" i="18"/>
  <c r="AE171" i="18"/>
  <c r="AF171" i="18"/>
  <c r="AF173" i="18" s="1"/>
  <c r="AF174" i="18" s="1"/>
  <c r="AG171" i="18"/>
  <c r="AH171" i="18"/>
  <c r="AI171" i="18"/>
  <c r="AJ171" i="18"/>
  <c r="AJ173" i="18" s="1"/>
  <c r="AJ174" i="18" s="1"/>
  <c r="AK171" i="18"/>
  <c r="AL171" i="18"/>
  <c r="AM171" i="18"/>
  <c r="D171" i="18"/>
  <c r="E161" i="18"/>
  <c r="F161" i="18"/>
  <c r="G161" i="18"/>
  <c r="H161" i="18"/>
  <c r="I161" i="18"/>
  <c r="J161" i="18"/>
  <c r="K161" i="18"/>
  <c r="L161" i="18"/>
  <c r="M161" i="18"/>
  <c r="N161" i="18"/>
  <c r="O161" i="18"/>
  <c r="P161" i="18"/>
  <c r="Q161" i="18"/>
  <c r="R161" i="18"/>
  <c r="S161" i="18"/>
  <c r="T161" i="18"/>
  <c r="U161" i="18"/>
  <c r="V161" i="18"/>
  <c r="W161" i="18"/>
  <c r="X161" i="18"/>
  <c r="Y161" i="18"/>
  <c r="Z161" i="18"/>
  <c r="AA161" i="18"/>
  <c r="AB161" i="18"/>
  <c r="AC161" i="18"/>
  <c r="AD161" i="18"/>
  <c r="AE161" i="18"/>
  <c r="AF161" i="18"/>
  <c r="AG161" i="18"/>
  <c r="AH161" i="18"/>
  <c r="AI161" i="18"/>
  <c r="AJ161" i="18"/>
  <c r="AK161" i="18"/>
  <c r="AL161" i="18"/>
  <c r="AM161" i="18"/>
  <c r="D161" i="18"/>
  <c r="E99" i="18"/>
  <c r="F99" i="18"/>
  <c r="G99" i="18"/>
  <c r="H99" i="18"/>
  <c r="I99" i="18"/>
  <c r="J99" i="18"/>
  <c r="K99" i="18"/>
  <c r="L99" i="18"/>
  <c r="M99" i="18"/>
  <c r="N99" i="18"/>
  <c r="O99" i="18"/>
  <c r="P99" i="18"/>
  <c r="Q99" i="18"/>
  <c r="R99" i="18"/>
  <c r="S99" i="18"/>
  <c r="T99" i="18"/>
  <c r="U99" i="18"/>
  <c r="V99" i="18"/>
  <c r="W99" i="18"/>
  <c r="X99" i="18"/>
  <c r="Y99" i="18"/>
  <c r="Z99" i="18"/>
  <c r="AA99" i="18"/>
  <c r="AB99" i="18"/>
  <c r="AC99" i="18"/>
  <c r="AD99" i="18"/>
  <c r="AE99" i="18"/>
  <c r="AF99" i="18"/>
  <c r="AG99" i="18"/>
  <c r="AH99" i="18"/>
  <c r="AI99" i="18"/>
  <c r="AJ99" i="18"/>
  <c r="AK99" i="18"/>
  <c r="AL99" i="18"/>
  <c r="AM99" i="18"/>
  <c r="D99" i="18"/>
  <c r="E98" i="18"/>
  <c r="F98" i="18"/>
  <c r="G98" i="18"/>
  <c r="H98" i="18"/>
  <c r="I98" i="18"/>
  <c r="J98" i="18"/>
  <c r="K98" i="18"/>
  <c r="L98" i="18"/>
  <c r="M98" i="18"/>
  <c r="N98" i="18"/>
  <c r="O98" i="18"/>
  <c r="P98" i="18"/>
  <c r="Q98" i="18"/>
  <c r="R98" i="18"/>
  <c r="S98" i="18"/>
  <c r="T98" i="18"/>
  <c r="U98" i="18"/>
  <c r="V98" i="18"/>
  <c r="W98" i="18"/>
  <c r="X98" i="18"/>
  <c r="Y98" i="18"/>
  <c r="Z98" i="18"/>
  <c r="AA98" i="18"/>
  <c r="AB98" i="18"/>
  <c r="AC98" i="18"/>
  <c r="AD98" i="18"/>
  <c r="AE98" i="18"/>
  <c r="AF98" i="18"/>
  <c r="AG98" i="18"/>
  <c r="AH98" i="18"/>
  <c r="AI98" i="18"/>
  <c r="AJ98" i="18"/>
  <c r="AK98" i="18"/>
  <c r="AL98" i="18"/>
  <c r="AM98" i="18"/>
  <c r="D98" i="18"/>
  <c r="I162" i="18"/>
  <c r="J162" i="18"/>
  <c r="K162" i="18"/>
  <c r="L162" i="18"/>
  <c r="M162" i="18"/>
  <c r="N162" i="18"/>
  <c r="O162" i="18"/>
  <c r="P162" i="18"/>
  <c r="Q162" i="18"/>
  <c r="R162" i="18"/>
  <c r="S162" i="18"/>
  <c r="T162" i="18"/>
  <c r="U162" i="18"/>
  <c r="V162" i="18"/>
  <c r="W162" i="18"/>
  <c r="X162" i="18"/>
  <c r="Y162" i="18"/>
  <c r="Z162" i="18"/>
  <c r="AA162" i="18"/>
  <c r="AB162" i="18"/>
  <c r="AC162" i="18"/>
  <c r="AD162" i="18"/>
  <c r="AE162" i="18"/>
  <c r="AF162" i="18"/>
  <c r="AG162" i="18"/>
  <c r="AH162" i="18"/>
  <c r="AI162" i="18"/>
  <c r="AJ162" i="18"/>
  <c r="AK162" i="18"/>
  <c r="AL162" i="18"/>
  <c r="AM162" i="18"/>
  <c r="E162" i="18"/>
  <c r="F162" i="18"/>
  <c r="G162" i="18"/>
  <c r="H162" i="18"/>
  <c r="D162" i="18"/>
  <c r="D153" i="18"/>
  <c r="E151" i="18"/>
  <c r="F151" i="18"/>
  <c r="G151" i="18"/>
  <c r="H151" i="18"/>
  <c r="I151" i="18"/>
  <c r="J151" i="18"/>
  <c r="K151" i="18"/>
  <c r="L151" i="18"/>
  <c r="M151" i="18"/>
  <c r="N151" i="18"/>
  <c r="O151" i="18"/>
  <c r="P151" i="18"/>
  <c r="Q151" i="18"/>
  <c r="R151" i="18"/>
  <c r="S151" i="18"/>
  <c r="T151" i="18"/>
  <c r="U151" i="18"/>
  <c r="V151" i="18"/>
  <c r="W151" i="18"/>
  <c r="X151" i="18"/>
  <c r="Y151" i="18"/>
  <c r="Z151" i="18"/>
  <c r="AA151" i="18"/>
  <c r="AB151" i="18"/>
  <c r="AC151" i="18"/>
  <c r="AD151" i="18"/>
  <c r="AE151" i="18"/>
  <c r="AF151" i="18"/>
  <c r="AG151" i="18"/>
  <c r="AH151" i="18"/>
  <c r="AI151" i="18"/>
  <c r="AJ151" i="18"/>
  <c r="AK151" i="18"/>
  <c r="AL151" i="18"/>
  <c r="AM151" i="18"/>
  <c r="D151" i="18"/>
  <c r="E150" i="18"/>
  <c r="F150" i="18"/>
  <c r="G150" i="18"/>
  <c r="H150" i="18"/>
  <c r="I150" i="18"/>
  <c r="J150" i="18"/>
  <c r="K150" i="18"/>
  <c r="L150" i="18"/>
  <c r="M150" i="18"/>
  <c r="N150" i="18"/>
  <c r="O150" i="18"/>
  <c r="P150" i="18"/>
  <c r="Q150" i="18"/>
  <c r="R150" i="18"/>
  <c r="S150" i="18"/>
  <c r="T150" i="18"/>
  <c r="U150" i="18"/>
  <c r="V150" i="18"/>
  <c r="W150" i="18"/>
  <c r="X150" i="18"/>
  <c r="Y150" i="18"/>
  <c r="Z150" i="18"/>
  <c r="AA150" i="18"/>
  <c r="AB150" i="18"/>
  <c r="AC150" i="18"/>
  <c r="AD150" i="18"/>
  <c r="AE150" i="18"/>
  <c r="AF150" i="18"/>
  <c r="AG150" i="18"/>
  <c r="AH150" i="18"/>
  <c r="AI150" i="18"/>
  <c r="AJ150" i="18"/>
  <c r="AK150" i="18"/>
  <c r="AL150" i="18"/>
  <c r="AM150" i="18"/>
  <c r="D150" i="18"/>
  <c r="G149" i="18"/>
  <c r="H149" i="18"/>
  <c r="I149" i="18"/>
  <c r="J149" i="18"/>
  <c r="K149" i="18"/>
  <c r="L149" i="18"/>
  <c r="M149" i="18"/>
  <c r="N149" i="18"/>
  <c r="O149" i="18"/>
  <c r="P149" i="18"/>
  <c r="Q149" i="18"/>
  <c r="R149" i="18"/>
  <c r="S149" i="18"/>
  <c r="T149" i="18"/>
  <c r="U149" i="18"/>
  <c r="V149" i="18"/>
  <c r="W149" i="18"/>
  <c r="X149" i="18"/>
  <c r="Y149" i="18"/>
  <c r="Z149" i="18"/>
  <c r="AA149" i="18"/>
  <c r="AB149" i="18"/>
  <c r="AC149" i="18"/>
  <c r="AD149" i="18"/>
  <c r="AE149" i="18"/>
  <c r="AF149" i="18"/>
  <c r="AG149" i="18"/>
  <c r="AH149" i="18"/>
  <c r="AI149" i="18"/>
  <c r="AJ149" i="18"/>
  <c r="AK149" i="18"/>
  <c r="AL149" i="18"/>
  <c r="AM149" i="18"/>
  <c r="E149" i="18"/>
  <c r="F149" i="18"/>
  <c r="D149" i="18"/>
  <c r="J139" i="18"/>
  <c r="F139" i="18"/>
  <c r="E139" i="18"/>
  <c r="E142" i="18" s="1"/>
  <c r="E140" i="18" s="1"/>
  <c r="F146" i="18"/>
  <c r="G139" i="18" s="1"/>
  <c r="G142" i="18" s="1"/>
  <c r="E146" i="18"/>
  <c r="F144" i="18" s="1"/>
  <c r="D146" i="18"/>
  <c r="E145" i="18"/>
  <c r="F145" i="18"/>
  <c r="G145" i="18"/>
  <c r="H145" i="18"/>
  <c r="I145" i="18"/>
  <c r="I156" i="18" s="1"/>
  <c r="J145" i="18"/>
  <c r="K145" i="18"/>
  <c r="L145" i="18"/>
  <c r="M145" i="18"/>
  <c r="M156" i="18" s="1"/>
  <c r="N145" i="18"/>
  <c r="O145" i="18"/>
  <c r="P145" i="18"/>
  <c r="Q145" i="18"/>
  <c r="Q156" i="18" s="1"/>
  <c r="R145" i="18"/>
  <c r="S145" i="18"/>
  <c r="T145" i="18"/>
  <c r="U145" i="18"/>
  <c r="U156" i="18" s="1"/>
  <c r="V145" i="18"/>
  <c r="W145" i="18"/>
  <c r="X145" i="18"/>
  <c r="Y145" i="18"/>
  <c r="Y156" i="18" s="1"/>
  <c r="Z145" i="18"/>
  <c r="AA145" i="18"/>
  <c r="AB145" i="18"/>
  <c r="AC145" i="18"/>
  <c r="AC156" i="18" s="1"/>
  <c r="AD145" i="18"/>
  <c r="AE145" i="18"/>
  <c r="AF145" i="18"/>
  <c r="AG145" i="18"/>
  <c r="AG156" i="18" s="1"/>
  <c r="AH145" i="18"/>
  <c r="AI145" i="18"/>
  <c r="AJ145" i="18"/>
  <c r="AK145" i="18"/>
  <c r="AK156" i="18" s="1"/>
  <c r="AL145" i="18"/>
  <c r="AM145" i="18"/>
  <c r="D144" i="18"/>
  <c r="D145" i="18"/>
  <c r="G143" i="18"/>
  <c r="G155" i="18" s="1"/>
  <c r="H143" i="18"/>
  <c r="H155" i="18" s="1"/>
  <c r="I143" i="18"/>
  <c r="J143" i="18"/>
  <c r="J155" i="18" s="1"/>
  <c r="K143" i="18"/>
  <c r="K155" i="18" s="1"/>
  <c r="L143" i="18"/>
  <c r="L155" i="18" s="1"/>
  <c r="M143" i="18"/>
  <c r="M155" i="18" s="1"/>
  <c r="N143" i="18"/>
  <c r="N155" i="18" s="1"/>
  <c r="O143" i="18"/>
  <c r="O155" i="18" s="1"/>
  <c r="P143" i="18"/>
  <c r="P155" i="18" s="1"/>
  <c r="Q143" i="18"/>
  <c r="Q155" i="18" s="1"/>
  <c r="R143" i="18"/>
  <c r="S143" i="18"/>
  <c r="S155" i="18" s="1"/>
  <c r="T143" i="18"/>
  <c r="U143" i="18"/>
  <c r="U155" i="18" s="1"/>
  <c r="V143" i="18"/>
  <c r="W143" i="18"/>
  <c r="W155" i="18" s="1"/>
  <c r="X143" i="18"/>
  <c r="X155" i="18" s="1"/>
  <c r="Y143" i="18"/>
  <c r="Y155" i="18" s="1"/>
  <c r="Z143" i="18"/>
  <c r="Z155" i="18" s="1"/>
  <c r="AA143" i="18"/>
  <c r="AA155" i="18" s="1"/>
  <c r="AB143" i="18"/>
  <c r="AB155" i="18" s="1"/>
  <c r="AC143" i="18"/>
  <c r="AD143" i="18"/>
  <c r="AD155" i="18" s="1"/>
  <c r="AE143" i="18"/>
  <c r="AE155" i="18" s="1"/>
  <c r="AF143" i="18"/>
  <c r="AF155" i="18" s="1"/>
  <c r="AG143" i="18"/>
  <c r="AG155" i="18" s="1"/>
  <c r="AH143" i="18"/>
  <c r="AH155" i="18" s="1"/>
  <c r="AI143" i="18"/>
  <c r="AI155" i="18" s="1"/>
  <c r="AJ143" i="18"/>
  <c r="AJ155" i="18" s="1"/>
  <c r="AK143" i="18"/>
  <c r="AK155" i="18" s="1"/>
  <c r="AL143" i="18"/>
  <c r="AL155" i="18" s="1"/>
  <c r="AM143" i="18"/>
  <c r="AM155" i="18" s="1"/>
  <c r="E143" i="18"/>
  <c r="E155" i="18" s="1"/>
  <c r="F143" i="18"/>
  <c r="F155" i="18" s="1"/>
  <c r="D143" i="18"/>
  <c r="D155" i="18" s="1"/>
  <c r="E108" i="18"/>
  <c r="F108" i="18"/>
  <c r="G108" i="18"/>
  <c r="G44" i="5" s="1"/>
  <c r="H108" i="18"/>
  <c r="I108" i="18"/>
  <c r="J108" i="18"/>
  <c r="K108" i="18"/>
  <c r="L108" i="18"/>
  <c r="M108" i="18"/>
  <c r="N108" i="18"/>
  <c r="O108" i="18"/>
  <c r="P108" i="18"/>
  <c r="P110" i="18" s="1"/>
  <c r="P111" i="18" s="1"/>
  <c r="Q108" i="18"/>
  <c r="R108" i="18"/>
  <c r="S108" i="18"/>
  <c r="T108" i="18"/>
  <c r="U108" i="18"/>
  <c r="V108" i="18"/>
  <c r="W108" i="18"/>
  <c r="X108" i="18"/>
  <c r="Y108" i="18"/>
  <c r="Z108" i="18"/>
  <c r="AA108" i="18"/>
  <c r="AB108" i="18"/>
  <c r="AC108" i="18"/>
  <c r="AD108" i="18"/>
  <c r="AE108" i="18"/>
  <c r="AF108" i="18"/>
  <c r="AG108" i="18"/>
  <c r="AH108" i="18"/>
  <c r="AI108" i="18"/>
  <c r="AJ108" i="18"/>
  <c r="AJ110" i="18" s="1"/>
  <c r="AJ111" i="18" s="1"/>
  <c r="AK108" i="18"/>
  <c r="AL108" i="18"/>
  <c r="AM108" i="18"/>
  <c r="D108" i="18"/>
  <c r="I83" i="18"/>
  <c r="F83" i="18"/>
  <c r="E83" i="18"/>
  <c r="E23" i="18"/>
  <c r="D23" i="18"/>
  <c r="G76" i="18"/>
  <c r="E88" i="18"/>
  <c r="D88" i="18"/>
  <c r="E87" i="18"/>
  <c r="F87" i="18"/>
  <c r="D87" i="18"/>
  <c r="G86" i="18"/>
  <c r="H86" i="18"/>
  <c r="I86" i="18"/>
  <c r="J86" i="18"/>
  <c r="K86" i="18"/>
  <c r="L86" i="18"/>
  <c r="M86" i="18"/>
  <c r="N86" i="18"/>
  <c r="O86" i="18"/>
  <c r="P86" i="18"/>
  <c r="Q86" i="18"/>
  <c r="R86" i="18"/>
  <c r="S86" i="18"/>
  <c r="T86" i="18"/>
  <c r="U86" i="18"/>
  <c r="V86" i="18"/>
  <c r="W86" i="18"/>
  <c r="X86" i="18"/>
  <c r="Y86" i="18"/>
  <c r="Z86" i="18"/>
  <c r="AA86" i="18"/>
  <c r="AB86" i="18"/>
  <c r="AC86" i="18"/>
  <c r="AD86" i="18"/>
  <c r="AE86" i="18"/>
  <c r="AF86" i="18"/>
  <c r="AG86" i="18"/>
  <c r="AH86" i="18"/>
  <c r="AI86" i="18"/>
  <c r="AJ86" i="18"/>
  <c r="AK86" i="18"/>
  <c r="AL86" i="18"/>
  <c r="AM86" i="18"/>
  <c r="E86" i="18"/>
  <c r="F86" i="18"/>
  <c r="D86" i="18"/>
  <c r="D83" i="18"/>
  <c r="H82" i="18"/>
  <c r="I82" i="18"/>
  <c r="J82" i="18"/>
  <c r="K82" i="18"/>
  <c r="K93" i="18" s="1"/>
  <c r="L82" i="18"/>
  <c r="M82" i="18"/>
  <c r="N82" i="18"/>
  <c r="O82" i="18"/>
  <c r="O93" i="18" s="1"/>
  <c r="P82" i="18"/>
  <c r="Q82" i="18"/>
  <c r="R82" i="18"/>
  <c r="S82" i="18"/>
  <c r="T82" i="18"/>
  <c r="U82" i="18"/>
  <c r="V82" i="18"/>
  <c r="W82" i="18"/>
  <c r="W93" i="18" s="1"/>
  <c r="X82" i="18"/>
  <c r="Y82" i="18"/>
  <c r="Z82" i="18"/>
  <c r="AA82" i="18"/>
  <c r="AA93" i="18" s="1"/>
  <c r="AB82" i="18"/>
  <c r="AC82" i="18"/>
  <c r="AD82" i="18"/>
  <c r="AE82" i="18"/>
  <c r="AE93" i="18" s="1"/>
  <c r="AF82" i="18"/>
  <c r="AG82" i="18"/>
  <c r="AH82" i="18"/>
  <c r="AH93" i="18" s="1"/>
  <c r="AH29" i="6" s="1"/>
  <c r="AI82" i="18"/>
  <c r="AJ82" i="18"/>
  <c r="AK82" i="18"/>
  <c r="AL82" i="18"/>
  <c r="AM82" i="18"/>
  <c r="AM93" i="18" s="1"/>
  <c r="E82" i="18"/>
  <c r="F82" i="18"/>
  <c r="G82" i="18"/>
  <c r="D82" i="18"/>
  <c r="G80" i="18"/>
  <c r="H80" i="18"/>
  <c r="I80" i="18"/>
  <c r="J80" i="18"/>
  <c r="J92" i="18" s="1"/>
  <c r="K80" i="18"/>
  <c r="L80" i="18"/>
  <c r="M80" i="18"/>
  <c r="N80" i="18"/>
  <c r="N92" i="18" s="1"/>
  <c r="O80" i="18"/>
  <c r="P80" i="18"/>
  <c r="Q80" i="18"/>
  <c r="R80" i="18"/>
  <c r="R92" i="18" s="1"/>
  <c r="S80" i="18"/>
  <c r="T80" i="18"/>
  <c r="U80" i="18"/>
  <c r="V80" i="18"/>
  <c r="W80" i="18"/>
  <c r="X80" i="18"/>
  <c r="Y80" i="18"/>
  <c r="Z80" i="18"/>
  <c r="Z92" i="18" s="1"/>
  <c r="AA80" i="18"/>
  <c r="AB80" i="18"/>
  <c r="AC80" i="18"/>
  <c r="AD80" i="18"/>
  <c r="AD92" i="18" s="1"/>
  <c r="AE80" i="18"/>
  <c r="AF80" i="18"/>
  <c r="AG80" i="18"/>
  <c r="AH80" i="18"/>
  <c r="AH92" i="18" s="1"/>
  <c r="AI80" i="18"/>
  <c r="AJ80" i="18"/>
  <c r="AK80" i="18"/>
  <c r="AL80" i="18"/>
  <c r="AL92" i="18" s="1"/>
  <c r="AM80" i="18"/>
  <c r="F80" i="18"/>
  <c r="F92" i="18" s="1"/>
  <c r="E76" i="18"/>
  <c r="E81" i="18" s="1"/>
  <c r="E118" i="18" s="1"/>
  <c r="D81" i="18"/>
  <c r="V92" i="18"/>
  <c r="D80" i="18"/>
  <c r="E80" i="18"/>
  <c r="E92" i="18" s="1"/>
  <c r="D71" i="18"/>
  <c r="D72" i="18"/>
  <c r="E44" i="5"/>
  <c r="F44" i="5"/>
  <c r="I44" i="5"/>
  <c r="J44" i="5"/>
  <c r="K44" i="5"/>
  <c r="M44" i="5"/>
  <c r="N44" i="5"/>
  <c r="O44" i="5"/>
  <c r="Q44" i="5"/>
  <c r="R44" i="5"/>
  <c r="S44" i="5"/>
  <c r="U44" i="5"/>
  <c r="V44" i="5"/>
  <c r="W44" i="5"/>
  <c r="Y44" i="5"/>
  <c r="Z44" i="5"/>
  <c r="AA44" i="5"/>
  <c r="AC44" i="5"/>
  <c r="AD44" i="5"/>
  <c r="AE44" i="5"/>
  <c r="AG44" i="5"/>
  <c r="AH44" i="5"/>
  <c r="AI44" i="5"/>
  <c r="AK44" i="5"/>
  <c r="AL44" i="5"/>
  <c r="AM44" i="5"/>
  <c r="H29" i="6"/>
  <c r="L29" i="6"/>
  <c r="X29" i="6"/>
  <c r="AB29" i="6"/>
  <c r="D27" i="6"/>
  <c r="D26" i="6"/>
  <c r="D180" i="18"/>
  <c r="AM173" i="18"/>
  <c r="AM174" i="18" s="1"/>
  <c r="AL173" i="18"/>
  <c r="AL174" i="18" s="1"/>
  <c r="AK173" i="18"/>
  <c r="AK174" i="18" s="1"/>
  <c r="AI173" i="18"/>
  <c r="AI174" i="18" s="1"/>
  <c r="AH173" i="18"/>
  <c r="AH174" i="18" s="1"/>
  <c r="AG173" i="18"/>
  <c r="AG174" i="18" s="1"/>
  <c r="AE173" i="18"/>
  <c r="AE174" i="18" s="1"/>
  <c r="AD173" i="18"/>
  <c r="AD174" i="18" s="1"/>
  <c r="AC173" i="18"/>
  <c r="AC174" i="18" s="1"/>
  <c r="AA173" i="18"/>
  <c r="AA174" i="18" s="1"/>
  <c r="Z173" i="18"/>
  <c r="Z174" i="18" s="1"/>
  <c r="Y173" i="18"/>
  <c r="Y174" i="18" s="1"/>
  <c r="W173" i="18"/>
  <c r="W174" i="18" s="1"/>
  <c r="V173" i="18"/>
  <c r="V174" i="18" s="1"/>
  <c r="U173" i="18"/>
  <c r="U174" i="18" s="1"/>
  <c r="S173" i="18"/>
  <c r="S174" i="18" s="1"/>
  <c r="R173" i="18"/>
  <c r="R174" i="18" s="1"/>
  <c r="Q173" i="18"/>
  <c r="Q174" i="18" s="1"/>
  <c r="O173" i="18"/>
  <c r="O174" i="18" s="1"/>
  <c r="N173" i="18"/>
  <c r="N174" i="18" s="1"/>
  <c r="M173" i="18"/>
  <c r="M174" i="18" s="1"/>
  <c r="K173" i="18"/>
  <c r="K174" i="18" s="1"/>
  <c r="J173" i="18"/>
  <c r="J174" i="18" s="1"/>
  <c r="I173" i="18"/>
  <c r="I174" i="18" s="1"/>
  <c r="G173" i="18"/>
  <c r="G174" i="18" s="1"/>
  <c r="F173" i="18"/>
  <c r="F174" i="18" s="1"/>
  <c r="E173" i="18"/>
  <c r="E174" i="18" s="1"/>
  <c r="D173" i="18"/>
  <c r="D174" i="18" s="1"/>
  <c r="AF156" i="18"/>
  <c r="AF29" i="6" s="1"/>
  <c r="K156" i="18"/>
  <c r="F156" i="18"/>
  <c r="F29" i="6" s="1"/>
  <c r="V155" i="18"/>
  <c r="D154" i="18"/>
  <c r="D163" i="18"/>
  <c r="AM156" i="18"/>
  <c r="AL156" i="18"/>
  <c r="AJ156" i="18"/>
  <c r="AJ29" i="6" s="1"/>
  <c r="AI156" i="18"/>
  <c r="AH156" i="18"/>
  <c r="AE156" i="18"/>
  <c r="AD156" i="18"/>
  <c r="AB156" i="18"/>
  <c r="AA156" i="18"/>
  <c r="Z156" i="18"/>
  <c r="X156" i="18"/>
  <c r="W156" i="18"/>
  <c r="V156" i="18"/>
  <c r="T156" i="18"/>
  <c r="T29" i="6" s="1"/>
  <c r="S156" i="18"/>
  <c r="R156" i="18"/>
  <c r="P156" i="18"/>
  <c r="P29" i="6" s="1"/>
  <c r="O156" i="18"/>
  <c r="N156" i="18"/>
  <c r="L156" i="18"/>
  <c r="J156" i="18"/>
  <c r="H156" i="18"/>
  <c r="G156" i="18"/>
  <c r="E156" i="18"/>
  <c r="D156" i="18"/>
  <c r="D29" i="6" s="1"/>
  <c r="AC155" i="18"/>
  <c r="AC28" i="6" s="1"/>
  <c r="T155" i="18"/>
  <c r="R155" i="18"/>
  <c r="I155" i="18"/>
  <c r="D135" i="18"/>
  <c r="D134" i="18" s="1"/>
  <c r="D90" i="18"/>
  <c r="D117" i="18"/>
  <c r="AC110" i="18"/>
  <c r="AC111" i="18" s="1"/>
  <c r="T110" i="18"/>
  <c r="T111" i="18" s="1"/>
  <c r="M110" i="18"/>
  <c r="M111" i="18" s="1"/>
  <c r="AM110" i="18"/>
  <c r="AM111" i="18" s="1"/>
  <c r="AL110" i="18"/>
  <c r="AL111" i="18" s="1"/>
  <c r="AK110" i="18"/>
  <c r="AK111" i="18" s="1"/>
  <c r="AI110" i="18"/>
  <c r="AI111" i="18" s="1"/>
  <c r="AH110" i="18"/>
  <c r="AH111" i="18" s="1"/>
  <c r="AG110" i="18"/>
  <c r="AG111" i="18" s="1"/>
  <c r="AF110" i="18"/>
  <c r="AF111" i="18" s="1"/>
  <c r="AE110" i="18"/>
  <c r="AE111" i="18" s="1"/>
  <c r="AD110" i="18"/>
  <c r="AD111" i="18" s="1"/>
  <c r="AA110" i="18"/>
  <c r="AA111" i="18" s="1"/>
  <c r="Z110" i="18"/>
  <c r="Z111" i="18" s="1"/>
  <c r="Y110" i="18"/>
  <c r="X37" i="7" s="1"/>
  <c r="W110" i="18"/>
  <c r="W111" i="18" s="1"/>
  <c r="V110" i="18"/>
  <c r="V111" i="18" s="1"/>
  <c r="U110" i="18"/>
  <c r="U111" i="18" s="1"/>
  <c r="S110" i="18"/>
  <c r="S111" i="18" s="1"/>
  <c r="R110" i="18"/>
  <c r="R111" i="18" s="1"/>
  <c r="Q110" i="18"/>
  <c r="Q111" i="18" s="1"/>
  <c r="O110" i="18"/>
  <c r="O111" i="18" s="1"/>
  <c r="N110" i="18"/>
  <c r="N111" i="18" s="1"/>
  <c r="L110" i="18"/>
  <c r="L111" i="18" s="1"/>
  <c r="K110" i="18"/>
  <c r="K111" i="18" s="1"/>
  <c r="J110" i="18"/>
  <c r="J111" i="18" s="1"/>
  <c r="I110" i="18"/>
  <c r="H37" i="7" s="1"/>
  <c r="H110" i="18"/>
  <c r="H111" i="18" s="1"/>
  <c r="G110" i="18"/>
  <c r="G111" i="18" s="1"/>
  <c r="F110" i="18"/>
  <c r="F111" i="18" s="1"/>
  <c r="E110" i="18"/>
  <c r="E111" i="18" s="1"/>
  <c r="D110" i="18"/>
  <c r="C37" i="7" s="1"/>
  <c r="AJ93" i="18"/>
  <c r="AI93" i="18"/>
  <c r="X93" i="18"/>
  <c r="T93" i="18"/>
  <c r="S93" i="18"/>
  <c r="H93" i="18"/>
  <c r="D93" i="18"/>
  <c r="AM92" i="18"/>
  <c r="AI92" i="18"/>
  <c r="AG92" i="18"/>
  <c r="AB92" i="18"/>
  <c r="W92" i="18"/>
  <c r="S92" i="18"/>
  <c r="Q92" i="18"/>
  <c r="L92" i="18"/>
  <c r="G92" i="18"/>
  <c r="D91" i="18"/>
  <c r="D100" i="18"/>
  <c r="D101" i="18" s="1"/>
  <c r="F76" i="18"/>
  <c r="F81" i="18" s="1"/>
  <c r="AL93" i="18"/>
  <c r="AL29" i="6" s="1"/>
  <c r="AK93" i="18"/>
  <c r="AG93" i="18"/>
  <c r="AF93" i="18"/>
  <c r="AD93" i="18"/>
  <c r="AD29" i="6" s="1"/>
  <c r="AC93" i="18"/>
  <c r="AB93" i="18"/>
  <c r="Z93" i="18"/>
  <c r="Z29" i="6" s="1"/>
  <c r="Y93" i="18"/>
  <c r="V93" i="18"/>
  <c r="U93" i="18"/>
  <c r="R93" i="18"/>
  <c r="R29" i="6" s="1"/>
  <c r="Q93" i="18"/>
  <c r="P93" i="18"/>
  <c r="N93" i="18"/>
  <c r="M93" i="18"/>
  <c r="L93" i="18"/>
  <c r="J93" i="18"/>
  <c r="I93" i="18"/>
  <c r="G93" i="18"/>
  <c r="G29" i="6" s="1"/>
  <c r="F93" i="18"/>
  <c r="E93" i="18"/>
  <c r="AK92" i="18"/>
  <c r="AJ92" i="18"/>
  <c r="AF92" i="18"/>
  <c r="AE92" i="18"/>
  <c r="AC92" i="18"/>
  <c r="AA92" i="18"/>
  <c r="Y92" i="18"/>
  <c r="X92" i="18"/>
  <c r="U92" i="18"/>
  <c r="T92" i="18"/>
  <c r="P92" i="18"/>
  <c r="O92" i="18"/>
  <c r="M92" i="18"/>
  <c r="K92" i="18"/>
  <c r="I92" i="18"/>
  <c r="H92" i="18"/>
  <c r="D92" i="18"/>
  <c r="AL324" i="11" l="1"/>
  <c r="H17" i="4"/>
  <c r="G18" i="22" s="1"/>
  <c r="AL317" i="11"/>
  <c r="AE317" i="11"/>
  <c r="I44" i="17"/>
  <c r="V314" i="11"/>
  <c r="V317" i="11" s="1"/>
  <c r="Z310" i="11"/>
  <c r="R317" i="11"/>
  <c r="K317" i="11"/>
  <c r="F310" i="11"/>
  <c r="AK317" i="11"/>
  <c r="F322" i="11"/>
  <c r="N317" i="11"/>
  <c r="J314" i="11"/>
  <c r="J321" i="11" s="1"/>
  <c r="J324" i="11" s="1"/>
  <c r="Z316" i="11"/>
  <c r="Z317" i="11" s="1"/>
  <c r="F317" i="11"/>
  <c r="G317" i="11"/>
  <c r="W317" i="11"/>
  <c r="N323" i="11"/>
  <c r="N324" i="11" s="1"/>
  <c r="N310" i="11"/>
  <c r="AK310" i="11"/>
  <c r="AK321" i="11"/>
  <c r="AK324" i="11" s="1"/>
  <c r="AD310" i="11"/>
  <c r="AD313" i="11"/>
  <c r="AH317" i="11"/>
  <c r="I317" i="11"/>
  <c r="I321" i="11"/>
  <c r="Q317" i="11"/>
  <c r="M317" i="11"/>
  <c r="AG317" i="11"/>
  <c r="AC317" i="11"/>
  <c r="H322" i="11"/>
  <c r="H317" i="11"/>
  <c r="AG321" i="11"/>
  <c r="R324" i="11"/>
  <c r="E320" i="11"/>
  <c r="E310" i="11"/>
  <c r="Q322" i="11"/>
  <c r="AH320" i="11"/>
  <c r="AH324" i="11" s="1"/>
  <c r="AH310" i="11"/>
  <c r="Y321" i="11"/>
  <c r="Y310" i="11"/>
  <c r="E322" i="11"/>
  <c r="F320" i="11"/>
  <c r="AC321" i="11"/>
  <c r="Q320" i="11"/>
  <c r="Q310" i="11"/>
  <c r="AG322" i="11"/>
  <c r="I310" i="11"/>
  <c r="I320" i="11"/>
  <c r="U322" i="11"/>
  <c r="M310" i="11"/>
  <c r="M320" i="11"/>
  <c r="M324" i="11" s="1"/>
  <c r="Y317" i="11"/>
  <c r="AC310" i="11"/>
  <c r="AG323" i="11"/>
  <c r="Q321" i="11"/>
  <c r="U314" i="11"/>
  <c r="U321" i="11" s="1"/>
  <c r="Q323" i="11"/>
  <c r="Y320" i="11"/>
  <c r="AG320" i="11"/>
  <c r="AG310" i="11"/>
  <c r="U310" i="11"/>
  <c r="AC320" i="11"/>
  <c r="S324" i="11"/>
  <c r="O317" i="11"/>
  <c r="W324" i="11"/>
  <c r="T317" i="11"/>
  <c r="AE320" i="11"/>
  <c r="AE324" i="11" s="1"/>
  <c r="O324" i="11"/>
  <c r="AJ317" i="11"/>
  <c r="AB317" i="11"/>
  <c r="AF317" i="11"/>
  <c r="D317" i="11"/>
  <c r="AB320" i="11"/>
  <c r="AB324" i="11" s="1"/>
  <c r="L317" i="11"/>
  <c r="AI317" i="11"/>
  <c r="K324" i="11"/>
  <c r="AM324" i="11"/>
  <c r="T324" i="11"/>
  <c r="AF323" i="11"/>
  <c r="AF324" i="11" s="1"/>
  <c r="L324" i="11"/>
  <c r="X324" i="11"/>
  <c r="AJ324" i="11"/>
  <c r="H321" i="11"/>
  <c r="AA324" i="11"/>
  <c r="AM317" i="11"/>
  <c r="AI321" i="11"/>
  <c r="AI324" i="11" s="1"/>
  <c r="P317" i="11"/>
  <c r="P320" i="11"/>
  <c r="P324" i="11" s="1"/>
  <c r="D324" i="11"/>
  <c r="S317" i="11"/>
  <c r="AA317" i="11"/>
  <c r="X317" i="11"/>
  <c r="G321" i="11"/>
  <c r="G324" i="11" s="1"/>
  <c r="E37" i="7"/>
  <c r="AL37" i="7"/>
  <c r="V37" i="7"/>
  <c r="T37" i="7"/>
  <c r="AF44" i="5"/>
  <c r="AB44" i="5"/>
  <c r="X44" i="5"/>
  <c r="T44" i="5"/>
  <c r="L44" i="5"/>
  <c r="H44" i="5"/>
  <c r="AB37" i="7"/>
  <c r="D44" i="5"/>
  <c r="G144" i="18"/>
  <c r="G181" i="18" s="1"/>
  <c r="E144" i="18"/>
  <c r="I29" i="6"/>
  <c r="N29" i="6"/>
  <c r="U29" i="6"/>
  <c r="AG29" i="6"/>
  <c r="AI29" i="6"/>
  <c r="M29" i="6"/>
  <c r="J29" i="6"/>
  <c r="V29" i="6"/>
  <c r="AC29" i="6"/>
  <c r="AK29" i="6"/>
  <c r="S29" i="6"/>
  <c r="Q29" i="6"/>
  <c r="Y29" i="6"/>
  <c r="AM29" i="6"/>
  <c r="AE29" i="6"/>
  <c r="AA29" i="6"/>
  <c r="W29" i="6"/>
  <c r="O29" i="6"/>
  <c r="K29" i="6"/>
  <c r="E29" i="6"/>
  <c r="AK28" i="6"/>
  <c r="O28" i="6"/>
  <c r="AI28" i="6"/>
  <c r="E158" i="18"/>
  <c r="M28" i="6"/>
  <c r="P28" i="6"/>
  <c r="S28" i="6"/>
  <c r="K28" i="6"/>
  <c r="T28" i="6"/>
  <c r="AA28" i="6"/>
  <c r="AJ28" i="6"/>
  <c r="L28" i="6"/>
  <c r="X28" i="6"/>
  <c r="G28" i="6"/>
  <c r="AG28" i="6"/>
  <c r="AE28" i="6"/>
  <c r="F28" i="6"/>
  <c r="F142" i="18"/>
  <c r="F140" i="18" s="1"/>
  <c r="AF28" i="6"/>
  <c r="U28" i="6"/>
  <c r="AL28" i="6"/>
  <c r="AD28" i="6"/>
  <c r="R28" i="6"/>
  <c r="N28" i="6"/>
  <c r="I28" i="6"/>
  <c r="Y28" i="6"/>
  <c r="W28" i="6"/>
  <c r="AM28" i="6"/>
  <c r="Q28" i="6"/>
  <c r="AH28" i="6"/>
  <c r="Z28" i="6"/>
  <c r="J28" i="6"/>
  <c r="H28" i="6"/>
  <c r="AB28" i="6"/>
  <c r="V28" i="6"/>
  <c r="D28" i="6"/>
  <c r="E28" i="6"/>
  <c r="G140" i="18"/>
  <c r="G153" i="18" s="1"/>
  <c r="X110" i="18"/>
  <c r="X111" i="18" s="1"/>
  <c r="AB110" i="18"/>
  <c r="AB111" i="18" s="1"/>
  <c r="AH37" i="7"/>
  <c r="Z37" i="7"/>
  <c r="R37" i="7"/>
  <c r="J37" i="7"/>
  <c r="AJ44" i="5"/>
  <c r="P44" i="5"/>
  <c r="AK37" i="7"/>
  <c r="AG37" i="7"/>
  <c r="AC37" i="7"/>
  <c r="Y37" i="7"/>
  <c r="U37" i="7"/>
  <c r="Q37" i="7"/>
  <c r="M37" i="7"/>
  <c r="I37" i="7"/>
  <c r="AD37" i="7"/>
  <c r="I111" i="18"/>
  <c r="AJ37" i="7"/>
  <c r="L37" i="7"/>
  <c r="Y111" i="18"/>
  <c r="AF37" i="7"/>
  <c r="P37" i="7"/>
  <c r="N37" i="7"/>
  <c r="F37" i="7"/>
  <c r="D37" i="7"/>
  <c r="AI37" i="7"/>
  <c r="AE37" i="7"/>
  <c r="AA37" i="7"/>
  <c r="W37" i="7"/>
  <c r="S37" i="7"/>
  <c r="O37" i="7"/>
  <c r="K37" i="7"/>
  <c r="G37" i="7"/>
  <c r="D111" i="18"/>
  <c r="D114" i="18" s="1"/>
  <c r="F79" i="18"/>
  <c r="F77" i="18" s="1"/>
  <c r="F88" i="18" s="1"/>
  <c r="E79" i="18"/>
  <c r="E153" i="18"/>
  <c r="E163" i="18" s="1"/>
  <c r="E141" i="18"/>
  <c r="F181" i="18"/>
  <c r="F157" i="18"/>
  <c r="E181" i="18"/>
  <c r="G180" i="18"/>
  <c r="G154" i="18"/>
  <c r="E180" i="18"/>
  <c r="E154" i="18"/>
  <c r="D181" i="18"/>
  <c r="D157" i="18"/>
  <c r="D158" i="18"/>
  <c r="C38" i="7"/>
  <c r="D164" i="18"/>
  <c r="D177" i="18" s="1"/>
  <c r="D118" i="18"/>
  <c r="D94" i="18"/>
  <c r="D30" i="6" s="1"/>
  <c r="E94" i="18"/>
  <c r="D23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AG96" i="9"/>
  <c r="AH96" i="9"/>
  <c r="AI96" i="9"/>
  <c r="AJ96" i="9"/>
  <c r="AK96" i="9"/>
  <c r="AL96" i="9"/>
  <c r="AM96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AF98" i="9"/>
  <c r="AG98" i="9"/>
  <c r="AH98" i="9"/>
  <c r="AI98" i="9"/>
  <c r="AJ98" i="9"/>
  <c r="AK98" i="9"/>
  <c r="AL98" i="9"/>
  <c r="AM98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AM99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G100" i="9"/>
  <c r="AH100" i="9"/>
  <c r="AI100" i="9"/>
  <c r="AJ100" i="9"/>
  <c r="AK100" i="9"/>
  <c r="AL100" i="9"/>
  <c r="AM100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AG101" i="9"/>
  <c r="AH101" i="9"/>
  <c r="AI101" i="9"/>
  <c r="AJ101" i="9"/>
  <c r="AK101" i="9"/>
  <c r="AL101" i="9"/>
  <c r="AM101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G102" i="9"/>
  <c r="AH102" i="9"/>
  <c r="AI102" i="9"/>
  <c r="AJ102" i="9"/>
  <c r="AK102" i="9"/>
  <c r="AL102" i="9"/>
  <c r="AM102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G103" i="9"/>
  <c r="AH103" i="9"/>
  <c r="AI103" i="9"/>
  <c r="AJ103" i="9"/>
  <c r="AK103" i="9"/>
  <c r="AL103" i="9"/>
  <c r="AM103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AI104" i="9"/>
  <c r="AJ104" i="9"/>
  <c r="AK104" i="9"/>
  <c r="AL104" i="9"/>
  <c r="AM104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AG105" i="9"/>
  <c r="AH105" i="9"/>
  <c r="AI105" i="9"/>
  <c r="AJ105" i="9"/>
  <c r="AK105" i="9"/>
  <c r="AL105" i="9"/>
  <c r="AM105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G106" i="9"/>
  <c r="AH106" i="9"/>
  <c r="AI106" i="9"/>
  <c r="AJ106" i="9"/>
  <c r="AK106" i="9"/>
  <c r="AL106" i="9"/>
  <c r="AM106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G107" i="9"/>
  <c r="AH107" i="9"/>
  <c r="AI107" i="9"/>
  <c r="AJ107" i="9"/>
  <c r="AK107" i="9"/>
  <c r="AL107" i="9"/>
  <c r="AM107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G108" i="9"/>
  <c r="AH108" i="9"/>
  <c r="AI108" i="9"/>
  <c r="AJ108" i="9"/>
  <c r="AK108" i="9"/>
  <c r="AL108" i="9"/>
  <c r="AM108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AG109" i="9"/>
  <c r="AH109" i="9"/>
  <c r="AI109" i="9"/>
  <c r="AJ109" i="9"/>
  <c r="AK109" i="9"/>
  <c r="AL109" i="9"/>
  <c r="AM109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G110" i="9"/>
  <c r="AH110" i="9"/>
  <c r="AI110" i="9"/>
  <c r="AJ110" i="9"/>
  <c r="AK110" i="9"/>
  <c r="AL110" i="9"/>
  <c r="AM110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G111" i="9"/>
  <c r="AH111" i="9"/>
  <c r="AI111" i="9"/>
  <c r="AJ111" i="9"/>
  <c r="AK111" i="9"/>
  <c r="AL111" i="9"/>
  <c r="AM111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G112" i="9"/>
  <c r="AH112" i="9"/>
  <c r="AI112" i="9"/>
  <c r="AJ112" i="9"/>
  <c r="AK112" i="9"/>
  <c r="AL112" i="9"/>
  <c r="AM112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AB113" i="9"/>
  <c r="AC113" i="9"/>
  <c r="AD113" i="9"/>
  <c r="AE113" i="9"/>
  <c r="AF113" i="9"/>
  <c r="AG113" i="9"/>
  <c r="AH113" i="9"/>
  <c r="AI113" i="9"/>
  <c r="AJ113" i="9"/>
  <c r="AK113" i="9"/>
  <c r="AL113" i="9"/>
  <c r="AM113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AG114" i="9"/>
  <c r="AH114" i="9"/>
  <c r="AI114" i="9"/>
  <c r="AJ114" i="9"/>
  <c r="AK114" i="9"/>
  <c r="AL114" i="9"/>
  <c r="AM114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X115" i="9"/>
  <c r="Y115" i="9"/>
  <c r="Z115" i="9"/>
  <c r="AA115" i="9"/>
  <c r="AB115" i="9"/>
  <c r="AC115" i="9"/>
  <c r="AD115" i="9"/>
  <c r="AE115" i="9"/>
  <c r="AF115" i="9"/>
  <c r="AG115" i="9"/>
  <c r="AH115" i="9"/>
  <c r="AI115" i="9"/>
  <c r="AJ115" i="9"/>
  <c r="AK115" i="9"/>
  <c r="AL115" i="9"/>
  <c r="AM115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AB116" i="9"/>
  <c r="AC116" i="9"/>
  <c r="AD116" i="9"/>
  <c r="AE116" i="9"/>
  <c r="AF116" i="9"/>
  <c r="AG116" i="9"/>
  <c r="AH116" i="9"/>
  <c r="AI116" i="9"/>
  <c r="AJ116" i="9"/>
  <c r="AK116" i="9"/>
  <c r="AL116" i="9"/>
  <c r="AM116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AG117" i="9"/>
  <c r="AH117" i="9"/>
  <c r="AI117" i="9"/>
  <c r="AJ117" i="9"/>
  <c r="AK117" i="9"/>
  <c r="AL117" i="9"/>
  <c r="AM117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AG118" i="9"/>
  <c r="AH118" i="9"/>
  <c r="AI118" i="9"/>
  <c r="AJ118" i="9"/>
  <c r="AK118" i="9"/>
  <c r="AL118" i="9"/>
  <c r="AM118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AG119" i="9"/>
  <c r="AH119" i="9"/>
  <c r="AI119" i="9"/>
  <c r="AJ119" i="9"/>
  <c r="AK119" i="9"/>
  <c r="AL119" i="9"/>
  <c r="AM119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AG120" i="9"/>
  <c r="AH120" i="9"/>
  <c r="AI120" i="9"/>
  <c r="AJ120" i="9"/>
  <c r="AK120" i="9"/>
  <c r="AL120" i="9"/>
  <c r="AM120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G121" i="9"/>
  <c r="AH121" i="9"/>
  <c r="AI121" i="9"/>
  <c r="AJ121" i="9"/>
  <c r="AK121" i="9"/>
  <c r="AL121" i="9"/>
  <c r="AM121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AG122" i="9"/>
  <c r="AH122" i="9"/>
  <c r="AI122" i="9"/>
  <c r="AJ122" i="9"/>
  <c r="AK122" i="9"/>
  <c r="AL122" i="9"/>
  <c r="AM122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AB123" i="9"/>
  <c r="AC123" i="9"/>
  <c r="AD123" i="9"/>
  <c r="AE123" i="9"/>
  <c r="AF123" i="9"/>
  <c r="AG123" i="9"/>
  <c r="AH123" i="9"/>
  <c r="AI123" i="9"/>
  <c r="AJ123" i="9"/>
  <c r="AK123" i="9"/>
  <c r="AL123" i="9"/>
  <c r="AM123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AG124" i="9"/>
  <c r="AH124" i="9"/>
  <c r="AI124" i="9"/>
  <c r="AJ124" i="9"/>
  <c r="AK124" i="9"/>
  <c r="AL124" i="9"/>
  <c r="AM124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AG125" i="9"/>
  <c r="AH125" i="9"/>
  <c r="AI125" i="9"/>
  <c r="AJ125" i="9"/>
  <c r="AK125" i="9"/>
  <c r="AL125" i="9"/>
  <c r="AM125" i="9"/>
  <c r="E95" i="9"/>
  <c r="F95" i="9"/>
  <c r="G95" i="9"/>
  <c r="E96" i="9"/>
  <c r="F96" i="9"/>
  <c r="G96" i="9"/>
  <c r="E97" i="9"/>
  <c r="F97" i="9"/>
  <c r="G97" i="9"/>
  <c r="E98" i="9"/>
  <c r="F98" i="9"/>
  <c r="G98" i="9"/>
  <c r="E99" i="9"/>
  <c r="F99" i="9"/>
  <c r="G99" i="9"/>
  <c r="E100" i="9"/>
  <c r="F100" i="9"/>
  <c r="G100" i="9"/>
  <c r="E101" i="9"/>
  <c r="F101" i="9"/>
  <c r="G101" i="9"/>
  <c r="E102" i="9"/>
  <c r="F102" i="9"/>
  <c r="G102" i="9"/>
  <c r="E103" i="9"/>
  <c r="F103" i="9"/>
  <c r="G103" i="9"/>
  <c r="E104" i="9"/>
  <c r="F104" i="9"/>
  <c r="G104" i="9"/>
  <c r="E105" i="9"/>
  <c r="F105" i="9"/>
  <c r="G105" i="9"/>
  <c r="E106" i="9"/>
  <c r="F106" i="9"/>
  <c r="G106" i="9"/>
  <c r="E107" i="9"/>
  <c r="F107" i="9"/>
  <c r="G107" i="9"/>
  <c r="E108" i="9"/>
  <c r="F108" i="9"/>
  <c r="G108" i="9"/>
  <c r="E109" i="9"/>
  <c r="F109" i="9"/>
  <c r="G109" i="9"/>
  <c r="E110" i="9"/>
  <c r="F110" i="9"/>
  <c r="G110" i="9"/>
  <c r="E111" i="9"/>
  <c r="F111" i="9"/>
  <c r="G111" i="9"/>
  <c r="E112" i="9"/>
  <c r="F112" i="9"/>
  <c r="G112" i="9"/>
  <c r="E113" i="9"/>
  <c r="F113" i="9"/>
  <c r="G113" i="9"/>
  <c r="E114" i="9"/>
  <c r="F114" i="9"/>
  <c r="G114" i="9"/>
  <c r="E115" i="9"/>
  <c r="F115" i="9"/>
  <c r="G115" i="9"/>
  <c r="E116" i="9"/>
  <c r="F116" i="9"/>
  <c r="G116" i="9"/>
  <c r="E117" i="9"/>
  <c r="F117" i="9"/>
  <c r="G117" i="9"/>
  <c r="E118" i="9"/>
  <c r="F118" i="9"/>
  <c r="G118" i="9"/>
  <c r="E119" i="9"/>
  <c r="F119" i="9"/>
  <c r="G119" i="9"/>
  <c r="E120" i="9"/>
  <c r="F120" i="9"/>
  <c r="G120" i="9"/>
  <c r="E121" i="9"/>
  <c r="F121" i="9"/>
  <c r="G121" i="9"/>
  <c r="E122" i="9"/>
  <c r="F122" i="9"/>
  <c r="G122" i="9"/>
  <c r="E123" i="9"/>
  <c r="F123" i="9"/>
  <c r="G123" i="9"/>
  <c r="E124" i="9"/>
  <c r="F124" i="9"/>
  <c r="G124" i="9"/>
  <c r="E125" i="9"/>
  <c r="F125" i="9"/>
  <c r="G12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AI38" i="9"/>
  <c r="AJ38" i="9"/>
  <c r="AK38" i="9"/>
  <c r="AL38" i="9"/>
  <c r="AM38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C23" i="9"/>
  <c r="C96" i="9" s="1"/>
  <c r="C150" i="9" s="1"/>
  <c r="C202" i="9" s="1"/>
  <c r="C24" i="9"/>
  <c r="C97" i="9" s="1"/>
  <c r="C151" i="9" s="1"/>
  <c r="C203" i="9" s="1"/>
  <c r="C25" i="9"/>
  <c r="C98" i="9" s="1"/>
  <c r="C152" i="9" s="1"/>
  <c r="C204" i="9" s="1"/>
  <c r="C26" i="9"/>
  <c r="C99" i="9" s="1"/>
  <c r="C153" i="9" s="1"/>
  <c r="C205" i="9" s="1"/>
  <c r="C27" i="9"/>
  <c r="C100" i="9" s="1"/>
  <c r="C154" i="9" s="1"/>
  <c r="C206" i="9" s="1"/>
  <c r="C28" i="9"/>
  <c r="C101" i="9" s="1"/>
  <c r="C155" i="9" s="1"/>
  <c r="C207" i="9" s="1"/>
  <c r="C29" i="9"/>
  <c r="C102" i="9" s="1"/>
  <c r="C156" i="9" s="1"/>
  <c r="C208" i="9" s="1"/>
  <c r="C30" i="9"/>
  <c r="C103" i="9" s="1"/>
  <c r="C157" i="9" s="1"/>
  <c r="C209" i="9" s="1"/>
  <c r="C31" i="9"/>
  <c r="C104" i="9" s="1"/>
  <c r="C158" i="9" s="1"/>
  <c r="C210" i="9" s="1"/>
  <c r="C32" i="9"/>
  <c r="C105" i="9" s="1"/>
  <c r="C159" i="9" s="1"/>
  <c r="C211" i="9" s="1"/>
  <c r="C33" i="9"/>
  <c r="C106" i="9" s="1"/>
  <c r="C160" i="9" s="1"/>
  <c r="C212" i="9" s="1"/>
  <c r="C34" i="9"/>
  <c r="C107" i="9" s="1"/>
  <c r="C161" i="9" s="1"/>
  <c r="C213" i="9" s="1"/>
  <c r="C35" i="9"/>
  <c r="C108" i="9" s="1"/>
  <c r="C162" i="9" s="1"/>
  <c r="C214" i="9" s="1"/>
  <c r="C36" i="9"/>
  <c r="C109" i="9" s="1"/>
  <c r="C163" i="9" s="1"/>
  <c r="C215" i="9" s="1"/>
  <c r="C37" i="9"/>
  <c r="C110" i="9" s="1"/>
  <c r="C164" i="9" s="1"/>
  <c r="C216" i="9" s="1"/>
  <c r="C38" i="9"/>
  <c r="C111" i="9" s="1"/>
  <c r="C165" i="9" s="1"/>
  <c r="C217" i="9" s="1"/>
  <c r="C39" i="9"/>
  <c r="C112" i="9" s="1"/>
  <c r="C166" i="9" s="1"/>
  <c r="C218" i="9" s="1"/>
  <c r="C40" i="9"/>
  <c r="C113" i="9" s="1"/>
  <c r="C167" i="9" s="1"/>
  <c r="C219" i="9" s="1"/>
  <c r="C41" i="9"/>
  <c r="C114" i="9" s="1"/>
  <c r="C168" i="9" s="1"/>
  <c r="C220" i="9" s="1"/>
  <c r="C42" i="9"/>
  <c r="C115" i="9" s="1"/>
  <c r="C169" i="9" s="1"/>
  <c r="C221" i="9" s="1"/>
  <c r="C43" i="9"/>
  <c r="C116" i="9" s="1"/>
  <c r="C170" i="9" s="1"/>
  <c r="C222" i="9" s="1"/>
  <c r="C44" i="9"/>
  <c r="C117" i="9" s="1"/>
  <c r="C171" i="9" s="1"/>
  <c r="C223" i="9" s="1"/>
  <c r="C45" i="9"/>
  <c r="C118" i="9" s="1"/>
  <c r="C172" i="9" s="1"/>
  <c r="C224" i="9" s="1"/>
  <c r="C46" i="9"/>
  <c r="C119" i="9" s="1"/>
  <c r="C173" i="9" s="1"/>
  <c r="C225" i="9" s="1"/>
  <c r="C47" i="9"/>
  <c r="C120" i="9" s="1"/>
  <c r="C174" i="9" s="1"/>
  <c r="C226" i="9" s="1"/>
  <c r="C48" i="9"/>
  <c r="C121" i="9" s="1"/>
  <c r="C175" i="9" s="1"/>
  <c r="C227" i="9" s="1"/>
  <c r="C49" i="9"/>
  <c r="C122" i="9" s="1"/>
  <c r="C176" i="9" s="1"/>
  <c r="C228" i="9" s="1"/>
  <c r="C50" i="9"/>
  <c r="C123" i="9" s="1"/>
  <c r="C177" i="9" s="1"/>
  <c r="C229" i="9" s="1"/>
  <c r="C51" i="9"/>
  <c r="C124" i="9" s="1"/>
  <c r="C178" i="9" s="1"/>
  <c r="C230" i="9" s="1"/>
  <c r="C52" i="9"/>
  <c r="C125" i="9" s="1"/>
  <c r="C179" i="9" s="1"/>
  <c r="C231" i="9" s="1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E103" i="11"/>
  <c r="F103" i="11"/>
  <c r="G103" i="11"/>
  <c r="G157" i="11" s="1"/>
  <c r="G209" i="11" s="1"/>
  <c r="H103" i="11"/>
  <c r="I103" i="11"/>
  <c r="I157" i="11" s="1"/>
  <c r="I209" i="11" s="1"/>
  <c r="J103" i="11"/>
  <c r="K103" i="11"/>
  <c r="K157" i="11" s="1"/>
  <c r="K209" i="11" s="1"/>
  <c r="L103" i="11"/>
  <c r="M103" i="11"/>
  <c r="M157" i="11" s="1"/>
  <c r="M209" i="11" s="1"/>
  <c r="N103" i="11"/>
  <c r="O103" i="11"/>
  <c r="O157" i="11" s="1"/>
  <c r="O209" i="11" s="1"/>
  <c r="P103" i="11"/>
  <c r="Q103" i="11"/>
  <c r="Q157" i="11" s="1"/>
  <c r="Q209" i="11" s="1"/>
  <c r="R103" i="11"/>
  <c r="S103" i="11"/>
  <c r="S157" i="11" s="1"/>
  <c r="S209" i="11" s="1"/>
  <c r="T103" i="11"/>
  <c r="U103" i="11"/>
  <c r="U157" i="11" s="1"/>
  <c r="U209" i="11" s="1"/>
  <c r="V103" i="11"/>
  <c r="W103" i="11"/>
  <c r="W157" i="11" s="1"/>
  <c r="W209" i="11" s="1"/>
  <c r="X103" i="11"/>
  <c r="Y103" i="11"/>
  <c r="Y157" i="11" s="1"/>
  <c r="Y209" i="11" s="1"/>
  <c r="Z103" i="11"/>
  <c r="AA103" i="11"/>
  <c r="AA157" i="11" s="1"/>
  <c r="AA209" i="11" s="1"/>
  <c r="AB103" i="11"/>
  <c r="AC103" i="11"/>
  <c r="AC157" i="11" s="1"/>
  <c r="AC209" i="11" s="1"/>
  <c r="AD103" i="11"/>
  <c r="AE103" i="11"/>
  <c r="AE157" i="11" s="1"/>
  <c r="AE209" i="11" s="1"/>
  <c r="AF103" i="11"/>
  <c r="AG103" i="11"/>
  <c r="AG157" i="11" s="1"/>
  <c r="AG209" i="11" s="1"/>
  <c r="AH103" i="11"/>
  <c r="AI103" i="11"/>
  <c r="AI157" i="11" s="1"/>
  <c r="AI209" i="11" s="1"/>
  <c r="AJ103" i="11"/>
  <c r="AK103" i="11"/>
  <c r="AK157" i="11" s="1"/>
  <c r="AK209" i="11" s="1"/>
  <c r="AL103" i="11"/>
  <c r="AM103" i="11"/>
  <c r="AM157" i="11" s="1"/>
  <c r="AM209" i="11" s="1"/>
  <c r="E104" i="11"/>
  <c r="F104" i="11"/>
  <c r="F158" i="11" s="1"/>
  <c r="F210" i="11" s="1"/>
  <c r="G104" i="11"/>
  <c r="H104" i="11"/>
  <c r="H158" i="11" s="1"/>
  <c r="H210" i="11" s="1"/>
  <c r="I104" i="11"/>
  <c r="J104" i="11"/>
  <c r="J158" i="11" s="1"/>
  <c r="J210" i="11" s="1"/>
  <c r="K104" i="11"/>
  <c r="L104" i="11"/>
  <c r="L158" i="11" s="1"/>
  <c r="L210" i="11" s="1"/>
  <c r="M104" i="11"/>
  <c r="N104" i="11"/>
  <c r="N158" i="11" s="1"/>
  <c r="N210" i="11" s="1"/>
  <c r="O104" i="11"/>
  <c r="P104" i="11"/>
  <c r="P158" i="11" s="1"/>
  <c r="P210" i="11" s="1"/>
  <c r="Q104" i="11"/>
  <c r="R104" i="11"/>
  <c r="R158" i="11" s="1"/>
  <c r="R210" i="11" s="1"/>
  <c r="S104" i="11"/>
  <c r="T104" i="11"/>
  <c r="T158" i="11" s="1"/>
  <c r="T210" i="11" s="1"/>
  <c r="U104" i="11"/>
  <c r="V104" i="11"/>
  <c r="V158" i="11" s="1"/>
  <c r="V210" i="11" s="1"/>
  <c r="W104" i="11"/>
  <c r="X104" i="11"/>
  <c r="X158" i="11" s="1"/>
  <c r="X210" i="11" s="1"/>
  <c r="Y104" i="11"/>
  <c r="Z104" i="11"/>
  <c r="Z158" i="11" s="1"/>
  <c r="Z210" i="11" s="1"/>
  <c r="AA104" i="11"/>
  <c r="AB104" i="11"/>
  <c r="AB158" i="11" s="1"/>
  <c r="AB210" i="11" s="1"/>
  <c r="AC104" i="11"/>
  <c r="AD104" i="11"/>
  <c r="AD158" i="11" s="1"/>
  <c r="AD210" i="11" s="1"/>
  <c r="AE104" i="11"/>
  <c r="AF104" i="11"/>
  <c r="AF158" i="11" s="1"/>
  <c r="AF210" i="11" s="1"/>
  <c r="AG104" i="11"/>
  <c r="AH104" i="11"/>
  <c r="AH158" i="11" s="1"/>
  <c r="AH210" i="11" s="1"/>
  <c r="AI104" i="11"/>
  <c r="AJ104" i="11"/>
  <c r="AJ158" i="11" s="1"/>
  <c r="AJ210" i="11" s="1"/>
  <c r="AK104" i="11"/>
  <c r="AL104" i="11"/>
  <c r="AL158" i="11" s="1"/>
  <c r="AL210" i="11" s="1"/>
  <c r="AM104" i="11"/>
  <c r="E105" i="11"/>
  <c r="E159" i="11" s="1"/>
  <c r="E211" i="11" s="1"/>
  <c r="F105" i="11"/>
  <c r="G105" i="11"/>
  <c r="G159" i="11" s="1"/>
  <c r="G211" i="11" s="1"/>
  <c r="H105" i="11"/>
  <c r="I105" i="11"/>
  <c r="I159" i="11" s="1"/>
  <c r="I211" i="11" s="1"/>
  <c r="J105" i="11"/>
  <c r="K105" i="11"/>
  <c r="K159" i="11" s="1"/>
  <c r="K211" i="11" s="1"/>
  <c r="L105" i="11"/>
  <c r="M105" i="11"/>
  <c r="M159" i="11" s="1"/>
  <c r="M211" i="11" s="1"/>
  <c r="N105" i="11"/>
  <c r="O105" i="11"/>
  <c r="O159" i="11" s="1"/>
  <c r="O211" i="11" s="1"/>
  <c r="P105" i="11"/>
  <c r="Q105" i="11"/>
  <c r="Q159" i="11" s="1"/>
  <c r="Q211" i="11" s="1"/>
  <c r="R105" i="11"/>
  <c r="S105" i="11"/>
  <c r="S159" i="11" s="1"/>
  <c r="S211" i="11" s="1"/>
  <c r="T105" i="11"/>
  <c r="U105" i="11"/>
  <c r="U159" i="11" s="1"/>
  <c r="U211" i="11" s="1"/>
  <c r="V105" i="11"/>
  <c r="W105" i="11"/>
  <c r="W159" i="11" s="1"/>
  <c r="W211" i="11" s="1"/>
  <c r="X105" i="11"/>
  <c r="Y105" i="11"/>
  <c r="Y159" i="11" s="1"/>
  <c r="Y211" i="11" s="1"/>
  <c r="Z105" i="11"/>
  <c r="AA105" i="11"/>
  <c r="AA159" i="11" s="1"/>
  <c r="AA211" i="11" s="1"/>
  <c r="AB105" i="11"/>
  <c r="AC105" i="11"/>
  <c r="AC159" i="11" s="1"/>
  <c r="AC211" i="11" s="1"/>
  <c r="AD105" i="11"/>
  <c r="AE105" i="11"/>
  <c r="AE159" i="11" s="1"/>
  <c r="AE211" i="11" s="1"/>
  <c r="AF105" i="11"/>
  <c r="AG105" i="11"/>
  <c r="AG159" i="11" s="1"/>
  <c r="AG211" i="11" s="1"/>
  <c r="AH105" i="11"/>
  <c r="AI105" i="11"/>
  <c r="AI159" i="11" s="1"/>
  <c r="AI211" i="11" s="1"/>
  <c r="AJ105" i="11"/>
  <c r="AK105" i="11"/>
  <c r="AK159" i="11" s="1"/>
  <c r="AK211" i="11" s="1"/>
  <c r="AL105" i="11"/>
  <c r="AM105" i="11"/>
  <c r="AM159" i="11" s="1"/>
  <c r="AM211" i="11" s="1"/>
  <c r="E106" i="11"/>
  <c r="F106" i="11"/>
  <c r="F160" i="11" s="1"/>
  <c r="F212" i="11" s="1"/>
  <c r="G106" i="11"/>
  <c r="H106" i="11"/>
  <c r="H160" i="11" s="1"/>
  <c r="H212" i="11" s="1"/>
  <c r="I106" i="11"/>
  <c r="J106" i="11"/>
  <c r="J160" i="11" s="1"/>
  <c r="J212" i="11" s="1"/>
  <c r="K106" i="11"/>
  <c r="L106" i="11"/>
  <c r="L160" i="11" s="1"/>
  <c r="L212" i="11" s="1"/>
  <c r="M106" i="11"/>
  <c r="N106" i="11"/>
  <c r="N160" i="11" s="1"/>
  <c r="N212" i="11" s="1"/>
  <c r="O106" i="11"/>
  <c r="P106" i="11"/>
  <c r="P160" i="11" s="1"/>
  <c r="P212" i="11" s="1"/>
  <c r="Q106" i="11"/>
  <c r="R106" i="11"/>
  <c r="R160" i="11" s="1"/>
  <c r="R212" i="11" s="1"/>
  <c r="S106" i="11"/>
  <c r="T106" i="11"/>
  <c r="T160" i="11" s="1"/>
  <c r="T212" i="11" s="1"/>
  <c r="U106" i="11"/>
  <c r="V106" i="11"/>
  <c r="V160" i="11" s="1"/>
  <c r="V212" i="11" s="1"/>
  <c r="W106" i="11"/>
  <c r="X106" i="11"/>
  <c r="X160" i="11" s="1"/>
  <c r="X212" i="11" s="1"/>
  <c r="Y106" i="11"/>
  <c r="Z106" i="11"/>
  <c r="Z160" i="11" s="1"/>
  <c r="Z212" i="11" s="1"/>
  <c r="AA106" i="11"/>
  <c r="AB106" i="11"/>
  <c r="AB160" i="11" s="1"/>
  <c r="AB212" i="11" s="1"/>
  <c r="AC106" i="11"/>
  <c r="AD106" i="11"/>
  <c r="AD160" i="11" s="1"/>
  <c r="AD212" i="11" s="1"/>
  <c r="AE106" i="11"/>
  <c r="AF106" i="11"/>
  <c r="AF160" i="11" s="1"/>
  <c r="AF212" i="11" s="1"/>
  <c r="AG106" i="11"/>
  <c r="AH106" i="11"/>
  <c r="AH160" i="11" s="1"/>
  <c r="AH212" i="11" s="1"/>
  <c r="AI106" i="11"/>
  <c r="AJ106" i="11"/>
  <c r="AJ160" i="11" s="1"/>
  <c r="AJ212" i="11" s="1"/>
  <c r="AK106" i="11"/>
  <c r="AL106" i="11"/>
  <c r="AL160" i="11" s="1"/>
  <c r="AL212" i="11" s="1"/>
  <c r="AM106" i="11"/>
  <c r="E107" i="11"/>
  <c r="E161" i="11" s="1"/>
  <c r="E213" i="11" s="1"/>
  <c r="F107" i="11"/>
  <c r="G107" i="11"/>
  <c r="G161" i="11" s="1"/>
  <c r="G213" i="11" s="1"/>
  <c r="H107" i="11"/>
  <c r="H161" i="11" s="1"/>
  <c r="H213" i="11" s="1"/>
  <c r="I107" i="11"/>
  <c r="I161" i="11" s="1"/>
  <c r="I213" i="11" s="1"/>
  <c r="J107" i="11"/>
  <c r="K107" i="11"/>
  <c r="K161" i="11" s="1"/>
  <c r="K213" i="11" s="1"/>
  <c r="L107" i="11"/>
  <c r="L161" i="11" s="1"/>
  <c r="L213" i="11" s="1"/>
  <c r="M107" i="11"/>
  <c r="M161" i="11" s="1"/>
  <c r="M213" i="11" s="1"/>
  <c r="N107" i="11"/>
  <c r="O107" i="11"/>
  <c r="O161" i="11" s="1"/>
  <c r="O213" i="11" s="1"/>
  <c r="P107" i="11"/>
  <c r="P161" i="11" s="1"/>
  <c r="P213" i="11" s="1"/>
  <c r="Q107" i="11"/>
  <c r="Q161" i="11" s="1"/>
  <c r="Q213" i="11" s="1"/>
  <c r="R107" i="11"/>
  <c r="S107" i="11"/>
  <c r="S161" i="11" s="1"/>
  <c r="S213" i="11" s="1"/>
  <c r="T107" i="11"/>
  <c r="U107" i="11"/>
  <c r="U161" i="11" s="1"/>
  <c r="U213" i="11" s="1"/>
  <c r="V107" i="11"/>
  <c r="W107" i="11"/>
  <c r="W161" i="11" s="1"/>
  <c r="W213" i="11" s="1"/>
  <c r="X107" i="11"/>
  <c r="X161" i="11" s="1"/>
  <c r="X213" i="11" s="1"/>
  <c r="Y107" i="11"/>
  <c r="Y161" i="11" s="1"/>
  <c r="Y213" i="11" s="1"/>
  <c r="Z107" i="11"/>
  <c r="AA107" i="11"/>
  <c r="AA161" i="11" s="1"/>
  <c r="AA213" i="11" s="1"/>
  <c r="AB107" i="11"/>
  <c r="AB161" i="11" s="1"/>
  <c r="AB213" i="11" s="1"/>
  <c r="AC107" i="11"/>
  <c r="AC161" i="11" s="1"/>
  <c r="AC213" i="11" s="1"/>
  <c r="AD107" i="11"/>
  <c r="AE107" i="11"/>
  <c r="AE161" i="11" s="1"/>
  <c r="AE213" i="11" s="1"/>
  <c r="AF107" i="11"/>
  <c r="AF161" i="11" s="1"/>
  <c r="AF213" i="11" s="1"/>
  <c r="AG107" i="11"/>
  <c r="AG161" i="11" s="1"/>
  <c r="AG213" i="11" s="1"/>
  <c r="AH107" i="11"/>
  <c r="AI107" i="11"/>
  <c r="AI161" i="11" s="1"/>
  <c r="AI213" i="11" s="1"/>
  <c r="AJ107" i="11"/>
  <c r="AK107" i="11"/>
  <c r="AK161" i="11" s="1"/>
  <c r="AK213" i="11" s="1"/>
  <c r="AL107" i="11"/>
  <c r="AM107" i="11"/>
  <c r="AM161" i="11" s="1"/>
  <c r="AM213" i="11" s="1"/>
  <c r="E108" i="11"/>
  <c r="F108" i="11"/>
  <c r="F162" i="11" s="1"/>
  <c r="F214" i="11" s="1"/>
  <c r="G108" i="11"/>
  <c r="H108" i="11"/>
  <c r="H162" i="11" s="1"/>
  <c r="H214" i="11" s="1"/>
  <c r="I108" i="11"/>
  <c r="J108" i="11"/>
  <c r="J162" i="11" s="1"/>
  <c r="J214" i="11" s="1"/>
  <c r="K108" i="11"/>
  <c r="L108" i="11"/>
  <c r="L162" i="11" s="1"/>
  <c r="L214" i="11" s="1"/>
  <c r="M108" i="11"/>
  <c r="N108" i="11"/>
  <c r="N162" i="11" s="1"/>
  <c r="N214" i="11" s="1"/>
  <c r="O108" i="11"/>
  <c r="P108" i="11"/>
  <c r="P162" i="11" s="1"/>
  <c r="P214" i="11" s="1"/>
  <c r="Q108" i="11"/>
  <c r="R108" i="11"/>
  <c r="R162" i="11" s="1"/>
  <c r="R214" i="11" s="1"/>
  <c r="S108" i="11"/>
  <c r="T108" i="11"/>
  <c r="T162" i="11" s="1"/>
  <c r="T214" i="11" s="1"/>
  <c r="U108" i="11"/>
  <c r="V108" i="11"/>
  <c r="V162" i="11" s="1"/>
  <c r="V214" i="11" s="1"/>
  <c r="W108" i="11"/>
  <c r="X108" i="11"/>
  <c r="X162" i="11" s="1"/>
  <c r="X214" i="11" s="1"/>
  <c r="Y108" i="11"/>
  <c r="Z108" i="11"/>
  <c r="Z162" i="11" s="1"/>
  <c r="Z214" i="11" s="1"/>
  <c r="AA108" i="11"/>
  <c r="AB108" i="11"/>
  <c r="AB162" i="11" s="1"/>
  <c r="AB214" i="11" s="1"/>
  <c r="AC108" i="11"/>
  <c r="AD108" i="11"/>
  <c r="AD162" i="11" s="1"/>
  <c r="AD214" i="11" s="1"/>
  <c r="AE108" i="11"/>
  <c r="AF108" i="11"/>
  <c r="AF162" i="11" s="1"/>
  <c r="AF214" i="11" s="1"/>
  <c r="AG108" i="11"/>
  <c r="AH108" i="11"/>
  <c r="AH162" i="11" s="1"/>
  <c r="AH214" i="11" s="1"/>
  <c r="AI108" i="11"/>
  <c r="AJ108" i="11"/>
  <c r="AJ162" i="11" s="1"/>
  <c r="AJ214" i="11" s="1"/>
  <c r="AK108" i="11"/>
  <c r="AL108" i="11"/>
  <c r="AL162" i="11" s="1"/>
  <c r="AL214" i="11" s="1"/>
  <c r="AM108" i="11"/>
  <c r="E109" i="11"/>
  <c r="E163" i="11" s="1"/>
  <c r="E215" i="11" s="1"/>
  <c r="F109" i="11"/>
  <c r="G109" i="11"/>
  <c r="G163" i="11" s="1"/>
  <c r="G215" i="11" s="1"/>
  <c r="H109" i="11"/>
  <c r="H163" i="11" s="1"/>
  <c r="H215" i="11" s="1"/>
  <c r="I109" i="11"/>
  <c r="I163" i="11" s="1"/>
  <c r="I215" i="11" s="1"/>
  <c r="J109" i="11"/>
  <c r="K109" i="11"/>
  <c r="K163" i="11" s="1"/>
  <c r="K215" i="11" s="1"/>
  <c r="L109" i="11"/>
  <c r="L163" i="11" s="1"/>
  <c r="L215" i="11" s="1"/>
  <c r="M109" i="11"/>
  <c r="M163" i="11" s="1"/>
  <c r="M215" i="11" s="1"/>
  <c r="N109" i="11"/>
  <c r="O109" i="11"/>
  <c r="O163" i="11" s="1"/>
  <c r="O215" i="11" s="1"/>
  <c r="P109" i="11"/>
  <c r="P163" i="11" s="1"/>
  <c r="P215" i="11" s="1"/>
  <c r="Q109" i="11"/>
  <c r="Q163" i="11" s="1"/>
  <c r="Q215" i="11" s="1"/>
  <c r="R109" i="11"/>
  <c r="S109" i="11"/>
  <c r="S163" i="11" s="1"/>
  <c r="S215" i="11" s="1"/>
  <c r="T109" i="11"/>
  <c r="T163" i="11" s="1"/>
  <c r="T215" i="11" s="1"/>
  <c r="U109" i="11"/>
  <c r="U163" i="11" s="1"/>
  <c r="U215" i="11" s="1"/>
  <c r="V109" i="11"/>
  <c r="W109" i="11"/>
  <c r="W163" i="11" s="1"/>
  <c r="W215" i="11" s="1"/>
  <c r="X109" i="11"/>
  <c r="X163" i="11" s="1"/>
  <c r="X215" i="11" s="1"/>
  <c r="Y109" i="11"/>
  <c r="Y163" i="11" s="1"/>
  <c r="Y215" i="11" s="1"/>
  <c r="Z109" i="11"/>
  <c r="AA109" i="11"/>
  <c r="AA163" i="11" s="1"/>
  <c r="AA215" i="11" s="1"/>
  <c r="AB109" i="11"/>
  <c r="AB163" i="11" s="1"/>
  <c r="AB215" i="11" s="1"/>
  <c r="AC109" i="11"/>
  <c r="AC163" i="11" s="1"/>
  <c r="AC215" i="11" s="1"/>
  <c r="AD109" i="11"/>
  <c r="AE109" i="11"/>
  <c r="AE163" i="11" s="1"/>
  <c r="AE215" i="11" s="1"/>
  <c r="AF109" i="11"/>
  <c r="AF163" i="11" s="1"/>
  <c r="AF215" i="11" s="1"/>
  <c r="AG109" i="11"/>
  <c r="AG163" i="11" s="1"/>
  <c r="AG215" i="11" s="1"/>
  <c r="AH109" i="11"/>
  <c r="AI109" i="11"/>
  <c r="AI163" i="11" s="1"/>
  <c r="AI215" i="11" s="1"/>
  <c r="AJ109" i="11"/>
  <c r="AJ163" i="11" s="1"/>
  <c r="AJ215" i="11" s="1"/>
  <c r="AK109" i="11"/>
  <c r="AK163" i="11" s="1"/>
  <c r="AK215" i="11" s="1"/>
  <c r="AL109" i="11"/>
  <c r="AM109" i="11"/>
  <c r="AM163" i="11" s="1"/>
  <c r="AM215" i="11" s="1"/>
  <c r="E110" i="11"/>
  <c r="E164" i="11" s="1"/>
  <c r="E216" i="11" s="1"/>
  <c r="F110" i="11"/>
  <c r="F164" i="11" s="1"/>
  <c r="F216" i="11" s="1"/>
  <c r="G110" i="11"/>
  <c r="H110" i="11"/>
  <c r="H164" i="11" s="1"/>
  <c r="H216" i="11" s="1"/>
  <c r="I110" i="11"/>
  <c r="J110" i="11"/>
  <c r="J164" i="11" s="1"/>
  <c r="J216" i="11" s="1"/>
  <c r="K110" i="11"/>
  <c r="L110" i="11"/>
  <c r="L164" i="11" s="1"/>
  <c r="L216" i="11" s="1"/>
  <c r="M110" i="11"/>
  <c r="N110" i="11"/>
  <c r="N164" i="11" s="1"/>
  <c r="N216" i="11" s="1"/>
  <c r="O110" i="11"/>
  <c r="P110" i="11"/>
  <c r="P164" i="11" s="1"/>
  <c r="P216" i="11" s="1"/>
  <c r="Q110" i="11"/>
  <c r="R110" i="11"/>
  <c r="R164" i="11" s="1"/>
  <c r="R216" i="11" s="1"/>
  <c r="S110" i="11"/>
  <c r="T110" i="11"/>
  <c r="T164" i="11" s="1"/>
  <c r="T216" i="11" s="1"/>
  <c r="U110" i="11"/>
  <c r="V110" i="11"/>
  <c r="V164" i="11" s="1"/>
  <c r="V216" i="11" s="1"/>
  <c r="W110" i="11"/>
  <c r="X110" i="11"/>
  <c r="X164" i="11" s="1"/>
  <c r="X216" i="11" s="1"/>
  <c r="Y110" i="11"/>
  <c r="Z110" i="11"/>
  <c r="Z164" i="11" s="1"/>
  <c r="Z216" i="11" s="1"/>
  <c r="AA110" i="11"/>
  <c r="AB110" i="11"/>
  <c r="AB164" i="11" s="1"/>
  <c r="AB216" i="11" s="1"/>
  <c r="AC110" i="11"/>
  <c r="AD110" i="11"/>
  <c r="AD164" i="11" s="1"/>
  <c r="AD216" i="11" s="1"/>
  <c r="AE110" i="11"/>
  <c r="AF110" i="11"/>
  <c r="AF164" i="11" s="1"/>
  <c r="AF216" i="11" s="1"/>
  <c r="AG110" i="11"/>
  <c r="AH110" i="11"/>
  <c r="AH164" i="11" s="1"/>
  <c r="AH216" i="11" s="1"/>
  <c r="AI110" i="11"/>
  <c r="AJ110" i="11"/>
  <c r="AJ164" i="11" s="1"/>
  <c r="AJ216" i="11" s="1"/>
  <c r="AK110" i="11"/>
  <c r="AL110" i="11"/>
  <c r="AL164" i="11" s="1"/>
  <c r="AL216" i="11" s="1"/>
  <c r="AM110" i="11"/>
  <c r="E111" i="11"/>
  <c r="E165" i="11" s="1"/>
  <c r="E217" i="11" s="1"/>
  <c r="F111" i="11"/>
  <c r="G111" i="11"/>
  <c r="G165" i="11" s="1"/>
  <c r="G217" i="11" s="1"/>
  <c r="H111" i="11"/>
  <c r="H165" i="11" s="1"/>
  <c r="H217" i="11" s="1"/>
  <c r="I111" i="11"/>
  <c r="I165" i="11" s="1"/>
  <c r="I217" i="11" s="1"/>
  <c r="J111" i="11"/>
  <c r="K111" i="11"/>
  <c r="K165" i="11" s="1"/>
  <c r="K217" i="11" s="1"/>
  <c r="L111" i="11"/>
  <c r="L165" i="11" s="1"/>
  <c r="L217" i="11" s="1"/>
  <c r="M111" i="11"/>
  <c r="M165" i="11" s="1"/>
  <c r="M217" i="11" s="1"/>
  <c r="N111" i="11"/>
  <c r="O111" i="11"/>
  <c r="O165" i="11" s="1"/>
  <c r="O217" i="11" s="1"/>
  <c r="P111" i="11"/>
  <c r="P165" i="11" s="1"/>
  <c r="P217" i="11" s="1"/>
  <c r="Q111" i="11"/>
  <c r="Q165" i="11" s="1"/>
  <c r="Q217" i="11" s="1"/>
  <c r="R111" i="11"/>
  <c r="S111" i="11"/>
  <c r="S165" i="11" s="1"/>
  <c r="S217" i="11" s="1"/>
  <c r="T111" i="11"/>
  <c r="T165" i="11" s="1"/>
  <c r="T217" i="11" s="1"/>
  <c r="U111" i="11"/>
  <c r="U165" i="11" s="1"/>
  <c r="U217" i="11" s="1"/>
  <c r="V111" i="11"/>
  <c r="W111" i="11"/>
  <c r="W165" i="11" s="1"/>
  <c r="W217" i="11" s="1"/>
  <c r="X111" i="11"/>
  <c r="X165" i="11" s="1"/>
  <c r="X217" i="11" s="1"/>
  <c r="Y111" i="11"/>
  <c r="Y165" i="11" s="1"/>
  <c r="Y217" i="11" s="1"/>
  <c r="Z111" i="11"/>
  <c r="AA111" i="11"/>
  <c r="AA165" i="11" s="1"/>
  <c r="AA217" i="11" s="1"/>
  <c r="AB111" i="11"/>
  <c r="AB165" i="11" s="1"/>
  <c r="AB217" i="11" s="1"/>
  <c r="AC111" i="11"/>
  <c r="AC165" i="11" s="1"/>
  <c r="AC217" i="11" s="1"/>
  <c r="AD111" i="11"/>
  <c r="AE111" i="11"/>
  <c r="AE165" i="11" s="1"/>
  <c r="AE217" i="11" s="1"/>
  <c r="AF111" i="11"/>
  <c r="AF165" i="11" s="1"/>
  <c r="AF217" i="11" s="1"/>
  <c r="AG111" i="11"/>
  <c r="AG165" i="11" s="1"/>
  <c r="AG217" i="11" s="1"/>
  <c r="AH111" i="11"/>
  <c r="AI111" i="11"/>
  <c r="AI165" i="11" s="1"/>
  <c r="AI217" i="11" s="1"/>
  <c r="AJ111" i="11"/>
  <c r="AJ165" i="11" s="1"/>
  <c r="AJ217" i="11" s="1"/>
  <c r="AK111" i="11"/>
  <c r="AK165" i="11" s="1"/>
  <c r="AK217" i="11" s="1"/>
  <c r="AL111" i="11"/>
  <c r="AM111" i="11"/>
  <c r="AM165" i="11" s="1"/>
  <c r="AM217" i="11" s="1"/>
  <c r="E112" i="11"/>
  <c r="E166" i="11" s="1"/>
  <c r="E218" i="11" s="1"/>
  <c r="F112" i="11"/>
  <c r="F166" i="11" s="1"/>
  <c r="F218" i="11" s="1"/>
  <c r="G112" i="11"/>
  <c r="H112" i="11"/>
  <c r="H166" i="11" s="1"/>
  <c r="H218" i="11" s="1"/>
  <c r="I112" i="11"/>
  <c r="J112" i="11"/>
  <c r="J166" i="11" s="1"/>
  <c r="J218" i="11" s="1"/>
  <c r="K112" i="11"/>
  <c r="L112" i="11"/>
  <c r="L166" i="11" s="1"/>
  <c r="L218" i="11" s="1"/>
  <c r="M112" i="11"/>
  <c r="N112" i="11"/>
  <c r="N166" i="11" s="1"/>
  <c r="N218" i="11" s="1"/>
  <c r="O112" i="11"/>
  <c r="P112" i="11"/>
  <c r="P166" i="11" s="1"/>
  <c r="P218" i="11" s="1"/>
  <c r="Q112" i="11"/>
  <c r="R112" i="11"/>
  <c r="R166" i="11" s="1"/>
  <c r="R218" i="11" s="1"/>
  <c r="S112" i="11"/>
  <c r="T112" i="11"/>
  <c r="T166" i="11" s="1"/>
  <c r="T218" i="11" s="1"/>
  <c r="U112" i="11"/>
  <c r="V112" i="11"/>
  <c r="V166" i="11" s="1"/>
  <c r="V218" i="11" s="1"/>
  <c r="W112" i="11"/>
  <c r="X112" i="11"/>
  <c r="X166" i="11" s="1"/>
  <c r="X218" i="11" s="1"/>
  <c r="Y112" i="11"/>
  <c r="Z112" i="11"/>
  <c r="Z166" i="11" s="1"/>
  <c r="Z218" i="11" s="1"/>
  <c r="AA112" i="11"/>
  <c r="AB112" i="11"/>
  <c r="AB166" i="11" s="1"/>
  <c r="AB218" i="11" s="1"/>
  <c r="AC112" i="11"/>
  <c r="AD112" i="11"/>
  <c r="AD166" i="11" s="1"/>
  <c r="AD218" i="11" s="1"/>
  <c r="AE112" i="11"/>
  <c r="AF112" i="11"/>
  <c r="AF166" i="11" s="1"/>
  <c r="AF218" i="11" s="1"/>
  <c r="AG112" i="11"/>
  <c r="AH112" i="11"/>
  <c r="AH166" i="11" s="1"/>
  <c r="AH218" i="11" s="1"/>
  <c r="AI112" i="11"/>
  <c r="AJ112" i="11"/>
  <c r="AJ166" i="11" s="1"/>
  <c r="AJ218" i="11" s="1"/>
  <c r="AK112" i="11"/>
  <c r="AL112" i="11"/>
  <c r="AL166" i="11" s="1"/>
  <c r="AL218" i="11" s="1"/>
  <c r="AM112" i="11"/>
  <c r="E113" i="11"/>
  <c r="E167" i="11" s="1"/>
  <c r="E219" i="11" s="1"/>
  <c r="F113" i="11"/>
  <c r="G113" i="11"/>
  <c r="G167" i="11" s="1"/>
  <c r="G219" i="11" s="1"/>
  <c r="H113" i="11"/>
  <c r="H167" i="11" s="1"/>
  <c r="H219" i="11" s="1"/>
  <c r="I113" i="11"/>
  <c r="I167" i="11" s="1"/>
  <c r="I219" i="11" s="1"/>
  <c r="J113" i="11"/>
  <c r="K113" i="11"/>
  <c r="K167" i="11" s="1"/>
  <c r="K219" i="11" s="1"/>
  <c r="L113" i="11"/>
  <c r="L167" i="11" s="1"/>
  <c r="L219" i="11" s="1"/>
  <c r="M113" i="11"/>
  <c r="M167" i="11" s="1"/>
  <c r="M219" i="11" s="1"/>
  <c r="N113" i="11"/>
  <c r="O113" i="11"/>
  <c r="O167" i="11" s="1"/>
  <c r="O219" i="11" s="1"/>
  <c r="P113" i="11"/>
  <c r="P167" i="11" s="1"/>
  <c r="P219" i="11" s="1"/>
  <c r="Q113" i="11"/>
  <c r="Q167" i="11" s="1"/>
  <c r="Q219" i="11" s="1"/>
  <c r="R113" i="11"/>
  <c r="S113" i="11"/>
  <c r="S167" i="11" s="1"/>
  <c r="S219" i="11" s="1"/>
  <c r="T113" i="11"/>
  <c r="T167" i="11" s="1"/>
  <c r="T219" i="11" s="1"/>
  <c r="U113" i="11"/>
  <c r="U167" i="11" s="1"/>
  <c r="U219" i="11" s="1"/>
  <c r="V113" i="11"/>
  <c r="W113" i="11"/>
  <c r="W167" i="11" s="1"/>
  <c r="W219" i="11" s="1"/>
  <c r="X113" i="11"/>
  <c r="X167" i="11" s="1"/>
  <c r="X219" i="11" s="1"/>
  <c r="Y113" i="11"/>
  <c r="Y167" i="11" s="1"/>
  <c r="Y219" i="11" s="1"/>
  <c r="Z113" i="11"/>
  <c r="AA113" i="11"/>
  <c r="AA167" i="11" s="1"/>
  <c r="AA219" i="11" s="1"/>
  <c r="AB113" i="11"/>
  <c r="AB167" i="11" s="1"/>
  <c r="AB219" i="11" s="1"/>
  <c r="AC113" i="11"/>
  <c r="AC167" i="11" s="1"/>
  <c r="AC219" i="11" s="1"/>
  <c r="AD113" i="11"/>
  <c r="AE113" i="11"/>
  <c r="AE167" i="11" s="1"/>
  <c r="AE219" i="11" s="1"/>
  <c r="AF113" i="11"/>
  <c r="AF167" i="11" s="1"/>
  <c r="AF219" i="11" s="1"/>
  <c r="AG113" i="11"/>
  <c r="AG167" i="11" s="1"/>
  <c r="AG219" i="11" s="1"/>
  <c r="AH113" i="11"/>
  <c r="AI113" i="11"/>
  <c r="AI167" i="11" s="1"/>
  <c r="AI219" i="11" s="1"/>
  <c r="AJ113" i="11"/>
  <c r="AJ167" i="11" s="1"/>
  <c r="AJ219" i="11" s="1"/>
  <c r="AK113" i="11"/>
  <c r="AK167" i="11" s="1"/>
  <c r="AK219" i="11" s="1"/>
  <c r="AL113" i="11"/>
  <c r="AM113" i="11"/>
  <c r="AM167" i="11" s="1"/>
  <c r="AM219" i="11" s="1"/>
  <c r="E114" i="11"/>
  <c r="E168" i="11" s="1"/>
  <c r="E220" i="11" s="1"/>
  <c r="F114" i="11"/>
  <c r="F168" i="11" s="1"/>
  <c r="F220" i="11" s="1"/>
  <c r="G114" i="11"/>
  <c r="H114" i="11"/>
  <c r="H168" i="11" s="1"/>
  <c r="H220" i="11" s="1"/>
  <c r="I114" i="11"/>
  <c r="J114" i="11"/>
  <c r="J168" i="11" s="1"/>
  <c r="J220" i="11" s="1"/>
  <c r="K114" i="11"/>
  <c r="L114" i="11"/>
  <c r="L168" i="11" s="1"/>
  <c r="L220" i="11" s="1"/>
  <c r="M114" i="11"/>
  <c r="N114" i="11"/>
  <c r="N168" i="11" s="1"/>
  <c r="N220" i="11" s="1"/>
  <c r="O114" i="11"/>
  <c r="P114" i="11"/>
  <c r="P168" i="11" s="1"/>
  <c r="P220" i="11" s="1"/>
  <c r="Q114" i="11"/>
  <c r="R114" i="11"/>
  <c r="R168" i="11" s="1"/>
  <c r="R220" i="11" s="1"/>
  <c r="S114" i="11"/>
  <c r="T114" i="11"/>
  <c r="T168" i="11" s="1"/>
  <c r="T220" i="11" s="1"/>
  <c r="U114" i="11"/>
  <c r="V114" i="11"/>
  <c r="V168" i="11" s="1"/>
  <c r="V220" i="11" s="1"/>
  <c r="W114" i="11"/>
  <c r="X114" i="11"/>
  <c r="X168" i="11" s="1"/>
  <c r="X220" i="11" s="1"/>
  <c r="Y114" i="11"/>
  <c r="Z114" i="11"/>
  <c r="Z168" i="11" s="1"/>
  <c r="Z220" i="11" s="1"/>
  <c r="AA114" i="11"/>
  <c r="AB114" i="11"/>
  <c r="AB168" i="11" s="1"/>
  <c r="AB220" i="11" s="1"/>
  <c r="AC114" i="11"/>
  <c r="AD114" i="11"/>
  <c r="AD168" i="11" s="1"/>
  <c r="AD220" i="11" s="1"/>
  <c r="AE114" i="11"/>
  <c r="AF114" i="11"/>
  <c r="AF168" i="11" s="1"/>
  <c r="AF220" i="11" s="1"/>
  <c r="AG114" i="11"/>
  <c r="AH114" i="11"/>
  <c r="AH168" i="11" s="1"/>
  <c r="AH220" i="11" s="1"/>
  <c r="AI114" i="11"/>
  <c r="AJ114" i="11"/>
  <c r="AJ168" i="11" s="1"/>
  <c r="AJ220" i="11" s="1"/>
  <c r="AK114" i="11"/>
  <c r="AL114" i="11"/>
  <c r="AL168" i="11" s="1"/>
  <c r="AL220" i="11" s="1"/>
  <c r="AM114" i="11"/>
  <c r="E115" i="11"/>
  <c r="E169" i="11" s="1"/>
  <c r="E221" i="11" s="1"/>
  <c r="F115" i="11"/>
  <c r="G115" i="11"/>
  <c r="G169" i="11" s="1"/>
  <c r="G221" i="11" s="1"/>
  <c r="H115" i="11"/>
  <c r="H169" i="11" s="1"/>
  <c r="H221" i="11" s="1"/>
  <c r="I115" i="11"/>
  <c r="I169" i="11" s="1"/>
  <c r="I221" i="11" s="1"/>
  <c r="J115" i="11"/>
  <c r="K115" i="11"/>
  <c r="K169" i="11" s="1"/>
  <c r="K221" i="11" s="1"/>
  <c r="L115" i="11"/>
  <c r="L169" i="11" s="1"/>
  <c r="L221" i="11" s="1"/>
  <c r="M115" i="11"/>
  <c r="M169" i="11" s="1"/>
  <c r="M221" i="11" s="1"/>
  <c r="N115" i="11"/>
  <c r="O115" i="11"/>
  <c r="O169" i="11" s="1"/>
  <c r="O221" i="11" s="1"/>
  <c r="P115" i="11"/>
  <c r="P169" i="11" s="1"/>
  <c r="P221" i="11" s="1"/>
  <c r="Q115" i="11"/>
  <c r="Q169" i="11" s="1"/>
  <c r="Q221" i="11" s="1"/>
  <c r="R115" i="11"/>
  <c r="S115" i="11"/>
  <c r="S169" i="11" s="1"/>
  <c r="S221" i="11" s="1"/>
  <c r="T115" i="11"/>
  <c r="T169" i="11" s="1"/>
  <c r="T221" i="11" s="1"/>
  <c r="U115" i="11"/>
  <c r="U169" i="11" s="1"/>
  <c r="U221" i="11" s="1"/>
  <c r="V115" i="11"/>
  <c r="W115" i="11"/>
  <c r="W169" i="11" s="1"/>
  <c r="W221" i="11" s="1"/>
  <c r="X115" i="11"/>
  <c r="X169" i="11" s="1"/>
  <c r="X221" i="11" s="1"/>
  <c r="Y115" i="11"/>
  <c r="Y169" i="11" s="1"/>
  <c r="Y221" i="11" s="1"/>
  <c r="Z115" i="11"/>
  <c r="AA115" i="11"/>
  <c r="AA169" i="11" s="1"/>
  <c r="AA221" i="11" s="1"/>
  <c r="AB115" i="11"/>
  <c r="AB169" i="11" s="1"/>
  <c r="AB221" i="11" s="1"/>
  <c r="AC115" i="11"/>
  <c r="AC169" i="11" s="1"/>
  <c r="AC221" i="11" s="1"/>
  <c r="AD115" i="11"/>
  <c r="AE115" i="11"/>
  <c r="AE169" i="11" s="1"/>
  <c r="AE221" i="11" s="1"/>
  <c r="AF115" i="11"/>
  <c r="AF169" i="11" s="1"/>
  <c r="AF221" i="11" s="1"/>
  <c r="AG115" i="11"/>
  <c r="AG169" i="11" s="1"/>
  <c r="AG221" i="11" s="1"/>
  <c r="AH115" i="11"/>
  <c r="AI115" i="11"/>
  <c r="AI169" i="11" s="1"/>
  <c r="AI221" i="11" s="1"/>
  <c r="AJ115" i="11"/>
  <c r="AJ169" i="11" s="1"/>
  <c r="AJ221" i="11" s="1"/>
  <c r="AK115" i="11"/>
  <c r="AK169" i="11" s="1"/>
  <c r="AK221" i="11" s="1"/>
  <c r="AL115" i="11"/>
  <c r="AM115" i="11"/>
  <c r="AM169" i="11" s="1"/>
  <c r="AM221" i="11" s="1"/>
  <c r="E116" i="11"/>
  <c r="E170" i="11" s="1"/>
  <c r="E222" i="11" s="1"/>
  <c r="F116" i="11"/>
  <c r="F170" i="11" s="1"/>
  <c r="F222" i="11" s="1"/>
  <c r="G116" i="11"/>
  <c r="G170" i="11" s="1"/>
  <c r="G222" i="11" s="1"/>
  <c r="H116" i="11"/>
  <c r="H170" i="11" s="1"/>
  <c r="H222" i="11" s="1"/>
  <c r="I116" i="11"/>
  <c r="J116" i="11"/>
  <c r="J170" i="11" s="1"/>
  <c r="J222" i="11" s="1"/>
  <c r="K116" i="11"/>
  <c r="K170" i="11" s="1"/>
  <c r="K222" i="11" s="1"/>
  <c r="L116" i="11"/>
  <c r="L170" i="11" s="1"/>
  <c r="L222" i="11" s="1"/>
  <c r="M116" i="11"/>
  <c r="N116" i="11"/>
  <c r="N170" i="11" s="1"/>
  <c r="N222" i="11" s="1"/>
  <c r="O116" i="11"/>
  <c r="O170" i="11" s="1"/>
  <c r="O222" i="11" s="1"/>
  <c r="P116" i="11"/>
  <c r="P170" i="11" s="1"/>
  <c r="P222" i="11" s="1"/>
  <c r="Q116" i="11"/>
  <c r="R116" i="11"/>
  <c r="R170" i="11" s="1"/>
  <c r="R222" i="11" s="1"/>
  <c r="S116" i="11"/>
  <c r="S170" i="11" s="1"/>
  <c r="S222" i="11" s="1"/>
  <c r="T116" i="11"/>
  <c r="T170" i="11" s="1"/>
  <c r="T222" i="11" s="1"/>
  <c r="U116" i="11"/>
  <c r="V116" i="11"/>
  <c r="V170" i="11" s="1"/>
  <c r="V222" i="11" s="1"/>
  <c r="W116" i="11"/>
  <c r="W170" i="11" s="1"/>
  <c r="W222" i="11" s="1"/>
  <c r="X116" i="11"/>
  <c r="X170" i="11" s="1"/>
  <c r="X222" i="11" s="1"/>
  <c r="Y116" i="11"/>
  <c r="Z116" i="11"/>
  <c r="Z170" i="11" s="1"/>
  <c r="Z222" i="11" s="1"/>
  <c r="AA116" i="11"/>
  <c r="AA170" i="11" s="1"/>
  <c r="AA222" i="11" s="1"/>
  <c r="AB116" i="11"/>
  <c r="AB170" i="11" s="1"/>
  <c r="AB222" i="11" s="1"/>
  <c r="AC116" i="11"/>
  <c r="AD116" i="11"/>
  <c r="AD170" i="11" s="1"/>
  <c r="AD222" i="11" s="1"/>
  <c r="AE116" i="11"/>
  <c r="AE170" i="11" s="1"/>
  <c r="AE222" i="11" s="1"/>
  <c r="AF116" i="11"/>
  <c r="AF170" i="11" s="1"/>
  <c r="AF222" i="11" s="1"/>
  <c r="AG116" i="11"/>
  <c r="AH116" i="11"/>
  <c r="AH170" i="11" s="1"/>
  <c r="AH222" i="11" s="1"/>
  <c r="AI116" i="11"/>
  <c r="AI170" i="11" s="1"/>
  <c r="AI222" i="11" s="1"/>
  <c r="AJ116" i="11"/>
  <c r="AJ170" i="11" s="1"/>
  <c r="AJ222" i="11" s="1"/>
  <c r="AK116" i="11"/>
  <c r="AL116" i="11"/>
  <c r="AL170" i="11" s="1"/>
  <c r="AL222" i="11" s="1"/>
  <c r="AM116" i="11"/>
  <c r="AM170" i="11" s="1"/>
  <c r="AM222" i="11" s="1"/>
  <c r="E117" i="11"/>
  <c r="E171" i="11" s="1"/>
  <c r="E223" i="11" s="1"/>
  <c r="F117" i="11"/>
  <c r="G117" i="11"/>
  <c r="G171" i="11" s="1"/>
  <c r="G223" i="11" s="1"/>
  <c r="H117" i="11"/>
  <c r="H171" i="11" s="1"/>
  <c r="H223" i="11" s="1"/>
  <c r="I117" i="11"/>
  <c r="I171" i="11" s="1"/>
  <c r="I223" i="11" s="1"/>
  <c r="J117" i="11"/>
  <c r="K117" i="11"/>
  <c r="K171" i="11" s="1"/>
  <c r="K223" i="11" s="1"/>
  <c r="L117" i="11"/>
  <c r="L171" i="11" s="1"/>
  <c r="L223" i="11" s="1"/>
  <c r="M117" i="11"/>
  <c r="M171" i="11" s="1"/>
  <c r="M223" i="11" s="1"/>
  <c r="N117" i="11"/>
  <c r="O117" i="11"/>
  <c r="O171" i="11" s="1"/>
  <c r="O223" i="11" s="1"/>
  <c r="P117" i="11"/>
  <c r="P171" i="11" s="1"/>
  <c r="P223" i="11" s="1"/>
  <c r="Q117" i="11"/>
  <c r="Q171" i="11" s="1"/>
  <c r="Q223" i="11" s="1"/>
  <c r="R117" i="11"/>
  <c r="S117" i="11"/>
  <c r="S171" i="11" s="1"/>
  <c r="S223" i="11" s="1"/>
  <c r="T117" i="11"/>
  <c r="T171" i="11" s="1"/>
  <c r="T223" i="11" s="1"/>
  <c r="U117" i="11"/>
  <c r="U171" i="11" s="1"/>
  <c r="U223" i="11" s="1"/>
  <c r="V117" i="11"/>
  <c r="W117" i="11"/>
  <c r="W171" i="11" s="1"/>
  <c r="W223" i="11" s="1"/>
  <c r="X117" i="11"/>
  <c r="X171" i="11" s="1"/>
  <c r="X223" i="11" s="1"/>
  <c r="Y117" i="11"/>
  <c r="Y171" i="11" s="1"/>
  <c r="Y223" i="11" s="1"/>
  <c r="Z117" i="11"/>
  <c r="AA117" i="11"/>
  <c r="AA171" i="11" s="1"/>
  <c r="AA223" i="11" s="1"/>
  <c r="AB117" i="11"/>
  <c r="AB171" i="11" s="1"/>
  <c r="AB223" i="11" s="1"/>
  <c r="AC117" i="11"/>
  <c r="AC171" i="11" s="1"/>
  <c r="AC223" i="11" s="1"/>
  <c r="AD117" i="11"/>
  <c r="AE117" i="11"/>
  <c r="AE171" i="11" s="1"/>
  <c r="AE223" i="11" s="1"/>
  <c r="AF117" i="11"/>
  <c r="AF171" i="11" s="1"/>
  <c r="AF223" i="11" s="1"/>
  <c r="AG117" i="11"/>
  <c r="AG171" i="11" s="1"/>
  <c r="AG223" i="11" s="1"/>
  <c r="AH117" i="11"/>
  <c r="AI117" i="11"/>
  <c r="AI171" i="11" s="1"/>
  <c r="AI223" i="11" s="1"/>
  <c r="AJ117" i="11"/>
  <c r="AJ171" i="11" s="1"/>
  <c r="AJ223" i="11" s="1"/>
  <c r="AK117" i="11"/>
  <c r="AK171" i="11" s="1"/>
  <c r="AK223" i="11" s="1"/>
  <c r="AL117" i="11"/>
  <c r="AM117" i="11"/>
  <c r="AM171" i="11" s="1"/>
  <c r="AM223" i="11" s="1"/>
  <c r="E118" i="11"/>
  <c r="E172" i="11" s="1"/>
  <c r="E224" i="11" s="1"/>
  <c r="F118" i="11"/>
  <c r="F172" i="11" s="1"/>
  <c r="F224" i="11" s="1"/>
  <c r="G118" i="11"/>
  <c r="G172" i="11" s="1"/>
  <c r="G224" i="11" s="1"/>
  <c r="H118" i="11"/>
  <c r="H172" i="11" s="1"/>
  <c r="H224" i="11" s="1"/>
  <c r="I118" i="11"/>
  <c r="J118" i="11"/>
  <c r="J172" i="11" s="1"/>
  <c r="J224" i="11" s="1"/>
  <c r="K118" i="11"/>
  <c r="K172" i="11" s="1"/>
  <c r="K224" i="11" s="1"/>
  <c r="L118" i="11"/>
  <c r="L172" i="11" s="1"/>
  <c r="L224" i="11" s="1"/>
  <c r="M118" i="11"/>
  <c r="N118" i="11"/>
  <c r="N172" i="11" s="1"/>
  <c r="N224" i="11" s="1"/>
  <c r="O118" i="11"/>
  <c r="O172" i="11" s="1"/>
  <c r="O224" i="11" s="1"/>
  <c r="P118" i="11"/>
  <c r="P172" i="11" s="1"/>
  <c r="P224" i="11" s="1"/>
  <c r="Q118" i="11"/>
  <c r="R118" i="11"/>
  <c r="R172" i="11" s="1"/>
  <c r="R224" i="11" s="1"/>
  <c r="S118" i="11"/>
  <c r="S172" i="11" s="1"/>
  <c r="S224" i="11" s="1"/>
  <c r="T118" i="11"/>
  <c r="T172" i="11" s="1"/>
  <c r="T224" i="11" s="1"/>
  <c r="U118" i="11"/>
  <c r="V118" i="11"/>
  <c r="V172" i="11" s="1"/>
  <c r="V224" i="11" s="1"/>
  <c r="W118" i="11"/>
  <c r="W172" i="11" s="1"/>
  <c r="W224" i="11" s="1"/>
  <c r="X118" i="11"/>
  <c r="X172" i="11" s="1"/>
  <c r="X224" i="11" s="1"/>
  <c r="Y118" i="11"/>
  <c r="Z118" i="11"/>
  <c r="Z172" i="11" s="1"/>
  <c r="Z224" i="11" s="1"/>
  <c r="AA118" i="11"/>
  <c r="AA172" i="11" s="1"/>
  <c r="AA224" i="11" s="1"/>
  <c r="AB118" i="11"/>
  <c r="AB172" i="11" s="1"/>
  <c r="AB224" i="11" s="1"/>
  <c r="AC118" i="11"/>
  <c r="AD118" i="11"/>
  <c r="AD172" i="11" s="1"/>
  <c r="AD224" i="11" s="1"/>
  <c r="AE118" i="11"/>
  <c r="AE172" i="11" s="1"/>
  <c r="AE224" i="11" s="1"/>
  <c r="AF118" i="11"/>
  <c r="AF172" i="11" s="1"/>
  <c r="AF224" i="11" s="1"/>
  <c r="AG118" i="11"/>
  <c r="AH118" i="11"/>
  <c r="AH172" i="11" s="1"/>
  <c r="AH224" i="11" s="1"/>
  <c r="AI118" i="11"/>
  <c r="AI172" i="11" s="1"/>
  <c r="AI224" i="11" s="1"/>
  <c r="AJ118" i="11"/>
  <c r="AJ172" i="11" s="1"/>
  <c r="AJ224" i="11" s="1"/>
  <c r="AK118" i="11"/>
  <c r="AL118" i="11"/>
  <c r="AL172" i="11" s="1"/>
  <c r="AL224" i="11" s="1"/>
  <c r="AM118" i="11"/>
  <c r="AM172" i="11" s="1"/>
  <c r="AM224" i="11" s="1"/>
  <c r="E119" i="11"/>
  <c r="E173" i="11" s="1"/>
  <c r="E225" i="11" s="1"/>
  <c r="F119" i="11"/>
  <c r="G119" i="11"/>
  <c r="G173" i="11" s="1"/>
  <c r="G225" i="11" s="1"/>
  <c r="H119" i="11"/>
  <c r="H173" i="11" s="1"/>
  <c r="H225" i="11" s="1"/>
  <c r="I119" i="11"/>
  <c r="I173" i="11" s="1"/>
  <c r="I225" i="11" s="1"/>
  <c r="J119" i="11"/>
  <c r="K119" i="11"/>
  <c r="K173" i="11" s="1"/>
  <c r="K225" i="11" s="1"/>
  <c r="L119" i="11"/>
  <c r="L173" i="11" s="1"/>
  <c r="L225" i="11" s="1"/>
  <c r="M119" i="11"/>
  <c r="M173" i="11" s="1"/>
  <c r="M225" i="11" s="1"/>
  <c r="N119" i="11"/>
  <c r="O119" i="11"/>
  <c r="O173" i="11" s="1"/>
  <c r="O225" i="11" s="1"/>
  <c r="P119" i="11"/>
  <c r="P173" i="11" s="1"/>
  <c r="P225" i="11" s="1"/>
  <c r="Q119" i="11"/>
  <c r="Q173" i="11" s="1"/>
  <c r="Q225" i="11" s="1"/>
  <c r="R119" i="11"/>
  <c r="S119" i="11"/>
  <c r="S173" i="11" s="1"/>
  <c r="S225" i="11" s="1"/>
  <c r="T119" i="11"/>
  <c r="T173" i="11" s="1"/>
  <c r="T225" i="11" s="1"/>
  <c r="U119" i="11"/>
  <c r="U173" i="11" s="1"/>
  <c r="U225" i="11" s="1"/>
  <c r="V119" i="11"/>
  <c r="W119" i="11"/>
  <c r="W173" i="11" s="1"/>
  <c r="W225" i="11" s="1"/>
  <c r="X119" i="11"/>
  <c r="X173" i="11" s="1"/>
  <c r="X225" i="11" s="1"/>
  <c r="Y119" i="11"/>
  <c r="Y173" i="11" s="1"/>
  <c r="Y225" i="11" s="1"/>
  <c r="Z119" i="11"/>
  <c r="AA119" i="11"/>
  <c r="AA173" i="11" s="1"/>
  <c r="AA225" i="11" s="1"/>
  <c r="AB119" i="11"/>
  <c r="AB173" i="11" s="1"/>
  <c r="AB225" i="11" s="1"/>
  <c r="AC119" i="11"/>
  <c r="AC173" i="11" s="1"/>
  <c r="AC225" i="11" s="1"/>
  <c r="AD119" i="11"/>
  <c r="AE119" i="11"/>
  <c r="AE173" i="11" s="1"/>
  <c r="AE225" i="11" s="1"/>
  <c r="AF119" i="11"/>
  <c r="AF173" i="11" s="1"/>
  <c r="AF225" i="11" s="1"/>
  <c r="AG119" i="11"/>
  <c r="AG173" i="11" s="1"/>
  <c r="AG225" i="11" s="1"/>
  <c r="AH119" i="11"/>
  <c r="AI119" i="11"/>
  <c r="AI173" i="11" s="1"/>
  <c r="AI225" i="11" s="1"/>
  <c r="AJ119" i="11"/>
  <c r="AJ173" i="11" s="1"/>
  <c r="AJ225" i="11" s="1"/>
  <c r="AK119" i="11"/>
  <c r="AK173" i="11" s="1"/>
  <c r="AK225" i="11" s="1"/>
  <c r="AL119" i="11"/>
  <c r="AM119" i="11"/>
  <c r="AM173" i="11" s="1"/>
  <c r="AM225" i="11" s="1"/>
  <c r="E120" i="11"/>
  <c r="E174" i="11" s="1"/>
  <c r="E226" i="11" s="1"/>
  <c r="F120" i="11"/>
  <c r="F174" i="11" s="1"/>
  <c r="F226" i="11" s="1"/>
  <c r="G120" i="11"/>
  <c r="G174" i="11" s="1"/>
  <c r="G226" i="11" s="1"/>
  <c r="H120" i="11"/>
  <c r="H174" i="11" s="1"/>
  <c r="H226" i="11" s="1"/>
  <c r="I120" i="11"/>
  <c r="J120" i="11"/>
  <c r="J174" i="11" s="1"/>
  <c r="J226" i="11" s="1"/>
  <c r="K120" i="11"/>
  <c r="K174" i="11" s="1"/>
  <c r="K226" i="11" s="1"/>
  <c r="L120" i="11"/>
  <c r="L174" i="11" s="1"/>
  <c r="L226" i="11" s="1"/>
  <c r="M120" i="11"/>
  <c r="N120" i="11"/>
  <c r="N174" i="11" s="1"/>
  <c r="N226" i="11" s="1"/>
  <c r="O120" i="11"/>
  <c r="O174" i="11" s="1"/>
  <c r="O226" i="11" s="1"/>
  <c r="P120" i="11"/>
  <c r="P174" i="11" s="1"/>
  <c r="P226" i="11" s="1"/>
  <c r="Q120" i="11"/>
  <c r="R120" i="11"/>
  <c r="R174" i="11" s="1"/>
  <c r="R226" i="11" s="1"/>
  <c r="S120" i="11"/>
  <c r="S174" i="11" s="1"/>
  <c r="S226" i="11" s="1"/>
  <c r="T120" i="11"/>
  <c r="T174" i="11" s="1"/>
  <c r="T226" i="11" s="1"/>
  <c r="U120" i="11"/>
  <c r="V120" i="11"/>
  <c r="V174" i="11" s="1"/>
  <c r="V226" i="11" s="1"/>
  <c r="W120" i="11"/>
  <c r="W174" i="11" s="1"/>
  <c r="W226" i="11" s="1"/>
  <c r="X120" i="11"/>
  <c r="X174" i="11" s="1"/>
  <c r="X226" i="11" s="1"/>
  <c r="Y120" i="11"/>
  <c r="Z120" i="11"/>
  <c r="Z174" i="11" s="1"/>
  <c r="Z226" i="11" s="1"/>
  <c r="AA120" i="11"/>
  <c r="AA174" i="11" s="1"/>
  <c r="AA226" i="11" s="1"/>
  <c r="AB120" i="11"/>
  <c r="AB174" i="11" s="1"/>
  <c r="AB226" i="11" s="1"/>
  <c r="AC120" i="11"/>
  <c r="AD120" i="11"/>
  <c r="AD174" i="11" s="1"/>
  <c r="AD226" i="11" s="1"/>
  <c r="AE120" i="11"/>
  <c r="AE174" i="11" s="1"/>
  <c r="AE226" i="11" s="1"/>
  <c r="AF120" i="11"/>
  <c r="AF174" i="11" s="1"/>
  <c r="AF226" i="11" s="1"/>
  <c r="AG120" i="11"/>
  <c r="AH120" i="11"/>
  <c r="AH174" i="11" s="1"/>
  <c r="AH226" i="11" s="1"/>
  <c r="AI120" i="11"/>
  <c r="AI174" i="11" s="1"/>
  <c r="AI226" i="11" s="1"/>
  <c r="AJ120" i="11"/>
  <c r="AJ174" i="11" s="1"/>
  <c r="AJ226" i="11" s="1"/>
  <c r="AK120" i="11"/>
  <c r="AL120" i="11"/>
  <c r="AL174" i="11" s="1"/>
  <c r="AL226" i="11" s="1"/>
  <c r="AM120" i="11"/>
  <c r="AM174" i="11" s="1"/>
  <c r="AM226" i="11" s="1"/>
  <c r="E121" i="11"/>
  <c r="E175" i="11" s="1"/>
  <c r="E227" i="11" s="1"/>
  <c r="F121" i="11"/>
  <c r="G121" i="11"/>
  <c r="G175" i="11" s="1"/>
  <c r="G227" i="11" s="1"/>
  <c r="H121" i="11"/>
  <c r="H175" i="11" s="1"/>
  <c r="H227" i="11" s="1"/>
  <c r="I121" i="11"/>
  <c r="I175" i="11" s="1"/>
  <c r="I227" i="11" s="1"/>
  <c r="J121" i="11"/>
  <c r="K121" i="11"/>
  <c r="K175" i="11" s="1"/>
  <c r="K227" i="11" s="1"/>
  <c r="L121" i="11"/>
  <c r="L175" i="11" s="1"/>
  <c r="L227" i="11" s="1"/>
  <c r="M121" i="11"/>
  <c r="M175" i="11" s="1"/>
  <c r="M227" i="11" s="1"/>
  <c r="N121" i="11"/>
  <c r="O121" i="11"/>
  <c r="O175" i="11" s="1"/>
  <c r="O227" i="11" s="1"/>
  <c r="P121" i="11"/>
  <c r="P175" i="11" s="1"/>
  <c r="P227" i="11" s="1"/>
  <c r="Q121" i="11"/>
  <c r="Q175" i="11" s="1"/>
  <c r="Q227" i="11" s="1"/>
  <c r="R121" i="11"/>
  <c r="S121" i="11"/>
  <c r="S175" i="11" s="1"/>
  <c r="S227" i="11" s="1"/>
  <c r="T121" i="11"/>
  <c r="T175" i="11" s="1"/>
  <c r="T227" i="11" s="1"/>
  <c r="U121" i="11"/>
  <c r="U175" i="11" s="1"/>
  <c r="U227" i="11" s="1"/>
  <c r="V121" i="11"/>
  <c r="W121" i="11"/>
  <c r="W175" i="11" s="1"/>
  <c r="W227" i="11" s="1"/>
  <c r="X121" i="11"/>
  <c r="X175" i="11" s="1"/>
  <c r="X227" i="11" s="1"/>
  <c r="Y121" i="11"/>
  <c r="Y175" i="11" s="1"/>
  <c r="Y227" i="11" s="1"/>
  <c r="Z121" i="11"/>
  <c r="AA121" i="11"/>
  <c r="AA175" i="11" s="1"/>
  <c r="AA227" i="11" s="1"/>
  <c r="AB121" i="11"/>
  <c r="AB175" i="11" s="1"/>
  <c r="AB227" i="11" s="1"/>
  <c r="AC121" i="11"/>
  <c r="AC175" i="11" s="1"/>
  <c r="AC227" i="11" s="1"/>
  <c r="AD121" i="11"/>
  <c r="AE121" i="11"/>
  <c r="AE175" i="11" s="1"/>
  <c r="AE227" i="11" s="1"/>
  <c r="AF121" i="11"/>
  <c r="AF175" i="11" s="1"/>
  <c r="AF227" i="11" s="1"/>
  <c r="AG121" i="11"/>
  <c r="AG175" i="11" s="1"/>
  <c r="AG227" i="11" s="1"/>
  <c r="AH121" i="11"/>
  <c r="AI121" i="11"/>
  <c r="AI175" i="11" s="1"/>
  <c r="AI227" i="11" s="1"/>
  <c r="AJ121" i="11"/>
  <c r="AJ175" i="11" s="1"/>
  <c r="AJ227" i="11" s="1"/>
  <c r="AK121" i="11"/>
  <c r="AK175" i="11" s="1"/>
  <c r="AK227" i="11" s="1"/>
  <c r="AL121" i="11"/>
  <c r="AM121" i="11"/>
  <c r="AM175" i="11" s="1"/>
  <c r="AM227" i="11" s="1"/>
  <c r="E122" i="11"/>
  <c r="E176" i="11" s="1"/>
  <c r="E228" i="11" s="1"/>
  <c r="F122" i="11"/>
  <c r="F176" i="11" s="1"/>
  <c r="F228" i="11" s="1"/>
  <c r="G122" i="11"/>
  <c r="G176" i="11" s="1"/>
  <c r="G228" i="11" s="1"/>
  <c r="H122" i="11"/>
  <c r="H176" i="11" s="1"/>
  <c r="H228" i="11" s="1"/>
  <c r="I122" i="11"/>
  <c r="J122" i="11"/>
  <c r="J176" i="11" s="1"/>
  <c r="J228" i="11" s="1"/>
  <c r="K122" i="11"/>
  <c r="K176" i="11" s="1"/>
  <c r="K228" i="11" s="1"/>
  <c r="L122" i="11"/>
  <c r="L176" i="11" s="1"/>
  <c r="L228" i="11" s="1"/>
  <c r="M122" i="11"/>
  <c r="N122" i="11"/>
  <c r="N176" i="11" s="1"/>
  <c r="N228" i="11" s="1"/>
  <c r="O122" i="11"/>
  <c r="O176" i="11" s="1"/>
  <c r="O228" i="11" s="1"/>
  <c r="P122" i="11"/>
  <c r="P176" i="11" s="1"/>
  <c r="P228" i="11" s="1"/>
  <c r="Q122" i="11"/>
  <c r="R122" i="11"/>
  <c r="R176" i="11" s="1"/>
  <c r="R228" i="11" s="1"/>
  <c r="S122" i="11"/>
  <c r="S176" i="11" s="1"/>
  <c r="S228" i="11" s="1"/>
  <c r="T122" i="11"/>
  <c r="T176" i="11" s="1"/>
  <c r="T228" i="11" s="1"/>
  <c r="U122" i="11"/>
  <c r="V122" i="11"/>
  <c r="V176" i="11" s="1"/>
  <c r="V228" i="11" s="1"/>
  <c r="W122" i="11"/>
  <c r="W176" i="11" s="1"/>
  <c r="W228" i="11" s="1"/>
  <c r="X122" i="11"/>
  <c r="X176" i="11" s="1"/>
  <c r="X228" i="11" s="1"/>
  <c r="Y122" i="11"/>
  <c r="Z122" i="11"/>
  <c r="Z176" i="11" s="1"/>
  <c r="Z228" i="11" s="1"/>
  <c r="AA122" i="11"/>
  <c r="AA176" i="11" s="1"/>
  <c r="AA228" i="11" s="1"/>
  <c r="AB122" i="11"/>
  <c r="AB176" i="11" s="1"/>
  <c r="AB228" i="11" s="1"/>
  <c r="AC122" i="11"/>
  <c r="AD122" i="11"/>
  <c r="AD176" i="11" s="1"/>
  <c r="AD228" i="11" s="1"/>
  <c r="AE122" i="11"/>
  <c r="AE176" i="11" s="1"/>
  <c r="AE228" i="11" s="1"/>
  <c r="AF122" i="11"/>
  <c r="AF176" i="11" s="1"/>
  <c r="AF228" i="11" s="1"/>
  <c r="AG122" i="11"/>
  <c r="AH122" i="11"/>
  <c r="AH176" i="11" s="1"/>
  <c r="AH228" i="11" s="1"/>
  <c r="AI122" i="11"/>
  <c r="AI176" i="11" s="1"/>
  <c r="AI228" i="11" s="1"/>
  <c r="AJ122" i="11"/>
  <c r="AJ176" i="11" s="1"/>
  <c r="AJ228" i="11" s="1"/>
  <c r="AK122" i="11"/>
  <c r="AL122" i="11"/>
  <c r="AL176" i="11" s="1"/>
  <c r="AL228" i="11" s="1"/>
  <c r="AM122" i="11"/>
  <c r="AM176" i="11" s="1"/>
  <c r="AM228" i="11" s="1"/>
  <c r="E123" i="11"/>
  <c r="E177" i="11" s="1"/>
  <c r="E229" i="11" s="1"/>
  <c r="F123" i="11"/>
  <c r="F177" i="11" s="1"/>
  <c r="F229" i="11" s="1"/>
  <c r="G123" i="11"/>
  <c r="G177" i="11" s="1"/>
  <c r="G229" i="11" s="1"/>
  <c r="H123" i="11"/>
  <c r="H177" i="11" s="1"/>
  <c r="H229" i="11" s="1"/>
  <c r="I123" i="11"/>
  <c r="I177" i="11" s="1"/>
  <c r="I229" i="11" s="1"/>
  <c r="J123" i="11"/>
  <c r="J177" i="11" s="1"/>
  <c r="J229" i="11" s="1"/>
  <c r="K123" i="11"/>
  <c r="K177" i="11" s="1"/>
  <c r="K229" i="11" s="1"/>
  <c r="L123" i="11"/>
  <c r="L177" i="11" s="1"/>
  <c r="L229" i="11" s="1"/>
  <c r="M123" i="11"/>
  <c r="M177" i="11" s="1"/>
  <c r="M229" i="11" s="1"/>
  <c r="N123" i="11"/>
  <c r="N177" i="11" s="1"/>
  <c r="N229" i="11" s="1"/>
  <c r="O123" i="11"/>
  <c r="O177" i="11" s="1"/>
  <c r="O229" i="11" s="1"/>
  <c r="P123" i="11"/>
  <c r="P177" i="11" s="1"/>
  <c r="P229" i="11" s="1"/>
  <c r="Q123" i="11"/>
  <c r="Q177" i="11" s="1"/>
  <c r="Q229" i="11" s="1"/>
  <c r="R123" i="11"/>
  <c r="R177" i="11" s="1"/>
  <c r="R229" i="11" s="1"/>
  <c r="S123" i="11"/>
  <c r="S177" i="11" s="1"/>
  <c r="S229" i="11" s="1"/>
  <c r="T123" i="11"/>
  <c r="T177" i="11" s="1"/>
  <c r="T229" i="11" s="1"/>
  <c r="U123" i="11"/>
  <c r="U177" i="11" s="1"/>
  <c r="U229" i="11" s="1"/>
  <c r="V123" i="11"/>
  <c r="V177" i="11" s="1"/>
  <c r="V229" i="11" s="1"/>
  <c r="W123" i="11"/>
  <c r="W177" i="11" s="1"/>
  <c r="W229" i="11" s="1"/>
  <c r="X123" i="11"/>
  <c r="X177" i="11" s="1"/>
  <c r="X229" i="11" s="1"/>
  <c r="Y123" i="11"/>
  <c r="Y177" i="11" s="1"/>
  <c r="Y229" i="11" s="1"/>
  <c r="Z123" i="11"/>
  <c r="Z177" i="11" s="1"/>
  <c r="Z229" i="11" s="1"/>
  <c r="AA123" i="11"/>
  <c r="AA177" i="11" s="1"/>
  <c r="AA229" i="11" s="1"/>
  <c r="AB123" i="11"/>
  <c r="AB177" i="11" s="1"/>
  <c r="AB229" i="11" s="1"/>
  <c r="AC123" i="11"/>
  <c r="AC177" i="11" s="1"/>
  <c r="AC229" i="11" s="1"/>
  <c r="AD123" i="11"/>
  <c r="AD177" i="11" s="1"/>
  <c r="AD229" i="11" s="1"/>
  <c r="AE123" i="11"/>
  <c r="AE177" i="11" s="1"/>
  <c r="AE229" i="11" s="1"/>
  <c r="AF123" i="11"/>
  <c r="AF177" i="11" s="1"/>
  <c r="AF229" i="11" s="1"/>
  <c r="AG123" i="11"/>
  <c r="AG177" i="11" s="1"/>
  <c r="AG229" i="11" s="1"/>
  <c r="AH123" i="11"/>
  <c r="AH177" i="11" s="1"/>
  <c r="AH229" i="11" s="1"/>
  <c r="AI123" i="11"/>
  <c r="AI177" i="11" s="1"/>
  <c r="AI229" i="11" s="1"/>
  <c r="AJ123" i="11"/>
  <c r="AJ177" i="11" s="1"/>
  <c r="AJ229" i="11" s="1"/>
  <c r="AK123" i="11"/>
  <c r="AK177" i="11" s="1"/>
  <c r="AK229" i="11" s="1"/>
  <c r="AL123" i="11"/>
  <c r="AL177" i="11" s="1"/>
  <c r="AL229" i="11" s="1"/>
  <c r="AM123" i="11"/>
  <c r="AM177" i="11" s="1"/>
  <c r="AM229" i="11" s="1"/>
  <c r="E124" i="11"/>
  <c r="E178" i="11" s="1"/>
  <c r="E230" i="11" s="1"/>
  <c r="F124" i="11"/>
  <c r="F178" i="11" s="1"/>
  <c r="F230" i="11" s="1"/>
  <c r="G124" i="11"/>
  <c r="G178" i="11" s="1"/>
  <c r="G230" i="11" s="1"/>
  <c r="H124" i="11"/>
  <c r="H178" i="11" s="1"/>
  <c r="H230" i="11" s="1"/>
  <c r="I124" i="11"/>
  <c r="I178" i="11" s="1"/>
  <c r="I230" i="11" s="1"/>
  <c r="J124" i="11"/>
  <c r="J178" i="11" s="1"/>
  <c r="J230" i="11" s="1"/>
  <c r="K124" i="11"/>
  <c r="K178" i="11" s="1"/>
  <c r="K230" i="11" s="1"/>
  <c r="L124" i="11"/>
  <c r="L178" i="11" s="1"/>
  <c r="L230" i="11" s="1"/>
  <c r="M124" i="11"/>
  <c r="M178" i="11" s="1"/>
  <c r="M230" i="11" s="1"/>
  <c r="N124" i="11"/>
  <c r="N178" i="11" s="1"/>
  <c r="N230" i="11" s="1"/>
  <c r="O124" i="11"/>
  <c r="O178" i="11" s="1"/>
  <c r="O230" i="11" s="1"/>
  <c r="P124" i="11"/>
  <c r="P178" i="11" s="1"/>
  <c r="P230" i="11" s="1"/>
  <c r="Q124" i="11"/>
  <c r="Q178" i="11" s="1"/>
  <c r="Q230" i="11" s="1"/>
  <c r="R124" i="11"/>
  <c r="R178" i="11" s="1"/>
  <c r="R230" i="11" s="1"/>
  <c r="S124" i="11"/>
  <c r="S178" i="11" s="1"/>
  <c r="S230" i="11" s="1"/>
  <c r="T124" i="11"/>
  <c r="T178" i="11" s="1"/>
  <c r="T230" i="11" s="1"/>
  <c r="U124" i="11"/>
  <c r="U178" i="11" s="1"/>
  <c r="U230" i="11" s="1"/>
  <c r="V124" i="11"/>
  <c r="V178" i="11" s="1"/>
  <c r="V230" i="11" s="1"/>
  <c r="W124" i="11"/>
  <c r="W178" i="11" s="1"/>
  <c r="W230" i="11" s="1"/>
  <c r="X124" i="11"/>
  <c r="X178" i="11" s="1"/>
  <c r="X230" i="11" s="1"/>
  <c r="Y124" i="11"/>
  <c r="Y178" i="11" s="1"/>
  <c r="Y230" i="11" s="1"/>
  <c r="Z124" i="11"/>
  <c r="Z178" i="11" s="1"/>
  <c r="Z230" i="11" s="1"/>
  <c r="AA124" i="11"/>
  <c r="AA178" i="11" s="1"/>
  <c r="AA230" i="11" s="1"/>
  <c r="AB124" i="11"/>
  <c r="AB178" i="11" s="1"/>
  <c r="AB230" i="11" s="1"/>
  <c r="AC124" i="11"/>
  <c r="AC178" i="11" s="1"/>
  <c r="AC230" i="11" s="1"/>
  <c r="AD124" i="11"/>
  <c r="AD178" i="11" s="1"/>
  <c r="AD230" i="11" s="1"/>
  <c r="AE124" i="11"/>
  <c r="AE178" i="11" s="1"/>
  <c r="AE230" i="11" s="1"/>
  <c r="AF124" i="11"/>
  <c r="AF178" i="11" s="1"/>
  <c r="AF230" i="11" s="1"/>
  <c r="AG124" i="11"/>
  <c r="AG178" i="11" s="1"/>
  <c r="AG230" i="11" s="1"/>
  <c r="AH124" i="11"/>
  <c r="AH178" i="11" s="1"/>
  <c r="AH230" i="11" s="1"/>
  <c r="AI124" i="11"/>
  <c r="AI178" i="11" s="1"/>
  <c r="AI230" i="11" s="1"/>
  <c r="AJ124" i="11"/>
  <c r="AJ178" i="11" s="1"/>
  <c r="AJ230" i="11" s="1"/>
  <c r="AK124" i="11"/>
  <c r="AK178" i="11" s="1"/>
  <c r="AK230" i="11" s="1"/>
  <c r="AL124" i="11"/>
  <c r="AL178" i="11" s="1"/>
  <c r="AL230" i="11" s="1"/>
  <c r="AM124" i="11"/>
  <c r="AM178" i="11" s="1"/>
  <c r="AM230" i="11" s="1"/>
  <c r="E125" i="11"/>
  <c r="E179" i="11" s="1"/>
  <c r="E231" i="11" s="1"/>
  <c r="F125" i="11"/>
  <c r="F179" i="11" s="1"/>
  <c r="F231" i="11" s="1"/>
  <c r="G125" i="11"/>
  <c r="G179" i="11" s="1"/>
  <c r="G231" i="11" s="1"/>
  <c r="H125" i="11"/>
  <c r="H179" i="11" s="1"/>
  <c r="H231" i="11" s="1"/>
  <c r="I125" i="11"/>
  <c r="I179" i="11" s="1"/>
  <c r="I231" i="11" s="1"/>
  <c r="J125" i="11"/>
  <c r="J179" i="11" s="1"/>
  <c r="J231" i="11" s="1"/>
  <c r="K125" i="11"/>
  <c r="K179" i="11" s="1"/>
  <c r="K231" i="11" s="1"/>
  <c r="L125" i="11"/>
  <c r="L179" i="11" s="1"/>
  <c r="L231" i="11" s="1"/>
  <c r="M125" i="11"/>
  <c r="M179" i="11" s="1"/>
  <c r="M231" i="11" s="1"/>
  <c r="N125" i="11"/>
  <c r="N179" i="11" s="1"/>
  <c r="N231" i="11" s="1"/>
  <c r="O125" i="11"/>
  <c r="O179" i="11" s="1"/>
  <c r="O231" i="11" s="1"/>
  <c r="P125" i="11"/>
  <c r="P179" i="11" s="1"/>
  <c r="P231" i="11" s="1"/>
  <c r="Q125" i="11"/>
  <c r="Q179" i="11" s="1"/>
  <c r="Q231" i="11" s="1"/>
  <c r="R125" i="11"/>
  <c r="R179" i="11" s="1"/>
  <c r="R231" i="11" s="1"/>
  <c r="S125" i="11"/>
  <c r="S179" i="11" s="1"/>
  <c r="S231" i="11" s="1"/>
  <c r="T125" i="11"/>
  <c r="T179" i="11" s="1"/>
  <c r="T231" i="11" s="1"/>
  <c r="U125" i="11"/>
  <c r="U179" i="11" s="1"/>
  <c r="U231" i="11" s="1"/>
  <c r="V125" i="11"/>
  <c r="V179" i="11" s="1"/>
  <c r="V231" i="11" s="1"/>
  <c r="W125" i="11"/>
  <c r="W179" i="11" s="1"/>
  <c r="W231" i="11" s="1"/>
  <c r="X125" i="11"/>
  <c r="X179" i="11" s="1"/>
  <c r="X231" i="11" s="1"/>
  <c r="Y125" i="11"/>
  <c r="Y179" i="11" s="1"/>
  <c r="Y231" i="11" s="1"/>
  <c r="Z125" i="11"/>
  <c r="Z179" i="11" s="1"/>
  <c r="Z231" i="11" s="1"/>
  <c r="AA125" i="11"/>
  <c r="AA179" i="11" s="1"/>
  <c r="AA231" i="11" s="1"/>
  <c r="AB125" i="11"/>
  <c r="AB179" i="11" s="1"/>
  <c r="AB231" i="11" s="1"/>
  <c r="AC125" i="11"/>
  <c r="AC179" i="11" s="1"/>
  <c r="AC231" i="11" s="1"/>
  <c r="AD125" i="11"/>
  <c r="AD179" i="11" s="1"/>
  <c r="AD231" i="11" s="1"/>
  <c r="AE125" i="11"/>
  <c r="AE179" i="11" s="1"/>
  <c r="AE231" i="11" s="1"/>
  <c r="AF125" i="11"/>
  <c r="AF179" i="11" s="1"/>
  <c r="AF231" i="11" s="1"/>
  <c r="AG125" i="11"/>
  <c r="AG179" i="11" s="1"/>
  <c r="AG231" i="11" s="1"/>
  <c r="AH125" i="11"/>
  <c r="AH179" i="11" s="1"/>
  <c r="AH231" i="11" s="1"/>
  <c r="AI125" i="11"/>
  <c r="AI179" i="11" s="1"/>
  <c r="AI231" i="11" s="1"/>
  <c r="AJ125" i="11"/>
  <c r="AJ179" i="11" s="1"/>
  <c r="AJ231" i="11" s="1"/>
  <c r="AK125" i="11"/>
  <c r="AK179" i="11" s="1"/>
  <c r="AK231" i="11" s="1"/>
  <c r="AL125" i="11"/>
  <c r="AL179" i="11" s="1"/>
  <c r="AL231" i="11" s="1"/>
  <c r="AM125" i="11"/>
  <c r="AM179" i="11" s="1"/>
  <c r="AM231" i="11" s="1"/>
  <c r="E126" i="11"/>
  <c r="E180" i="11" s="1"/>
  <c r="E232" i="11" s="1"/>
  <c r="F126" i="11"/>
  <c r="F180" i="11" s="1"/>
  <c r="F232" i="11" s="1"/>
  <c r="G126" i="11"/>
  <c r="G180" i="11" s="1"/>
  <c r="G232" i="11" s="1"/>
  <c r="H126" i="11"/>
  <c r="H180" i="11" s="1"/>
  <c r="H232" i="11" s="1"/>
  <c r="I126" i="11"/>
  <c r="I180" i="11" s="1"/>
  <c r="I232" i="11" s="1"/>
  <c r="J126" i="11"/>
  <c r="J180" i="11" s="1"/>
  <c r="J232" i="11" s="1"/>
  <c r="K126" i="11"/>
  <c r="K180" i="11" s="1"/>
  <c r="K232" i="11" s="1"/>
  <c r="L126" i="11"/>
  <c r="L180" i="11" s="1"/>
  <c r="L232" i="11" s="1"/>
  <c r="M126" i="11"/>
  <c r="M180" i="11" s="1"/>
  <c r="M232" i="11" s="1"/>
  <c r="N126" i="11"/>
  <c r="N180" i="11" s="1"/>
  <c r="N232" i="11" s="1"/>
  <c r="O126" i="11"/>
  <c r="O180" i="11" s="1"/>
  <c r="O232" i="11" s="1"/>
  <c r="P126" i="11"/>
  <c r="P180" i="11" s="1"/>
  <c r="P232" i="11" s="1"/>
  <c r="Q126" i="11"/>
  <c r="Q180" i="11" s="1"/>
  <c r="Q232" i="11" s="1"/>
  <c r="R126" i="11"/>
  <c r="R180" i="11" s="1"/>
  <c r="R232" i="11" s="1"/>
  <c r="S126" i="11"/>
  <c r="S180" i="11" s="1"/>
  <c r="S232" i="11" s="1"/>
  <c r="T126" i="11"/>
  <c r="T180" i="11" s="1"/>
  <c r="T232" i="11" s="1"/>
  <c r="U126" i="11"/>
  <c r="U180" i="11" s="1"/>
  <c r="U232" i="11" s="1"/>
  <c r="V126" i="11"/>
  <c r="V180" i="11" s="1"/>
  <c r="V232" i="11" s="1"/>
  <c r="W126" i="11"/>
  <c r="W180" i="11" s="1"/>
  <c r="W232" i="11" s="1"/>
  <c r="X126" i="11"/>
  <c r="X180" i="11" s="1"/>
  <c r="X232" i="11" s="1"/>
  <c r="Y126" i="11"/>
  <c r="Y180" i="11" s="1"/>
  <c r="Y232" i="11" s="1"/>
  <c r="Z126" i="11"/>
  <c r="Z180" i="11" s="1"/>
  <c r="Z232" i="11" s="1"/>
  <c r="AA126" i="11"/>
  <c r="AA180" i="11" s="1"/>
  <c r="AA232" i="11" s="1"/>
  <c r="AB126" i="11"/>
  <c r="AB180" i="11" s="1"/>
  <c r="AB232" i="11" s="1"/>
  <c r="AC126" i="11"/>
  <c r="AC180" i="11" s="1"/>
  <c r="AC232" i="11" s="1"/>
  <c r="AD126" i="11"/>
  <c r="AD180" i="11" s="1"/>
  <c r="AD232" i="11" s="1"/>
  <c r="AE126" i="11"/>
  <c r="AE180" i="11" s="1"/>
  <c r="AE232" i="11" s="1"/>
  <c r="AF126" i="11"/>
  <c r="AF180" i="11" s="1"/>
  <c r="AF232" i="11" s="1"/>
  <c r="AG126" i="11"/>
  <c r="AG180" i="11" s="1"/>
  <c r="AG232" i="11" s="1"/>
  <c r="AH126" i="11"/>
  <c r="AH180" i="11" s="1"/>
  <c r="AH232" i="11" s="1"/>
  <c r="AI126" i="11"/>
  <c r="AI180" i="11" s="1"/>
  <c r="AI232" i="11" s="1"/>
  <c r="AJ126" i="11"/>
  <c r="AJ180" i="11" s="1"/>
  <c r="AJ232" i="11" s="1"/>
  <c r="AK126" i="11"/>
  <c r="AK180" i="11" s="1"/>
  <c r="AK232" i="11" s="1"/>
  <c r="AL126" i="11"/>
  <c r="AL180" i="11" s="1"/>
  <c r="AL232" i="11" s="1"/>
  <c r="AM126" i="11"/>
  <c r="AM180" i="11" s="1"/>
  <c r="AM232" i="11" s="1"/>
  <c r="E127" i="11"/>
  <c r="E181" i="11" s="1"/>
  <c r="E233" i="11" s="1"/>
  <c r="F127" i="11"/>
  <c r="F181" i="11" s="1"/>
  <c r="F233" i="11" s="1"/>
  <c r="G127" i="11"/>
  <c r="G181" i="11" s="1"/>
  <c r="G233" i="11" s="1"/>
  <c r="H127" i="11"/>
  <c r="H181" i="11" s="1"/>
  <c r="H233" i="11" s="1"/>
  <c r="I127" i="11"/>
  <c r="I181" i="11" s="1"/>
  <c r="I233" i="11" s="1"/>
  <c r="J127" i="11"/>
  <c r="J181" i="11" s="1"/>
  <c r="J233" i="11" s="1"/>
  <c r="K127" i="11"/>
  <c r="K181" i="11" s="1"/>
  <c r="K233" i="11" s="1"/>
  <c r="L127" i="11"/>
  <c r="L181" i="11" s="1"/>
  <c r="L233" i="11" s="1"/>
  <c r="M127" i="11"/>
  <c r="M181" i="11" s="1"/>
  <c r="M233" i="11" s="1"/>
  <c r="N127" i="11"/>
  <c r="N181" i="11" s="1"/>
  <c r="N233" i="11" s="1"/>
  <c r="O127" i="11"/>
  <c r="O181" i="11" s="1"/>
  <c r="O233" i="11" s="1"/>
  <c r="P127" i="11"/>
  <c r="P181" i="11" s="1"/>
  <c r="P233" i="11" s="1"/>
  <c r="Q127" i="11"/>
  <c r="Q181" i="11" s="1"/>
  <c r="Q233" i="11" s="1"/>
  <c r="R127" i="11"/>
  <c r="R181" i="11" s="1"/>
  <c r="R233" i="11" s="1"/>
  <c r="S127" i="11"/>
  <c r="S181" i="11" s="1"/>
  <c r="S233" i="11" s="1"/>
  <c r="T127" i="11"/>
  <c r="T181" i="11" s="1"/>
  <c r="T233" i="11" s="1"/>
  <c r="U127" i="11"/>
  <c r="U181" i="11" s="1"/>
  <c r="U233" i="11" s="1"/>
  <c r="V127" i="11"/>
  <c r="V181" i="11" s="1"/>
  <c r="V233" i="11" s="1"/>
  <c r="W127" i="11"/>
  <c r="W181" i="11" s="1"/>
  <c r="W233" i="11" s="1"/>
  <c r="X127" i="11"/>
  <c r="X181" i="11" s="1"/>
  <c r="X233" i="11" s="1"/>
  <c r="Y127" i="11"/>
  <c r="Y181" i="11" s="1"/>
  <c r="Y233" i="11" s="1"/>
  <c r="Z127" i="11"/>
  <c r="Z181" i="11" s="1"/>
  <c r="Z233" i="11" s="1"/>
  <c r="AA127" i="11"/>
  <c r="AA181" i="11" s="1"/>
  <c r="AA233" i="11" s="1"/>
  <c r="AB127" i="11"/>
  <c r="AB181" i="11" s="1"/>
  <c r="AB233" i="11" s="1"/>
  <c r="AC127" i="11"/>
  <c r="AC181" i="11" s="1"/>
  <c r="AC233" i="11" s="1"/>
  <c r="AD127" i="11"/>
  <c r="AD181" i="11" s="1"/>
  <c r="AD233" i="11" s="1"/>
  <c r="AE127" i="11"/>
  <c r="AE181" i="11" s="1"/>
  <c r="AE233" i="11" s="1"/>
  <c r="AF127" i="11"/>
  <c r="AF181" i="11" s="1"/>
  <c r="AF233" i="11" s="1"/>
  <c r="AG127" i="11"/>
  <c r="AG181" i="11" s="1"/>
  <c r="AG233" i="11" s="1"/>
  <c r="AH127" i="11"/>
  <c r="AH181" i="11" s="1"/>
  <c r="AH233" i="11" s="1"/>
  <c r="AI127" i="11"/>
  <c r="AI181" i="11" s="1"/>
  <c r="AI233" i="11" s="1"/>
  <c r="AJ127" i="11"/>
  <c r="AJ181" i="11" s="1"/>
  <c r="AJ233" i="11" s="1"/>
  <c r="AK127" i="11"/>
  <c r="AK181" i="11" s="1"/>
  <c r="AK233" i="11" s="1"/>
  <c r="AL127" i="11"/>
  <c r="AL181" i="11" s="1"/>
  <c r="AL233" i="11" s="1"/>
  <c r="AM127" i="11"/>
  <c r="AM181" i="11" s="1"/>
  <c r="AM233" i="11" s="1"/>
  <c r="E128" i="11"/>
  <c r="E182" i="11" s="1"/>
  <c r="E234" i="11" s="1"/>
  <c r="F128" i="11"/>
  <c r="F182" i="11" s="1"/>
  <c r="F234" i="11" s="1"/>
  <c r="G128" i="11"/>
  <c r="G182" i="11" s="1"/>
  <c r="G234" i="11" s="1"/>
  <c r="H128" i="11"/>
  <c r="H182" i="11" s="1"/>
  <c r="H234" i="11" s="1"/>
  <c r="I128" i="11"/>
  <c r="I182" i="11" s="1"/>
  <c r="I234" i="11" s="1"/>
  <c r="J128" i="11"/>
  <c r="J182" i="11" s="1"/>
  <c r="J234" i="11" s="1"/>
  <c r="K128" i="11"/>
  <c r="K182" i="11" s="1"/>
  <c r="K234" i="11" s="1"/>
  <c r="L128" i="11"/>
  <c r="L182" i="11" s="1"/>
  <c r="L234" i="11" s="1"/>
  <c r="M128" i="11"/>
  <c r="M182" i="11" s="1"/>
  <c r="M234" i="11" s="1"/>
  <c r="N128" i="11"/>
  <c r="N182" i="11" s="1"/>
  <c r="N234" i="11" s="1"/>
  <c r="O128" i="11"/>
  <c r="O182" i="11" s="1"/>
  <c r="O234" i="11" s="1"/>
  <c r="P128" i="11"/>
  <c r="P182" i="11" s="1"/>
  <c r="P234" i="11" s="1"/>
  <c r="Q128" i="11"/>
  <c r="Q182" i="11" s="1"/>
  <c r="Q234" i="11" s="1"/>
  <c r="R128" i="11"/>
  <c r="R182" i="11" s="1"/>
  <c r="R234" i="11" s="1"/>
  <c r="S128" i="11"/>
  <c r="S182" i="11" s="1"/>
  <c r="S234" i="11" s="1"/>
  <c r="T128" i="11"/>
  <c r="T182" i="11" s="1"/>
  <c r="T234" i="11" s="1"/>
  <c r="U128" i="11"/>
  <c r="U182" i="11" s="1"/>
  <c r="U234" i="11" s="1"/>
  <c r="V128" i="11"/>
  <c r="V182" i="11" s="1"/>
  <c r="V234" i="11" s="1"/>
  <c r="W128" i="11"/>
  <c r="W182" i="11" s="1"/>
  <c r="W234" i="11" s="1"/>
  <c r="X128" i="11"/>
  <c r="X182" i="11" s="1"/>
  <c r="X234" i="11" s="1"/>
  <c r="Y128" i="11"/>
  <c r="Y182" i="11" s="1"/>
  <c r="Y234" i="11" s="1"/>
  <c r="Z128" i="11"/>
  <c r="Z182" i="11" s="1"/>
  <c r="Z234" i="11" s="1"/>
  <c r="AA128" i="11"/>
  <c r="AA182" i="11" s="1"/>
  <c r="AA234" i="11" s="1"/>
  <c r="AB128" i="11"/>
  <c r="AB182" i="11" s="1"/>
  <c r="AB234" i="11" s="1"/>
  <c r="AC128" i="11"/>
  <c r="AC182" i="11" s="1"/>
  <c r="AC234" i="11" s="1"/>
  <c r="AD128" i="11"/>
  <c r="AD182" i="11" s="1"/>
  <c r="AD234" i="11" s="1"/>
  <c r="AE128" i="11"/>
  <c r="AE182" i="11" s="1"/>
  <c r="AE234" i="11" s="1"/>
  <c r="AF128" i="11"/>
  <c r="AF182" i="11" s="1"/>
  <c r="AF234" i="11" s="1"/>
  <c r="AG128" i="11"/>
  <c r="AG182" i="11" s="1"/>
  <c r="AG234" i="11" s="1"/>
  <c r="AH128" i="11"/>
  <c r="AH182" i="11" s="1"/>
  <c r="AH234" i="11" s="1"/>
  <c r="AI128" i="11"/>
  <c r="AI182" i="11" s="1"/>
  <c r="AI234" i="11" s="1"/>
  <c r="AJ128" i="11"/>
  <c r="AJ182" i="11" s="1"/>
  <c r="AJ234" i="11" s="1"/>
  <c r="AK128" i="11"/>
  <c r="AK182" i="11" s="1"/>
  <c r="AK234" i="11" s="1"/>
  <c r="AL128" i="11"/>
  <c r="AL182" i="11" s="1"/>
  <c r="AL234" i="11" s="1"/>
  <c r="AM128" i="11"/>
  <c r="AM182" i="11" s="1"/>
  <c r="AM234" i="11" s="1"/>
  <c r="E129" i="11"/>
  <c r="E183" i="11" s="1"/>
  <c r="E235" i="11" s="1"/>
  <c r="F129" i="11"/>
  <c r="F183" i="11" s="1"/>
  <c r="F235" i="11" s="1"/>
  <c r="G129" i="11"/>
  <c r="G183" i="11" s="1"/>
  <c r="G235" i="11" s="1"/>
  <c r="H129" i="11"/>
  <c r="H183" i="11" s="1"/>
  <c r="H235" i="11" s="1"/>
  <c r="I129" i="11"/>
  <c r="I183" i="11" s="1"/>
  <c r="I235" i="11" s="1"/>
  <c r="J129" i="11"/>
  <c r="J183" i="11" s="1"/>
  <c r="J235" i="11" s="1"/>
  <c r="K129" i="11"/>
  <c r="K183" i="11" s="1"/>
  <c r="K235" i="11" s="1"/>
  <c r="L129" i="11"/>
  <c r="L183" i="11" s="1"/>
  <c r="L235" i="11" s="1"/>
  <c r="M129" i="11"/>
  <c r="M183" i="11" s="1"/>
  <c r="M235" i="11" s="1"/>
  <c r="N129" i="11"/>
  <c r="N183" i="11" s="1"/>
  <c r="N235" i="11" s="1"/>
  <c r="O129" i="11"/>
  <c r="O183" i="11" s="1"/>
  <c r="O235" i="11" s="1"/>
  <c r="P129" i="11"/>
  <c r="P183" i="11" s="1"/>
  <c r="P235" i="11" s="1"/>
  <c r="Q129" i="11"/>
  <c r="Q183" i="11" s="1"/>
  <c r="Q235" i="11" s="1"/>
  <c r="R129" i="11"/>
  <c r="R183" i="11" s="1"/>
  <c r="R235" i="11" s="1"/>
  <c r="S129" i="11"/>
  <c r="S183" i="11" s="1"/>
  <c r="S235" i="11" s="1"/>
  <c r="T129" i="11"/>
  <c r="T183" i="11" s="1"/>
  <c r="T235" i="11" s="1"/>
  <c r="U129" i="11"/>
  <c r="U183" i="11" s="1"/>
  <c r="U235" i="11" s="1"/>
  <c r="V129" i="11"/>
  <c r="V183" i="11" s="1"/>
  <c r="V235" i="11" s="1"/>
  <c r="W129" i="11"/>
  <c r="W183" i="11" s="1"/>
  <c r="W235" i="11" s="1"/>
  <c r="X129" i="11"/>
  <c r="X183" i="11" s="1"/>
  <c r="X235" i="11" s="1"/>
  <c r="Y129" i="11"/>
  <c r="Y183" i="11" s="1"/>
  <c r="Y235" i="11" s="1"/>
  <c r="Z129" i="11"/>
  <c r="Z183" i="11" s="1"/>
  <c r="Z235" i="11" s="1"/>
  <c r="AA129" i="11"/>
  <c r="AA183" i="11" s="1"/>
  <c r="AA235" i="11" s="1"/>
  <c r="AB129" i="11"/>
  <c r="AB183" i="11" s="1"/>
  <c r="AB235" i="11" s="1"/>
  <c r="AC129" i="11"/>
  <c r="AC183" i="11" s="1"/>
  <c r="AC235" i="11" s="1"/>
  <c r="AD129" i="11"/>
  <c r="AD183" i="11" s="1"/>
  <c r="AD235" i="11" s="1"/>
  <c r="AE129" i="11"/>
  <c r="AE183" i="11" s="1"/>
  <c r="AE235" i="11" s="1"/>
  <c r="AF129" i="11"/>
  <c r="AF183" i="11" s="1"/>
  <c r="AF235" i="11" s="1"/>
  <c r="AG129" i="11"/>
  <c r="AG183" i="11" s="1"/>
  <c r="AG235" i="11" s="1"/>
  <c r="AH129" i="11"/>
  <c r="AH183" i="11" s="1"/>
  <c r="AH235" i="11" s="1"/>
  <c r="AI129" i="11"/>
  <c r="AI183" i="11" s="1"/>
  <c r="AI235" i="11" s="1"/>
  <c r="AJ129" i="11"/>
  <c r="AJ183" i="11" s="1"/>
  <c r="AJ235" i="11" s="1"/>
  <c r="AK129" i="11"/>
  <c r="AK183" i="11" s="1"/>
  <c r="AK235" i="11" s="1"/>
  <c r="AL129" i="11"/>
  <c r="AL183" i="11" s="1"/>
  <c r="AL235" i="11" s="1"/>
  <c r="AM129" i="11"/>
  <c r="AM183" i="11" s="1"/>
  <c r="AM235" i="11" s="1"/>
  <c r="E130" i="11"/>
  <c r="E184" i="11" s="1"/>
  <c r="E236" i="11" s="1"/>
  <c r="F130" i="11"/>
  <c r="F184" i="11" s="1"/>
  <c r="F236" i="11" s="1"/>
  <c r="G130" i="11"/>
  <c r="G184" i="11" s="1"/>
  <c r="G236" i="11" s="1"/>
  <c r="H130" i="11"/>
  <c r="H184" i="11" s="1"/>
  <c r="H236" i="11" s="1"/>
  <c r="I130" i="11"/>
  <c r="I184" i="11" s="1"/>
  <c r="I236" i="11" s="1"/>
  <c r="J130" i="11"/>
  <c r="J184" i="11" s="1"/>
  <c r="J236" i="11" s="1"/>
  <c r="K130" i="11"/>
  <c r="K184" i="11" s="1"/>
  <c r="K236" i="11" s="1"/>
  <c r="L130" i="11"/>
  <c r="L184" i="11" s="1"/>
  <c r="L236" i="11" s="1"/>
  <c r="M130" i="11"/>
  <c r="M184" i="11" s="1"/>
  <c r="M236" i="11" s="1"/>
  <c r="N130" i="11"/>
  <c r="N184" i="11" s="1"/>
  <c r="N236" i="11" s="1"/>
  <c r="O130" i="11"/>
  <c r="O184" i="11" s="1"/>
  <c r="O236" i="11" s="1"/>
  <c r="P130" i="11"/>
  <c r="P184" i="11" s="1"/>
  <c r="P236" i="11" s="1"/>
  <c r="Q130" i="11"/>
  <c r="Q184" i="11" s="1"/>
  <c r="Q236" i="11" s="1"/>
  <c r="R130" i="11"/>
  <c r="R184" i="11" s="1"/>
  <c r="R236" i="11" s="1"/>
  <c r="S130" i="11"/>
  <c r="S184" i="11" s="1"/>
  <c r="S236" i="11" s="1"/>
  <c r="T130" i="11"/>
  <c r="T184" i="11" s="1"/>
  <c r="T236" i="11" s="1"/>
  <c r="U130" i="11"/>
  <c r="U184" i="11" s="1"/>
  <c r="U236" i="11" s="1"/>
  <c r="V130" i="11"/>
  <c r="V184" i="11" s="1"/>
  <c r="V236" i="11" s="1"/>
  <c r="W130" i="11"/>
  <c r="W184" i="11" s="1"/>
  <c r="W236" i="11" s="1"/>
  <c r="X130" i="11"/>
  <c r="X184" i="11" s="1"/>
  <c r="X236" i="11" s="1"/>
  <c r="Y130" i="11"/>
  <c r="Y184" i="11" s="1"/>
  <c r="Y236" i="11" s="1"/>
  <c r="Z130" i="11"/>
  <c r="Z184" i="11" s="1"/>
  <c r="Z236" i="11" s="1"/>
  <c r="AA130" i="11"/>
  <c r="AA184" i="11" s="1"/>
  <c r="AA236" i="11" s="1"/>
  <c r="AB130" i="11"/>
  <c r="AB184" i="11" s="1"/>
  <c r="AB236" i="11" s="1"/>
  <c r="AC130" i="11"/>
  <c r="AC184" i="11" s="1"/>
  <c r="AC236" i="11" s="1"/>
  <c r="AD130" i="11"/>
  <c r="AD184" i="11" s="1"/>
  <c r="AD236" i="11" s="1"/>
  <c r="AE130" i="11"/>
  <c r="AE184" i="11" s="1"/>
  <c r="AE236" i="11" s="1"/>
  <c r="AF130" i="11"/>
  <c r="AF184" i="11" s="1"/>
  <c r="AF236" i="11" s="1"/>
  <c r="AG130" i="11"/>
  <c r="AG184" i="11" s="1"/>
  <c r="AG236" i="11" s="1"/>
  <c r="AH130" i="11"/>
  <c r="AH184" i="11" s="1"/>
  <c r="AH236" i="11" s="1"/>
  <c r="AI130" i="11"/>
  <c r="AI184" i="11" s="1"/>
  <c r="AI236" i="11" s="1"/>
  <c r="AJ130" i="11"/>
  <c r="AJ184" i="11" s="1"/>
  <c r="AJ236" i="11" s="1"/>
  <c r="AK130" i="11"/>
  <c r="AK184" i="11" s="1"/>
  <c r="AK236" i="11" s="1"/>
  <c r="AL130" i="11"/>
  <c r="AL184" i="11" s="1"/>
  <c r="AL236" i="11" s="1"/>
  <c r="AM130" i="11"/>
  <c r="AM184" i="11" s="1"/>
  <c r="AM236" i="11" s="1"/>
  <c r="E131" i="11"/>
  <c r="E185" i="11" s="1"/>
  <c r="E237" i="11" s="1"/>
  <c r="F131" i="11"/>
  <c r="F185" i="11" s="1"/>
  <c r="F237" i="11" s="1"/>
  <c r="G131" i="11"/>
  <c r="G185" i="11" s="1"/>
  <c r="G237" i="11" s="1"/>
  <c r="H131" i="11"/>
  <c r="H185" i="11" s="1"/>
  <c r="H237" i="11" s="1"/>
  <c r="I131" i="11"/>
  <c r="I185" i="11" s="1"/>
  <c r="I237" i="11" s="1"/>
  <c r="J131" i="11"/>
  <c r="J185" i="11" s="1"/>
  <c r="J237" i="11" s="1"/>
  <c r="K131" i="11"/>
  <c r="K185" i="11" s="1"/>
  <c r="K237" i="11" s="1"/>
  <c r="L131" i="11"/>
  <c r="L185" i="11" s="1"/>
  <c r="L237" i="11" s="1"/>
  <c r="M131" i="11"/>
  <c r="M185" i="11" s="1"/>
  <c r="M237" i="11" s="1"/>
  <c r="N131" i="11"/>
  <c r="N185" i="11" s="1"/>
  <c r="N237" i="11" s="1"/>
  <c r="O131" i="11"/>
  <c r="O185" i="11" s="1"/>
  <c r="O237" i="11" s="1"/>
  <c r="P131" i="11"/>
  <c r="P185" i="11" s="1"/>
  <c r="P237" i="11" s="1"/>
  <c r="Q131" i="11"/>
  <c r="Q185" i="11" s="1"/>
  <c r="Q237" i="11" s="1"/>
  <c r="R131" i="11"/>
  <c r="R185" i="11" s="1"/>
  <c r="R237" i="11" s="1"/>
  <c r="S131" i="11"/>
  <c r="S185" i="11" s="1"/>
  <c r="S237" i="11" s="1"/>
  <c r="T131" i="11"/>
  <c r="T185" i="11" s="1"/>
  <c r="T237" i="11" s="1"/>
  <c r="U131" i="11"/>
  <c r="U185" i="11" s="1"/>
  <c r="U237" i="11" s="1"/>
  <c r="V131" i="11"/>
  <c r="V185" i="11" s="1"/>
  <c r="V237" i="11" s="1"/>
  <c r="W131" i="11"/>
  <c r="W185" i="11" s="1"/>
  <c r="W237" i="11" s="1"/>
  <c r="X131" i="11"/>
  <c r="X185" i="11" s="1"/>
  <c r="X237" i="11" s="1"/>
  <c r="Y131" i="11"/>
  <c r="Y185" i="11" s="1"/>
  <c r="Y237" i="11" s="1"/>
  <c r="Z131" i="11"/>
  <c r="Z185" i="11" s="1"/>
  <c r="Z237" i="11" s="1"/>
  <c r="AA131" i="11"/>
  <c r="AA185" i="11" s="1"/>
  <c r="AA237" i="11" s="1"/>
  <c r="AB131" i="11"/>
  <c r="AB185" i="11" s="1"/>
  <c r="AB237" i="11" s="1"/>
  <c r="AC131" i="11"/>
  <c r="AC185" i="11" s="1"/>
  <c r="AC237" i="11" s="1"/>
  <c r="AD131" i="11"/>
  <c r="AD185" i="11" s="1"/>
  <c r="AD237" i="11" s="1"/>
  <c r="AE131" i="11"/>
  <c r="AE185" i="11" s="1"/>
  <c r="AE237" i="11" s="1"/>
  <c r="AF131" i="11"/>
  <c r="AF185" i="11" s="1"/>
  <c r="AF237" i="11" s="1"/>
  <c r="AG131" i="11"/>
  <c r="AG185" i="11" s="1"/>
  <c r="AG237" i="11" s="1"/>
  <c r="AH131" i="11"/>
  <c r="AH185" i="11" s="1"/>
  <c r="AH237" i="11" s="1"/>
  <c r="AI131" i="11"/>
  <c r="AI185" i="11" s="1"/>
  <c r="AI237" i="11" s="1"/>
  <c r="AJ131" i="11"/>
  <c r="AJ185" i="11" s="1"/>
  <c r="AJ237" i="11" s="1"/>
  <c r="AK131" i="11"/>
  <c r="AK185" i="11" s="1"/>
  <c r="AK237" i="11" s="1"/>
  <c r="AL131" i="11"/>
  <c r="AL185" i="11" s="1"/>
  <c r="AL237" i="11" s="1"/>
  <c r="AM131" i="11"/>
  <c r="AM185" i="11" s="1"/>
  <c r="AM237" i="11" s="1"/>
  <c r="E132" i="11"/>
  <c r="E186" i="11" s="1"/>
  <c r="E238" i="11" s="1"/>
  <c r="F132" i="11"/>
  <c r="F186" i="11" s="1"/>
  <c r="F238" i="11" s="1"/>
  <c r="G132" i="11"/>
  <c r="G186" i="11" s="1"/>
  <c r="G238" i="11" s="1"/>
  <c r="H132" i="11"/>
  <c r="H186" i="11" s="1"/>
  <c r="H238" i="11" s="1"/>
  <c r="I132" i="11"/>
  <c r="I186" i="11" s="1"/>
  <c r="I238" i="11" s="1"/>
  <c r="J132" i="11"/>
  <c r="J186" i="11" s="1"/>
  <c r="J238" i="11" s="1"/>
  <c r="K132" i="11"/>
  <c r="K186" i="11" s="1"/>
  <c r="K238" i="11" s="1"/>
  <c r="L132" i="11"/>
  <c r="L186" i="11" s="1"/>
  <c r="L238" i="11" s="1"/>
  <c r="M132" i="11"/>
  <c r="M186" i="11" s="1"/>
  <c r="M238" i="11" s="1"/>
  <c r="N132" i="11"/>
  <c r="N186" i="11" s="1"/>
  <c r="N238" i="11" s="1"/>
  <c r="O132" i="11"/>
  <c r="O186" i="11" s="1"/>
  <c r="O238" i="11" s="1"/>
  <c r="P132" i="11"/>
  <c r="P186" i="11" s="1"/>
  <c r="P238" i="11" s="1"/>
  <c r="Q132" i="11"/>
  <c r="Q186" i="11" s="1"/>
  <c r="Q238" i="11" s="1"/>
  <c r="R132" i="11"/>
  <c r="R186" i="11" s="1"/>
  <c r="R238" i="11" s="1"/>
  <c r="S132" i="11"/>
  <c r="S186" i="11" s="1"/>
  <c r="S238" i="11" s="1"/>
  <c r="T132" i="11"/>
  <c r="T186" i="11" s="1"/>
  <c r="T238" i="11" s="1"/>
  <c r="U132" i="11"/>
  <c r="U186" i="11" s="1"/>
  <c r="U238" i="11" s="1"/>
  <c r="V132" i="11"/>
  <c r="V186" i="11" s="1"/>
  <c r="V238" i="11" s="1"/>
  <c r="W132" i="11"/>
  <c r="W186" i="11" s="1"/>
  <c r="W238" i="11" s="1"/>
  <c r="X132" i="11"/>
  <c r="X186" i="11" s="1"/>
  <c r="X238" i="11" s="1"/>
  <c r="Y132" i="11"/>
  <c r="Y186" i="11" s="1"/>
  <c r="Y238" i="11" s="1"/>
  <c r="Z132" i="11"/>
  <c r="Z186" i="11" s="1"/>
  <c r="Z238" i="11" s="1"/>
  <c r="AA132" i="11"/>
  <c r="AA186" i="11" s="1"/>
  <c r="AA238" i="11" s="1"/>
  <c r="AB132" i="11"/>
  <c r="AB186" i="11" s="1"/>
  <c r="AB238" i="11" s="1"/>
  <c r="AC132" i="11"/>
  <c r="AC186" i="11" s="1"/>
  <c r="AC238" i="11" s="1"/>
  <c r="AD132" i="11"/>
  <c r="AD186" i="11" s="1"/>
  <c r="AD238" i="11" s="1"/>
  <c r="AE132" i="11"/>
  <c r="AE186" i="11" s="1"/>
  <c r="AE238" i="11" s="1"/>
  <c r="AF132" i="11"/>
  <c r="AF186" i="11" s="1"/>
  <c r="AF238" i="11" s="1"/>
  <c r="AG132" i="11"/>
  <c r="AG186" i="11" s="1"/>
  <c r="AG238" i="11" s="1"/>
  <c r="AH132" i="11"/>
  <c r="AH186" i="11" s="1"/>
  <c r="AH238" i="11" s="1"/>
  <c r="AI132" i="11"/>
  <c r="AI186" i="11" s="1"/>
  <c r="AI238" i="11" s="1"/>
  <c r="AJ132" i="11"/>
  <c r="AJ186" i="11" s="1"/>
  <c r="AJ238" i="11" s="1"/>
  <c r="AK132" i="11"/>
  <c r="AK186" i="11" s="1"/>
  <c r="AK238" i="11" s="1"/>
  <c r="AL132" i="11"/>
  <c r="AL186" i="11" s="1"/>
  <c r="AL238" i="11" s="1"/>
  <c r="AM132" i="11"/>
  <c r="AM186" i="11" s="1"/>
  <c r="AM238" i="11" s="1"/>
  <c r="E133" i="11"/>
  <c r="E187" i="11" s="1"/>
  <c r="E239" i="11" s="1"/>
  <c r="F133" i="11"/>
  <c r="F187" i="11" s="1"/>
  <c r="F239" i="11" s="1"/>
  <c r="G133" i="11"/>
  <c r="G187" i="11" s="1"/>
  <c r="G239" i="11" s="1"/>
  <c r="H133" i="11"/>
  <c r="H187" i="11" s="1"/>
  <c r="H239" i="11" s="1"/>
  <c r="I133" i="11"/>
  <c r="I187" i="11" s="1"/>
  <c r="I239" i="11" s="1"/>
  <c r="J133" i="11"/>
  <c r="J187" i="11" s="1"/>
  <c r="J239" i="11" s="1"/>
  <c r="K133" i="11"/>
  <c r="K187" i="11" s="1"/>
  <c r="K239" i="11" s="1"/>
  <c r="L133" i="11"/>
  <c r="L187" i="11" s="1"/>
  <c r="L239" i="11" s="1"/>
  <c r="M133" i="11"/>
  <c r="M187" i="11" s="1"/>
  <c r="M239" i="11" s="1"/>
  <c r="N133" i="11"/>
  <c r="N187" i="11" s="1"/>
  <c r="N239" i="11" s="1"/>
  <c r="O133" i="11"/>
  <c r="O187" i="11" s="1"/>
  <c r="O239" i="11" s="1"/>
  <c r="P133" i="11"/>
  <c r="P187" i="11" s="1"/>
  <c r="P239" i="11" s="1"/>
  <c r="Q133" i="11"/>
  <c r="Q187" i="11" s="1"/>
  <c r="Q239" i="11" s="1"/>
  <c r="R133" i="11"/>
  <c r="R187" i="11" s="1"/>
  <c r="R239" i="11" s="1"/>
  <c r="S133" i="11"/>
  <c r="S187" i="11" s="1"/>
  <c r="S239" i="11" s="1"/>
  <c r="T133" i="11"/>
  <c r="T187" i="11" s="1"/>
  <c r="T239" i="11" s="1"/>
  <c r="U133" i="11"/>
  <c r="U187" i="11" s="1"/>
  <c r="U239" i="11" s="1"/>
  <c r="V133" i="11"/>
  <c r="V187" i="11" s="1"/>
  <c r="V239" i="11" s="1"/>
  <c r="W133" i="11"/>
  <c r="W187" i="11" s="1"/>
  <c r="W239" i="11" s="1"/>
  <c r="X133" i="11"/>
  <c r="X187" i="11" s="1"/>
  <c r="X239" i="11" s="1"/>
  <c r="Y133" i="11"/>
  <c r="Y187" i="11" s="1"/>
  <c r="Y239" i="11" s="1"/>
  <c r="Z133" i="11"/>
  <c r="Z187" i="11" s="1"/>
  <c r="Z239" i="11" s="1"/>
  <c r="AA133" i="11"/>
  <c r="AA187" i="11" s="1"/>
  <c r="AA239" i="11" s="1"/>
  <c r="AB133" i="11"/>
  <c r="AB187" i="11" s="1"/>
  <c r="AB239" i="11" s="1"/>
  <c r="AC133" i="11"/>
  <c r="AC187" i="11" s="1"/>
  <c r="AC239" i="11" s="1"/>
  <c r="AD133" i="11"/>
  <c r="AD187" i="11" s="1"/>
  <c r="AD239" i="11" s="1"/>
  <c r="AE133" i="11"/>
  <c r="AE187" i="11" s="1"/>
  <c r="AE239" i="11" s="1"/>
  <c r="AF133" i="11"/>
  <c r="AF187" i="11" s="1"/>
  <c r="AF239" i="11" s="1"/>
  <c r="AG133" i="11"/>
  <c r="AG187" i="11" s="1"/>
  <c r="AG239" i="11" s="1"/>
  <c r="AH133" i="11"/>
  <c r="AH187" i="11" s="1"/>
  <c r="AH239" i="11" s="1"/>
  <c r="AI133" i="11"/>
  <c r="AI187" i="11" s="1"/>
  <c r="AI239" i="11" s="1"/>
  <c r="AJ133" i="11"/>
  <c r="AJ187" i="11" s="1"/>
  <c r="AJ239" i="11" s="1"/>
  <c r="AK133" i="11"/>
  <c r="AK187" i="11" s="1"/>
  <c r="AK239" i="11" s="1"/>
  <c r="AL133" i="11"/>
  <c r="AL187" i="11" s="1"/>
  <c r="AL239" i="11" s="1"/>
  <c r="AM133" i="11"/>
  <c r="AM187" i="11" s="1"/>
  <c r="AM239" i="11" s="1"/>
  <c r="D104" i="11"/>
  <c r="E158" i="11" s="1"/>
  <c r="E210" i="11" s="1"/>
  <c r="D105" i="11"/>
  <c r="D106" i="11"/>
  <c r="E160" i="11" s="1"/>
  <c r="E212" i="11" s="1"/>
  <c r="D107" i="11"/>
  <c r="D108" i="11"/>
  <c r="E162" i="11" s="1"/>
  <c r="E214" i="11" s="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AL46" i="11"/>
  <c r="AM46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AL51" i="11"/>
  <c r="AM51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AL52" i="11"/>
  <c r="AM52" i="11"/>
  <c r="D23" i="11"/>
  <c r="D46" i="11"/>
  <c r="D47" i="11"/>
  <c r="D48" i="11"/>
  <c r="D49" i="11"/>
  <c r="D50" i="11"/>
  <c r="D51" i="11"/>
  <c r="D52" i="11"/>
  <c r="C23" i="11"/>
  <c r="C104" i="11" s="1"/>
  <c r="C158" i="11" s="1"/>
  <c r="C210" i="11" s="1"/>
  <c r="C24" i="11"/>
  <c r="C105" i="11" s="1"/>
  <c r="C159" i="11" s="1"/>
  <c r="C211" i="11" s="1"/>
  <c r="C25" i="11"/>
  <c r="C106" i="11" s="1"/>
  <c r="C160" i="11" s="1"/>
  <c r="C212" i="11" s="1"/>
  <c r="C26" i="11"/>
  <c r="C107" i="11" s="1"/>
  <c r="C161" i="11" s="1"/>
  <c r="C213" i="11" s="1"/>
  <c r="C27" i="11"/>
  <c r="C108" i="11" s="1"/>
  <c r="C162" i="11" s="1"/>
  <c r="C214" i="11" s="1"/>
  <c r="C28" i="11"/>
  <c r="C109" i="11" s="1"/>
  <c r="C163" i="11" s="1"/>
  <c r="C215" i="11" s="1"/>
  <c r="C29" i="11"/>
  <c r="C110" i="11" s="1"/>
  <c r="C164" i="11" s="1"/>
  <c r="C216" i="11" s="1"/>
  <c r="C30" i="11"/>
  <c r="C111" i="11" s="1"/>
  <c r="C165" i="11" s="1"/>
  <c r="C217" i="11" s="1"/>
  <c r="C31" i="11"/>
  <c r="C112" i="11" s="1"/>
  <c r="C166" i="11" s="1"/>
  <c r="C218" i="11" s="1"/>
  <c r="C32" i="11"/>
  <c r="C113" i="11" s="1"/>
  <c r="C167" i="11" s="1"/>
  <c r="C219" i="11" s="1"/>
  <c r="C33" i="11"/>
  <c r="C114" i="11" s="1"/>
  <c r="C168" i="11" s="1"/>
  <c r="C220" i="11" s="1"/>
  <c r="C34" i="11"/>
  <c r="C115" i="11" s="1"/>
  <c r="C169" i="11" s="1"/>
  <c r="C221" i="11" s="1"/>
  <c r="C35" i="11"/>
  <c r="C116" i="11" s="1"/>
  <c r="C170" i="11" s="1"/>
  <c r="C222" i="11" s="1"/>
  <c r="C36" i="11"/>
  <c r="C117" i="11" s="1"/>
  <c r="C171" i="11" s="1"/>
  <c r="C223" i="11" s="1"/>
  <c r="C37" i="11"/>
  <c r="C118" i="11" s="1"/>
  <c r="C172" i="11" s="1"/>
  <c r="C224" i="11" s="1"/>
  <c r="C38" i="11"/>
  <c r="C119" i="11" s="1"/>
  <c r="C173" i="11" s="1"/>
  <c r="C225" i="11" s="1"/>
  <c r="C39" i="11"/>
  <c r="C120" i="11" s="1"/>
  <c r="C174" i="11" s="1"/>
  <c r="C226" i="11" s="1"/>
  <c r="C40" i="11"/>
  <c r="C121" i="11" s="1"/>
  <c r="C175" i="11" s="1"/>
  <c r="C227" i="11" s="1"/>
  <c r="C41" i="11"/>
  <c r="C122" i="11" s="1"/>
  <c r="C176" i="11" s="1"/>
  <c r="C228" i="11" s="1"/>
  <c r="C42" i="11"/>
  <c r="C123" i="11" s="1"/>
  <c r="C177" i="11" s="1"/>
  <c r="C229" i="11" s="1"/>
  <c r="C43" i="11"/>
  <c r="C124" i="11" s="1"/>
  <c r="C178" i="11" s="1"/>
  <c r="C230" i="11" s="1"/>
  <c r="C44" i="11"/>
  <c r="C125" i="11" s="1"/>
  <c r="C179" i="11" s="1"/>
  <c r="C231" i="11" s="1"/>
  <c r="C45" i="11"/>
  <c r="C126" i="11" s="1"/>
  <c r="C180" i="11" s="1"/>
  <c r="C232" i="11" s="1"/>
  <c r="C46" i="11"/>
  <c r="C127" i="11" s="1"/>
  <c r="C181" i="11" s="1"/>
  <c r="C233" i="11" s="1"/>
  <c r="C47" i="11"/>
  <c r="C128" i="11" s="1"/>
  <c r="C182" i="11" s="1"/>
  <c r="C234" i="11" s="1"/>
  <c r="C48" i="11"/>
  <c r="C129" i="11" s="1"/>
  <c r="C183" i="11" s="1"/>
  <c r="C235" i="11" s="1"/>
  <c r="C49" i="11"/>
  <c r="C130" i="11" s="1"/>
  <c r="C184" i="11" s="1"/>
  <c r="C236" i="11" s="1"/>
  <c r="C50" i="11"/>
  <c r="C131" i="11" s="1"/>
  <c r="C185" i="11" s="1"/>
  <c r="C237" i="11" s="1"/>
  <c r="C51" i="11"/>
  <c r="C132" i="11" s="1"/>
  <c r="C186" i="11" s="1"/>
  <c r="C238" i="11" s="1"/>
  <c r="C52" i="11"/>
  <c r="C133" i="11" s="1"/>
  <c r="C187" i="11" s="1"/>
  <c r="C239" i="11" s="1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I17" i="4" l="1"/>
  <c r="H18" i="22" s="1"/>
  <c r="E178" i="9"/>
  <c r="E230" i="9" s="1"/>
  <c r="E174" i="9"/>
  <c r="E226" i="9" s="1"/>
  <c r="E170" i="9"/>
  <c r="E222" i="9" s="1"/>
  <c r="E166" i="9"/>
  <c r="E218" i="9" s="1"/>
  <c r="E162" i="9"/>
  <c r="E214" i="9" s="1"/>
  <c r="E158" i="9"/>
  <c r="E210" i="9" s="1"/>
  <c r="E154" i="9"/>
  <c r="E206" i="9" s="1"/>
  <c r="E150" i="9"/>
  <c r="E202" i="9" s="1"/>
  <c r="F179" i="9"/>
  <c r="F231" i="9" s="1"/>
  <c r="G176" i="9"/>
  <c r="G228" i="9" s="1"/>
  <c r="F175" i="9"/>
  <c r="F227" i="9" s="1"/>
  <c r="F171" i="9"/>
  <c r="F223" i="9" s="1"/>
  <c r="G168" i="9"/>
  <c r="G220" i="9" s="1"/>
  <c r="F167" i="9"/>
  <c r="F219" i="9" s="1"/>
  <c r="G164" i="9"/>
  <c r="G216" i="9" s="1"/>
  <c r="F163" i="9"/>
  <c r="F215" i="9" s="1"/>
  <c r="G160" i="9"/>
  <c r="G212" i="9" s="1"/>
  <c r="F159" i="9"/>
  <c r="F211" i="9" s="1"/>
  <c r="G156" i="9"/>
  <c r="G208" i="9" s="1"/>
  <c r="F155" i="9"/>
  <c r="F207" i="9" s="1"/>
  <c r="G152" i="9"/>
  <c r="G204" i="9" s="1"/>
  <c r="F151" i="9"/>
  <c r="F203" i="9" s="1"/>
  <c r="AM179" i="9"/>
  <c r="AM231" i="9" s="1"/>
  <c r="AI179" i="9"/>
  <c r="AI231" i="9" s="1"/>
  <c r="AE179" i="9"/>
  <c r="AE231" i="9" s="1"/>
  <c r="AA179" i="9"/>
  <c r="AA231" i="9" s="1"/>
  <c r="W179" i="9"/>
  <c r="W231" i="9" s="1"/>
  <c r="S179" i="9"/>
  <c r="S231" i="9" s="1"/>
  <c r="O179" i="9"/>
  <c r="O231" i="9" s="1"/>
  <c r="K179" i="9"/>
  <c r="K231" i="9" s="1"/>
  <c r="AM178" i="9"/>
  <c r="AM230" i="9" s="1"/>
  <c r="AI178" i="9"/>
  <c r="AI230" i="9" s="1"/>
  <c r="AE178" i="9"/>
  <c r="AE230" i="9" s="1"/>
  <c r="W178" i="9"/>
  <c r="W230" i="9" s="1"/>
  <c r="S178" i="9"/>
  <c r="S230" i="9" s="1"/>
  <c r="O178" i="9"/>
  <c r="O230" i="9" s="1"/>
  <c r="K178" i="9"/>
  <c r="K230" i="9" s="1"/>
  <c r="AM177" i="9"/>
  <c r="AM229" i="9" s="1"/>
  <c r="AI177" i="9"/>
  <c r="AI229" i="9" s="1"/>
  <c r="AE177" i="9"/>
  <c r="AE229" i="9" s="1"/>
  <c r="AA177" i="9"/>
  <c r="AA229" i="9" s="1"/>
  <c r="W177" i="9"/>
  <c r="W229" i="9" s="1"/>
  <c r="S177" i="9"/>
  <c r="S229" i="9" s="1"/>
  <c r="O177" i="9"/>
  <c r="O229" i="9" s="1"/>
  <c r="K177" i="9"/>
  <c r="K229" i="9" s="1"/>
  <c r="AM176" i="9"/>
  <c r="AM228" i="9" s="1"/>
  <c r="AI176" i="9"/>
  <c r="AI228" i="9" s="1"/>
  <c r="AA176" i="9"/>
  <c r="AA228" i="9" s="1"/>
  <c r="W176" i="9"/>
  <c r="W228" i="9" s="1"/>
  <c r="J317" i="11"/>
  <c r="V321" i="11"/>
  <c r="V324" i="11" s="1"/>
  <c r="I56" i="17"/>
  <c r="I45" i="17"/>
  <c r="I47" i="17" s="1"/>
  <c r="F324" i="11"/>
  <c r="Z323" i="11"/>
  <c r="Z324" i="11" s="1"/>
  <c r="AC324" i="11"/>
  <c r="H324" i="11"/>
  <c r="Y324" i="11"/>
  <c r="U324" i="11"/>
  <c r="I324" i="11"/>
  <c r="AD317" i="11"/>
  <c r="AD320" i="11"/>
  <c r="AD324" i="11" s="1"/>
  <c r="AG324" i="11"/>
  <c r="S176" i="9"/>
  <c r="S228" i="9" s="1"/>
  <c r="O176" i="9"/>
  <c r="O228" i="9" s="1"/>
  <c r="K176" i="9"/>
  <c r="K228" i="9" s="1"/>
  <c r="AM175" i="9"/>
  <c r="AM227" i="9" s="1"/>
  <c r="AI175" i="9"/>
  <c r="AI227" i="9" s="1"/>
  <c r="AE175" i="9"/>
  <c r="AE227" i="9" s="1"/>
  <c r="AA175" i="9"/>
  <c r="AA227" i="9" s="1"/>
  <c r="W175" i="9"/>
  <c r="W227" i="9" s="1"/>
  <c r="S175" i="9"/>
  <c r="S227" i="9" s="1"/>
  <c r="O175" i="9"/>
  <c r="O227" i="9" s="1"/>
  <c r="K175" i="9"/>
  <c r="K227" i="9" s="1"/>
  <c r="AM174" i="9"/>
  <c r="AM226" i="9" s="1"/>
  <c r="AE174" i="9"/>
  <c r="AE226" i="9" s="1"/>
  <c r="AA174" i="9"/>
  <c r="AA226" i="9" s="1"/>
  <c r="W174" i="9"/>
  <c r="W226" i="9" s="1"/>
  <c r="S174" i="9"/>
  <c r="S226" i="9" s="1"/>
  <c r="O174" i="9"/>
  <c r="O226" i="9" s="1"/>
  <c r="K174" i="9"/>
  <c r="K226" i="9" s="1"/>
  <c r="AM173" i="9"/>
  <c r="AM225" i="9" s="1"/>
  <c r="AI173" i="9"/>
  <c r="AI225" i="9" s="1"/>
  <c r="AE173" i="9"/>
  <c r="AE225" i="9" s="1"/>
  <c r="AA173" i="9"/>
  <c r="AA225" i="9" s="1"/>
  <c r="W173" i="9"/>
  <c r="W225" i="9" s="1"/>
  <c r="S173" i="9"/>
  <c r="S225" i="9" s="1"/>
  <c r="O173" i="9"/>
  <c r="O225" i="9" s="1"/>
  <c r="K173" i="9"/>
  <c r="K225" i="9" s="1"/>
  <c r="AM172" i="9"/>
  <c r="AM224" i="9" s="1"/>
  <c r="AI172" i="9"/>
  <c r="AI224" i="9" s="1"/>
  <c r="AE172" i="9"/>
  <c r="AE224" i="9" s="1"/>
  <c r="Q324" i="11"/>
  <c r="E324" i="11"/>
  <c r="U317" i="11"/>
  <c r="AA172" i="9"/>
  <c r="AA224" i="9" s="1"/>
  <c r="W172" i="9"/>
  <c r="W224" i="9" s="1"/>
  <c r="S172" i="9"/>
  <c r="S224" i="9" s="1"/>
  <c r="O172" i="9"/>
  <c r="O224" i="9" s="1"/>
  <c r="K172" i="9"/>
  <c r="K224" i="9" s="1"/>
  <c r="AM171" i="9"/>
  <c r="AM223" i="9" s="1"/>
  <c r="AI171" i="9"/>
  <c r="AI223" i="9" s="1"/>
  <c r="AE171" i="9"/>
  <c r="AE223" i="9" s="1"/>
  <c r="AA171" i="9"/>
  <c r="AA223" i="9" s="1"/>
  <c r="W171" i="9"/>
  <c r="W223" i="9" s="1"/>
  <c r="S171" i="9"/>
  <c r="S223" i="9" s="1"/>
  <c r="O171" i="9"/>
  <c r="O223" i="9" s="1"/>
  <c r="K171" i="9"/>
  <c r="K223" i="9" s="1"/>
  <c r="AM170" i="9"/>
  <c r="AM222" i="9" s="1"/>
  <c r="AI170" i="9"/>
  <c r="AI222" i="9" s="1"/>
  <c r="AE170" i="9"/>
  <c r="AE222" i="9" s="1"/>
  <c r="AA170" i="9"/>
  <c r="AA222" i="9" s="1"/>
  <c r="W170" i="9"/>
  <c r="W222" i="9" s="1"/>
  <c r="S170" i="9"/>
  <c r="S222" i="9" s="1"/>
  <c r="O170" i="9"/>
  <c r="O222" i="9" s="1"/>
  <c r="AM169" i="9"/>
  <c r="AM221" i="9" s="1"/>
  <c r="AI169" i="9"/>
  <c r="AI221" i="9" s="1"/>
  <c r="AE169" i="9"/>
  <c r="AE221" i="9" s="1"/>
  <c r="AA169" i="9"/>
  <c r="AA221" i="9" s="1"/>
  <c r="W169" i="9"/>
  <c r="W221" i="9" s="1"/>
  <c r="S169" i="9"/>
  <c r="S221" i="9" s="1"/>
  <c r="O169" i="9"/>
  <c r="O221" i="9" s="1"/>
  <c r="K169" i="9"/>
  <c r="K221" i="9" s="1"/>
  <c r="AM168" i="9"/>
  <c r="AM220" i="9" s="1"/>
  <c r="AI168" i="9"/>
  <c r="AI220" i="9" s="1"/>
  <c r="AE168" i="9"/>
  <c r="AE220" i="9" s="1"/>
  <c r="AA168" i="9"/>
  <c r="AA220" i="9" s="1"/>
  <c r="W168" i="9"/>
  <c r="W220" i="9" s="1"/>
  <c r="S168" i="9"/>
  <c r="S220" i="9" s="1"/>
  <c r="K168" i="9"/>
  <c r="K220" i="9" s="1"/>
  <c r="AM167" i="9"/>
  <c r="AM219" i="9" s="1"/>
  <c r="AI167" i="9"/>
  <c r="AI219" i="9" s="1"/>
  <c r="AE167" i="9"/>
  <c r="AE219" i="9" s="1"/>
  <c r="AA167" i="9"/>
  <c r="AA219" i="9" s="1"/>
  <c r="W167" i="9"/>
  <c r="W219" i="9" s="1"/>
  <c r="S167" i="9"/>
  <c r="S219" i="9" s="1"/>
  <c r="O167" i="9"/>
  <c r="O219" i="9" s="1"/>
  <c r="K167" i="9"/>
  <c r="K219" i="9" s="1"/>
  <c r="AM166" i="9"/>
  <c r="AM218" i="9" s="1"/>
  <c r="AI166" i="9"/>
  <c r="AI218" i="9" s="1"/>
  <c r="AE166" i="9"/>
  <c r="AE218" i="9" s="1"/>
  <c r="AA166" i="9"/>
  <c r="AA218" i="9" s="1"/>
  <c r="W166" i="9"/>
  <c r="W218" i="9" s="1"/>
  <c r="O166" i="9"/>
  <c r="O218" i="9" s="1"/>
  <c r="K166" i="9"/>
  <c r="K218" i="9" s="1"/>
  <c r="AM165" i="9"/>
  <c r="AM217" i="9" s="1"/>
  <c r="AI165" i="9"/>
  <c r="AI217" i="9" s="1"/>
  <c r="AE165" i="9"/>
  <c r="AE217" i="9" s="1"/>
  <c r="AA165" i="9"/>
  <c r="AA217" i="9" s="1"/>
  <c r="W165" i="9"/>
  <c r="W217" i="9" s="1"/>
  <c r="S165" i="9"/>
  <c r="S217" i="9" s="1"/>
  <c r="O165" i="9"/>
  <c r="O217" i="9" s="1"/>
  <c r="K165" i="9"/>
  <c r="K217" i="9" s="1"/>
  <c r="AM164" i="9"/>
  <c r="AM216" i="9" s="1"/>
  <c r="AI164" i="9"/>
  <c r="AI216" i="9" s="1"/>
  <c r="AE164" i="9"/>
  <c r="AE216" i="9" s="1"/>
  <c r="AA164" i="9"/>
  <c r="AA216" i="9" s="1"/>
  <c r="W164" i="9"/>
  <c r="W216" i="9" s="1"/>
  <c r="S164" i="9"/>
  <c r="S216" i="9" s="1"/>
  <c r="O164" i="9"/>
  <c r="O216" i="9" s="1"/>
  <c r="K164" i="9"/>
  <c r="K216" i="9" s="1"/>
  <c r="AM163" i="9"/>
  <c r="AM215" i="9" s="1"/>
  <c r="AI163" i="9"/>
  <c r="AI215" i="9" s="1"/>
  <c r="AE163" i="9"/>
  <c r="AE215" i="9" s="1"/>
  <c r="AA163" i="9"/>
  <c r="AA215" i="9" s="1"/>
  <c r="W163" i="9"/>
  <c r="W215" i="9" s="1"/>
  <c r="S163" i="9"/>
  <c r="S215" i="9" s="1"/>
  <c r="O163" i="9"/>
  <c r="O215" i="9" s="1"/>
  <c r="K163" i="9"/>
  <c r="K215" i="9" s="1"/>
  <c r="AM162" i="9"/>
  <c r="AM214" i="9" s="1"/>
  <c r="AI162" i="9"/>
  <c r="AI214" i="9" s="1"/>
  <c r="AE162" i="9"/>
  <c r="AE214" i="9" s="1"/>
  <c r="AA162" i="9"/>
  <c r="AA214" i="9" s="1"/>
  <c r="W162" i="9"/>
  <c r="W214" i="9" s="1"/>
  <c r="S162" i="9"/>
  <c r="S214" i="9" s="1"/>
  <c r="O162" i="9"/>
  <c r="O214" i="9" s="1"/>
  <c r="K162" i="9"/>
  <c r="K214" i="9" s="1"/>
  <c r="AM161" i="9"/>
  <c r="AM213" i="9" s="1"/>
  <c r="AI161" i="9"/>
  <c r="AI213" i="9" s="1"/>
  <c r="AE161" i="9"/>
  <c r="AE213" i="9" s="1"/>
  <c r="AA161" i="9"/>
  <c r="AA213" i="9" s="1"/>
  <c r="W161" i="9"/>
  <c r="W213" i="9" s="1"/>
  <c r="S161" i="9"/>
  <c r="S213" i="9" s="1"/>
  <c r="O161" i="9"/>
  <c r="O213" i="9" s="1"/>
  <c r="K161" i="9"/>
  <c r="K213" i="9" s="1"/>
  <c r="AM160" i="9"/>
  <c r="AM212" i="9" s="1"/>
  <c r="AI160" i="9"/>
  <c r="AI212" i="9" s="1"/>
  <c r="AE160" i="9"/>
  <c r="AE212" i="9" s="1"/>
  <c r="AA160" i="9"/>
  <c r="AA212" i="9" s="1"/>
  <c r="W160" i="9"/>
  <c r="W212" i="9" s="1"/>
  <c r="S160" i="9"/>
  <c r="S212" i="9" s="1"/>
  <c r="O160" i="9"/>
  <c r="O212" i="9" s="1"/>
  <c r="K160" i="9"/>
  <c r="K212" i="9" s="1"/>
  <c r="AM159" i="9"/>
  <c r="AM211" i="9" s="1"/>
  <c r="AI159" i="9"/>
  <c r="AI211" i="9" s="1"/>
  <c r="AE159" i="9"/>
  <c r="AE211" i="9" s="1"/>
  <c r="AA159" i="9"/>
  <c r="AA211" i="9" s="1"/>
  <c r="W159" i="9"/>
  <c r="W211" i="9" s="1"/>
  <c r="S159" i="9"/>
  <c r="S211" i="9" s="1"/>
  <c r="O159" i="9"/>
  <c r="O211" i="9" s="1"/>
  <c r="K159" i="9"/>
  <c r="K211" i="9" s="1"/>
  <c r="AM158" i="9"/>
  <c r="AM210" i="9" s="1"/>
  <c r="AI158" i="9"/>
  <c r="AI210" i="9" s="1"/>
  <c r="AE158" i="9"/>
  <c r="AE210" i="9" s="1"/>
  <c r="AA158" i="9"/>
  <c r="AA210" i="9" s="1"/>
  <c r="W158" i="9"/>
  <c r="W210" i="9" s="1"/>
  <c r="S158" i="9"/>
  <c r="S210" i="9" s="1"/>
  <c r="O158" i="9"/>
  <c r="O210" i="9" s="1"/>
  <c r="K158" i="9"/>
  <c r="K210" i="9" s="1"/>
  <c r="AM157" i="9"/>
  <c r="AM209" i="9" s="1"/>
  <c r="AI157" i="9"/>
  <c r="AI209" i="9" s="1"/>
  <c r="AE157" i="9"/>
  <c r="AE209" i="9" s="1"/>
  <c r="AA157" i="9"/>
  <c r="AA209" i="9" s="1"/>
  <c r="W157" i="9"/>
  <c r="W209" i="9" s="1"/>
  <c r="S157" i="9"/>
  <c r="S209" i="9" s="1"/>
  <c r="O157" i="9"/>
  <c r="O209" i="9" s="1"/>
  <c r="K157" i="9"/>
  <c r="K209" i="9" s="1"/>
  <c r="AM156" i="9"/>
  <c r="AM208" i="9" s="1"/>
  <c r="AI156" i="9"/>
  <c r="AI208" i="9" s="1"/>
  <c r="AE156" i="9"/>
  <c r="AE208" i="9" s="1"/>
  <c r="AA156" i="9"/>
  <c r="AA208" i="9" s="1"/>
  <c r="W156" i="9"/>
  <c r="W208" i="9" s="1"/>
  <c r="S156" i="9"/>
  <c r="S208" i="9" s="1"/>
  <c r="O156" i="9"/>
  <c r="O208" i="9" s="1"/>
  <c r="K156" i="9"/>
  <c r="K208" i="9" s="1"/>
  <c r="AM155" i="9"/>
  <c r="AM207" i="9" s="1"/>
  <c r="AI155" i="9"/>
  <c r="AI207" i="9" s="1"/>
  <c r="AE155" i="9"/>
  <c r="AE207" i="9" s="1"/>
  <c r="AA155" i="9"/>
  <c r="AA207" i="9" s="1"/>
  <c r="W155" i="9"/>
  <c r="W207" i="9" s="1"/>
  <c r="S155" i="9"/>
  <c r="S207" i="9" s="1"/>
  <c r="O155" i="9"/>
  <c r="O207" i="9" s="1"/>
  <c r="K155" i="9"/>
  <c r="K207" i="9" s="1"/>
  <c r="AM154" i="9"/>
  <c r="AM206" i="9" s="1"/>
  <c r="AI154" i="9"/>
  <c r="AI206" i="9" s="1"/>
  <c r="AE154" i="9"/>
  <c r="AE206" i="9" s="1"/>
  <c r="AA154" i="9"/>
  <c r="AA206" i="9" s="1"/>
  <c r="W154" i="9"/>
  <c r="W206" i="9" s="1"/>
  <c r="S154" i="9"/>
  <c r="S206" i="9" s="1"/>
  <c r="O154" i="9"/>
  <c r="O206" i="9" s="1"/>
  <c r="K154" i="9"/>
  <c r="K206" i="9" s="1"/>
  <c r="AM153" i="9"/>
  <c r="AM205" i="9" s="1"/>
  <c r="AI153" i="9"/>
  <c r="AI205" i="9" s="1"/>
  <c r="AE153" i="9"/>
  <c r="AE205" i="9" s="1"/>
  <c r="AA153" i="9"/>
  <c r="AA205" i="9" s="1"/>
  <c r="W153" i="9"/>
  <c r="W205" i="9" s="1"/>
  <c r="S153" i="9"/>
  <c r="S205" i="9" s="1"/>
  <c r="O153" i="9"/>
  <c r="O205" i="9" s="1"/>
  <c r="K153" i="9"/>
  <c r="K205" i="9" s="1"/>
  <c r="AM152" i="9"/>
  <c r="AM204" i="9" s="1"/>
  <c r="AI152" i="9"/>
  <c r="AI204" i="9" s="1"/>
  <c r="AE152" i="9"/>
  <c r="AE204" i="9" s="1"/>
  <c r="AA152" i="9"/>
  <c r="AA204" i="9" s="1"/>
  <c r="W152" i="9"/>
  <c r="W204" i="9" s="1"/>
  <c r="S152" i="9"/>
  <c r="S204" i="9" s="1"/>
  <c r="O152" i="9"/>
  <c r="O204" i="9" s="1"/>
  <c r="K152" i="9"/>
  <c r="K204" i="9" s="1"/>
  <c r="AM151" i="9"/>
  <c r="AM203" i="9" s="1"/>
  <c r="AI151" i="9"/>
  <c r="AI203" i="9" s="1"/>
  <c r="AE151" i="9"/>
  <c r="AE203" i="9" s="1"/>
  <c r="AA151" i="9"/>
  <c r="AA203" i="9" s="1"/>
  <c r="W151" i="9"/>
  <c r="W203" i="9" s="1"/>
  <c r="S151" i="9"/>
  <c r="S203" i="9" s="1"/>
  <c r="O151" i="9"/>
  <c r="O203" i="9" s="1"/>
  <c r="K151" i="9"/>
  <c r="K203" i="9" s="1"/>
  <c r="AM150" i="9"/>
  <c r="AM202" i="9" s="1"/>
  <c r="AI150" i="9"/>
  <c r="AI202" i="9" s="1"/>
  <c r="AE150" i="9"/>
  <c r="AE202" i="9" s="1"/>
  <c r="AA150" i="9"/>
  <c r="AA202" i="9" s="1"/>
  <c r="W150" i="9"/>
  <c r="W202" i="9" s="1"/>
  <c r="S150" i="9"/>
  <c r="S202" i="9" s="1"/>
  <c r="O150" i="9"/>
  <c r="O202" i="9" s="1"/>
  <c r="K150" i="9"/>
  <c r="K202" i="9" s="1"/>
  <c r="AM149" i="9"/>
  <c r="AM201" i="9" s="1"/>
  <c r="AI149" i="9"/>
  <c r="AI201" i="9" s="1"/>
  <c r="AE149" i="9"/>
  <c r="AE201" i="9" s="1"/>
  <c r="AA149" i="9"/>
  <c r="AA201" i="9" s="1"/>
  <c r="W149" i="9"/>
  <c r="W201" i="9" s="1"/>
  <c r="S149" i="9"/>
  <c r="S201" i="9" s="1"/>
  <c r="O149" i="9"/>
  <c r="O201" i="9" s="1"/>
  <c r="K149" i="9"/>
  <c r="K201" i="9" s="1"/>
  <c r="AJ161" i="11"/>
  <c r="AJ213" i="11" s="1"/>
  <c r="T161" i="11"/>
  <c r="T213" i="11" s="1"/>
  <c r="AL175" i="11"/>
  <c r="AL227" i="11" s="1"/>
  <c r="AH175" i="11"/>
  <c r="AH227" i="11" s="1"/>
  <c r="AD175" i="11"/>
  <c r="AD227" i="11" s="1"/>
  <c r="Z175" i="11"/>
  <c r="Z227" i="11" s="1"/>
  <c r="V175" i="11"/>
  <c r="V227" i="11" s="1"/>
  <c r="R175" i="11"/>
  <c r="R227" i="11" s="1"/>
  <c r="N175" i="11"/>
  <c r="N227" i="11" s="1"/>
  <c r="J175" i="11"/>
  <c r="J227" i="11" s="1"/>
  <c r="F175" i="11"/>
  <c r="F227" i="11" s="1"/>
  <c r="AK174" i="11"/>
  <c r="AK226" i="11" s="1"/>
  <c r="AG174" i="11"/>
  <c r="AG226" i="11" s="1"/>
  <c r="AC174" i="11"/>
  <c r="AC226" i="11" s="1"/>
  <c r="Y174" i="11"/>
  <c r="Y226" i="11" s="1"/>
  <c r="U174" i="11"/>
  <c r="U226" i="11" s="1"/>
  <c r="Q174" i="11"/>
  <c r="Q226" i="11" s="1"/>
  <c r="M174" i="11"/>
  <c r="M226" i="11" s="1"/>
  <c r="I174" i="11"/>
  <c r="I226" i="11" s="1"/>
  <c r="AL171" i="11"/>
  <c r="AL223" i="11" s="1"/>
  <c r="AH171" i="11"/>
  <c r="AH223" i="11" s="1"/>
  <c r="AD171" i="11"/>
  <c r="AD223" i="11" s="1"/>
  <c r="Z171" i="11"/>
  <c r="Z223" i="11" s="1"/>
  <c r="V171" i="11"/>
  <c r="V223" i="11" s="1"/>
  <c r="R171" i="11"/>
  <c r="R223" i="11" s="1"/>
  <c r="N171" i="11"/>
  <c r="N223" i="11" s="1"/>
  <c r="J171" i="11"/>
  <c r="J223" i="11" s="1"/>
  <c r="F171" i="11"/>
  <c r="F223" i="11" s="1"/>
  <c r="AK170" i="11"/>
  <c r="AK222" i="11" s="1"/>
  <c r="AG170" i="11"/>
  <c r="AG222" i="11" s="1"/>
  <c r="AC170" i="11"/>
  <c r="AC222" i="11" s="1"/>
  <c r="Y170" i="11"/>
  <c r="Y222" i="11" s="1"/>
  <c r="U170" i="11"/>
  <c r="U222" i="11" s="1"/>
  <c r="Q170" i="11"/>
  <c r="Q222" i="11" s="1"/>
  <c r="M170" i="11"/>
  <c r="M222" i="11" s="1"/>
  <c r="I170" i="11"/>
  <c r="I222" i="11" s="1"/>
  <c r="AM168" i="11"/>
  <c r="AM220" i="11" s="1"/>
  <c r="AI168" i="11"/>
  <c r="AI220" i="11" s="1"/>
  <c r="AE168" i="11"/>
  <c r="AE220" i="11" s="1"/>
  <c r="AA168" i="11"/>
  <c r="AA220" i="11" s="1"/>
  <c r="W168" i="11"/>
  <c r="W220" i="11" s="1"/>
  <c r="S168" i="11"/>
  <c r="S220" i="11" s="1"/>
  <c r="O168" i="11"/>
  <c r="O220" i="11" s="1"/>
  <c r="K168" i="11"/>
  <c r="K220" i="11" s="1"/>
  <c r="G168" i="11"/>
  <c r="G220" i="11" s="1"/>
  <c r="AL167" i="11"/>
  <c r="AL219" i="11" s="1"/>
  <c r="AH167" i="11"/>
  <c r="AH219" i="11" s="1"/>
  <c r="AD167" i="11"/>
  <c r="AD219" i="11" s="1"/>
  <c r="Z167" i="11"/>
  <c r="Z219" i="11" s="1"/>
  <c r="V167" i="11"/>
  <c r="V219" i="11" s="1"/>
  <c r="R167" i="11"/>
  <c r="R219" i="11" s="1"/>
  <c r="N167" i="11"/>
  <c r="N219" i="11" s="1"/>
  <c r="J167" i="11"/>
  <c r="J219" i="11" s="1"/>
  <c r="F167" i="11"/>
  <c r="F219" i="11" s="1"/>
  <c r="AK166" i="11"/>
  <c r="AK218" i="11" s="1"/>
  <c r="AG166" i="11"/>
  <c r="AG218" i="11" s="1"/>
  <c r="AC166" i="11"/>
  <c r="AC218" i="11" s="1"/>
  <c r="Y166" i="11"/>
  <c r="Y218" i="11" s="1"/>
  <c r="U166" i="11"/>
  <c r="U218" i="11" s="1"/>
  <c r="Q166" i="11"/>
  <c r="Q218" i="11" s="1"/>
  <c r="M166" i="11"/>
  <c r="M218" i="11" s="1"/>
  <c r="I166" i="11"/>
  <c r="I218" i="11" s="1"/>
  <c r="AM164" i="11"/>
  <c r="AM216" i="11" s="1"/>
  <c r="AI164" i="11"/>
  <c r="AI216" i="11" s="1"/>
  <c r="AE164" i="11"/>
  <c r="AE216" i="11" s="1"/>
  <c r="AA164" i="11"/>
  <c r="AA216" i="11" s="1"/>
  <c r="W164" i="11"/>
  <c r="W216" i="11" s="1"/>
  <c r="S164" i="11"/>
  <c r="S216" i="11" s="1"/>
  <c r="O164" i="11"/>
  <c r="O216" i="11" s="1"/>
  <c r="K164" i="11"/>
  <c r="K216" i="11" s="1"/>
  <c r="G164" i="11"/>
  <c r="G216" i="11" s="1"/>
  <c r="AL163" i="11"/>
  <c r="AL215" i="11" s="1"/>
  <c r="AH163" i="11"/>
  <c r="AH215" i="11" s="1"/>
  <c r="AD163" i="11"/>
  <c r="AD215" i="11" s="1"/>
  <c r="Z163" i="11"/>
  <c r="Z215" i="11" s="1"/>
  <c r="V163" i="11"/>
  <c r="V215" i="11" s="1"/>
  <c r="R163" i="11"/>
  <c r="R215" i="11" s="1"/>
  <c r="N163" i="11"/>
  <c r="N215" i="11" s="1"/>
  <c r="J163" i="11"/>
  <c r="J215" i="11" s="1"/>
  <c r="F163" i="11"/>
  <c r="F215" i="11" s="1"/>
  <c r="AK162" i="11"/>
  <c r="AK214" i="11" s="1"/>
  <c r="AG162" i="11"/>
  <c r="AG214" i="11" s="1"/>
  <c r="AC162" i="11"/>
  <c r="AC214" i="11" s="1"/>
  <c r="Y162" i="11"/>
  <c r="Y214" i="11" s="1"/>
  <c r="U162" i="11"/>
  <c r="U214" i="11" s="1"/>
  <c r="Q162" i="11"/>
  <c r="Q214" i="11" s="1"/>
  <c r="M162" i="11"/>
  <c r="M214" i="11" s="1"/>
  <c r="I162" i="11"/>
  <c r="I214" i="11" s="1"/>
  <c r="AM160" i="11"/>
  <c r="AM212" i="11" s="1"/>
  <c r="AI160" i="11"/>
  <c r="AI212" i="11" s="1"/>
  <c r="AE160" i="11"/>
  <c r="AE212" i="11" s="1"/>
  <c r="AA160" i="11"/>
  <c r="AA212" i="11" s="1"/>
  <c r="W160" i="11"/>
  <c r="W212" i="11" s="1"/>
  <c r="S160" i="11"/>
  <c r="S212" i="11" s="1"/>
  <c r="O160" i="11"/>
  <c r="O212" i="11" s="1"/>
  <c r="K160" i="11"/>
  <c r="K212" i="11" s="1"/>
  <c r="G160" i="11"/>
  <c r="G212" i="11" s="1"/>
  <c r="AL159" i="11"/>
  <c r="AL211" i="11" s="1"/>
  <c r="AH159" i="11"/>
  <c r="AH211" i="11" s="1"/>
  <c r="AD159" i="11"/>
  <c r="AD211" i="11" s="1"/>
  <c r="Z159" i="11"/>
  <c r="Z211" i="11" s="1"/>
  <c r="V159" i="11"/>
  <c r="V211" i="11" s="1"/>
  <c r="R159" i="11"/>
  <c r="R211" i="11" s="1"/>
  <c r="N159" i="11"/>
  <c r="N211" i="11" s="1"/>
  <c r="J159" i="11"/>
  <c r="J211" i="11" s="1"/>
  <c r="F159" i="11"/>
  <c r="F211" i="11" s="1"/>
  <c r="AK158" i="11"/>
  <c r="AK210" i="11" s="1"/>
  <c r="AG158" i="11"/>
  <c r="AG210" i="11" s="1"/>
  <c r="AC158" i="11"/>
  <c r="AC210" i="11" s="1"/>
  <c r="Y158" i="11"/>
  <c r="Y210" i="11" s="1"/>
  <c r="U158" i="11"/>
  <c r="U210" i="11" s="1"/>
  <c r="Q158" i="11"/>
  <c r="Q210" i="11" s="1"/>
  <c r="M158" i="11"/>
  <c r="M210" i="11" s="1"/>
  <c r="I158" i="11"/>
  <c r="I210" i="11" s="1"/>
  <c r="AJ157" i="11"/>
  <c r="AJ209" i="11" s="1"/>
  <c r="AF157" i="11"/>
  <c r="AF209" i="11" s="1"/>
  <c r="AB157" i="11"/>
  <c r="AB209" i="11" s="1"/>
  <c r="X157" i="11"/>
  <c r="X209" i="11" s="1"/>
  <c r="T157" i="11"/>
  <c r="T209" i="11" s="1"/>
  <c r="P157" i="11"/>
  <c r="P209" i="11" s="1"/>
  <c r="L157" i="11"/>
  <c r="L209" i="11" s="1"/>
  <c r="H157" i="11"/>
  <c r="H209" i="11" s="1"/>
  <c r="AK176" i="11"/>
  <c r="AK228" i="11" s="1"/>
  <c r="AG176" i="11"/>
  <c r="AG228" i="11" s="1"/>
  <c r="AC176" i="11"/>
  <c r="AC228" i="11" s="1"/>
  <c r="Y176" i="11"/>
  <c r="Y228" i="11" s="1"/>
  <c r="U176" i="11"/>
  <c r="U228" i="11" s="1"/>
  <c r="Q176" i="11"/>
  <c r="Q228" i="11" s="1"/>
  <c r="M176" i="11"/>
  <c r="M228" i="11" s="1"/>
  <c r="I176" i="11"/>
  <c r="I228" i="11" s="1"/>
  <c r="AL173" i="11"/>
  <c r="AL225" i="11" s="1"/>
  <c r="AH173" i="11"/>
  <c r="AH225" i="11" s="1"/>
  <c r="AD173" i="11"/>
  <c r="AD225" i="11" s="1"/>
  <c r="Z173" i="11"/>
  <c r="Z225" i="11" s="1"/>
  <c r="V173" i="11"/>
  <c r="V225" i="11" s="1"/>
  <c r="R173" i="11"/>
  <c r="R225" i="11" s="1"/>
  <c r="N173" i="11"/>
  <c r="N225" i="11" s="1"/>
  <c r="J173" i="11"/>
  <c r="J225" i="11" s="1"/>
  <c r="F173" i="11"/>
  <c r="F225" i="11" s="1"/>
  <c r="AK172" i="11"/>
  <c r="AK224" i="11" s="1"/>
  <c r="AG172" i="11"/>
  <c r="AG224" i="11" s="1"/>
  <c r="AC172" i="11"/>
  <c r="AC224" i="11" s="1"/>
  <c r="Y172" i="11"/>
  <c r="Y224" i="11" s="1"/>
  <c r="U172" i="11"/>
  <c r="U224" i="11" s="1"/>
  <c r="Q172" i="11"/>
  <c r="Q224" i="11" s="1"/>
  <c r="M172" i="11"/>
  <c r="M224" i="11" s="1"/>
  <c r="I172" i="11"/>
  <c r="I224" i="11" s="1"/>
  <c r="AL169" i="11"/>
  <c r="AL221" i="11" s="1"/>
  <c r="AH169" i="11"/>
  <c r="AH221" i="11" s="1"/>
  <c r="AD169" i="11"/>
  <c r="AD221" i="11" s="1"/>
  <c r="Z169" i="11"/>
  <c r="Z221" i="11" s="1"/>
  <c r="V169" i="11"/>
  <c r="V221" i="11" s="1"/>
  <c r="R169" i="11"/>
  <c r="R221" i="11" s="1"/>
  <c r="N169" i="11"/>
  <c r="N221" i="11" s="1"/>
  <c r="J169" i="11"/>
  <c r="J221" i="11" s="1"/>
  <c r="F169" i="11"/>
  <c r="F221" i="11" s="1"/>
  <c r="AK168" i="11"/>
  <c r="AK220" i="11" s="1"/>
  <c r="AG168" i="11"/>
  <c r="AG220" i="11" s="1"/>
  <c r="AC168" i="11"/>
  <c r="AC220" i="11" s="1"/>
  <c r="Y168" i="11"/>
  <c r="Y220" i="11" s="1"/>
  <c r="U168" i="11"/>
  <c r="U220" i="11" s="1"/>
  <c r="Q168" i="11"/>
  <c r="Q220" i="11" s="1"/>
  <c r="M168" i="11"/>
  <c r="M220" i="11" s="1"/>
  <c r="I168" i="11"/>
  <c r="I220" i="11" s="1"/>
  <c r="AM166" i="11"/>
  <c r="AM218" i="11" s="1"/>
  <c r="AI166" i="11"/>
  <c r="AI218" i="11" s="1"/>
  <c r="AE166" i="11"/>
  <c r="AE218" i="11" s="1"/>
  <c r="AA166" i="11"/>
  <c r="AA218" i="11" s="1"/>
  <c r="W166" i="11"/>
  <c r="W218" i="11" s="1"/>
  <c r="S166" i="11"/>
  <c r="S218" i="11" s="1"/>
  <c r="O166" i="11"/>
  <c r="O218" i="11" s="1"/>
  <c r="K166" i="11"/>
  <c r="K218" i="11" s="1"/>
  <c r="G166" i="11"/>
  <c r="G218" i="11" s="1"/>
  <c r="AL165" i="11"/>
  <c r="AL217" i="11" s="1"/>
  <c r="AH165" i="11"/>
  <c r="AH217" i="11" s="1"/>
  <c r="AD165" i="11"/>
  <c r="AD217" i="11" s="1"/>
  <c r="Z165" i="11"/>
  <c r="Z217" i="11" s="1"/>
  <c r="V165" i="11"/>
  <c r="V217" i="11" s="1"/>
  <c r="R165" i="11"/>
  <c r="R217" i="11" s="1"/>
  <c r="N165" i="11"/>
  <c r="N217" i="11" s="1"/>
  <c r="J165" i="11"/>
  <c r="J217" i="11" s="1"/>
  <c r="F165" i="11"/>
  <c r="F217" i="11" s="1"/>
  <c r="AK164" i="11"/>
  <c r="AK216" i="11" s="1"/>
  <c r="AG164" i="11"/>
  <c r="AG216" i="11" s="1"/>
  <c r="AC164" i="11"/>
  <c r="AC216" i="11" s="1"/>
  <c r="Y164" i="11"/>
  <c r="Y216" i="11" s="1"/>
  <c r="U164" i="11"/>
  <c r="U216" i="11" s="1"/>
  <c r="Q164" i="11"/>
  <c r="Q216" i="11" s="1"/>
  <c r="M164" i="11"/>
  <c r="M216" i="11" s="1"/>
  <c r="I164" i="11"/>
  <c r="I216" i="11" s="1"/>
  <c r="AM162" i="11"/>
  <c r="AM214" i="11" s="1"/>
  <c r="AI162" i="11"/>
  <c r="AI214" i="11" s="1"/>
  <c r="AE162" i="11"/>
  <c r="AE214" i="11" s="1"/>
  <c r="AA162" i="11"/>
  <c r="AA214" i="11" s="1"/>
  <c r="W162" i="11"/>
  <c r="W214" i="11" s="1"/>
  <c r="S162" i="11"/>
  <c r="S214" i="11" s="1"/>
  <c r="O162" i="11"/>
  <c r="O214" i="11" s="1"/>
  <c r="K162" i="11"/>
  <c r="K214" i="11" s="1"/>
  <c r="G162" i="11"/>
  <c r="G214" i="11" s="1"/>
  <c r="AL161" i="11"/>
  <c r="AL213" i="11" s="1"/>
  <c r="AH161" i="11"/>
  <c r="AH213" i="11" s="1"/>
  <c r="AD161" i="11"/>
  <c r="AD213" i="11" s="1"/>
  <c r="Z161" i="11"/>
  <c r="Z213" i="11" s="1"/>
  <c r="V161" i="11"/>
  <c r="V213" i="11" s="1"/>
  <c r="R161" i="11"/>
  <c r="R213" i="11" s="1"/>
  <c r="N161" i="11"/>
  <c r="N213" i="11" s="1"/>
  <c r="J161" i="11"/>
  <c r="J213" i="11" s="1"/>
  <c r="F161" i="11"/>
  <c r="F213" i="11" s="1"/>
  <c r="AK160" i="11"/>
  <c r="AK212" i="11" s="1"/>
  <c r="AG160" i="11"/>
  <c r="AG212" i="11" s="1"/>
  <c r="AC160" i="11"/>
  <c r="AC212" i="11" s="1"/>
  <c r="Y160" i="11"/>
  <c r="Y212" i="11" s="1"/>
  <c r="U160" i="11"/>
  <c r="U212" i="11" s="1"/>
  <c r="Q160" i="11"/>
  <c r="Q212" i="11" s="1"/>
  <c r="M160" i="11"/>
  <c r="M212" i="11" s="1"/>
  <c r="I160" i="11"/>
  <c r="I212" i="11" s="1"/>
  <c r="AJ159" i="11"/>
  <c r="AJ211" i="11" s="1"/>
  <c r="AF159" i="11"/>
  <c r="AF211" i="11" s="1"/>
  <c r="AB159" i="11"/>
  <c r="AB211" i="11" s="1"/>
  <c r="X159" i="11"/>
  <c r="X211" i="11" s="1"/>
  <c r="T159" i="11"/>
  <c r="T211" i="11" s="1"/>
  <c r="P159" i="11"/>
  <c r="P211" i="11" s="1"/>
  <c r="L159" i="11"/>
  <c r="L211" i="11" s="1"/>
  <c r="H159" i="11"/>
  <c r="H211" i="11" s="1"/>
  <c r="AM158" i="11"/>
  <c r="AM210" i="11" s="1"/>
  <c r="AI158" i="11"/>
  <c r="AI210" i="11" s="1"/>
  <c r="AE158" i="11"/>
  <c r="AE210" i="11" s="1"/>
  <c r="AA158" i="11"/>
  <c r="AA210" i="11" s="1"/>
  <c r="W158" i="11"/>
  <c r="W210" i="11" s="1"/>
  <c r="S158" i="11"/>
  <c r="S210" i="11" s="1"/>
  <c r="O158" i="11"/>
  <c r="O210" i="11" s="1"/>
  <c r="K158" i="11"/>
  <c r="K210" i="11" s="1"/>
  <c r="G158" i="11"/>
  <c r="G210" i="11" s="1"/>
  <c r="AL157" i="11"/>
  <c r="AL209" i="11" s="1"/>
  <c r="AH157" i="11"/>
  <c r="AH209" i="11" s="1"/>
  <c r="AD157" i="11"/>
  <c r="AD209" i="11" s="1"/>
  <c r="Z157" i="11"/>
  <c r="Z209" i="11" s="1"/>
  <c r="V157" i="11"/>
  <c r="V209" i="11" s="1"/>
  <c r="R157" i="11"/>
  <c r="R209" i="11" s="1"/>
  <c r="N157" i="11"/>
  <c r="N209" i="11" s="1"/>
  <c r="J157" i="11"/>
  <c r="J209" i="11" s="1"/>
  <c r="F157" i="11"/>
  <c r="F209" i="11" s="1"/>
  <c r="J17" i="4"/>
  <c r="I18" i="22" s="1"/>
  <c r="D32" i="5"/>
  <c r="E157" i="18"/>
  <c r="G157" i="18"/>
  <c r="E164" i="18"/>
  <c r="E177" i="18" s="1"/>
  <c r="G158" i="18"/>
  <c r="G79" i="18"/>
  <c r="G77" i="18" s="1"/>
  <c r="G81" i="18"/>
  <c r="G118" i="18" s="1"/>
  <c r="D95" i="18"/>
  <c r="D31" i="6" s="1"/>
  <c r="G117" i="18"/>
  <c r="G91" i="18"/>
  <c r="G163" i="18"/>
  <c r="G164" i="18" s="1"/>
  <c r="G177" i="18" s="1"/>
  <c r="F153" i="18"/>
  <c r="F163" i="18" s="1"/>
  <c r="F164" i="18" s="1"/>
  <c r="F177" i="18" s="1"/>
  <c r="F158" i="18"/>
  <c r="F141" i="18"/>
  <c r="G141" i="18" s="1"/>
  <c r="G146" i="18" s="1"/>
  <c r="H139" i="18" s="1"/>
  <c r="F180" i="18"/>
  <c r="F154" i="18"/>
  <c r="F90" i="18"/>
  <c r="E117" i="18"/>
  <c r="E77" i="18"/>
  <c r="E91" i="18"/>
  <c r="F118" i="18"/>
  <c r="F94" i="18"/>
  <c r="F117" i="18"/>
  <c r="F91" i="18"/>
  <c r="I179" i="9"/>
  <c r="I231" i="9" s="1"/>
  <c r="AK165" i="9"/>
  <c r="AK217" i="9" s="1"/>
  <c r="G177" i="9"/>
  <c r="G229" i="9" s="1"/>
  <c r="F176" i="9"/>
  <c r="F228" i="9" s="1"/>
  <c r="G173" i="9"/>
  <c r="G225" i="9" s="1"/>
  <c r="F172" i="9"/>
  <c r="F224" i="9" s="1"/>
  <c r="G169" i="9"/>
  <c r="G221" i="9" s="1"/>
  <c r="F168" i="9"/>
  <c r="F220" i="9" s="1"/>
  <c r="G165" i="9"/>
  <c r="G217" i="9" s="1"/>
  <c r="F164" i="9"/>
  <c r="F216" i="9" s="1"/>
  <c r="G161" i="9"/>
  <c r="G213" i="9" s="1"/>
  <c r="F160" i="9"/>
  <c r="F212" i="9" s="1"/>
  <c r="G157" i="9"/>
  <c r="G209" i="9" s="1"/>
  <c r="F156" i="9"/>
  <c r="F208" i="9" s="1"/>
  <c r="G153" i="9"/>
  <c r="G205" i="9" s="1"/>
  <c r="F152" i="9"/>
  <c r="F204" i="9" s="1"/>
  <c r="G149" i="9"/>
  <c r="G201" i="9" s="1"/>
  <c r="AL179" i="9"/>
  <c r="AL231" i="9" s="1"/>
  <c r="AH179" i="9"/>
  <c r="AH231" i="9" s="1"/>
  <c r="AD179" i="9"/>
  <c r="AD231" i="9" s="1"/>
  <c r="Z179" i="9"/>
  <c r="Z231" i="9" s="1"/>
  <c r="V179" i="9"/>
  <c r="V231" i="9" s="1"/>
  <c r="R179" i="9"/>
  <c r="R231" i="9" s="1"/>
  <c r="N179" i="9"/>
  <c r="N231" i="9" s="1"/>
  <c r="J179" i="9"/>
  <c r="J231" i="9" s="1"/>
  <c r="AL178" i="9"/>
  <c r="AL230" i="9" s="1"/>
  <c r="AH178" i="9"/>
  <c r="AH230" i="9" s="1"/>
  <c r="AD178" i="9"/>
  <c r="AD230" i="9" s="1"/>
  <c r="Z178" i="9"/>
  <c r="Z230" i="9" s="1"/>
  <c r="V178" i="9"/>
  <c r="V230" i="9" s="1"/>
  <c r="R178" i="9"/>
  <c r="R230" i="9" s="1"/>
  <c r="N178" i="9"/>
  <c r="N230" i="9" s="1"/>
  <c r="J178" i="9"/>
  <c r="J230" i="9" s="1"/>
  <c r="AL177" i="9"/>
  <c r="AL229" i="9" s="1"/>
  <c r="AH177" i="9"/>
  <c r="AH229" i="9" s="1"/>
  <c r="AD177" i="9"/>
  <c r="AD229" i="9" s="1"/>
  <c r="Z177" i="9"/>
  <c r="Z229" i="9" s="1"/>
  <c r="V177" i="9"/>
  <c r="V229" i="9" s="1"/>
  <c r="R177" i="9"/>
  <c r="R229" i="9" s="1"/>
  <c r="N177" i="9"/>
  <c r="N229" i="9" s="1"/>
  <c r="J177" i="9"/>
  <c r="J229" i="9" s="1"/>
  <c r="AL176" i="9"/>
  <c r="AL228" i="9" s="1"/>
  <c r="AH176" i="9"/>
  <c r="AH228" i="9" s="1"/>
  <c r="AD176" i="9"/>
  <c r="AD228" i="9" s="1"/>
  <c r="Z176" i="9"/>
  <c r="Z228" i="9" s="1"/>
  <c r="V176" i="9"/>
  <c r="V228" i="9" s="1"/>
  <c r="R176" i="9"/>
  <c r="R228" i="9" s="1"/>
  <c r="N176" i="9"/>
  <c r="N228" i="9" s="1"/>
  <c r="J176" i="9"/>
  <c r="J228" i="9" s="1"/>
  <c r="AL175" i="9"/>
  <c r="AL227" i="9" s="1"/>
  <c r="AH175" i="9"/>
  <c r="AH227" i="9" s="1"/>
  <c r="AD175" i="9"/>
  <c r="AD227" i="9" s="1"/>
  <c r="Z175" i="9"/>
  <c r="Z227" i="9" s="1"/>
  <c r="V175" i="9"/>
  <c r="V227" i="9" s="1"/>
  <c r="R175" i="9"/>
  <c r="R227" i="9" s="1"/>
  <c r="N175" i="9"/>
  <c r="N227" i="9" s="1"/>
  <c r="J175" i="9"/>
  <c r="J227" i="9" s="1"/>
  <c r="AL174" i="9"/>
  <c r="AL226" i="9" s="1"/>
  <c r="AH174" i="9"/>
  <c r="AH226" i="9" s="1"/>
  <c r="AD174" i="9"/>
  <c r="AD226" i="9" s="1"/>
  <c r="Z174" i="9"/>
  <c r="Z226" i="9" s="1"/>
  <c r="V174" i="9"/>
  <c r="V226" i="9" s="1"/>
  <c r="R174" i="9"/>
  <c r="R226" i="9" s="1"/>
  <c r="N174" i="9"/>
  <c r="N226" i="9" s="1"/>
  <c r="J174" i="9"/>
  <c r="J226" i="9" s="1"/>
  <c r="AL173" i="9"/>
  <c r="AL225" i="9" s="1"/>
  <c r="AH173" i="9"/>
  <c r="AH225" i="9" s="1"/>
  <c r="AD173" i="9"/>
  <c r="AD225" i="9" s="1"/>
  <c r="Z173" i="9"/>
  <c r="Z225" i="9" s="1"/>
  <c r="V173" i="9"/>
  <c r="V225" i="9" s="1"/>
  <c r="R173" i="9"/>
  <c r="R225" i="9" s="1"/>
  <c r="N173" i="9"/>
  <c r="N225" i="9" s="1"/>
  <c r="J173" i="9"/>
  <c r="J225" i="9" s="1"/>
  <c r="AL172" i="9"/>
  <c r="AL224" i="9" s="1"/>
  <c r="AH172" i="9"/>
  <c r="AH224" i="9" s="1"/>
  <c r="AD172" i="9"/>
  <c r="AD224" i="9" s="1"/>
  <c r="Z172" i="9"/>
  <c r="Z224" i="9" s="1"/>
  <c r="V172" i="9"/>
  <c r="V224" i="9" s="1"/>
  <c r="R172" i="9"/>
  <c r="R224" i="9" s="1"/>
  <c r="N172" i="9"/>
  <c r="N224" i="9" s="1"/>
  <c r="J172" i="9"/>
  <c r="J224" i="9" s="1"/>
  <c r="AL171" i="9"/>
  <c r="AL223" i="9" s="1"/>
  <c r="AH171" i="9"/>
  <c r="AH223" i="9" s="1"/>
  <c r="AD171" i="9"/>
  <c r="AD223" i="9" s="1"/>
  <c r="Z171" i="9"/>
  <c r="Z223" i="9" s="1"/>
  <c r="V171" i="9"/>
  <c r="V223" i="9" s="1"/>
  <c r="R171" i="9"/>
  <c r="R223" i="9" s="1"/>
  <c r="N171" i="9"/>
  <c r="N223" i="9" s="1"/>
  <c r="J171" i="9"/>
  <c r="J223" i="9" s="1"/>
  <c r="AL170" i="9"/>
  <c r="AL222" i="9" s="1"/>
  <c r="AH170" i="9"/>
  <c r="AH222" i="9" s="1"/>
  <c r="AD170" i="9"/>
  <c r="AD222" i="9" s="1"/>
  <c r="G179" i="9"/>
  <c r="G231" i="9" s="1"/>
  <c r="E177" i="9"/>
  <c r="E229" i="9" s="1"/>
  <c r="E169" i="9"/>
  <c r="E221" i="9" s="1"/>
  <c r="G163" i="9"/>
  <c r="G215" i="9" s="1"/>
  <c r="E161" i="9"/>
  <c r="E213" i="9" s="1"/>
  <c r="E153" i="9"/>
  <c r="E205" i="9" s="1"/>
  <c r="AJ178" i="9"/>
  <c r="AJ230" i="9" s="1"/>
  <c r="T178" i="9"/>
  <c r="T230" i="9" s="1"/>
  <c r="H178" i="9"/>
  <c r="H230" i="9" s="1"/>
  <c r="X176" i="9"/>
  <c r="X228" i="9" s="1"/>
  <c r="H176" i="9"/>
  <c r="H228" i="9" s="1"/>
  <c r="AB174" i="9"/>
  <c r="AB226" i="9" s="1"/>
  <c r="L174" i="9"/>
  <c r="L226" i="9" s="1"/>
  <c r="AF172" i="9"/>
  <c r="AF224" i="9" s="1"/>
  <c r="P172" i="9"/>
  <c r="P224" i="9" s="1"/>
  <c r="Z170" i="9"/>
  <c r="Z222" i="9" s="1"/>
  <c r="V170" i="9"/>
  <c r="V222" i="9" s="1"/>
  <c r="R170" i="9"/>
  <c r="R222" i="9" s="1"/>
  <c r="N170" i="9"/>
  <c r="N222" i="9" s="1"/>
  <c r="J170" i="9"/>
  <c r="J222" i="9" s="1"/>
  <c r="AL169" i="9"/>
  <c r="AL221" i="9" s="1"/>
  <c r="AH169" i="9"/>
  <c r="AH221" i="9" s="1"/>
  <c r="AD169" i="9"/>
  <c r="AD221" i="9" s="1"/>
  <c r="Z169" i="9"/>
  <c r="Z221" i="9" s="1"/>
  <c r="V169" i="9"/>
  <c r="V221" i="9" s="1"/>
  <c r="R169" i="9"/>
  <c r="R221" i="9" s="1"/>
  <c r="N169" i="9"/>
  <c r="N221" i="9" s="1"/>
  <c r="J169" i="9"/>
  <c r="J221" i="9" s="1"/>
  <c r="AL168" i="9"/>
  <c r="AL220" i="9" s="1"/>
  <c r="AH168" i="9"/>
  <c r="AH220" i="9" s="1"/>
  <c r="AD168" i="9"/>
  <c r="AD220" i="9" s="1"/>
  <c r="Z168" i="9"/>
  <c r="Z220" i="9" s="1"/>
  <c r="V168" i="9"/>
  <c r="V220" i="9" s="1"/>
  <c r="R168" i="9"/>
  <c r="R220" i="9" s="1"/>
  <c r="N168" i="9"/>
  <c r="N220" i="9" s="1"/>
  <c r="J168" i="9"/>
  <c r="J220" i="9" s="1"/>
  <c r="AL167" i="9"/>
  <c r="AL219" i="9" s="1"/>
  <c r="AH167" i="9"/>
  <c r="AH219" i="9" s="1"/>
  <c r="AD167" i="9"/>
  <c r="AD219" i="9" s="1"/>
  <c r="Z167" i="9"/>
  <c r="Z219" i="9" s="1"/>
  <c r="V167" i="9"/>
  <c r="V219" i="9" s="1"/>
  <c r="R167" i="9"/>
  <c r="R219" i="9" s="1"/>
  <c r="N167" i="9"/>
  <c r="N219" i="9" s="1"/>
  <c r="J167" i="9"/>
  <c r="J219" i="9" s="1"/>
  <c r="AL166" i="9"/>
  <c r="AL218" i="9" s="1"/>
  <c r="AH166" i="9"/>
  <c r="AH218" i="9" s="1"/>
  <c r="AD166" i="9"/>
  <c r="AD218" i="9" s="1"/>
  <c r="Z166" i="9"/>
  <c r="Z218" i="9" s="1"/>
  <c r="V166" i="9"/>
  <c r="V218" i="9" s="1"/>
  <c r="R166" i="9"/>
  <c r="R218" i="9" s="1"/>
  <c r="N166" i="9"/>
  <c r="N218" i="9" s="1"/>
  <c r="J166" i="9"/>
  <c r="J218" i="9" s="1"/>
  <c r="AL165" i="9"/>
  <c r="AL217" i="9" s="1"/>
  <c r="AH165" i="9"/>
  <c r="AH217" i="9" s="1"/>
  <c r="AD165" i="9"/>
  <c r="AD217" i="9" s="1"/>
  <c r="Z165" i="9"/>
  <c r="Z217" i="9" s="1"/>
  <c r="V165" i="9"/>
  <c r="V217" i="9" s="1"/>
  <c r="R165" i="9"/>
  <c r="R217" i="9" s="1"/>
  <c r="N165" i="9"/>
  <c r="N217" i="9" s="1"/>
  <c r="J165" i="9"/>
  <c r="J217" i="9" s="1"/>
  <c r="AL164" i="9"/>
  <c r="AL216" i="9" s="1"/>
  <c r="AH164" i="9"/>
  <c r="AH216" i="9" s="1"/>
  <c r="AD164" i="9"/>
  <c r="AD216" i="9" s="1"/>
  <c r="Z164" i="9"/>
  <c r="Z216" i="9" s="1"/>
  <c r="V164" i="9"/>
  <c r="V216" i="9" s="1"/>
  <c r="R164" i="9"/>
  <c r="R216" i="9" s="1"/>
  <c r="N164" i="9"/>
  <c r="N216" i="9" s="1"/>
  <c r="J164" i="9"/>
  <c r="J216" i="9" s="1"/>
  <c r="AL163" i="9"/>
  <c r="AL215" i="9" s="1"/>
  <c r="AH163" i="9"/>
  <c r="AH215" i="9" s="1"/>
  <c r="AD163" i="9"/>
  <c r="AD215" i="9" s="1"/>
  <c r="Z163" i="9"/>
  <c r="Z215" i="9" s="1"/>
  <c r="V163" i="9"/>
  <c r="V215" i="9" s="1"/>
  <c r="R163" i="9"/>
  <c r="R215" i="9" s="1"/>
  <c r="N163" i="9"/>
  <c r="N215" i="9" s="1"/>
  <c r="J163" i="9"/>
  <c r="J215" i="9" s="1"/>
  <c r="AL162" i="9"/>
  <c r="AL214" i="9" s="1"/>
  <c r="AH162" i="9"/>
  <c r="AH214" i="9" s="1"/>
  <c r="AD162" i="9"/>
  <c r="AD214" i="9" s="1"/>
  <c r="Z162" i="9"/>
  <c r="Z214" i="9" s="1"/>
  <c r="V162" i="9"/>
  <c r="V214" i="9" s="1"/>
  <c r="R162" i="9"/>
  <c r="R214" i="9" s="1"/>
  <c r="N162" i="9"/>
  <c r="N214" i="9" s="1"/>
  <c r="J162" i="9"/>
  <c r="J214" i="9" s="1"/>
  <c r="AL161" i="9"/>
  <c r="AL213" i="9" s="1"/>
  <c r="AH161" i="9"/>
  <c r="AH213" i="9" s="1"/>
  <c r="AD161" i="9"/>
  <c r="AD213" i="9" s="1"/>
  <c r="Z161" i="9"/>
  <c r="Z213" i="9" s="1"/>
  <c r="V161" i="9"/>
  <c r="V213" i="9" s="1"/>
  <c r="R161" i="9"/>
  <c r="R213" i="9" s="1"/>
  <c r="N161" i="9"/>
  <c r="N213" i="9" s="1"/>
  <c r="J161" i="9"/>
  <c r="J213" i="9" s="1"/>
  <c r="AL160" i="9"/>
  <c r="AL212" i="9" s="1"/>
  <c r="AH160" i="9"/>
  <c r="AH212" i="9" s="1"/>
  <c r="AD160" i="9"/>
  <c r="AD212" i="9" s="1"/>
  <c r="Z160" i="9"/>
  <c r="Z212" i="9" s="1"/>
  <c r="V160" i="9"/>
  <c r="V212" i="9" s="1"/>
  <c r="R160" i="9"/>
  <c r="R212" i="9" s="1"/>
  <c r="N160" i="9"/>
  <c r="N212" i="9" s="1"/>
  <c r="J160" i="9"/>
  <c r="J212" i="9" s="1"/>
  <c r="AJ170" i="9"/>
  <c r="AJ222" i="9" s="1"/>
  <c r="T170" i="9"/>
  <c r="T222" i="9" s="1"/>
  <c r="X168" i="9"/>
  <c r="X220" i="9" s="1"/>
  <c r="H168" i="9"/>
  <c r="H220" i="9" s="1"/>
  <c r="AB166" i="9"/>
  <c r="AB218" i="9" s="1"/>
  <c r="L166" i="9"/>
  <c r="L218" i="9" s="1"/>
  <c r="P164" i="9"/>
  <c r="P216" i="9" s="1"/>
  <c r="T162" i="9"/>
  <c r="T214" i="9" s="1"/>
  <c r="X160" i="9"/>
  <c r="X212" i="9" s="1"/>
  <c r="AG158" i="9"/>
  <c r="AG210" i="9" s="1"/>
  <c r="AK157" i="9"/>
  <c r="AK209" i="9" s="1"/>
  <c r="AL159" i="9"/>
  <c r="AL211" i="9" s="1"/>
  <c r="AH159" i="9"/>
  <c r="AH211" i="9" s="1"/>
  <c r="AD159" i="9"/>
  <c r="AD211" i="9" s="1"/>
  <c r="Z159" i="9"/>
  <c r="Z211" i="9" s="1"/>
  <c r="V159" i="9"/>
  <c r="V211" i="9" s="1"/>
  <c r="R159" i="9"/>
  <c r="R211" i="9" s="1"/>
  <c r="N159" i="9"/>
  <c r="N211" i="9" s="1"/>
  <c r="J159" i="9"/>
  <c r="J211" i="9" s="1"/>
  <c r="AL158" i="9"/>
  <c r="AL210" i="9" s="1"/>
  <c r="AH158" i="9"/>
  <c r="AH210" i="9" s="1"/>
  <c r="AD158" i="9"/>
  <c r="AD210" i="9" s="1"/>
  <c r="Z158" i="9"/>
  <c r="Z210" i="9" s="1"/>
  <c r="V158" i="9"/>
  <c r="V210" i="9" s="1"/>
  <c r="R158" i="9"/>
  <c r="R210" i="9" s="1"/>
  <c r="N158" i="9"/>
  <c r="N210" i="9" s="1"/>
  <c r="J158" i="9"/>
  <c r="J210" i="9" s="1"/>
  <c r="AL157" i="9"/>
  <c r="AL209" i="9" s="1"/>
  <c r="AH157" i="9"/>
  <c r="AH209" i="9" s="1"/>
  <c r="AD157" i="9"/>
  <c r="AD209" i="9" s="1"/>
  <c r="Z157" i="9"/>
  <c r="Z209" i="9" s="1"/>
  <c r="V157" i="9"/>
  <c r="V209" i="9" s="1"/>
  <c r="R157" i="9"/>
  <c r="R209" i="9" s="1"/>
  <c r="N157" i="9"/>
  <c r="N209" i="9" s="1"/>
  <c r="J157" i="9"/>
  <c r="J209" i="9" s="1"/>
  <c r="AL156" i="9"/>
  <c r="AL208" i="9" s="1"/>
  <c r="AH156" i="9"/>
  <c r="AH208" i="9" s="1"/>
  <c r="AD156" i="9"/>
  <c r="AD208" i="9" s="1"/>
  <c r="Z156" i="9"/>
  <c r="Z208" i="9" s="1"/>
  <c r="V156" i="9"/>
  <c r="V208" i="9" s="1"/>
  <c r="R156" i="9"/>
  <c r="R208" i="9" s="1"/>
  <c r="N156" i="9"/>
  <c r="N208" i="9" s="1"/>
  <c r="J156" i="9"/>
  <c r="J208" i="9" s="1"/>
  <c r="AL155" i="9"/>
  <c r="AL207" i="9" s="1"/>
  <c r="AH155" i="9"/>
  <c r="AH207" i="9" s="1"/>
  <c r="AD155" i="9"/>
  <c r="AD207" i="9" s="1"/>
  <c r="Z155" i="9"/>
  <c r="Z207" i="9" s="1"/>
  <c r="V155" i="9"/>
  <c r="V207" i="9" s="1"/>
  <c r="R155" i="9"/>
  <c r="R207" i="9" s="1"/>
  <c r="N155" i="9"/>
  <c r="N207" i="9" s="1"/>
  <c r="J155" i="9"/>
  <c r="J207" i="9" s="1"/>
  <c r="AL154" i="9"/>
  <c r="AL206" i="9" s="1"/>
  <c r="AH154" i="9"/>
  <c r="AH206" i="9" s="1"/>
  <c r="AD154" i="9"/>
  <c r="AD206" i="9" s="1"/>
  <c r="Z154" i="9"/>
  <c r="Z206" i="9" s="1"/>
  <c r="V154" i="9"/>
  <c r="V206" i="9" s="1"/>
  <c r="R154" i="9"/>
  <c r="R206" i="9" s="1"/>
  <c r="N154" i="9"/>
  <c r="N206" i="9" s="1"/>
  <c r="J154" i="9"/>
  <c r="J206" i="9" s="1"/>
  <c r="AL153" i="9"/>
  <c r="AL205" i="9" s="1"/>
  <c r="AH153" i="9"/>
  <c r="AH205" i="9" s="1"/>
  <c r="AD153" i="9"/>
  <c r="AD205" i="9" s="1"/>
  <c r="Z153" i="9"/>
  <c r="Z205" i="9" s="1"/>
  <c r="V153" i="9"/>
  <c r="V205" i="9" s="1"/>
  <c r="R153" i="9"/>
  <c r="R205" i="9" s="1"/>
  <c r="N153" i="9"/>
  <c r="N205" i="9" s="1"/>
  <c r="J153" i="9"/>
  <c r="J205" i="9" s="1"/>
  <c r="AL152" i="9"/>
  <c r="AL204" i="9" s="1"/>
  <c r="AH152" i="9"/>
  <c r="AH204" i="9" s="1"/>
  <c r="AD152" i="9"/>
  <c r="AD204" i="9" s="1"/>
  <c r="Z152" i="9"/>
  <c r="Z204" i="9" s="1"/>
  <c r="V152" i="9"/>
  <c r="V204" i="9" s="1"/>
  <c r="R152" i="9"/>
  <c r="R204" i="9" s="1"/>
  <c r="N152" i="9"/>
  <c r="N204" i="9" s="1"/>
  <c r="J152" i="9"/>
  <c r="J204" i="9" s="1"/>
  <c r="AL151" i="9"/>
  <c r="AL203" i="9" s="1"/>
  <c r="AH151" i="9"/>
  <c r="AH203" i="9" s="1"/>
  <c r="AD151" i="9"/>
  <c r="AD203" i="9" s="1"/>
  <c r="Z151" i="9"/>
  <c r="Z203" i="9" s="1"/>
  <c r="V151" i="9"/>
  <c r="V203" i="9" s="1"/>
  <c r="R151" i="9"/>
  <c r="R203" i="9" s="1"/>
  <c r="N151" i="9"/>
  <c r="N203" i="9" s="1"/>
  <c r="J151" i="9"/>
  <c r="J203" i="9" s="1"/>
  <c r="AL150" i="9"/>
  <c r="AL202" i="9" s="1"/>
  <c r="AH150" i="9"/>
  <c r="AH202" i="9" s="1"/>
  <c r="AD150" i="9"/>
  <c r="AD202" i="9" s="1"/>
  <c r="Z150" i="9"/>
  <c r="Z202" i="9" s="1"/>
  <c r="V150" i="9"/>
  <c r="V202" i="9" s="1"/>
  <c r="R150" i="9"/>
  <c r="R202" i="9" s="1"/>
  <c r="N150" i="9"/>
  <c r="N202" i="9" s="1"/>
  <c r="Z149" i="9"/>
  <c r="Z201" i="9" s="1"/>
  <c r="V149" i="9"/>
  <c r="V201" i="9" s="1"/>
  <c r="R149" i="9"/>
  <c r="R201" i="9" s="1"/>
  <c r="N149" i="9"/>
  <c r="N201" i="9" s="1"/>
  <c r="J149" i="9"/>
  <c r="J201" i="9" s="1"/>
  <c r="H172" i="9"/>
  <c r="H224" i="9" s="1"/>
  <c r="AB178" i="9"/>
  <c r="AB230" i="9" s="1"/>
  <c r="AF176" i="9"/>
  <c r="AF228" i="9" s="1"/>
  <c r="AJ174" i="9"/>
  <c r="AJ226" i="9" s="1"/>
  <c r="L170" i="9"/>
  <c r="L222" i="9" s="1"/>
  <c r="P168" i="9"/>
  <c r="P220" i="9" s="1"/>
  <c r="T166" i="9"/>
  <c r="T218" i="9" s="1"/>
  <c r="J150" i="9"/>
  <c r="J202" i="9" s="1"/>
  <c r="AL149" i="9"/>
  <c r="AL201" i="9" s="1"/>
  <c r="AH149" i="9"/>
  <c r="AH201" i="9" s="1"/>
  <c r="AD149" i="9"/>
  <c r="AD201" i="9" s="1"/>
  <c r="E173" i="9"/>
  <c r="E225" i="9" s="1"/>
  <c r="E165" i="9"/>
  <c r="E217" i="9" s="1"/>
  <c r="E157" i="9"/>
  <c r="E209" i="9" s="1"/>
  <c r="F173" i="9"/>
  <c r="F225" i="9" s="1"/>
  <c r="F177" i="9"/>
  <c r="F229" i="9" s="1"/>
  <c r="E176" i="9"/>
  <c r="E228" i="9" s="1"/>
  <c r="E172" i="9"/>
  <c r="E224" i="9" s="1"/>
  <c r="F169" i="9"/>
  <c r="F221" i="9" s="1"/>
  <c r="E168" i="9"/>
  <c r="E220" i="9" s="1"/>
  <c r="E164" i="9"/>
  <c r="E216" i="9" s="1"/>
  <c r="E160" i="9"/>
  <c r="E212" i="9" s="1"/>
  <c r="E156" i="9"/>
  <c r="E208" i="9" s="1"/>
  <c r="E152" i="9"/>
  <c r="E204" i="9" s="1"/>
  <c r="M179" i="9"/>
  <c r="M231" i="9" s="1"/>
  <c r="AK177" i="9"/>
  <c r="AK229" i="9" s="1"/>
  <c r="AC177" i="9"/>
  <c r="AC229" i="9" s="1"/>
  <c r="U177" i="9"/>
  <c r="U229" i="9" s="1"/>
  <c r="M177" i="9"/>
  <c r="M229" i="9" s="1"/>
  <c r="AG175" i="9"/>
  <c r="AG227" i="9" s="1"/>
  <c r="Y175" i="9"/>
  <c r="Y227" i="9" s="1"/>
  <c r="Q175" i="9"/>
  <c r="Q227" i="9" s="1"/>
  <c r="I175" i="9"/>
  <c r="I227" i="9" s="1"/>
  <c r="AK173" i="9"/>
  <c r="AK225" i="9" s="1"/>
  <c r="AC173" i="9"/>
  <c r="AC225" i="9" s="1"/>
  <c r="U173" i="9"/>
  <c r="U225" i="9" s="1"/>
  <c r="M173" i="9"/>
  <c r="M225" i="9" s="1"/>
  <c r="AG171" i="9"/>
  <c r="AG223" i="9" s="1"/>
  <c r="Y171" i="9"/>
  <c r="Y223" i="9" s="1"/>
  <c r="Q171" i="9"/>
  <c r="Q223" i="9" s="1"/>
  <c r="I171" i="9"/>
  <c r="I223" i="9" s="1"/>
  <c r="AK169" i="9"/>
  <c r="AK221" i="9" s="1"/>
  <c r="AC169" i="9"/>
  <c r="AC221" i="9" s="1"/>
  <c r="U169" i="9"/>
  <c r="U221" i="9" s="1"/>
  <c r="M169" i="9"/>
  <c r="M221" i="9" s="1"/>
  <c r="AG167" i="9"/>
  <c r="AG219" i="9" s="1"/>
  <c r="Y167" i="9"/>
  <c r="Y219" i="9" s="1"/>
  <c r="Q167" i="9"/>
  <c r="Q219" i="9" s="1"/>
  <c r="I167" i="9"/>
  <c r="I219" i="9" s="1"/>
  <c r="Y165" i="9"/>
  <c r="Y217" i="9" s="1"/>
  <c r="AK164" i="9"/>
  <c r="AK216" i="9" s="1"/>
  <c r="Q164" i="9"/>
  <c r="Q216" i="9" s="1"/>
  <c r="AC163" i="9"/>
  <c r="AC215" i="9" s="1"/>
  <c r="I163" i="9"/>
  <c r="I215" i="9" s="1"/>
  <c r="U162" i="9"/>
  <c r="U214" i="9" s="1"/>
  <c r="I162" i="9"/>
  <c r="I214" i="9" s="1"/>
  <c r="AG161" i="9"/>
  <c r="AG213" i="9" s="1"/>
  <c r="M161" i="9"/>
  <c r="M213" i="9" s="1"/>
  <c r="Y160" i="9"/>
  <c r="Y212" i="9" s="1"/>
  <c r="M160" i="9"/>
  <c r="M212" i="9" s="1"/>
  <c r="AK159" i="9"/>
  <c r="AK211" i="9" s="1"/>
  <c r="Q159" i="9"/>
  <c r="Q211" i="9" s="1"/>
  <c r="Q157" i="9"/>
  <c r="Q209" i="9" s="1"/>
  <c r="Y155" i="9"/>
  <c r="Y207" i="9" s="1"/>
  <c r="U155" i="9"/>
  <c r="U207" i="9" s="1"/>
  <c r="AC153" i="9"/>
  <c r="AC205" i="9" s="1"/>
  <c r="Y153" i="9"/>
  <c r="Y205" i="9" s="1"/>
  <c r="AG151" i="9"/>
  <c r="AG203" i="9" s="1"/>
  <c r="AC151" i="9"/>
  <c r="AC203" i="9" s="1"/>
  <c r="AK149" i="9"/>
  <c r="AK201" i="9" s="1"/>
  <c r="AG149" i="9"/>
  <c r="AG201" i="9" s="1"/>
  <c r="AC149" i="9"/>
  <c r="AC201" i="9" s="1"/>
  <c r="Y149" i="9"/>
  <c r="Y201" i="9" s="1"/>
  <c r="U149" i="9"/>
  <c r="U201" i="9" s="1"/>
  <c r="Q149" i="9"/>
  <c r="Q201" i="9" s="1"/>
  <c r="M149" i="9"/>
  <c r="M201" i="9" s="1"/>
  <c r="I149" i="9"/>
  <c r="I201" i="9" s="1"/>
  <c r="L178" i="9"/>
  <c r="L230" i="9" s="1"/>
  <c r="P176" i="9"/>
  <c r="P228" i="9" s="1"/>
  <c r="T174" i="9"/>
  <c r="T226" i="9" s="1"/>
  <c r="X172" i="9"/>
  <c r="X224" i="9" s="1"/>
  <c r="AB170" i="9"/>
  <c r="AB222" i="9" s="1"/>
  <c r="AF168" i="9"/>
  <c r="AF220" i="9" s="1"/>
  <c r="AJ166" i="9"/>
  <c r="AJ218" i="9" s="1"/>
  <c r="AB164" i="9"/>
  <c r="AB216" i="9" s="1"/>
  <c r="AF162" i="9"/>
  <c r="AF214" i="9" s="1"/>
  <c r="AJ160" i="9"/>
  <c r="AJ212" i="9" s="1"/>
  <c r="E179" i="9"/>
  <c r="E231" i="9" s="1"/>
  <c r="E175" i="9"/>
  <c r="E227" i="9" s="1"/>
  <c r="E171" i="9"/>
  <c r="E223" i="9" s="1"/>
  <c r="E167" i="9"/>
  <c r="E219" i="9" s="1"/>
  <c r="E163" i="9"/>
  <c r="E215" i="9" s="1"/>
  <c r="E159" i="9"/>
  <c r="E211" i="9" s="1"/>
  <c r="E155" i="9"/>
  <c r="E207" i="9" s="1"/>
  <c r="E151" i="9"/>
  <c r="E203" i="9" s="1"/>
  <c r="AA178" i="9"/>
  <c r="AA230" i="9" s="1"/>
  <c r="AE176" i="9"/>
  <c r="AE228" i="9" s="1"/>
  <c r="AI174" i="9"/>
  <c r="AI226" i="9" s="1"/>
  <c r="G172" i="9"/>
  <c r="G224" i="9" s="1"/>
  <c r="K170" i="9"/>
  <c r="K222" i="9" s="1"/>
  <c r="O168" i="9"/>
  <c r="O220" i="9" s="1"/>
  <c r="S166" i="9"/>
  <c r="S218" i="9" s="1"/>
  <c r="G178" i="9"/>
  <c r="G230" i="9" s="1"/>
  <c r="G174" i="9"/>
  <c r="G226" i="9" s="1"/>
  <c r="G170" i="9"/>
  <c r="G222" i="9" s="1"/>
  <c r="G166" i="9"/>
  <c r="G218" i="9" s="1"/>
  <c r="F165" i="9"/>
  <c r="F217" i="9" s="1"/>
  <c r="G162" i="9"/>
  <c r="G214" i="9" s="1"/>
  <c r="F161" i="9"/>
  <c r="F213" i="9" s="1"/>
  <c r="G158" i="9"/>
  <c r="G210" i="9" s="1"/>
  <c r="F157" i="9"/>
  <c r="F209" i="9" s="1"/>
  <c r="G154" i="9"/>
  <c r="G206" i="9" s="1"/>
  <c r="F153" i="9"/>
  <c r="F205" i="9" s="1"/>
  <c r="G150" i="9"/>
  <c r="G202" i="9" s="1"/>
  <c r="F149" i="9"/>
  <c r="F201" i="9" s="1"/>
  <c r="AK179" i="9"/>
  <c r="AK231" i="9" s="1"/>
  <c r="AG179" i="9"/>
  <c r="AG231" i="9" s="1"/>
  <c r="AC179" i="9"/>
  <c r="AC231" i="9" s="1"/>
  <c r="Y179" i="9"/>
  <c r="Y231" i="9" s="1"/>
  <c r="U179" i="9"/>
  <c r="U231" i="9" s="1"/>
  <c r="Q179" i="9"/>
  <c r="Q231" i="9" s="1"/>
  <c r="AK178" i="9"/>
  <c r="AK230" i="9" s="1"/>
  <c r="AG178" i="9"/>
  <c r="AG230" i="9" s="1"/>
  <c r="AC178" i="9"/>
  <c r="AC230" i="9" s="1"/>
  <c r="Y178" i="9"/>
  <c r="Y230" i="9" s="1"/>
  <c r="U178" i="9"/>
  <c r="U230" i="9" s="1"/>
  <c r="Q178" i="9"/>
  <c r="Q230" i="9" s="1"/>
  <c r="M178" i="9"/>
  <c r="M230" i="9" s="1"/>
  <c r="I178" i="9"/>
  <c r="I230" i="9" s="1"/>
  <c r="AG177" i="9"/>
  <c r="AG229" i="9" s="1"/>
  <c r="Y177" i="9"/>
  <c r="Y229" i="9" s="1"/>
  <c r="Q177" i="9"/>
  <c r="Q229" i="9" s="1"/>
  <c r="I177" i="9"/>
  <c r="I229" i="9" s="1"/>
  <c r="AK176" i="9"/>
  <c r="AK228" i="9" s="1"/>
  <c r="AG176" i="9"/>
  <c r="AG228" i="9" s="1"/>
  <c r="AC176" i="9"/>
  <c r="AC228" i="9" s="1"/>
  <c r="Y176" i="9"/>
  <c r="Y228" i="9" s="1"/>
  <c r="U176" i="9"/>
  <c r="U228" i="9" s="1"/>
  <c r="Q176" i="9"/>
  <c r="Q228" i="9" s="1"/>
  <c r="M176" i="9"/>
  <c r="M228" i="9" s="1"/>
  <c r="I176" i="9"/>
  <c r="I228" i="9" s="1"/>
  <c r="AK175" i="9"/>
  <c r="AK227" i="9" s="1"/>
  <c r="AC175" i="9"/>
  <c r="AC227" i="9" s="1"/>
  <c r="U175" i="9"/>
  <c r="U227" i="9" s="1"/>
  <c r="M175" i="9"/>
  <c r="M227" i="9" s="1"/>
  <c r="AK174" i="9"/>
  <c r="AK226" i="9" s="1"/>
  <c r="AG174" i="9"/>
  <c r="AG226" i="9" s="1"/>
  <c r="AC174" i="9"/>
  <c r="AC226" i="9" s="1"/>
  <c r="Y174" i="9"/>
  <c r="Y226" i="9" s="1"/>
  <c r="U174" i="9"/>
  <c r="U226" i="9" s="1"/>
  <c r="Q174" i="9"/>
  <c r="Q226" i="9" s="1"/>
  <c r="M174" i="9"/>
  <c r="M226" i="9" s="1"/>
  <c r="I174" i="9"/>
  <c r="I226" i="9" s="1"/>
  <c r="AG173" i="9"/>
  <c r="AG225" i="9" s="1"/>
  <c r="Y173" i="9"/>
  <c r="Y225" i="9" s="1"/>
  <c r="Q173" i="9"/>
  <c r="Q225" i="9" s="1"/>
  <c r="I173" i="9"/>
  <c r="I225" i="9" s="1"/>
  <c r="AK172" i="9"/>
  <c r="AK224" i="9" s="1"/>
  <c r="AG172" i="9"/>
  <c r="AG224" i="9" s="1"/>
  <c r="AC172" i="9"/>
  <c r="AC224" i="9" s="1"/>
  <c r="Y172" i="9"/>
  <c r="Y224" i="9" s="1"/>
  <c r="U172" i="9"/>
  <c r="U224" i="9" s="1"/>
  <c r="Q172" i="9"/>
  <c r="Q224" i="9" s="1"/>
  <c r="M172" i="9"/>
  <c r="M224" i="9" s="1"/>
  <c r="I172" i="9"/>
  <c r="I224" i="9" s="1"/>
  <c r="AK171" i="9"/>
  <c r="AK223" i="9" s="1"/>
  <c r="AC171" i="9"/>
  <c r="AC223" i="9" s="1"/>
  <c r="U171" i="9"/>
  <c r="U223" i="9" s="1"/>
  <c r="M171" i="9"/>
  <c r="M223" i="9" s="1"/>
  <c r="AK170" i="9"/>
  <c r="AK222" i="9" s="1"/>
  <c r="AG170" i="9"/>
  <c r="AG222" i="9" s="1"/>
  <c r="AC170" i="9"/>
  <c r="AC222" i="9" s="1"/>
  <c r="Y170" i="9"/>
  <c r="Y222" i="9" s="1"/>
  <c r="U170" i="9"/>
  <c r="U222" i="9" s="1"/>
  <c r="Q170" i="9"/>
  <c r="Q222" i="9" s="1"/>
  <c r="M170" i="9"/>
  <c r="M222" i="9" s="1"/>
  <c r="I170" i="9"/>
  <c r="I222" i="9" s="1"/>
  <c r="AG169" i="9"/>
  <c r="AG221" i="9" s="1"/>
  <c r="Y169" i="9"/>
  <c r="Y221" i="9" s="1"/>
  <c r="Q169" i="9"/>
  <c r="Q221" i="9" s="1"/>
  <c r="I169" i="9"/>
  <c r="I221" i="9" s="1"/>
  <c r="AK168" i="9"/>
  <c r="AK220" i="9" s="1"/>
  <c r="AG168" i="9"/>
  <c r="AG220" i="9" s="1"/>
  <c r="AC168" i="9"/>
  <c r="AC220" i="9" s="1"/>
  <c r="Y168" i="9"/>
  <c r="Y220" i="9" s="1"/>
  <c r="U168" i="9"/>
  <c r="U220" i="9" s="1"/>
  <c r="Q168" i="9"/>
  <c r="Q220" i="9" s="1"/>
  <c r="M168" i="9"/>
  <c r="M220" i="9" s="1"/>
  <c r="I168" i="9"/>
  <c r="I220" i="9" s="1"/>
  <c r="AK167" i="9"/>
  <c r="AK219" i="9" s="1"/>
  <c r="AC167" i="9"/>
  <c r="AC219" i="9" s="1"/>
  <c r="U167" i="9"/>
  <c r="U219" i="9" s="1"/>
  <c r="M167" i="9"/>
  <c r="M219" i="9" s="1"/>
  <c r="AK166" i="9"/>
  <c r="AK218" i="9" s="1"/>
  <c r="AG166" i="9"/>
  <c r="AG218" i="9" s="1"/>
  <c r="AC166" i="9"/>
  <c r="AC218" i="9" s="1"/>
  <c r="Y166" i="9"/>
  <c r="Y218" i="9" s="1"/>
  <c r="U166" i="9"/>
  <c r="U218" i="9" s="1"/>
  <c r="Q166" i="9"/>
  <c r="Q218" i="9" s="1"/>
  <c r="M166" i="9"/>
  <c r="M218" i="9" s="1"/>
  <c r="I166" i="9"/>
  <c r="I218" i="9" s="1"/>
  <c r="AG165" i="9"/>
  <c r="AG217" i="9" s="1"/>
  <c r="AC165" i="9"/>
  <c r="AC217" i="9" s="1"/>
  <c r="U165" i="9"/>
  <c r="U217" i="9" s="1"/>
  <c r="Q165" i="9"/>
  <c r="Q217" i="9" s="1"/>
  <c r="M165" i="9"/>
  <c r="M217" i="9" s="1"/>
  <c r="I165" i="9"/>
  <c r="I217" i="9" s="1"/>
  <c r="AG164" i="9"/>
  <c r="AG216" i="9" s="1"/>
  <c r="AC164" i="9"/>
  <c r="AC216" i="9" s="1"/>
  <c r="Y164" i="9"/>
  <c r="Y216" i="9" s="1"/>
  <c r="U164" i="9"/>
  <c r="U216" i="9" s="1"/>
  <c r="M164" i="9"/>
  <c r="M216" i="9" s="1"/>
  <c r="I164" i="9"/>
  <c r="I216" i="9" s="1"/>
  <c r="AK163" i="9"/>
  <c r="AK215" i="9" s="1"/>
  <c r="AG163" i="9"/>
  <c r="AG215" i="9" s="1"/>
  <c r="Y163" i="9"/>
  <c r="Y215" i="9" s="1"/>
  <c r="U163" i="9"/>
  <c r="U215" i="9" s="1"/>
  <c r="Q163" i="9"/>
  <c r="Q215" i="9" s="1"/>
  <c r="M163" i="9"/>
  <c r="M215" i="9" s="1"/>
  <c r="AK162" i="9"/>
  <c r="AK214" i="9" s="1"/>
  <c r="AG162" i="9"/>
  <c r="AG214" i="9" s="1"/>
  <c r="AC162" i="9"/>
  <c r="AC214" i="9" s="1"/>
  <c r="Y162" i="9"/>
  <c r="Y214" i="9" s="1"/>
  <c r="Q162" i="9"/>
  <c r="Q214" i="9" s="1"/>
  <c r="M162" i="9"/>
  <c r="M214" i="9" s="1"/>
  <c r="AK161" i="9"/>
  <c r="AK213" i="9" s="1"/>
  <c r="AC161" i="9"/>
  <c r="AC213" i="9" s="1"/>
  <c r="Y161" i="9"/>
  <c r="Y213" i="9" s="1"/>
  <c r="U161" i="9"/>
  <c r="U213" i="9" s="1"/>
  <c r="Q161" i="9"/>
  <c r="Q213" i="9" s="1"/>
  <c r="I161" i="9"/>
  <c r="I213" i="9" s="1"/>
  <c r="AK160" i="9"/>
  <c r="AK212" i="9" s="1"/>
  <c r="AG160" i="9"/>
  <c r="AG212" i="9" s="1"/>
  <c r="AC160" i="9"/>
  <c r="AC212" i="9" s="1"/>
  <c r="U160" i="9"/>
  <c r="U212" i="9" s="1"/>
  <c r="Q160" i="9"/>
  <c r="Q212" i="9" s="1"/>
  <c r="I160" i="9"/>
  <c r="I212" i="9" s="1"/>
  <c r="AG159" i="9"/>
  <c r="AG211" i="9" s="1"/>
  <c r="AC159" i="9"/>
  <c r="AC211" i="9" s="1"/>
  <c r="Y159" i="9"/>
  <c r="Y211" i="9" s="1"/>
  <c r="U159" i="9"/>
  <c r="U211" i="9" s="1"/>
  <c r="M159" i="9"/>
  <c r="M211" i="9" s="1"/>
  <c r="I159" i="9"/>
  <c r="I211" i="9" s="1"/>
  <c r="AK158" i="9"/>
  <c r="AK210" i="9" s="1"/>
  <c r="Q158" i="9"/>
  <c r="Q210" i="9" s="1"/>
  <c r="U157" i="9"/>
  <c r="U209" i="9" s="1"/>
  <c r="F178" i="9"/>
  <c r="F230" i="9" s="1"/>
  <c r="G175" i="9"/>
  <c r="G227" i="9" s="1"/>
  <c r="F174" i="9"/>
  <c r="F226" i="9" s="1"/>
  <c r="G171" i="9"/>
  <c r="G223" i="9" s="1"/>
  <c r="F170" i="9"/>
  <c r="F222" i="9" s="1"/>
  <c r="G167" i="9"/>
  <c r="G219" i="9" s="1"/>
  <c r="F166" i="9"/>
  <c r="F218" i="9" s="1"/>
  <c r="F162" i="9"/>
  <c r="F214" i="9" s="1"/>
  <c r="G159" i="9"/>
  <c r="G211" i="9" s="1"/>
  <c r="F158" i="9"/>
  <c r="F210" i="9" s="1"/>
  <c r="G155" i="9"/>
  <c r="G207" i="9" s="1"/>
  <c r="F154" i="9"/>
  <c r="F206" i="9" s="1"/>
  <c r="G151" i="9"/>
  <c r="G203" i="9" s="1"/>
  <c r="F150" i="9"/>
  <c r="F202" i="9" s="1"/>
  <c r="AJ179" i="9"/>
  <c r="AJ231" i="9" s="1"/>
  <c r="AF179" i="9"/>
  <c r="AF231" i="9" s="1"/>
  <c r="AB179" i="9"/>
  <c r="AB231" i="9" s="1"/>
  <c r="X179" i="9"/>
  <c r="X231" i="9" s="1"/>
  <c r="T179" i="9"/>
  <c r="T231" i="9" s="1"/>
  <c r="P179" i="9"/>
  <c r="P231" i="9" s="1"/>
  <c r="L179" i="9"/>
  <c r="L231" i="9" s="1"/>
  <c r="H179" i="9"/>
  <c r="H231" i="9" s="1"/>
  <c r="AF178" i="9"/>
  <c r="AF230" i="9" s="1"/>
  <c r="X178" i="9"/>
  <c r="X230" i="9" s="1"/>
  <c r="P178" i="9"/>
  <c r="P230" i="9" s="1"/>
  <c r="AJ177" i="9"/>
  <c r="AJ229" i="9" s="1"/>
  <c r="AF177" i="9"/>
  <c r="AF229" i="9" s="1"/>
  <c r="AB177" i="9"/>
  <c r="AB229" i="9" s="1"/>
  <c r="X177" i="9"/>
  <c r="X229" i="9" s="1"/>
  <c r="T177" i="9"/>
  <c r="T229" i="9" s="1"/>
  <c r="P177" i="9"/>
  <c r="P229" i="9" s="1"/>
  <c r="L177" i="9"/>
  <c r="L229" i="9" s="1"/>
  <c r="H177" i="9"/>
  <c r="H229" i="9" s="1"/>
  <c r="AJ176" i="9"/>
  <c r="AJ228" i="9" s="1"/>
  <c r="AB176" i="9"/>
  <c r="AB228" i="9" s="1"/>
  <c r="T176" i="9"/>
  <c r="T228" i="9" s="1"/>
  <c r="L176" i="9"/>
  <c r="L228" i="9" s="1"/>
  <c r="AJ175" i="9"/>
  <c r="AJ227" i="9" s="1"/>
  <c r="AF175" i="9"/>
  <c r="AF227" i="9" s="1"/>
  <c r="AB175" i="9"/>
  <c r="AB227" i="9" s="1"/>
  <c r="X175" i="9"/>
  <c r="X227" i="9" s="1"/>
  <c r="T175" i="9"/>
  <c r="T227" i="9" s="1"/>
  <c r="P175" i="9"/>
  <c r="P227" i="9" s="1"/>
  <c r="L175" i="9"/>
  <c r="L227" i="9" s="1"/>
  <c r="H175" i="9"/>
  <c r="H227" i="9" s="1"/>
  <c r="AF174" i="9"/>
  <c r="AF226" i="9" s="1"/>
  <c r="X174" i="9"/>
  <c r="X226" i="9" s="1"/>
  <c r="P174" i="9"/>
  <c r="P226" i="9" s="1"/>
  <c r="H174" i="9"/>
  <c r="H226" i="9" s="1"/>
  <c r="AJ173" i="9"/>
  <c r="AJ225" i="9" s="1"/>
  <c r="AF173" i="9"/>
  <c r="AF225" i="9" s="1"/>
  <c r="AB173" i="9"/>
  <c r="AB225" i="9" s="1"/>
  <c r="X173" i="9"/>
  <c r="X225" i="9" s="1"/>
  <c r="T173" i="9"/>
  <c r="T225" i="9" s="1"/>
  <c r="P173" i="9"/>
  <c r="P225" i="9" s="1"/>
  <c r="L173" i="9"/>
  <c r="L225" i="9" s="1"/>
  <c r="H173" i="9"/>
  <c r="H225" i="9" s="1"/>
  <c r="AJ172" i="9"/>
  <c r="AJ224" i="9" s="1"/>
  <c r="AB172" i="9"/>
  <c r="AB224" i="9" s="1"/>
  <c r="T172" i="9"/>
  <c r="T224" i="9" s="1"/>
  <c r="L172" i="9"/>
  <c r="L224" i="9" s="1"/>
  <c r="AJ171" i="9"/>
  <c r="AJ223" i="9" s="1"/>
  <c r="AF171" i="9"/>
  <c r="AF223" i="9" s="1"/>
  <c r="AB171" i="9"/>
  <c r="AB223" i="9" s="1"/>
  <c r="X171" i="9"/>
  <c r="X223" i="9" s="1"/>
  <c r="T171" i="9"/>
  <c r="T223" i="9" s="1"/>
  <c r="P171" i="9"/>
  <c r="P223" i="9" s="1"/>
  <c r="L171" i="9"/>
  <c r="L223" i="9" s="1"/>
  <c r="H171" i="9"/>
  <c r="H223" i="9" s="1"/>
  <c r="AF170" i="9"/>
  <c r="AF222" i="9" s="1"/>
  <c r="X170" i="9"/>
  <c r="X222" i="9" s="1"/>
  <c r="P170" i="9"/>
  <c r="P222" i="9" s="1"/>
  <c r="H170" i="9"/>
  <c r="H222" i="9" s="1"/>
  <c r="AJ169" i="9"/>
  <c r="AJ221" i="9" s="1"/>
  <c r="AF169" i="9"/>
  <c r="AF221" i="9" s="1"/>
  <c r="AB169" i="9"/>
  <c r="AB221" i="9" s="1"/>
  <c r="X169" i="9"/>
  <c r="X221" i="9" s="1"/>
  <c r="T169" i="9"/>
  <c r="T221" i="9" s="1"/>
  <c r="P169" i="9"/>
  <c r="P221" i="9" s="1"/>
  <c r="L169" i="9"/>
  <c r="L221" i="9" s="1"/>
  <c r="H169" i="9"/>
  <c r="H221" i="9" s="1"/>
  <c r="AJ168" i="9"/>
  <c r="AJ220" i="9" s="1"/>
  <c r="AB168" i="9"/>
  <c r="AB220" i="9" s="1"/>
  <c r="T168" i="9"/>
  <c r="T220" i="9" s="1"/>
  <c r="L168" i="9"/>
  <c r="L220" i="9" s="1"/>
  <c r="AJ167" i="9"/>
  <c r="AJ219" i="9" s="1"/>
  <c r="AF167" i="9"/>
  <c r="AF219" i="9" s="1"/>
  <c r="AB167" i="9"/>
  <c r="AB219" i="9" s="1"/>
  <c r="X167" i="9"/>
  <c r="X219" i="9" s="1"/>
  <c r="T167" i="9"/>
  <c r="T219" i="9" s="1"/>
  <c r="P167" i="9"/>
  <c r="P219" i="9" s="1"/>
  <c r="L167" i="9"/>
  <c r="L219" i="9" s="1"/>
  <c r="H167" i="9"/>
  <c r="H219" i="9" s="1"/>
  <c r="AF166" i="9"/>
  <c r="AF218" i="9" s="1"/>
  <c r="X166" i="9"/>
  <c r="X218" i="9" s="1"/>
  <c r="P166" i="9"/>
  <c r="P218" i="9" s="1"/>
  <c r="H166" i="9"/>
  <c r="H218" i="9" s="1"/>
  <c r="AJ165" i="9"/>
  <c r="AJ217" i="9" s="1"/>
  <c r="AF165" i="9"/>
  <c r="AF217" i="9" s="1"/>
  <c r="AB165" i="9"/>
  <c r="AB217" i="9" s="1"/>
  <c r="X165" i="9"/>
  <c r="X217" i="9" s="1"/>
  <c r="T165" i="9"/>
  <c r="T217" i="9" s="1"/>
  <c r="P165" i="9"/>
  <c r="P217" i="9" s="1"/>
  <c r="L165" i="9"/>
  <c r="L217" i="9" s="1"/>
  <c r="H165" i="9"/>
  <c r="H217" i="9" s="1"/>
  <c r="AJ164" i="9"/>
  <c r="AJ216" i="9" s="1"/>
  <c r="AF164" i="9"/>
  <c r="AF216" i="9" s="1"/>
  <c r="X164" i="9"/>
  <c r="X216" i="9" s="1"/>
  <c r="T164" i="9"/>
  <c r="T216" i="9" s="1"/>
  <c r="L164" i="9"/>
  <c r="L216" i="9" s="1"/>
  <c r="H164" i="9"/>
  <c r="H216" i="9" s="1"/>
  <c r="AJ163" i="9"/>
  <c r="AJ215" i="9" s="1"/>
  <c r="AF163" i="9"/>
  <c r="AF215" i="9" s="1"/>
  <c r="AB163" i="9"/>
  <c r="AB215" i="9" s="1"/>
  <c r="X163" i="9"/>
  <c r="X215" i="9" s="1"/>
  <c r="T163" i="9"/>
  <c r="T215" i="9" s="1"/>
  <c r="P163" i="9"/>
  <c r="P215" i="9" s="1"/>
  <c r="L163" i="9"/>
  <c r="L215" i="9" s="1"/>
  <c r="H163" i="9"/>
  <c r="H215" i="9" s="1"/>
  <c r="AJ162" i="9"/>
  <c r="AJ214" i="9" s="1"/>
  <c r="AB162" i="9"/>
  <c r="AB214" i="9" s="1"/>
  <c r="X162" i="9"/>
  <c r="X214" i="9" s="1"/>
  <c r="P162" i="9"/>
  <c r="P214" i="9" s="1"/>
  <c r="L162" i="9"/>
  <c r="L214" i="9" s="1"/>
  <c r="H162" i="9"/>
  <c r="H214" i="9" s="1"/>
  <c r="AJ161" i="9"/>
  <c r="AJ213" i="9" s="1"/>
  <c r="AF161" i="9"/>
  <c r="AF213" i="9" s="1"/>
  <c r="AB161" i="9"/>
  <c r="AB213" i="9" s="1"/>
  <c r="X161" i="9"/>
  <c r="X213" i="9" s="1"/>
  <c r="T161" i="9"/>
  <c r="T213" i="9" s="1"/>
  <c r="P161" i="9"/>
  <c r="P213" i="9" s="1"/>
  <c r="L161" i="9"/>
  <c r="L213" i="9" s="1"/>
  <c r="H161" i="9"/>
  <c r="H213" i="9" s="1"/>
  <c r="AF160" i="9"/>
  <c r="AF212" i="9" s="1"/>
  <c r="AB160" i="9"/>
  <c r="AB212" i="9" s="1"/>
  <c r="T160" i="9"/>
  <c r="T212" i="9" s="1"/>
  <c r="P160" i="9"/>
  <c r="P212" i="9" s="1"/>
  <c r="L160" i="9"/>
  <c r="L212" i="9" s="1"/>
  <c r="H160" i="9"/>
  <c r="H212" i="9" s="1"/>
  <c r="AJ159" i="9"/>
  <c r="AJ211" i="9" s="1"/>
  <c r="AF159" i="9"/>
  <c r="AF211" i="9" s="1"/>
  <c r="AB159" i="9"/>
  <c r="AB211" i="9" s="1"/>
  <c r="X159" i="9"/>
  <c r="X211" i="9" s="1"/>
  <c r="T159" i="9"/>
  <c r="T211" i="9" s="1"/>
  <c r="P159" i="9"/>
  <c r="P211" i="9" s="1"/>
  <c r="L159" i="9"/>
  <c r="L211" i="9" s="1"/>
  <c r="H159" i="9"/>
  <c r="H211" i="9" s="1"/>
  <c r="AJ158" i="9"/>
  <c r="AJ210" i="9" s="1"/>
  <c r="AF158" i="9"/>
  <c r="AF210" i="9" s="1"/>
  <c r="AB158" i="9"/>
  <c r="AB210" i="9" s="1"/>
  <c r="X158" i="9"/>
  <c r="X210" i="9" s="1"/>
  <c r="T158" i="9"/>
  <c r="T210" i="9" s="1"/>
  <c r="P158" i="9"/>
  <c r="P210" i="9" s="1"/>
  <c r="L158" i="9"/>
  <c r="L210" i="9" s="1"/>
  <c r="H158" i="9"/>
  <c r="H210" i="9" s="1"/>
  <c r="AJ157" i="9"/>
  <c r="AJ209" i="9" s="1"/>
  <c r="AF157" i="9"/>
  <c r="AF209" i="9" s="1"/>
  <c r="AB157" i="9"/>
  <c r="AB209" i="9" s="1"/>
  <c r="X157" i="9"/>
  <c r="X209" i="9" s="1"/>
  <c r="T157" i="9"/>
  <c r="T209" i="9" s="1"/>
  <c r="P157" i="9"/>
  <c r="P209" i="9" s="1"/>
  <c r="L157" i="9"/>
  <c r="L209" i="9" s="1"/>
  <c r="H157" i="9"/>
  <c r="H209" i="9" s="1"/>
  <c r="AC158" i="9"/>
  <c r="AC210" i="9" s="1"/>
  <c r="Y158" i="9"/>
  <c r="Y210" i="9" s="1"/>
  <c r="U158" i="9"/>
  <c r="U210" i="9" s="1"/>
  <c r="M158" i="9"/>
  <c r="M210" i="9" s="1"/>
  <c r="I158" i="9"/>
  <c r="I210" i="9" s="1"/>
  <c r="AG157" i="9"/>
  <c r="AG209" i="9" s="1"/>
  <c r="AC157" i="9"/>
  <c r="AC209" i="9" s="1"/>
  <c r="Y157" i="9"/>
  <c r="Y209" i="9" s="1"/>
  <c r="M157" i="9"/>
  <c r="M209" i="9" s="1"/>
  <c r="I157" i="9"/>
  <c r="I209" i="9" s="1"/>
  <c r="AK156" i="9"/>
  <c r="AK208" i="9" s="1"/>
  <c r="AG156" i="9"/>
  <c r="AG208" i="9" s="1"/>
  <c r="AC156" i="9"/>
  <c r="AC208" i="9" s="1"/>
  <c r="Y156" i="9"/>
  <c r="Y208" i="9" s="1"/>
  <c r="U156" i="9"/>
  <c r="U208" i="9" s="1"/>
  <c r="Q156" i="9"/>
  <c r="Q208" i="9" s="1"/>
  <c r="M156" i="9"/>
  <c r="M208" i="9" s="1"/>
  <c r="I156" i="9"/>
  <c r="I208" i="9" s="1"/>
  <c r="AK155" i="9"/>
  <c r="AK207" i="9" s="1"/>
  <c r="AG155" i="9"/>
  <c r="AG207" i="9" s="1"/>
  <c r="AC155" i="9"/>
  <c r="AC207" i="9" s="1"/>
  <c r="Q155" i="9"/>
  <c r="Q207" i="9" s="1"/>
  <c r="M155" i="9"/>
  <c r="M207" i="9" s="1"/>
  <c r="I155" i="9"/>
  <c r="I207" i="9" s="1"/>
  <c r="AK154" i="9"/>
  <c r="AK206" i="9" s="1"/>
  <c r="AG154" i="9"/>
  <c r="AG206" i="9" s="1"/>
  <c r="AC154" i="9"/>
  <c r="AC206" i="9" s="1"/>
  <c r="Y154" i="9"/>
  <c r="Y206" i="9" s="1"/>
  <c r="U154" i="9"/>
  <c r="U206" i="9" s="1"/>
  <c r="Q154" i="9"/>
  <c r="Q206" i="9" s="1"/>
  <c r="M154" i="9"/>
  <c r="M206" i="9" s="1"/>
  <c r="I154" i="9"/>
  <c r="I206" i="9" s="1"/>
  <c r="AK153" i="9"/>
  <c r="AK205" i="9" s="1"/>
  <c r="AG153" i="9"/>
  <c r="AG205" i="9" s="1"/>
  <c r="U153" i="9"/>
  <c r="U205" i="9" s="1"/>
  <c r="Q153" i="9"/>
  <c r="Q205" i="9" s="1"/>
  <c r="M153" i="9"/>
  <c r="M205" i="9" s="1"/>
  <c r="I153" i="9"/>
  <c r="I205" i="9" s="1"/>
  <c r="AK152" i="9"/>
  <c r="AK204" i="9" s="1"/>
  <c r="AG152" i="9"/>
  <c r="AG204" i="9" s="1"/>
  <c r="AC152" i="9"/>
  <c r="AC204" i="9" s="1"/>
  <c r="Y152" i="9"/>
  <c r="Y204" i="9" s="1"/>
  <c r="U152" i="9"/>
  <c r="U204" i="9" s="1"/>
  <c r="Q152" i="9"/>
  <c r="Q204" i="9" s="1"/>
  <c r="M152" i="9"/>
  <c r="M204" i="9" s="1"/>
  <c r="I152" i="9"/>
  <c r="I204" i="9" s="1"/>
  <c r="AK151" i="9"/>
  <c r="AK203" i="9" s="1"/>
  <c r="Y151" i="9"/>
  <c r="Y203" i="9" s="1"/>
  <c r="U151" i="9"/>
  <c r="U203" i="9" s="1"/>
  <c r="Q151" i="9"/>
  <c r="Q203" i="9" s="1"/>
  <c r="M151" i="9"/>
  <c r="M203" i="9" s="1"/>
  <c r="I151" i="9"/>
  <c r="I203" i="9" s="1"/>
  <c r="AK150" i="9"/>
  <c r="AK202" i="9" s="1"/>
  <c r="AG150" i="9"/>
  <c r="AG202" i="9" s="1"/>
  <c r="AC150" i="9"/>
  <c r="AC202" i="9" s="1"/>
  <c r="Y150" i="9"/>
  <c r="Y202" i="9" s="1"/>
  <c r="U150" i="9"/>
  <c r="U202" i="9" s="1"/>
  <c r="Q150" i="9"/>
  <c r="Q202" i="9" s="1"/>
  <c r="M150" i="9"/>
  <c r="M202" i="9" s="1"/>
  <c r="I150" i="9"/>
  <c r="I202" i="9" s="1"/>
  <c r="AJ156" i="9"/>
  <c r="AJ208" i="9" s="1"/>
  <c r="AF156" i="9"/>
  <c r="AF208" i="9" s="1"/>
  <c r="AB156" i="9"/>
  <c r="AB208" i="9" s="1"/>
  <c r="X156" i="9"/>
  <c r="X208" i="9" s="1"/>
  <c r="T156" i="9"/>
  <c r="T208" i="9" s="1"/>
  <c r="P156" i="9"/>
  <c r="P208" i="9" s="1"/>
  <c r="L156" i="9"/>
  <c r="L208" i="9" s="1"/>
  <c r="H156" i="9"/>
  <c r="H208" i="9" s="1"/>
  <c r="AJ155" i="9"/>
  <c r="AJ207" i="9" s="1"/>
  <c r="AF155" i="9"/>
  <c r="AF207" i="9" s="1"/>
  <c r="AB155" i="9"/>
  <c r="AB207" i="9" s="1"/>
  <c r="X155" i="9"/>
  <c r="X207" i="9" s="1"/>
  <c r="T155" i="9"/>
  <c r="T207" i="9" s="1"/>
  <c r="P155" i="9"/>
  <c r="P207" i="9" s="1"/>
  <c r="L155" i="9"/>
  <c r="L207" i="9" s="1"/>
  <c r="H155" i="9"/>
  <c r="H207" i="9" s="1"/>
  <c r="AJ154" i="9"/>
  <c r="AJ206" i="9" s="1"/>
  <c r="AF154" i="9"/>
  <c r="AF206" i="9" s="1"/>
  <c r="AB154" i="9"/>
  <c r="AB206" i="9" s="1"/>
  <c r="X154" i="9"/>
  <c r="X206" i="9" s="1"/>
  <c r="T154" i="9"/>
  <c r="T206" i="9" s="1"/>
  <c r="P154" i="9"/>
  <c r="P206" i="9" s="1"/>
  <c r="L154" i="9"/>
  <c r="L206" i="9" s="1"/>
  <c r="H154" i="9"/>
  <c r="H206" i="9" s="1"/>
  <c r="AJ153" i="9"/>
  <c r="AJ205" i="9" s="1"/>
  <c r="AF153" i="9"/>
  <c r="AF205" i="9" s="1"/>
  <c r="AB153" i="9"/>
  <c r="AB205" i="9" s="1"/>
  <c r="X153" i="9"/>
  <c r="X205" i="9" s="1"/>
  <c r="T153" i="9"/>
  <c r="T205" i="9" s="1"/>
  <c r="P153" i="9"/>
  <c r="P205" i="9" s="1"/>
  <c r="L153" i="9"/>
  <c r="L205" i="9" s="1"/>
  <c r="H153" i="9"/>
  <c r="H205" i="9" s="1"/>
  <c r="AJ152" i="9"/>
  <c r="AJ204" i="9" s="1"/>
  <c r="AF152" i="9"/>
  <c r="AF204" i="9" s="1"/>
  <c r="AB152" i="9"/>
  <c r="AB204" i="9" s="1"/>
  <c r="X152" i="9"/>
  <c r="X204" i="9" s="1"/>
  <c r="T152" i="9"/>
  <c r="T204" i="9" s="1"/>
  <c r="P152" i="9"/>
  <c r="P204" i="9" s="1"/>
  <c r="L152" i="9"/>
  <c r="L204" i="9" s="1"/>
  <c r="H152" i="9"/>
  <c r="H204" i="9" s="1"/>
  <c r="AJ151" i="9"/>
  <c r="AJ203" i="9" s="1"/>
  <c r="AF151" i="9"/>
  <c r="AF203" i="9" s="1"/>
  <c r="AB151" i="9"/>
  <c r="AB203" i="9" s="1"/>
  <c r="X151" i="9"/>
  <c r="X203" i="9" s="1"/>
  <c r="T151" i="9"/>
  <c r="T203" i="9" s="1"/>
  <c r="P151" i="9"/>
  <c r="P203" i="9" s="1"/>
  <c r="L151" i="9"/>
  <c r="L203" i="9" s="1"/>
  <c r="H151" i="9"/>
  <c r="H203" i="9" s="1"/>
  <c r="AJ150" i="9"/>
  <c r="AJ202" i="9" s="1"/>
  <c r="AF150" i="9"/>
  <c r="AF202" i="9" s="1"/>
  <c r="AB150" i="9"/>
  <c r="AB202" i="9" s="1"/>
  <c r="X150" i="9"/>
  <c r="X202" i="9" s="1"/>
  <c r="T150" i="9"/>
  <c r="T202" i="9" s="1"/>
  <c r="P150" i="9"/>
  <c r="P202" i="9" s="1"/>
  <c r="L150" i="9"/>
  <c r="L202" i="9" s="1"/>
  <c r="H150" i="9"/>
  <c r="H202" i="9" s="1"/>
  <c r="AJ149" i="9"/>
  <c r="AJ201" i="9" s="1"/>
  <c r="AF149" i="9"/>
  <c r="AF201" i="9" s="1"/>
  <c r="AB149" i="9"/>
  <c r="AB201" i="9" s="1"/>
  <c r="X149" i="9"/>
  <c r="X201" i="9" s="1"/>
  <c r="T149" i="9"/>
  <c r="T201" i="9" s="1"/>
  <c r="P149" i="9"/>
  <c r="P201" i="9" s="1"/>
  <c r="L149" i="9"/>
  <c r="L201" i="9" s="1"/>
  <c r="H149" i="9"/>
  <c r="H201" i="9" s="1"/>
  <c r="J43" i="17" l="1"/>
  <c r="J46" i="17" s="1"/>
  <c r="K17" i="4"/>
  <c r="J18" i="22" s="1"/>
  <c r="G88" i="18"/>
  <c r="G87" i="18"/>
  <c r="G94" i="18"/>
  <c r="F95" i="18"/>
  <c r="F100" i="18"/>
  <c r="F101" i="18" s="1"/>
  <c r="F114" i="18" s="1"/>
  <c r="G90" i="18"/>
  <c r="E78" i="18"/>
  <c r="F78" i="18" s="1"/>
  <c r="G78" i="18" s="1"/>
  <c r="G83" i="18" s="1"/>
  <c r="E90" i="18"/>
  <c r="F170" i="24"/>
  <c r="G170" i="24"/>
  <c r="H170" i="24"/>
  <c r="F173" i="24"/>
  <c r="G173" i="24"/>
  <c r="H173" i="24"/>
  <c r="G157" i="24"/>
  <c r="H157" i="24"/>
  <c r="F157" i="24"/>
  <c r="F141" i="24"/>
  <c r="G141" i="24"/>
  <c r="H141" i="24"/>
  <c r="H139" i="24"/>
  <c r="G139" i="24"/>
  <c r="F139" i="24"/>
  <c r="F135" i="24"/>
  <c r="G135" i="24"/>
  <c r="H135" i="24"/>
  <c r="F136" i="24"/>
  <c r="G136" i="24"/>
  <c r="H136" i="24"/>
  <c r="F128" i="24"/>
  <c r="G128" i="24"/>
  <c r="H128" i="24"/>
  <c r="H94" i="24"/>
  <c r="H92" i="24"/>
  <c r="G94" i="24"/>
  <c r="G92" i="24"/>
  <c r="F94" i="24"/>
  <c r="F92" i="24"/>
  <c r="H73" i="24"/>
  <c r="H74" i="24"/>
  <c r="H72" i="24"/>
  <c r="G73" i="24"/>
  <c r="G74" i="24"/>
  <c r="G72" i="24"/>
  <c r="F73" i="24"/>
  <c r="F74" i="24"/>
  <c r="F72" i="24"/>
  <c r="H70" i="24"/>
  <c r="G70" i="24"/>
  <c r="F70" i="24"/>
  <c r="D65" i="4"/>
  <c r="D55" i="4"/>
  <c r="J54" i="17" l="1"/>
  <c r="J50" i="17"/>
  <c r="L17" i="4"/>
  <c r="K18" i="22" s="1"/>
  <c r="H142" i="18"/>
  <c r="H140" i="18" s="1"/>
  <c r="H144" i="18"/>
  <c r="E95" i="18"/>
  <c r="G95" i="18"/>
  <c r="G100" i="18"/>
  <c r="G101" i="18" s="1"/>
  <c r="G114" i="18" s="1"/>
  <c r="E100" i="18"/>
  <c r="E101" i="18" s="1"/>
  <c r="E114" i="18" s="1"/>
  <c r="H76" i="18"/>
  <c r="H81" i="18" s="1"/>
  <c r="H71" i="24"/>
  <c r="G71" i="24"/>
  <c r="F71" i="24"/>
  <c r="J44" i="17" l="1"/>
  <c r="M17" i="4"/>
  <c r="L18" i="22" s="1"/>
  <c r="H79" i="18"/>
  <c r="H153" i="18"/>
  <c r="H141" i="18"/>
  <c r="H146" i="18" s="1"/>
  <c r="I139" i="18" s="1"/>
  <c r="H180" i="18"/>
  <c r="H154" i="18"/>
  <c r="H181" i="18"/>
  <c r="H157" i="18"/>
  <c r="H77" i="18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H159" i="24" s="1"/>
  <c r="AC6" i="6"/>
  <c r="AD6" i="6"/>
  <c r="AE6" i="6"/>
  <c r="AF6" i="6"/>
  <c r="AG6" i="6"/>
  <c r="AH6" i="6"/>
  <c r="AI6" i="6"/>
  <c r="AJ6" i="6"/>
  <c r="AK6" i="6"/>
  <c r="AL6" i="6"/>
  <c r="AM6" i="6"/>
  <c r="D6" i="6"/>
  <c r="F159" i="24" s="1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C41" i="7"/>
  <c r="G159" i="24" l="1"/>
  <c r="J56" i="17"/>
  <c r="J45" i="17"/>
  <c r="J47" i="17" s="1"/>
  <c r="N17" i="4"/>
  <c r="M18" i="22" s="1"/>
  <c r="D35" i="22"/>
  <c r="D36" i="22"/>
  <c r="AJ36" i="22"/>
  <c r="AJ35" i="22"/>
  <c r="AB36" i="22"/>
  <c r="AB35" i="22"/>
  <c r="T36" i="22"/>
  <c r="T35" i="22"/>
  <c r="P35" i="22"/>
  <c r="P36" i="22"/>
  <c r="E73" i="4"/>
  <c r="AI36" i="22"/>
  <c r="AI35" i="22"/>
  <c r="AA35" i="22"/>
  <c r="AA36" i="22"/>
  <c r="W36" i="22"/>
  <c r="W35" i="22"/>
  <c r="O36" i="22"/>
  <c r="O35" i="22"/>
  <c r="G36" i="22"/>
  <c r="G35" i="22"/>
  <c r="AL36" i="22"/>
  <c r="AL35" i="22"/>
  <c r="AH36" i="22"/>
  <c r="AH35" i="22"/>
  <c r="AD36" i="22"/>
  <c r="AD35" i="22"/>
  <c r="Z36" i="22"/>
  <c r="Z35" i="22"/>
  <c r="V36" i="22"/>
  <c r="V35" i="22"/>
  <c r="R36" i="22"/>
  <c r="R35" i="22"/>
  <c r="N36" i="22"/>
  <c r="N35" i="22"/>
  <c r="J36" i="22"/>
  <c r="J35" i="22"/>
  <c r="F36" i="22"/>
  <c r="F35" i="22"/>
  <c r="AF36" i="22"/>
  <c r="AF35" i="22"/>
  <c r="X36" i="22"/>
  <c r="X35" i="22"/>
  <c r="L36" i="22"/>
  <c r="L35" i="22"/>
  <c r="H36" i="22"/>
  <c r="H35" i="22"/>
  <c r="AM35" i="22"/>
  <c r="AM36" i="22"/>
  <c r="AE36" i="22"/>
  <c r="AE35" i="22"/>
  <c r="S36" i="22"/>
  <c r="S35" i="22"/>
  <c r="K36" i="22"/>
  <c r="K35" i="22"/>
  <c r="AK35" i="22"/>
  <c r="AK36" i="22"/>
  <c r="AG35" i="22"/>
  <c r="AG36" i="22"/>
  <c r="AC35" i="22"/>
  <c r="AC36" i="22"/>
  <c r="Y35" i="22"/>
  <c r="Y36" i="22"/>
  <c r="U35" i="22"/>
  <c r="U36" i="22"/>
  <c r="Q35" i="22"/>
  <c r="Q36" i="22"/>
  <c r="M35" i="22"/>
  <c r="M36" i="22"/>
  <c r="I35" i="22"/>
  <c r="I36" i="22"/>
  <c r="E35" i="22"/>
  <c r="E36" i="22"/>
  <c r="H88" i="18"/>
  <c r="H95" i="18" s="1"/>
  <c r="H87" i="18"/>
  <c r="H158" i="18"/>
  <c r="H163" i="18"/>
  <c r="H164" i="18" s="1"/>
  <c r="H177" i="18" s="1"/>
  <c r="H90" i="18"/>
  <c r="H100" i="18" s="1"/>
  <c r="H101" i="18" s="1"/>
  <c r="H114" i="18" s="1"/>
  <c r="H78" i="18"/>
  <c r="H83" i="18" s="1"/>
  <c r="H117" i="18"/>
  <c r="H91" i="18"/>
  <c r="H94" i="18"/>
  <c r="H118" i="18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AF48" i="22"/>
  <c r="AG48" i="22"/>
  <c r="AH48" i="22"/>
  <c r="AI48" i="22"/>
  <c r="AJ48" i="22"/>
  <c r="AK48" i="22"/>
  <c r="AL48" i="22"/>
  <c r="AM48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S50" i="22"/>
  <c r="T50" i="22"/>
  <c r="U50" i="22"/>
  <c r="V50" i="22"/>
  <c r="W50" i="22"/>
  <c r="X50" i="22"/>
  <c r="Y50" i="22"/>
  <c r="Z50" i="22"/>
  <c r="AA50" i="22"/>
  <c r="AB50" i="22"/>
  <c r="AC50" i="22"/>
  <c r="AD50" i="22"/>
  <c r="AE50" i="22"/>
  <c r="AF50" i="22"/>
  <c r="AG50" i="22"/>
  <c r="AH50" i="22"/>
  <c r="AI50" i="22"/>
  <c r="AJ50" i="22"/>
  <c r="AK50" i="22"/>
  <c r="AL50" i="22"/>
  <c r="AM50" i="22"/>
  <c r="D15" i="19"/>
  <c r="D48" i="22"/>
  <c r="D50" i="22"/>
  <c r="K43" i="17" l="1"/>
  <c r="K46" i="17" s="1"/>
  <c r="O17" i="4"/>
  <c r="N18" i="22" s="1"/>
  <c r="F73" i="4"/>
  <c r="G73" i="4" s="1"/>
  <c r="H73" i="4" s="1"/>
  <c r="I73" i="4" s="1"/>
  <c r="J73" i="4" s="1"/>
  <c r="K73" i="4" s="1"/>
  <c r="L73" i="4" s="1"/>
  <c r="M73" i="4" s="1"/>
  <c r="N73" i="4" s="1"/>
  <c r="O73" i="4" s="1"/>
  <c r="P73" i="4" s="1"/>
  <c r="Q73" i="4" s="1"/>
  <c r="H224" i="24"/>
  <c r="F225" i="24"/>
  <c r="G225" i="24"/>
  <c r="F224" i="24"/>
  <c r="H225" i="24"/>
  <c r="G224" i="24"/>
  <c r="G237" i="24"/>
  <c r="H237" i="24"/>
  <c r="H239" i="24"/>
  <c r="G239" i="24"/>
  <c r="F237" i="24"/>
  <c r="F239" i="24"/>
  <c r="I142" i="18"/>
  <c r="I140" i="18" s="1"/>
  <c r="I144" i="18"/>
  <c r="D30" i="7"/>
  <c r="E30" i="7"/>
  <c r="F30" i="7"/>
  <c r="G30" i="7"/>
  <c r="H30" i="7"/>
  <c r="I30" i="7"/>
  <c r="J30" i="7"/>
  <c r="K30" i="7"/>
  <c r="L30" i="7"/>
  <c r="M30" i="7"/>
  <c r="C30" i="7"/>
  <c r="D6" i="7"/>
  <c r="E6" i="7"/>
  <c r="F6" i="7"/>
  <c r="G6" i="7"/>
  <c r="H6" i="7"/>
  <c r="I6" i="7"/>
  <c r="J6" i="7"/>
  <c r="K6" i="7"/>
  <c r="L6" i="7"/>
  <c r="M6" i="7"/>
  <c r="C6" i="7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V33" i="6"/>
  <c r="W33" i="6"/>
  <c r="X33" i="6"/>
  <c r="Y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D33" i="6"/>
  <c r="P64" i="5"/>
  <c r="Q64" i="5"/>
  <c r="R64" i="5"/>
  <c r="S64" i="5"/>
  <c r="T64" i="5"/>
  <c r="U64" i="5"/>
  <c r="V64" i="5"/>
  <c r="W64" i="5"/>
  <c r="X64" i="5"/>
  <c r="Y64" i="5"/>
  <c r="Z64" i="5"/>
  <c r="AB64" i="5"/>
  <c r="AC64" i="5"/>
  <c r="AD64" i="5"/>
  <c r="AE64" i="5"/>
  <c r="AF64" i="5"/>
  <c r="AG64" i="5"/>
  <c r="AH64" i="5"/>
  <c r="AI64" i="5"/>
  <c r="AJ64" i="5"/>
  <c r="AK64" i="5"/>
  <c r="AL64" i="5"/>
  <c r="E64" i="5"/>
  <c r="F64" i="5"/>
  <c r="G64" i="5"/>
  <c r="H64" i="5"/>
  <c r="I64" i="5"/>
  <c r="J64" i="5"/>
  <c r="K64" i="5"/>
  <c r="L64" i="5"/>
  <c r="M64" i="5"/>
  <c r="N64" i="5"/>
  <c r="D64" i="5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Y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M23" i="21" s="1"/>
  <c r="F23" i="20"/>
  <c r="G23" i="20"/>
  <c r="H23" i="20"/>
  <c r="I23" i="20"/>
  <c r="J23" i="20"/>
  <c r="K23" i="20"/>
  <c r="L23" i="20"/>
  <c r="M23" i="20"/>
  <c r="N23" i="20"/>
  <c r="F24" i="20"/>
  <c r="G24" i="20"/>
  <c r="H24" i="20"/>
  <c r="I24" i="20"/>
  <c r="J24" i="20"/>
  <c r="K24" i="20"/>
  <c r="L24" i="20"/>
  <c r="M24" i="20"/>
  <c r="N24" i="20"/>
  <c r="E24" i="20"/>
  <c r="E23" i="20"/>
  <c r="F21" i="20"/>
  <c r="G21" i="20"/>
  <c r="H21" i="20"/>
  <c r="I21" i="20"/>
  <c r="J21" i="20"/>
  <c r="K21" i="20"/>
  <c r="L21" i="20"/>
  <c r="M21" i="20"/>
  <c r="N21" i="20"/>
  <c r="E21" i="20"/>
  <c r="E20" i="20"/>
  <c r="D21" i="20"/>
  <c r="F20" i="20"/>
  <c r="G20" i="20"/>
  <c r="H20" i="20"/>
  <c r="I20" i="20"/>
  <c r="J20" i="20"/>
  <c r="K20" i="20"/>
  <c r="L20" i="20"/>
  <c r="M20" i="20"/>
  <c r="N20" i="20"/>
  <c r="D20" i="20"/>
  <c r="V19" i="20"/>
  <c r="W19" i="20"/>
  <c r="X19" i="20"/>
  <c r="Y19" i="20"/>
  <c r="AA19" i="20"/>
  <c r="AB19" i="20"/>
  <c r="AC19" i="20"/>
  <c r="AD19" i="20"/>
  <c r="AE19" i="20"/>
  <c r="AF19" i="20"/>
  <c r="AG19" i="20"/>
  <c r="AH19" i="20"/>
  <c r="AI19" i="20"/>
  <c r="AJ19" i="20"/>
  <c r="AK19" i="20"/>
  <c r="AL19" i="20"/>
  <c r="AM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D19" i="20"/>
  <c r="K54" i="17" l="1"/>
  <c r="K50" i="17"/>
  <c r="P17" i="4"/>
  <c r="F14" i="24" s="1"/>
  <c r="F69" i="24"/>
  <c r="R73" i="4"/>
  <c r="S73" i="4" s="1"/>
  <c r="T73" i="4" s="1"/>
  <c r="U73" i="4" s="1"/>
  <c r="V73" i="4" s="1"/>
  <c r="W73" i="4" s="1"/>
  <c r="X73" i="4" s="1"/>
  <c r="Y73" i="4" s="1"/>
  <c r="Z73" i="4" s="1"/>
  <c r="AA73" i="4" s="1"/>
  <c r="AB73" i="4" s="1"/>
  <c r="AC73" i="4" s="1"/>
  <c r="I76" i="18"/>
  <c r="I81" i="18" s="1"/>
  <c r="I180" i="18"/>
  <c r="I154" i="18"/>
  <c r="I153" i="18"/>
  <c r="I141" i="18"/>
  <c r="I146" i="18" s="1"/>
  <c r="I181" i="18"/>
  <c r="I157" i="18"/>
  <c r="H181" i="24"/>
  <c r="F181" i="24"/>
  <c r="F22" i="21"/>
  <c r="J22" i="21"/>
  <c r="N22" i="21"/>
  <c r="F23" i="21"/>
  <c r="J23" i="21"/>
  <c r="N23" i="21"/>
  <c r="N26" i="21" s="1"/>
  <c r="G22" i="21"/>
  <c r="G25" i="21" s="1"/>
  <c r="K22" i="21"/>
  <c r="K25" i="21" s="1"/>
  <c r="G23" i="21"/>
  <c r="G26" i="21" s="1"/>
  <c r="K23" i="21"/>
  <c r="D22" i="21"/>
  <c r="H22" i="21"/>
  <c r="L22" i="21"/>
  <c r="L25" i="21" s="1"/>
  <c r="D23" i="21"/>
  <c r="H23" i="21"/>
  <c r="H26" i="21" s="1"/>
  <c r="L23" i="21"/>
  <c r="L26" i="21" s="1"/>
  <c r="E22" i="21"/>
  <c r="E25" i="21" s="1"/>
  <c r="I22" i="21"/>
  <c r="I25" i="21" s="1"/>
  <c r="M22" i="21"/>
  <c r="M25" i="21" s="1"/>
  <c r="E23" i="21"/>
  <c r="I23" i="21"/>
  <c r="I26" i="21" s="1"/>
  <c r="K44" i="17" l="1"/>
  <c r="O18" i="22"/>
  <c r="Q17" i="4"/>
  <c r="P18" i="22" s="1"/>
  <c r="AD73" i="4"/>
  <c r="AE73" i="4" s="1"/>
  <c r="AF73" i="4" s="1"/>
  <c r="AG73" i="4" s="1"/>
  <c r="AH73" i="4" s="1"/>
  <c r="AI73" i="4" s="1"/>
  <c r="AJ73" i="4" s="1"/>
  <c r="AK73" i="4" s="1"/>
  <c r="AL73" i="4" s="1"/>
  <c r="AM73" i="4" s="1"/>
  <c r="AN73" i="4" s="1"/>
  <c r="G69" i="24"/>
  <c r="I79" i="18"/>
  <c r="I77" i="18" s="1"/>
  <c r="I88" i="18" s="1"/>
  <c r="I158" i="18"/>
  <c r="I163" i="18"/>
  <c r="I164" i="18" s="1"/>
  <c r="I177" i="18" s="1"/>
  <c r="I118" i="18"/>
  <c r="I94" i="18"/>
  <c r="N25" i="21"/>
  <c r="K26" i="21"/>
  <c r="J25" i="21"/>
  <c r="J26" i="21"/>
  <c r="F25" i="21"/>
  <c r="E26" i="21"/>
  <c r="H25" i="21"/>
  <c r="F26" i="21"/>
  <c r="M26" i="21"/>
  <c r="K56" i="17" l="1"/>
  <c r="K45" i="17"/>
  <c r="K47" i="17" s="1"/>
  <c r="R17" i="4"/>
  <c r="Q18" i="22" s="1"/>
  <c r="H69" i="24"/>
  <c r="J142" i="18"/>
  <c r="J140" i="18" s="1"/>
  <c r="J144" i="18"/>
  <c r="I117" i="18"/>
  <c r="I78" i="18"/>
  <c r="I87" i="18"/>
  <c r="I90" i="18"/>
  <c r="I100" i="18" s="1"/>
  <c r="I101" i="18" s="1"/>
  <c r="I114" i="18" s="1"/>
  <c r="I95" i="18"/>
  <c r="I91" i="18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E4" i="6"/>
  <c r="F4" i="6"/>
  <c r="G4" i="6"/>
  <c r="D4" i="6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D39" i="7"/>
  <c r="E39" i="7"/>
  <c r="F39" i="7"/>
  <c r="C39" i="7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D51" i="5"/>
  <c r="D40" i="7"/>
  <c r="E34" i="22" s="1"/>
  <c r="E40" i="7"/>
  <c r="F34" i="22" s="1"/>
  <c r="F40" i="7"/>
  <c r="G34" i="22" s="1"/>
  <c r="G40" i="7"/>
  <c r="H34" i="22" s="1"/>
  <c r="H40" i="7"/>
  <c r="I34" i="22" s="1"/>
  <c r="I40" i="7"/>
  <c r="J40" i="7"/>
  <c r="K34" i="22" s="1"/>
  <c r="K40" i="7"/>
  <c r="L34" i="22" s="1"/>
  <c r="L40" i="7"/>
  <c r="M34" i="22" s="1"/>
  <c r="M40" i="7"/>
  <c r="N40" i="7"/>
  <c r="O34" i="22" s="1"/>
  <c r="O40" i="7"/>
  <c r="P34" i="22" s="1"/>
  <c r="P40" i="7"/>
  <c r="Q34" i="22" s="1"/>
  <c r="Q40" i="7"/>
  <c r="R40" i="7"/>
  <c r="S34" i="22" s="1"/>
  <c r="S40" i="7"/>
  <c r="T34" i="22" s="1"/>
  <c r="T40" i="7"/>
  <c r="U34" i="22" s="1"/>
  <c r="U40" i="7"/>
  <c r="V40" i="7"/>
  <c r="W34" i="22" s="1"/>
  <c r="W40" i="7"/>
  <c r="X34" i="22" s="1"/>
  <c r="X40" i="7"/>
  <c r="Y34" i="22" s="1"/>
  <c r="Y40" i="7"/>
  <c r="Z40" i="7"/>
  <c r="AA34" i="22" s="1"/>
  <c r="AA40" i="7"/>
  <c r="AB34" i="22" s="1"/>
  <c r="AB40" i="7"/>
  <c r="AC34" i="22" s="1"/>
  <c r="AC40" i="7"/>
  <c r="AD40" i="7"/>
  <c r="AE34" i="22" s="1"/>
  <c r="AE40" i="7"/>
  <c r="AF34" i="22" s="1"/>
  <c r="AF40" i="7"/>
  <c r="AG34" i="22" s="1"/>
  <c r="AG40" i="7"/>
  <c r="AH40" i="7"/>
  <c r="AI34" i="22" s="1"/>
  <c r="AI40" i="7"/>
  <c r="AJ34" i="22" s="1"/>
  <c r="AJ40" i="7"/>
  <c r="AK34" i="22" s="1"/>
  <c r="AK40" i="7"/>
  <c r="AL40" i="7"/>
  <c r="AM34" i="22" s="1"/>
  <c r="C40" i="7"/>
  <c r="D34" i="22" s="1"/>
  <c r="D30" i="19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O30" i="19" s="1"/>
  <c r="P30" i="19" s="1"/>
  <c r="Q30" i="19" s="1"/>
  <c r="R30" i="19" s="1"/>
  <c r="S30" i="19" s="1"/>
  <c r="T30" i="19" s="1"/>
  <c r="U30" i="19" s="1"/>
  <c r="V30" i="19" s="1"/>
  <c r="W30" i="19" s="1"/>
  <c r="X30" i="19" s="1"/>
  <c r="Y30" i="19" s="1"/>
  <c r="Z30" i="19" s="1"/>
  <c r="AA30" i="19" s="1"/>
  <c r="AB30" i="19" s="1"/>
  <c r="AC30" i="19" s="1"/>
  <c r="AD30" i="19" s="1"/>
  <c r="AE30" i="19" s="1"/>
  <c r="AF30" i="19" s="1"/>
  <c r="AG30" i="19" s="1"/>
  <c r="AH30" i="19" s="1"/>
  <c r="AI30" i="19" s="1"/>
  <c r="AJ30" i="19" s="1"/>
  <c r="AK30" i="19" s="1"/>
  <c r="AL30" i="19" s="1"/>
  <c r="AM30" i="19" s="1"/>
  <c r="E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D24" i="19"/>
  <c r="D28" i="19" s="1"/>
  <c r="E23" i="19"/>
  <c r="F23" i="19" s="1"/>
  <c r="G23" i="19" s="1"/>
  <c r="H23" i="19" s="1"/>
  <c r="I23" i="19" s="1"/>
  <c r="J23" i="19" s="1"/>
  <c r="K23" i="19" s="1"/>
  <c r="L23" i="19" s="1"/>
  <c r="M23" i="19" s="1"/>
  <c r="N23" i="19" s="1"/>
  <c r="O23" i="19" s="1"/>
  <c r="P23" i="19" s="1"/>
  <c r="Q23" i="19" s="1"/>
  <c r="R23" i="19" s="1"/>
  <c r="S23" i="19" s="1"/>
  <c r="T23" i="19" s="1"/>
  <c r="U23" i="19" s="1"/>
  <c r="V23" i="19" s="1"/>
  <c r="W23" i="19" s="1"/>
  <c r="X23" i="19" s="1"/>
  <c r="Y23" i="19" s="1"/>
  <c r="Z23" i="19" s="1"/>
  <c r="AA23" i="19" s="1"/>
  <c r="AB23" i="19" s="1"/>
  <c r="AC23" i="19" s="1"/>
  <c r="AD23" i="19" s="1"/>
  <c r="AE23" i="19" s="1"/>
  <c r="AF23" i="19" s="1"/>
  <c r="AG23" i="19" s="1"/>
  <c r="AH23" i="19" s="1"/>
  <c r="AI23" i="19" s="1"/>
  <c r="AJ23" i="19" s="1"/>
  <c r="AK23" i="19" s="1"/>
  <c r="AL23" i="19" s="1"/>
  <c r="AM23" i="19" s="1"/>
  <c r="E16" i="4"/>
  <c r="F16" i="4" s="1"/>
  <c r="G16" i="4" s="1"/>
  <c r="H16" i="4" s="1"/>
  <c r="I16" i="4" s="1"/>
  <c r="J16" i="4" s="1"/>
  <c r="D13" i="19"/>
  <c r="D50" i="5" s="1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AL11" i="19"/>
  <c r="AM11" i="19"/>
  <c r="D11" i="19"/>
  <c r="D7" i="19"/>
  <c r="F6" i="19"/>
  <c r="G6" i="19" s="1"/>
  <c r="H6" i="19" s="1"/>
  <c r="I6" i="19" s="1"/>
  <c r="J6" i="19" s="1"/>
  <c r="K6" i="19" s="1"/>
  <c r="L6" i="19" s="1"/>
  <c r="M6" i="19" s="1"/>
  <c r="N6" i="19" s="1"/>
  <c r="O6" i="19" s="1"/>
  <c r="P6" i="19" s="1"/>
  <c r="Q6" i="19" s="1"/>
  <c r="R6" i="19" s="1"/>
  <c r="S6" i="19" s="1"/>
  <c r="T6" i="19" s="1"/>
  <c r="U6" i="19" s="1"/>
  <c r="V6" i="19" s="1"/>
  <c r="W6" i="19" s="1"/>
  <c r="X6" i="19" s="1"/>
  <c r="Y6" i="19" s="1"/>
  <c r="Z6" i="19" s="1"/>
  <c r="AA6" i="19" s="1"/>
  <c r="AB6" i="19" s="1"/>
  <c r="AC6" i="19" s="1"/>
  <c r="AD6" i="19" s="1"/>
  <c r="AE6" i="19" s="1"/>
  <c r="AF6" i="19" s="1"/>
  <c r="AG6" i="19" s="1"/>
  <c r="AH6" i="19" s="1"/>
  <c r="AI6" i="19" s="1"/>
  <c r="AJ6" i="19" s="1"/>
  <c r="AK6" i="19" s="1"/>
  <c r="AL6" i="19" s="1"/>
  <c r="AM6" i="19" s="1"/>
  <c r="E6" i="19"/>
  <c r="L43" i="17" l="1"/>
  <c r="L46" i="17" s="1"/>
  <c r="S17" i="4"/>
  <c r="AL34" i="22"/>
  <c r="AH34" i="22"/>
  <c r="AD34" i="22"/>
  <c r="H223" i="24" s="1"/>
  <c r="Z34" i="22"/>
  <c r="G223" i="24" s="1"/>
  <c r="V34" i="22"/>
  <c r="R34" i="22"/>
  <c r="N34" i="22"/>
  <c r="J34" i="22"/>
  <c r="F223" i="24" s="1"/>
  <c r="G134" i="24"/>
  <c r="D42" i="22"/>
  <c r="D54" i="5"/>
  <c r="H134" i="24"/>
  <c r="F134" i="24"/>
  <c r="J76" i="18"/>
  <c r="J153" i="18"/>
  <c r="J141" i="18"/>
  <c r="J146" i="18" s="1"/>
  <c r="K139" i="18" s="1"/>
  <c r="J181" i="18"/>
  <c r="J157" i="18"/>
  <c r="J180" i="18"/>
  <c r="J154" i="18"/>
  <c r="E70" i="4"/>
  <c r="E13" i="19"/>
  <c r="K16" i="4"/>
  <c r="L54" i="17" l="1"/>
  <c r="L50" i="17"/>
  <c r="R18" i="22"/>
  <c r="T17" i="4"/>
  <c r="S18" i="22" s="1"/>
  <c r="J79" i="18"/>
  <c r="J77" i="18" s="1"/>
  <c r="J88" i="18" s="1"/>
  <c r="J81" i="18"/>
  <c r="J118" i="18" s="1"/>
  <c r="J163" i="18"/>
  <c r="J164" i="18" s="1"/>
  <c r="J177" i="18" s="1"/>
  <c r="J158" i="18"/>
  <c r="D32" i="19"/>
  <c r="E50" i="5"/>
  <c r="E15" i="19"/>
  <c r="F70" i="4" s="1"/>
  <c r="F13" i="19"/>
  <c r="L16" i="4"/>
  <c r="L44" i="17" l="1"/>
  <c r="U17" i="4"/>
  <c r="T18" i="22" s="1"/>
  <c r="E42" i="22"/>
  <c r="E54" i="5"/>
  <c r="K142" i="18"/>
  <c r="K140" i="18" s="1"/>
  <c r="K144" i="18"/>
  <c r="J91" i="18"/>
  <c r="J90" i="18"/>
  <c r="J100" i="18" s="1"/>
  <c r="J101" i="18" s="1"/>
  <c r="J114" i="18" s="1"/>
  <c r="J87" i="18"/>
  <c r="J78" i="18"/>
  <c r="J83" i="18" s="1"/>
  <c r="J95" i="18"/>
  <c r="J117" i="18"/>
  <c r="J94" i="18"/>
  <c r="F15" i="19"/>
  <c r="G70" i="4" s="1"/>
  <c r="G13" i="19"/>
  <c r="F50" i="5"/>
  <c r="E32" i="19"/>
  <c r="M16" i="4"/>
  <c r="L56" i="17" l="1"/>
  <c r="L45" i="17"/>
  <c r="L47" i="17" s="1"/>
  <c r="V17" i="4"/>
  <c r="U18" i="22" s="1"/>
  <c r="F42" i="22"/>
  <c r="F54" i="5"/>
  <c r="K76" i="18"/>
  <c r="K153" i="18"/>
  <c r="K141" i="18"/>
  <c r="K146" i="18" s="1"/>
  <c r="L139" i="18" s="1"/>
  <c r="K180" i="18"/>
  <c r="K154" i="18"/>
  <c r="K181" i="18"/>
  <c r="K157" i="18"/>
  <c r="H13" i="19"/>
  <c r="G15" i="19"/>
  <c r="H70" i="4" s="1"/>
  <c r="G50" i="5"/>
  <c r="F32" i="19"/>
  <c r="N16" i="4"/>
  <c r="M43" i="17" l="1"/>
  <c r="M46" i="17" s="1"/>
  <c r="W17" i="4"/>
  <c r="V18" i="22" s="1"/>
  <c r="G42" i="22"/>
  <c r="G54" i="5"/>
  <c r="K81" i="18"/>
  <c r="K94" i="18" s="1"/>
  <c r="K118" i="18"/>
  <c r="K79" i="18"/>
  <c r="K117" i="18" s="1"/>
  <c r="K158" i="18"/>
  <c r="K163" i="18"/>
  <c r="K164" i="18" s="1"/>
  <c r="K177" i="18" s="1"/>
  <c r="I13" i="19"/>
  <c r="H50" i="5"/>
  <c r="H15" i="19"/>
  <c r="I70" i="4" s="1"/>
  <c r="G32" i="19"/>
  <c r="O16" i="4"/>
  <c r="M54" i="17" l="1"/>
  <c r="M50" i="17"/>
  <c r="X17" i="4"/>
  <c r="W18" i="22" s="1"/>
  <c r="H42" i="22"/>
  <c r="H54" i="5"/>
  <c r="L142" i="18"/>
  <c r="L144" i="18"/>
  <c r="K91" i="18"/>
  <c r="K77" i="18"/>
  <c r="K90" i="18" s="1"/>
  <c r="K100" i="18" s="1"/>
  <c r="K101" i="18" s="1"/>
  <c r="K114" i="18" s="1"/>
  <c r="K87" i="18"/>
  <c r="K78" i="18"/>
  <c r="K83" i="18" s="1"/>
  <c r="J13" i="19"/>
  <c r="I50" i="5"/>
  <c r="I15" i="19"/>
  <c r="J70" i="4" s="1"/>
  <c r="H32" i="19"/>
  <c r="P16" i="4"/>
  <c r="F13" i="24" s="1"/>
  <c r="M44" i="17" l="1"/>
  <c r="M56" i="17" s="1"/>
  <c r="Y17" i="4"/>
  <c r="X18" i="22" s="1"/>
  <c r="I42" i="22"/>
  <c r="I54" i="5"/>
  <c r="K88" i="18"/>
  <c r="K95" i="18" s="1"/>
  <c r="L76" i="18"/>
  <c r="L181" i="18"/>
  <c r="L157" i="18"/>
  <c r="L154" i="18"/>
  <c r="L180" i="18"/>
  <c r="L140" i="18"/>
  <c r="K13" i="19"/>
  <c r="J15" i="19"/>
  <c r="K70" i="4" s="1"/>
  <c r="J50" i="5"/>
  <c r="I32" i="19"/>
  <c r="Q16" i="4"/>
  <c r="M45" i="17" l="1"/>
  <c r="Z17" i="4"/>
  <c r="Y18" i="22" s="1"/>
  <c r="J42" i="22"/>
  <c r="J54" i="5"/>
  <c r="L79" i="18"/>
  <c r="L77" i="18" s="1"/>
  <c r="L88" i="18" s="1"/>
  <c r="L81" i="18"/>
  <c r="L118" i="18" s="1"/>
  <c r="L153" i="18"/>
  <c r="L141" i="18"/>
  <c r="L146" i="18" s="1"/>
  <c r="M139" i="18" s="1"/>
  <c r="L117" i="18"/>
  <c r="L13" i="19"/>
  <c r="K15" i="19"/>
  <c r="L70" i="4" s="1"/>
  <c r="K50" i="5"/>
  <c r="J32" i="19"/>
  <c r="R16" i="4"/>
  <c r="M47" i="17" l="1"/>
  <c r="N43" i="17" s="1"/>
  <c r="N46" i="17" s="1"/>
  <c r="N50" i="17" s="1"/>
  <c r="AA17" i="4"/>
  <c r="Z18" i="22" s="1"/>
  <c r="K42" i="22"/>
  <c r="K54" i="5"/>
  <c r="L91" i="18"/>
  <c r="L94" i="18"/>
  <c r="L163" i="18"/>
  <c r="L164" i="18" s="1"/>
  <c r="L177" i="18" s="1"/>
  <c r="L158" i="18"/>
  <c r="L95" i="18"/>
  <c r="L90" i="18"/>
  <c r="L100" i="18" s="1"/>
  <c r="L101" i="18" s="1"/>
  <c r="L114" i="18" s="1"/>
  <c r="L87" i="18"/>
  <c r="L78" i="18"/>
  <c r="L83" i="18" s="1"/>
  <c r="M13" i="19"/>
  <c r="L15" i="19"/>
  <c r="M70" i="4" s="1"/>
  <c r="L50" i="5"/>
  <c r="K32" i="19"/>
  <c r="S16" i="4"/>
  <c r="N54" i="17" l="1"/>
  <c r="N44" i="17"/>
  <c r="AB17" i="4"/>
  <c r="G14" i="24" s="1"/>
  <c r="L42" i="22"/>
  <c r="L54" i="5"/>
  <c r="M142" i="18"/>
  <c r="M140" i="18" s="1"/>
  <c r="M144" i="18"/>
  <c r="N13" i="19"/>
  <c r="M50" i="5"/>
  <c r="M15" i="19"/>
  <c r="N70" i="4" s="1"/>
  <c r="L32" i="19"/>
  <c r="T16" i="4"/>
  <c r="N56" i="17" l="1"/>
  <c r="N45" i="17"/>
  <c r="N47" i="17" s="1"/>
  <c r="AA18" i="22"/>
  <c r="AC17" i="4"/>
  <c r="AB18" i="22" s="1"/>
  <c r="M42" i="22"/>
  <c r="M54" i="5"/>
  <c r="M76" i="18"/>
  <c r="M153" i="18"/>
  <c r="M141" i="18"/>
  <c r="M146" i="18" s="1"/>
  <c r="N139" i="18" s="1"/>
  <c r="M181" i="18"/>
  <c r="M157" i="18"/>
  <c r="M180" i="18"/>
  <c r="M154" i="18"/>
  <c r="O13" i="19"/>
  <c r="N15" i="19"/>
  <c r="O70" i="4" s="1"/>
  <c r="N50" i="5"/>
  <c r="M32" i="19"/>
  <c r="U16" i="4"/>
  <c r="O43" i="17" l="1"/>
  <c r="O46" i="17" s="1"/>
  <c r="AD17" i="4"/>
  <c r="AC18" i="22" s="1"/>
  <c r="N42" i="22"/>
  <c r="N54" i="5"/>
  <c r="M79" i="18"/>
  <c r="M117" i="18" s="1"/>
  <c r="M81" i="18"/>
  <c r="M94" i="18" s="1"/>
  <c r="M163" i="18"/>
  <c r="M164" i="18" s="1"/>
  <c r="M177" i="18" s="1"/>
  <c r="M158" i="18"/>
  <c r="P70" i="4"/>
  <c r="F66" i="24" s="1"/>
  <c r="P13" i="19"/>
  <c r="O15" i="19"/>
  <c r="O50" i="5"/>
  <c r="N32" i="19"/>
  <c r="V16" i="4"/>
  <c r="O54" i="17" l="1"/>
  <c r="O50" i="17"/>
  <c r="AE17" i="4"/>
  <c r="AD18" i="22" s="1"/>
  <c r="O42" i="22"/>
  <c r="F231" i="24" s="1"/>
  <c r="O54" i="5"/>
  <c r="F133" i="24"/>
  <c r="F137" i="24" s="1"/>
  <c r="C30" i="25" s="1"/>
  <c r="N142" i="18"/>
  <c r="N140" i="18" s="1"/>
  <c r="N144" i="18"/>
  <c r="M77" i="18"/>
  <c r="M88" i="18" s="1"/>
  <c r="M91" i="18"/>
  <c r="M118" i="18"/>
  <c r="M90" i="18"/>
  <c r="M87" i="18"/>
  <c r="M78" i="18"/>
  <c r="M83" i="18" s="1"/>
  <c r="Q13" i="19"/>
  <c r="P50" i="5"/>
  <c r="P15" i="19"/>
  <c r="Q70" i="4" s="1"/>
  <c r="O32" i="19"/>
  <c r="W16" i="4"/>
  <c r="O44" i="17" l="1"/>
  <c r="AF17" i="4"/>
  <c r="AE18" i="22" s="1"/>
  <c r="P42" i="22"/>
  <c r="P54" i="5"/>
  <c r="M95" i="18"/>
  <c r="M100" i="18"/>
  <c r="M101" i="18" s="1"/>
  <c r="M114" i="18" s="1"/>
  <c r="N153" i="18"/>
  <c r="N141" i="18"/>
  <c r="N146" i="18" s="1"/>
  <c r="O139" i="18" s="1"/>
  <c r="N181" i="18"/>
  <c r="N157" i="18"/>
  <c r="N180" i="18"/>
  <c r="N154" i="18"/>
  <c r="R13" i="19"/>
  <c r="Q50" i="5"/>
  <c r="Q15" i="19"/>
  <c r="R70" i="4" s="1"/>
  <c r="P32" i="19"/>
  <c r="X16" i="4"/>
  <c r="O56" i="17" l="1"/>
  <c r="O45" i="17"/>
  <c r="O47" i="17" s="1"/>
  <c r="AG17" i="4"/>
  <c r="AF18" i="22" s="1"/>
  <c r="Q42" i="22"/>
  <c r="Q54" i="5"/>
  <c r="N76" i="18"/>
  <c r="N81" i="18" s="1"/>
  <c r="N158" i="18"/>
  <c r="N163" i="18"/>
  <c r="N164" i="18" s="1"/>
  <c r="N177" i="18" s="1"/>
  <c r="S13" i="19"/>
  <c r="R15" i="19"/>
  <c r="S70" i="4" s="1"/>
  <c r="R50" i="5"/>
  <c r="Q32" i="19"/>
  <c r="Y16" i="4"/>
  <c r="P43" i="17" l="1"/>
  <c r="P46" i="17" s="1"/>
  <c r="AH17" i="4"/>
  <c r="AG18" i="22" s="1"/>
  <c r="R42" i="22"/>
  <c r="R54" i="5"/>
  <c r="O142" i="18"/>
  <c r="O140" i="18" s="1"/>
  <c r="O144" i="18"/>
  <c r="N79" i="18"/>
  <c r="N77" i="18" s="1"/>
  <c r="N88" i="18" s="1"/>
  <c r="N118" i="18"/>
  <c r="N94" i="18"/>
  <c r="T13" i="19"/>
  <c r="S15" i="19"/>
  <c r="T70" i="4" s="1"/>
  <c r="S50" i="5"/>
  <c r="R32" i="19"/>
  <c r="Z16" i="4"/>
  <c r="P50" i="17" l="1"/>
  <c r="P54" i="17"/>
  <c r="AI17" i="4"/>
  <c r="AH18" i="22" s="1"/>
  <c r="S42" i="22"/>
  <c r="S54" i="5"/>
  <c r="N91" i="18"/>
  <c r="N117" i="18"/>
  <c r="N90" i="18"/>
  <c r="N95" i="18"/>
  <c r="N78" i="18"/>
  <c r="N83" i="18" s="1"/>
  <c r="N87" i="18"/>
  <c r="N100" i="18"/>
  <c r="N101" i="18" s="1"/>
  <c r="N114" i="18" s="1"/>
  <c r="O153" i="18"/>
  <c r="O141" i="18"/>
  <c r="O146" i="18" s="1"/>
  <c r="P139" i="18" s="1"/>
  <c r="O181" i="18"/>
  <c r="O157" i="18"/>
  <c r="O180" i="18"/>
  <c r="O154" i="18"/>
  <c r="U13" i="19"/>
  <c r="T15" i="19"/>
  <c r="U70" i="4" s="1"/>
  <c r="T50" i="5"/>
  <c r="S32" i="19"/>
  <c r="AA16" i="4"/>
  <c r="P44" i="17" l="1"/>
  <c r="AJ17" i="4"/>
  <c r="AI18" i="22" s="1"/>
  <c r="T42" i="22"/>
  <c r="T54" i="5"/>
  <c r="O76" i="18"/>
  <c r="O158" i="18"/>
  <c r="O163" i="18"/>
  <c r="O164" i="18" s="1"/>
  <c r="O177" i="18" s="1"/>
  <c r="V13" i="19"/>
  <c r="U50" i="5"/>
  <c r="U15" i="19"/>
  <c r="V70" i="4" s="1"/>
  <c r="T32" i="19"/>
  <c r="AB16" i="4"/>
  <c r="G13" i="24" s="1"/>
  <c r="P56" i="17" l="1"/>
  <c r="P45" i="17"/>
  <c r="P47" i="17" s="1"/>
  <c r="AK17" i="4"/>
  <c r="AJ18" i="22" s="1"/>
  <c r="U42" i="22"/>
  <c r="U54" i="5"/>
  <c r="P142" i="18"/>
  <c r="P144" i="18"/>
  <c r="O81" i="18"/>
  <c r="O118" i="18" s="1"/>
  <c r="O79" i="18"/>
  <c r="O117" i="18" s="1"/>
  <c r="O94" i="18"/>
  <c r="W13" i="19"/>
  <c r="V15" i="19"/>
  <c r="W70" i="4" s="1"/>
  <c r="V50" i="5"/>
  <c r="U32" i="19"/>
  <c r="AC16" i="4"/>
  <c r="Q43" i="17" l="1"/>
  <c r="Q46" i="17" s="1"/>
  <c r="AL17" i="4"/>
  <c r="AK18" i="22" s="1"/>
  <c r="V42" i="22"/>
  <c r="V54" i="5"/>
  <c r="O77" i="18"/>
  <c r="O91" i="18"/>
  <c r="P180" i="18"/>
  <c r="P154" i="18"/>
  <c r="P181" i="18"/>
  <c r="P157" i="18"/>
  <c r="P140" i="18"/>
  <c r="X13" i="19"/>
  <c r="W15" i="19"/>
  <c r="X70" i="4" s="1"/>
  <c r="W50" i="5"/>
  <c r="V32" i="19"/>
  <c r="AD16" i="4"/>
  <c r="Q50" i="17" l="1"/>
  <c r="Q54" i="17"/>
  <c r="AM17" i="4"/>
  <c r="AL18" i="22" s="1"/>
  <c r="W42" i="22"/>
  <c r="W54" i="5"/>
  <c r="O78" i="18"/>
  <c r="O83" i="18" s="1"/>
  <c r="O88" i="18"/>
  <c r="O90" i="18"/>
  <c r="O100" i="18" s="1"/>
  <c r="O101" i="18" s="1"/>
  <c r="O114" i="18" s="1"/>
  <c r="O87" i="18"/>
  <c r="O95" i="18"/>
  <c r="P153" i="18"/>
  <c r="P141" i="18"/>
  <c r="P146" i="18" s="1"/>
  <c r="Q139" i="18" s="1"/>
  <c r="Y13" i="19"/>
  <c r="X50" i="5"/>
  <c r="X15" i="19"/>
  <c r="Y70" i="4" s="1"/>
  <c r="W32" i="19"/>
  <c r="AE16" i="4"/>
  <c r="Q44" i="17" l="1"/>
  <c r="AN17" i="4"/>
  <c r="H14" i="24" s="1"/>
  <c r="X42" i="22"/>
  <c r="X54" i="5"/>
  <c r="P76" i="18"/>
  <c r="P158" i="18"/>
  <c r="P163" i="18"/>
  <c r="P164" i="18" s="1"/>
  <c r="P177" i="18" s="1"/>
  <c r="Z13" i="19"/>
  <c r="Y50" i="5"/>
  <c r="Y15" i="19"/>
  <c r="Z70" i="4" s="1"/>
  <c r="X32" i="19"/>
  <c r="AF16" i="4"/>
  <c r="Q56" i="17" l="1"/>
  <c r="Q45" i="17"/>
  <c r="Q47" i="17" s="1"/>
  <c r="AM18" i="22"/>
  <c r="Y42" i="22"/>
  <c r="Y54" i="5"/>
  <c r="Q142" i="18"/>
  <c r="Q140" i="18" s="1"/>
  <c r="Q144" i="18"/>
  <c r="P79" i="18"/>
  <c r="P91" i="18" s="1"/>
  <c r="P81" i="18"/>
  <c r="P118" i="18" s="1"/>
  <c r="P94" i="18"/>
  <c r="AA13" i="19"/>
  <c r="Z15" i="19"/>
  <c r="AA70" i="4" s="1"/>
  <c r="Z50" i="5"/>
  <c r="Y32" i="19"/>
  <c r="AG16" i="4"/>
  <c r="R43" i="17" l="1"/>
  <c r="R46" i="17" s="1"/>
  <c r="Z42" i="22"/>
  <c r="Z54" i="5"/>
  <c r="P117" i="18"/>
  <c r="P77" i="18"/>
  <c r="P88" i="18" s="1"/>
  <c r="Q153" i="18"/>
  <c r="Q141" i="18"/>
  <c r="Q146" i="18" s="1"/>
  <c r="R139" i="18" s="1"/>
  <c r="Q180" i="18"/>
  <c r="Q154" i="18"/>
  <c r="Q181" i="18"/>
  <c r="Q157" i="18"/>
  <c r="AB13" i="19"/>
  <c r="AA15" i="19"/>
  <c r="AB70" i="4" s="1"/>
  <c r="G66" i="24" s="1"/>
  <c r="AA50" i="5"/>
  <c r="Z32" i="19"/>
  <c r="AH16" i="4"/>
  <c r="R54" i="17" l="1"/>
  <c r="R50" i="17"/>
  <c r="AA42" i="22"/>
  <c r="G231" i="24" s="1"/>
  <c r="AA54" i="5"/>
  <c r="G133" i="24"/>
  <c r="G137" i="24" s="1"/>
  <c r="D30" i="25" s="1"/>
  <c r="P90" i="18"/>
  <c r="P78" i="18"/>
  <c r="P83" i="18" s="1"/>
  <c r="P87" i="18"/>
  <c r="Q76" i="18"/>
  <c r="Q158" i="18"/>
  <c r="Q163" i="18"/>
  <c r="Q164" i="18" s="1"/>
  <c r="Q177" i="18" s="1"/>
  <c r="AC13" i="19"/>
  <c r="AB15" i="19"/>
  <c r="AC70" i="4" s="1"/>
  <c r="AB50" i="5"/>
  <c r="AA32" i="19"/>
  <c r="AI16" i="4"/>
  <c r="R44" i="17" l="1"/>
  <c r="AB42" i="22"/>
  <c r="AB54" i="5"/>
  <c r="R142" i="18"/>
  <c r="R140" i="18" s="1"/>
  <c r="R144" i="18"/>
  <c r="P95" i="18"/>
  <c r="P100" i="18"/>
  <c r="P101" i="18" s="1"/>
  <c r="P114" i="18" s="1"/>
  <c r="Q81" i="18"/>
  <c r="Q94" i="18" s="1"/>
  <c r="Q79" i="18"/>
  <c r="Q117" i="18" s="1"/>
  <c r="Q91" i="18"/>
  <c r="AD13" i="19"/>
  <c r="AC50" i="5"/>
  <c r="AC15" i="19"/>
  <c r="AD70" i="4" s="1"/>
  <c r="AB32" i="19"/>
  <c r="AJ16" i="4"/>
  <c r="R56" i="17" l="1"/>
  <c r="R45" i="17"/>
  <c r="R47" i="17" s="1"/>
  <c r="AC42" i="22"/>
  <c r="AC54" i="5"/>
  <c r="Q118" i="18"/>
  <c r="Q77" i="18"/>
  <c r="R181" i="18"/>
  <c r="R157" i="18"/>
  <c r="R153" i="18"/>
  <c r="R141" i="18"/>
  <c r="R146" i="18" s="1"/>
  <c r="S139" i="18" s="1"/>
  <c r="R180" i="18"/>
  <c r="R154" i="18"/>
  <c r="AE13" i="19"/>
  <c r="AD15" i="19"/>
  <c r="AE70" i="4" s="1"/>
  <c r="AD50" i="5"/>
  <c r="AC32" i="19"/>
  <c r="AK16" i="4"/>
  <c r="S43" i="17" l="1"/>
  <c r="S46" i="17" s="1"/>
  <c r="AD42" i="22"/>
  <c r="AD54" i="5"/>
  <c r="Q88" i="18"/>
  <c r="Q95" i="18" s="1"/>
  <c r="Q90" i="18"/>
  <c r="Q87" i="18"/>
  <c r="Q78" i="18"/>
  <c r="Q83" i="18" s="1"/>
  <c r="R76" i="18"/>
  <c r="R163" i="18"/>
  <c r="R164" i="18" s="1"/>
  <c r="R177" i="18" s="1"/>
  <c r="R158" i="18"/>
  <c r="AF13" i="19"/>
  <c r="AE15" i="19"/>
  <c r="AF70" i="4" s="1"/>
  <c r="AE50" i="5"/>
  <c r="AD32" i="19"/>
  <c r="AL16" i="4"/>
  <c r="S54" i="17" l="1"/>
  <c r="S50" i="17"/>
  <c r="AE42" i="22"/>
  <c r="AE54" i="5"/>
  <c r="S142" i="18"/>
  <c r="S144" i="18"/>
  <c r="Q100" i="18"/>
  <c r="Q101" i="18" s="1"/>
  <c r="Q114" i="18" s="1"/>
  <c r="R79" i="18"/>
  <c r="R77" i="18" s="1"/>
  <c r="R88" i="18" s="1"/>
  <c r="R81" i="18"/>
  <c r="S140" i="18"/>
  <c r="R117" i="18"/>
  <c r="R118" i="18"/>
  <c r="R94" i="18"/>
  <c r="AG13" i="19"/>
  <c r="AF15" i="19"/>
  <c r="AG70" i="4" s="1"/>
  <c r="AF50" i="5"/>
  <c r="AE32" i="19"/>
  <c r="AM16" i="4"/>
  <c r="S44" i="17" l="1"/>
  <c r="AF42" i="22"/>
  <c r="AF54" i="5"/>
  <c r="R90" i="18"/>
  <c r="R100" i="18" s="1"/>
  <c r="R101" i="18" s="1"/>
  <c r="R114" i="18" s="1"/>
  <c r="R78" i="18"/>
  <c r="R83" i="18" s="1"/>
  <c r="R91" i="18"/>
  <c r="R87" i="18"/>
  <c r="R95" i="18"/>
  <c r="S153" i="18"/>
  <c r="S141" i="18"/>
  <c r="S146" i="18" s="1"/>
  <c r="T139" i="18" s="1"/>
  <c r="S181" i="18"/>
  <c r="S157" i="18"/>
  <c r="S180" i="18"/>
  <c r="S154" i="18"/>
  <c r="AH13" i="19"/>
  <c r="AG50" i="5"/>
  <c r="AG15" i="19"/>
  <c r="AH70" i="4" s="1"/>
  <c r="AF32" i="19"/>
  <c r="AN16" i="4"/>
  <c r="H13" i="24" s="1"/>
  <c r="S56" i="17" l="1"/>
  <c r="S45" i="17"/>
  <c r="S47" i="17" s="1"/>
  <c r="AG42" i="22"/>
  <c r="AG54" i="5"/>
  <c r="S76" i="18"/>
  <c r="S81" i="18" s="1"/>
  <c r="S158" i="18"/>
  <c r="S163" i="18"/>
  <c r="S164" i="18" s="1"/>
  <c r="S177" i="18" s="1"/>
  <c r="AI13" i="19"/>
  <c r="AH15" i="19"/>
  <c r="AI70" i="4" s="1"/>
  <c r="AH50" i="5"/>
  <c r="AG32" i="19"/>
  <c r="T43" i="17" l="1"/>
  <c r="T46" i="17" s="1"/>
  <c r="AH42" i="22"/>
  <c r="AH54" i="5"/>
  <c r="T142" i="18"/>
  <c r="T140" i="18" s="1"/>
  <c r="T144" i="18"/>
  <c r="S79" i="18"/>
  <c r="S91" i="18" s="1"/>
  <c r="S117" i="18"/>
  <c r="S118" i="18"/>
  <c r="S94" i="18"/>
  <c r="AJ13" i="19"/>
  <c r="AI15" i="19"/>
  <c r="AJ70" i="4" s="1"/>
  <c r="AI50" i="5"/>
  <c r="AH32" i="19"/>
  <c r="T54" i="17" l="1"/>
  <c r="T50" i="17"/>
  <c r="AI42" i="22"/>
  <c r="AI54" i="5"/>
  <c r="S77" i="18"/>
  <c r="S88" i="18" s="1"/>
  <c r="T180" i="18"/>
  <c r="T154" i="18"/>
  <c r="T181" i="18"/>
  <c r="T157" i="18"/>
  <c r="T153" i="18"/>
  <c r="T141" i="18"/>
  <c r="T146" i="18" s="1"/>
  <c r="U139" i="18" s="1"/>
  <c r="S90" i="18"/>
  <c r="AK13" i="19"/>
  <c r="AJ50" i="5"/>
  <c r="AJ15" i="19"/>
  <c r="AK70" i="4" s="1"/>
  <c r="AI32" i="19"/>
  <c r="T44" i="17" l="1"/>
  <c r="AJ42" i="22"/>
  <c r="AJ54" i="5"/>
  <c r="S78" i="18"/>
  <c r="S83" i="18" s="1"/>
  <c r="S87" i="18"/>
  <c r="S95" i="18"/>
  <c r="S100" i="18"/>
  <c r="S101" i="18" s="1"/>
  <c r="S114" i="18" s="1"/>
  <c r="T158" i="18"/>
  <c r="T163" i="18"/>
  <c r="T164" i="18" s="1"/>
  <c r="T177" i="18" s="1"/>
  <c r="AL13" i="19"/>
  <c r="AK50" i="5"/>
  <c r="AK15" i="19"/>
  <c r="AL70" i="4" s="1"/>
  <c r="AJ32" i="19"/>
  <c r="T56" i="17" l="1"/>
  <c r="T45" i="17"/>
  <c r="T47" i="17" s="1"/>
  <c r="AK42" i="22"/>
  <c r="AK54" i="5"/>
  <c r="U142" i="18"/>
  <c r="U144" i="18"/>
  <c r="T76" i="18"/>
  <c r="T81" i="18" s="1"/>
  <c r="U140" i="18"/>
  <c r="AM13" i="19"/>
  <c r="AL15" i="19"/>
  <c r="AM70" i="4" s="1"/>
  <c r="AL50" i="5"/>
  <c r="AK32" i="19"/>
  <c r="U43" i="17" l="1"/>
  <c r="U46" i="17" s="1"/>
  <c r="AL42" i="22"/>
  <c r="AL54" i="5"/>
  <c r="T79" i="18"/>
  <c r="T77" i="18" s="1"/>
  <c r="T88" i="18" s="1"/>
  <c r="U181" i="18"/>
  <c r="U157" i="18"/>
  <c r="U153" i="18"/>
  <c r="U141" i="18"/>
  <c r="U146" i="18" s="1"/>
  <c r="V139" i="18" s="1"/>
  <c r="U180" i="18"/>
  <c r="U154" i="18"/>
  <c r="T91" i="18"/>
  <c r="T117" i="18"/>
  <c r="T118" i="18"/>
  <c r="T94" i="18"/>
  <c r="AM15" i="19"/>
  <c r="AN70" i="4" s="1"/>
  <c r="H66" i="24" s="1"/>
  <c r="AM50" i="5"/>
  <c r="AM32" i="19"/>
  <c r="AL32" i="19"/>
  <c r="U54" i="17" l="1"/>
  <c r="U50" i="17"/>
  <c r="AM42" i="22"/>
  <c r="H231" i="24" s="1"/>
  <c r="AM54" i="5"/>
  <c r="H133" i="24"/>
  <c r="H137" i="24" s="1"/>
  <c r="E30" i="25" s="1"/>
  <c r="U158" i="18"/>
  <c r="U163" i="18"/>
  <c r="U164" i="18" s="1"/>
  <c r="U177" i="18" s="1"/>
  <c r="T87" i="18"/>
  <c r="T90" i="18"/>
  <c r="T78" i="18"/>
  <c r="T83" i="18" s="1"/>
  <c r="D58" i="18"/>
  <c r="D57" i="18"/>
  <c r="P51" i="18"/>
  <c r="AF51" i="18"/>
  <c r="L50" i="18"/>
  <c r="L51" i="18" s="1"/>
  <c r="T50" i="18"/>
  <c r="T51" i="18" s="1"/>
  <c r="AB50" i="18"/>
  <c r="AB51" i="18" s="1"/>
  <c r="AJ50" i="18"/>
  <c r="AJ51" i="18" s="1"/>
  <c r="H7" i="22"/>
  <c r="AG7" i="22"/>
  <c r="E48" i="18"/>
  <c r="F48" i="18"/>
  <c r="G48" i="18"/>
  <c r="G50" i="18" s="1"/>
  <c r="G51" i="18" s="1"/>
  <c r="H48" i="18"/>
  <c r="H50" i="18" s="1"/>
  <c r="H51" i="18" s="1"/>
  <c r="I48" i="18"/>
  <c r="J48" i="18"/>
  <c r="K48" i="18"/>
  <c r="K7" i="22" s="1"/>
  <c r="L48" i="18"/>
  <c r="L7" i="22" s="1"/>
  <c r="M48" i="18"/>
  <c r="N48" i="18"/>
  <c r="O48" i="18"/>
  <c r="O50" i="18" s="1"/>
  <c r="O51" i="18" s="1"/>
  <c r="P48" i="18"/>
  <c r="P50" i="18" s="1"/>
  <c r="Q48" i="18"/>
  <c r="R48" i="18"/>
  <c r="R50" i="18" s="1"/>
  <c r="R51" i="18" s="1"/>
  <c r="S48" i="18"/>
  <c r="S7" i="22" s="1"/>
  <c r="T48" i="18"/>
  <c r="T7" i="22" s="1"/>
  <c r="U48" i="18"/>
  <c r="U50" i="18" s="1"/>
  <c r="U51" i="18" s="1"/>
  <c r="V48" i="18"/>
  <c r="V50" i="18" s="1"/>
  <c r="V51" i="18" s="1"/>
  <c r="W48" i="18"/>
  <c r="W50" i="18" s="1"/>
  <c r="W51" i="18" s="1"/>
  <c r="X48" i="18"/>
  <c r="X50" i="18" s="1"/>
  <c r="X51" i="18" s="1"/>
  <c r="Y48" i="18"/>
  <c r="Y50" i="18" s="1"/>
  <c r="Y51" i="18" s="1"/>
  <c r="Z48" i="18"/>
  <c r="Z50" i="18" s="1"/>
  <c r="Z51" i="18" s="1"/>
  <c r="AA48" i="18"/>
  <c r="AA7" i="22" s="1"/>
  <c r="AB48" i="18"/>
  <c r="AC48" i="18"/>
  <c r="AC50" i="18" s="1"/>
  <c r="AC51" i="18" s="1"/>
  <c r="AD48" i="18"/>
  <c r="AD50" i="18" s="1"/>
  <c r="AD51" i="18" s="1"/>
  <c r="AE48" i="18"/>
  <c r="AE50" i="18" s="1"/>
  <c r="AE51" i="18" s="1"/>
  <c r="AF48" i="18"/>
  <c r="AF50" i="18" s="1"/>
  <c r="AG48" i="18"/>
  <c r="AG50" i="18" s="1"/>
  <c r="AG51" i="18" s="1"/>
  <c r="AH48" i="18"/>
  <c r="AH50" i="18" s="1"/>
  <c r="AH51" i="18" s="1"/>
  <c r="AI48" i="18"/>
  <c r="AI7" i="22" s="1"/>
  <c r="AJ48" i="18"/>
  <c r="AJ7" i="22" s="1"/>
  <c r="AK48" i="18"/>
  <c r="AK50" i="18" s="1"/>
  <c r="AK51" i="18" s="1"/>
  <c r="AL48" i="18"/>
  <c r="AL50" i="18" s="1"/>
  <c r="AL51" i="18" s="1"/>
  <c r="AM48" i="18"/>
  <c r="AM50" i="18" s="1"/>
  <c r="AM51" i="18" s="1"/>
  <c r="D48" i="18"/>
  <c r="D50" i="18" s="1"/>
  <c r="D51" i="18" s="1"/>
  <c r="D40" i="18"/>
  <c r="D39" i="18"/>
  <c r="D38" i="18"/>
  <c r="D35" i="18"/>
  <c r="D34" i="18"/>
  <c r="D31" i="18"/>
  <c r="D30" i="18"/>
  <c r="D28" i="18"/>
  <c r="U44" i="17" l="1"/>
  <c r="V142" i="18"/>
  <c r="V140" i="18" s="1"/>
  <c r="V144" i="18"/>
  <c r="T95" i="18"/>
  <c r="T100" i="18"/>
  <c r="T101" i="18" s="1"/>
  <c r="T114" i="18" s="1"/>
  <c r="D41" i="18"/>
  <c r="D54" i="18" s="1"/>
  <c r="AC7" i="22"/>
  <c r="Q50" i="18"/>
  <c r="Q51" i="18" s="1"/>
  <c r="Q7" i="22"/>
  <c r="M50" i="18"/>
  <c r="M51" i="18" s="1"/>
  <c r="M7" i="22"/>
  <c r="I50" i="18"/>
  <c r="I51" i="18" s="1"/>
  <c r="I7" i="22"/>
  <c r="E50" i="18"/>
  <c r="E51" i="18" s="1"/>
  <c r="E7" i="22"/>
  <c r="Y7" i="22"/>
  <c r="AK7" i="22"/>
  <c r="U7" i="22"/>
  <c r="F127" i="24"/>
  <c r="AF7" i="22"/>
  <c r="X7" i="22"/>
  <c r="O7" i="22"/>
  <c r="G7" i="22"/>
  <c r="AI50" i="18"/>
  <c r="AI51" i="18" s="1"/>
  <c r="AA50" i="18"/>
  <c r="AA51" i="18" s="1"/>
  <c r="S50" i="18"/>
  <c r="S51" i="18" s="1"/>
  <c r="K50" i="18"/>
  <c r="K51" i="18" s="1"/>
  <c r="AM7" i="22"/>
  <c r="AE7" i="22"/>
  <c r="W7" i="22"/>
  <c r="N50" i="18"/>
  <c r="N51" i="18" s="1"/>
  <c r="N7" i="22"/>
  <c r="J50" i="18"/>
  <c r="J51" i="18" s="1"/>
  <c r="J7" i="22"/>
  <c r="F50" i="18"/>
  <c r="F51" i="18" s="1"/>
  <c r="F7" i="22"/>
  <c r="AL7" i="22"/>
  <c r="AH7" i="22"/>
  <c r="AD7" i="22"/>
  <c r="Z7" i="22"/>
  <c r="V7" i="22"/>
  <c r="R7" i="22"/>
  <c r="D7" i="22"/>
  <c r="P7" i="22"/>
  <c r="D59" i="5"/>
  <c r="D49" i="22"/>
  <c r="D8" i="21"/>
  <c r="AB7" i="22"/>
  <c r="U56" i="17" l="1"/>
  <c r="U45" i="17"/>
  <c r="U47" i="17" s="1"/>
  <c r="F197" i="24"/>
  <c r="U76" i="18"/>
  <c r="U81" i="18" s="1"/>
  <c r="H197" i="24"/>
  <c r="V153" i="18"/>
  <c r="V141" i="18"/>
  <c r="V146" i="18" s="1"/>
  <c r="W139" i="18" s="1"/>
  <c r="V181" i="18"/>
  <c r="V157" i="18"/>
  <c r="V180" i="18"/>
  <c r="V154" i="18"/>
  <c r="H127" i="24"/>
  <c r="G197" i="24"/>
  <c r="G127" i="24"/>
  <c r="D52" i="22"/>
  <c r="V43" i="17" l="1"/>
  <c r="V46" i="17" s="1"/>
  <c r="U79" i="18"/>
  <c r="U77" i="18" s="1"/>
  <c r="U88" i="18" s="1"/>
  <c r="V158" i="18"/>
  <c r="V163" i="18"/>
  <c r="V164" i="18" s="1"/>
  <c r="V177" i="18" s="1"/>
  <c r="U87" i="18"/>
  <c r="U90" i="18"/>
  <c r="U78" i="18"/>
  <c r="U83" i="18" s="1"/>
  <c r="U118" i="18"/>
  <c r="U94" i="18"/>
  <c r="U117" i="18"/>
  <c r="U91" i="18"/>
  <c r="G26" i="18"/>
  <c r="G26" i="22" s="1"/>
  <c r="H26" i="18"/>
  <c r="H26" i="22" s="1"/>
  <c r="I26" i="18"/>
  <c r="I26" i="22" s="1"/>
  <c r="J26" i="18"/>
  <c r="J26" i="22" s="1"/>
  <c r="K26" i="18"/>
  <c r="K26" i="22" s="1"/>
  <c r="L26" i="18"/>
  <c r="L26" i="22" s="1"/>
  <c r="M26" i="18"/>
  <c r="M26" i="22" s="1"/>
  <c r="N26" i="18"/>
  <c r="N26" i="22" s="1"/>
  <c r="O26" i="18"/>
  <c r="O26" i="22" s="1"/>
  <c r="P26" i="18"/>
  <c r="P26" i="22" s="1"/>
  <c r="Q26" i="18"/>
  <c r="Q26" i="22" s="1"/>
  <c r="R26" i="18"/>
  <c r="R26" i="22" s="1"/>
  <c r="S26" i="18"/>
  <c r="S26" i="22" s="1"/>
  <c r="T26" i="18"/>
  <c r="T26" i="22" s="1"/>
  <c r="U26" i="18"/>
  <c r="U26" i="22" s="1"/>
  <c r="V26" i="18"/>
  <c r="V26" i="22" s="1"/>
  <c r="W26" i="18"/>
  <c r="W26" i="22" s="1"/>
  <c r="X26" i="18"/>
  <c r="X26" i="22" s="1"/>
  <c r="Y26" i="18"/>
  <c r="Y26" i="22" s="1"/>
  <c r="Z26" i="18"/>
  <c r="Z26" i="22" s="1"/>
  <c r="AA26" i="18"/>
  <c r="AA26" i="22" s="1"/>
  <c r="AB26" i="18"/>
  <c r="AB26" i="22" s="1"/>
  <c r="AC26" i="18"/>
  <c r="AC26" i="22" s="1"/>
  <c r="AD26" i="18"/>
  <c r="AD26" i="22" s="1"/>
  <c r="AE26" i="18"/>
  <c r="AE26" i="22" s="1"/>
  <c r="AF26" i="18"/>
  <c r="AF26" i="22" s="1"/>
  <c r="AG26" i="18"/>
  <c r="AG26" i="22" s="1"/>
  <c r="AH26" i="18"/>
  <c r="AH26" i="22" s="1"/>
  <c r="AI26" i="18"/>
  <c r="AI26" i="22" s="1"/>
  <c r="AJ26" i="18"/>
  <c r="AJ26" i="22" s="1"/>
  <c r="AK26" i="18"/>
  <c r="AK26" i="22" s="1"/>
  <c r="AL26" i="18"/>
  <c r="AL26" i="22" s="1"/>
  <c r="AM26" i="18"/>
  <c r="AM26" i="22" s="1"/>
  <c r="E26" i="18"/>
  <c r="E26" i="22" s="1"/>
  <c r="F26" i="18"/>
  <c r="F26" i="22" s="1"/>
  <c r="D26" i="18"/>
  <c r="V54" i="17" l="1"/>
  <c r="V50" i="17"/>
  <c r="W142" i="18"/>
  <c r="W144" i="18"/>
  <c r="U95" i="18"/>
  <c r="U100" i="18"/>
  <c r="U101" i="18" s="1"/>
  <c r="U114" i="18" s="1"/>
  <c r="H215" i="24"/>
  <c r="G215" i="24"/>
  <c r="D26" i="22"/>
  <c r="F215" i="24" s="1"/>
  <c r="E35" i="4"/>
  <c r="F23" i="18"/>
  <c r="V44" i="17" l="1"/>
  <c r="V56" i="17" s="1"/>
  <c r="V76" i="18"/>
  <c r="W181" i="18"/>
  <c r="W157" i="18"/>
  <c r="W180" i="18"/>
  <c r="W154" i="18"/>
  <c r="W140" i="18"/>
  <c r="F35" i="4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Q35" i="4" s="1"/>
  <c r="E16" i="18"/>
  <c r="F16" i="18"/>
  <c r="E22" i="18"/>
  <c r="E33" i="18" s="1"/>
  <c r="F22" i="18"/>
  <c r="F33" i="18" s="1"/>
  <c r="G22" i="18"/>
  <c r="G33" i="18" s="1"/>
  <c r="H22" i="18"/>
  <c r="H33" i="18" s="1"/>
  <c r="I22" i="18"/>
  <c r="I33" i="18" s="1"/>
  <c r="J22" i="18"/>
  <c r="J33" i="18" s="1"/>
  <c r="K22" i="18"/>
  <c r="K33" i="18" s="1"/>
  <c r="L22" i="18"/>
  <c r="L33" i="18" s="1"/>
  <c r="M22" i="18"/>
  <c r="M33" i="18" s="1"/>
  <c r="N22" i="18"/>
  <c r="N33" i="18" s="1"/>
  <c r="O22" i="18"/>
  <c r="O33" i="18" s="1"/>
  <c r="P22" i="18"/>
  <c r="P33" i="18" s="1"/>
  <c r="Q22" i="18"/>
  <c r="Q33" i="18" s="1"/>
  <c r="R22" i="18"/>
  <c r="R33" i="18" s="1"/>
  <c r="S22" i="18"/>
  <c r="S33" i="18" s="1"/>
  <c r="T22" i="18"/>
  <c r="T33" i="18" s="1"/>
  <c r="U22" i="18"/>
  <c r="U33" i="18" s="1"/>
  <c r="V22" i="18"/>
  <c r="V33" i="18" s="1"/>
  <c r="W22" i="18"/>
  <c r="W33" i="18" s="1"/>
  <c r="X22" i="18"/>
  <c r="X33" i="18" s="1"/>
  <c r="Y22" i="18"/>
  <c r="Y33" i="18" s="1"/>
  <c r="Z22" i="18"/>
  <c r="Z33" i="18" s="1"/>
  <c r="AA22" i="18"/>
  <c r="AA33" i="18" s="1"/>
  <c r="AB22" i="18"/>
  <c r="AB33" i="18" s="1"/>
  <c r="AC22" i="18"/>
  <c r="AC33" i="18" s="1"/>
  <c r="AD22" i="18"/>
  <c r="AD33" i="18" s="1"/>
  <c r="AE22" i="18"/>
  <c r="AE33" i="18" s="1"/>
  <c r="AF22" i="18"/>
  <c r="AF33" i="18" s="1"/>
  <c r="AG22" i="18"/>
  <c r="AG33" i="18" s="1"/>
  <c r="AH22" i="18"/>
  <c r="AH33" i="18" s="1"/>
  <c r="AI22" i="18"/>
  <c r="AI33" i="18" s="1"/>
  <c r="AJ22" i="18"/>
  <c r="AJ33" i="18" s="1"/>
  <c r="AK22" i="18"/>
  <c r="AK33" i="18" s="1"/>
  <c r="AL22" i="18"/>
  <c r="AL33" i="18" s="1"/>
  <c r="AM22" i="18"/>
  <c r="AM33" i="18" s="1"/>
  <c r="D22" i="18"/>
  <c r="D21" i="18"/>
  <c r="E20" i="18"/>
  <c r="E32" i="18" s="1"/>
  <c r="F20" i="18"/>
  <c r="G20" i="18"/>
  <c r="G32" i="18" s="1"/>
  <c r="H20" i="18"/>
  <c r="H32" i="18" s="1"/>
  <c r="I20" i="18"/>
  <c r="I32" i="18" s="1"/>
  <c r="J20" i="18"/>
  <c r="J32" i="18" s="1"/>
  <c r="K20" i="18"/>
  <c r="K32" i="18" s="1"/>
  <c r="L20" i="18"/>
  <c r="L32" i="18" s="1"/>
  <c r="M20" i="18"/>
  <c r="M32" i="18" s="1"/>
  <c r="N20" i="18"/>
  <c r="N32" i="18" s="1"/>
  <c r="O20" i="18"/>
  <c r="O32" i="18" s="1"/>
  <c r="P20" i="18"/>
  <c r="P32" i="18" s="1"/>
  <c r="Q20" i="18"/>
  <c r="Q32" i="18" s="1"/>
  <c r="R20" i="18"/>
  <c r="R32" i="18" s="1"/>
  <c r="S20" i="18"/>
  <c r="S32" i="18" s="1"/>
  <c r="T20" i="18"/>
  <c r="T32" i="18" s="1"/>
  <c r="U20" i="18"/>
  <c r="U32" i="18" s="1"/>
  <c r="V20" i="18"/>
  <c r="V32" i="18" s="1"/>
  <c r="W20" i="18"/>
  <c r="W32" i="18" s="1"/>
  <c r="X20" i="18"/>
  <c r="X32" i="18" s="1"/>
  <c r="Y20" i="18"/>
  <c r="Y32" i="18" s="1"/>
  <c r="Z20" i="18"/>
  <c r="Z32" i="18" s="1"/>
  <c r="AA20" i="18"/>
  <c r="AA32" i="18" s="1"/>
  <c r="AB20" i="18"/>
  <c r="AB32" i="18" s="1"/>
  <c r="AC20" i="18"/>
  <c r="AC32" i="18" s="1"/>
  <c r="AD20" i="18"/>
  <c r="AD32" i="18" s="1"/>
  <c r="AE20" i="18"/>
  <c r="AE32" i="18" s="1"/>
  <c r="AF20" i="18"/>
  <c r="AF32" i="18" s="1"/>
  <c r="AG20" i="18"/>
  <c r="AG32" i="18" s="1"/>
  <c r="AH20" i="18"/>
  <c r="AH32" i="18" s="1"/>
  <c r="AI20" i="18"/>
  <c r="AI32" i="18" s="1"/>
  <c r="AJ20" i="18"/>
  <c r="AJ32" i="18" s="1"/>
  <c r="AK20" i="18"/>
  <c r="AK32" i="18" s="1"/>
  <c r="AL20" i="18"/>
  <c r="AL32" i="18" s="1"/>
  <c r="AM20" i="18"/>
  <c r="AM32" i="18" s="1"/>
  <c r="D20" i="18"/>
  <c r="D32" i="18" s="1"/>
  <c r="D12" i="18"/>
  <c r="D11" i="18" s="1"/>
  <c r="V45" i="17" l="1"/>
  <c r="V47" i="17" s="1"/>
  <c r="W43" i="17"/>
  <c r="W46" i="17" s="1"/>
  <c r="V79" i="18"/>
  <c r="V117" i="18" s="1"/>
  <c r="V81" i="18"/>
  <c r="W153" i="18"/>
  <c r="W141" i="18"/>
  <c r="W146" i="18" s="1"/>
  <c r="X139" i="18" s="1"/>
  <c r="F31" i="24"/>
  <c r="V91" i="18"/>
  <c r="V118" i="18"/>
  <c r="V94" i="18"/>
  <c r="D33" i="18"/>
  <c r="F177" i="24" s="1"/>
  <c r="D27" i="18"/>
  <c r="H177" i="24"/>
  <c r="G177" i="24"/>
  <c r="F39" i="18"/>
  <c r="F38" i="18"/>
  <c r="E39" i="18"/>
  <c r="E38" i="18"/>
  <c r="F32" i="18"/>
  <c r="F27" i="18"/>
  <c r="E38" i="7" s="1"/>
  <c r="F176" i="24"/>
  <c r="H176" i="24"/>
  <c r="G176" i="24"/>
  <c r="R35" i="4"/>
  <c r="S35" i="4" s="1"/>
  <c r="T35" i="4" s="1"/>
  <c r="U35" i="4" s="1"/>
  <c r="V35" i="4" s="1"/>
  <c r="W35" i="4" s="1"/>
  <c r="X35" i="4" s="1"/>
  <c r="Y35" i="4" s="1"/>
  <c r="Z35" i="4" s="1"/>
  <c r="AA35" i="4" s="1"/>
  <c r="AB35" i="4" s="1"/>
  <c r="AC35" i="4" s="1"/>
  <c r="E21" i="18"/>
  <c r="E19" i="18"/>
  <c r="F19" i="18"/>
  <c r="F21" i="18"/>
  <c r="W54" i="17" l="1"/>
  <c r="W50" i="17"/>
  <c r="V77" i="18"/>
  <c r="V88" i="18" s="1"/>
  <c r="W158" i="18"/>
  <c r="W163" i="18"/>
  <c r="W164" i="18" s="1"/>
  <c r="W177" i="18" s="1"/>
  <c r="G31" i="24"/>
  <c r="V78" i="18"/>
  <c r="V83" i="18" s="1"/>
  <c r="E58" i="18"/>
  <c r="E32" i="5" s="1"/>
  <c r="E34" i="18"/>
  <c r="E30" i="6" s="1"/>
  <c r="AD35" i="4"/>
  <c r="AE35" i="4" s="1"/>
  <c r="AF35" i="4" s="1"/>
  <c r="AG35" i="4" s="1"/>
  <c r="AH35" i="4" s="1"/>
  <c r="AI35" i="4" s="1"/>
  <c r="AJ35" i="4" s="1"/>
  <c r="AK35" i="4" s="1"/>
  <c r="AL35" i="4" s="1"/>
  <c r="AM35" i="4" s="1"/>
  <c r="AN35" i="4" s="1"/>
  <c r="D33" i="22"/>
  <c r="D32" i="22"/>
  <c r="E69" i="4"/>
  <c r="F58" i="18"/>
  <c r="F32" i="5" s="1"/>
  <c r="F34" i="18"/>
  <c r="F30" i="6" s="1"/>
  <c r="F17" i="18"/>
  <c r="F57" i="18"/>
  <c r="F31" i="18"/>
  <c r="F27" i="6" s="1"/>
  <c r="F32" i="22"/>
  <c r="F33" i="22"/>
  <c r="E17" i="18"/>
  <c r="E57" i="18"/>
  <c r="E31" i="18"/>
  <c r="E27" i="6" s="1"/>
  <c r="W44" i="17" l="1"/>
  <c r="X142" i="18"/>
  <c r="X144" i="18"/>
  <c r="V87" i="18"/>
  <c r="V90" i="18"/>
  <c r="V100" i="18" s="1"/>
  <c r="V101" i="18" s="1"/>
  <c r="V114" i="18" s="1"/>
  <c r="V95" i="18"/>
  <c r="F28" i="18"/>
  <c r="F30" i="18"/>
  <c r="F26" i="6" s="1"/>
  <c r="E18" i="18"/>
  <c r="F18" i="18" s="1"/>
  <c r="G16" i="18" s="1"/>
  <c r="G19" i="18" s="1"/>
  <c r="E30" i="18"/>
  <c r="E26" i="6" s="1"/>
  <c r="E28" i="18"/>
  <c r="E27" i="18"/>
  <c r="H31" i="24"/>
  <c r="W56" i="17" l="1"/>
  <c r="W45" i="17"/>
  <c r="W47" i="17" s="1"/>
  <c r="E35" i="18"/>
  <c r="E31" i="6" s="1"/>
  <c r="F35" i="18"/>
  <c r="F31" i="6" s="1"/>
  <c r="D38" i="7"/>
  <c r="F69" i="4" s="1"/>
  <c r="G69" i="4" s="1"/>
  <c r="W76" i="18"/>
  <c r="X181" i="18"/>
  <c r="X157" i="18"/>
  <c r="X180" i="18"/>
  <c r="X154" i="18"/>
  <c r="X140" i="18"/>
  <c r="G21" i="18"/>
  <c r="G58" i="18" s="1"/>
  <c r="G32" i="5" s="1"/>
  <c r="G17" i="18"/>
  <c r="G27" i="18" s="1"/>
  <c r="F38" i="7" s="1"/>
  <c r="G57" i="18"/>
  <c r="G31" i="18"/>
  <c r="G27" i="6" s="1"/>
  <c r="G39" i="18"/>
  <c r="G38" i="18"/>
  <c r="F40" i="18"/>
  <c r="F41" i="18" s="1"/>
  <c r="F54" i="18" s="1"/>
  <c r="E40" i="18"/>
  <c r="E41" i="18" s="1"/>
  <c r="E54" i="18" s="1"/>
  <c r="E32" i="22"/>
  <c r="G21" i="17"/>
  <c r="H17" i="17" s="1"/>
  <c r="X43" i="17" l="1"/>
  <c r="X46" i="17" s="1"/>
  <c r="E33" i="22"/>
  <c r="G34" i="18"/>
  <c r="G30" i="6" s="1"/>
  <c r="W79" i="18"/>
  <c r="W117" i="18" s="1"/>
  <c r="W81" i="18"/>
  <c r="W94" i="18" s="1"/>
  <c r="X153" i="18"/>
  <c r="X141" i="18"/>
  <c r="X146" i="18" s="1"/>
  <c r="Y139" i="18" s="1"/>
  <c r="W118" i="18"/>
  <c r="G18" i="18"/>
  <c r="G23" i="18" s="1"/>
  <c r="G30" i="18"/>
  <c r="G26" i="6" s="1"/>
  <c r="G28" i="18"/>
  <c r="D31" i="22"/>
  <c r="D30" i="22"/>
  <c r="F158" i="24"/>
  <c r="H158" i="24"/>
  <c r="G158" i="24"/>
  <c r="H20" i="17"/>
  <c r="H18" i="17" s="1"/>
  <c r="X50" i="17" l="1"/>
  <c r="X54" i="17"/>
  <c r="G35" i="18"/>
  <c r="G31" i="6" s="1"/>
  <c r="W91" i="18"/>
  <c r="W77" i="18"/>
  <c r="W88" i="18" s="1"/>
  <c r="W90" i="18"/>
  <c r="W100" i="18" s="1"/>
  <c r="W101" i="18" s="1"/>
  <c r="W114" i="18" s="1"/>
  <c r="W95" i="18"/>
  <c r="X158" i="18"/>
  <c r="X163" i="18"/>
  <c r="X164" i="18" s="1"/>
  <c r="X177" i="18" s="1"/>
  <c r="G40" i="18"/>
  <c r="G41" i="18" s="1"/>
  <c r="G54" i="18" s="1"/>
  <c r="G33" i="22"/>
  <c r="G32" i="22"/>
  <c r="H69" i="4"/>
  <c r="X44" i="17" l="1"/>
  <c r="Y142" i="18"/>
  <c r="Y140" i="18" s="1"/>
  <c r="Y144" i="18"/>
  <c r="W78" i="18"/>
  <c r="W83" i="18" s="1"/>
  <c r="W87" i="18"/>
  <c r="X76" i="18"/>
  <c r="X56" i="17" l="1"/>
  <c r="X45" i="17"/>
  <c r="X47" i="17" s="1"/>
  <c r="X81" i="18"/>
  <c r="X118" i="18" s="1"/>
  <c r="X79" i="18"/>
  <c r="X117" i="18" s="1"/>
  <c r="Y153" i="18"/>
  <c r="Y141" i="18"/>
  <c r="Y146" i="18" s="1"/>
  <c r="Z139" i="18" s="1"/>
  <c r="Y181" i="18"/>
  <c r="Y157" i="18"/>
  <c r="Y180" i="18"/>
  <c r="Y154" i="18"/>
  <c r="Y43" i="17" l="1"/>
  <c r="Y46" i="17" s="1"/>
  <c r="X94" i="18"/>
  <c r="X91" i="18"/>
  <c r="X77" i="18"/>
  <c r="Y158" i="18"/>
  <c r="Y163" i="18"/>
  <c r="Y164" i="18" s="1"/>
  <c r="Y177" i="18" s="1"/>
  <c r="X87" i="18"/>
  <c r="Y50" i="17" l="1"/>
  <c r="Y54" i="17"/>
  <c r="Z142" i="18"/>
  <c r="Z140" i="18" s="1"/>
  <c r="Z144" i="18"/>
  <c r="X78" i="18"/>
  <c r="X83" i="18" s="1"/>
  <c r="X88" i="18"/>
  <c r="X95" i="18" s="1"/>
  <c r="X90" i="18"/>
  <c r="X100" i="18"/>
  <c r="X101" i="18" s="1"/>
  <c r="X114" i="18" s="1"/>
  <c r="Y44" i="17" l="1"/>
  <c r="Y76" i="18"/>
  <c r="Z181" i="18"/>
  <c r="Z157" i="18"/>
  <c r="Z153" i="18"/>
  <c r="Z141" i="18"/>
  <c r="Z146" i="18" s="1"/>
  <c r="AA139" i="18" s="1"/>
  <c r="Z180" i="18"/>
  <c r="Z154" i="18"/>
  <c r="Y56" i="17" l="1"/>
  <c r="Y45" i="17"/>
  <c r="Y47" i="17" s="1"/>
  <c r="Y79" i="18"/>
  <c r="Y77" i="18" s="1"/>
  <c r="Y81" i="18"/>
  <c r="Y118" i="18" s="1"/>
  <c r="Z158" i="18"/>
  <c r="Z163" i="18"/>
  <c r="Z164" i="18" s="1"/>
  <c r="Z177" i="18" s="1"/>
  <c r="Y94" i="18"/>
  <c r="Y117" i="18"/>
  <c r="Z43" i="17" l="1"/>
  <c r="Z46" i="17" s="1"/>
  <c r="AA142" i="18"/>
  <c r="AA144" i="18"/>
  <c r="Y78" i="18"/>
  <c r="Y83" i="18" s="1"/>
  <c r="Y88" i="18"/>
  <c r="Y91" i="18"/>
  <c r="Y90" i="18"/>
  <c r="Y87" i="18"/>
  <c r="Y100" i="18"/>
  <c r="Y101" i="18" s="1"/>
  <c r="Y114" i="18" s="1"/>
  <c r="Z54" i="17" l="1"/>
  <c r="Z50" i="17"/>
  <c r="Y95" i="18"/>
  <c r="Z76" i="18"/>
  <c r="AA180" i="18"/>
  <c r="AA154" i="18"/>
  <c r="AA181" i="18"/>
  <c r="AA157" i="18"/>
  <c r="AA140" i="18"/>
  <c r="Z44" i="17" l="1"/>
  <c r="Z56" i="17" s="1"/>
  <c r="Z81" i="18"/>
  <c r="Z94" i="18" s="1"/>
  <c r="Z79" i="18"/>
  <c r="Z117" i="18" s="1"/>
  <c r="AA153" i="18"/>
  <c r="AA141" i="18"/>
  <c r="AA146" i="18" s="1"/>
  <c r="AB139" i="18" s="1"/>
  <c r="Z45" i="17" l="1"/>
  <c r="Z118" i="18"/>
  <c r="Z91" i="18"/>
  <c r="Z77" i="18"/>
  <c r="Z88" i="18" s="1"/>
  <c r="Z90" i="18"/>
  <c r="Z78" i="18"/>
  <c r="Z83" i="18" s="1"/>
  <c r="Z100" i="18"/>
  <c r="Z101" i="18" s="1"/>
  <c r="Z114" i="18" s="1"/>
  <c r="AA158" i="18"/>
  <c r="AA163" i="18"/>
  <c r="AA164" i="18" s="1"/>
  <c r="AA177" i="18" s="1"/>
  <c r="Z47" i="17" l="1"/>
  <c r="AA43" i="17" s="1"/>
  <c r="AB142" i="18"/>
  <c r="AB140" i="18" s="1"/>
  <c r="AB144" i="18"/>
  <c r="Z87" i="18"/>
  <c r="AA76" i="18"/>
  <c r="AA46" i="17" l="1"/>
  <c r="AA50" i="17" s="1"/>
  <c r="AA54" i="17"/>
  <c r="Z95" i="18"/>
  <c r="AA79" i="18"/>
  <c r="AA77" i="18" s="1"/>
  <c r="AA81" i="18"/>
  <c r="AA118" i="18" s="1"/>
  <c r="AB153" i="18"/>
  <c r="AB141" i="18"/>
  <c r="AB146" i="18" s="1"/>
  <c r="AC139" i="18" s="1"/>
  <c r="AB154" i="18"/>
  <c r="AB180" i="18"/>
  <c r="AB181" i="18"/>
  <c r="AB157" i="18"/>
  <c r="AA91" i="18"/>
  <c r="AA44" i="17" l="1"/>
  <c r="AA45" i="17" s="1"/>
  <c r="AA47" i="17" s="1"/>
  <c r="AB43" i="17" s="1"/>
  <c r="AB46" i="17" s="1"/>
  <c r="AA56" i="17"/>
  <c r="AA88" i="18"/>
  <c r="AA117" i="18"/>
  <c r="AA94" i="18"/>
  <c r="AB158" i="18"/>
  <c r="AB163" i="18"/>
  <c r="AB164" i="18" s="1"/>
  <c r="AB177" i="18" s="1"/>
  <c r="AA87" i="18"/>
  <c r="AA90" i="18"/>
  <c r="AA78" i="18"/>
  <c r="AA83" i="18" s="1"/>
  <c r="AB54" i="17" l="1"/>
  <c r="AB50" i="17"/>
  <c r="AC142" i="18"/>
  <c r="AC140" i="18" s="1"/>
  <c r="AC144" i="18"/>
  <c r="AA95" i="18"/>
  <c r="AA100" i="18"/>
  <c r="AA101" i="18" s="1"/>
  <c r="AA114" i="18" s="1"/>
  <c r="AB44" i="17" l="1"/>
  <c r="AB76" i="18"/>
  <c r="AC153" i="18"/>
  <c r="AC141" i="18"/>
  <c r="AC146" i="18" s="1"/>
  <c r="AD139" i="18" s="1"/>
  <c r="AC180" i="18"/>
  <c r="AC154" i="18"/>
  <c r="AC181" i="18"/>
  <c r="AC157" i="18"/>
  <c r="AB56" i="17" l="1"/>
  <c r="AB45" i="17"/>
  <c r="AB47" i="17" s="1"/>
  <c r="AB81" i="18"/>
  <c r="AB118" i="18" s="1"/>
  <c r="AB79" i="18"/>
  <c r="AB117" i="18" s="1"/>
  <c r="AC158" i="18"/>
  <c r="AC163" i="18"/>
  <c r="AC164" i="18" s="1"/>
  <c r="AC177" i="18" s="1"/>
  <c r="AC43" i="17" l="1"/>
  <c r="AC46" i="17" s="1"/>
  <c r="AD142" i="18"/>
  <c r="AD140" i="18" s="1"/>
  <c r="AD144" i="18"/>
  <c r="AB91" i="18"/>
  <c r="AB77" i="18"/>
  <c r="AB88" i="18" s="1"/>
  <c r="AB94" i="18"/>
  <c r="AC54" i="17" l="1"/>
  <c r="AC50" i="17"/>
  <c r="AB95" i="18"/>
  <c r="AB87" i="18"/>
  <c r="AB90" i="18"/>
  <c r="AB78" i="18"/>
  <c r="AB83" i="18" s="1"/>
  <c r="AC76" i="18" s="1"/>
  <c r="AD181" i="18"/>
  <c r="AD157" i="18"/>
  <c r="AD153" i="18"/>
  <c r="AD141" i="18"/>
  <c r="AD146" i="18" s="1"/>
  <c r="AE139" i="18" s="1"/>
  <c r="AD180" i="18"/>
  <c r="AD154" i="18"/>
  <c r="AC44" i="17" l="1"/>
  <c r="AB100" i="18"/>
  <c r="AB101" i="18" s="1"/>
  <c r="AB114" i="18" s="1"/>
  <c r="AC79" i="18"/>
  <c r="AC77" i="18" s="1"/>
  <c r="AC88" i="18" s="1"/>
  <c r="AC81" i="18"/>
  <c r="AC118" i="18" s="1"/>
  <c r="AD158" i="18"/>
  <c r="AD163" i="18"/>
  <c r="AD164" i="18" s="1"/>
  <c r="AD177" i="18" s="1"/>
  <c r="AC56" i="17" l="1"/>
  <c r="AC45" i="17"/>
  <c r="AC47" i="17" s="1"/>
  <c r="AE142" i="18"/>
  <c r="AE140" i="18" s="1"/>
  <c r="AE144" i="18"/>
  <c r="AC91" i="18"/>
  <c r="AC117" i="18"/>
  <c r="AC94" i="18"/>
  <c r="AC90" i="18"/>
  <c r="AC87" i="18"/>
  <c r="AC78" i="18"/>
  <c r="AC83" i="18" s="1"/>
  <c r="AD43" i="17" l="1"/>
  <c r="AD46" i="17" s="1"/>
  <c r="AC100" i="18"/>
  <c r="AC101" i="18" s="1"/>
  <c r="AC114" i="18" s="1"/>
  <c r="AC95" i="18"/>
  <c r="AE181" i="18"/>
  <c r="AE157" i="18"/>
  <c r="AE153" i="18"/>
  <c r="AE141" i="18"/>
  <c r="AE146" i="18" s="1"/>
  <c r="AF139" i="18" s="1"/>
  <c r="AE180" i="18"/>
  <c r="AE154" i="18"/>
  <c r="AD54" i="17" l="1"/>
  <c r="AD50" i="17"/>
  <c r="AD76" i="18"/>
  <c r="AE163" i="18"/>
  <c r="AE164" i="18" s="1"/>
  <c r="AE177" i="18" s="1"/>
  <c r="AE158" i="18"/>
  <c r="AD44" i="17" l="1"/>
  <c r="AD56" i="17" s="1"/>
  <c r="AF142" i="18"/>
  <c r="AF144" i="18"/>
  <c r="AD79" i="18"/>
  <c r="AD81" i="18"/>
  <c r="AD118" i="18" s="1"/>
  <c r="AD117" i="18"/>
  <c r="AD91" i="18"/>
  <c r="AD77" i="18"/>
  <c r="AD88" i="18" s="1"/>
  <c r="AD45" i="17" l="1"/>
  <c r="AD47" i="17" s="1"/>
  <c r="AE43" i="17"/>
  <c r="AE46" i="17" s="1"/>
  <c r="AD94" i="18"/>
  <c r="AF180" i="18"/>
  <c r="AF154" i="18"/>
  <c r="AF181" i="18"/>
  <c r="AF157" i="18"/>
  <c r="AF140" i="18"/>
  <c r="AD90" i="18"/>
  <c r="AD87" i="18"/>
  <c r="AD78" i="18"/>
  <c r="AD83" i="18" s="1"/>
  <c r="AE54" i="17" l="1"/>
  <c r="AE50" i="17"/>
  <c r="AD95" i="18"/>
  <c r="AD100" i="18"/>
  <c r="AD101" i="18" s="1"/>
  <c r="AD114" i="18" s="1"/>
  <c r="AF153" i="18"/>
  <c r="AF141" i="18"/>
  <c r="AF146" i="18" s="1"/>
  <c r="AG139" i="18" s="1"/>
  <c r="AE44" i="17" l="1"/>
  <c r="AE45" i="17" s="1"/>
  <c r="AE47" i="17" s="1"/>
  <c r="AE56" i="17"/>
  <c r="AE76" i="18"/>
  <c r="AF158" i="18"/>
  <c r="AF163" i="18"/>
  <c r="AF164" i="18" s="1"/>
  <c r="AF177" i="18" s="1"/>
  <c r="AF43" i="17" l="1"/>
  <c r="AF46" i="17" s="1"/>
  <c r="AG142" i="18"/>
  <c r="AG140" i="18" s="1"/>
  <c r="AG144" i="18"/>
  <c r="AE79" i="18"/>
  <c r="AE77" i="18" s="1"/>
  <c r="AE81" i="18"/>
  <c r="AE118" i="18" s="1"/>
  <c r="AF50" i="17" l="1"/>
  <c r="AF54" i="17"/>
  <c r="AE94" i="18"/>
  <c r="AE88" i="18"/>
  <c r="AE95" i="18" s="1"/>
  <c r="AE91" i="18"/>
  <c r="AE117" i="18"/>
  <c r="AE90" i="18"/>
  <c r="AE87" i="18"/>
  <c r="AE78" i="18"/>
  <c r="AE83" i="18" s="1"/>
  <c r="AE100" i="18"/>
  <c r="AE101" i="18" s="1"/>
  <c r="AE114" i="18" s="1"/>
  <c r="AG181" i="18"/>
  <c r="AG157" i="18"/>
  <c r="AG153" i="18"/>
  <c r="AG141" i="18"/>
  <c r="AG146" i="18" s="1"/>
  <c r="AH139" i="18" s="1"/>
  <c r="AG180" i="18"/>
  <c r="AG154" i="18"/>
  <c r="AF44" i="17" l="1"/>
  <c r="AF76" i="18"/>
  <c r="AG158" i="18"/>
  <c r="AG163" i="18"/>
  <c r="AG164" i="18" s="1"/>
  <c r="AG177" i="18" s="1"/>
  <c r="AF56" i="17" l="1"/>
  <c r="AF45" i="17"/>
  <c r="AF47" i="17" s="1"/>
  <c r="AH142" i="18"/>
  <c r="AH140" i="18" s="1"/>
  <c r="AH144" i="18"/>
  <c r="AF79" i="18"/>
  <c r="AF117" i="18" s="1"/>
  <c r="AF81" i="18"/>
  <c r="AF94" i="18" s="1"/>
  <c r="AF91" i="18"/>
  <c r="AF77" i="18"/>
  <c r="AF88" i="18" s="1"/>
  <c r="AG43" i="17" l="1"/>
  <c r="AG46" i="17" s="1"/>
  <c r="AF118" i="18"/>
  <c r="AH181" i="18"/>
  <c r="AH157" i="18"/>
  <c r="AH153" i="18"/>
  <c r="AH141" i="18"/>
  <c r="AH146" i="18" s="1"/>
  <c r="AI139" i="18" s="1"/>
  <c r="AH180" i="18"/>
  <c r="AH154" i="18"/>
  <c r="AF87" i="18"/>
  <c r="AF90" i="18"/>
  <c r="AF78" i="18"/>
  <c r="AF83" i="18" s="1"/>
  <c r="AG50" i="17" l="1"/>
  <c r="AG54" i="17"/>
  <c r="AF100" i="18"/>
  <c r="AF101" i="18" s="1"/>
  <c r="AF114" i="18" s="1"/>
  <c r="AF95" i="18"/>
  <c r="AH163" i="18"/>
  <c r="AH164" i="18" s="1"/>
  <c r="AH177" i="18" s="1"/>
  <c r="AH158" i="18"/>
  <c r="AG44" i="17" l="1"/>
  <c r="AI142" i="18"/>
  <c r="AI144" i="18"/>
  <c r="AG76" i="18"/>
  <c r="AG56" i="17" l="1"/>
  <c r="AG45" i="17"/>
  <c r="AG47" i="17" s="1"/>
  <c r="AG79" i="18"/>
  <c r="AG77" i="18" s="1"/>
  <c r="AG81" i="18"/>
  <c r="AG94" i="18" s="1"/>
  <c r="AI180" i="18"/>
  <c r="AI154" i="18"/>
  <c r="AI181" i="18"/>
  <c r="AI157" i="18"/>
  <c r="AI140" i="18"/>
  <c r="AH43" i="17" l="1"/>
  <c r="AH46" i="17" s="1"/>
  <c r="AG88" i="18"/>
  <c r="AG90" i="18"/>
  <c r="AG100" i="18" s="1"/>
  <c r="AG101" i="18" s="1"/>
  <c r="AG114" i="18" s="1"/>
  <c r="AG78" i="18"/>
  <c r="AG83" i="18" s="1"/>
  <c r="AG118" i="18"/>
  <c r="AG91" i="18"/>
  <c r="AG117" i="18"/>
  <c r="AG87" i="18"/>
  <c r="AG95" i="18"/>
  <c r="AI153" i="18"/>
  <c r="AI141" i="18"/>
  <c r="AI146" i="18" s="1"/>
  <c r="AJ139" i="18" s="1"/>
  <c r="AH54" i="17" l="1"/>
  <c r="AH50" i="17"/>
  <c r="AH76" i="18"/>
  <c r="AI158" i="18"/>
  <c r="AI163" i="18"/>
  <c r="AI164" i="18" s="1"/>
  <c r="AI177" i="18" s="1"/>
  <c r="AH44" i="17" l="1"/>
  <c r="AJ142" i="18"/>
  <c r="AJ144" i="18"/>
  <c r="AH79" i="18"/>
  <c r="AH77" i="18" s="1"/>
  <c r="AH81" i="18"/>
  <c r="AH118" i="18" s="1"/>
  <c r="AH91" i="18"/>
  <c r="AH56" i="17" l="1"/>
  <c r="AH45" i="17"/>
  <c r="AH47" i="17" s="1"/>
  <c r="AH87" i="18"/>
  <c r="AH88" i="18"/>
  <c r="AH90" i="18"/>
  <c r="AH100" i="18" s="1"/>
  <c r="AH101" i="18" s="1"/>
  <c r="AH114" i="18" s="1"/>
  <c r="AH94" i="18"/>
  <c r="AH78" i="18"/>
  <c r="AH83" i="18" s="1"/>
  <c r="AH117" i="18"/>
  <c r="AH95" i="18"/>
  <c r="AJ181" i="18"/>
  <c r="AJ157" i="18"/>
  <c r="AJ180" i="18"/>
  <c r="AJ154" i="18"/>
  <c r="AJ140" i="18"/>
  <c r="AI43" i="17" l="1"/>
  <c r="AI46" i="17" s="1"/>
  <c r="AI76" i="18"/>
  <c r="AJ153" i="18"/>
  <c r="AJ141" i="18"/>
  <c r="AJ146" i="18" s="1"/>
  <c r="AK139" i="18" s="1"/>
  <c r="AI54" i="17" l="1"/>
  <c r="AI50" i="17"/>
  <c r="AI79" i="18"/>
  <c r="AI81" i="18"/>
  <c r="AI118" i="18" s="1"/>
  <c r="AI77" i="18"/>
  <c r="AJ158" i="18"/>
  <c r="AJ163" i="18"/>
  <c r="AJ164" i="18" s="1"/>
  <c r="AJ177" i="18" s="1"/>
  <c r="AI117" i="18"/>
  <c r="AI91" i="18"/>
  <c r="AI44" i="17" l="1"/>
  <c r="AI56" i="17" s="1"/>
  <c r="AK142" i="18"/>
  <c r="AK140" i="18" s="1"/>
  <c r="AK144" i="18"/>
  <c r="AI87" i="18"/>
  <c r="AI88" i="18"/>
  <c r="AI94" i="18"/>
  <c r="AI90" i="18"/>
  <c r="AI100" i="18" s="1"/>
  <c r="AI101" i="18" s="1"/>
  <c r="AI114" i="18" s="1"/>
  <c r="AI78" i="18"/>
  <c r="AI83" i="18" s="1"/>
  <c r="AI95" i="18"/>
  <c r="AI45" i="17" l="1"/>
  <c r="AJ76" i="18"/>
  <c r="AK153" i="18"/>
  <c r="AK141" i="18"/>
  <c r="AK146" i="18" s="1"/>
  <c r="AL139" i="18" s="1"/>
  <c r="AK181" i="18"/>
  <c r="AK157" i="18"/>
  <c r="AK180" i="18"/>
  <c r="AK154" i="18"/>
  <c r="AI47" i="17" l="1"/>
  <c r="AJ43" i="17" s="1"/>
  <c r="AJ79" i="18"/>
  <c r="AJ77" i="18" s="1"/>
  <c r="AJ81" i="18"/>
  <c r="AJ118" i="18" s="1"/>
  <c r="AK158" i="18"/>
  <c r="AK163" i="18"/>
  <c r="AK164" i="18" s="1"/>
  <c r="AK177" i="18" s="1"/>
  <c r="AJ91" i="18"/>
  <c r="AJ46" i="17" l="1"/>
  <c r="AJ50" i="17" s="1"/>
  <c r="AJ54" i="17"/>
  <c r="AJ44" i="17"/>
  <c r="AL142" i="18"/>
  <c r="AL140" i="18" s="1"/>
  <c r="AL144" i="18"/>
  <c r="AJ88" i="18"/>
  <c r="AJ117" i="18"/>
  <c r="AJ94" i="18"/>
  <c r="AJ87" i="18"/>
  <c r="AJ90" i="18"/>
  <c r="AJ78" i="18"/>
  <c r="AJ83" i="18" s="1"/>
  <c r="AJ56" i="17" l="1"/>
  <c r="AJ45" i="17"/>
  <c r="AJ47" i="17" s="1"/>
  <c r="AJ95" i="18"/>
  <c r="AJ100" i="18"/>
  <c r="AJ101" i="18" s="1"/>
  <c r="AJ114" i="18" s="1"/>
  <c r="AL181" i="18"/>
  <c r="AL157" i="18"/>
  <c r="AL153" i="18"/>
  <c r="AL141" i="18"/>
  <c r="AL146" i="18" s="1"/>
  <c r="AM139" i="18" s="1"/>
  <c r="AL180" i="18"/>
  <c r="AL154" i="18"/>
  <c r="AK43" i="17" l="1"/>
  <c r="AK46" i="17" s="1"/>
  <c r="AK76" i="18"/>
  <c r="AK81" i="18" s="1"/>
  <c r="AL158" i="18"/>
  <c r="AL163" i="18"/>
  <c r="AL164" i="18" s="1"/>
  <c r="AL177" i="18" s="1"/>
  <c r="AK54" i="17" l="1"/>
  <c r="AK50" i="17"/>
  <c r="AM142" i="18"/>
  <c r="AM140" i="18" s="1"/>
  <c r="AM144" i="18"/>
  <c r="AK79" i="18"/>
  <c r="AK77" i="18" s="1"/>
  <c r="AK118" i="18"/>
  <c r="AK94" i="18"/>
  <c r="AK90" i="18"/>
  <c r="AK78" i="18"/>
  <c r="AK83" i="18" s="1"/>
  <c r="AK117" i="18"/>
  <c r="AK91" i="18"/>
  <c r="AK44" i="17" l="1"/>
  <c r="AK87" i="18"/>
  <c r="AK88" i="18"/>
  <c r="AK100" i="18"/>
  <c r="AK101" i="18" s="1"/>
  <c r="AK114" i="18" s="1"/>
  <c r="AK95" i="18"/>
  <c r="AM180" i="18"/>
  <c r="AM154" i="18"/>
  <c r="AM153" i="18"/>
  <c r="AM141" i="18"/>
  <c r="AM146" i="18" s="1"/>
  <c r="AM181" i="18"/>
  <c r="AM157" i="18"/>
  <c r="AK56" i="17" l="1"/>
  <c r="AK45" i="17"/>
  <c r="AK47" i="17" s="1"/>
  <c r="AL76" i="18"/>
  <c r="AM158" i="18"/>
  <c r="AM163" i="18"/>
  <c r="AM164" i="18" s="1"/>
  <c r="AM177" i="18" s="1"/>
  <c r="AL43" i="17" l="1"/>
  <c r="AL46" i="17" s="1"/>
  <c r="AL79" i="18"/>
  <c r="AL117" i="18" s="1"/>
  <c r="AL81" i="18"/>
  <c r="AL118" i="18" s="1"/>
  <c r="AL91" i="18"/>
  <c r="AL77" i="18"/>
  <c r="AL88" i="18" s="1"/>
  <c r="AL54" i="17" l="1"/>
  <c r="AL50" i="17"/>
  <c r="AL94" i="18"/>
  <c r="AL90" i="18"/>
  <c r="AL87" i="18"/>
  <c r="AL78" i="18"/>
  <c r="AL83" i="18" s="1"/>
  <c r="AL44" i="17" l="1"/>
  <c r="AL95" i="18"/>
  <c r="AL100" i="18"/>
  <c r="AL101" i="18" s="1"/>
  <c r="AL114" i="18" s="1"/>
  <c r="AL56" i="17" l="1"/>
  <c r="AL45" i="17"/>
  <c r="AL47" i="17" s="1"/>
  <c r="AM76" i="18"/>
  <c r="AM43" i="17" l="1"/>
  <c r="AM46" i="17" s="1"/>
  <c r="AM79" i="18"/>
  <c r="AM81" i="18"/>
  <c r="AM118" i="18" s="1"/>
  <c r="AM77" i="18"/>
  <c r="AM88" i="18" s="1"/>
  <c r="AM117" i="18"/>
  <c r="AM91" i="18"/>
  <c r="AM94" i="18"/>
  <c r="AM54" i="17" l="1"/>
  <c r="AM50" i="17"/>
  <c r="AM87" i="18"/>
  <c r="AM90" i="18"/>
  <c r="AM100" i="18" s="1"/>
  <c r="AM101" i="18" s="1"/>
  <c r="AM114" i="18" s="1"/>
  <c r="AM78" i="18"/>
  <c r="AM83" i="18" s="1"/>
  <c r="AM95" i="18"/>
  <c r="AM44" i="17" l="1"/>
  <c r="AM45" i="17" s="1"/>
  <c r="AM47" i="17" s="1"/>
  <c r="AM56" i="17" l="1"/>
  <c r="D13" i="17" l="1"/>
  <c r="D30" i="17" l="1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D26" i="17"/>
  <c r="D24" i="17"/>
  <c r="D28" i="17"/>
  <c r="E21" i="17"/>
  <c r="E20" i="17"/>
  <c r="E18" i="17" s="1"/>
  <c r="E19" i="17" s="1"/>
  <c r="D21" i="17"/>
  <c r="D12" i="17"/>
  <c r="F21" i="17" l="1"/>
  <c r="G17" i="17" s="1"/>
  <c r="G20" i="17" s="1"/>
  <c r="G18" i="17" s="1"/>
  <c r="F17" i="17"/>
  <c r="E30" i="17"/>
  <c r="E28" i="17"/>
  <c r="E24" i="17"/>
  <c r="E8" i="21" l="1"/>
  <c r="E49" i="22"/>
  <c r="E52" i="22" s="1"/>
  <c r="E59" i="5"/>
  <c r="C3" i="27"/>
  <c r="C4" i="27" s="1"/>
  <c r="C5" i="27" s="1"/>
  <c r="E30" i="22"/>
  <c r="E31" i="22"/>
  <c r="F18" i="17"/>
  <c r="F19" i="17" s="1"/>
  <c r="G19" i="17" s="1"/>
  <c r="H19" i="17" s="1"/>
  <c r="H21" i="17" s="1"/>
  <c r="I17" i="17" s="1"/>
  <c r="I20" i="17" s="1"/>
  <c r="I18" i="17" s="1"/>
  <c r="I19" i="17" s="1"/>
  <c r="I21" i="17" s="1"/>
  <c r="J17" i="17" s="1"/>
  <c r="J20" i="17" s="1"/>
  <c r="J18" i="17" s="1"/>
  <c r="J19" i="17" s="1"/>
  <c r="J21" i="17" s="1"/>
  <c r="K17" i="17" s="1"/>
  <c r="F20" i="17"/>
  <c r="H24" i="17"/>
  <c r="H28" i="17"/>
  <c r="F3" i="27" s="1"/>
  <c r="F4" i="27" s="1"/>
  <c r="F28" i="17"/>
  <c r="D3" i="27" s="1"/>
  <c r="D4" i="27" s="1"/>
  <c r="D5" i="27" s="1"/>
  <c r="H30" i="17"/>
  <c r="K20" i="17" l="1"/>
  <c r="K18" i="17" s="1"/>
  <c r="K19" i="17" s="1"/>
  <c r="K21" i="17" s="1"/>
  <c r="L17" i="17" s="1"/>
  <c r="L20" i="17" s="1"/>
  <c r="L18" i="17" s="1"/>
  <c r="L19" i="17" s="1"/>
  <c r="L21" i="17" s="1"/>
  <c r="M17" i="17" s="1"/>
  <c r="M20" i="17" s="1"/>
  <c r="M18" i="17" s="1"/>
  <c r="M19" i="17" s="1"/>
  <c r="M21" i="17" s="1"/>
  <c r="N17" i="17" s="1"/>
  <c r="N20" i="17" s="1"/>
  <c r="N18" i="17" s="1"/>
  <c r="N19" i="17" s="1"/>
  <c r="N21" i="17" s="1"/>
  <c r="O17" i="17" s="1"/>
  <c r="O20" i="17" s="1"/>
  <c r="O18" i="17" s="1"/>
  <c r="O19" i="17" s="1"/>
  <c r="O21" i="17" s="1"/>
  <c r="P17" i="17" s="1"/>
  <c r="P20" i="17" s="1"/>
  <c r="P18" i="17" s="1"/>
  <c r="P19" i="17" s="1"/>
  <c r="P21" i="17" s="1"/>
  <c r="Q17" i="17" s="1"/>
  <c r="Q20" i="17" s="1"/>
  <c r="Q18" i="17" s="1"/>
  <c r="Q19" i="17" s="1"/>
  <c r="Q21" i="17" s="1"/>
  <c r="R17" i="17" s="1"/>
  <c r="R20" i="17" s="1"/>
  <c r="R18" i="17" s="1"/>
  <c r="R19" i="17" s="1"/>
  <c r="R21" i="17" s="1"/>
  <c r="S17" i="17" s="1"/>
  <c r="H31" i="22"/>
  <c r="H30" i="22"/>
  <c r="F24" i="17"/>
  <c r="G28" i="17"/>
  <c r="E3" i="27" s="1"/>
  <c r="E4" i="27" s="1"/>
  <c r="E5" i="27" s="1"/>
  <c r="S20" i="17" l="1"/>
  <c r="S18" i="17" s="1"/>
  <c r="S19" i="17" s="1"/>
  <c r="S21" i="17" s="1"/>
  <c r="T17" i="17" s="1"/>
  <c r="T20" i="17" s="1"/>
  <c r="T18" i="17" s="1"/>
  <c r="T19" i="17" s="1"/>
  <c r="T21" i="17" s="1"/>
  <c r="U17" i="17" s="1"/>
  <c r="U20" i="17" s="1"/>
  <c r="U18" i="17" s="1"/>
  <c r="U19" i="17" s="1"/>
  <c r="U21" i="17" s="1"/>
  <c r="V17" i="17" s="1"/>
  <c r="V20" i="17" s="1"/>
  <c r="V18" i="17" s="1"/>
  <c r="V19" i="17" s="1"/>
  <c r="V21" i="17" s="1"/>
  <c r="W17" i="17" s="1"/>
  <c r="W20" i="17" s="1"/>
  <c r="W18" i="17" s="1"/>
  <c r="W19" i="17" s="1"/>
  <c r="W21" i="17" s="1"/>
  <c r="X17" i="17" s="1"/>
  <c r="X20" i="17" s="1"/>
  <c r="X18" i="17" s="1"/>
  <c r="X19" i="17" s="1"/>
  <c r="X21" i="17" s="1"/>
  <c r="Y17" i="17" s="1"/>
  <c r="Y20" i="17" s="1"/>
  <c r="Y18" i="17" s="1"/>
  <c r="Y19" i="17" s="1"/>
  <c r="Y21" i="17" s="1"/>
  <c r="Z17" i="17" s="1"/>
  <c r="Z20" i="17" s="1"/>
  <c r="Z18" i="17" s="1"/>
  <c r="Z19" i="17" s="1"/>
  <c r="Z21" i="17" s="1"/>
  <c r="AA17" i="17" s="1"/>
  <c r="F8" i="21"/>
  <c r="F49" i="22"/>
  <c r="F52" i="22" s="1"/>
  <c r="F59" i="5"/>
  <c r="G24" i="17"/>
  <c r="F30" i="17"/>
  <c r="AA20" i="17" l="1"/>
  <c r="AA18" i="17" s="1"/>
  <c r="AA19" i="17" s="1"/>
  <c r="AA21" i="17" s="1"/>
  <c r="AB17" i="17" s="1"/>
  <c r="AB20" i="17" s="1"/>
  <c r="AB18" i="17" s="1"/>
  <c r="AB19" i="17" s="1"/>
  <c r="AB21" i="17" s="1"/>
  <c r="AC17" i="17" s="1"/>
  <c r="AC20" i="17" s="1"/>
  <c r="AC18" i="17" s="1"/>
  <c r="AC19" i="17" s="1"/>
  <c r="AC21" i="17" s="1"/>
  <c r="AD17" i="17" s="1"/>
  <c r="AD20" i="17" s="1"/>
  <c r="AD18" i="17" s="1"/>
  <c r="AD19" i="17" s="1"/>
  <c r="AD21" i="17" s="1"/>
  <c r="AE17" i="17" s="1"/>
  <c r="AE20" i="17" s="1"/>
  <c r="AE18" i="17" s="1"/>
  <c r="AE19" i="17" s="1"/>
  <c r="AE21" i="17" s="1"/>
  <c r="AF17" i="17" s="1"/>
  <c r="AF20" i="17" s="1"/>
  <c r="AF18" i="17" s="1"/>
  <c r="AF19" i="17" s="1"/>
  <c r="AF21" i="17" s="1"/>
  <c r="AG17" i="17" s="1"/>
  <c r="AG20" i="17" s="1"/>
  <c r="AG18" i="17" s="1"/>
  <c r="AG19" i="17" s="1"/>
  <c r="AG21" i="17" s="1"/>
  <c r="AH17" i="17" s="1"/>
  <c r="AH20" i="17" s="1"/>
  <c r="AH18" i="17" s="1"/>
  <c r="AH19" i="17" s="1"/>
  <c r="AH21" i="17" s="1"/>
  <c r="AI17" i="17" s="1"/>
  <c r="AI20" i="17" s="1"/>
  <c r="AI18" i="17" s="1"/>
  <c r="AI19" i="17" s="1"/>
  <c r="AI21" i="17" s="1"/>
  <c r="AJ17" i="17" s="1"/>
  <c r="AJ20" i="17" s="1"/>
  <c r="AJ18" i="17" s="1"/>
  <c r="AJ19" i="17" s="1"/>
  <c r="AJ21" i="17" s="1"/>
  <c r="AK17" i="17" s="1"/>
  <c r="AK20" i="17" s="1"/>
  <c r="AK18" i="17" s="1"/>
  <c r="AK19" i="17" s="1"/>
  <c r="AK21" i="17" s="1"/>
  <c r="AL17" i="17" s="1"/>
  <c r="AL20" i="17" s="1"/>
  <c r="AL18" i="17" s="1"/>
  <c r="AL19" i="17" s="1"/>
  <c r="AL21" i="17" s="1"/>
  <c r="AM17" i="17" s="1"/>
  <c r="G59" i="5"/>
  <c r="G49" i="22"/>
  <c r="G52" i="22" s="1"/>
  <c r="G8" i="21"/>
  <c r="F30" i="22"/>
  <c r="F31" i="22"/>
  <c r="G30" i="17"/>
  <c r="AM20" i="17" l="1"/>
  <c r="AM18" i="17" s="1"/>
  <c r="AM19" i="17" s="1"/>
  <c r="AM21" i="17" s="1"/>
  <c r="G30" i="22"/>
  <c r="G31" i="22"/>
  <c r="I28" i="17"/>
  <c r="G3" i="27" l="1"/>
  <c r="G4" i="27" s="1"/>
  <c r="I24" i="17"/>
  <c r="I30" i="17" l="1"/>
  <c r="I30" i="22" l="1"/>
  <c r="I31" i="22"/>
  <c r="J28" i="17"/>
  <c r="J24" i="17"/>
  <c r="H3" i="27" l="1"/>
  <c r="H4" i="27" s="1"/>
  <c r="J30" i="17"/>
  <c r="J31" i="22" l="1"/>
  <c r="J30" i="22"/>
  <c r="K28" i="17"/>
  <c r="I3" i="27" s="1"/>
  <c r="I4" i="27" s="1"/>
  <c r="K24" i="17" l="1"/>
  <c r="K30" i="17" l="1"/>
  <c r="K30" i="22" l="1"/>
  <c r="K31" i="22"/>
  <c r="L28" i="17"/>
  <c r="J3" i="27" s="1"/>
  <c r="J4" i="27" s="1"/>
  <c r="L24" i="17"/>
  <c r="L30" i="17" l="1"/>
  <c r="L31" i="22" l="1"/>
  <c r="L30" i="22"/>
  <c r="M28" i="17"/>
  <c r="K3" i="27" s="1"/>
  <c r="K4" i="27" s="1"/>
  <c r="M24" i="17"/>
  <c r="M30" i="17" l="1"/>
  <c r="M31" i="22" l="1"/>
  <c r="M30" i="22"/>
  <c r="N28" i="17"/>
  <c r="L3" i="27" s="1"/>
  <c r="L4" i="27" s="1"/>
  <c r="N24" i="17"/>
  <c r="N30" i="17" l="1"/>
  <c r="N30" i="22" l="1"/>
  <c r="N31" i="22"/>
  <c r="O28" i="17"/>
  <c r="M3" i="27" l="1"/>
  <c r="M4" i="27" s="1"/>
  <c r="F180" i="24"/>
  <c r="O24" i="17"/>
  <c r="O30" i="17" l="1"/>
  <c r="O31" i="22" l="1"/>
  <c r="F220" i="24" s="1"/>
  <c r="O30" i="22"/>
  <c r="F219" i="24" s="1"/>
  <c r="P28" i="17"/>
  <c r="N3" i="27" l="1"/>
  <c r="N4" i="27" s="1"/>
  <c r="P24" i="17"/>
  <c r="P30" i="17" l="1"/>
  <c r="P30" i="22" l="1"/>
  <c r="P31" i="22"/>
  <c r="Q28" i="17"/>
  <c r="Q24" i="17"/>
  <c r="O3" i="27" l="1"/>
  <c r="O4" i="27" s="1"/>
  <c r="Q30" i="17"/>
  <c r="Q31" i="22" l="1"/>
  <c r="Q30" i="22"/>
  <c r="R28" i="17"/>
  <c r="P3" i="27" l="1"/>
  <c r="P4" i="27" s="1"/>
  <c r="R24" i="17"/>
  <c r="R30" i="17" l="1"/>
  <c r="R31" i="22" l="1"/>
  <c r="R30" i="22"/>
  <c r="S28" i="17"/>
  <c r="Q3" i="27" l="1"/>
  <c r="Q4" i="27" s="1"/>
  <c r="S24" i="17"/>
  <c r="S30" i="17" l="1"/>
  <c r="S30" i="22" l="1"/>
  <c r="S31" i="22"/>
  <c r="T28" i="17"/>
  <c r="R3" i="27" l="1"/>
  <c r="R4" i="27" s="1"/>
  <c r="T24" i="17"/>
  <c r="T30" i="17" l="1"/>
  <c r="T30" i="22" l="1"/>
  <c r="T31" i="22"/>
  <c r="U28" i="17"/>
  <c r="U24" i="17"/>
  <c r="S3" i="27" l="1"/>
  <c r="S4" i="27" s="1"/>
  <c r="U30" i="17"/>
  <c r="U30" i="22" l="1"/>
  <c r="U31" i="22"/>
  <c r="V28" i="17"/>
  <c r="T3" i="27" s="1"/>
  <c r="T4" i="27" s="1"/>
  <c r="V24" i="17"/>
  <c r="V30" i="17" l="1"/>
  <c r="V30" i="22" l="1"/>
  <c r="V31" i="22"/>
  <c r="W28" i="17"/>
  <c r="U3" i="27" s="1"/>
  <c r="U4" i="27" s="1"/>
  <c r="W24" i="17" l="1"/>
  <c r="W30" i="17" l="1"/>
  <c r="W31" i="22" l="1"/>
  <c r="W30" i="22"/>
  <c r="X28" i="17"/>
  <c r="V3" i="27" s="1"/>
  <c r="V4" i="27" s="1"/>
  <c r="X24" i="17"/>
  <c r="X30" i="17" l="1"/>
  <c r="X31" i="22" l="1"/>
  <c r="X30" i="22"/>
  <c r="Y28" i="17"/>
  <c r="W3" i="27" s="1"/>
  <c r="W4" i="27" s="1"/>
  <c r="Y24" i="17"/>
  <c r="Y30" i="17" l="1"/>
  <c r="Y30" i="22" l="1"/>
  <c r="Y31" i="22"/>
  <c r="Z28" i="17"/>
  <c r="X3" i="27" s="1"/>
  <c r="X4" i="27" s="1"/>
  <c r="Z24" i="17"/>
  <c r="Z30" i="17" l="1"/>
  <c r="Z31" i="22" l="1"/>
  <c r="Z30" i="22"/>
  <c r="AA28" i="17"/>
  <c r="Y3" i="27" l="1"/>
  <c r="Y4" i="27" s="1"/>
  <c r="G180" i="24"/>
  <c r="AA24" i="17"/>
  <c r="AA30" i="17" l="1"/>
  <c r="AA30" i="22" l="1"/>
  <c r="G219" i="24" s="1"/>
  <c r="AA31" i="22"/>
  <c r="G220" i="24" s="1"/>
  <c r="AB28" i="17"/>
  <c r="Z3" i="27" l="1"/>
  <c r="Z4" i="27" s="1"/>
  <c r="AB24" i="17"/>
  <c r="AB30" i="17" l="1"/>
  <c r="AB31" i="22" l="1"/>
  <c r="AB30" i="22"/>
  <c r="AC28" i="17"/>
  <c r="AC24" i="17"/>
  <c r="AA3" i="27" l="1"/>
  <c r="AA4" i="27" s="1"/>
  <c r="AC30" i="17"/>
  <c r="AC31" i="22" l="1"/>
  <c r="AC30" i="22"/>
  <c r="AD28" i="17"/>
  <c r="AD24" i="17"/>
  <c r="AB3" i="27" l="1"/>
  <c r="AB4" i="27" s="1"/>
  <c r="AD30" i="17"/>
  <c r="AD30" i="22" l="1"/>
  <c r="AD31" i="22"/>
  <c r="AE28" i="17"/>
  <c r="AC3" i="27" l="1"/>
  <c r="AC4" i="27" s="1"/>
  <c r="AE24" i="17"/>
  <c r="AE30" i="17" l="1"/>
  <c r="AE31" i="22" l="1"/>
  <c r="AE30" i="22"/>
  <c r="AF28" i="17"/>
  <c r="AD3" i="27" l="1"/>
  <c r="AD4" i="27" s="1"/>
  <c r="AF24" i="17"/>
  <c r="AF30" i="17" l="1"/>
  <c r="AF30" i="22" l="1"/>
  <c r="AF31" i="22"/>
  <c r="AG28" i="17"/>
  <c r="AG24" i="17"/>
  <c r="AE3" i="27" l="1"/>
  <c r="AE4" i="27" s="1"/>
  <c r="AE5" i="27" s="1"/>
  <c r="AG30" i="17"/>
  <c r="AG31" i="22" l="1"/>
  <c r="AG30" i="22"/>
  <c r="AH28" i="17"/>
  <c r="AF3" i="27" s="1"/>
  <c r="AF4" i="27" s="1"/>
  <c r="AF5" i="27" s="1"/>
  <c r="AH24" i="17"/>
  <c r="AH30" i="17" l="1"/>
  <c r="AH31" i="22" l="1"/>
  <c r="AH30" i="22"/>
  <c r="AI28" i="17"/>
  <c r="AG3" i="27" s="1"/>
  <c r="AG4" i="27" s="1"/>
  <c r="AG5" i="27" s="1"/>
  <c r="AI24" i="17" l="1"/>
  <c r="AI30" i="17" l="1"/>
  <c r="AI30" i="22" l="1"/>
  <c r="AI31" i="22"/>
  <c r="AJ28" i="17"/>
  <c r="AH3" i="27" s="1"/>
  <c r="AH4" i="27" s="1"/>
  <c r="AH5" i="27" s="1"/>
  <c r="AJ24" i="17"/>
  <c r="AJ30" i="17" l="1"/>
  <c r="AJ31" i="22" l="1"/>
  <c r="AJ30" i="22"/>
  <c r="AK28" i="17"/>
  <c r="AI3" i="27" s="1"/>
  <c r="AI4" i="27" s="1"/>
  <c r="AI5" i="27" s="1"/>
  <c r="AK24" i="17"/>
  <c r="AK30" i="17" l="1"/>
  <c r="AK31" i="22" l="1"/>
  <c r="AK30" i="22"/>
  <c r="AL28" i="17"/>
  <c r="AJ3" i="27" s="1"/>
  <c r="AJ4" i="27" s="1"/>
  <c r="AJ5" i="27" s="1"/>
  <c r="AL24" i="17" l="1"/>
  <c r="AL30" i="17" l="1"/>
  <c r="AL30" i="22" l="1"/>
  <c r="AL31" i="22"/>
  <c r="AM28" i="17"/>
  <c r="AK3" i="27" l="1"/>
  <c r="AK4" i="27" s="1"/>
  <c r="AK5" i="27" s="1"/>
  <c r="H180" i="24"/>
  <c r="AM24" i="17"/>
  <c r="AM30" i="17" l="1"/>
  <c r="AM31" i="22" l="1"/>
  <c r="H220" i="24" s="1"/>
  <c r="AM30" i="22"/>
  <c r="H219" i="24" s="1"/>
  <c r="D97" i="16"/>
  <c r="D94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C77" i="16"/>
  <c r="C95" i="16" s="1"/>
  <c r="C78" i="16"/>
  <c r="C96" i="16" s="1"/>
  <c r="C79" i="16"/>
  <c r="C97" i="16" s="1"/>
  <c r="C80" i="16"/>
  <c r="C98" i="16" s="1"/>
  <c r="C81" i="16"/>
  <c r="C99" i="16" s="1"/>
  <c r="C82" i="16"/>
  <c r="C100" i="16" s="1"/>
  <c r="C83" i="16"/>
  <c r="C101" i="16" s="1"/>
  <c r="C84" i="16"/>
  <c r="C102" i="16" s="1"/>
  <c r="C85" i="16"/>
  <c r="C103" i="16" s="1"/>
  <c r="C86" i="16"/>
  <c r="C104" i="16" s="1"/>
  <c r="C87" i="16"/>
  <c r="C105" i="16" s="1"/>
  <c r="C88" i="16"/>
  <c r="C106" i="16" s="1"/>
  <c r="C89" i="16"/>
  <c r="C107" i="16" s="1"/>
  <c r="C90" i="16"/>
  <c r="C108" i="16" s="1"/>
  <c r="C91" i="16"/>
  <c r="C109" i="16" s="1"/>
  <c r="C76" i="16"/>
  <c r="C94" i="16" s="1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C18" i="7"/>
  <c r="E41" i="4" s="1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C14" i="7"/>
  <c r="E30" i="4" s="1"/>
  <c r="C15" i="7"/>
  <c r="E31" i="4" s="1"/>
  <c r="C16" i="7"/>
  <c r="E39" i="4" s="1"/>
  <c r="C17" i="7"/>
  <c r="E40" i="4" s="1"/>
  <c r="C13" i="7"/>
  <c r="D58" i="16"/>
  <c r="I41" i="16"/>
  <c r="I59" i="16" s="1"/>
  <c r="J41" i="16"/>
  <c r="J59" i="16" s="1"/>
  <c r="K41" i="16"/>
  <c r="K59" i="16" s="1"/>
  <c r="L41" i="16"/>
  <c r="L59" i="16" s="1"/>
  <c r="M41" i="16"/>
  <c r="M59" i="16" s="1"/>
  <c r="N41" i="16"/>
  <c r="N59" i="16" s="1"/>
  <c r="O41" i="16"/>
  <c r="O59" i="16" s="1"/>
  <c r="P41" i="16"/>
  <c r="P59" i="16" s="1"/>
  <c r="Q41" i="16"/>
  <c r="Q59" i="16" s="1"/>
  <c r="R41" i="16"/>
  <c r="R59" i="16" s="1"/>
  <c r="S41" i="16"/>
  <c r="S59" i="16" s="1"/>
  <c r="T41" i="16"/>
  <c r="T59" i="16" s="1"/>
  <c r="U41" i="16"/>
  <c r="U59" i="16" s="1"/>
  <c r="V41" i="16"/>
  <c r="V59" i="16" s="1"/>
  <c r="W41" i="16"/>
  <c r="W59" i="16" s="1"/>
  <c r="X41" i="16"/>
  <c r="X59" i="16" s="1"/>
  <c r="Y41" i="16"/>
  <c r="Y59" i="16" s="1"/>
  <c r="Z41" i="16"/>
  <c r="Z59" i="16" s="1"/>
  <c r="AA41" i="16"/>
  <c r="AA59" i="16" s="1"/>
  <c r="AB41" i="16"/>
  <c r="AB59" i="16" s="1"/>
  <c r="AC41" i="16"/>
  <c r="AC59" i="16" s="1"/>
  <c r="AD41" i="16"/>
  <c r="AD59" i="16" s="1"/>
  <c r="AE41" i="16"/>
  <c r="AE59" i="16" s="1"/>
  <c r="AF41" i="16"/>
  <c r="AF59" i="16" s="1"/>
  <c r="AG41" i="16"/>
  <c r="AG59" i="16" s="1"/>
  <c r="AH41" i="16"/>
  <c r="AH59" i="16" s="1"/>
  <c r="AI41" i="16"/>
  <c r="AI59" i="16" s="1"/>
  <c r="AJ41" i="16"/>
  <c r="AJ59" i="16" s="1"/>
  <c r="AK41" i="16"/>
  <c r="AK59" i="16" s="1"/>
  <c r="AL41" i="16"/>
  <c r="AL59" i="16" s="1"/>
  <c r="AM41" i="16"/>
  <c r="AM59" i="16" s="1"/>
  <c r="AN41" i="16"/>
  <c r="AN59" i="16" s="1"/>
  <c r="AO41" i="16"/>
  <c r="AO59" i="16" s="1"/>
  <c r="I42" i="16"/>
  <c r="I60" i="16" s="1"/>
  <c r="J42" i="16"/>
  <c r="J60" i="16" s="1"/>
  <c r="K42" i="16"/>
  <c r="K60" i="16" s="1"/>
  <c r="L42" i="16"/>
  <c r="L60" i="16" s="1"/>
  <c r="M42" i="16"/>
  <c r="M60" i="16" s="1"/>
  <c r="N42" i="16"/>
  <c r="N60" i="16" s="1"/>
  <c r="O42" i="16"/>
  <c r="O60" i="16" s="1"/>
  <c r="P42" i="16"/>
  <c r="P60" i="16" s="1"/>
  <c r="Q42" i="16"/>
  <c r="Q60" i="16" s="1"/>
  <c r="R42" i="16"/>
  <c r="R60" i="16" s="1"/>
  <c r="S42" i="16"/>
  <c r="S60" i="16" s="1"/>
  <c r="T42" i="16"/>
  <c r="T60" i="16" s="1"/>
  <c r="U42" i="16"/>
  <c r="U60" i="16" s="1"/>
  <c r="V42" i="16"/>
  <c r="V60" i="16" s="1"/>
  <c r="W42" i="16"/>
  <c r="W60" i="16" s="1"/>
  <c r="X42" i="16"/>
  <c r="X60" i="16" s="1"/>
  <c r="Y42" i="16"/>
  <c r="Y60" i="16" s="1"/>
  <c r="Z42" i="16"/>
  <c r="Z60" i="16" s="1"/>
  <c r="AA42" i="16"/>
  <c r="AA60" i="16" s="1"/>
  <c r="AB42" i="16"/>
  <c r="AB60" i="16" s="1"/>
  <c r="AC42" i="16"/>
  <c r="AC60" i="16" s="1"/>
  <c r="AD42" i="16"/>
  <c r="AD60" i="16" s="1"/>
  <c r="AE42" i="16"/>
  <c r="AE60" i="16" s="1"/>
  <c r="AF42" i="16"/>
  <c r="AF60" i="16" s="1"/>
  <c r="AG42" i="16"/>
  <c r="AG60" i="16" s="1"/>
  <c r="AH42" i="16"/>
  <c r="AH60" i="16" s="1"/>
  <c r="AI42" i="16"/>
  <c r="AI60" i="16" s="1"/>
  <c r="AJ42" i="16"/>
  <c r="AJ60" i="16" s="1"/>
  <c r="AK42" i="16"/>
  <c r="AK60" i="16" s="1"/>
  <c r="AL42" i="16"/>
  <c r="AL60" i="16" s="1"/>
  <c r="AM42" i="16"/>
  <c r="AM60" i="16" s="1"/>
  <c r="AN42" i="16"/>
  <c r="AN60" i="16" s="1"/>
  <c r="AO42" i="16"/>
  <c r="AO60" i="16" s="1"/>
  <c r="I43" i="16"/>
  <c r="I61" i="16" s="1"/>
  <c r="J43" i="16"/>
  <c r="J61" i="16" s="1"/>
  <c r="K43" i="16"/>
  <c r="K61" i="16" s="1"/>
  <c r="L43" i="16"/>
  <c r="L61" i="16" s="1"/>
  <c r="M43" i="16"/>
  <c r="M61" i="16" s="1"/>
  <c r="N43" i="16"/>
  <c r="N61" i="16" s="1"/>
  <c r="O43" i="16"/>
  <c r="O61" i="16" s="1"/>
  <c r="P43" i="16"/>
  <c r="P61" i="16" s="1"/>
  <c r="Q43" i="16"/>
  <c r="Q61" i="16" s="1"/>
  <c r="R43" i="16"/>
  <c r="R61" i="16" s="1"/>
  <c r="S43" i="16"/>
  <c r="S61" i="16" s="1"/>
  <c r="T43" i="16"/>
  <c r="T61" i="16" s="1"/>
  <c r="U43" i="16"/>
  <c r="U61" i="16" s="1"/>
  <c r="V43" i="16"/>
  <c r="V61" i="16" s="1"/>
  <c r="W43" i="16"/>
  <c r="W61" i="16" s="1"/>
  <c r="X43" i="16"/>
  <c r="X61" i="16" s="1"/>
  <c r="Y43" i="16"/>
  <c r="Y61" i="16" s="1"/>
  <c r="Z43" i="16"/>
  <c r="Z61" i="16" s="1"/>
  <c r="AA43" i="16"/>
  <c r="AA61" i="16" s="1"/>
  <c r="AB43" i="16"/>
  <c r="AB61" i="16" s="1"/>
  <c r="AC43" i="16"/>
  <c r="AC61" i="16" s="1"/>
  <c r="AD43" i="16"/>
  <c r="AD61" i="16" s="1"/>
  <c r="AE43" i="16"/>
  <c r="AE61" i="16" s="1"/>
  <c r="AF43" i="16"/>
  <c r="AF61" i="16" s="1"/>
  <c r="AG43" i="16"/>
  <c r="AG61" i="16" s="1"/>
  <c r="AH43" i="16"/>
  <c r="AH61" i="16" s="1"/>
  <c r="AI43" i="16"/>
  <c r="AI61" i="16" s="1"/>
  <c r="AJ43" i="16"/>
  <c r="AJ61" i="16" s="1"/>
  <c r="AK43" i="16"/>
  <c r="AK61" i="16" s="1"/>
  <c r="AL43" i="16"/>
  <c r="AL61" i="16" s="1"/>
  <c r="AM43" i="16"/>
  <c r="AM61" i="16" s="1"/>
  <c r="AN43" i="16"/>
  <c r="AN61" i="16" s="1"/>
  <c r="AO43" i="16"/>
  <c r="AO61" i="16" s="1"/>
  <c r="I44" i="16"/>
  <c r="I62" i="16" s="1"/>
  <c r="J44" i="16"/>
  <c r="J62" i="16" s="1"/>
  <c r="K44" i="16"/>
  <c r="K62" i="16" s="1"/>
  <c r="L44" i="16"/>
  <c r="L62" i="16" s="1"/>
  <c r="M44" i="16"/>
  <c r="M62" i="16" s="1"/>
  <c r="N44" i="16"/>
  <c r="N62" i="16" s="1"/>
  <c r="O44" i="16"/>
  <c r="O62" i="16" s="1"/>
  <c r="P44" i="16"/>
  <c r="P62" i="16" s="1"/>
  <c r="Q44" i="16"/>
  <c r="Q62" i="16" s="1"/>
  <c r="R44" i="16"/>
  <c r="R62" i="16" s="1"/>
  <c r="S44" i="16"/>
  <c r="S62" i="16" s="1"/>
  <c r="T44" i="16"/>
  <c r="T62" i="16" s="1"/>
  <c r="U44" i="16"/>
  <c r="U62" i="16" s="1"/>
  <c r="V44" i="16"/>
  <c r="V62" i="16" s="1"/>
  <c r="W44" i="16"/>
  <c r="W62" i="16" s="1"/>
  <c r="X44" i="16"/>
  <c r="X62" i="16" s="1"/>
  <c r="Y44" i="16"/>
  <c r="Y62" i="16" s="1"/>
  <c r="Z44" i="16"/>
  <c r="Z62" i="16" s="1"/>
  <c r="AA44" i="16"/>
  <c r="AA62" i="16" s="1"/>
  <c r="AB44" i="16"/>
  <c r="AB62" i="16" s="1"/>
  <c r="AC44" i="16"/>
  <c r="AC62" i="16" s="1"/>
  <c r="AD44" i="16"/>
  <c r="AD62" i="16" s="1"/>
  <c r="AE44" i="16"/>
  <c r="AE62" i="16" s="1"/>
  <c r="AF44" i="16"/>
  <c r="AF62" i="16" s="1"/>
  <c r="AG44" i="16"/>
  <c r="AG62" i="16" s="1"/>
  <c r="AH44" i="16"/>
  <c r="AH62" i="16" s="1"/>
  <c r="AI44" i="16"/>
  <c r="AI62" i="16" s="1"/>
  <c r="AJ44" i="16"/>
  <c r="AJ62" i="16" s="1"/>
  <c r="AK44" i="16"/>
  <c r="AK62" i="16" s="1"/>
  <c r="AL44" i="16"/>
  <c r="AL62" i="16" s="1"/>
  <c r="AM44" i="16"/>
  <c r="AM62" i="16" s="1"/>
  <c r="AN44" i="16"/>
  <c r="AN62" i="16" s="1"/>
  <c r="AO44" i="16"/>
  <c r="AO62" i="16" s="1"/>
  <c r="I45" i="16"/>
  <c r="I63" i="16" s="1"/>
  <c r="J45" i="16"/>
  <c r="J63" i="16" s="1"/>
  <c r="K45" i="16"/>
  <c r="K63" i="16" s="1"/>
  <c r="L45" i="16"/>
  <c r="L63" i="16" s="1"/>
  <c r="M45" i="16"/>
  <c r="M63" i="16" s="1"/>
  <c r="N45" i="16"/>
  <c r="N63" i="16" s="1"/>
  <c r="O45" i="16"/>
  <c r="O63" i="16" s="1"/>
  <c r="P45" i="16"/>
  <c r="P63" i="16" s="1"/>
  <c r="Q45" i="16"/>
  <c r="Q63" i="16" s="1"/>
  <c r="R45" i="16"/>
  <c r="R63" i="16" s="1"/>
  <c r="S45" i="16"/>
  <c r="S63" i="16" s="1"/>
  <c r="T45" i="16"/>
  <c r="T63" i="16" s="1"/>
  <c r="U45" i="16"/>
  <c r="U63" i="16" s="1"/>
  <c r="V45" i="16"/>
  <c r="V63" i="16" s="1"/>
  <c r="W45" i="16"/>
  <c r="W63" i="16" s="1"/>
  <c r="X45" i="16"/>
  <c r="X63" i="16" s="1"/>
  <c r="Y45" i="16"/>
  <c r="Y63" i="16" s="1"/>
  <c r="Z45" i="16"/>
  <c r="Z63" i="16" s="1"/>
  <c r="AA45" i="16"/>
  <c r="AA63" i="16" s="1"/>
  <c r="AB45" i="16"/>
  <c r="AB63" i="16" s="1"/>
  <c r="AC45" i="16"/>
  <c r="AC63" i="16" s="1"/>
  <c r="AD45" i="16"/>
  <c r="AD63" i="16" s="1"/>
  <c r="AE45" i="16"/>
  <c r="AE63" i="16" s="1"/>
  <c r="AF45" i="16"/>
  <c r="AF63" i="16" s="1"/>
  <c r="AG45" i="16"/>
  <c r="AG63" i="16" s="1"/>
  <c r="AH45" i="16"/>
  <c r="AH63" i="16" s="1"/>
  <c r="AI45" i="16"/>
  <c r="AI63" i="16" s="1"/>
  <c r="AJ45" i="16"/>
  <c r="AJ63" i="16" s="1"/>
  <c r="AK45" i="16"/>
  <c r="AK63" i="16" s="1"/>
  <c r="AL45" i="16"/>
  <c r="AL63" i="16" s="1"/>
  <c r="AM45" i="16"/>
  <c r="AM63" i="16" s="1"/>
  <c r="AN45" i="16"/>
  <c r="AN63" i="16" s="1"/>
  <c r="AO45" i="16"/>
  <c r="AO63" i="16" s="1"/>
  <c r="I46" i="16"/>
  <c r="I64" i="16" s="1"/>
  <c r="J46" i="16"/>
  <c r="J64" i="16" s="1"/>
  <c r="K46" i="16"/>
  <c r="K64" i="16" s="1"/>
  <c r="L46" i="16"/>
  <c r="L64" i="16" s="1"/>
  <c r="M46" i="16"/>
  <c r="M64" i="16" s="1"/>
  <c r="N46" i="16"/>
  <c r="N64" i="16" s="1"/>
  <c r="O46" i="16"/>
  <c r="O64" i="16" s="1"/>
  <c r="P46" i="16"/>
  <c r="P64" i="16" s="1"/>
  <c r="Q46" i="16"/>
  <c r="Q64" i="16" s="1"/>
  <c r="R46" i="16"/>
  <c r="R64" i="16" s="1"/>
  <c r="S46" i="16"/>
  <c r="S64" i="16" s="1"/>
  <c r="T46" i="16"/>
  <c r="T64" i="16" s="1"/>
  <c r="U46" i="16"/>
  <c r="U64" i="16" s="1"/>
  <c r="V46" i="16"/>
  <c r="V64" i="16" s="1"/>
  <c r="W46" i="16"/>
  <c r="W64" i="16" s="1"/>
  <c r="X46" i="16"/>
  <c r="X64" i="16" s="1"/>
  <c r="Y46" i="16"/>
  <c r="Y64" i="16" s="1"/>
  <c r="Z46" i="16"/>
  <c r="Z64" i="16" s="1"/>
  <c r="AA46" i="16"/>
  <c r="AA64" i="16" s="1"/>
  <c r="AB46" i="16"/>
  <c r="AB64" i="16" s="1"/>
  <c r="AC46" i="16"/>
  <c r="AC64" i="16" s="1"/>
  <c r="AD46" i="16"/>
  <c r="AD64" i="16" s="1"/>
  <c r="AE46" i="16"/>
  <c r="AE64" i="16" s="1"/>
  <c r="AF46" i="16"/>
  <c r="AF64" i="16" s="1"/>
  <c r="AG46" i="16"/>
  <c r="AG64" i="16" s="1"/>
  <c r="AH46" i="16"/>
  <c r="AH64" i="16" s="1"/>
  <c r="AI46" i="16"/>
  <c r="AI64" i="16" s="1"/>
  <c r="AJ46" i="16"/>
  <c r="AJ64" i="16" s="1"/>
  <c r="AK46" i="16"/>
  <c r="AK64" i="16" s="1"/>
  <c r="AL46" i="16"/>
  <c r="AL64" i="16" s="1"/>
  <c r="AM46" i="16"/>
  <c r="AM64" i="16" s="1"/>
  <c r="AN46" i="16"/>
  <c r="AN64" i="16" s="1"/>
  <c r="AO46" i="16"/>
  <c r="AO64" i="16" s="1"/>
  <c r="I47" i="16"/>
  <c r="I65" i="16" s="1"/>
  <c r="J47" i="16"/>
  <c r="J65" i="16" s="1"/>
  <c r="K47" i="16"/>
  <c r="K65" i="16" s="1"/>
  <c r="L47" i="16"/>
  <c r="L65" i="16" s="1"/>
  <c r="M47" i="16"/>
  <c r="M65" i="16" s="1"/>
  <c r="N47" i="16"/>
  <c r="N65" i="16" s="1"/>
  <c r="O47" i="16"/>
  <c r="O65" i="16" s="1"/>
  <c r="P47" i="16"/>
  <c r="P65" i="16" s="1"/>
  <c r="Q47" i="16"/>
  <c r="Q65" i="16" s="1"/>
  <c r="R47" i="16"/>
  <c r="R65" i="16" s="1"/>
  <c r="S47" i="16"/>
  <c r="S65" i="16" s="1"/>
  <c r="T47" i="16"/>
  <c r="T65" i="16" s="1"/>
  <c r="U47" i="16"/>
  <c r="U65" i="16" s="1"/>
  <c r="V47" i="16"/>
  <c r="V65" i="16" s="1"/>
  <c r="W47" i="16"/>
  <c r="W65" i="16" s="1"/>
  <c r="X47" i="16"/>
  <c r="X65" i="16" s="1"/>
  <c r="Y47" i="16"/>
  <c r="Y65" i="16" s="1"/>
  <c r="Z47" i="16"/>
  <c r="Z65" i="16" s="1"/>
  <c r="AA47" i="16"/>
  <c r="AA65" i="16" s="1"/>
  <c r="AB47" i="16"/>
  <c r="AB65" i="16" s="1"/>
  <c r="AC47" i="16"/>
  <c r="AC65" i="16" s="1"/>
  <c r="AD47" i="16"/>
  <c r="AD65" i="16" s="1"/>
  <c r="AE47" i="16"/>
  <c r="AE65" i="16" s="1"/>
  <c r="AF47" i="16"/>
  <c r="AF65" i="16" s="1"/>
  <c r="AG47" i="16"/>
  <c r="AG65" i="16" s="1"/>
  <c r="AH47" i="16"/>
  <c r="AH65" i="16" s="1"/>
  <c r="AI47" i="16"/>
  <c r="AI65" i="16" s="1"/>
  <c r="AJ47" i="16"/>
  <c r="AJ65" i="16" s="1"/>
  <c r="AK47" i="16"/>
  <c r="AK65" i="16" s="1"/>
  <c r="AL47" i="16"/>
  <c r="AL65" i="16" s="1"/>
  <c r="AM47" i="16"/>
  <c r="AM65" i="16" s="1"/>
  <c r="AN47" i="16"/>
  <c r="AN65" i="16" s="1"/>
  <c r="AO47" i="16"/>
  <c r="AO65" i="16" s="1"/>
  <c r="I48" i="16"/>
  <c r="I66" i="16" s="1"/>
  <c r="J48" i="16"/>
  <c r="J66" i="16" s="1"/>
  <c r="K48" i="16"/>
  <c r="K66" i="16" s="1"/>
  <c r="L48" i="16"/>
  <c r="L66" i="16" s="1"/>
  <c r="M48" i="16"/>
  <c r="M66" i="16" s="1"/>
  <c r="N48" i="16"/>
  <c r="N66" i="16" s="1"/>
  <c r="O48" i="16"/>
  <c r="O66" i="16" s="1"/>
  <c r="P48" i="16"/>
  <c r="P66" i="16" s="1"/>
  <c r="Q48" i="16"/>
  <c r="Q66" i="16" s="1"/>
  <c r="R48" i="16"/>
  <c r="R66" i="16" s="1"/>
  <c r="S48" i="16"/>
  <c r="S66" i="16" s="1"/>
  <c r="T48" i="16"/>
  <c r="T66" i="16" s="1"/>
  <c r="U48" i="16"/>
  <c r="U66" i="16" s="1"/>
  <c r="V48" i="16"/>
  <c r="V66" i="16" s="1"/>
  <c r="W48" i="16"/>
  <c r="W66" i="16" s="1"/>
  <c r="X48" i="16"/>
  <c r="X66" i="16" s="1"/>
  <c r="Y48" i="16"/>
  <c r="Y66" i="16" s="1"/>
  <c r="Z48" i="16"/>
  <c r="Z66" i="16" s="1"/>
  <c r="AA48" i="16"/>
  <c r="AA66" i="16" s="1"/>
  <c r="AB48" i="16"/>
  <c r="AB66" i="16" s="1"/>
  <c r="AC48" i="16"/>
  <c r="AC66" i="16" s="1"/>
  <c r="AD48" i="16"/>
  <c r="AD66" i="16" s="1"/>
  <c r="AE48" i="16"/>
  <c r="AE66" i="16" s="1"/>
  <c r="AF48" i="16"/>
  <c r="AF66" i="16" s="1"/>
  <c r="AG48" i="16"/>
  <c r="AG66" i="16" s="1"/>
  <c r="AH48" i="16"/>
  <c r="AH66" i="16" s="1"/>
  <c r="AI48" i="16"/>
  <c r="AI66" i="16" s="1"/>
  <c r="AJ48" i="16"/>
  <c r="AJ66" i="16" s="1"/>
  <c r="AK48" i="16"/>
  <c r="AK66" i="16" s="1"/>
  <c r="AL48" i="16"/>
  <c r="AL66" i="16" s="1"/>
  <c r="AM48" i="16"/>
  <c r="AM66" i="16" s="1"/>
  <c r="AN48" i="16"/>
  <c r="AN66" i="16" s="1"/>
  <c r="AO48" i="16"/>
  <c r="AO66" i="16" s="1"/>
  <c r="I49" i="16"/>
  <c r="I67" i="16" s="1"/>
  <c r="J49" i="16"/>
  <c r="J67" i="16" s="1"/>
  <c r="K49" i="16"/>
  <c r="K67" i="16" s="1"/>
  <c r="L49" i="16"/>
  <c r="L67" i="16" s="1"/>
  <c r="M49" i="16"/>
  <c r="M67" i="16" s="1"/>
  <c r="N49" i="16"/>
  <c r="N67" i="16" s="1"/>
  <c r="O49" i="16"/>
  <c r="O67" i="16" s="1"/>
  <c r="P49" i="16"/>
  <c r="P67" i="16" s="1"/>
  <c r="Q49" i="16"/>
  <c r="Q67" i="16" s="1"/>
  <c r="R49" i="16"/>
  <c r="R67" i="16" s="1"/>
  <c r="S49" i="16"/>
  <c r="S67" i="16" s="1"/>
  <c r="T49" i="16"/>
  <c r="T67" i="16" s="1"/>
  <c r="U49" i="16"/>
  <c r="U67" i="16" s="1"/>
  <c r="V49" i="16"/>
  <c r="V67" i="16" s="1"/>
  <c r="W49" i="16"/>
  <c r="W67" i="16" s="1"/>
  <c r="X49" i="16"/>
  <c r="X67" i="16" s="1"/>
  <c r="Y49" i="16"/>
  <c r="Y67" i="16" s="1"/>
  <c r="Z49" i="16"/>
  <c r="Z67" i="16" s="1"/>
  <c r="AA49" i="16"/>
  <c r="AA67" i="16" s="1"/>
  <c r="AB49" i="16"/>
  <c r="AB67" i="16" s="1"/>
  <c r="AC49" i="16"/>
  <c r="AC67" i="16" s="1"/>
  <c r="AD49" i="16"/>
  <c r="AD67" i="16" s="1"/>
  <c r="AE49" i="16"/>
  <c r="AE67" i="16" s="1"/>
  <c r="AF49" i="16"/>
  <c r="AF67" i="16" s="1"/>
  <c r="AG49" i="16"/>
  <c r="AG67" i="16" s="1"/>
  <c r="AH49" i="16"/>
  <c r="AH67" i="16" s="1"/>
  <c r="AI49" i="16"/>
  <c r="AI67" i="16" s="1"/>
  <c r="AJ49" i="16"/>
  <c r="AJ67" i="16" s="1"/>
  <c r="AK49" i="16"/>
  <c r="AK67" i="16" s="1"/>
  <c r="AL49" i="16"/>
  <c r="AL67" i="16" s="1"/>
  <c r="AM49" i="16"/>
  <c r="AM67" i="16" s="1"/>
  <c r="AN49" i="16"/>
  <c r="AN67" i="16" s="1"/>
  <c r="AO49" i="16"/>
  <c r="AO67" i="16" s="1"/>
  <c r="I50" i="16"/>
  <c r="I68" i="16" s="1"/>
  <c r="J50" i="16"/>
  <c r="J68" i="16" s="1"/>
  <c r="K50" i="16"/>
  <c r="K68" i="16" s="1"/>
  <c r="L50" i="16"/>
  <c r="L68" i="16" s="1"/>
  <c r="M50" i="16"/>
  <c r="M68" i="16" s="1"/>
  <c r="N50" i="16"/>
  <c r="N68" i="16" s="1"/>
  <c r="O50" i="16"/>
  <c r="O68" i="16" s="1"/>
  <c r="P50" i="16"/>
  <c r="P68" i="16" s="1"/>
  <c r="Q50" i="16"/>
  <c r="Q68" i="16" s="1"/>
  <c r="R50" i="16"/>
  <c r="R68" i="16" s="1"/>
  <c r="S50" i="16"/>
  <c r="S68" i="16" s="1"/>
  <c r="T50" i="16"/>
  <c r="T68" i="16" s="1"/>
  <c r="U50" i="16"/>
  <c r="U68" i="16" s="1"/>
  <c r="V50" i="16"/>
  <c r="V68" i="16" s="1"/>
  <c r="W50" i="16"/>
  <c r="W68" i="16" s="1"/>
  <c r="X50" i="16"/>
  <c r="X68" i="16" s="1"/>
  <c r="Y50" i="16"/>
  <c r="Y68" i="16" s="1"/>
  <c r="Z50" i="16"/>
  <c r="Z68" i="16" s="1"/>
  <c r="AA50" i="16"/>
  <c r="AA68" i="16" s="1"/>
  <c r="AB50" i="16"/>
  <c r="AB68" i="16" s="1"/>
  <c r="AC50" i="16"/>
  <c r="AC68" i="16" s="1"/>
  <c r="AD50" i="16"/>
  <c r="AD68" i="16" s="1"/>
  <c r="AE50" i="16"/>
  <c r="AE68" i="16" s="1"/>
  <c r="AF50" i="16"/>
  <c r="AF68" i="16" s="1"/>
  <c r="AG50" i="16"/>
  <c r="AG68" i="16" s="1"/>
  <c r="AH50" i="16"/>
  <c r="AH68" i="16" s="1"/>
  <c r="AI50" i="16"/>
  <c r="AI68" i="16" s="1"/>
  <c r="AJ50" i="16"/>
  <c r="AJ68" i="16" s="1"/>
  <c r="AK50" i="16"/>
  <c r="AK68" i="16" s="1"/>
  <c r="AL50" i="16"/>
  <c r="AL68" i="16" s="1"/>
  <c r="AM50" i="16"/>
  <c r="AM68" i="16" s="1"/>
  <c r="AN50" i="16"/>
  <c r="AN68" i="16" s="1"/>
  <c r="AO50" i="16"/>
  <c r="AO68" i="16" s="1"/>
  <c r="I51" i="16"/>
  <c r="I69" i="16" s="1"/>
  <c r="J51" i="16"/>
  <c r="J69" i="16" s="1"/>
  <c r="K51" i="16"/>
  <c r="K69" i="16" s="1"/>
  <c r="L51" i="16"/>
  <c r="L69" i="16" s="1"/>
  <c r="M51" i="16"/>
  <c r="M69" i="16" s="1"/>
  <c r="N51" i="16"/>
  <c r="N69" i="16" s="1"/>
  <c r="O51" i="16"/>
  <c r="O69" i="16" s="1"/>
  <c r="P51" i="16"/>
  <c r="P69" i="16" s="1"/>
  <c r="Q51" i="16"/>
  <c r="Q69" i="16" s="1"/>
  <c r="R51" i="16"/>
  <c r="R69" i="16" s="1"/>
  <c r="S51" i="16"/>
  <c r="S69" i="16" s="1"/>
  <c r="T51" i="16"/>
  <c r="T69" i="16" s="1"/>
  <c r="U51" i="16"/>
  <c r="U69" i="16" s="1"/>
  <c r="V51" i="16"/>
  <c r="V69" i="16" s="1"/>
  <c r="W51" i="16"/>
  <c r="W69" i="16" s="1"/>
  <c r="X51" i="16"/>
  <c r="X69" i="16" s="1"/>
  <c r="Y51" i="16"/>
  <c r="Y69" i="16" s="1"/>
  <c r="Z51" i="16"/>
  <c r="Z69" i="16" s="1"/>
  <c r="AA51" i="16"/>
  <c r="AA69" i="16" s="1"/>
  <c r="AB51" i="16"/>
  <c r="AB69" i="16" s="1"/>
  <c r="AC51" i="16"/>
  <c r="AC69" i="16" s="1"/>
  <c r="AD51" i="16"/>
  <c r="AD69" i="16" s="1"/>
  <c r="AE51" i="16"/>
  <c r="AE69" i="16" s="1"/>
  <c r="AF51" i="16"/>
  <c r="AF69" i="16" s="1"/>
  <c r="AG51" i="16"/>
  <c r="AG69" i="16" s="1"/>
  <c r="AH51" i="16"/>
  <c r="AH69" i="16" s="1"/>
  <c r="AI51" i="16"/>
  <c r="AI69" i="16" s="1"/>
  <c r="AJ51" i="16"/>
  <c r="AJ69" i="16" s="1"/>
  <c r="AK51" i="16"/>
  <c r="AK69" i="16" s="1"/>
  <c r="AL51" i="16"/>
  <c r="AL69" i="16" s="1"/>
  <c r="AM51" i="16"/>
  <c r="AM69" i="16" s="1"/>
  <c r="AN51" i="16"/>
  <c r="AN69" i="16" s="1"/>
  <c r="AO51" i="16"/>
  <c r="AO69" i="16" s="1"/>
  <c r="I52" i="16"/>
  <c r="I70" i="16" s="1"/>
  <c r="J52" i="16"/>
  <c r="J70" i="16" s="1"/>
  <c r="K52" i="16"/>
  <c r="K70" i="16" s="1"/>
  <c r="L52" i="16"/>
  <c r="L70" i="16" s="1"/>
  <c r="M52" i="16"/>
  <c r="M70" i="16" s="1"/>
  <c r="N52" i="16"/>
  <c r="N70" i="16" s="1"/>
  <c r="O52" i="16"/>
  <c r="O70" i="16" s="1"/>
  <c r="P52" i="16"/>
  <c r="P70" i="16" s="1"/>
  <c r="Q52" i="16"/>
  <c r="Q70" i="16" s="1"/>
  <c r="R52" i="16"/>
  <c r="R70" i="16" s="1"/>
  <c r="S52" i="16"/>
  <c r="S70" i="16" s="1"/>
  <c r="T52" i="16"/>
  <c r="T70" i="16" s="1"/>
  <c r="U52" i="16"/>
  <c r="U70" i="16" s="1"/>
  <c r="V52" i="16"/>
  <c r="V70" i="16" s="1"/>
  <c r="W52" i="16"/>
  <c r="W70" i="16" s="1"/>
  <c r="X52" i="16"/>
  <c r="X70" i="16" s="1"/>
  <c r="Y52" i="16"/>
  <c r="Y70" i="16" s="1"/>
  <c r="Z52" i="16"/>
  <c r="Z70" i="16" s="1"/>
  <c r="AA52" i="16"/>
  <c r="AA70" i="16" s="1"/>
  <c r="AB52" i="16"/>
  <c r="AB70" i="16" s="1"/>
  <c r="AC52" i="16"/>
  <c r="AC70" i="16" s="1"/>
  <c r="AD52" i="16"/>
  <c r="AD70" i="16" s="1"/>
  <c r="AE52" i="16"/>
  <c r="AE70" i="16" s="1"/>
  <c r="AF52" i="16"/>
  <c r="AF70" i="16" s="1"/>
  <c r="AG52" i="16"/>
  <c r="AG70" i="16" s="1"/>
  <c r="AH52" i="16"/>
  <c r="AH70" i="16" s="1"/>
  <c r="AI52" i="16"/>
  <c r="AI70" i="16" s="1"/>
  <c r="AJ52" i="16"/>
  <c r="AJ70" i="16" s="1"/>
  <c r="AK52" i="16"/>
  <c r="AK70" i="16" s="1"/>
  <c r="AL52" i="16"/>
  <c r="AL70" i="16" s="1"/>
  <c r="AM52" i="16"/>
  <c r="AM70" i="16" s="1"/>
  <c r="AN52" i="16"/>
  <c r="AN70" i="16" s="1"/>
  <c r="AO52" i="16"/>
  <c r="AO70" i="16" s="1"/>
  <c r="I53" i="16"/>
  <c r="I71" i="16" s="1"/>
  <c r="J53" i="16"/>
  <c r="J71" i="16" s="1"/>
  <c r="K53" i="16"/>
  <c r="K71" i="16" s="1"/>
  <c r="L53" i="16"/>
  <c r="L71" i="16" s="1"/>
  <c r="M53" i="16"/>
  <c r="M71" i="16" s="1"/>
  <c r="N53" i="16"/>
  <c r="N71" i="16" s="1"/>
  <c r="O53" i="16"/>
  <c r="O71" i="16" s="1"/>
  <c r="P53" i="16"/>
  <c r="P71" i="16" s="1"/>
  <c r="Q53" i="16"/>
  <c r="Q71" i="16" s="1"/>
  <c r="R53" i="16"/>
  <c r="R71" i="16" s="1"/>
  <c r="S53" i="16"/>
  <c r="S71" i="16" s="1"/>
  <c r="T53" i="16"/>
  <c r="T71" i="16" s="1"/>
  <c r="U53" i="16"/>
  <c r="U71" i="16" s="1"/>
  <c r="V53" i="16"/>
  <c r="V71" i="16" s="1"/>
  <c r="W53" i="16"/>
  <c r="W71" i="16" s="1"/>
  <c r="X53" i="16"/>
  <c r="X71" i="16" s="1"/>
  <c r="Y53" i="16"/>
  <c r="Y71" i="16" s="1"/>
  <c r="Z53" i="16"/>
  <c r="Z71" i="16" s="1"/>
  <c r="AA53" i="16"/>
  <c r="AA71" i="16" s="1"/>
  <c r="AB53" i="16"/>
  <c r="AB71" i="16" s="1"/>
  <c r="AC53" i="16"/>
  <c r="AC71" i="16" s="1"/>
  <c r="AD53" i="16"/>
  <c r="AD71" i="16" s="1"/>
  <c r="AE53" i="16"/>
  <c r="AE71" i="16" s="1"/>
  <c r="AF53" i="16"/>
  <c r="AF71" i="16" s="1"/>
  <c r="AG53" i="16"/>
  <c r="AG71" i="16" s="1"/>
  <c r="AH53" i="16"/>
  <c r="AH71" i="16" s="1"/>
  <c r="AI53" i="16"/>
  <c r="AI71" i="16" s="1"/>
  <c r="AJ53" i="16"/>
  <c r="AJ71" i="16" s="1"/>
  <c r="AK53" i="16"/>
  <c r="AK71" i="16" s="1"/>
  <c r="AL53" i="16"/>
  <c r="AL71" i="16" s="1"/>
  <c r="AM53" i="16"/>
  <c r="AM71" i="16" s="1"/>
  <c r="AN53" i="16"/>
  <c r="AN71" i="16" s="1"/>
  <c r="AO53" i="16"/>
  <c r="AO71" i="16" s="1"/>
  <c r="I54" i="16"/>
  <c r="I72" i="16" s="1"/>
  <c r="J54" i="16"/>
  <c r="J72" i="16" s="1"/>
  <c r="K54" i="16"/>
  <c r="K72" i="16" s="1"/>
  <c r="L54" i="16"/>
  <c r="L72" i="16" s="1"/>
  <c r="M54" i="16"/>
  <c r="M72" i="16" s="1"/>
  <c r="N54" i="16"/>
  <c r="N72" i="16" s="1"/>
  <c r="O54" i="16"/>
  <c r="O72" i="16" s="1"/>
  <c r="P54" i="16"/>
  <c r="P72" i="16" s="1"/>
  <c r="Q54" i="16"/>
  <c r="Q72" i="16" s="1"/>
  <c r="R54" i="16"/>
  <c r="R72" i="16" s="1"/>
  <c r="S54" i="16"/>
  <c r="S72" i="16" s="1"/>
  <c r="T54" i="16"/>
  <c r="T72" i="16" s="1"/>
  <c r="U54" i="16"/>
  <c r="U72" i="16" s="1"/>
  <c r="V54" i="16"/>
  <c r="V72" i="16" s="1"/>
  <c r="W54" i="16"/>
  <c r="W72" i="16" s="1"/>
  <c r="X54" i="16"/>
  <c r="X72" i="16" s="1"/>
  <c r="Y54" i="16"/>
  <c r="Y72" i="16" s="1"/>
  <c r="Z54" i="16"/>
  <c r="Z72" i="16" s="1"/>
  <c r="AA54" i="16"/>
  <c r="AA72" i="16" s="1"/>
  <c r="AB54" i="16"/>
  <c r="AB72" i="16" s="1"/>
  <c r="AC54" i="16"/>
  <c r="AC72" i="16" s="1"/>
  <c r="AD54" i="16"/>
  <c r="AD72" i="16" s="1"/>
  <c r="AE54" i="16"/>
  <c r="AE72" i="16" s="1"/>
  <c r="AF54" i="16"/>
  <c r="AF72" i="16" s="1"/>
  <c r="AG54" i="16"/>
  <c r="AG72" i="16" s="1"/>
  <c r="AH54" i="16"/>
  <c r="AH72" i="16" s="1"/>
  <c r="AI54" i="16"/>
  <c r="AI72" i="16" s="1"/>
  <c r="AJ54" i="16"/>
  <c r="AJ72" i="16" s="1"/>
  <c r="AK54" i="16"/>
  <c r="AK72" i="16" s="1"/>
  <c r="AL54" i="16"/>
  <c r="AL72" i="16" s="1"/>
  <c r="AM54" i="16"/>
  <c r="AM72" i="16" s="1"/>
  <c r="AN54" i="16"/>
  <c r="AN72" i="16" s="1"/>
  <c r="AO54" i="16"/>
  <c r="AO72" i="16" s="1"/>
  <c r="I55" i="16"/>
  <c r="I73" i="16" s="1"/>
  <c r="J55" i="16"/>
  <c r="J73" i="16" s="1"/>
  <c r="K55" i="16"/>
  <c r="K73" i="16" s="1"/>
  <c r="L55" i="16"/>
  <c r="L73" i="16" s="1"/>
  <c r="M55" i="16"/>
  <c r="M73" i="16" s="1"/>
  <c r="N55" i="16"/>
  <c r="N73" i="16" s="1"/>
  <c r="O55" i="16"/>
  <c r="O73" i="16" s="1"/>
  <c r="P55" i="16"/>
  <c r="P73" i="16" s="1"/>
  <c r="Q55" i="16"/>
  <c r="Q73" i="16" s="1"/>
  <c r="R55" i="16"/>
  <c r="R73" i="16" s="1"/>
  <c r="S55" i="16"/>
  <c r="S73" i="16" s="1"/>
  <c r="T55" i="16"/>
  <c r="T73" i="16" s="1"/>
  <c r="U55" i="16"/>
  <c r="U73" i="16" s="1"/>
  <c r="V55" i="16"/>
  <c r="V73" i="16" s="1"/>
  <c r="W55" i="16"/>
  <c r="W73" i="16" s="1"/>
  <c r="X55" i="16"/>
  <c r="X73" i="16" s="1"/>
  <c r="Y55" i="16"/>
  <c r="Y73" i="16" s="1"/>
  <c r="Z55" i="16"/>
  <c r="Z73" i="16" s="1"/>
  <c r="AA55" i="16"/>
  <c r="AA73" i="16" s="1"/>
  <c r="AB55" i="16"/>
  <c r="AB73" i="16" s="1"/>
  <c r="AC55" i="16"/>
  <c r="AC73" i="16" s="1"/>
  <c r="AD55" i="16"/>
  <c r="AD73" i="16" s="1"/>
  <c r="AE55" i="16"/>
  <c r="AE73" i="16" s="1"/>
  <c r="AF55" i="16"/>
  <c r="AF73" i="16" s="1"/>
  <c r="AG55" i="16"/>
  <c r="AG73" i="16" s="1"/>
  <c r="AH55" i="16"/>
  <c r="AH73" i="16" s="1"/>
  <c r="AI55" i="16"/>
  <c r="AI73" i="16" s="1"/>
  <c r="AJ55" i="16"/>
  <c r="AJ73" i="16" s="1"/>
  <c r="AK55" i="16"/>
  <c r="AK73" i="16" s="1"/>
  <c r="AL55" i="16"/>
  <c r="AL73" i="16" s="1"/>
  <c r="AM55" i="16"/>
  <c r="AM73" i="16" s="1"/>
  <c r="AN55" i="16"/>
  <c r="AN73" i="16" s="1"/>
  <c r="AO55" i="16"/>
  <c r="AO73" i="16" s="1"/>
  <c r="G41" i="16"/>
  <c r="G59" i="16" s="1"/>
  <c r="H41" i="16"/>
  <c r="H59" i="16" s="1"/>
  <c r="G42" i="16"/>
  <c r="G60" i="16" s="1"/>
  <c r="H42" i="16"/>
  <c r="H60" i="16" s="1"/>
  <c r="G43" i="16"/>
  <c r="G61" i="16" s="1"/>
  <c r="H43" i="16"/>
  <c r="H61" i="16" s="1"/>
  <c r="G44" i="16"/>
  <c r="G62" i="16" s="1"/>
  <c r="H44" i="16"/>
  <c r="H62" i="16" s="1"/>
  <c r="G45" i="16"/>
  <c r="G63" i="16" s="1"/>
  <c r="H45" i="16"/>
  <c r="H63" i="16" s="1"/>
  <c r="G46" i="16"/>
  <c r="G64" i="16" s="1"/>
  <c r="H46" i="16"/>
  <c r="H64" i="16" s="1"/>
  <c r="G47" i="16"/>
  <c r="G65" i="16" s="1"/>
  <c r="H47" i="16"/>
  <c r="H65" i="16" s="1"/>
  <c r="G48" i="16"/>
  <c r="G66" i="16" s="1"/>
  <c r="H48" i="16"/>
  <c r="H66" i="16" s="1"/>
  <c r="G49" i="16"/>
  <c r="G67" i="16" s="1"/>
  <c r="H49" i="16"/>
  <c r="H67" i="16" s="1"/>
  <c r="G50" i="16"/>
  <c r="G68" i="16" s="1"/>
  <c r="H50" i="16"/>
  <c r="H68" i="16" s="1"/>
  <c r="G51" i="16"/>
  <c r="G69" i="16" s="1"/>
  <c r="H51" i="16"/>
  <c r="H69" i="16" s="1"/>
  <c r="G52" i="16"/>
  <c r="G70" i="16" s="1"/>
  <c r="H52" i="16"/>
  <c r="H70" i="16" s="1"/>
  <c r="G53" i="16"/>
  <c r="G71" i="16" s="1"/>
  <c r="H53" i="16"/>
  <c r="H71" i="16" s="1"/>
  <c r="G54" i="16"/>
  <c r="G72" i="16" s="1"/>
  <c r="H54" i="16"/>
  <c r="H72" i="16" s="1"/>
  <c r="G55" i="16"/>
  <c r="G73" i="16" s="1"/>
  <c r="H55" i="16"/>
  <c r="H73" i="16" s="1"/>
  <c r="F42" i="16"/>
  <c r="F60" i="16" s="1"/>
  <c r="F43" i="16"/>
  <c r="F61" i="16" s="1"/>
  <c r="F44" i="16"/>
  <c r="F62" i="16" s="1"/>
  <c r="F45" i="16"/>
  <c r="F63" i="16" s="1"/>
  <c r="F46" i="16"/>
  <c r="F64" i="16" s="1"/>
  <c r="F47" i="16"/>
  <c r="F65" i="16" s="1"/>
  <c r="F48" i="16"/>
  <c r="F66" i="16" s="1"/>
  <c r="F49" i="16"/>
  <c r="F67" i="16" s="1"/>
  <c r="F50" i="16"/>
  <c r="F68" i="16" s="1"/>
  <c r="F51" i="16"/>
  <c r="F69" i="16" s="1"/>
  <c r="F52" i="16"/>
  <c r="F70" i="16" s="1"/>
  <c r="F53" i="16"/>
  <c r="F71" i="16" s="1"/>
  <c r="F54" i="16"/>
  <c r="F72" i="16" s="1"/>
  <c r="F55" i="16"/>
  <c r="F73" i="16" s="1"/>
  <c r="F59" i="16"/>
  <c r="F38" i="16"/>
  <c r="E19" i="6" s="1"/>
  <c r="G38" i="16"/>
  <c r="F19" i="6" s="1"/>
  <c r="H38" i="16"/>
  <c r="G19" i="6" s="1"/>
  <c r="I38" i="16"/>
  <c r="H19" i="6" s="1"/>
  <c r="J38" i="16"/>
  <c r="I19" i="6" s="1"/>
  <c r="K38" i="16"/>
  <c r="J19" i="6" s="1"/>
  <c r="L38" i="16"/>
  <c r="K19" i="6" s="1"/>
  <c r="M38" i="16"/>
  <c r="L19" i="6" s="1"/>
  <c r="N38" i="16"/>
  <c r="M19" i="6" s="1"/>
  <c r="O38" i="16"/>
  <c r="N19" i="6" s="1"/>
  <c r="P38" i="16"/>
  <c r="O19" i="6" s="1"/>
  <c r="Q38" i="16"/>
  <c r="P19" i="6" s="1"/>
  <c r="R38" i="16"/>
  <c r="Q19" i="6" s="1"/>
  <c r="S38" i="16"/>
  <c r="R19" i="6" s="1"/>
  <c r="T38" i="16"/>
  <c r="S19" i="6" s="1"/>
  <c r="U38" i="16"/>
  <c r="T19" i="6" s="1"/>
  <c r="V38" i="16"/>
  <c r="U19" i="6" s="1"/>
  <c r="W38" i="16"/>
  <c r="V19" i="6" s="1"/>
  <c r="X38" i="16"/>
  <c r="W19" i="6" s="1"/>
  <c r="Y38" i="16"/>
  <c r="X19" i="6" s="1"/>
  <c r="Z38" i="16"/>
  <c r="Y19" i="6" s="1"/>
  <c r="AA38" i="16"/>
  <c r="Z19" i="6" s="1"/>
  <c r="AB38" i="16"/>
  <c r="AA19" i="6" s="1"/>
  <c r="AC38" i="16"/>
  <c r="AB19" i="6" s="1"/>
  <c r="AD38" i="16"/>
  <c r="AC19" i="6" s="1"/>
  <c r="AE38" i="16"/>
  <c r="AD19" i="6" s="1"/>
  <c r="AF38" i="16"/>
  <c r="AE19" i="6" s="1"/>
  <c r="AG38" i="16"/>
  <c r="AF19" i="6" s="1"/>
  <c r="AH38" i="16"/>
  <c r="AG19" i="6" s="1"/>
  <c r="AI38" i="16"/>
  <c r="AH19" i="6" s="1"/>
  <c r="AJ38" i="16"/>
  <c r="AI19" i="6" s="1"/>
  <c r="AK38" i="16"/>
  <c r="AJ19" i="6" s="1"/>
  <c r="AL38" i="16"/>
  <c r="AK19" i="6" s="1"/>
  <c r="AM38" i="16"/>
  <c r="AL19" i="6" s="1"/>
  <c r="AN38" i="16"/>
  <c r="AM19" i="6" s="1"/>
  <c r="E38" i="16"/>
  <c r="D19" i="6" s="1"/>
  <c r="F41" i="4" l="1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AH41" i="4" s="1"/>
  <c r="AI41" i="4" s="1"/>
  <c r="AJ41" i="4" s="1"/>
  <c r="AK41" i="4" s="1"/>
  <c r="AL41" i="4" s="1"/>
  <c r="AM41" i="4" s="1"/>
  <c r="AN41" i="4" s="1"/>
  <c r="D96" i="16"/>
  <c r="E43" i="4"/>
  <c r="AK74" i="16"/>
  <c r="AH26" i="7" s="1"/>
  <c r="AI38" i="22" s="1"/>
  <c r="AC74" i="16"/>
  <c r="Z26" i="7" s="1"/>
  <c r="AA38" i="22" s="1"/>
  <c r="U74" i="16"/>
  <c r="R26" i="7" s="1"/>
  <c r="S38" i="22" s="1"/>
  <c r="M74" i="16"/>
  <c r="J26" i="7" s="1"/>
  <c r="K38" i="22" s="1"/>
  <c r="AG74" i="16"/>
  <c r="AD26" i="7" s="1"/>
  <c r="AE38" i="22" s="1"/>
  <c r="Q74" i="16"/>
  <c r="N26" i="7" s="1"/>
  <c r="O38" i="22" s="1"/>
  <c r="R74" i="16"/>
  <c r="O26" i="7" s="1"/>
  <c r="P38" i="22" s="1"/>
  <c r="AI74" i="16"/>
  <c r="AF26" i="7" s="1"/>
  <c r="AG38" i="22" s="1"/>
  <c r="W74" i="16"/>
  <c r="T26" i="7" s="1"/>
  <c r="U38" i="22" s="1"/>
  <c r="K74" i="16"/>
  <c r="H26" i="7" s="1"/>
  <c r="I38" i="22" s="1"/>
  <c r="AL74" i="16"/>
  <c r="AI26" i="7" s="1"/>
  <c r="AJ38" i="22" s="1"/>
  <c r="AD74" i="16"/>
  <c r="AA26" i="7" s="1"/>
  <c r="AB38" i="22" s="1"/>
  <c r="V74" i="16"/>
  <c r="S26" i="7" s="1"/>
  <c r="T38" i="22" s="1"/>
  <c r="N74" i="16"/>
  <c r="K26" i="7" s="1"/>
  <c r="L38" i="22" s="1"/>
  <c r="AO74" i="16"/>
  <c r="AL26" i="7" s="1"/>
  <c r="AM38" i="22" s="1"/>
  <c r="Y74" i="16"/>
  <c r="V26" i="7" s="1"/>
  <c r="W38" i="22" s="1"/>
  <c r="I74" i="16"/>
  <c r="F26" i="7" s="1"/>
  <c r="G38" i="22" s="1"/>
  <c r="G74" i="16"/>
  <c r="D26" i="7" s="1"/>
  <c r="E38" i="22" s="1"/>
  <c r="AN74" i="16"/>
  <c r="AK26" i="7" s="1"/>
  <c r="AL38" i="22" s="1"/>
  <c r="AJ74" i="16"/>
  <c r="AG26" i="7" s="1"/>
  <c r="AH38" i="22" s="1"/>
  <c r="AF74" i="16"/>
  <c r="AC26" i="7" s="1"/>
  <c r="AD38" i="22" s="1"/>
  <c r="AB74" i="16"/>
  <c r="Y26" i="7" s="1"/>
  <c r="Z38" i="22" s="1"/>
  <c r="X74" i="16"/>
  <c r="U26" i="7" s="1"/>
  <c r="V38" i="22" s="1"/>
  <c r="T74" i="16"/>
  <c r="Q26" i="7" s="1"/>
  <c r="R38" i="22" s="1"/>
  <c r="P74" i="16"/>
  <c r="M26" i="7" s="1"/>
  <c r="N38" i="22" s="1"/>
  <c r="L74" i="16"/>
  <c r="I26" i="7" s="1"/>
  <c r="J38" i="22" s="1"/>
  <c r="AL110" i="16"/>
  <c r="J110" i="16"/>
  <c r="H74" i="16"/>
  <c r="E26" i="7" s="1"/>
  <c r="F38" i="22" s="1"/>
  <c r="AH74" i="16"/>
  <c r="AE26" i="7" s="1"/>
  <c r="AF38" i="22" s="1"/>
  <c r="AM74" i="16"/>
  <c r="AJ26" i="7" s="1"/>
  <c r="AK38" i="22" s="1"/>
  <c r="AE74" i="16"/>
  <c r="AB26" i="7" s="1"/>
  <c r="AC38" i="22" s="1"/>
  <c r="AA74" i="16"/>
  <c r="X26" i="7" s="1"/>
  <c r="Y38" i="22" s="1"/>
  <c r="S74" i="16"/>
  <c r="P26" i="7" s="1"/>
  <c r="Q38" i="22" s="1"/>
  <c r="O74" i="16"/>
  <c r="L26" i="7" s="1"/>
  <c r="M38" i="22" s="1"/>
  <c r="F74" i="16"/>
  <c r="C26" i="7" s="1"/>
  <c r="D38" i="22" s="1"/>
  <c r="Z74" i="16"/>
  <c r="W26" i="7" s="1"/>
  <c r="X38" i="22" s="1"/>
  <c r="J74" i="16"/>
  <c r="G26" i="7" s="1"/>
  <c r="H38" i="22" s="1"/>
  <c r="F167" i="24"/>
  <c r="H167" i="24"/>
  <c r="G167" i="24"/>
  <c r="E38" i="4"/>
  <c r="AK33" i="4"/>
  <c r="U33" i="4"/>
  <c r="AG33" i="4"/>
  <c r="Q33" i="4"/>
  <c r="AM43" i="5"/>
  <c r="AC33" i="4"/>
  <c r="M33" i="4"/>
  <c r="E33" i="4"/>
  <c r="Y33" i="4"/>
  <c r="I33" i="4"/>
  <c r="D95" i="16"/>
  <c r="AL43" i="5"/>
  <c r="AN33" i="4"/>
  <c r="AJ33" i="4"/>
  <c r="AF33" i="4"/>
  <c r="AB33" i="4"/>
  <c r="X33" i="4"/>
  <c r="T33" i="4"/>
  <c r="P33" i="4"/>
  <c r="L33" i="4"/>
  <c r="H33" i="4"/>
  <c r="E44" i="4"/>
  <c r="AK43" i="5"/>
  <c r="AM42" i="5"/>
  <c r="AM33" i="4"/>
  <c r="AI33" i="4"/>
  <c r="AE33" i="4"/>
  <c r="AA33" i="4"/>
  <c r="W33" i="4"/>
  <c r="S33" i="4"/>
  <c r="O33" i="4"/>
  <c r="K33" i="4"/>
  <c r="G33" i="4"/>
  <c r="E45" i="4"/>
  <c r="AL42" i="5"/>
  <c r="AL33" i="4"/>
  <c r="AH33" i="4"/>
  <c r="AD33" i="4"/>
  <c r="Z33" i="4"/>
  <c r="V33" i="4"/>
  <c r="R33" i="4"/>
  <c r="N33" i="4"/>
  <c r="J33" i="4"/>
  <c r="F33" i="4"/>
  <c r="E34" i="4"/>
  <c r="F110" i="16"/>
  <c r="N110" i="16"/>
  <c r="V110" i="16"/>
  <c r="R110" i="16"/>
  <c r="I110" i="16"/>
  <c r="AK110" i="16"/>
  <c r="AC110" i="16"/>
  <c r="U110" i="16"/>
  <c r="M110" i="16"/>
  <c r="AN110" i="16"/>
  <c r="AF110" i="16"/>
  <c r="T110" i="16"/>
  <c r="L110" i="16"/>
  <c r="H110" i="16"/>
  <c r="AI110" i="16"/>
  <c r="AA110" i="16"/>
  <c r="S110" i="16"/>
  <c r="K110" i="16"/>
  <c r="AO110" i="16"/>
  <c r="AG110" i="16"/>
  <c r="Y110" i="16"/>
  <c r="Q110" i="16"/>
  <c r="AJ110" i="16"/>
  <c r="AB110" i="16"/>
  <c r="X110" i="16"/>
  <c r="P110" i="16"/>
  <c r="AM110" i="16"/>
  <c r="AE110" i="16"/>
  <c r="W110" i="16"/>
  <c r="O110" i="16"/>
  <c r="G110" i="16"/>
  <c r="AH110" i="16"/>
  <c r="AD110" i="16"/>
  <c r="Z110" i="16"/>
  <c r="AJ25" i="22"/>
  <c r="AJ24" i="22"/>
  <c r="AF25" i="22"/>
  <c r="AF24" i="22"/>
  <c r="AB25" i="22"/>
  <c r="AB24" i="22"/>
  <c r="X25" i="22"/>
  <c r="X24" i="22"/>
  <c r="T25" i="22"/>
  <c r="T24" i="22"/>
  <c r="P25" i="22"/>
  <c r="P24" i="22"/>
  <c r="L25" i="22"/>
  <c r="L24" i="22"/>
  <c r="H25" i="22"/>
  <c r="H24" i="22"/>
  <c r="AM25" i="22"/>
  <c r="AM24" i="22"/>
  <c r="AI25" i="22"/>
  <c r="AI24" i="22"/>
  <c r="AE25" i="22"/>
  <c r="AE24" i="22"/>
  <c r="AA25" i="22"/>
  <c r="AA24" i="22"/>
  <c r="W25" i="22"/>
  <c r="W24" i="22"/>
  <c r="S25" i="22"/>
  <c r="S24" i="22"/>
  <c r="O25" i="22"/>
  <c r="O24" i="22"/>
  <c r="K25" i="22"/>
  <c r="K24" i="22"/>
  <c r="G25" i="22"/>
  <c r="G24" i="22"/>
  <c r="AL24" i="22"/>
  <c r="AL25" i="22"/>
  <c r="AH24" i="22"/>
  <c r="AH25" i="22"/>
  <c r="AD24" i="22"/>
  <c r="AD25" i="22"/>
  <c r="Z24" i="22"/>
  <c r="Z25" i="22"/>
  <c r="V24" i="22"/>
  <c r="V25" i="22"/>
  <c r="R24" i="22"/>
  <c r="R25" i="22"/>
  <c r="N24" i="22"/>
  <c r="N25" i="22"/>
  <c r="J24" i="22"/>
  <c r="J25" i="22"/>
  <c r="F24" i="22"/>
  <c r="F25" i="22"/>
  <c r="AK25" i="22"/>
  <c r="AK24" i="22"/>
  <c r="AG25" i="22"/>
  <c r="AG24" i="22"/>
  <c r="AC25" i="22"/>
  <c r="AC24" i="22"/>
  <c r="Y25" i="22"/>
  <c r="Y24" i="22"/>
  <c r="U25" i="22"/>
  <c r="U24" i="22"/>
  <c r="Q25" i="22"/>
  <c r="Q24" i="22"/>
  <c r="M25" i="22"/>
  <c r="M24" i="22"/>
  <c r="I25" i="22"/>
  <c r="I24" i="22"/>
  <c r="E25" i="22"/>
  <c r="E24" i="22"/>
  <c r="D25" i="22"/>
  <c r="D24" i="22"/>
  <c r="F39" i="4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F30" i="4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AO92" i="16"/>
  <c r="AK92" i="16"/>
  <c r="AG92" i="16"/>
  <c r="AC92" i="16"/>
  <c r="Y92" i="16"/>
  <c r="U92" i="16"/>
  <c r="Q92" i="16"/>
  <c r="M92" i="16"/>
  <c r="I92" i="16"/>
  <c r="AM41" i="5"/>
  <c r="AN92" i="16"/>
  <c r="AJ92" i="16"/>
  <c r="AF92" i="16"/>
  <c r="AB92" i="16"/>
  <c r="X92" i="16"/>
  <c r="T92" i="16"/>
  <c r="P92" i="16"/>
  <c r="L92" i="16"/>
  <c r="H92" i="16"/>
  <c r="D41" i="5"/>
  <c r="AJ41" i="5"/>
  <c r="AF41" i="5"/>
  <c r="AB41" i="5"/>
  <c r="X41" i="5"/>
  <c r="T41" i="5"/>
  <c r="P41" i="5"/>
  <c r="L41" i="5"/>
  <c r="H41" i="5"/>
  <c r="AM92" i="16"/>
  <c r="AI92" i="16"/>
  <c r="AE92" i="16"/>
  <c r="AA92" i="16"/>
  <c r="W92" i="16"/>
  <c r="S92" i="16"/>
  <c r="O92" i="16"/>
  <c r="K92" i="16"/>
  <c r="G92" i="16"/>
  <c r="D43" i="5"/>
  <c r="AG43" i="5"/>
  <c r="AC43" i="5"/>
  <c r="Y43" i="5"/>
  <c r="U43" i="5"/>
  <c r="Q43" i="5"/>
  <c r="M43" i="5"/>
  <c r="I43" i="5"/>
  <c r="E43" i="5"/>
  <c r="AJ42" i="5"/>
  <c r="AF42" i="5"/>
  <c r="AB42" i="5"/>
  <c r="X42" i="5"/>
  <c r="T42" i="5"/>
  <c r="P42" i="5"/>
  <c r="L42" i="5"/>
  <c r="H42" i="5"/>
  <c r="AI41" i="5"/>
  <c r="AE41" i="5"/>
  <c r="AA41" i="5"/>
  <c r="W41" i="5"/>
  <c r="S41" i="5"/>
  <c r="O41" i="5"/>
  <c r="K41" i="5"/>
  <c r="G41" i="5"/>
  <c r="F92" i="16"/>
  <c r="AL92" i="16"/>
  <c r="AL113" i="16" s="1"/>
  <c r="AH92" i="16"/>
  <c r="AD92" i="16"/>
  <c r="Z92" i="16"/>
  <c r="V92" i="16"/>
  <c r="R92" i="16"/>
  <c r="N92" i="16"/>
  <c r="J92" i="16"/>
  <c r="D42" i="5"/>
  <c r="AJ43" i="5"/>
  <c r="AF43" i="5"/>
  <c r="AB43" i="5"/>
  <c r="X43" i="5"/>
  <c r="T43" i="5"/>
  <c r="P43" i="5"/>
  <c r="L43" i="5"/>
  <c r="H43" i="5"/>
  <c r="AI42" i="5"/>
  <c r="AE42" i="5"/>
  <c r="AA42" i="5"/>
  <c r="W42" i="5"/>
  <c r="S42" i="5"/>
  <c r="O42" i="5"/>
  <c r="K42" i="5"/>
  <c r="G42" i="5"/>
  <c r="AL41" i="5"/>
  <c r="AH41" i="5"/>
  <c r="AD41" i="5"/>
  <c r="Z41" i="5"/>
  <c r="V41" i="5"/>
  <c r="R41" i="5"/>
  <c r="N41" i="5"/>
  <c r="J41" i="5"/>
  <c r="F41" i="5"/>
  <c r="AI43" i="5"/>
  <c r="AE43" i="5"/>
  <c r="AA43" i="5"/>
  <c r="W43" i="5"/>
  <c r="S43" i="5"/>
  <c r="O43" i="5"/>
  <c r="K43" i="5"/>
  <c r="G43" i="5"/>
  <c r="AH42" i="5"/>
  <c r="AD42" i="5"/>
  <c r="Z42" i="5"/>
  <c r="V42" i="5"/>
  <c r="R42" i="5"/>
  <c r="N42" i="5"/>
  <c r="J42" i="5"/>
  <c r="F42" i="5"/>
  <c r="AK41" i="5"/>
  <c r="AG41" i="5"/>
  <c r="AC41" i="5"/>
  <c r="Y41" i="5"/>
  <c r="U41" i="5"/>
  <c r="Q41" i="5"/>
  <c r="M41" i="5"/>
  <c r="I41" i="5"/>
  <c r="E41" i="5"/>
  <c r="AH43" i="5"/>
  <c r="AD43" i="5"/>
  <c r="Z43" i="5"/>
  <c r="V43" i="5"/>
  <c r="R43" i="5"/>
  <c r="N43" i="5"/>
  <c r="J43" i="5"/>
  <c r="F43" i="5"/>
  <c r="AK42" i="5"/>
  <c r="AG42" i="5"/>
  <c r="AC42" i="5"/>
  <c r="Y42" i="5"/>
  <c r="U42" i="5"/>
  <c r="Q42" i="5"/>
  <c r="M42" i="5"/>
  <c r="I42" i="5"/>
  <c r="E42" i="5"/>
  <c r="F31" i="4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AM56" i="16"/>
  <c r="AI56" i="16"/>
  <c r="AE56" i="16"/>
  <c r="AA56" i="16"/>
  <c r="W56" i="16"/>
  <c r="S56" i="16"/>
  <c r="O56" i="16"/>
  <c r="K56" i="16"/>
  <c r="H56" i="16"/>
  <c r="AO56" i="16"/>
  <c r="AK56" i="16"/>
  <c r="AG56" i="16"/>
  <c r="AC56" i="16"/>
  <c r="Y56" i="16"/>
  <c r="U56" i="16"/>
  <c r="Q56" i="16"/>
  <c r="M56" i="16"/>
  <c r="I56" i="16"/>
  <c r="F56" i="16"/>
  <c r="G56" i="16"/>
  <c r="AL56" i="16"/>
  <c r="AH56" i="16"/>
  <c r="AD56" i="16"/>
  <c r="Z56" i="16"/>
  <c r="V56" i="16"/>
  <c r="R56" i="16"/>
  <c r="N56" i="16"/>
  <c r="J56" i="16"/>
  <c r="AN56" i="16"/>
  <c r="AJ56" i="16"/>
  <c r="AF56" i="16"/>
  <c r="AB56" i="16"/>
  <c r="X56" i="16"/>
  <c r="T56" i="16"/>
  <c r="P56" i="16"/>
  <c r="L56" i="16"/>
  <c r="G227" i="24" l="1"/>
  <c r="H227" i="24"/>
  <c r="F43" i="4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AJ43" i="4" s="1"/>
  <c r="AK43" i="4" s="1"/>
  <c r="AL43" i="4" s="1"/>
  <c r="AM43" i="4" s="1"/>
  <c r="AN43" i="4" s="1"/>
  <c r="J113" i="16"/>
  <c r="F227" i="24"/>
  <c r="D46" i="5"/>
  <c r="F44" i="4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4" i="4" s="1"/>
  <c r="AI44" i="4" s="1"/>
  <c r="AJ44" i="4" s="1"/>
  <c r="AK44" i="4" s="1"/>
  <c r="AL44" i="4" s="1"/>
  <c r="AM44" i="4" s="1"/>
  <c r="AN44" i="4" s="1"/>
  <c r="F45" i="4"/>
  <c r="G45" i="4" s="1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AJ45" i="4" s="1"/>
  <c r="AK45" i="4" s="1"/>
  <c r="AL45" i="4" s="1"/>
  <c r="AM45" i="4" s="1"/>
  <c r="AN45" i="4" s="1"/>
  <c r="E42" i="4"/>
  <c r="F34" i="4"/>
  <c r="G34" i="4" s="1"/>
  <c r="H34" i="4" s="1"/>
  <c r="I34" i="4" s="1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4" s="1"/>
  <c r="V34" i="4" s="1"/>
  <c r="W34" i="4" s="1"/>
  <c r="X34" i="4" s="1"/>
  <c r="Y34" i="4" s="1"/>
  <c r="Z34" i="4" s="1"/>
  <c r="AA34" i="4" s="1"/>
  <c r="AB34" i="4" s="1"/>
  <c r="AC34" i="4" s="1"/>
  <c r="E46" i="5"/>
  <c r="X113" i="16"/>
  <c r="M113" i="16"/>
  <c r="AG113" i="16"/>
  <c r="T113" i="16"/>
  <c r="AM113" i="16"/>
  <c r="AJ113" i="16"/>
  <c r="AO113" i="16"/>
  <c r="AI113" i="16"/>
  <c r="AF113" i="16"/>
  <c r="AC113" i="16"/>
  <c r="V113" i="16"/>
  <c r="Z113" i="16"/>
  <c r="O113" i="16"/>
  <c r="P113" i="16"/>
  <c r="Q113" i="16"/>
  <c r="K113" i="16"/>
  <c r="H113" i="16"/>
  <c r="AN113" i="16"/>
  <c r="AK113" i="16"/>
  <c r="N113" i="16"/>
  <c r="G28" i="24"/>
  <c r="AD113" i="16"/>
  <c r="W113" i="16"/>
  <c r="Y113" i="16"/>
  <c r="S113" i="16"/>
  <c r="L113" i="16"/>
  <c r="I113" i="16"/>
  <c r="AH113" i="16"/>
  <c r="AE113" i="16"/>
  <c r="AB113" i="16"/>
  <c r="AA113" i="16"/>
  <c r="U113" i="16"/>
  <c r="R113" i="16"/>
  <c r="AL6" i="22"/>
  <c r="G113" i="16"/>
  <c r="F113" i="16"/>
  <c r="F28" i="24"/>
  <c r="AM6" i="22"/>
  <c r="H28" i="24"/>
  <c r="F214" i="24"/>
  <c r="G214" i="24"/>
  <c r="H214" i="24"/>
  <c r="H213" i="24"/>
  <c r="F213" i="24"/>
  <c r="G213" i="24"/>
  <c r="H126" i="24"/>
  <c r="G125" i="24"/>
  <c r="G126" i="24"/>
  <c r="F126" i="24"/>
  <c r="F125" i="24"/>
  <c r="H125" i="24"/>
  <c r="H124" i="24"/>
  <c r="G124" i="24"/>
  <c r="F124" i="24"/>
  <c r="R39" i="4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F35" i="24"/>
  <c r="R31" i="4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F26" i="24"/>
  <c r="R30" i="4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F25" i="24"/>
  <c r="D28" i="22"/>
  <c r="I28" i="22"/>
  <c r="Q28" i="22"/>
  <c r="Y28" i="22"/>
  <c r="AG28" i="22"/>
  <c r="K28" i="22"/>
  <c r="S28" i="22"/>
  <c r="AA28" i="22"/>
  <c r="AI28" i="22"/>
  <c r="H28" i="22"/>
  <c r="P28" i="22"/>
  <c r="X28" i="22"/>
  <c r="AF28" i="22"/>
  <c r="E28" i="22"/>
  <c r="M28" i="22"/>
  <c r="U28" i="22"/>
  <c r="AC28" i="22"/>
  <c r="AK28" i="22"/>
  <c r="G28" i="22"/>
  <c r="O28" i="22"/>
  <c r="W28" i="22"/>
  <c r="AE28" i="22"/>
  <c r="AM28" i="22"/>
  <c r="L28" i="22"/>
  <c r="T28" i="22"/>
  <c r="AB28" i="22"/>
  <c r="AJ28" i="22"/>
  <c r="M6" i="22"/>
  <c r="Q6" i="22"/>
  <c r="AG6" i="22"/>
  <c r="J6" i="22"/>
  <c r="Z6" i="22"/>
  <c r="K6" i="22"/>
  <c r="AA6" i="22"/>
  <c r="T6" i="22"/>
  <c r="AJ6" i="22"/>
  <c r="E6" i="22"/>
  <c r="U6" i="22"/>
  <c r="AK6" i="22"/>
  <c r="N6" i="22"/>
  <c r="AD6" i="22"/>
  <c r="O6" i="22"/>
  <c r="AE6" i="22"/>
  <c r="H6" i="22"/>
  <c r="X6" i="22"/>
  <c r="F28" i="22"/>
  <c r="N28" i="22"/>
  <c r="V28" i="22"/>
  <c r="AD28" i="22"/>
  <c r="AL28" i="22"/>
  <c r="I6" i="22"/>
  <c r="Y6" i="22"/>
  <c r="R6" i="22"/>
  <c r="AH6" i="22"/>
  <c r="S6" i="22"/>
  <c r="AI6" i="22"/>
  <c r="L6" i="22"/>
  <c r="AB6" i="22"/>
  <c r="AC6" i="22"/>
  <c r="F6" i="22"/>
  <c r="V6" i="22"/>
  <c r="G6" i="22"/>
  <c r="W6" i="22"/>
  <c r="P6" i="22"/>
  <c r="AF6" i="22"/>
  <c r="J28" i="22"/>
  <c r="R28" i="22"/>
  <c r="Z28" i="22"/>
  <c r="AH28" i="22"/>
  <c r="D6" i="22"/>
  <c r="AL46" i="5"/>
  <c r="AM46" i="5"/>
  <c r="E28" i="4"/>
  <c r="U46" i="5"/>
  <c r="AK46" i="5"/>
  <c r="N46" i="5"/>
  <c r="AD46" i="5"/>
  <c r="I46" i="5"/>
  <c r="Y46" i="5"/>
  <c r="R46" i="5"/>
  <c r="S46" i="5"/>
  <c r="AI46" i="5"/>
  <c r="AB46" i="5"/>
  <c r="M46" i="5"/>
  <c r="AC46" i="5"/>
  <c r="F46" i="5"/>
  <c r="V46" i="5"/>
  <c r="G46" i="5"/>
  <c r="W46" i="5"/>
  <c r="P46" i="5"/>
  <c r="AF46" i="5"/>
  <c r="AH46" i="5"/>
  <c r="L46" i="5"/>
  <c r="Q46" i="5"/>
  <c r="AG46" i="5"/>
  <c r="J46" i="5"/>
  <c r="Z46" i="5"/>
  <c r="K46" i="5"/>
  <c r="AA46" i="5"/>
  <c r="T46" i="5"/>
  <c r="AJ46" i="5"/>
  <c r="O46" i="5"/>
  <c r="AE46" i="5"/>
  <c r="H46" i="5"/>
  <c r="X46" i="5"/>
  <c r="F29" i="24" l="1"/>
  <c r="F27" i="24" s="1"/>
  <c r="F39" i="24"/>
  <c r="G7" i="20"/>
  <c r="G9" i="21"/>
  <c r="F9" i="21"/>
  <c r="F7" i="20"/>
  <c r="F40" i="24"/>
  <c r="E9" i="21"/>
  <c r="E7" i="20"/>
  <c r="D9" i="21"/>
  <c r="D7" i="20"/>
  <c r="F41" i="24"/>
  <c r="G217" i="24"/>
  <c r="F217" i="24"/>
  <c r="H217" i="24"/>
  <c r="G196" i="24"/>
  <c r="H196" i="24"/>
  <c r="F196" i="24"/>
  <c r="H129" i="24"/>
  <c r="E24" i="25" s="1"/>
  <c r="F129" i="24"/>
  <c r="C24" i="25" s="1"/>
  <c r="G129" i="24"/>
  <c r="D24" i="25" s="1"/>
  <c r="F24" i="24"/>
  <c r="G41" i="24"/>
  <c r="G40" i="24"/>
  <c r="G39" i="24"/>
  <c r="AD39" i="4"/>
  <c r="AE39" i="4" s="1"/>
  <c r="AF39" i="4" s="1"/>
  <c r="AG39" i="4" s="1"/>
  <c r="AH39" i="4" s="1"/>
  <c r="AI39" i="4" s="1"/>
  <c r="AJ39" i="4" s="1"/>
  <c r="AK39" i="4" s="1"/>
  <c r="AL39" i="4" s="1"/>
  <c r="AM39" i="4" s="1"/>
  <c r="AN39" i="4" s="1"/>
  <c r="G35" i="24"/>
  <c r="AD34" i="4"/>
  <c r="AE34" i="4" s="1"/>
  <c r="AF34" i="4" s="1"/>
  <c r="AG34" i="4" s="1"/>
  <c r="AH34" i="4" s="1"/>
  <c r="AI34" i="4" s="1"/>
  <c r="AJ34" i="4" s="1"/>
  <c r="AK34" i="4" s="1"/>
  <c r="AL34" i="4" s="1"/>
  <c r="AM34" i="4" s="1"/>
  <c r="AN34" i="4" s="1"/>
  <c r="G29" i="24"/>
  <c r="G27" i="24" s="1"/>
  <c r="AD31" i="4"/>
  <c r="AE31" i="4" s="1"/>
  <c r="AF31" i="4" s="1"/>
  <c r="AG31" i="4" s="1"/>
  <c r="AH31" i="4" s="1"/>
  <c r="AI31" i="4" s="1"/>
  <c r="AJ31" i="4" s="1"/>
  <c r="AK31" i="4" s="1"/>
  <c r="AL31" i="4" s="1"/>
  <c r="AM31" i="4" s="1"/>
  <c r="AN31" i="4" s="1"/>
  <c r="G26" i="24"/>
  <c r="AD30" i="4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G25" i="24"/>
  <c r="F28" i="4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E27" i="4"/>
  <c r="C31" i="16"/>
  <c r="C49" i="16" s="1"/>
  <c r="C67" i="16" s="1"/>
  <c r="C32" i="16"/>
  <c r="C50" i="16" s="1"/>
  <c r="C68" i="16" s="1"/>
  <c r="C33" i="16"/>
  <c r="C51" i="16" s="1"/>
  <c r="C69" i="16" s="1"/>
  <c r="C34" i="16"/>
  <c r="C52" i="16" s="1"/>
  <c r="C70" i="16" s="1"/>
  <c r="C35" i="16"/>
  <c r="C53" i="16" s="1"/>
  <c r="C71" i="16" s="1"/>
  <c r="C36" i="16"/>
  <c r="C54" i="16" s="1"/>
  <c r="C72" i="16" s="1"/>
  <c r="C37" i="16"/>
  <c r="C55" i="16" s="1"/>
  <c r="C73" i="16" s="1"/>
  <c r="C24" i="16"/>
  <c r="C42" i="16" s="1"/>
  <c r="C60" i="16" s="1"/>
  <c r="C25" i="16"/>
  <c r="C43" i="16" s="1"/>
  <c r="C61" i="16" s="1"/>
  <c r="C26" i="16"/>
  <c r="C44" i="16" s="1"/>
  <c r="C62" i="16" s="1"/>
  <c r="C27" i="16"/>
  <c r="C45" i="16" s="1"/>
  <c r="C63" i="16" s="1"/>
  <c r="C28" i="16"/>
  <c r="C46" i="16" s="1"/>
  <c r="C64" i="16" s="1"/>
  <c r="C29" i="16"/>
  <c r="C47" i="16" s="1"/>
  <c r="C65" i="16" s="1"/>
  <c r="C30" i="16"/>
  <c r="C48" i="16" s="1"/>
  <c r="C66" i="16" s="1"/>
  <c r="C23" i="16"/>
  <c r="C41" i="16" s="1"/>
  <c r="C59" i="16" s="1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AH19" i="16"/>
  <c r="AI19" i="16"/>
  <c r="AJ19" i="16"/>
  <c r="AK19" i="16"/>
  <c r="AL19" i="16"/>
  <c r="AM19" i="16"/>
  <c r="AN19" i="16"/>
  <c r="E19" i="16"/>
  <c r="C30" i="13"/>
  <c r="C66" i="13" s="1"/>
  <c r="C65" i="13"/>
  <c r="D36" i="5" s="1"/>
  <c r="D25" i="13"/>
  <c r="C25" i="13"/>
  <c r="C32" i="13"/>
  <c r="C68" i="13" s="1"/>
  <c r="D30" i="13"/>
  <c r="E30" i="13"/>
  <c r="E31" i="13" s="1"/>
  <c r="E67" i="13" s="1"/>
  <c r="F30" i="13"/>
  <c r="G30" i="13"/>
  <c r="G31" i="13" s="1"/>
  <c r="G67" i="13" s="1"/>
  <c r="H30" i="13"/>
  <c r="I30" i="13"/>
  <c r="I32" i="13" s="1"/>
  <c r="I68" i="13" s="1"/>
  <c r="J30" i="13"/>
  <c r="K30" i="13"/>
  <c r="K66" i="13" s="1"/>
  <c r="L30" i="13"/>
  <c r="M30" i="13"/>
  <c r="M66" i="13" s="1"/>
  <c r="N30" i="13"/>
  <c r="O30" i="13"/>
  <c r="O31" i="13" s="1"/>
  <c r="P30" i="13"/>
  <c r="Q30" i="13"/>
  <c r="Q31" i="13" s="1"/>
  <c r="Q67" i="13" s="1"/>
  <c r="R30" i="13"/>
  <c r="S30" i="13"/>
  <c r="S66" i="13" s="1"/>
  <c r="T30" i="13"/>
  <c r="U30" i="13"/>
  <c r="U31" i="13" s="1"/>
  <c r="U67" i="13" s="1"/>
  <c r="V30" i="13"/>
  <c r="W30" i="13"/>
  <c r="W31" i="13" s="1"/>
  <c r="X30" i="13"/>
  <c r="Y30" i="13"/>
  <c r="Y32" i="13" s="1"/>
  <c r="Y68" i="13" s="1"/>
  <c r="Z30" i="13"/>
  <c r="AA30" i="13"/>
  <c r="AA66" i="13" s="1"/>
  <c r="AB30" i="13"/>
  <c r="AC30" i="13"/>
  <c r="AC66" i="13" s="1"/>
  <c r="AD30" i="13"/>
  <c r="AE30" i="13"/>
  <c r="AE31" i="13" s="1"/>
  <c r="AF30" i="13"/>
  <c r="AG30" i="13"/>
  <c r="AG31" i="13" s="1"/>
  <c r="AG67" i="13" s="1"/>
  <c r="AH30" i="13"/>
  <c r="AI30" i="13"/>
  <c r="AI66" i="13" s="1"/>
  <c r="AJ30" i="13"/>
  <c r="AK30" i="13"/>
  <c r="AK31" i="13" s="1"/>
  <c r="AK67" i="13" s="1"/>
  <c r="AL30" i="13"/>
  <c r="G66" i="13"/>
  <c r="O66" i="13"/>
  <c r="W66" i="13"/>
  <c r="AE66" i="13"/>
  <c r="D66" i="13"/>
  <c r="F66" i="13"/>
  <c r="H66" i="13"/>
  <c r="I66" i="13"/>
  <c r="J66" i="13"/>
  <c r="L66" i="13"/>
  <c r="N66" i="13"/>
  <c r="P66" i="13"/>
  <c r="Q66" i="13"/>
  <c r="R66" i="13"/>
  <c r="T66" i="13"/>
  <c r="V66" i="13"/>
  <c r="X66" i="13"/>
  <c r="Y66" i="13"/>
  <c r="Z66" i="13"/>
  <c r="AB66" i="13"/>
  <c r="AD66" i="13"/>
  <c r="AF66" i="13"/>
  <c r="AG66" i="13"/>
  <c r="AH66" i="13"/>
  <c r="AJ66" i="13"/>
  <c r="AL66" i="13"/>
  <c r="B67" i="13"/>
  <c r="B68" i="13"/>
  <c r="B69" i="13"/>
  <c r="B66" i="13"/>
  <c r="D32" i="13"/>
  <c r="D68" i="13" s="1"/>
  <c r="E32" i="13"/>
  <c r="E68" i="13" s="1"/>
  <c r="F32" i="13"/>
  <c r="F68" i="13" s="1"/>
  <c r="H32" i="13"/>
  <c r="H68" i="13" s="1"/>
  <c r="J32" i="13"/>
  <c r="J68" i="13" s="1"/>
  <c r="L32" i="13"/>
  <c r="L68" i="13" s="1"/>
  <c r="M32" i="13"/>
  <c r="M68" i="13" s="1"/>
  <c r="N32" i="13"/>
  <c r="N68" i="13" s="1"/>
  <c r="P32" i="13"/>
  <c r="P68" i="13" s="1"/>
  <c r="R32" i="13"/>
  <c r="R68" i="13" s="1"/>
  <c r="T32" i="13"/>
  <c r="T68" i="13" s="1"/>
  <c r="U32" i="13"/>
  <c r="U68" i="13" s="1"/>
  <c r="V32" i="13"/>
  <c r="V68" i="13" s="1"/>
  <c r="X32" i="13"/>
  <c r="X68" i="13" s="1"/>
  <c r="Z32" i="13"/>
  <c r="Z68" i="13" s="1"/>
  <c r="AB32" i="13"/>
  <c r="AB68" i="13" s="1"/>
  <c r="AC32" i="13"/>
  <c r="AC68" i="13" s="1"/>
  <c r="AD32" i="13"/>
  <c r="AD68" i="13" s="1"/>
  <c r="AF32" i="13"/>
  <c r="AF68" i="13" s="1"/>
  <c r="AH32" i="13"/>
  <c r="AH68" i="13" s="1"/>
  <c r="AJ32" i="13"/>
  <c r="AJ68" i="13" s="1"/>
  <c r="AK32" i="13"/>
  <c r="AK68" i="13" s="1"/>
  <c r="AL32" i="13"/>
  <c r="AL68" i="13" s="1"/>
  <c r="D31" i="13"/>
  <c r="D67" i="13" s="1"/>
  <c r="F31" i="13"/>
  <c r="F67" i="13" s="1"/>
  <c r="H31" i="13"/>
  <c r="H67" i="13" s="1"/>
  <c r="J31" i="13"/>
  <c r="J67" i="13" s="1"/>
  <c r="L31" i="13"/>
  <c r="L67" i="13" s="1"/>
  <c r="N31" i="13"/>
  <c r="N67" i="13" s="1"/>
  <c r="P31" i="13"/>
  <c r="P67" i="13" s="1"/>
  <c r="R31" i="13"/>
  <c r="R67" i="13" s="1"/>
  <c r="T31" i="13"/>
  <c r="T67" i="13" s="1"/>
  <c r="V31" i="13"/>
  <c r="V67" i="13" s="1"/>
  <c r="X31" i="13"/>
  <c r="X67" i="13" s="1"/>
  <c r="Z31" i="13"/>
  <c r="Z67" i="13" s="1"/>
  <c r="AB31" i="13"/>
  <c r="AB67" i="13" s="1"/>
  <c r="AD31" i="13"/>
  <c r="AD67" i="13" s="1"/>
  <c r="AF31" i="13"/>
  <c r="AF67" i="13" s="1"/>
  <c r="AH31" i="13"/>
  <c r="AH67" i="13" s="1"/>
  <c r="AJ31" i="13"/>
  <c r="AJ67" i="13" s="1"/>
  <c r="AL31" i="13"/>
  <c r="AL67" i="13" s="1"/>
  <c r="F38" i="24" l="1"/>
  <c r="AK69" i="13"/>
  <c r="U69" i="13"/>
  <c r="E69" i="13"/>
  <c r="D15" i="22"/>
  <c r="G24" i="24"/>
  <c r="G38" i="24"/>
  <c r="H41" i="24"/>
  <c r="H39" i="24"/>
  <c r="H40" i="24"/>
  <c r="H35" i="24"/>
  <c r="H29" i="24"/>
  <c r="H27" i="24" s="1"/>
  <c r="H26" i="24"/>
  <c r="H25" i="24"/>
  <c r="F23" i="24"/>
  <c r="F22" i="24" s="1"/>
  <c r="R28" i="4"/>
  <c r="S28" i="4" s="1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I31" i="13"/>
  <c r="AI67" i="13" s="1"/>
  <c r="AA31" i="13"/>
  <c r="AA67" i="13" s="1"/>
  <c r="S31" i="13"/>
  <c r="K31" i="13"/>
  <c r="K67" i="13" s="1"/>
  <c r="K69" i="13" s="1"/>
  <c r="AG32" i="13"/>
  <c r="AG68" i="13" s="1"/>
  <c r="AG69" i="13" s="1"/>
  <c r="Q32" i="13"/>
  <c r="Q68" i="13" s="1"/>
  <c r="Q69" i="13" s="1"/>
  <c r="AK66" i="13"/>
  <c r="U66" i="13"/>
  <c r="E66" i="13"/>
  <c r="AC31" i="13"/>
  <c r="AC67" i="13" s="1"/>
  <c r="AC69" i="13" s="1"/>
  <c r="Y31" i="13"/>
  <c r="Y67" i="13" s="1"/>
  <c r="Y69" i="13" s="1"/>
  <c r="M31" i="13"/>
  <c r="M67" i="13" s="1"/>
  <c r="M69" i="13" s="1"/>
  <c r="I31" i="13"/>
  <c r="I67" i="13" s="1"/>
  <c r="I69" i="13" s="1"/>
  <c r="AL69" i="13"/>
  <c r="AH69" i="13"/>
  <c r="AD69" i="13"/>
  <c r="Z69" i="13"/>
  <c r="V69" i="13"/>
  <c r="R69" i="13"/>
  <c r="N69" i="13"/>
  <c r="J69" i="13"/>
  <c r="F69" i="13"/>
  <c r="AI32" i="13"/>
  <c r="AI68" i="13" s="1"/>
  <c r="AE32" i="13"/>
  <c r="AE68" i="13" s="1"/>
  <c r="AA32" i="13"/>
  <c r="AA68" i="13" s="1"/>
  <c r="AA69" i="13" s="1"/>
  <c r="W32" i="13"/>
  <c r="W68" i="13" s="1"/>
  <c r="S32" i="13"/>
  <c r="S68" i="13" s="1"/>
  <c r="O32" i="13"/>
  <c r="O68" i="13" s="1"/>
  <c r="K32" i="13"/>
  <c r="K68" i="13" s="1"/>
  <c r="G32" i="13"/>
  <c r="G68" i="13" s="1"/>
  <c r="G69" i="13" s="1"/>
  <c r="C31" i="13"/>
  <c r="C67" i="13" s="1"/>
  <c r="AA33" i="13"/>
  <c r="K33" i="13"/>
  <c r="W67" i="13"/>
  <c r="S67" i="13"/>
  <c r="AE67" i="13"/>
  <c r="O67" i="13"/>
  <c r="AJ69" i="13"/>
  <c r="AB69" i="13"/>
  <c r="T69" i="13"/>
  <c r="P69" i="13"/>
  <c r="L69" i="13"/>
  <c r="H69" i="13"/>
  <c r="D69" i="13"/>
  <c r="X69" i="13"/>
  <c r="AF69" i="13"/>
  <c r="AL33" i="13"/>
  <c r="AH33" i="13"/>
  <c r="AD33" i="13"/>
  <c r="Z33" i="13"/>
  <c r="V33" i="13"/>
  <c r="R33" i="13"/>
  <c r="N33" i="13"/>
  <c r="J33" i="13"/>
  <c r="F33" i="13"/>
  <c r="AK33" i="13"/>
  <c r="AG33" i="13"/>
  <c r="AC33" i="13"/>
  <c r="Y33" i="13"/>
  <c r="U33" i="13"/>
  <c r="Q33" i="13"/>
  <c r="M33" i="13"/>
  <c r="E33" i="13"/>
  <c r="AJ33" i="13"/>
  <c r="AF33" i="13"/>
  <c r="AB33" i="13"/>
  <c r="X33" i="13"/>
  <c r="T33" i="13"/>
  <c r="P33" i="13"/>
  <c r="L33" i="13"/>
  <c r="H33" i="13"/>
  <c r="D33" i="13"/>
  <c r="C33" i="13"/>
  <c r="O69" i="13" l="1"/>
  <c r="H24" i="24"/>
  <c r="H38" i="24"/>
  <c r="G23" i="24"/>
  <c r="G22" i="24" s="1"/>
  <c r="AD28" i="4"/>
  <c r="AE28" i="4" s="1"/>
  <c r="AF28" i="4" s="1"/>
  <c r="AG28" i="4" s="1"/>
  <c r="AH28" i="4" s="1"/>
  <c r="AI28" i="4" s="1"/>
  <c r="AJ28" i="4" s="1"/>
  <c r="AK28" i="4" s="1"/>
  <c r="AL28" i="4" s="1"/>
  <c r="AM28" i="4" s="1"/>
  <c r="AN28" i="4" s="1"/>
  <c r="I33" i="13"/>
  <c r="W69" i="13"/>
  <c r="S33" i="13"/>
  <c r="AE33" i="13"/>
  <c r="W33" i="13"/>
  <c r="O33" i="13"/>
  <c r="G33" i="13"/>
  <c r="AI33" i="13"/>
  <c r="C69" i="13"/>
  <c r="AE69" i="13"/>
  <c r="S69" i="13"/>
  <c r="AI69" i="13"/>
  <c r="H23" i="24" l="1"/>
  <c r="H22" i="24" s="1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C91" i="13"/>
  <c r="C28" i="7" s="1"/>
  <c r="D88" i="13"/>
  <c r="D27" i="7" s="1"/>
  <c r="E88" i="13"/>
  <c r="E27" i="7" s="1"/>
  <c r="F88" i="13"/>
  <c r="F27" i="7" s="1"/>
  <c r="G88" i="13"/>
  <c r="G27" i="7" s="1"/>
  <c r="H88" i="13"/>
  <c r="H27" i="7" s="1"/>
  <c r="I88" i="13"/>
  <c r="I27" i="7" s="1"/>
  <c r="J88" i="13"/>
  <c r="J27" i="7" s="1"/>
  <c r="K88" i="13"/>
  <c r="K27" i="7" s="1"/>
  <c r="L88" i="13"/>
  <c r="L27" i="7" s="1"/>
  <c r="M88" i="13"/>
  <c r="M27" i="7" s="1"/>
  <c r="N88" i="13"/>
  <c r="N27" i="7" s="1"/>
  <c r="O88" i="13"/>
  <c r="O27" i="7" s="1"/>
  <c r="P88" i="13"/>
  <c r="P27" i="7" s="1"/>
  <c r="Q88" i="13"/>
  <c r="Q27" i="7" s="1"/>
  <c r="R88" i="13"/>
  <c r="R27" i="7" s="1"/>
  <c r="S88" i="13"/>
  <c r="S27" i="7" s="1"/>
  <c r="T88" i="13"/>
  <c r="T27" i="7" s="1"/>
  <c r="U88" i="13"/>
  <c r="U27" i="7" s="1"/>
  <c r="V88" i="13"/>
  <c r="V27" i="7" s="1"/>
  <c r="W88" i="13"/>
  <c r="W27" i="7" s="1"/>
  <c r="X88" i="13"/>
  <c r="X27" i="7" s="1"/>
  <c r="Y88" i="13"/>
  <c r="Y27" i="7" s="1"/>
  <c r="Z88" i="13"/>
  <c r="Z27" i="7" s="1"/>
  <c r="AA88" i="13"/>
  <c r="AA27" i="7" s="1"/>
  <c r="AB88" i="13"/>
  <c r="AB27" i="7" s="1"/>
  <c r="AC88" i="13"/>
  <c r="AC27" i="7" s="1"/>
  <c r="AD88" i="13"/>
  <c r="AD27" i="7" s="1"/>
  <c r="AE88" i="13"/>
  <c r="AE27" i="7" s="1"/>
  <c r="AF88" i="13"/>
  <c r="AF27" i="7" s="1"/>
  <c r="AG88" i="13"/>
  <c r="AG27" i="7" s="1"/>
  <c r="AH88" i="13"/>
  <c r="AH27" i="7" s="1"/>
  <c r="AI88" i="13"/>
  <c r="AI27" i="7" s="1"/>
  <c r="AJ88" i="13"/>
  <c r="AJ27" i="7" s="1"/>
  <c r="AK88" i="13"/>
  <c r="AK27" i="7" s="1"/>
  <c r="AL88" i="13"/>
  <c r="AL27" i="7" s="1"/>
  <c r="C88" i="13"/>
  <c r="C53" i="13"/>
  <c r="D24" i="6"/>
  <c r="D41" i="13"/>
  <c r="D74" i="13"/>
  <c r="D75" i="13"/>
  <c r="D40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D76" i="13"/>
  <c r="E22" i="6" s="1"/>
  <c r="E76" i="13"/>
  <c r="F22" i="6" s="1"/>
  <c r="F76" i="13"/>
  <c r="G76" i="13"/>
  <c r="H76" i="13"/>
  <c r="I22" i="6" s="1"/>
  <c r="I76" i="13"/>
  <c r="J22" i="6" s="1"/>
  <c r="J76" i="13"/>
  <c r="K76" i="13"/>
  <c r="L76" i="13"/>
  <c r="M22" i="6" s="1"/>
  <c r="M76" i="13"/>
  <c r="N22" i="6" s="1"/>
  <c r="N76" i="13"/>
  <c r="O76" i="13"/>
  <c r="P76" i="13"/>
  <c r="Q22" i="6" s="1"/>
  <c r="Q76" i="13"/>
  <c r="R22" i="6" s="1"/>
  <c r="R76" i="13"/>
  <c r="S76" i="13"/>
  <c r="T76" i="13"/>
  <c r="U22" i="6" s="1"/>
  <c r="U76" i="13"/>
  <c r="V22" i="6" s="1"/>
  <c r="V76" i="13"/>
  <c r="W22" i="6" s="1"/>
  <c r="W76" i="13"/>
  <c r="X76" i="13"/>
  <c r="Y22" i="6" s="1"/>
  <c r="Y76" i="13"/>
  <c r="Z22" i="6" s="1"/>
  <c r="Z76" i="13"/>
  <c r="AA76" i="13"/>
  <c r="AB76" i="13"/>
  <c r="AC22" i="6" s="1"/>
  <c r="AC76" i="13"/>
  <c r="AD22" i="6" s="1"/>
  <c r="AD76" i="13"/>
  <c r="AE76" i="13"/>
  <c r="AF76" i="13"/>
  <c r="AG22" i="6" s="1"/>
  <c r="AG76" i="13"/>
  <c r="AH22" i="6" s="1"/>
  <c r="AH76" i="13"/>
  <c r="AI76" i="13"/>
  <c r="AJ76" i="13"/>
  <c r="AK22" i="6" s="1"/>
  <c r="AK76" i="13"/>
  <c r="AL22" i="6" s="1"/>
  <c r="AL76" i="13"/>
  <c r="C76" i="13"/>
  <c r="C86" i="13" s="1"/>
  <c r="C35" i="7" s="1"/>
  <c r="D43" i="22" s="1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E75" i="13"/>
  <c r="F75" i="13"/>
  <c r="G75" i="13"/>
  <c r="H23" i="6" s="1"/>
  <c r="H75" i="13"/>
  <c r="I23" i="6" s="1"/>
  <c r="I75" i="13"/>
  <c r="J75" i="13"/>
  <c r="K75" i="13"/>
  <c r="L23" i="6" s="1"/>
  <c r="L75" i="13"/>
  <c r="M23" i="6" s="1"/>
  <c r="M75" i="13"/>
  <c r="N75" i="13"/>
  <c r="O75" i="13"/>
  <c r="P75" i="13"/>
  <c r="Q23" i="6" s="1"/>
  <c r="Q75" i="13"/>
  <c r="R75" i="13"/>
  <c r="S75" i="13"/>
  <c r="T75" i="13"/>
  <c r="U23" i="6" s="1"/>
  <c r="U75" i="13"/>
  <c r="V75" i="13"/>
  <c r="W75" i="13"/>
  <c r="X75" i="13"/>
  <c r="Y23" i="6" s="1"/>
  <c r="Y75" i="13"/>
  <c r="Z75" i="13"/>
  <c r="AA75" i="13"/>
  <c r="AB75" i="13"/>
  <c r="AC23" i="6" s="1"/>
  <c r="AC75" i="13"/>
  <c r="AD75" i="13"/>
  <c r="AE75" i="13"/>
  <c r="AF23" i="6" s="1"/>
  <c r="AF75" i="13"/>
  <c r="AG23" i="6" s="1"/>
  <c r="AG75" i="13"/>
  <c r="AH75" i="13"/>
  <c r="AI75" i="13"/>
  <c r="AJ23" i="6" s="1"/>
  <c r="AJ75" i="13"/>
  <c r="AK23" i="6" s="1"/>
  <c r="AK75" i="13"/>
  <c r="AL75" i="13"/>
  <c r="C73" i="13"/>
  <c r="C89" i="13" l="1"/>
  <c r="C27" i="7"/>
  <c r="P23" i="6"/>
  <c r="AB23" i="6"/>
  <c r="X23" i="6"/>
  <c r="T23" i="6"/>
  <c r="D89" i="13"/>
  <c r="E89" i="13" s="1"/>
  <c r="F89" i="13" s="1"/>
  <c r="G89" i="13" s="1"/>
  <c r="H89" i="13" s="1"/>
  <c r="I89" i="13" s="1"/>
  <c r="J89" i="13" s="1"/>
  <c r="K89" i="13" s="1"/>
  <c r="L89" i="13" s="1"/>
  <c r="M89" i="13" s="1"/>
  <c r="N89" i="13" s="1"/>
  <c r="O89" i="13" s="1"/>
  <c r="P89" i="13" s="1"/>
  <c r="Q89" i="13" s="1"/>
  <c r="R89" i="13" s="1"/>
  <c r="S89" i="13" s="1"/>
  <c r="T89" i="13" s="1"/>
  <c r="U89" i="13" s="1"/>
  <c r="V89" i="13" s="1"/>
  <c r="W89" i="13" s="1"/>
  <c r="X89" i="13" s="1"/>
  <c r="Y89" i="13" s="1"/>
  <c r="Z89" i="13" s="1"/>
  <c r="AA89" i="13" s="1"/>
  <c r="AB89" i="13" s="1"/>
  <c r="AC89" i="13" s="1"/>
  <c r="AD89" i="13" s="1"/>
  <c r="AE89" i="13" s="1"/>
  <c r="AF89" i="13" s="1"/>
  <c r="AG89" i="13" s="1"/>
  <c r="AH89" i="13" s="1"/>
  <c r="AI89" i="13" s="1"/>
  <c r="AJ89" i="13" s="1"/>
  <c r="AK89" i="13" s="1"/>
  <c r="AL89" i="13" s="1"/>
  <c r="AM23" i="6"/>
  <c r="AE23" i="6"/>
  <c r="W23" i="6"/>
  <c r="O23" i="6"/>
  <c r="K23" i="6"/>
  <c r="G23" i="6"/>
  <c r="AI23" i="6"/>
  <c r="AA23" i="6"/>
  <c r="S23" i="6"/>
  <c r="AL23" i="6"/>
  <c r="AH23" i="6"/>
  <c r="AD23" i="6"/>
  <c r="Z23" i="6"/>
  <c r="V23" i="6"/>
  <c r="R23" i="6"/>
  <c r="N23" i="6"/>
  <c r="J23" i="6"/>
  <c r="F23" i="6"/>
  <c r="X22" i="6"/>
  <c r="H22" i="6"/>
  <c r="AB22" i="6"/>
  <c r="AJ22" i="6"/>
  <c r="T22" i="6"/>
  <c r="L22" i="6"/>
  <c r="AF22" i="6"/>
  <c r="P22" i="6"/>
  <c r="AM22" i="6"/>
  <c r="AI22" i="6"/>
  <c r="AE22" i="6"/>
  <c r="AA22" i="6"/>
  <c r="S22" i="6"/>
  <c r="O22" i="6"/>
  <c r="K22" i="6"/>
  <c r="G22" i="6"/>
  <c r="E23" i="6"/>
  <c r="E26" i="4"/>
  <c r="E45" i="13"/>
  <c r="I45" i="13"/>
  <c r="M45" i="13"/>
  <c r="Q45" i="13"/>
  <c r="U45" i="13"/>
  <c r="Y45" i="13"/>
  <c r="AC45" i="13"/>
  <c r="AG45" i="13"/>
  <c r="AK45" i="13"/>
  <c r="D8" i="15"/>
  <c r="E8" i="15" s="1"/>
  <c r="F8" i="15" s="1"/>
  <c r="E7" i="15"/>
  <c r="F7" i="15" s="1"/>
  <c r="E39" i="13"/>
  <c r="F39" i="13"/>
  <c r="G39" i="13"/>
  <c r="H39" i="13"/>
  <c r="I39" i="13"/>
  <c r="K39" i="13"/>
  <c r="L39" i="13"/>
  <c r="M39" i="13"/>
  <c r="O39" i="13"/>
  <c r="P39" i="13"/>
  <c r="Q39" i="13"/>
  <c r="R39" i="13"/>
  <c r="S39" i="13"/>
  <c r="T39" i="13"/>
  <c r="U39" i="13"/>
  <c r="W39" i="13"/>
  <c r="X39" i="13"/>
  <c r="Y39" i="13"/>
  <c r="AA39" i="13"/>
  <c r="AB39" i="13"/>
  <c r="AC39" i="13"/>
  <c r="AD39" i="13"/>
  <c r="AE39" i="13"/>
  <c r="AF39" i="13"/>
  <c r="AG39" i="13"/>
  <c r="AI39" i="13"/>
  <c r="AJ39" i="13"/>
  <c r="AK39" i="13"/>
  <c r="D39" i="13"/>
  <c r="C39" i="13"/>
  <c r="P22" i="13"/>
  <c r="P45" i="13" s="1"/>
  <c r="Q22" i="13"/>
  <c r="R22" i="13"/>
  <c r="R62" i="13" s="1"/>
  <c r="S22" i="13"/>
  <c r="S62" i="13" s="1"/>
  <c r="T22" i="13"/>
  <c r="T45" i="13" s="1"/>
  <c r="U22" i="13"/>
  <c r="V22" i="13"/>
  <c r="W22" i="13"/>
  <c r="X22" i="13"/>
  <c r="X45" i="13" s="1"/>
  <c r="Y22" i="13"/>
  <c r="Z22" i="13"/>
  <c r="Z62" i="13" s="1"/>
  <c r="AA22" i="13"/>
  <c r="AA62" i="13" s="1"/>
  <c r="AB22" i="13"/>
  <c r="AB45" i="13" s="1"/>
  <c r="AC22" i="13"/>
  <c r="AD22" i="13"/>
  <c r="AD62" i="13" s="1"/>
  <c r="AE22" i="13"/>
  <c r="AE45" i="13" s="1"/>
  <c r="AF22" i="13"/>
  <c r="AF45" i="13" s="1"/>
  <c r="AG22" i="13"/>
  <c r="AH22" i="13"/>
  <c r="AH62" i="13" s="1"/>
  <c r="AI22" i="13"/>
  <c r="AI62" i="13" s="1"/>
  <c r="AJ22" i="13"/>
  <c r="AJ45" i="13" s="1"/>
  <c r="AK22" i="13"/>
  <c r="AL22" i="13"/>
  <c r="O22" i="13"/>
  <c r="O45" i="13" s="1"/>
  <c r="D22" i="13"/>
  <c r="D45" i="13" s="1"/>
  <c r="E22" i="13"/>
  <c r="F22" i="13"/>
  <c r="G22" i="13"/>
  <c r="H22" i="13"/>
  <c r="H45" i="13" s="1"/>
  <c r="I22" i="13"/>
  <c r="J22" i="13"/>
  <c r="J62" i="13" s="1"/>
  <c r="K22" i="13"/>
  <c r="K45" i="13" s="1"/>
  <c r="L22" i="13"/>
  <c r="L45" i="13" s="1"/>
  <c r="M22" i="13"/>
  <c r="N22" i="13"/>
  <c r="N62" i="13" s="1"/>
  <c r="C22" i="13"/>
  <c r="H171" i="24" l="1"/>
  <c r="G171" i="24"/>
  <c r="F171" i="24"/>
  <c r="F26" i="4"/>
  <c r="C23" i="13"/>
  <c r="C62" i="13"/>
  <c r="G23" i="13"/>
  <c r="G62" i="13"/>
  <c r="W23" i="13"/>
  <c r="W62" i="13"/>
  <c r="F25" i="13"/>
  <c r="F62" i="13"/>
  <c r="AL25" i="13"/>
  <c r="AL62" i="13"/>
  <c r="V25" i="13"/>
  <c r="V62" i="13"/>
  <c r="G53" i="13"/>
  <c r="M23" i="13"/>
  <c r="M62" i="13"/>
  <c r="AK23" i="13"/>
  <c r="AK62" i="13"/>
  <c r="AG23" i="13"/>
  <c r="AG62" i="13"/>
  <c r="AC23" i="13"/>
  <c r="AC62" i="13"/>
  <c r="Y23" i="13"/>
  <c r="Y62" i="13"/>
  <c r="U23" i="13"/>
  <c r="U62" i="13"/>
  <c r="Q23" i="13"/>
  <c r="Q62" i="13"/>
  <c r="C45" i="13"/>
  <c r="AI45" i="13"/>
  <c r="AA45" i="13"/>
  <c r="W45" i="13"/>
  <c r="S45" i="13"/>
  <c r="G45" i="13"/>
  <c r="K53" i="13"/>
  <c r="K62" i="13"/>
  <c r="O23" i="13"/>
  <c r="O62" i="13"/>
  <c r="AE23" i="13"/>
  <c r="AE62" i="13"/>
  <c r="I23" i="13"/>
  <c r="I62" i="13"/>
  <c r="E23" i="13"/>
  <c r="E62" i="13"/>
  <c r="L24" i="13"/>
  <c r="L62" i="13"/>
  <c r="H23" i="13"/>
  <c r="H62" i="13"/>
  <c r="D24" i="13"/>
  <c r="D62" i="13"/>
  <c r="AJ24" i="13"/>
  <c r="AJ62" i="13"/>
  <c r="AF25" i="13"/>
  <c r="AF62" i="13"/>
  <c r="AB24" i="13"/>
  <c r="AB62" i="13"/>
  <c r="X23" i="13"/>
  <c r="X62" i="13"/>
  <c r="T24" i="13"/>
  <c r="T62" i="13"/>
  <c r="P25" i="13"/>
  <c r="P62" i="13"/>
  <c r="AL45" i="13"/>
  <c r="AH45" i="13"/>
  <c r="AD45" i="13"/>
  <c r="Z45" i="13"/>
  <c r="V45" i="13"/>
  <c r="R45" i="13"/>
  <c r="N45" i="13"/>
  <c r="J45" i="13"/>
  <c r="F45" i="13"/>
  <c r="F53" i="13"/>
  <c r="I53" i="13"/>
  <c r="E53" i="13"/>
  <c r="L53" i="13"/>
  <c r="H53" i="13"/>
  <c r="G12" i="15"/>
  <c r="H12" i="15"/>
  <c r="Q53" i="13"/>
  <c r="AC53" i="13"/>
  <c r="AI53" i="13"/>
  <c r="W53" i="13"/>
  <c r="AJ23" i="13"/>
  <c r="AJ63" i="13" s="1"/>
  <c r="AF53" i="13"/>
  <c r="AB53" i="13"/>
  <c r="T53" i="13"/>
  <c r="P53" i="13"/>
  <c r="T23" i="13"/>
  <c r="T63" i="13" s="1"/>
  <c r="D53" i="13"/>
  <c r="AK53" i="13"/>
  <c r="AE53" i="13"/>
  <c r="Y53" i="13"/>
  <c r="S53" i="13"/>
  <c r="M53" i="13"/>
  <c r="AJ53" i="13"/>
  <c r="AD53" i="13"/>
  <c r="X53" i="13"/>
  <c r="R53" i="13"/>
  <c r="D23" i="13"/>
  <c r="D63" i="13" s="1"/>
  <c r="AK25" i="13"/>
  <c r="AC25" i="13"/>
  <c r="U25" i="13"/>
  <c r="E25" i="13"/>
  <c r="AG24" i="13"/>
  <c r="Y24" i="13"/>
  <c r="I24" i="13"/>
  <c r="AJ25" i="13"/>
  <c r="AB25" i="13"/>
  <c r="T25" i="13"/>
  <c r="L25" i="13"/>
  <c r="AF24" i="13"/>
  <c r="X24" i="13"/>
  <c r="X64" i="13" s="1"/>
  <c r="P24" i="13"/>
  <c r="H24" i="13"/>
  <c r="H64" i="13" s="1"/>
  <c r="AF23" i="13"/>
  <c r="AF63" i="13" s="1"/>
  <c r="P23" i="13"/>
  <c r="P63" i="13" s="1"/>
  <c r="Q24" i="13"/>
  <c r="AG25" i="13"/>
  <c r="Y25" i="13"/>
  <c r="Q25" i="13"/>
  <c r="I25" i="13"/>
  <c r="AK24" i="13"/>
  <c r="AC24" i="13"/>
  <c r="U24" i="13"/>
  <c r="M24" i="13"/>
  <c r="E24" i="13"/>
  <c r="AB23" i="13"/>
  <c r="AB63" i="13" s="1"/>
  <c r="L23" i="13"/>
  <c r="L63" i="13" s="1"/>
  <c r="M25" i="13"/>
  <c r="X25" i="13"/>
  <c r="H25" i="13"/>
  <c r="J24" i="13"/>
  <c r="J23" i="13"/>
  <c r="J63" i="13" s="1"/>
  <c r="AH24" i="13"/>
  <c r="AH23" i="13"/>
  <c r="AH63" i="13" s="1"/>
  <c r="R24" i="13"/>
  <c r="R23" i="13"/>
  <c r="R63" i="13" s="1"/>
  <c r="AH25" i="13"/>
  <c r="N24" i="13"/>
  <c r="N23" i="13"/>
  <c r="N63" i="13" s="1"/>
  <c r="AL24" i="13"/>
  <c r="AL64" i="13" s="1"/>
  <c r="AL23" i="13"/>
  <c r="AL63" i="13" s="1"/>
  <c r="Z24" i="13"/>
  <c r="Z23" i="13"/>
  <c r="Z63" i="13" s="1"/>
  <c r="R25" i="13"/>
  <c r="Z25" i="13"/>
  <c r="J25" i="13"/>
  <c r="F24" i="13"/>
  <c r="F23" i="13"/>
  <c r="F63" i="13" s="1"/>
  <c r="AD24" i="13"/>
  <c r="AD23" i="13"/>
  <c r="AD63" i="13" s="1"/>
  <c r="V24" i="13"/>
  <c r="V23" i="13"/>
  <c r="V63" i="13" s="1"/>
  <c r="C24" i="13"/>
  <c r="K25" i="13"/>
  <c r="K24" i="13"/>
  <c r="G25" i="13"/>
  <c r="G24" i="13"/>
  <c r="O25" i="13"/>
  <c r="O24" i="13"/>
  <c r="AI25" i="13"/>
  <c r="AI24" i="13"/>
  <c r="AE25" i="13"/>
  <c r="AE24" i="13"/>
  <c r="AA25" i="13"/>
  <c r="AA24" i="13"/>
  <c r="W25" i="13"/>
  <c r="W24" i="13"/>
  <c r="S25" i="13"/>
  <c r="S24" i="13"/>
  <c r="AD25" i="13"/>
  <c r="N25" i="13"/>
  <c r="AI23" i="13"/>
  <c r="AI63" i="13" s="1"/>
  <c r="AA23" i="13"/>
  <c r="AA63" i="13" s="1"/>
  <c r="S23" i="13"/>
  <c r="S63" i="13" s="1"/>
  <c r="K23" i="13"/>
  <c r="K63" i="13" s="1"/>
  <c r="F25" i="4" l="1"/>
  <c r="AM7" i="21"/>
  <c r="G26" i="4"/>
  <c r="T41" i="13"/>
  <c r="S64" i="13"/>
  <c r="AJ41" i="13"/>
  <c r="AI64" i="13"/>
  <c r="AJ7" i="21" s="1"/>
  <c r="C64" i="13"/>
  <c r="J51" i="13"/>
  <c r="J65" i="13"/>
  <c r="O41" i="13"/>
  <c r="N64" i="13"/>
  <c r="O7" i="21" s="1"/>
  <c r="AB51" i="13"/>
  <c r="AB65" i="13"/>
  <c r="AK51" i="13"/>
  <c r="AK65" i="13"/>
  <c r="AC41" i="13"/>
  <c r="AB64" i="13"/>
  <c r="V51" i="13"/>
  <c r="V65" i="13"/>
  <c r="AA51" i="13"/>
  <c r="AA65" i="13"/>
  <c r="C51" i="13"/>
  <c r="AI41" i="13"/>
  <c r="AH64" i="13"/>
  <c r="AI7" i="21" s="1"/>
  <c r="F41" i="13"/>
  <c r="E64" i="13"/>
  <c r="AG51" i="13"/>
  <c r="AG65" i="13"/>
  <c r="D51" i="13"/>
  <c r="D65" i="13"/>
  <c r="C54" i="13"/>
  <c r="AD40" i="13"/>
  <c r="AC63" i="13"/>
  <c r="AL51" i="13"/>
  <c r="AL65" i="13"/>
  <c r="X41" i="13"/>
  <c r="W64" i="13"/>
  <c r="P41" i="13"/>
  <c r="O64" i="13"/>
  <c r="M51" i="13"/>
  <c r="M65" i="13"/>
  <c r="N41" i="13"/>
  <c r="M64" i="13"/>
  <c r="I51" i="13"/>
  <c r="I65" i="13"/>
  <c r="R41" i="13"/>
  <c r="Q64" i="13"/>
  <c r="Q41" i="13"/>
  <c r="P64" i="13"/>
  <c r="L51" i="13"/>
  <c r="L65" i="13"/>
  <c r="J41" i="13"/>
  <c r="I64" i="13"/>
  <c r="U51" i="13"/>
  <c r="U65" i="13"/>
  <c r="P51" i="13"/>
  <c r="P65" i="13"/>
  <c r="Y40" i="13"/>
  <c r="X63" i="13"/>
  <c r="AF51" i="13"/>
  <c r="AF65" i="13"/>
  <c r="E41" i="13"/>
  <c r="D64" i="13"/>
  <c r="M41" i="13"/>
  <c r="L64" i="13"/>
  <c r="F40" i="13"/>
  <c r="E63" i="13"/>
  <c r="AF40" i="13"/>
  <c r="AE63" i="13"/>
  <c r="H40" i="13"/>
  <c r="G63" i="13"/>
  <c r="AB41" i="13"/>
  <c r="AA64" i="13"/>
  <c r="H41" i="13"/>
  <c r="G64" i="13"/>
  <c r="AA41" i="13"/>
  <c r="Z64" i="13"/>
  <c r="H51" i="13"/>
  <c r="H65" i="13"/>
  <c r="AD41" i="13"/>
  <c r="AC64" i="13"/>
  <c r="Y51" i="13"/>
  <c r="Y65" i="13"/>
  <c r="AG41" i="13"/>
  <c r="AF64" i="13"/>
  <c r="AG7" i="21" s="1"/>
  <c r="AH41" i="13"/>
  <c r="AG64" i="13"/>
  <c r="U41" i="13"/>
  <c r="T64" i="13"/>
  <c r="AK41" i="13"/>
  <c r="AJ64" i="13"/>
  <c r="I40" i="13"/>
  <c r="H63" i="13"/>
  <c r="J40" i="13"/>
  <c r="I63" i="13"/>
  <c r="P40" i="13"/>
  <c r="O63" i="13"/>
  <c r="P35" i="5" s="1"/>
  <c r="C63" i="13"/>
  <c r="C56" i="13"/>
  <c r="S51" i="13"/>
  <c r="S65" i="13"/>
  <c r="AI51" i="13"/>
  <c r="AI65" i="13"/>
  <c r="G51" i="13"/>
  <c r="G65" i="13"/>
  <c r="AE41" i="13"/>
  <c r="AD64" i="13"/>
  <c r="AE7" i="21" s="1"/>
  <c r="Z51" i="13"/>
  <c r="Z65" i="13"/>
  <c r="AH51" i="13"/>
  <c r="AH65" i="13"/>
  <c r="X51" i="13"/>
  <c r="X65" i="13"/>
  <c r="AL41" i="13"/>
  <c r="AK64" i="13"/>
  <c r="AJ51" i="13"/>
  <c r="AJ65" i="13"/>
  <c r="E51" i="13"/>
  <c r="E65" i="13"/>
  <c r="V40" i="13"/>
  <c r="U63" i="13"/>
  <c r="AL40" i="13"/>
  <c r="AK63" i="13"/>
  <c r="AL7" i="21" s="1"/>
  <c r="N51" i="13"/>
  <c r="N65" i="13"/>
  <c r="AF41" i="13"/>
  <c r="AE64" i="13"/>
  <c r="L41" i="13"/>
  <c r="K64" i="13"/>
  <c r="L7" i="21" s="1"/>
  <c r="R51" i="13"/>
  <c r="R65" i="13"/>
  <c r="AD51" i="13"/>
  <c r="AD65" i="13"/>
  <c r="W51" i="13"/>
  <c r="W65" i="13"/>
  <c r="AE51" i="13"/>
  <c r="AE65" i="13"/>
  <c r="O51" i="13"/>
  <c r="O65" i="13"/>
  <c r="K51" i="13"/>
  <c r="K65" i="13"/>
  <c r="W41" i="13"/>
  <c r="V64" i="13"/>
  <c r="W35" i="5" s="1"/>
  <c r="G41" i="13"/>
  <c r="F64" i="13"/>
  <c r="G7" i="21" s="1"/>
  <c r="S41" i="13"/>
  <c r="R64" i="13"/>
  <c r="K41" i="13"/>
  <c r="J64" i="13"/>
  <c r="K7" i="21" s="1"/>
  <c r="V41" i="13"/>
  <c r="U64" i="13"/>
  <c r="Q51" i="13"/>
  <c r="Q65" i="13"/>
  <c r="T51" i="13"/>
  <c r="T65" i="13"/>
  <c r="Z41" i="13"/>
  <c r="Y64" i="13"/>
  <c r="AC51" i="13"/>
  <c r="AC65" i="13"/>
  <c r="D54" i="13"/>
  <c r="E54" i="13" s="1"/>
  <c r="F54" i="13" s="1"/>
  <c r="G54" i="13" s="1"/>
  <c r="H54" i="13" s="1"/>
  <c r="R40" i="13"/>
  <c r="Q63" i="13"/>
  <c r="R35" i="5" s="1"/>
  <c r="Z40" i="13"/>
  <c r="Y63" i="13"/>
  <c r="AH40" i="13"/>
  <c r="AG63" i="13"/>
  <c r="AH7" i="21" s="1"/>
  <c r="N40" i="13"/>
  <c r="M63" i="13"/>
  <c r="N7" i="21" s="1"/>
  <c r="F51" i="13"/>
  <c r="F65" i="13"/>
  <c r="X40" i="13"/>
  <c r="W63" i="13"/>
  <c r="F22" i="15"/>
  <c r="F18" i="15"/>
  <c r="F19" i="15" s="1"/>
  <c r="I12" i="15"/>
  <c r="F32" i="15"/>
  <c r="F28" i="15"/>
  <c r="F29" i="15"/>
  <c r="AL56" i="13"/>
  <c r="M40" i="13"/>
  <c r="Q40" i="13"/>
  <c r="P56" i="13"/>
  <c r="AE40" i="13"/>
  <c r="AI40" i="13"/>
  <c r="AH56" i="13"/>
  <c r="AC40" i="13"/>
  <c r="AG40" i="13"/>
  <c r="AF56" i="13"/>
  <c r="AK40" i="13"/>
  <c r="T40" i="13"/>
  <c r="O40" i="13"/>
  <c r="N56" i="13"/>
  <c r="Y41" i="13"/>
  <c r="Y56" i="13" s="1"/>
  <c r="X56" i="13"/>
  <c r="I41" i="13"/>
  <c r="H56" i="13"/>
  <c r="E40" i="13"/>
  <c r="D56" i="13"/>
  <c r="U40" i="13"/>
  <c r="AA40" i="13"/>
  <c r="Z56" i="13"/>
  <c r="AB40" i="13"/>
  <c r="AJ40" i="13"/>
  <c r="AI56" i="13"/>
  <c r="L40" i="13"/>
  <c r="W40" i="13"/>
  <c r="V56" i="13"/>
  <c r="G40" i="13"/>
  <c r="F56" i="13"/>
  <c r="S40" i="13"/>
  <c r="R56" i="13"/>
  <c r="K40" i="13"/>
  <c r="J56" i="13"/>
  <c r="V35" i="5" l="1"/>
  <c r="AA35" i="5"/>
  <c r="AA7" i="21" s="1"/>
  <c r="Z35" i="5"/>
  <c r="Z7" i="21" s="1"/>
  <c r="Y35" i="5"/>
  <c r="Y7" i="21" s="1"/>
  <c r="X35" i="5"/>
  <c r="U35" i="5"/>
  <c r="U7" i="21" s="1"/>
  <c r="T35" i="5"/>
  <c r="T7" i="21" s="1"/>
  <c r="S35" i="5"/>
  <c r="S7" i="21" s="1"/>
  <c r="Q35" i="5"/>
  <c r="Q7" i="21" s="1"/>
  <c r="V7" i="21"/>
  <c r="R7" i="21"/>
  <c r="E7" i="21"/>
  <c r="D35" i="5"/>
  <c r="H26" i="4"/>
  <c r="F7" i="21"/>
  <c r="AF7" i="21"/>
  <c r="AD7" i="21"/>
  <c r="J7" i="21"/>
  <c r="H7" i="21"/>
  <c r="M7" i="21"/>
  <c r="I7" i="21"/>
  <c r="AB7" i="21"/>
  <c r="W7" i="21"/>
  <c r="AK7" i="21"/>
  <c r="AK36" i="5"/>
  <c r="AK15" i="22" s="1"/>
  <c r="AJ86" i="13"/>
  <c r="AJ35" i="7" s="1"/>
  <c r="T36" i="5"/>
  <c r="T15" i="22" s="1"/>
  <c r="S86" i="13"/>
  <c r="S35" i="7" s="1"/>
  <c r="U36" i="5"/>
  <c r="U15" i="22" s="1"/>
  <c r="T86" i="13"/>
  <c r="T35" i="7" s="1"/>
  <c r="X36" i="5"/>
  <c r="X15" i="22" s="1"/>
  <c r="W86" i="13"/>
  <c r="W35" i="7" s="1"/>
  <c r="AG36" i="5"/>
  <c r="AG15" i="22" s="1"/>
  <c r="AF86" i="13"/>
  <c r="AF35" i="7" s="1"/>
  <c r="Q36" i="5"/>
  <c r="Q15" i="22" s="1"/>
  <c r="P86" i="13"/>
  <c r="P35" i="7" s="1"/>
  <c r="J36" i="5"/>
  <c r="J15" i="22" s="1"/>
  <c r="I86" i="13"/>
  <c r="I35" i="7" s="1"/>
  <c r="N36" i="5"/>
  <c r="N15" i="22" s="1"/>
  <c r="M86" i="13"/>
  <c r="M35" i="7" s="1"/>
  <c r="AB36" i="5"/>
  <c r="AB37" i="5" s="1"/>
  <c r="AA86" i="13"/>
  <c r="AA35" i="7" s="1"/>
  <c r="AC36" i="5"/>
  <c r="AC15" i="22" s="1"/>
  <c r="AB86" i="13"/>
  <c r="AB35" i="7" s="1"/>
  <c r="K36" i="5"/>
  <c r="K15" i="22" s="1"/>
  <c r="J86" i="13"/>
  <c r="J35" i="7" s="1"/>
  <c r="AA36" i="5"/>
  <c r="AA15" i="22" s="1"/>
  <c r="Z86" i="13"/>
  <c r="Z35" i="7" s="1"/>
  <c r="E36" i="5"/>
  <c r="E37" i="5" s="1"/>
  <c r="D86" i="13"/>
  <c r="D35" i="7" s="1"/>
  <c r="AD36" i="5"/>
  <c r="AD15" i="22" s="1"/>
  <c r="AC86" i="13"/>
  <c r="AC35" i="7" s="1"/>
  <c r="P36" i="5"/>
  <c r="P37" i="5" s="1"/>
  <c r="O86" i="13"/>
  <c r="O35" i="7" s="1"/>
  <c r="S36" i="5"/>
  <c r="S15" i="22" s="1"/>
  <c r="R86" i="13"/>
  <c r="R35" i="7" s="1"/>
  <c r="G36" i="5"/>
  <c r="G15" i="22" s="1"/>
  <c r="F86" i="13"/>
  <c r="F35" i="7" s="1"/>
  <c r="F36" i="5"/>
  <c r="F15" i="22" s="1"/>
  <c r="E86" i="13"/>
  <c r="E35" i="7" s="1"/>
  <c r="AI36" i="5"/>
  <c r="AI15" i="22" s="1"/>
  <c r="AH86" i="13"/>
  <c r="AH35" i="7" s="1"/>
  <c r="AJ36" i="5"/>
  <c r="AJ15" i="22" s="1"/>
  <c r="AI86" i="13"/>
  <c r="AI35" i="7" s="1"/>
  <c r="AH36" i="5"/>
  <c r="AH15" i="22" s="1"/>
  <c r="AG86" i="13"/>
  <c r="AG35" i="7" s="1"/>
  <c r="Y36" i="5"/>
  <c r="Y15" i="22" s="1"/>
  <c r="X86" i="13"/>
  <c r="X35" i="7" s="1"/>
  <c r="H36" i="5"/>
  <c r="H15" i="22" s="1"/>
  <c r="G86" i="13"/>
  <c r="G35" i="7" s="1"/>
  <c r="P7" i="21"/>
  <c r="R36" i="5"/>
  <c r="R15" i="22" s="1"/>
  <c r="Q86" i="13"/>
  <c r="Q35" i="7" s="1"/>
  <c r="L36" i="5"/>
  <c r="L15" i="22" s="1"/>
  <c r="K86" i="13"/>
  <c r="K35" i="7" s="1"/>
  <c r="AF36" i="5"/>
  <c r="AF15" i="22" s="1"/>
  <c r="AE86" i="13"/>
  <c r="AE35" i="7" s="1"/>
  <c r="AE36" i="5"/>
  <c r="AE15" i="22" s="1"/>
  <c r="AD86" i="13"/>
  <c r="AD35" i="7" s="1"/>
  <c r="O36" i="5"/>
  <c r="O15" i="22" s="1"/>
  <c r="N86" i="13"/>
  <c r="N35" i="7" s="1"/>
  <c r="Z36" i="5"/>
  <c r="Z15" i="22" s="1"/>
  <c r="Y86" i="13"/>
  <c r="Y35" i="7" s="1"/>
  <c r="I36" i="5"/>
  <c r="I15" i="22" s="1"/>
  <c r="H86" i="13"/>
  <c r="H35" i="7" s="1"/>
  <c r="V36" i="5"/>
  <c r="V15" i="22" s="1"/>
  <c r="U86" i="13"/>
  <c r="U35" i="7" s="1"/>
  <c r="M36" i="5"/>
  <c r="M15" i="22" s="1"/>
  <c r="L86" i="13"/>
  <c r="L35" i="7" s="1"/>
  <c r="AM36" i="5"/>
  <c r="AL86" i="13"/>
  <c r="AL35" i="7" s="1"/>
  <c r="W36" i="5"/>
  <c r="W15" i="22" s="1"/>
  <c r="V86" i="13"/>
  <c r="V35" i="7" s="1"/>
  <c r="AL36" i="5"/>
  <c r="AL15" i="22" s="1"/>
  <c r="AK86" i="13"/>
  <c r="AK35" i="7" s="1"/>
  <c r="AC7" i="21"/>
  <c r="D7" i="21"/>
  <c r="G25" i="4"/>
  <c r="D37" i="5"/>
  <c r="AJ37" i="5"/>
  <c r="Q56" i="13"/>
  <c r="S56" i="13"/>
  <c r="W56" i="13"/>
  <c r="AB56" i="13"/>
  <c r="AC56" i="13"/>
  <c r="I56" i="13"/>
  <c r="O56" i="13"/>
  <c r="AG56" i="13"/>
  <c r="AD56" i="13"/>
  <c r="M56" i="13"/>
  <c r="U56" i="13"/>
  <c r="L56" i="13"/>
  <c r="T56" i="13"/>
  <c r="AE56" i="13"/>
  <c r="AJ56" i="13"/>
  <c r="K56" i="13"/>
  <c r="G56" i="13"/>
  <c r="AA56" i="13"/>
  <c r="E56" i="13"/>
  <c r="AK56" i="13"/>
  <c r="F30" i="15"/>
  <c r="F31" i="15" s="1"/>
  <c r="G32" i="15" s="1"/>
  <c r="F20" i="15"/>
  <c r="G20" i="15" s="1"/>
  <c r="G29" i="15"/>
  <c r="G28" i="15"/>
  <c r="F42" i="15"/>
  <c r="F38" i="15"/>
  <c r="F39" i="15"/>
  <c r="G19" i="15"/>
  <c r="G18" i="15"/>
  <c r="G118" i="24" l="1"/>
  <c r="X7" i="21"/>
  <c r="O37" i="5"/>
  <c r="Z37" i="5"/>
  <c r="L37" i="5"/>
  <c r="AH37" i="5"/>
  <c r="AD43" i="22"/>
  <c r="AA37" i="5"/>
  <c r="AD37" i="5"/>
  <c r="X37" i="5"/>
  <c r="AE37" i="5"/>
  <c r="N37" i="5"/>
  <c r="Q37" i="5"/>
  <c r="F37" i="5"/>
  <c r="T37" i="5"/>
  <c r="Y37" i="5"/>
  <c r="G37" i="5"/>
  <c r="V37" i="5"/>
  <c r="Y43" i="22"/>
  <c r="AJ43" i="22"/>
  <c r="Q43" i="22"/>
  <c r="I26" i="4"/>
  <c r="I25" i="4" s="1"/>
  <c r="H25" i="4"/>
  <c r="AI37" i="5"/>
  <c r="AK37" i="5"/>
  <c r="K37" i="5"/>
  <c r="AF37" i="5"/>
  <c r="R37" i="5"/>
  <c r="AG37" i="5"/>
  <c r="U37" i="5"/>
  <c r="H37" i="5"/>
  <c r="F118" i="24"/>
  <c r="M43" i="22"/>
  <c r="I43" i="22"/>
  <c r="AF43" i="22"/>
  <c r="AG43" i="22"/>
  <c r="U43" i="22"/>
  <c r="AK43" i="22"/>
  <c r="AL43" i="22"/>
  <c r="V43" i="22"/>
  <c r="Z43" i="22"/>
  <c r="AA43" i="22"/>
  <c r="AL37" i="5"/>
  <c r="S37" i="5"/>
  <c r="K43" i="22"/>
  <c r="W37" i="5"/>
  <c r="I37" i="5"/>
  <c r="W43" i="22"/>
  <c r="O43" i="22"/>
  <c r="R43" i="22"/>
  <c r="H43" i="22"/>
  <c r="AH43" i="22"/>
  <c r="AI43" i="22"/>
  <c r="G43" i="22"/>
  <c r="G119" i="24"/>
  <c r="P15" i="22"/>
  <c r="AC37" i="5"/>
  <c r="N43" i="22"/>
  <c r="X43" i="22"/>
  <c r="T43" i="22"/>
  <c r="E15" i="22"/>
  <c r="F205" i="24" s="1"/>
  <c r="F119" i="24"/>
  <c r="J37" i="5"/>
  <c r="M37" i="5"/>
  <c r="AM15" i="22"/>
  <c r="AM43" i="22" s="1"/>
  <c r="AM37" i="5"/>
  <c r="AE43" i="22"/>
  <c r="L43" i="22"/>
  <c r="F43" i="22"/>
  <c r="S43" i="22"/>
  <c r="AC43" i="22"/>
  <c r="H119" i="24"/>
  <c r="AB15" i="22"/>
  <c r="J43" i="22"/>
  <c r="H118" i="24"/>
  <c r="G30" i="15"/>
  <c r="G38" i="15"/>
  <c r="G39" i="15"/>
  <c r="F40" i="15"/>
  <c r="G40" i="15" s="1"/>
  <c r="F33" i="15"/>
  <c r="F21" i="15"/>
  <c r="G21" i="15" s="1"/>
  <c r="G31" i="15"/>
  <c r="H120" i="24" l="1"/>
  <c r="E21" i="25" s="1"/>
  <c r="G120" i="24"/>
  <c r="D21" i="25" s="1"/>
  <c r="F120" i="24"/>
  <c r="C21" i="25" s="1"/>
  <c r="J26" i="4"/>
  <c r="J25" i="4" s="1"/>
  <c r="E43" i="22"/>
  <c r="F232" i="24" s="1"/>
  <c r="AB43" i="22"/>
  <c r="H232" i="24" s="1"/>
  <c r="H205" i="24"/>
  <c r="P43" i="22"/>
  <c r="G232" i="24" s="1"/>
  <c r="G205" i="24"/>
  <c r="G33" i="15"/>
  <c r="H33" i="15" s="1"/>
  <c r="D10" i="13" s="1"/>
  <c r="F41" i="15"/>
  <c r="G42" i="15" s="1"/>
  <c r="G22" i="15"/>
  <c r="G23" i="15" s="1"/>
  <c r="F23" i="15"/>
  <c r="K26" i="4" l="1"/>
  <c r="K25" i="4" s="1"/>
  <c r="H23" i="15"/>
  <c r="C10" i="13" s="1"/>
  <c r="E24" i="6" s="1"/>
  <c r="P46" i="13"/>
  <c r="P80" i="13" s="1"/>
  <c r="Q82" i="13" s="1"/>
  <c r="R24" i="6" s="1"/>
  <c r="T46" i="13"/>
  <c r="T80" i="13" s="1"/>
  <c r="X46" i="13"/>
  <c r="X80" i="13" s="1"/>
  <c r="Q46" i="13"/>
  <c r="Q80" i="13" s="1"/>
  <c r="U46" i="13"/>
  <c r="U80" i="13" s="1"/>
  <c r="Y46" i="13"/>
  <c r="Y80" i="13" s="1"/>
  <c r="R46" i="13"/>
  <c r="R80" i="13" s="1"/>
  <c r="V46" i="13"/>
  <c r="V80" i="13" s="1"/>
  <c r="Z46" i="13"/>
  <c r="Z80" i="13" s="1"/>
  <c r="S46" i="13"/>
  <c r="S80" i="13" s="1"/>
  <c r="W46" i="13"/>
  <c r="W80" i="13" s="1"/>
  <c r="O46" i="13"/>
  <c r="O80" i="13" s="1"/>
  <c r="H46" i="13"/>
  <c r="H80" i="13" s="1"/>
  <c r="I82" i="13" s="1"/>
  <c r="J24" i="6" s="1"/>
  <c r="L46" i="13"/>
  <c r="L80" i="13" s="1"/>
  <c r="M82" i="13" s="1"/>
  <c r="N24" i="6" s="1"/>
  <c r="I46" i="13"/>
  <c r="I80" i="13" s="1"/>
  <c r="J82" i="13" s="1"/>
  <c r="K24" i="6" s="1"/>
  <c r="M46" i="13"/>
  <c r="M80" i="13" s="1"/>
  <c r="N82" i="13" s="1"/>
  <c r="O24" i="6" s="1"/>
  <c r="G46" i="13"/>
  <c r="G80" i="13" s="1"/>
  <c r="H82" i="13" s="1"/>
  <c r="I24" i="6" s="1"/>
  <c r="K46" i="13"/>
  <c r="K80" i="13" s="1"/>
  <c r="L82" i="13" s="1"/>
  <c r="M24" i="6" s="1"/>
  <c r="F46" i="13"/>
  <c r="F80" i="13" s="1"/>
  <c r="G82" i="13" s="1"/>
  <c r="H24" i="6" s="1"/>
  <c r="J46" i="13"/>
  <c r="J80" i="13" s="1"/>
  <c r="K82" i="13" s="1"/>
  <c r="L24" i="6" s="1"/>
  <c r="N46" i="13"/>
  <c r="N80" i="13" s="1"/>
  <c r="O82" i="13" s="1"/>
  <c r="P24" i="6" s="1"/>
  <c r="G41" i="15"/>
  <c r="G43" i="15" s="1"/>
  <c r="F43" i="15"/>
  <c r="T82" i="13" l="1"/>
  <c r="U24" i="6" s="1"/>
  <c r="Z82" i="13"/>
  <c r="AA24" i="6" s="1"/>
  <c r="U82" i="13"/>
  <c r="V24" i="6" s="1"/>
  <c r="V82" i="13"/>
  <c r="W24" i="6" s="1"/>
  <c r="AA82" i="13"/>
  <c r="W82" i="13"/>
  <c r="X24" i="6" s="1"/>
  <c r="R82" i="13"/>
  <c r="S24" i="6" s="1"/>
  <c r="Q83" i="13"/>
  <c r="X82" i="13"/>
  <c r="Y24" i="6" s="1"/>
  <c r="S82" i="13"/>
  <c r="T24" i="6" s="1"/>
  <c r="Y82" i="13"/>
  <c r="Z24" i="6" s="1"/>
  <c r="P82" i="13"/>
  <c r="O83" i="13"/>
  <c r="O28" i="7" s="1"/>
  <c r="L26" i="4"/>
  <c r="M26" i="4" s="1"/>
  <c r="D46" i="13"/>
  <c r="D80" i="13" s="1"/>
  <c r="E82" i="13" s="1"/>
  <c r="F24" i="6" s="1"/>
  <c r="F172" i="24" s="1"/>
  <c r="E46" i="13"/>
  <c r="E80" i="13" s="1"/>
  <c r="F82" i="13" s="1"/>
  <c r="G24" i="6" s="1"/>
  <c r="C81" i="13"/>
  <c r="D21" i="6" s="1"/>
  <c r="D48" i="13"/>
  <c r="D49" i="13" s="1"/>
  <c r="E47" i="13"/>
  <c r="E81" i="13" s="1"/>
  <c r="W48" i="13"/>
  <c r="W49" i="13" s="1"/>
  <c r="Q47" i="13"/>
  <c r="Q81" i="13" s="1"/>
  <c r="R21" i="6" s="1"/>
  <c r="R48" i="13"/>
  <c r="O48" i="13"/>
  <c r="G47" i="13"/>
  <c r="G81" i="13" s="1"/>
  <c r="H48" i="13"/>
  <c r="H49" i="13" s="1"/>
  <c r="M48" i="13"/>
  <c r="M49" i="13" s="1"/>
  <c r="L47" i="13"/>
  <c r="L81" i="13" s="1"/>
  <c r="X48" i="13"/>
  <c r="X49" i="13" s="1"/>
  <c r="W47" i="13"/>
  <c r="W81" i="13" s="1"/>
  <c r="X21" i="6" s="1"/>
  <c r="R47" i="13"/>
  <c r="R81" i="13" s="1"/>
  <c r="S21" i="6" s="1"/>
  <c r="S48" i="13"/>
  <c r="S49" i="13" s="1"/>
  <c r="Y48" i="13"/>
  <c r="Y49" i="13" s="1"/>
  <c r="X47" i="13"/>
  <c r="X81" i="13" s="1"/>
  <c r="Y21" i="6" s="1"/>
  <c r="K47" i="13"/>
  <c r="K81" i="13" s="1"/>
  <c r="L48" i="13"/>
  <c r="P48" i="13"/>
  <c r="P49" i="13" s="1"/>
  <c r="O49" i="13"/>
  <c r="O47" i="13"/>
  <c r="O81" i="13" s="1"/>
  <c r="P21" i="6" s="1"/>
  <c r="K48" i="13"/>
  <c r="N48" i="13"/>
  <c r="M47" i="13"/>
  <c r="M81" i="13" s="1"/>
  <c r="H47" i="13"/>
  <c r="H81" i="13" s="1"/>
  <c r="I48" i="13"/>
  <c r="T48" i="13"/>
  <c r="S47" i="13"/>
  <c r="S81" i="13" s="1"/>
  <c r="T21" i="6" s="1"/>
  <c r="Z48" i="13"/>
  <c r="Y47" i="13"/>
  <c r="Y81" i="13" s="1"/>
  <c r="Z21" i="6" s="1"/>
  <c r="T47" i="13"/>
  <c r="T81" i="13" s="1"/>
  <c r="U21" i="6" s="1"/>
  <c r="U48" i="13"/>
  <c r="U49" i="13" s="1"/>
  <c r="G48" i="13"/>
  <c r="G49" i="13" s="1"/>
  <c r="F47" i="13"/>
  <c r="F81" i="13" s="1"/>
  <c r="I49" i="13"/>
  <c r="I47" i="13"/>
  <c r="I81" i="13" s="1"/>
  <c r="J48" i="13"/>
  <c r="J49" i="13" s="1"/>
  <c r="D47" i="13"/>
  <c r="D81" i="13" s="1"/>
  <c r="E48" i="13"/>
  <c r="AA48" i="13"/>
  <c r="V48" i="13"/>
  <c r="U47" i="13"/>
  <c r="U81" i="13" s="1"/>
  <c r="V21" i="6" s="1"/>
  <c r="Q48" i="13"/>
  <c r="P47" i="13"/>
  <c r="P81" i="13" s="1"/>
  <c r="Q21" i="6" s="1"/>
  <c r="H43" i="15"/>
  <c r="E10" i="13" s="1"/>
  <c r="X28" i="7" l="1"/>
  <c r="X83" i="13"/>
  <c r="W83" i="13"/>
  <c r="W28" i="7" s="1"/>
  <c r="V83" i="13"/>
  <c r="U83" i="13"/>
  <c r="Y83" i="13"/>
  <c r="Y28" i="7" s="1"/>
  <c r="U28" i="7"/>
  <c r="R83" i="13"/>
  <c r="Z83" i="13"/>
  <c r="T83" i="13"/>
  <c r="S83" i="13"/>
  <c r="S28" i="7" s="1"/>
  <c r="AB24" i="6"/>
  <c r="AA83" i="13"/>
  <c r="AA28" i="7" s="1"/>
  <c r="Q24" i="6"/>
  <c r="G172" i="24" s="1"/>
  <c r="P83" i="13"/>
  <c r="P28" i="7" s="1"/>
  <c r="L25" i="4"/>
  <c r="F48" i="13"/>
  <c r="F49" i="13" s="1"/>
  <c r="V49" i="13"/>
  <c r="V28" i="7" s="1"/>
  <c r="Z49" i="13"/>
  <c r="Q49" i="13"/>
  <c r="Q28" i="7" s="1"/>
  <c r="T49" i="13"/>
  <c r="T28" i="7" s="1"/>
  <c r="K49" i="13"/>
  <c r="R49" i="13"/>
  <c r="R28" i="7" s="1"/>
  <c r="L49" i="13"/>
  <c r="E49" i="13"/>
  <c r="N49" i="13"/>
  <c r="M25" i="4"/>
  <c r="N26" i="4"/>
  <c r="AB46" i="13"/>
  <c r="AB80" i="13" s="1"/>
  <c r="AC82" i="13" s="1"/>
  <c r="AD24" i="6" s="1"/>
  <c r="AF46" i="13"/>
  <c r="AF80" i="13" s="1"/>
  <c r="AG82" i="13" s="1"/>
  <c r="AH24" i="6" s="1"/>
  <c r="AJ46" i="13"/>
  <c r="AJ80" i="13" s="1"/>
  <c r="AK82" i="13" s="1"/>
  <c r="AL24" i="6" s="1"/>
  <c r="AC46" i="13"/>
  <c r="AC80" i="13" s="1"/>
  <c r="AD82" i="13" s="1"/>
  <c r="AE24" i="6" s="1"/>
  <c r="AG46" i="13"/>
  <c r="AG80" i="13" s="1"/>
  <c r="AH82" i="13" s="1"/>
  <c r="AI24" i="6" s="1"/>
  <c r="AK46" i="13"/>
  <c r="AK80" i="13" s="1"/>
  <c r="AL82" i="13" s="1"/>
  <c r="AM24" i="6" s="1"/>
  <c r="AI46" i="13"/>
  <c r="AI80" i="13" s="1"/>
  <c r="AJ82" i="13" s="1"/>
  <c r="AK24" i="6" s="1"/>
  <c r="AA46" i="13"/>
  <c r="AA80" i="13" s="1"/>
  <c r="AB82" i="13" s="1"/>
  <c r="AC24" i="6" s="1"/>
  <c r="AD46" i="13"/>
  <c r="AD80" i="13" s="1"/>
  <c r="AE82" i="13" s="1"/>
  <c r="AF24" i="6" s="1"/>
  <c r="AH46" i="13"/>
  <c r="AH80" i="13" s="1"/>
  <c r="AI82" i="13" s="1"/>
  <c r="AJ24" i="6" s="1"/>
  <c r="AL46" i="13"/>
  <c r="AL80" i="13" s="1"/>
  <c r="AE46" i="13"/>
  <c r="AE80" i="13" s="1"/>
  <c r="AF82" i="13" s="1"/>
  <c r="AG24" i="6" s="1"/>
  <c r="Z28" i="7" l="1"/>
  <c r="H172" i="24"/>
  <c r="AI48" i="13"/>
  <c r="AI49" i="13" s="1"/>
  <c r="AD47" i="13"/>
  <c r="AD81" i="13" s="1"/>
  <c r="AE48" i="13"/>
  <c r="AE49" i="13" s="1"/>
  <c r="AH48" i="13"/>
  <c r="AG47" i="13"/>
  <c r="AG81" i="13" s="1"/>
  <c r="AC48" i="13"/>
  <c r="AB47" i="13"/>
  <c r="AB81" i="13" s="1"/>
  <c r="AF48" i="13"/>
  <c r="AF49" i="13" s="1"/>
  <c r="AE47" i="13"/>
  <c r="AE81" i="13" s="1"/>
  <c r="AA47" i="13"/>
  <c r="AA81" i="13" s="1"/>
  <c r="AB48" i="13"/>
  <c r="AA49" i="13"/>
  <c r="AC47" i="13"/>
  <c r="AC81" i="13" s="1"/>
  <c r="AC49" i="13"/>
  <c r="AD48" i="13"/>
  <c r="AK48" i="13"/>
  <c r="AK49" i="13" s="1"/>
  <c r="AJ47" i="13"/>
  <c r="AJ81" i="13" s="1"/>
  <c r="AI47" i="13"/>
  <c r="AI81" i="13" s="1"/>
  <c r="AJ48" i="13"/>
  <c r="AJ49" i="13" s="1"/>
  <c r="AK47" i="13"/>
  <c r="AK81" i="13" s="1"/>
  <c r="AL48" i="13"/>
  <c r="AF47" i="13"/>
  <c r="AF81" i="13" s="1"/>
  <c r="AG48" i="13"/>
  <c r="AG49" i="13" s="1"/>
  <c r="O26" i="4"/>
  <c r="N25" i="4"/>
  <c r="AB49" i="13" l="1"/>
  <c r="AH49" i="13"/>
  <c r="AD49" i="13"/>
  <c r="AL49" i="13"/>
  <c r="P26" i="4"/>
  <c r="F21" i="24" s="1"/>
  <c r="O25" i="4"/>
  <c r="F20" i="24" l="1"/>
  <c r="F19" i="24" s="1"/>
  <c r="Q26" i="4"/>
  <c r="P25" i="4"/>
  <c r="Q25" i="4" l="1"/>
  <c r="R26" i="4"/>
  <c r="S26" i="4" l="1"/>
  <c r="R25" i="4"/>
  <c r="T26" i="4" l="1"/>
  <c r="S25" i="4"/>
  <c r="T25" i="4" l="1"/>
  <c r="U26" i="4"/>
  <c r="V26" i="4" l="1"/>
  <c r="U25" i="4"/>
  <c r="W26" i="4" l="1"/>
  <c r="V25" i="4"/>
  <c r="X26" i="4" l="1"/>
  <c r="W25" i="4"/>
  <c r="X25" i="4" l="1"/>
  <c r="Y26" i="4"/>
  <c r="Z26" i="4" l="1"/>
  <c r="Y25" i="4"/>
  <c r="AA26" i="4" l="1"/>
  <c r="Z25" i="4"/>
  <c r="AA25" i="4" l="1"/>
  <c r="AB26" i="4"/>
  <c r="G21" i="24" l="1"/>
  <c r="G20" i="24" s="1"/>
  <c r="G19" i="24" s="1"/>
  <c r="AC26" i="4"/>
  <c r="AB25" i="4"/>
  <c r="AC25" i="4" l="1"/>
  <c r="AD26" i="4"/>
  <c r="AD25" i="4" l="1"/>
  <c r="AE26" i="4"/>
  <c r="AE25" i="4" l="1"/>
  <c r="AF26" i="4"/>
  <c r="AF25" i="4" l="1"/>
  <c r="AG26" i="4"/>
  <c r="AH26" i="4" l="1"/>
  <c r="AG25" i="4"/>
  <c r="AI26" i="4" l="1"/>
  <c r="AH25" i="4"/>
  <c r="AI25" i="4" l="1"/>
  <c r="AJ26" i="4"/>
  <c r="AJ25" i="4" l="1"/>
  <c r="AK26" i="4"/>
  <c r="AL26" i="4" l="1"/>
  <c r="AK25" i="4"/>
  <c r="AL25" i="4" l="1"/>
  <c r="AM26" i="4"/>
  <c r="AM25" i="4" l="1"/>
  <c r="AN26" i="4"/>
  <c r="H21" i="24" s="1"/>
  <c r="AN25" i="4" l="1"/>
  <c r="H20" i="24"/>
  <c r="H19" i="24" s="1"/>
  <c r="G42" i="12" l="1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41" i="12"/>
  <c r="D21" i="12"/>
  <c r="D40" i="12" s="1"/>
  <c r="D59" i="12" s="1"/>
  <c r="C23" i="12"/>
  <c r="C42" i="12" s="1"/>
  <c r="C61" i="12" s="1"/>
  <c r="C24" i="12"/>
  <c r="C43" i="12" s="1"/>
  <c r="C62" i="12" s="1"/>
  <c r="C25" i="12"/>
  <c r="C44" i="12" s="1"/>
  <c r="C63" i="12" s="1"/>
  <c r="C26" i="12"/>
  <c r="C45" i="12" s="1"/>
  <c r="C64" i="12" s="1"/>
  <c r="C27" i="12"/>
  <c r="C46" i="12" s="1"/>
  <c r="C65" i="12" s="1"/>
  <c r="C28" i="12"/>
  <c r="C47" i="12" s="1"/>
  <c r="C66" i="12" s="1"/>
  <c r="C29" i="12"/>
  <c r="C48" i="12" s="1"/>
  <c r="C67" i="12" s="1"/>
  <c r="C30" i="12"/>
  <c r="C49" i="12" s="1"/>
  <c r="C68" i="12" s="1"/>
  <c r="C31" i="12"/>
  <c r="C50" i="12" s="1"/>
  <c r="C69" i="12" s="1"/>
  <c r="C32" i="12"/>
  <c r="C51" i="12" s="1"/>
  <c r="C70" i="12" s="1"/>
  <c r="C33" i="12"/>
  <c r="C52" i="12" s="1"/>
  <c r="C71" i="12" s="1"/>
  <c r="C34" i="12"/>
  <c r="C53" i="12" s="1"/>
  <c r="C72" i="12" s="1"/>
  <c r="C35" i="12"/>
  <c r="C54" i="12" s="1"/>
  <c r="C73" i="12" s="1"/>
  <c r="C36" i="12"/>
  <c r="C55" i="12" s="1"/>
  <c r="C74" i="12" s="1"/>
  <c r="C37" i="12"/>
  <c r="C56" i="12" s="1"/>
  <c r="C75" i="12" s="1"/>
  <c r="C22" i="12"/>
  <c r="C41" i="12" s="1"/>
  <c r="C60" i="12" s="1"/>
  <c r="C20" i="5"/>
  <c r="E103" i="24" s="1"/>
  <c r="C21" i="5"/>
  <c r="E104" i="24" s="1"/>
  <c r="C22" i="5"/>
  <c r="E105" i="24" s="1"/>
  <c r="C23" i="5"/>
  <c r="E106" i="24" s="1"/>
  <c r="C24" i="5"/>
  <c r="E107" i="24" s="1"/>
  <c r="C25" i="5"/>
  <c r="E108" i="24" s="1"/>
  <c r="C26" i="5"/>
  <c r="E109" i="24" s="1"/>
  <c r="C27" i="5"/>
  <c r="E110" i="24" s="1"/>
  <c r="C28" i="5"/>
  <c r="E111" i="24" s="1"/>
  <c r="C29" i="5"/>
  <c r="E112" i="24" s="1"/>
  <c r="E113" i="24"/>
  <c r="E114" i="24"/>
  <c r="C19" i="5"/>
  <c r="E102" i="24" s="1"/>
  <c r="C16" i="5"/>
  <c r="E99" i="24" s="1"/>
  <c r="C17" i="5"/>
  <c r="E100" i="24" s="1"/>
  <c r="C18" i="5"/>
  <c r="E101" i="24" s="1"/>
  <c r="H3" i="12"/>
  <c r="E21" i="12" s="1"/>
  <c r="E40" i="12" s="1"/>
  <c r="E59" i="12" s="1"/>
  <c r="I3" i="12" l="1"/>
  <c r="G57" i="12"/>
  <c r="E57" i="12"/>
  <c r="D57" i="12"/>
  <c r="F57" i="12"/>
  <c r="J3" i="12" l="1"/>
  <c r="F21" i="12"/>
  <c r="F40" i="12" s="1"/>
  <c r="F59" i="12" s="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L84" i="11"/>
  <c r="AM84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AL85" i="11"/>
  <c r="AM85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AL86" i="11"/>
  <c r="AM86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AL87" i="11"/>
  <c r="AM87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AL88" i="11"/>
  <c r="AM88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AL89" i="11"/>
  <c r="AM89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AL90" i="11"/>
  <c r="AM90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AL91" i="11"/>
  <c r="AM91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AL92" i="11"/>
  <c r="AM92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AL93" i="11"/>
  <c r="AM93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AL94" i="11"/>
  <c r="AM94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AL95" i="11"/>
  <c r="AM95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AE96" i="11"/>
  <c r="AF96" i="11"/>
  <c r="AG96" i="11"/>
  <c r="AH96" i="11"/>
  <c r="AI96" i="11"/>
  <c r="AJ96" i="11"/>
  <c r="AK96" i="11"/>
  <c r="AL96" i="11"/>
  <c r="AM96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L97" i="11"/>
  <c r="AM97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U98" i="11"/>
  <c r="V98" i="11"/>
  <c r="W98" i="11"/>
  <c r="X98" i="11"/>
  <c r="Y98" i="11"/>
  <c r="Z98" i="11"/>
  <c r="AA98" i="11"/>
  <c r="AB98" i="11"/>
  <c r="AC98" i="11"/>
  <c r="AD98" i="11"/>
  <c r="AE98" i="11"/>
  <c r="AF98" i="11"/>
  <c r="AG98" i="11"/>
  <c r="AH98" i="11"/>
  <c r="AI98" i="11"/>
  <c r="AJ98" i="11"/>
  <c r="AK98" i="11"/>
  <c r="AL98" i="11"/>
  <c r="AM98" i="11"/>
  <c r="E99" i="11"/>
  <c r="F99" i="11"/>
  <c r="G99" i="11"/>
  <c r="H99" i="11"/>
  <c r="I99" i="11"/>
  <c r="J99" i="11"/>
  <c r="K99" i="11"/>
  <c r="L99" i="11"/>
  <c r="M99" i="11"/>
  <c r="N99" i="11"/>
  <c r="O99" i="11"/>
  <c r="P99" i="11"/>
  <c r="Q99" i="11"/>
  <c r="R99" i="11"/>
  <c r="S99" i="11"/>
  <c r="T99" i="11"/>
  <c r="U99" i="11"/>
  <c r="V99" i="11"/>
  <c r="W99" i="11"/>
  <c r="X99" i="11"/>
  <c r="Y99" i="11"/>
  <c r="Z99" i="11"/>
  <c r="AA99" i="11"/>
  <c r="AB99" i="11"/>
  <c r="AC99" i="11"/>
  <c r="AD99" i="11"/>
  <c r="AE99" i="11"/>
  <c r="AF99" i="11"/>
  <c r="AG99" i="11"/>
  <c r="AH99" i="11"/>
  <c r="AI99" i="11"/>
  <c r="AJ99" i="11"/>
  <c r="AK99" i="11"/>
  <c r="AL99" i="11"/>
  <c r="AM99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AB100" i="11"/>
  <c r="AC100" i="11"/>
  <c r="AD100" i="11"/>
  <c r="AE100" i="11"/>
  <c r="AF100" i="11"/>
  <c r="AG100" i="11"/>
  <c r="AH100" i="11"/>
  <c r="AI100" i="11"/>
  <c r="AJ100" i="11"/>
  <c r="AK100" i="11"/>
  <c r="AL100" i="11"/>
  <c r="AM100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V101" i="11"/>
  <c r="W101" i="11"/>
  <c r="X101" i="11"/>
  <c r="Y101" i="11"/>
  <c r="Z101" i="11"/>
  <c r="AA101" i="11"/>
  <c r="AB101" i="11"/>
  <c r="AC101" i="11"/>
  <c r="AD101" i="11"/>
  <c r="AE101" i="11"/>
  <c r="AF101" i="11"/>
  <c r="AG101" i="11"/>
  <c r="AH101" i="11"/>
  <c r="AI101" i="11"/>
  <c r="AJ101" i="11"/>
  <c r="AK101" i="11"/>
  <c r="AL101" i="11"/>
  <c r="AM101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U102" i="11"/>
  <c r="V102" i="11"/>
  <c r="W102" i="11"/>
  <c r="X102" i="11"/>
  <c r="Y102" i="11"/>
  <c r="Z102" i="11"/>
  <c r="AA102" i="11"/>
  <c r="AB102" i="11"/>
  <c r="AC102" i="11"/>
  <c r="AD102" i="11"/>
  <c r="AE102" i="11"/>
  <c r="AF102" i="11"/>
  <c r="AG102" i="11"/>
  <c r="AH102" i="11"/>
  <c r="AI102" i="11"/>
  <c r="AJ102" i="11"/>
  <c r="AK102" i="11"/>
  <c r="AL102" i="11"/>
  <c r="AM102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84" i="11"/>
  <c r="C57" i="11"/>
  <c r="C58" i="11"/>
  <c r="C65" i="11" s="1"/>
  <c r="C72" i="11" s="1"/>
  <c r="C79" i="11" s="1"/>
  <c r="C59" i="11"/>
  <c r="C66" i="11" s="1"/>
  <c r="C73" i="11" s="1"/>
  <c r="C80" i="11" s="1"/>
  <c r="C56" i="11"/>
  <c r="D134" i="11" l="1"/>
  <c r="E134" i="11"/>
  <c r="K3" i="12"/>
  <c r="G21" i="12"/>
  <c r="G40" i="12" s="1"/>
  <c r="G59" i="12" s="1"/>
  <c r="AB134" i="11"/>
  <c r="P134" i="11"/>
  <c r="AM134" i="11"/>
  <c r="AI134" i="11"/>
  <c r="AE134" i="11"/>
  <c r="AA134" i="11"/>
  <c r="W134" i="11"/>
  <c r="S134" i="11"/>
  <c r="O134" i="11"/>
  <c r="K134" i="11"/>
  <c r="G134" i="11"/>
  <c r="AF134" i="11"/>
  <c r="T134" i="11"/>
  <c r="H134" i="11"/>
  <c r="AL134" i="11"/>
  <c r="AH134" i="11"/>
  <c r="AD134" i="11"/>
  <c r="Z134" i="11"/>
  <c r="V134" i="11"/>
  <c r="R134" i="11"/>
  <c r="N134" i="11"/>
  <c r="J134" i="11"/>
  <c r="F134" i="11"/>
  <c r="AJ134" i="11"/>
  <c r="X134" i="11"/>
  <c r="L134" i="11"/>
  <c r="AK134" i="11"/>
  <c r="AG134" i="11"/>
  <c r="AC134" i="11"/>
  <c r="Y134" i="11"/>
  <c r="U134" i="11"/>
  <c r="Q134" i="11"/>
  <c r="M134" i="11"/>
  <c r="I134" i="11"/>
  <c r="AL156" i="11"/>
  <c r="AL208" i="11" s="1"/>
  <c r="AH156" i="11"/>
  <c r="AH208" i="11" s="1"/>
  <c r="AD156" i="11"/>
  <c r="AD208" i="11" s="1"/>
  <c r="Z156" i="11"/>
  <c r="Z208" i="11" s="1"/>
  <c r="V156" i="11"/>
  <c r="V208" i="11" s="1"/>
  <c r="R156" i="11"/>
  <c r="R208" i="11" s="1"/>
  <c r="N156" i="11"/>
  <c r="N208" i="11" s="1"/>
  <c r="J156" i="11"/>
  <c r="J208" i="11" s="1"/>
  <c r="F156" i="11"/>
  <c r="F208" i="11" s="1"/>
  <c r="AK155" i="11"/>
  <c r="AK207" i="11" s="1"/>
  <c r="AG155" i="11"/>
  <c r="AG207" i="11" s="1"/>
  <c r="AC155" i="11"/>
  <c r="AC207" i="11" s="1"/>
  <c r="Y155" i="11"/>
  <c r="Y207" i="11" s="1"/>
  <c r="U155" i="11"/>
  <c r="U207" i="11" s="1"/>
  <c r="Q155" i="11"/>
  <c r="Q207" i="11" s="1"/>
  <c r="M155" i="11"/>
  <c r="M207" i="11" s="1"/>
  <c r="I155" i="11"/>
  <c r="I207" i="11" s="1"/>
  <c r="AJ154" i="11"/>
  <c r="AJ206" i="11" s="1"/>
  <c r="AF154" i="11"/>
  <c r="AF206" i="11" s="1"/>
  <c r="AB154" i="11"/>
  <c r="AB206" i="11" s="1"/>
  <c r="X154" i="11"/>
  <c r="X206" i="11" s="1"/>
  <c r="T154" i="11"/>
  <c r="T206" i="11" s="1"/>
  <c r="P154" i="11"/>
  <c r="P206" i="11" s="1"/>
  <c r="L154" i="11"/>
  <c r="L206" i="11" s="1"/>
  <c r="H154" i="11"/>
  <c r="H206" i="11" s="1"/>
  <c r="AM153" i="11"/>
  <c r="AM205" i="11" s="1"/>
  <c r="AI153" i="11"/>
  <c r="AI205" i="11" s="1"/>
  <c r="AE153" i="11"/>
  <c r="AE205" i="11" s="1"/>
  <c r="AA153" i="11"/>
  <c r="AA205" i="11" s="1"/>
  <c r="W153" i="11"/>
  <c r="W205" i="11" s="1"/>
  <c r="S153" i="11"/>
  <c r="S205" i="11" s="1"/>
  <c r="O153" i="11"/>
  <c r="O205" i="11" s="1"/>
  <c r="K153" i="11"/>
  <c r="K205" i="11" s="1"/>
  <c r="G153" i="11"/>
  <c r="G205" i="11" s="1"/>
  <c r="AL152" i="11"/>
  <c r="AL204" i="11" s="1"/>
  <c r="AH152" i="11"/>
  <c r="AH204" i="11" s="1"/>
  <c r="AD152" i="11"/>
  <c r="AD204" i="11" s="1"/>
  <c r="Z152" i="11"/>
  <c r="Z204" i="11" s="1"/>
  <c r="V152" i="11"/>
  <c r="V204" i="11" s="1"/>
  <c r="R152" i="11"/>
  <c r="R204" i="11" s="1"/>
  <c r="N152" i="11"/>
  <c r="N204" i="11" s="1"/>
  <c r="J152" i="11"/>
  <c r="J204" i="11" s="1"/>
  <c r="F152" i="11"/>
  <c r="F204" i="11" s="1"/>
  <c r="AK151" i="11"/>
  <c r="AK203" i="11" s="1"/>
  <c r="AG151" i="11"/>
  <c r="AG203" i="11" s="1"/>
  <c r="AC151" i="11"/>
  <c r="AC203" i="11" s="1"/>
  <c r="Y151" i="11"/>
  <c r="Y203" i="11" s="1"/>
  <c r="U151" i="11"/>
  <c r="U203" i="11" s="1"/>
  <c r="Q151" i="11"/>
  <c r="Q203" i="11" s="1"/>
  <c r="M151" i="11"/>
  <c r="M203" i="11" s="1"/>
  <c r="I151" i="11"/>
  <c r="I203" i="11" s="1"/>
  <c r="AJ150" i="11"/>
  <c r="AJ202" i="11" s="1"/>
  <c r="AF150" i="11"/>
  <c r="AF202" i="11" s="1"/>
  <c r="AB150" i="11"/>
  <c r="AB202" i="11" s="1"/>
  <c r="X150" i="11"/>
  <c r="X202" i="11" s="1"/>
  <c r="T150" i="11"/>
  <c r="T202" i="11" s="1"/>
  <c r="P150" i="11"/>
  <c r="P202" i="11" s="1"/>
  <c r="L150" i="11"/>
  <c r="L202" i="11" s="1"/>
  <c r="H150" i="11"/>
  <c r="H202" i="11" s="1"/>
  <c r="AM149" i="11"/>
  <c r="AM201" i="11" s="1"/>
  <c r="AI149" i="11"/>
  <c r="AI201" i="11" s="1"/>
  <c r="AE149" i="11"/>
  <c r="AE201" i="11" s="1"/>
  <c r="AA149" i="11"/>
  <c r="AA201" i="11" s="1"/>
  <c r="W149" i="11"/>
  <c r="W201" i="11" s="1"/>
  <c r="S149" i="11"/>
  <c r="S201" i="11" s="1"/>
  <c r="O149" i="11"/>
  <c r="O201" i="11" s="1"/>
  <c r="K149" i="11"/>
  <c r="K201" i="11" s="1"/>
  <c r="G149" i="11"/>
  <c r="G201" i="11" s="1"/>
  <c r="AL148" i="11"/>
  <c r="AL200" i="11" s="1"/>
  <c r="AH148" i="11"/>
  <c r="AH200" i="11" s="1"/>
  <c r="AD148" i="11"/>
  <c r="AD200" i="11" s="1"/>
  <c r="Z148" i="11"/>
  <c r="Z200" i="11" s="1"/>
  <c r="V148" i="11"/>
  <c r="V200" i="11" s="1"/>
  <c r="R148" i="11"/>
  <c r="R200" i="11" s="1"/>
  <c r="N148" i="11"/>
  <c r="N200" i="11" s="1"/>
  <c r="J148" i="11"/>
  <c r="J200" i="11" s="1"/>
  <c r="F148" i="11"/>
  <c r="F200" i="11" s="1"/>
  <c r="AK147" i="11"/>
  <c r="AK199" i="11" s="1"/>
  <c r="AG147" i="11"/>
  <c r="AG199" i="11" s="1"/>
  <c r="AC147" i="11"/>
  <c r="AC199" i="11" s="1"/>
  <c r="Y147" i="11"/>
  <c r="Y199" i="11" s="1"/>
  <c r="U147" i="11"/>
  <c r="U199" i="11" s="1"/>
  <c r="Q147" i="11"/>
  <c r="Q199" i="11" s="1"/>
  <c r="M147" i="11"/>
  <c r="M199" i="11" s="1"/>
  <c r="I147" i="11"/>
  <c r="I199" i="11" s="1"/>
  <c r="AJ146" i="11"/>
  <c r="AJ198" i="11" s="1"/>
  <c r="AF146" i="11"/>
  <c r="AF198" i="11" s="1"/>
  <c r="AB146" i="11"/>
  <c r="AB198" i="11" s="1"/>
  <c r="X146" i="11"/>
  <c r="X198" i="11" s="1"/>
  <c r="T146" i="11"/>
  <c r="T198" i="11" s="1"/>
  <c r="P146" i="11"/>
  <c r="P198" i="11" s="1"/>
  <c r="L146" i="11"/>
  <c r="L198" i="11" s="1"/>
  <c r="H146" i="11"/>
  <c r="H198" i="11" s="1"/>
  <c r="AM145" i="11"/>
  <c r="AM197" i="11" s="1"/>
  <c r="AI145" i="11"/>
  <c r="AI197" i="11" s="1"/>
  <c r="AE145" i="11"/>
  <c r="AE197" i="11" s="1"/>
  <c r="AA145" i="11"/>
  <c r="AA197" i="11" s="1"/>
  <c r="W145" i="11"/>
  <c r="W197" i="11" s="1"/>
  <c r="S145" i="11"/>
  <c r="S197" i="11" s="1"/>
  <c r="O145" i="11"/>
  <c r="O197" i="11" s="1"/>
  <c r="K145" i="11"/>
  <c r="K197" i="11" s="1"/>
  <c r="G145" i="11"/>
  <c r="G197" i="11" s="1"/>
  <c r="AL144" i="11"/>
  <c r="AL196" i="11" s="1"/>
  <c r="AH144" i="11"/>
  <c r="AH196" i="11" s="1"/>
  <c r="AD144" i="11"/>
  <c r="AD196" i="11" s="1"/>
  <c r="Z144" i="11"/>
  <c r="Z196" i="11" s="1"/>
  <c r="V144" i="11"/>
  <c r="V196" i="11" s="1"/>
  <c r="R144" i="11"/>
  <c r="R196" i="11" s="1"/>
  <c r="N144" i="11"/>
  <c r="N196" i="11" s="1"/>
  <c r="AJ142" i="11"/>
  <c r="AJ194" i="11" s="1"/>
  <c r="AB142" i="11"/>
  <c r="AB194" i="11" s="1"/>
  <c r="T142" i="11"/>
  <c r="T194" i="11" s="1"/>
  <c r="P142" i="11"/>
  <c r="P194" i="11" s="1"/>
  <c r="L142" i="11"/>
  <c r="L194" i="11" s="1"/>
  <c r="H142" i="11"/>
  <c r="H194" i="11" s="1"/>
  <c r="AM141" i="11"/>
  <c r="AM193" i="11" s="1"/>
  <c r="AI141" i="11"/>
  <c r="AI193" i="11" s="1"/>
  <c r="AE141" i="11"/>
  <c r="AE193" i="11" s="1"/>
  <c r="AA141" i="11"/>
  <c r="AA193" i="11" s="1"/>
  <c r="W141" i="11"/>
  <c r="W193" i="11" s="1"/>
  <c r="S141" i="11"/>
  <c r="S193" i="11" s="1"/>
  <c r="O141" i="11"/>
  <c r="O193" i="11" s="1"/>
  <c r="K141" i="11"/>
  <c r="K193" i="11" s="1"/>
  <c r="G141" i="11"/>
  <c r="G193" i="11" s="1"/>
  <c r="AL140" i="11"/>
  <c r="AL192" i="11" s="1"/>
  <c r="F153" i="11"/>
  <c r="F205" i="11" s="1"/>
  <c r="AH140" i="11"/>
  <c r="AH192" i="11" s="1"/>
  <c r="AD140" i="11"/>
  <c r="AD192" i="11" s="1"/>
  <c r="Z140" i="11"/>
  <c r="Z192" i="11" s="1"/>
  <c r="V140" i="11"/>
  <c r="V192" i="11" s="1"/>
  <c r="R140" i="11"/>
  <c r="R192" i="11" s="1"/>
  <c r="N140" i="11"/>
  <c r="N192" i="11" s="1"/>
  <c r="J140" i="11"/>
  <c r="J192" i="11" s="1"/>
  <c r="AJ138" i="11"/>
  <c r="AJ190" i="11" s="1"/>
  <c r="AM156" i="11"/>
  <c r="AM208" i="11" s="1"/>
  <c r="AI156" i="11"/>
  <c r="AI208" i="11" s="1"/>
  <c r="AE156" i="11"/>
  <c r="AE208" i="11" s="1"/>
  <c r="AA156" i="11"/>
  <c r="AA208" i="11" s="1"/>
  <c r="W156" i="11"/>
  <c r="W208" i="11" s="1"/>
  <c r="S156" i="11"/>
  <c r="S208" i="11" s="1"/>
  <c r="O156" i="11"/>
  <c r="O208" i="11" s="1"/>
  <c r="K156" i="11"/>
  <c r="K208" i="11" s="1"/>
  <c r="G156" i="11"/>
  <c r="G208" i="11" s="1"/>
  <c r="AL155" i="11"/>
  <c r="AL207" i="11" s="1"/>
  <c r="Q150" i="11"/>
  <c r="Q202" i="11" s="1"/>
  <c r="M150" i="11"/>
  <c r="M202" i="11" s="1"/>
  <c r="AJ149" i="11"/>
  <c r="AJ201" i="11" s="1"/>
  <c r="AB149" i="11"/>
  <c r="AB201" i="11" s="1"/>
  <c r="X149" i="11"/>
  <c r="X201" i="11" s="1"/>
  <c r="T149" i="11"/>
  <c r="T201" i="11" s="1"/>
  <c r="P149" i="11"/>
  <c r="P201" i="11" s="1"/>
  <c r="L149" i="11"/>
  <c r="L201" i="11" s="1"/>
  <c r="AE148" i="11"/>
  <c r="AE200" i="11" s="1"/>
  <c r="W148" i="11"/>
  <c r="W200" i="11" s="1"/>
  <c r="S148" i="11"/>
  <c r="S200" i="11" s="1"/>
  <c r="AJ148" i="11"/>
  <c r="AJ200" i="11" s="1"/>
  <c r="AF148" i="11"/>
  <c r="AF200" i="11" s="1"/>
  <c r="AB148" i="11"/>
  <c r="AB200" i="11" s="1"/>
  <c r="X148" i="11"/>
  <c r="X200" i="11" s="1"/>
  <c r="T148" i="11"/>
  <c r="T200" i="11" s="1"/>
  <c r="P148" i="11"/>
  <c r="P200" i="11" s="1"/>
  <c r="L148" i="11"/>
  <c r="L200" i="11" s="1"/>
  <c r="AE147" i="11"/>
  <c r="AE199" i="11" s="1"/>
  <c r="AA147" i="11"/>
  <c r="AA199" i="11" s="1"/>
  <c r="W147" i="11"/>
  <c r="W199" i="11" s="1"/>
  <c r="S147" i="11"/>
  <c r="S199" i="11" s="1"/>
  <c r="O147" i="11"/>
  <c r="O199" i="11" s="1"/>
  <c r="K147" i="11"/>
  <c r="K199" i="11" s="1"/>
  <c r="G147" i="11"/>
  <c r="G199" i="11" s="1"/>
  <c r="AL146" i="11"/>
  <c r="AL198" i="11" s="1"/>
  <c r="AH146" i="11"/>
  <c r="AH198" i="11" s="1"/>
  <c r="AD146" i="11"/>
  <c r="AD198" i="11" s="1"/>
  <c r="Z146" i="11"/>
  <c r="Z198" i="11" s="1"/>
  <c r="V146" i="11"/>
  <c r="V198" i="11" s="1"/>
  <c r="R146" i="11"/>
  <c r="R198" i="11" s="1"/>
  <c r="N146" i="11"/>
  <c r="N198" i="11" s="1"/>
  <c r="J146" i="11"/>
  <c r="J198" i="11" s="1"/>
  <c r="F146" i="11"/>
  <c r="F198" i="11" s="1"/>
  <c r="AK145" i="11"/>
  <c r="AK197" i="11" s="1"/>
  <c r="AG145" i="11"/>
  <c r="AG197" i="11" s="1"/>
  <c r="AC145" i="11"/>
  <c r="AC197" i="11" s="1"/>
  <c r="Y145" i="11"/>
  <c r="Y197" i="11" s="1"/>
  <c r="Q145" i="11"/>
  <c r="Q197" i="11" s="1"/>
  <c r="AJ144" i="11"/>
  <c r="AJ196" i="11" s="1"/>
  <c r="AF144" i="11"/>
  <c r="AF196" i="11" s="1"/>
  <c r="AB144" i="11"/>
  <c r="AB196" i="11" s="1"/>
  <c r="X144" i="11"/>
  <c r="X196" i="11" s="1"/>
  <c r="T144" i="11"/>
  <c r="T196" i="11" s="1"/>
  <c r="P144" i="11"/>
  <c r="P196" i="11" s="1"/>
  <c r="L144" i="11"/>
  <c r="L196" i="11" s="1"/>
  <c r="H144" i="11"/>
  <c r="H196" i="11" s="1"/>
  <c r="AM143" i="11"/>
  <c r="AM195" i="11" s="1"/>
  <c r="AI143" i="11"/>
  <c r="AI195" i="11" s="1"/>
  <c r="AE143" i="11"/>
  <c r="AE195" i="11" s="1"/>
  <c r="AA143" i="11"/>
  <c r="AA195" i="11" s="1"/>
  <c r="W143" i="11"/>
  <c r="W195" i="11" s="1"/>
  <c r="S143" i="11"/>
  <c r="S195" i="11" s="1"/>
  <c r="O143" i="11"/>
  <c r="O195" i="11" s="1"/>
  <c r="K143" i="11"/>
  <c r="K195" i="11" s="1"/>
  <c r="G143" i="11"/>
  <c r="G195" i="11" s="1"/>
  <c r="AL142" i="11"/>
  <c r="AL194" i="11" s="1"/>
  <c r="AH142" i="11"/>
  <c r="AH194" i="11" s="1"/>
  <c r="AD142" i="11"/>
  <c r="AD194" i="11" s="1"/>
  <c r="Z142" i="11"/>
  <c r="Z194" i="11" s="1"/>
  <c r="V142" i="11"/>
  <c r="V194" i="11" s="1"/>
  <c r="R142" i="11"/>
  <c r="R194" i="11" s="1"/>
  <c r="N142" i="11"/>
  <c r="N194" i="11" s="1"/>
  <c r="J142" i="11"/>
  <c r="J194" i="11" s="1"/>
  <c r="F142" i="11"/>
  <c r="F194" i="11" s="1"/>
  <c r="AK141" i="11"/>
  <c r="AK193" i="11" s="1"/>
  <c r="O148" i="11"/>
  <c r="O200" i="11" s="1"/>
  <c r="K148" i="11"/>
  <c r="K200" i="11" s="1"/>
  <c r="G148" i="11"/>
  <c r="G200" i="11" s="1"/>
  <c r="AL147" i="11"/>
  <c r="AL199" i="11" s="1"/>
  <c r="AH147" i="11"/>
  <c r="AH199" i="11" s="1"/>
  <c r="AD147" i="11"/>
  <c r="AD199" i="11" s="1"/>
  <c r="Z147" i="11"/>
  <c r="Z199" i="11" s="1"/>
  <c r="V147" i="11"/>
  <c r="V199" i="11" s="1"/>
  <c r="R147" i="11"/>
  <c r="R199" i="11" s="1"/>
  <c r="N147" i="11"/>
  <c r="N199" i="11" s="1"/>
  <c r="J147" i="11"/>
  <c r="J199" i="11" s="1"/>
  <c r="F147" i="11"/>
  <c r="F199" i="11" s="1"/>
  <c r="AK146" i="11"/>
  <c r="AK198" i="11" s="1"/>
  <c r="AG146" i="11"/>
  <c r="AG198" i="11" s="1"/>
  <c r="AC146" i="11"/>
  <c r="AC198" i="11" s="1"/>
  <c r="Y146" i="11"/>
  <c r="Y198" i="11" s="1"/>
  <c r="U146" i="11"/>
  <c r="U198" i="11" s="1"/>
  <c r="Q146" i="11"/>
  <c r="Q198" i="11" s="1"/>
  <c r="M146" i="11"/>
  <c r="M198" i="11" s="1"/>
  <c r="I146" i="11"/>
  <c r="I198" i="11" s="1"/>
  <c r="AJ145" i="11"/>
  <c r="AJ197" i="11" s="1"/>
  <c r="AF145" i="11"/>
  <c r="AF197" i="11" s="1"/>
  <c r="AB145" i="11"/>
  <c r="AB197" i="11" s="1"/>
  <c r="X145" i="11"/>
  <c r="X197" i="11" s="1"/>
  <c r="T145" i="11"/>
  <c r="T197" i="11" s="1"/>
  <c r="P145" i="11"/>
  <c r="P197" i="11" s="1"/>
  <c r="L145" i="11"/>
  <c r="L197" i="11" s="1"/>
  <c r="H145" i="11"/>
  <c r="H197" i="11" s="1"/>
  <c r="AM144" i="11"/>
  <c r="AM196" i="11" s="1"/>
  <c r="AI144" i="11"/>
  <c r="AI196" i="11" s="1"/>
  <c r="AE144" i="11"/>
  <c r="AE196" i="11" s="1"/>
  <c r="AA144" i="11"/>
  <c r="AA196" i="11" s="1"/>
  <c r="W144" i="11"/>
  <c r="W196" i="11" s="1"/>
  <c r="S144" i="11"/>
  <c r="S196" i="11" s="1"/>
  <c r="O144" i="11"/>
  <c r="O196" i="11" s="1"/>
  <c r="K144" i="11"/>
  <c r="K196" i="11" s="1"/>
  <c r="G144" i="11"/>
  <c r="G196" i="11" s="1"/>
  <c r="AL143" i="11"/>
  <c r="AL195" i="11" s="1"/>
  <c r="AH143" i="11"/>
  <c r="AH195" i="11" s="1"/>
  <c r="AD143" i="11"/>
  <c r="AD195" i="11" s="1"/>
  <c r="Z143" i="11"/>
  <c r="Z195" i="11" s="1"/>
  <c r="V143" i="11"/>
  <c r="V195" i="11" s="1"/>
  <c r="R143" i="11"/>
  <c r="R195" i="11" s="1"/>
  <c r="N143" i="11"/>
  <c r="N195" i="11" s="1"/>
  <c r="J143" i="11"/>
  <c r="J195" i="11" s="1"/>
  <c r="F143" i="11"/>
  <c r="F195" i="11" s="1"/>
  <c r="AK142" i="11"/>
  <c r="AK194" i="11" s="1"/>
  <c r="AG142" i="11"/>
  <c r="AG194" i="11" s="1"/>
  <c r="AC142" i="11"/>
  <c r="AC194" i="11" s="1"/>
  <c r="Y142" i="11"/>
  <c r="Y194" i="11" s="1"/>
  <c r="U142" i="11"/>
  <c r="U194" i="11" s="1"/>
  <c r="Q142" i="11"/>
  <c r="Q194" i="11" s="1"/>
  <c r="M142" i="11"/>
  <c r="M194" i="11" s="1"/>
  <c r="I142" i="11"/>
  <c r="I194" i="11" s="1"/>
  <c r="AJ141" i="11"/>
  <c r="AJ193" i="11" s="1"/>
  <c r="AF141" i="11"/>
  <c r="AF193" i="11" s="1"/>
  <c r="AB141" i="11"/>
  <c r="AB193" i="11" s="1"/>
  <c r="X141" i="11"/>
  <c r="X193" i="11" s="1"/>
  <c r="T141" i="11"/>
  <c r="T193" i="11" s="1"/>
  <c r="P141" i="11"/>
  <c r="P193" i="11" s="1"/>
  <c r="L141" i="11"/>
  <c r="L193" i="11" s="1"/>
  <c r="H141" i="11"/>
  <c r="H193" i="11" s="1"/>
  <c r="AM140" i="11"/>
  <c r="AM192" i="11" s="1"/>
  <c r="AI140" i="11"/>
  <c r="AI192" i="11" s="1"/>
  <c r="AE140" i="11"/>
  <c r="AE192" i="11" s="1"/>
  <c r="AA140" i="11"/>
  <c r="AA192" i="11" s="1"/>
  <c r="W140" i="11"/>
  <c r="W192" i="11" s="1"/>
  <c r="S140" i="11"/>
  <c r="S192" i="11" s="1"/>
  <c r="O140" i="11"/>
  <c r="O192" i="11" s="1"/>
  <c r="K140" i="11"/>
  <c r="K192" i="11" s="1"/>
  <c r="G140" i="11"/>
  <c r="G192" i="11" s="1"/>
  <c r="AL139" i="11"/>
  <c r="AL191" i="11" s="1"/>
  <c r="AH139" i="11"/>
  <c r="AH191" i="11" s="1"/>
  <c r="AD139" i="11"/>
  <c r="AD191" i="11" s="1"/>
  <c r="Z139" i="11"/>
  <c r="Z191" i="11" s="1"/>
  <c r="V139" i="11"/>
  <c r="V191" i="11" s="1"/>
  <c r="R139" i="11"/>
  <c r="R191" i="11" s="1"/>
  <c r="N139" i="11"/>
  <c r="N191" i="11" s="1"/>
  <c r="J139" i="11"/>
  <c r="J191" i="11" s="1"/>
  <c r="F139" i="11"/>
  <c r="F191" i="11" s="1"/>
  <c r="AK138" i="11"/>
  <c r="AK190" i="11" s="1"/>
  <c r="AG138" i="11"/>
  <c r="AG190" i="11" s="1"/>
  <c r="AC138" i="11"/>
  <c r="AC190" i="11" s="1"/>
  <c r="Y138" i="11"/>
  <c r="Y190" i="11" s="1"/>
  <c r="U138" i="11"/>
  <c r="U190" i="11" s="1"/>
  <c r="AF138" i="11"/>
  <c r="AF190" i="11" s="1"/>
  <c r="AB138" i="11"/>
  <c r="AB190" i="11" s="1"/>
  <c r="X138" i="11"/>
  <c r="X190" i="11" s="1"/>
  <c r="T138" i="11"/>
  <c r="T190" i="11" s="1"/>
  <c r="P138" i="11"/>
  <c r="P190" i="11" s="1"/>
  <c r="L138" i="11"/>
  <c r="L190" i="11" s="1"/>
  <c r="H138" i="11"/>
  <c r="H190" i="11" s="1"/>
  <c r="AG141" i="11"/>
  <c r="AG193" i="11" s="1"/>
  <c r="AC141" i="11"/>
  <c r="AC193" i="11" s="1"/>
  <c r="Y141" i="11"/>
  <c r="Y193" i="11" s="1"/>
  <c r="U141" i="11"/>
  <c r="U193" i="11" s="1"/>
  <c r="Q141" i="11"/>
  <c r="Q193" i="11" s="1"/>
  <c r="M141" i="11"/>
  <c r="M193" i="11" s="1"/>
  <c r="I141" i="11"/>
  <c r="I193" i="11" s="1"/>
  <c r="AJ140" i="11"/>
  <c r="AJ192" i="11" s="1"/>
  <c r="AF140" i="11"/>
  <c r="AF192" i="11" s="1"/>
  <c r="AB140" i="11"/>
  <c r="AB192" i="11" s="1"/>
  <c r="X140" i="11"/>
  <c r="X192" i="11" s="1"/>
  <c r="T140" i="11"/>
  <c r="T192" i="11" s="1"/>
  <c r="P140" i="11"/>
  <c r="P192" i="11" s="1"/>
  <c r="L140" i="11"/>
  <c r="L192" i="11" s="1"/>
  <c r="H140" i="11"/>
  <c r="H192" i="11" s="1"/>
  <c r="AM139" i="11"/>
  <c r="AM191" i="11" s="1"/>
  <c r="AI139" i="11"/>
  <c r="AI191" i="11" s="1"/>
  <c r="AE139" i="11"/>
  <c r="AE191" i="11" s="1"/>
  <c r="AA139" i="11"/>
  <c r="AA191" i="11" s="1"/>
  <c r="W139" i="11"/>
  <c r="W191" i="11" s="1"/>
  <c r="S139" i="11"/>
  <c r="S191" i="11" s="1"/>
  <c r="O139" i="11"/>
  <c r="O191" i="11" s="1"/>
  <c r="K139" i="11"/>
  <c r="K191" i="11" s="1"/>
  <c r="G139" i="11"/>
  <c r="G191" i="11" s="1"/>
  <c r="AL138" i="11"/>
  <c r="AL190" i="11" s="1"/>
  <c r="J138" i="11"/>
  <c r="J190" i="11" s="1"/>
  <c r="F138" i="11"/>
  <c r="F190" i="11" s="1"/>
  <c r="AH155" i="11"/>
  <c r="AH207" i="11" s="1"/>
  <c r="AD155" i="11"/>
  <c r="AD207" i="11" s="1"/>
  <c r="Z155" i="11"/>
  <c r="Z207" i="11" s="1"/>
  <c r="V155" i="11"/>
  <c r="V207" i="11" s="1"/>
  <c r="R155" i="11"/>
  <c r="R207" i="11" s="1"/>
  <c r="N155" i="11"/>
  <c r="N207" i="11" s="1"/>
  <c r="J155" i="11"/>
  <c r="J207" i="11" s="1"/>
  <c r="F155" i="11"/>
  <c r="F207" i="11" s="1"/>
  <c r="AK154" i="11"/>
  <c r="AK206" i="11" s="1"/>
  <c r="AG154" i="11"/>
  <c r="AG206" i="11" s="1"/>
  <c r="AC154" i="11"/>
  <c r="AC206" i="11" s="1"/>
  <c r="Y154" i="11"/>
  <c r="Y206" i="11" s="1"/>
  <c r="U154" i="11"/>
  <c r="U206" i="11" s="1"/>
  <c r="Q154" i="11"/>
  <c r="Q206" i="11" s="1"/>
  <c r="M154" i="11"/>
  <c r="M206" i="11" s="1"/>
  <c r="I154" i="11"/>
  <c r="I206" i="11" s="1"/>
  <c r="AJ153" i="11"/>
  <c r="AJ205" i="11" s="1"/>
  <c r="AF153" i="11"/>
  <c r="AF205" i="11" s="1"/>
  <c r="AB153" i="11"/>
  <c r="AB205" i="11" s="1"/>
  <c r="X153" i="11"/>
  <c r="X205" i="11" s="1"/>
  <c r="T153" i="11"/>
  <c r="T205" i="11" s="1"/>
  <c r="P153" i="11"/>
  <c r="P205" i="11" s="1"/>
  <c r="L153" i="11"/>
  <c r="L205" i="11" s="1"/>
  <c r="H153" i="11"/>
  <c r="H205" i="11" s="1"/>
  <c r="AM152" i="11"/>
  <c r="AM204" i="11" s="1"/>
  <c r="AI152" i="11"/>
  <c r="AI204" i="11" s="1"/>
  <c r="AE152" i="11"/>
  <c r="AE204" i="11" s="1"/>
  <c r="I150" i="11"/>
  <c r="I202" i="11" s="1"/>
  <c r="AF149" i="11"/>
  <c r="AF201" i="11" s="1"/>
  <c r="H149" i="11"/>
  <c r="H201" i="11" s="1"/>
  <c r="AJ156" i="11"/>
  <c r="AJ208" i="11" s="1"/>
  <c r="AF156" i="11"/>
  <c r="AF208" i="11" s="1"/>
  <c r="AB156" i="11"/>
  <c r="AB208" i="11" s="1"/>
  <c r="X156" i="11"/>
  <c r="X208" i="11" s="1"/>
  <c r="T156" i="11"/>
  <c r="T208" i="11" s="1"/>
  <c r="P156" i="11"/>
  <c r="P208" i="11" s="1"/>
  <c r="L156" i="11"/>
  <c r="L208" i="11" s="1"/>
  <c r="H156" i="11"/>
  <c r="H208" i="11" s="1"/>
  <c r="AM155" i="11"/>
  <c r="AM207" i="11" s="1"/>
  <c r="AI155" i="11"/>
  <c r="AI207" i="11" s="1"/>
  <c r="AE155" i="11"/>
  <c r="AE207" i="11" s="1"/>
  <c r="AA155" i="11"/>
  <c r="AA207" i="11" s="1"/>
  <c r="W155" i="11"/>
  <c r="W207" i="11" s="1"/>
  <c r="S155" i="11"/>
  <c r="S207" i="11" s="1"/>
  <c r="O155" i="11"/>
  <c r="O207" i="11" s="1"/>
  <c r="K155" i="11"/>
  <c r="K207" i="11" s="1"/>
  <c r="G155" i="11"/>
  <c r="G207" i="11" s="1"/>
  <c r="AL154" i="11"/>
  <c r="AL206" i="11" s="1"/>
  <c r="AH154" i="11"/>
  <c r="AH206" i="11" s="1"/>
  <c r="AD154" i="11"/>
  <c r="AD206" i="11" s="1"/>
  <c r="Z154" i="11"/>
  <c r="Z206" i="11" s="1"/>
  <c r="V154" i="11"/>
  <c r="V206" i="11" s="1"/>
  <c r="R154" i="11"/>
  <c r="R206" i="11" s="1"/>
  <c r="N154" i="11"/>
  <c r="N206" i="11" s="1"/>
  <c r="J154" i="11"/>
  <c r="J206" i="11" s="1"/>
  <c r="U153" i="11"/>
  <c r="U205" i="11" s="1"/>
  <c r="Q153" i="11"/>
  <c r="Q205" i="11" s="1"/>
  <c r="M153" i="11"/>
  <c r="M205" i="11" s="1"/>
  <c r="I153" i="11"/>
  <c r="I205" i="11" s="1"/>
  <c r="AJ152" i="11"/>
  <c r="AJ204" i="11" s="1"/>
  <c r="AF152" i="11"/>
  <c r="AF204" i="11" s="1"/>
  <c r="AH138" i="11"/>
  <c r="AH190" i="11" s="1"/>
  <c r="AD138" i="11"/>
  <c r="AD190" i="11" s="1"/>
  <c r="Z138" i="11"/>
  <c r="Z190" i="11" s="1"/>
  <c r="AA152" i="11"/>
  <c r="AA204" i="11" s="1"/>
  <c r="W152" i="11"/>
  <c r="W204" i="11" s="1"/>
  <c r="S152" i="11"/>
  <c r="S204" i="11" s="1"/>
  <c r="O152" i="11"/>
  <c r="O204" i="11" s="1"/>
  <c r="K152" i="11"/>
  <c r="K204" i="11" s="1"/>
  <c r="G152" i="11"/>
  <c r="G204" i="11" s="1"/>
  <c r="AL151" i="11"/>
  <c r="AL203" i="11" s="1"/>
  <c r="AH151" i="11"/>
  <c r="AH203" i="11" s="1"/>
  <c r="AD151" i="11"/>
  <c r="AD203" i="11" s="1"/>
  <c r="Z151" i="11"/>
  <c r="Z203" i="11" s="1"/>
  <c r="V151" i="11"/>
  <c r="V203" i="11" s="1"/>
  <c r="R151" i="11"/>
  <c r="R203" i="11" s="1"/>
  <c r="N151" i="11"/>
  <c r="N203" i="11" s="1"/>
  <c r="J151" i="11"/>
  <c r="J203" i="11" s="1"/>
  <c r="F151" i="11"/>
  <c r="F203" i="11" s="1"/>
  <c r="AK150" i="11"/>
  <c r="AK202" i="11" s="1"/>
  <c r="AG150" i="11"/>
  <c r="AG202" i="11" s="1"/>
  <c r="AC150" i="11"/>
  <c r="AC202" i="11" s="1"/>
  <c r="Y150" i="11"/>
  <c r="Y202" i="11" s="1"/>
  <c r="U150" i="11"/>
  <c r="U202" i="11" s="1"/>
  <c r="AM148" i="11"/>
  <c r="AM200" i="11" s="1"/>
  <c r="AI148" i="11"/>
  <c r="AI200" i="11" s="1"/>
  <c r="AA148" i="11"/>
  <c r="AA200" i="11" s="1"/>
  <c r="Q138" i="11"/>
  <c r="Q190" i="11" s="1"/>
  <c r="M138" i="11"/>
  <c r="M190" i="11" s="1"/>
  <c r="AB152" i="11"/>
  <c r="AB204" i="11" s="1"/>
  <c r="X152" i="11"/>
  <c r="X204" i="11" s="1"/>
  <c r="T152" i="11"/>
  <c r="T204" i="11" s="1"/>
  <c r="P152" i="11"/>
  <c r="P204" i="11" s="1"/>
  <c r="L152" i="11"/>
  <c r="L204" i="11" s="1"/>
  <c r="H152" i="11"/>
  <c r="H204" i="11" s="1"/>
  <c r="AM151" i="11"/>
  <c r="AM203" i="11" s="1"/>
  <c r="AI151" i="11"/>
  <c r="AI203" i="11" s="1"/>
  <c r="AE151" i="11"/>
  <c r="AE203" i="11" s="1"/>
  <c r="AA151" i="11"/>
  <c r="AA203" i="11" s="1"/>
  <c r="W151" i="11"/>
  <c r="W203" i="11" s="1"/>
  <c r="S151" i="11"/>
  <c r="S203" i="11" s="1"/>
  <c r="O151" i="11"/>
  <c r="O203" i="11" s="1"/>
  <c r="K151" i="11"/>
  <c r="K203" i="11" s="1"/>
  <c r="G151" i="11"/>
  <c r="G203" i="11" s="1"/>
  <c r="AL150" i="11"/>
  <c r="AL202" i="11" s="1"/>
  <c r="AH150" i="11"/>
  <c r="AH202" i="11" s="1"/>
  <c r="AD150" i="11"/>
  <c r="AD202" i="11" s="1"/>
  <c r="Z150" i="11"/>
  <c r="Z202" i="11" s="1"/>
  <c r="V150" i="11"/>
  <c r="V202" i="11" s="1"/>
  <c r="R150" i="11"/>
  <c r="R202" i="11" s="1"/>
  <c r="N150" i="11"/>
  <c r="N202" i="11" s="1"/>
  <c r="H148" i="11"/>
  <c r="H200" i="11" s="1"/>
  <c r="AM147" i="11"/>
  <c r="AM199" i="11" s="1"/>
  <c r="U145" i="11"/>
  <c r="U197" i="11" s="1"/>
  <c r="M145" i="11"/>
  <c r="M197" i="11" s="1"/>
  <c r="I145" i="11"/>
  <c r="I197" i="11" s="1"/>
  <c r="V138" i="11"/>
  <c r="V190" i="11" s="1"/>
  <c r="R138" i="11"/>
  <c r="R190" i="11" s="1"/>
  <c r="N138" i="11"/>
  <c r="N190" i="11" s="1"/>
  <c r="I138" i="11"/>
  <c r="I190" i="11" s="1"/>
  <c r="F154" i="11"/>
  <c r="F206" i="11" s="1"/>
  <c r="AK153" i="11"/>
  <c r="AK205" i="11" s="1"/>
  <c r="AG153" i="11"/>
  <c r="AG205" i="11" s="1"/>
  <c r="AC153" i="11"/>
  <c r="AC205" i="11" s="1"/>
  <c r="Y153" i="11"/>
  <c r="Y205" i="11" s="1"/>
  <c r="J150" i="11"/>
  <c r="J202" i="11" s="1"/>
  <c r="F150" i="11"/>
  <c r="F202" i="11" s="1"/>
  <c r="AK149" i="11"/>
  <c r="AK201" i="11" s="1"/>
  <c r="AG149" i="11"/>
  <c r="AG201" i="11" s="1"/>
  <c r="AC149" i="11"/>
  <c r="AC201" i="11" s="1"/>
  <c r="Y149" i="11"/>
  <c r="Y201" i="11" s="1"/>
  <c r="U149" i="11"/>
  <c r="U201" i="11" s="1"/>
  <c r="Q149" i="11"/>
  <c r="Q201" i="11" s="1"/>
  <c r="M149" i="11"/>
  <c r="M201" i="11" s="1"/>
  <c r="I149" i="11"/>
  <c r="I201" i="11" s="1"/>
  <c r="AI147" i="11"/>
  <c r="AI199" i="11" s="1"/>
  <c r="AE154" i="11"/>
  <c r="AE206" i="11" s="1"/>
  <c r="V153" i="11"/>
  <c r="V205" i="11" s="1"/>
  <c r="I148" i="11"/>
  <c r="I200" i="11" s="1"/>
  <c r="AG140" i="11"/>
  <c r="AG192" i="11" s="1"/>
  <c r="AL153" i="11"/>
  <c r="AL205" i="11" s="1"/>
  <c r="Y152" i="11"/>
  <c r="Y204" i="11" s="1"/>
  <c r="AG148" i="11"/>
  <c r="AG200" i="11" s="1"/>
  <c r="I144" i="11"/>
  <c r="I196" i="11" s="1"/>
  <c r="Q140" i="11"/>
  <c r="Q192" i="11" s="1"/>
  <c r="AG152" i="11"/>
  <c r="AG204" i="11" s="1"/>
  <c r="Y144" i="11"/>
  <c r="Y196" i="11" s="1"/>
  <c r="Q152" i="11"/>
  <c r="Q204" i="11" s="1"/>
  <c r="Y148" i="11"/>
  <c r="Y200" i="11" s="1"/>
  <c r="AK156" i="11"/>
  <c r="AK208" i="11" s="1"/>
  <c r="AG156" i="11"/>
  <c r="AG208" i="11" s="1"/>
  <c r="AC156" i="11"/>
  <c r="AC208" i="11" s="1"/>
  <c r="Y156" i="11"/>
  <c r="Y208" i="11" s="1"/>
  <c r="U156" i="11"/>
  <c r="U208" i="11" s="1"/>
  <c r="Q156" i="11"/>
  <c r="Q208" i="11" s="1"/>
  <c r="M156" i="11"/>
  <c r="M208" i="11" s="1"/>
  <c r="I156" i="11"/>
  <c r="I208" i="11" s="1"/>
  <c r="AJ155" i="11"/>
  <c r="AJ207" i="11" s="1"/>
  <c r="AF155" i="11"/>
  <c r="AF207" i="11" s="1"/>
  <c r="AB155" i="11"/>
  <c r="AB207" i="11" s="1"/>
  <c r="X155" i="11"/>
  <c r="X207" i="11" s="1"/>
  <c r="T155" i="11"/>
  <c r="T207" i="11" s="1"/>
  <c r="P155" i="11"/>
  <c r="P207" i="11" s="1"/>
  <c r="AM154" i="11"/>
  <c r="AM206" i="11" s="1"/>
  <c r="AI154" i="11"/>
  <c r="AI206" i="11" s="1"/>
  <c r="AA154" i="11"/>
  <c r="AA206" i="11" s="1"/>
  <c r="W154" i="11"/>
  <c r="W206" i="11" s="1"/>
  <c r="S154" i="11"/>
  <c r="S206" i="11" s="1"/>
  <c r="K154" i="11"/>
  <c r="K206" i="11" s="1"/>
  <c r="G154" i="11"/>
  <c r="G206" i="11" s="1"/>
  <c r="AH153" i="11"/>
  <c r="AH205" i="11" s="1"/>
  <c r="AD153" i="11"/>
  <c r="AD205" i="11" s="1"/>
  <c r="Z153" i="11"/>
  <c r="Z205" i="11" s="1"/>
  <c r="R153" i="11"/>
  <c r="R205" i="11" s="1"/>
  <c r="N153" i="11"/>
  <c r="N205" i="11" s="1"/>
  <c r="J153" i="11"/>
  <c r="J205" i="11" s="1"/>
  <c r="AK152" i="11"/>
  <c r="AK204" i="11" s="1"/>
  <c r="AC152" i="11"/>
  <c r="AC204" i="11" s="1"/>
  <c r="U152" i="11"/>
  <c r="U204" i="11" s="1"/>
  <c r="M152" i="11"/>
  <c r="M204" i="11" s="1"/>
  <c r="AL149" i="11"/>
  <c r="AL201" i="11" s="1"/>
  <c r="AH149" i="11"/>
  <c r="AH201" i="11" s="1"/>
  <c r="AD149" i="11"/>
  <c r="AD201" i="11" s="1"/>
  <c r="Z149" i="11"/>
  <c r="Z201" i="11" s="1"/>
  <c r="V149" i="11"/>
  <c r="V201" i="11" s="1"/>
  <c r="R149" i="11"/>
  <c r="R201" i="11" s="1"/>
  <c r="N149" i="11"/>
  <c r="N201" i="11" s="1"/>
  <c r="J149" i="11"/>
  <c r="J201" i="11" s="1"/>
  <c r="F149" i="11"/>
  <c r="F201" i="11" s="1"/>
  <c r="AK148" i="11"/>
  <c r="AK200" i="11" s="1"/>
  <c r="AC148" i="11"/>
  <c r="AC200" i="11" s="1"/>
  <c r="U148" i="11"/>
  <c r="U200" i="11" s="1"/>
  <c r="M148" i="11"/>
  <c r="M200" i="11" s="1"/>
  <c r="AL145" i="11"/>
  <c r="AL197" i="11" s="1"/>
  <c r="AD145" i="11"/>
  <c r="AD197" i="11" s="1"/>
  <c r="V145" i="11"/>
  <c r="V197" i="11" s="1"/>
  <c r="N145" i="11"/>
  <c r="N197" i="11" s="1"/>
  <c r="F145" i="11"/>
  <c r="F197" i="11" s="1"/>
  <c r="AG144" i="11"/>
  <c r="AG196" i="11" s="1"/>
  <c r="Q144" i="11"/>
  <c r="Q196" i="11" s="1"/>
  <c r="AL141" i="11"/>
  <c r="AL193" i="11" s="1"/>
  <c r="AD141" i="11"/>
  <c r="AD193" i="11" s="1"/>
  <c r="V141" i="11"/>
  <c r="V193" i="11" s="1"/>
  <c r="N141" i="11"/>
  <c r="N193" i="11" s="1"/>
  <c r="F141" i="11"/>
  <c r="F193" i="11" s="1"/>
  <c r="Y140" i="11"/>
  <c r="Y192" i="11" s="1"/>
  <c r="I140" i="11"/>
  <c r="I192" i="11" s="1"/>
  <c r="O154" i="11"/>
  <c r="O206" i="11" s="1"/>
  <c r="I152" i="11"/>
  <c r="I204" i="11" s="1"/>
  <c r="Q148" i="11"/>
  <c r="Q200" i="11" s="1"/>
  <c r="J144" i="11"/>
  <c r="J196" i="11" s="1"/>
  <c r="F144" i="11"/>
  <c r="F196" i="11" s="1"/>
  <c r="AK143" i="11"/>
  <c r="AK195" i="11" s="1"/>
  <c r="AG143" i="11"/>
  <c r="AG195" i="11" s="1"/>
  <c r="AC143" i="11"/>
  <c r="AC195" i="11" s="1"/>
  <c r="Y143" i="11"/>
  <c r="Y195" i="11" s="1"/>
  <c r="U143" i="11"/>
  <c r="U195" i="11" s="1"/>
  <c r="Q143" i="11"/>
  <c r="Q195" i="11" s="1"/>
  <c r="M143" i="11"/>
  <c r="M195" i="11" s="1"/>
  <c r="I143" i="11"/>
  <c r="I195" i="11" s="1"/>
  <c r="AF142" i="11"/>
  <c r="AF194" i="11" s="1"/>
  <c r="X142" i="11"/>
  <c r="X194" i="11" s="1"/>
  <c r="F140" i="11"/>
  <c r="F192" i="11" s="1"/>
  <c r="AK139" i="11"/>
  <c r="AK191" i="11" s="1"/>
  <c r="AG139" i="11"/>
  <c r="AG191" i="11" s="1"/>
  <c r="AC139" i="11"/>
  <c r="AC191" i="11" s="1"/>
  <c r="Y139" i="11"/>
  <c r="Y191" i="11" s="1"/>
  <c r="U139" i="11"/>
  <c r="U191" i="11" s="1"/>
  <c r="Q139" i="11"/>
  <c r="Q191" i="11" s="1"/>
  <c r="M139" i="11"/>
  <c r="M191" i="11" s="1"/>
  <c r="I139" i="11"/>
  <c r="I191" i="11" s="1"/>
  <c r="L155" i="11"/>
  <c r="L207" i="11" s="1"/>
  <c r="H155" i="11"/>
  <c r="H207" i="11" s="1"/>
  <c r="AJ151" i="11"/>
  <c r="AJ203" i="11" s="1"/>
  <c r="AF151" i="11"/>
  <c r="AF203" i="11" s="1"/>
  <c r="AB151" i="11"/>
  <c r="AB203" i="11" s="1"/>
  <c r="X151" i="11"/>
  <c r="X203" i="11" s="1"/>
  <c r="T151" i="11"/>
  <c r="T203" i="11" s="1"/>
  <c r="P151" i="11"/>
  <c r="P203" i="11" s="1"/>
  <c r="L151" i="11"/>
  <c r="L203" i="11" s="1"/>
  <c r="H151" i="11"/>
  <c r="H203" i="11" s="1"/>
  <c r="AM150" i="11"/>
  <c r="AM202" i="11" s="1"/>
  <c r="AI150" i="11"/>
  <c r="AI202" i="11" s="1"/>
  <c r="AE150" i="11"/>
  <c r="AE202" i="11" s="1"/>
  <c r="AA150" i="11"/>
  <c r="AA202" i="11" s="1"/>
  <c r="W150" i="11"/>
  <c r="W202" i="11" s="1"/>
  <c r="S150" i="11"/>
  <c r="S202" i="11" s="1"/>
  <c r="O150" i="11"/>
  <c r="O202" i="11" s="1"/>
  <c r="K150" i="11"/>
  <c r="K202" i="11" s="1"/>
  <c r="G150" i="11"/>
  <c r="G202" i="11" s="1"/>
  <c r="AJ147" i="11"/>
  <c r="AJ199" i="11" s="1"/>
  <c r="AF147" i="11"/>
  <c r="AF199" i="11" s="1"/>
  <c r="AB147" i="11"/>
  <c r="AB199" i="11" s="1"/>
  <c r="X147" i="11"/>
  <c r="X199" i="11" s="1"/>
  <c r="T147" i="11"/>
  <c r="T199" i="11" s="1"/>
  <c r="P147" i="11"/>
  <c r="P199" i="11" s="1"/>
  <c r="L147" i="11"/>
  <c r="L199" i="11" s="1"/>
  <c r="H147" i="11"/>
  <c r="H199" i="11" s="1"/>
  <c r="AM146" i="11"/>
  <c r="AM198" i="11" s="1"/>
  <c r="AI146" i="11"/>
  <c r="AI198" i="11" s="1"/>
  <c r="AE146" i="11"/>
  <c r="AE198" i="11" s="1"/>
  <c r="AA146" i="11"/>
  <c r="AA198" i="11" s="1"/>
  <c r="W146" i="11"/>
  <c r="W198" i="11" s="1"/>
  <c r="S146" i="11"/>
  <c r="S198" i="11" s="1"/>
  <c r="O146" i="11"/>
  <c r="O198" i="11" s="1"/>
  <c r="K146" i="11"/>
  <c r="K198" i="11" s="1"/>
  <c r="G146" i="11"/>
  <c r="G198" i="11" s="1"/>
  <c r="AH145" i="11"/>
  <c r="AH197" i="11" s="1"/>
  <c r="Z145" i="11"/>
  <c r="Z197" i="11" s="1"/>
  <c r="R145" i="11"/>
  <c r="R197" i="11" s="1"/>
  <c r="J145" i="11"/>
  <c r="J197" i="11" s="1"/>
  <c r="AK144" i="11"/>
  <c r="AK196" i="11" s="1"/>
  <c r="AC144" i="11"/>
  <c r="AC196" i="11" s="1"/>
  <c r="U144" i="11"/>
  <c r="U196" i="11" s="1"/>
  <c r="M144" i="11"/>
  <c r="M196" i="11" s="1"/>
  <c r="AJ143" i="11"/>
  <c r="AJ195" i="11" s="1"/>
  <c r="AF143" i="11"/>
  <c r="AF195" i="11" s="1"/>
  <c r="AB143" i="11"/>
  <c r="AB195" i="11" s="1"/>
  <c r="X143" i="11"/>
  <c r="X195" i="11" s="1"/>
  <c r="T143" i="11"/>
  <c r="T195" i="11" s="1"/>
  <c r="P143" i="11"/>
  <c r="P195" i="11" s="1"/>
  <c r="L143" i="11"/>
  <c r="L195" i="11" s="1"/>
  <c r="H143" i="11"/>
  <c r="H195" i="11" s="1"/>
  <c r="AM142" i="11"/>
  <c r="AM194" i="11" s="1"/>
  <c r="AI142" i="11"/>
  <c r="AI194" i="11" s="1"/>
  <c r="AE142" i="11"/>
  <c r="AE194" i="11" s="1"/>
  <c r="AA142" i="11"/>
  <c r="AA194" i="11" s="1"/>
  <c r="W142" i="11"/>
  <c r="W194" i="11" s="1"/>
  <c r="S142" i="11"/>
  <c r="S194" i="11" s="1"/>
  <c r="O142" i="11"/>
  <c r="O194" i="11" s="1"/>
  <c r="K142" i="11"/>
  <c r="K194" i="11" s="1"/>
  <c r="G142" i="11"/>
  <c r="G194" i="11" s="1"/>
  <c r="AH141" i="11"/>
  <c r="AH193" i="11" s="1"/>
  <c r="Z141" i="11"/>
  <c r="Z193" i="11" s="1"/>
  <c r="R141" i="11"/>
  <c r="R193" i="11" s="1"/>
  <c r="J141" i="11"/>
  <c r="J193" i="11" s="1"/>
  <c r="AK140" i="11"/>
  <c r="AK192" i="11" s="1"/>
  <c r="AC140" i="11"/>
  <c r="AC192" i="11" s="1"/>
  <c r="U140" i="11"/>
  <c r="U192" i="11" s="1"/>
  <c r="M140" i="11"/>
  <c r="M192" i="11" s="1"/>
  <c r="AJ139" i="11"/>
  <c r="AJ191" i="11" s="1"/>
  <c r="AF139" i="11"/>
  <c r="AF191" i="11" s="1"/>
  <c r="AB139" i="11"/>
  <c r="AB191" i="11" s="1"/>
  <c r="X139" i="11"/>
  <c r="X191" i="11" s="1"/>
  <c r="T139" i="11"/>
  <c r="T191" i="11" s="1"/>
  <c r="P139" i="11"/>
  <c r="P191" i="11" s="1"/>
  <c r="L139" i="11"/>
  <c r="L191" i="11" s="1"/>
  <c r="H139" i="11"/>
  <c r="H191" i="11" s="1"/>
  <c r="AM138" i="11"/>
  <c r="AM190" i="11" s="1"/>
  <c r="AI138" i="11"/>
  <c r="AI190" i="11" s="1"/>
  <c r="AE138" i="11"/>
  <c r="AE190" i="11" s="1"/>
  <c r="AA138" i="11"/>
  <c r="AA190" i="11" s="1"/>
  <c r="W138" i="11"/>
  <c r="W190" i="11" s="1"/>
  <c r="S138" i="11"/>
  <c r="S190" i="11" s="1"/>
  <c r="O138" i="11"/>
  <c r="O190" i="11" s="1"/>
  <c r="K138" i="11"/>
  <c r="K190" i="11" s="1"/>
  <c r="G138" i="11"/>
  <c r="G190" i="11" s="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3" i="11"/>
  <c r="C4" i="11"/>
  <c r="C85" i="11" s="1"/>
  <c r="C139" i="11" s="1"/>
  <c r="C191" i="11" s="1"/>
  <c r="C5" i="11"/>
  <c r="C86" i="11" s="1"/>
  <c r="C140" i="11" s="1"/>
  <c r="C192" i="11" s="1"/>
  <c r="C6" i="11"/>
  <c r="C87" i="11" s="1"/>
  <c r="C141" i="11" s="1"/>
  <c r="C193" i="11" s="1"/>
  <c r="C7" i="11"/>
  <c r="C88" i="11" s="1"/>
  <c r="C142" i="11" s="1"/>
  <c r="C194" i="11" s="1"/>
  <c r="C8" i="11"/>
  <c r="C89" i="11" s="1"/>
  <c r="C143" i="11" s="1"/>
  <c r="C195" i="11" s="1"/>
  <c r="C9" i="11"/>
  <c r="C90" i="11" s="1"/>
  <c r="C144" i="11" s="1"/>
  <c r="C196" i="11" s="1"/>
  <c r="C10" i="11"/>
  <c r="C91" i="11" s="1"/>
  <c r="C145" i="11" s="1"/>
  <c r="C197" i="11" s="1"/>
  <c r="C11" i="11"/>
  <c r="C92" i="11" s="1"/>
  <c r="C146" i="11" s="1"/>
  <c r="C198" i="11" s="1"/>
  <c r="C12" i="11"/>
  <c r="C93" i="11" s="1"/>
  <c r="C147" i="11" s="1"/>
  <c r="C199" i="11" s="1"/>
  <c r="C13" i="11"/>
  <c r="C94" i="11" s="1"/>
  <c r="C148" i="11" s="1"/>
  <c r="C200" i="11" s="1"/>
  <c r="C14" i="11"/>
  <c r="C95" i="11" s="1"/>
  <c r="C149" i="11" s="1"/>
  <c r="C201" i="11" s="1"/>
  <c r="C15" i="11"/>
  <c r="C96" i="11" s="1"/>
  <c r="C150" i="11" s="1"/>
  <c r="C202" i="11" s="1"/>
  <c r="C16" i="11"/>
  <c r="C97" i="11" s="1"/>
  <c r="C151" i="11" s="1"/>
  <c r="C203" i="11" s="1"/>
  <c r="C17" i="11"/>
  <c r="C98" i="11" s="1"/>
  <c r="C152" i="11" s="1"/>
  <c r="C204" i="11" s="1"/>
  <c r="C18" i="11"/>
  <c r="C99" i="11" s="1"/>
  <c r="C153" i="11" s="1"/>
  <c r="C205" i="11" s="1"/>
  <c r="C19" i="11"/>
  <c r="C100" i="11" s="1"/>
  <c r="C154" i="11" s="1"/>
  <c r="C206" i="11" s="1"/>
  <c r="C20" i="11"/>
  <c r="C101" i="11" s="1"/>
  <c r="C155" i="11" s="1"/>
  <c r="C207" i="11" s="1"/>
  <c r="C21" i="11"/>
  <c r="C102" i="11" s="1"/>
  <c r="C156" i="11" s="1"/>
  <c r="C208" i="11" s="1"/>
  <c r="C22" i="11"/>
  <c r="C103" i="11" s="1"/>
  <c r="C157" i="11" s="1"/>
  <c r="C209" i="11" s="1"/>
  <c r="C3" i="11"/>
  <c r="C84" i="11" s="1"/>
  <c r="C138" i="11" s="1"/>
  <c r="C190" i="11" s="1"/>
  <c r="C64" i="11"/>
  <c r="C71" i="11" s="1"/>
  <c r="C78" i="11" s="1"/>
  <c r="C63" i="11"/>
  <c r="C70" i="11" s="1"/>
  <c r="C77" i="11" s="1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D183" i="9"/>
  <c r="D26" i="11" s="1"/>
  <c r="D184" i="9"/>
  <c r="D27" i="11" s="1"/>
  <c r="D185" i="9"/>
  <c r="D28" i="11" s="1"/>
  <c r="D186" i="9"/>
  <c r="D29" i="11" s="1"/>
  <c r="D187" i="9"/>
  <c r="D30" i="11" s="1"/>
  <c r="D188" i="9"/>
  <c r="D31" i="11" s="1"/>
  <c r="D189" i="9"/>
  <c r="D32" i="11" s="1"/>
  <c r="D190" i="9"/>
  <c r="D33" i="11" s="1"/>
  <c r="D191" i="9"/>
  <c r="D34" i="11" s="1"/>
  <c r="D192" i="9"/>
  <c r="D35" i="11" s="1"/>
  <c r="D193" i="9"/>
  <c r="D36" i="11" s="1"/>
  <c r="D194" i="9"/>
  <c r="D37" i="11" s="1"/>
  <c r="D195" i="9"/>
  <c r="D38" i="11" s="1"/>
  <c r="D196" i="9"/>
  <c r="D39" i="11" s="1"/>
  <c r="D197" i="9"/>
  <c r="D40" i="11" s="1"/>
  <c r="D198" i="9"/>
  <c r="D41" i="11" s="1"/>
  <c r="D199" i="9"/>
  <c r="D42" i="11" s="1"/>
  <c r="D200" i="9"/>
  <c r="D43" i="11" s="1"/>
  <c r="D201" i="9"/>
  <c r="D44" i="11" s="1"/>
  <c r="D182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AE80" i="9"/>
  <c r="AF80" i="9"/>
  <c r="AG80" i="9"/>
  <c r="AH80" i="9"/>
  <c r="AI80" i="9"/>
  <c r="AJ80" i="9"/>
  <c r="AK80" i="9"/>
  <c r="AL80" i="9"/>
  <c r="AM80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G67" i="9"/>
  <c r="F67" i="9"/>
  <c r="E67" i="9"/>
  <c r="D67" i="9"/>
  <c r="C57" i="9"/>
  <c r="C62" i="9" s="1"/>
  <c r="C67" i="9" s="1"/>
  <c r="C72" i="9" s="1"/>
  <c r="C56" i="9"/>
  <c r="C61" i="9" s="1"/>
  <c r="C66" i="9" s="1"/>
  <c r="C71" i="9" s="1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AK3" i="9"/>
  <c r="AL3" i="9"/>
  <c r="AM3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3" i="9"/>
  <c r="C21" i="9"/>
  <c r="C94" i="9" s="1"/>
  <c r="C148" i="9" s="1"/>
  <c r="C200" i="9" s="1"/>
  <c r="C22" i="9"/>
  <c r="C95" i="9" s="1"/>
  <c r="C149" i="9" s="1"/>
  <c r="C201" i="9" s="1"/>
  <c r="C4" i="9"/>
  <c r="C77" i="9" s="1"/>
  <c r="C131" i="9" s="1"/>
  <c r="C183" i="9" s="1"/>
  <c r="C5" i="9"/>
  <c r="C78" i="9" s="1"/>
  <c r="C132" i="9" s="1"/>
  <c r="C184" i="9" s="1"/>
  <c r="C6" i="9"/>
  <c r="C79" i="9" s="1"/>
  <c r="C133" i="9" s="1"/>
  <c r="C185" i="9" s="1"/>
  <c r="C7" i="9"/>
  <c r="C80" i="9" s="1"/>
  <c r="C134" i="9" s="1"/>
  <c r="C186" i="9" s="1"/>
  <c r="C8" i="9"/>
  <c r="C81" i="9" s="1"/>
  <c r="C135" i="9" s="1"/>
  <c r="C187" i="9" s="1"/>
  <c r="C9" i="9"/>
  <c r="C82" i="9" s="1"/>
  <c r="C136" i="9" s="1"/>
  <c r="C188" i="9" s="1"/>
  <c r="C10" i="9"/>
  <c r="C83" i="9" s="1"/>
  <c r="C137" i="9" s="1"/>
  <c r="C189" i="9" s="1"/>
  <c r="C11" i="9"/>
  <c r="C84" i="9" s="1"/>
  <c r="C138" i="9" s="1"/>
  <c r="C190" i="9" s="1"/>
  <c r="C12" i="9"/>
  <c r="C85" i="9" s="1"/>
  <c r="C139" i="9" s="1"/>
  <c r="C191" i="9" s="1"/>
  <c r="C13" i="9"/>
  <c r="C86" i="9" s="1"/>
  <c r="C140" i="9" s="1"/>
  <c r="C192" i="9" s="1"/>
  <c r="C14" i="9"/>
  <c r="C87" i="9" s="1"/>
  <c r="C141" i="9" s="1"/>
  <c r="C193" i="9" s="1"/>
  <c r="C15" i="9"/>
  <c r="C88" i="9" s="1"/>
  <c r="C142" i="9" s="1"/>
  <c r="C194" i="9" s="1"/>
  <c r="C16" i="9"/>
  <c r="C89" i="9" s="1"/>
  <c r="C143" i="9" s="1"/>
  <c r="C195" i="9" s="1"/>
  <c r="C17" i="9"/>
  <c r="C90" i="9" s="1"/>
  <c r="C144" i="9" s="1"/>
  <c r="C196" i="9" s="1"/>
  <c r="C18" i="9"/>
  <c r="C91" i="9" s="1"/>
  <c r="C145" i="9" s="1"/>
  <c r="C197" i="9" s="1"/>
  <c r="C19" i="9"/>
  <c r="C92" i="9" s="1"/>
  <c r="C146" i="9" s="1"/>
  <c r="C198" i="9" s="1"/>
  <c r="C20" i="9"/>
  <c r="C93" i="9" s="1"/>
  <c r="C147" i="9" s="1"/>
  <c r="C199" i="9" s="1"/>
  <c r="C3" i="9"/>
  <c r="C76" i="9" s="1"/>
  <c r="C130" i="9" s="1"/>
  <c r="C182" i="9" s="1"/>
  <c r="C72" i="2"/>
  <c r="C73" i="2"/>
  <c r="C74" i="2"/>
  <c r="C75" i="2"/>
  <c r="C76" i="2"/>
  <c r="C77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58" i="2"/>
  <c r="L3" i="12" l="1"/>
  <c r="H21" i="12"/>
  <c r="H40" i="12" s="1"/>
  <c r="H59" i="12" s="1"/>
  <c r="AH126" i="9"/>
  <c r="Z126" i="9"/>
  <c r="R126" i="9"/>
  <c r="F126" i="9"/>
  <c r="D126" i="9"/>
  <c r="AK126" i="9"/>
  <c r="AG126" i="9"/>
  <c r="AC126" i="9"/>
  <c r="Y126" i="9"/>
  <c r="U126" i="9"/>
  <c r="Q126" i="9"/>
  <c r="M126" i="9"/>
  <c r="I126" i="9"/>
  <c r="E126" i="9"/>
  <c r="AD126" i="9"/>
  <c r="AJ126" i="9"/>
  <c r="AF126" i="9"/>
  <c r="AB126" i="9"/>
  <c r="X126" i="9"/>
  <c r="T126" i="9"/>
  <c r="P126" i="9"/>
  <c r="L126" i="9"/>
  <c r="H126" i="9"/>
  <c r="AL126" i="9"/>
  <c r="V126" i="9"/>
  <c r="N126" i="9"/>
  <c r="J126" i="9"/>
  <c r="AM126" i="9"/>
  <c r="AI126" i="9"/>
  <c r="AE126" i="9"/>
  <c r="AA126" i="9"/>
  <c r="W126" i="9"/>
  <c r="S126" i="9"/>
  <c r="O126" i="9"/>
  <c r="K126" i="9"/>
  <c r="G126" i="9"/>
  <c r="AJ53" i="9"/>
  <c r="AB53" i="9"/>
  <c r="X53" i="9"/>
  <c r="X57" i="9" s="1"/>
  <c r="P53" i="9"/>
  <c r="P57" i="9" s="1"/>
  <c r="L53" i="9"/>
  <c r="H53" i="9"/>
  <c r="AM53" i="9"/>
  <c r="AM56" i="9" s="1"/>
  <c r="AI53" i="9"/>
  <c r="AI4" i="5" s="1"/>
  <c r="AE53" i="9"/>
  <c r="AA53" i="9"/>
  <c r="W53" i="9"/>
  <c r="W57" i="9" s="1"/>
  <c r="S53" i="9"/>
  <c r="S57" i="9" s="1"/>
  <c r="O53" i="9"/>
  <c r="K53" i="9"/>
  <c r="G53" i="9"/>
  <c r="G4" i="5" s="1"/>
  <c r="AF53" i="9"/>
  <c r="AF4" i="5" s="1"/>
  <c r="T53" i="9"/>
  <c r="AL53" i="9"/>
  <c r="AH53" i="9"/>
  <c r="AD53" i="9"/>
  <c r="Z53" i="9"/>
  <c r="V53" i="9"/>
  <c r="R53" i="9"/>
  <c r="N53" i="9"/>
  <c r="J53" i="9"/>
  <c r="F53" i="9"/>
  <c r="D53" i="9"/>
  <c r="D56" i="9" s="1"/>
  <c r="D61" i="9" s="1"/>
  <c r="AK53" i="9"/>
  <c r="AK56" i="9" s="1"/>
  <c r="AG53" i="9"/>
  <c r="AC53" i="9"/>
  <c r="Y53" i="9"/>
  <c r="Y4" i="5" s="1"/>
  <c r="U53" i="9"/>
  <c r="U56" i="9" s="1"/>
  <c r="Q53" i="9"/>
  <c r="M53" i="9"/>
  <c r="M56" i="9" s="1"/>
  <c r="I53" i="9"/>
  <c r="I4" i="5" s="1"/>
  <c r="E53" i="9"/>
  <c r="E57" i="9" s="1"/>
  <c r="D232" i="9"/>
  <c r="D25" i="11"/>
  <c r="E137" i="9"/>
  <c r="E189" i="9" s="1"/>
  <c r="E32" i="11" s="1"/>
  <c r="E133" i="9"/>
  <c r="E185" i="9" s="1"/>
  <c r="E28" i="11" s="1"/>
  <c r="V22" i="11"/>
  <c r="AJ147" i="9"/>
  <c r="AJ199" i="9" s="1"/>
  <c r="AJ42" i="11" s="1"/>
  <c r="AF147" i="9"/>
  <c r="AF199" i="9" s="1"/>
  <c r="AF42" i="11" s="1"/>
  <c r="AB147" i="9"/>
  <c r="AB20" i="11" s="1"/>
  <c r="X147" i="9"/>
  <c r="X20" i="11" s="1"/>
  <c r="T147" i="9"/>
  <c r="T199" i="9" s="1"/>
  <c r="T42" i="11" s="1"/>
  <c r="P147" i="9"/>
  <c r="P199" i="9" s="1"/>
  <c r="P42" i="11" s="1"/>
  <c r="L147" i="9"/>
  <c r="L20" i="11" s="1"/>
  <c r="H147" i="9"/>
  <c r="H20" i="11" s="1"/>
  <c r="AM146" i="9"/>
  <c r="AM198" i="9" s="1"/>
  <c r="AM41" i="11" s="1"/>
  <c r="AI146" i="9"/>
  <c r="AI198" i="9" s="1"/>
  <c r="AI41" i="11" s="1"/>
  <c r="AE146" i="9"/>
  <c r="AE19" i="11" s="1"/>
  <c r="AA146" i="9"/>
  <c r="AA198" i="9" s="1"/>
  <c r="AA41" i="11" s="1"/>
  <c r="W146" i="9"/>
  <c r="W198" i="9" s="1"/>
  <c r="W41" i="11" s="1"/>
  <c r="S146" i="9"/>
  <c r="S198" i="9" s="1"/>
  <c r="S41" i="11" s="1"/>
  <c r="O146" i="9"/>
  <c r="O198" i="9" s="1"/>
  <c r="O41" i="11" s="1"/>
  <c r="K146" i="9"/>
  <c r="K19" i="11" s="1"/>
  <c r="G146" i="9"/>
  <c r="G198" i="9" s="1"/>
  <c r="G41" i="11" s="1"/>
  <c r="AK144" i="9"/>
  <c r="AK17" i="11" s="1"/>
  <c r="AG144" i="9"/>
  <c r="AG17" i="11" s="1"/>
  <c r="AC144" i="9"/>
  <c r="AC17" i="11" s="1"/>
  <c r="Y144" i="9"/>
  <c r="Y196" i="9" s="1"/>
  <c r="Y39" i="11" s="1"/>
  <c r="U144" i="9"/>
  <c r="U196" i="9" s="1"/>
  <c r="U39" i="11" s="1"/>
  <c r="Q144" i="9"/>
  <c r="Q17" i="11" s="1"/>
  <c r="M144" i="9"/>
  <c r="M17" i="11" s="1"/>
  <c r="I144" i="9"/>
  <c r="I196" i="9" s="1"/>
  <c r="I39" i="11" s="1"/>
  <c r="AJ143" i="9"/>
  <c r="AJ16" i="11" s="1"/>
  <c r="AF143" i="9"/>
  <c r="AF16" i="11" s="1"/>
  <c r="AB143" i="9"/>
  <c r="AB195" i="9" s="1"/>
  <c r="AB38" i="11" s="1"/>
  <c r="X143" i="9"/>
  <c r="X195" i="9" s="1"/>
  <c r="X38" i="11" s="1"/>
  <c r="T143" i="9"/>
  <c r="T195" i="9" s="1"/>
  <c r="T38" i="11" s="1"/>
  <c r="P143" i="9"/>
  <c r="P195" i="9" s="1"/>
  <c r="P38" i="11" s="1"/>
  <c r="L143" i="9"/>
  <c r="L16" i="11" s="1"/>
  <c r="H143" i="9"/>
  <c r="H195" i="9" s="1"/>
  <c r="H38" i="11" s="1"/>
  <c r="AM142" i="9"/>
  <c r="AM15" i="11" s="1"/>
  <c r="AI142" i="9"/>
  <c r="AI15" i="11" s="1"/>
  <c r="AE142" i="9"/>
  <c r="AE15" i="11" s="1"/>
  <c r="AA142" i="9"/>
  <c r="AA194" i="9" s="1"/>
  <c r="AA37" i="11" s="1"/>
  <c r="W142" i="9"/>
  <c r="W194" i="9" s="1"/>
  <c r="W37" i="11" s="1"/>
  <c r="S142" i="9"/>
  <c r="S15" i="11" s="1"/>
  <c r="O142" i="9"/>
  <c r="O15" i="11" s="1"/>
  <c r="K142" i="9"/>
  <c r="K194" i="9" s="1"/>
  <c r="K37" i="11" s="1"/>
  <c r="G142" i="9"/>
  <c r="G15" i="11" s="1"/>
  <c r="AL141" i="9"/>
  <c r="AL14" i="11" s="1"/>
  <c r="AH141" i="9"/>
  <c r="AH193" i="9" s="1"/>
  <c r="AH36" i="11" s="1"/>
  <c r="AD141" i="9"/>
  <c r="AD193" i="9" s="1"/>
  <c r="AD36" i="11" s="1"/>
  <c r="Z141" i="9"/>
  <c r="Z193" i="9" s="1"/>
  <c r="Z36" i="11" s="1"/>
  <c r="V141" i="9"/>
  <c r="V193" i="9" s="1"/>
  <c r="V36" i="11" s="1"/>
  <c r="R141" i="9"/>
  <c r="R14" i="11" s="1"/>
  <c r="N141" i="9"/>
  <c r="N193" i="9" s="1"/>
  <c r="N36" i="11" s="1"/>
  <c r="J141" i="9"/>
  <c r="J14" i="11" s="1"/>
  <c r="F141" i="9"/>
  <c r="F14" i="11" s="1"/>
  <c r="AK140" i="9"/>
  <c r="AK13" i="11" s="1"/>
  <c r="AG140" i="9"/>
  <c r="AG192" i="9" s="1"/>
  <c r="AG35" i="11" s="1"/>
  <c r="AC140" i="9"/>
  <c r="AC13" i="11" s="1"/>
  <c r="Y140" i="9"/>
  <c r="Y13" i="11" s="1"/>
  <c r="U140" i="9"/>
  <c r="U13" i="11" s="1"/>
  <c r="AK136" i="9"/>
  <c r="AK9" i="11" s="1"/>
  <c r="AG136" i="9"/>
  <c r="AG9" i="11" s="1"/>
  <c r="AC136" i="9"/>
  <c r="AC9" i="11" s="1"/>
  <c r="Y136" i="9"/>
  <c r="Y9" i="11" s="1"/>
  <c r="U136" i="9"/>
  <c r="U9" i="11" s="1"/>
  <c r="Q136" i="9"/>
  <c r="Q9" i="11" s="1"/>
  <c r="M136" i="9"/>
  <c r="M9" i="11" s="1"/>
  <c r="I136" i="9"/>
  <c r="I188" i="9" s="1"/>
  <c r="I31" i="11" s="1"/>
  <c r="AH133" i="9"/>
  <c r="AH6" i="11" s="1"/>
  <c r="AD133" i="9"/>
  <c r="AD6" i="11" s="1"/>
  <c r="Z133" i="9"/>
  <c r="Z6" i="11" s="1"/>
  <c r="V133" i="9"/>
  <c r="V6" i="11" s="1"/>
  <c r="R133" i="9"/>
  <c r="R6" i="11" s="1"/>
  <c r="N133" i="9"/>
  <c r="N6" i="11" s="1"/>
  <c r="J133" i="9"/>
  <c r="J6" i="11" s="1"/>
  <c r="F133" i="9"/>
  <c r="F185" i="9" s="1"/>
  <c r="F28" i="11" s="1"/>
  <c r="AK132" i="9"/>
  <c r="AK5" i="11" s="1"/>
  <c r="AG132" i="9"/>
  <c r="AG5" i="11" s="1"/>
  <c r="AC132" i="9"/>
  <c r="AC5" i="11" s="1"/>
  <c r="Y132" i="9"/>
  <c r="Y5" i="11" s="1"/>
  <c r="U132" i="9"/>
  <c r="U5" i="11" s="1"/>
  <c r="Q132" i="9"/>
  <c r="Q5" i="11" s="1"/>
  <c r="M132" i="9"/>
  <c r="M5" i="11" s="1"/>
  <c r="AE22" i="11"/>
  <c r="Q140" i="9"/>
  <c r="Q192" i="9" s="1"/>
  <c r="Q35" i="11" s="1"/>
  <c r="M140" i="9"/>
  <c r="M192" i="9" s="1"/>
  <c r="M35" i="11" s="1"/>
  <c r="I140" i="9"/>
  <c r="I13" i="11" s="1"/>
  <c r="I132" i="9"/>
  <c r="I5" i="11" s="1"/>
  <c r="AJ22" i="11"/>
  <c r="AF22" i="11"/>
  <c r="AB22" i="11"/>
  <c r="X22" i="11"/>
  <c r="T22" i="11"/>
  <c r="P22" i="11"/>
  <c r="L22" i="11"/>
  <c r="H22" i="11"/>
  <c r="AM148" i="9"/>
  <c r="AM200" i="9" s="1"/>
  <c r="AM43" i="11" s="1"/>
  <c r="AI148" i="9"/>
  <c r="AI21" i="11" s="1"/>
  <c r="AE148" i="9"/>
  <c r="AE200" i="9" s="1"/>
  <c r="AE43" i="11" s="1"/>
  <c r="AA148" i="9"/>
  <c r="AA21" i="11" s="1"/>
  <c r="W148" i="9"/>
  <c r="W21" i="11" s="1"/>
  <c r="S148" i="9"/>
  <c r="S21" i="11" s="1"/>
  <c r="O148" i="9"/>
  <c r="O200" i="9" s="1"/>
  <c r="O43" i="11" s="1"/>
  <c r="K148" i="9"/>
  <c r="K21" i="11" s="1"/>
  <c r="G148" i="9"/>
  <c r="G200" i="9" s="1"/>
  <c r="G43" i="11" s="1"/>
  <c r="AL147" i="9"/>
  <c r="AL20" i="11" s="1"/>
  <c r="AH147" i="9"/>
  <c r="AH20" i="11" s="1"/>
  <c r="AD147" i="9"/>
  <c r="AD199" i="9" s="1"/>
  <c r="AD42" i="11" s="1"/>
  <c r="Z147" i="9"/>
  <c r="Z199" i="9" s="1"/>
  <c r="Z42" i="11" s="1"/>
  <c r="V147" i="9"/>
  <c r="V20" i="11" s="1"/>
  <c r="R147" i="9"/>
  <c r="R20" i="11" s="1"/>
  <c r="N147" i="9"/>
  <c r="N20" i="11" s="1"/>
  <c r="J147" i="9"/>
  <c r="J199" i="9" s="1"/>
  <c r="J42" i="11" s="1"/>
  <c r="F147" i="9"/>
  <c r="F20" i="11" s="1"/>
  <c r="AJ145" i="9"/>
  <c r="AJ18" i="11" s="1"/>
  <c r="AF145" i="9"/>
  <c r="AF197" i="9" s="1"/>
  <c r="AF40" i="11" s="1"/>
  <c r="AB145" i="9"/>
  <c r="AB197" i="9" s="1"/>
  <c r="AB40" i="11" s="1"/>
  <c r="X145" i="9"/>
  <c r="X197" i="9" s="1"/>
  <c r="X40" i="11" s="1"/>
  <c r="T145" i="9"/>
  <c r="T18" i="11" s="1"/>
  <c r="P145" i="9"/>
  <c r="P18" i="11" s="1"/>
  <c r="L145" i="9"/>
  <c r="L197" i="9" s="1"/>
  <c r="L40" i="11" s="1"/>
  <c r="H145" i="9"/>
  <c r="H197" i="9" s="1"/>
  <c r="H40" i="11" s="1"/>
  <c r="AM144" i="9"/>
  <c r="AM17" i="11" s="1"/>
  <c r="AI144" i="9"/>
  <c r="AI196" i="9" s="1"/>
  <c r="AI39" i="11" s="1"/>
  <c r="AE144" i="9"/>
  <c r="AE196" i="9" s="1"/>
  <c r="AE39" i="11" s="1"/>
  <c r="AA144" i="9"/>
  <c r="AA196" i="9" s="1"/>
  <c r="AA39" i="11" s="1"/>
  <c r="W144" i="9"/>
  <c r="W17" i="11" s="1"/>
  <c r="S144" i="9"/>
  <c r="S17" i="11" s="1"/>
  <c r="O144" i="9"/>
  <c r="O196" i="9" s="1"/>
  <c r="O39" i="11" s="1"/>
  <c r="K144" i="9"/>
  <c r="K196" i="9" s="1"/>
  <c r="K39" i="11" s="1"/>
  <c r="G144" i="9"/>
  <c r="G17" i="11" s="1"/>
  <c r="AL143" i="9"/>
  <c r="AL195" i="9" s="1"/>
  <c r="AL38" i="11" s="1"/>
  <c r="AH143" i="9"/>
  <c r="AH195" i="9" s="1"/>
  <c r="AH38" i="11" s="1"/>
  <c r="AD143" i="9"/>
  <c r="AD16" i="11" s="1"/>
  <c r="Z143" i="9"/>
  <c r="Z16" i="11" s="1"/>
  <c r="V143" i="9"/>
  <c r="V16" i="11" s="1"/>
  <c r="R143" i="9"/>
  <c r="R195" i="9" s="1"/>
  <c r="R38" i="11" s="1"/>
  <c r="N143" i="9"/>
  <c r="N16" i="11" s="1"/>
  <c r="J143" i="9"/>
  <c r="J16" i="11" s="1"/>
  <c r="F143" i="9"/>
  <c r="F195" i="9" s="1"/>
  <c r="F38" i="11" s="1"/>
  <c r="AM140" i="9"/>
  <c r="AM192" i="9" s="1"/>
  <c r="AM35" i="11" s="1"/>
  <c r="AI140" i="9"/>
  <c r="AI13" i="11" s="1"/>
  <c r="AE140" i="9"/>
  <c r="AE13" i="11" s="1"/>
  <c r="AA140" i="9"/>
  <c r="AA13" i="11" s="1"/>
  <c r="W140" i="9"/>
  <c r="W192" i="9" s="1"/>
  <c r="W35" i="11" s="1"/>
  <c r="S140" i="9"/>
  <c r="S13" i="11" s="1"/>
  <c r="O140" i="9"/>
  <c r="O13" i="11" s="1"/>
  <c r="K140" i="9"/>
  <c r="K192" i="9" s="1"/>
  <c r="K35" i="11" s="1"/>
  <c r="G140" i="9"/>
  <c r="G192" i="9" s="1"/>
  <c r="G35" i="11" s="1"/>
  <c r="AL139" i="9"/>
  <c r="AL191" i="9" s="1"/>
  <c r="AL34" i="11" s="1"/>
  <c r="AH139" i="9"/>
  <c r="AH12" i="11" s="1"/>
  <c r="AD139" i="9"/>
  <c r="AD12" i="11" s="1"/>
  <c r="Z139" i="9"/>
  <c r="Z191" i="9" s="1"/>
  <c r="Z34" i="11" s="1"/>
  <c r="V139" i="9"/>
  <c r="V191" i="9" s="1"/>
  <c r="V34" i="11" s="1"/>
  <c r="R139" i="9"/>
  <c r="R12" i="11" s="1"/>
  <c r="N139" i="9"/>
  <c r="N191" i="9" s="1"/>
  <c r="N34" i="11" s="1"/>
  <c r="J139" i="9"/>
  <c r="J12" i="11" s="1"/>
  <c r="F139" i="9"/>
  <c r="F191" i="9" s="1"/>
  <c r="F34" i="11" s="1"/>
  <c r="AK138" i="9"/>
  <c r="AK11" i="11" s="1"/>
  <c r="AG138" i="9"/>
  <c r="AG11" i="11" s="1"/>
  <c r="AC138" i="9"/>
  <c r="AC190" i="9" s="1"/>
  <c r="AC33" i="11" s="1"/>
  <c r="Y138" i="9"/>
  <c r="Y190" i="9" s="1"/>
  <c r="Y33" i="11" s="1"/>
  <c r="U138" i="9"/>
  <c r="U190" i="9" s="1"/>
  <c r="U33" i="11" s="1"/>
  <c r="Q138" i="9"/>
  <c r="Q11" i="11" s="1"/>
  <c r="M138" i="9"/>
  <c r="M11" i="11" s="1"/>
  <c r="I138" i="9"/>
  <c r="I190" i="9" s="1"/>
  <c r="I33" i="11" s="1"/>
  <c r="AI136" i="9"/>
  <c r="AI9" i="11" s="1"/>
  <c r="W130" i="9"/>
  <c r="W182" i="9" s="1"/>
  <c r="W25" i="11" s="1"/>
  <c r="G130" i="9"/>
  <c r="G182" i="9" s="1"/>
  <c r="G25" i="11" s="1"/>
  <c r="E130" i="9"/>
  <c r="E182" i="9" s="1"/>
  <c r="E25" i="11" s="1"/>
  <c r="AE56" i="9"/>
  <c r="O57" i="9"/>
  <c r="K57" i="9"/>
  <c r="AG57" i="9"/>
  <c r="AC56" i="9"/>
  <c r="Q57" i="9"/>
  <c r="AJ4" i="5"/>
  <c r="AB56" i="9"/>
  <c r="T4" i="5"/>
  <c r="AA56" i="9"/>
  <c r="E138" i="9"/>
  <c r="P146" i="9"/>
  <c r="P142" i="9"/>
  <c r="AJ20" i="11"/>
  <c r="T20" i="11"/>
  <c r="AM19" i="11"/>
  <c r="AA19" i="11"/>
  <c r="W19" i="11"/>
  <c r="K198" i="9"/>
  <c r="K41" i="11" s="1"/>
  <c r="G19" i="11"/>
  <c r="AB16" i="11"/>
  <c r="X16" i="11"/>
  <c r="AA15" i="11"/>
  <c r="N14" i="11"/>
  <c r="Q141" i="9"/>
  <c r="M141" i="9"/>
  <c r="AG137" i="9"/>
  <c r="AC137" i="9"/>
  <c r="I137" i="9"/>
  <c r="Y133" i="9"/>
  <c r="E144" i="11"/>
  <c r="E196" i="11" s="1"/>
  <c r="E145" i="11"/>
  <c r="E197" i="11" s="1"/>
  <c r="E146" i="11"/>
  <c r="E198" i="11" s="1"/>
  <c r="E139" i="11"/>
  <c r="E191" i="11" s="1"/>
  <c r="E140" i="11"/>
  <c r="E192" i="11" s="1"/>
  <c r="E141" i="11"/>
  <c r="E193" i="11" s="1"/>
  <c r="E142" i="11"/>
  <c r="E194" i="11" s="1"/>
  <c r="E148" i="11"/>
  <c r="E200" i="11" s="1"/>
  <c r="E149" i="11"/>
  <c r="E201" i="11" s="1"/>
  <c r="E150" i="11"/>
  <c r="E202" i="11" s="1"/>
  <c r="E152" i="11"/>
  <c r="E204" i="11" s="1"/>
  <c r="E153" i="11"/>
  <c r="E205" i="11" s="1"/>
  <c r="E154" i="11"/>
  <c r="E206" i="11" s="1"/>
  <c r="E156" i="11"/>
  <c r="E208" i="11" s="1"/>
  <c r="E157" i="11"/>
  <c r="E209" i="11" s="1"/>
  <c r="E138" i="11"/>
  <c r="E190" i="11" s="1"/>
  <c r="E143" i="11"/>
  <c r="E195" i="11" s="1"/>
  <c r="E147" i="11"/>
  <c r="E199" i="11" s="1"/>
  <c r="E151" i="11"/>
  <c r="E203" i="11" s="1"/>
  <c r="E155" i="11"/>
  <c r="E207" i="11" s="1"/>
  <c r="AA22" i="11"/>
  <c r="AK22" i="11"/>
  <c r="AG22" i="11"/>
  <c r="AC22" i="11"/>
  <c r="Y22" i="11"/>
  <c r="U22" i="11"/>
  <c r="Q22" i="11"/>
  <c r="M22" i="11"/>
  <c r="I22" i="11"/>
  <c r="AJ148" i="9"/>
  <c r="AF148" i="9"/>
  <c r="AB148" i="9"/>
  <c r="X148" i="9"/>
  <c r="T148" i="9"/>
  <c r="P148" i="9"/>
  <c r="L148" i="9"/>
  <c r="H148" i="9"/>
  <c r="AM147" i="9"/>
  <c r="AK146" i="9"/>
  <c r="AG146" i="9"/>
  <c r="AC146" i="9"/>
  <c r="Y146" i="9"/>
  <c r="U146" i="9"/>
  <c r="Q146" i="9"/>
  <c r="M146" i="9"/>
  <c r="I146" i="9"/>
  <c r="E146" i="9"/>
  <c r="AL145" i="9"/>
  <c r="AH145" i="9"/>
  <c r="AD145" i="9"/>
  <c r="Z145" i="9"/>
  <c r="V145" i="9"/>
  <c r="R145" i="9"/>
  <c r="N145" i="9"/>
  <c r="J145" i="9"/>
  <c r="F145" i="9"/>
  <c r="AK145" i="9"/>
  <c r="Y145" i="9"/>
  <c r="I145" i="9"/>
  <c r="AF144" i="9"/>
  <c r="AB144" i="9"/>
  <c r="P144" i="9"/>
  <c r="AM143" i="9"/>
  <c r="AI143" i="9"/>
  <c r="W143" i="9"/>
  <c r="S143" i="9"/>
  <c r="G143" i="9"/>
  <c r="AK142" i="9"/>
  <c r="AG142" i="9"/>
  <c r="AC142" i="9"/>
  <c r="Y142" i="9"/>
  <c r="U142" i="9"/>
  <c r="Q142" i="9"/>
  <c r="M142" i="9"/>
  <c r="I142" i="9"/>
  <c r="AG141" i="9"/>
  <c r="AJ141" i="9"/>
  <c r="AF141" i="9"/>
  <c r="AB141" i="9"/>
  <c r="X141" i="9"/>
  <c r="T141" i="9"/>
  <c r="P141" i="9"/>
  <c r="L141" i="9"/>
  <c r="H141" i="9"/>
  <c r="L140" i="9"/>
  <c r="AJ139" i="9"/>
  <c r="AF139" i="9"/>
  <c r="AB139" i="9"/>
  <c r="X139" i="9"/>
  <c r="T139" i="9"/>
  <c r="P139" i="9"/>
  <c r="L139" i="9"/>
  <c r="H139" i="9"/>
  <c r="AM138" i="9"/>
  <c r="AI138" i="9"/>
  <c r="AE138" i="9"/>
  <c r="AA138" i="9"/>
  <c r="W138" i="9"/>
  <c r="S138" i="9"/>
  <c r="O138" i="9"/>
  <c r="K138" i="9"/>
  <c r="G138" i="9"/>
  <c r="AL137" i="9"/>
  <c r="AH137" i="9"/>
  <c r="AD137" i="9"/>
  <c r="Z137" i="9"/>
  <c r="V137" i="9"/>
  <c r="R137" i="9"/>
  <c r="N137" i="9"/>
  <c r="J137" i="9"/>
  <c r="F137" i="9"/>
  <c r="T136" i="9"/>
  <c r="AM134" i="9"/>
  <c r="W134" i="9"/>
  <c r="G134" i="9"/>
  <c r="AB132" i="9"/>
  <c r="AJ131" i="9"/>
  <c r="AF131" i="9"/>
  <c r="AB131" i="9"/>
  <c r="X131" i="9"/>
  <c r="T131" i="9"/>
  <c r="P131" i="9"/>
  <c r="L131" i="9"/>
  <c r="H131" i="9"/>
  <c r="AF130" i="9"/>
  <c r="AB130" i="9"/>
  <c r="X130" i="9"/>
  <c r="T130" i="9"/>
  <c r="P130" i="9"/>
  <c r="L130" i="9"/>
  <c r="G141" i="9"/>
  <c r="E149" i="9"/>
  <c r="E145" i="9"/>
  <c r="E141" i="9"/>
  <c r="Q139" i="9"/>
  <c r="H134" i="9"/>
  <c r="H146" i="9"/>
  <c r="Y143" i="9"/>
  <c r="E142" i="9"/>
  <c r="AJ137" i="9"/>
  <c r="AF137" i="9"/>
  <c r="AB137" i="9"/>
  <c r="X137" i="9"/>
  <c r="T137" i="9"/>
  <c r="P137" i="9"/>
  <c r="L137" i="9"/>
  <c r="H137" i="9"/>
  <c r="AM136" i="9"/>
  <c r="AE136" i="9"/>
  <c r="AA136" i="9"/>
  <c r="W136" i="9"/>
  <c r="S136" i="9"/>
  <c r="O136" i="9"/>
  <c r="K136" i="9"/>
  <c r="G136" i="9"/>
  <c r="AL135" i="9"/>
  <c r="AH135" i="9"/>
  <c r="AD135" i="9"/>
  <c r="Z135" i="9"/>
  <c r="V135" i="9"/>
  <c r="R135" i="9"/>
  <c r="N135" i="9"/>
  <c r="J135" i="9"/>
  <c r="F135" i="9"/>
  <c r="AK134" i="9"/>
  <c r="AG134" i="9"/>
  <c r="AC134" i="9"/>
  <c r="Y134" i="9"/>
  <c r="U134" i="9"/>
  <c r="Q134" i="9"/>
  <c r="M134" i="9"/>
  <c r="I134" i="9"/>
  <c r="E134" i="9"/>
  <c r="AJ133" i="9"/>
  <c r="AF133" i="9"/>
  <c r="AB133" i="9"/>
  <c r="X133" i="9"/>
  <c r="T133" i="9"/>
  <c r="P133" i="9"/>
  <c r="L133" i="9"/>
  <c r="AM132" i="9"/>
  <c r="AI132" i="9"/>
  <c r="AE132" i="9"/>
  <c r="AA132" i="9"/>
  <c r="W132" i="9"/>
  <c r="S132" i="9"/>
  <c r="O132" i="9"/>
  <c r="K132" i="9"/>
  <c r="G132" i="9"/>
  <c r="AL131" i="9"/>
  <c r="AH131" i="9"/>
  <c r="AD131" i="9"/>
  <c r="Z131" i="9"/>
  <c r="V131" i="9"/>
  <c r="R131" i="9"/>
  <c r="N131" i="9"/>
  <c r="J131" i="9"/>
  <c r="F131" i="9"/>
  <c r="AM22" i="11"/>
  <c r="AI22" i="11"/>
  <c r="AF146" i="9"/>
  <c r="X146" i="9"/>
  <c r="AE145" i="9"/>
  <c r="J136" i="9"/>
  <c r="F136" i="9"/>
  <c r="AK135" i="9"/>
  <c r="AG135" i="9"/>
  <c r="AC135" i="9"/>
  <c r="Y135" i="9"/>
  <c r="U135" i="9"/>
  <c r="Q135" i="9"/>
  <c r="M135" i="9"/>
  <c r="I135" i="9"/>
  <c r="AJ134" i="9"/>
  <c r="AF134" i="9"/>
  <c r="AB134" i="9"/>
  <c r="X134" i="9"/>
  <c r="T134" i="9"/>
  <c r="P134" i="9"/>
  <c r="L134" i="9"/>
  <c r="AM133" i="9"/>
  <c r="AI133" i="9"/>
  <c r="AE133" i="9"/>
  <c r="AA133" i="9"/>
  <c r="W133" i="9"/>
  <c r="S133" i="9"/>
  <c r="O133" i="9"/>
  <c r="K133" i="9"/>
  <c r="G133" i="9"/>
  <c r="AL132" i="9"/>
  <c r="AH132" i="9"/>
  <c r="AD132" i="9"/>
  <c r="Z132" i="9"/>
  <c r="V132" i="9"/>
  <c r="R132" i="9"/>
  <c r="N132" i="9"/>
  <c r="J132" i="9"/>
  <c r="F132" i="9"/>
  <c r="AK131" i="9"/>
  <c r="AG131" i="9"/>
  <c r="AC131" i="9"/>
  <c r="Y131" i="9"/>
  <c r="U131" i="9"/>
  <c r="Q131" i="9"/>
  <c r="M131" i="9"/>
  <c r="I131" i="9"/>
  <c r="AM130" i="9"/>
  <c r="AI130" i="9"/>
  <c r="AE130" i="9"/>
  <c r="S130" i="9"/>
  <c r="O130" i="9"/>
  <c r="K130" i="9"/>
  <c r="AL130" i="9"/>
  <c r="AH130" i="9"/>
  <c r="AD130" i="9"/>
  <c r="Z130" i="9"/>
  <c r="V130" i="9"/>
  <c r="R130" i="9"/>
  <c r="N130" i="9"/>
  <c r="J130" i="9"/>
  <c r="F130" i="9"/>
  <c r="I130" i="9"/>
  <c r="W22" i="11"/>
  <c r="S22" i="11"/>
  <c r="O22" i="11"/>
  <c r="K22" i="11"/>
  <c r="G22" i="11"/>
  <c r="AL148" i="9"/>
  <c r="AH148" i="9"/>
  <c r="AD148" i="9"/>
  <c r="Z148" i="9"/>
  <c r="V148" i="9"/>
  <c r="R148" i="9"/>
  <c r="N148" i="9"/>
  <c r="J148" i="9"/>
  <c r="F148" i="9"/>
  <c r="AK147" i="9"/>
  <c r="AG147" i="9"/>
  <c r="AC147" i="9"/>
  <c r="Y147" i="9"/>
  <c r="U147" i="9"/>
  <c r="Q147" i="9"/>
  <c r="M147" i="9"/>
  <c r="I147" i="9"/>
  <c r="E147" i="9"/>
  <c r="AJ146" i="9"/>
  <c r="AB146" i="9"/>
  <c r="T146" i="9"/>
  <c r="L146" i="9"/>
  <c r="AM145" i="9"/>
  <c r="AI145" i="9"/>
  <c r="AA145" i="9"/>
  <c r="W145" i="9"/>
  <c r="S145" i="9"/>
  <c r="O145" i="9"/>
  <c r="K145" i="9"/>
  <c r="G145" i="9"/>
  <c r="AL144" i="9"/>
  <c r="AH144" i="9"/>
  <c r="AD144" i="9"/>
  <c r="Z144" i="9"/>
  <c r="V144" i="9"/>
  <c r="R144" i="9"/>
  <c r="N144" i="9"/>
  <c r="J144" i="9"/>
  <c r="F144" i="9"/>
  <c r="AK143" i="9"/>
  <c r="AG143" i="9"/>
  <c r="AC143" i="9"/>
  <c r="U143" i="9"/>
  <c r="Q143" i="9"/>
  <c r="M143" i="9"/>
  <c r="I143" i="9"/>
  <c r="E143" i="9"/>
  <c r="AJ142" i="9"/>
  <c r="AF142" i="9"/>
  <c r="AB142" i="9"/>
  <c r="X142" i="9"/>
  <c r="T142" i="9"/>
  <c r="L142" i="9"/>
  <c r="AA141" i="9"/>
  <c r="W141" i="9"/>
  <c r="K141" i="9"/>
  <c r="AK139" i="9"/>
  <c r="AC139" i="9"/>
  <c r="Y139" i="9"/>
  <c r="E139" i="9"/>
  <c r="P138" i="9"/>
  <c r="E135" i="9"/>
  <c r="E131" i="9"/>
  <c r="AM141" i="9"/>
  <c r="H138" i="9"/>
  <c r="J22" i="11"/>
  <c r="H133" i="9"/>
  <c r="I133" i="9"/>
  <c r="AL22" i="11"/>
  <c r="AH22" i="11"/>
  <c r="AD22" i="11"/>
  <c r="Z22" i="11"/>
  <c r="R22" i="11"/>
  <c r="N22" i="11"/>
  <c r="F22" i="11"/>
  <c r="AK148" i="9"/>
  <c r="AG148" i="9"/>
  <c r="AC148" i="9"/>
  <c r="Y148" i="9"/>
  <c r="U148" i="9"/>
  <c r="Q148" i="9"/>
  <c r="M148" i="9"/>
  <c r="I148" i="9"/>
  <c r="E148" i="9"/>
  <c r="E144" i="9"/>
  <c r="E140" i="9"/>
  <c r="E136" i="9"/>
  <c r="E132" i="9"/>
  <c r="U145" i="9"/>
  <c r="L144" i="9"/>
  <c r="AC141" i="9"/>
  <c r="U137" i="9"/>
  <c r="L132" i="9"/>
  <c r="H142" i="9"/>
  <c r="AI141" i="9"/>
  <c r="AE141" i="9"/>
  <c r="S141" i="9"/>
  <c r="O141" i="9"/>
  <c r="AL140" i="9"/>
  <c r="AH140" i="9"/>
  <c r="AD140" i="9"/>
  <c r="Z140" i="9"/>
  <c r="V140" i="9"/>
  <c r="R140" i="9"/>
  <c r="N140" i="9"/>
  <c r="J140" i="9"/>
  <c r="F140" i="9"/>
  <c r="AG139" i="9"/>
  <c r="U139" i="9"/>
  <c r="M139" i="9"/>
  <c r="I139" i="9"/>
  <c r="AJ138" i="9"/>
  <c r="AF138" i="9"/>
  <c r="AB138" i="9"/>
  <c r="X138" i="9"/>
  <c r="T138" i="9"/>
  <c r="L138" i="9"/>
  <c r="AM137" i="9"/>
  <c r="AI137" i="9"/>
  <c r="AE137" i="9"/>
  <c r="AA137" i="9"/>
  <c r="W137" i="9"/>
  <c r="S137" i="9"/>
  <c r="O137" i="9"/>
  <c r="K137" i="9"/>
  <c r="G137" i="9"/>
  <c r="AL136" i="9"/>
  <c r="AH136" i="9"/>
  <c r="AD136" i="9"/>
  <c r="Z136" i="9"/>
  <c r="V136" i="9"/>
  <c r="R136" i="9"/>
  <c r="N136" i="9"/>
  <c r="AJ135" i="9"/>
  <c r="AF135" i="9"/>
  <c r="AB135" i="9"/>
  <c r="X135" i="9"/>
  <c r="T135" i="9"/>
  <c r="P135" i="9"/>
  <c r="L135" i="9"/>
  <c r="H135" i="9"/>
  <c r="AI134" i="9"/>
  <c r="AE134" i="9"/>
  <c r="AA134" i="9"/>
  <c r="S134" i="9"/>
  <c r="O134" i="9"/>
  <c r="K134" i="9"/>
  <c r="AL133" i="9"/>
  <c r="AI147" i="9"/>
  <c r="AE147" i="9"/>
  <c r="AA147" i="9"/>
  <c r="W147" i="9"/>
  <c r="S147" i="9"/>
  <c r="O147" i="9"/>
  <c r="K147" i="9"/>
  <c r="G147" i="9"/>
  <c r="AL146" i="9"/>
  <c r="AH146" i="9"/>
  <c r="AD146" i="9"/>
  <c r="Z146" i="9"/>
  <c r="V146" i="9"/>
  <c r="R146" i="9"/>
  <c r="N146" i="9"/>
  <c r="J146" i="9"/>
  <c r="F146" i="9"/>
  <c r="AG145" i="9"/>
  <c r="AC145" i="9"/>
  <c r="Q145" i="9"/>
  <c r="M145" i="9"/>
  <c r="AJ144" i="9"/>
  <c r="X144" i="9"/>
  <c r="T144" i="9"/>
  <c r="H144" i="9"/>
  <c r="AE143" i="9"/>
  <c r="AA143" i="9"/>
  <c r="O143" i="9"/>
  <c r="K143" i="9"/>
  <c r="AL142" i="9"/>
  <c r="AH142" i="9"/>
  <c r="AD142" i="9"/>
  <c r="Z142" i="9"/>
  <c r="V142" i="9"/>
  <c r="R142" i="9"/>
  <c r="N142" i="9"/>
  <c r="J142" i="9"/>
  <c r="F142" i="9"/>
  <c r="AK141" i="9"/>
  <c r="Y141" i="9"/>
  <c r="U141" i="9"/>
  <c r="I141" i="9"/>
  <c r="AJ140" i="9"/>
  <c r="AF140" i="9"/>
  <c r="AB140" i="9"/>
  <c r="X140" i="9"/>
  <c r="T140" i="9"/>
  <c r="P140" i="9"/>
  <c r="H140" i="9"/>
  <c r="AM139" i="9"/>
  <c r="AI139" i="9"/>
  <c r="AE139" i="9"/>
  <c r="AA139" i="9"/>
  <c r="W139" i="9"/>
  <c r="S139" i="9"/>
  <c r="O139" i="9"/>
  <c r="K139" i="9"/>
  <c r="G139" i="9"/>
  <c r="AL138" i="9"/>
  <c r="AH138" i="9"/>
  <c r="AD138" i="9"/>
  <c r="Z138" i="9"/>
  <c r="V138" i="9"/>
  <c r="R138" i="9"/>
  <c r="N138" i="9"/>
  <c r="J138" i="9"/>
  <c r="F138" i="9"/>
  <c r="AK137" i="9"/>
  <c r="Y137" i="9"/>
  <c r="Q137" i="9"/>
  <c r="M137" i="9"/>
  <c r="AJ136" i="9"/>
  <c r="AF136" i="9"/>
  <c r="AB136" i="9"/>
  <c r="X136" i="9"/>
  <c r="P136" i="9"/>
  <c r="L136" i="9"/>
  <c r="H136" i="9"/>
  <c r="AM135" i="9"/>
  <c r="AI135" i="9"/>
  <c r="AE135" i="9"/>
  <c r="AA135" i="9"/>
  <c r="W135" i="9"/>
  <c r="S135" i="9"/>
  <c r="O135" i="9"/>
  <c r="K135" i="9"/>
  <c r="G135" i="9"/>
  <c r="AL134" i="9"/>
  <c r="AH134" i="9"/>
  <c r="AD134" i="9"/>
  <c r="Z134" i="9"/>
  <c r="V134" i="9"/>
  <c r="R134" i="9"/>
  <c r="N134" i="9"/>
  <c r="J134" i="9"/>
  <c r="F134" i="9"/>
  <c r="AK133" i="9"/>
  <c r="AG133" i="9"/>
  <c r="AC133" i="9"/>
  <c r="U133" i="9"/>
  <c r="Q133" i="9"/>
  <c r="M133" i="9"/>
  <c r="AJ132" i="9"/>
  <c r="AF132" i="9"/>
  <c r="X132" i="9"/>
  <c r="T132" i="9"/>
  <c r="P132" i="9"/>
  <c r="H132" i="9"/>
  <c r="AM131" i="9"/>
  <c r="AI131" i="9"/>
  <c r="AE131" i="9"/>
  <c r="AA131" i="9"/>
  <c r="W131" i="9"/>
  <c r="S131" i="9"/>
  <c r="O131" i="9"/>
  <c r="K131" i="9"/>
  <c r="G131" i="9"/>
  <c r="AK130" i="9"/>
  <c r="AG130" i="9"/>
  <c r="AC130" i="9"/>
  <c r="Y130" i="9"/>
  <c r="U130" i="9"/>
  <c r="Q130" i="9"/>
  <c r="M130" i="9"/>
  <c r="AJ130" i="9"/>
  <c r="H130" i="9"/>
  <c r="AA130" i="9"/>
  <c r="D34" i="6"/>
  <c r="E77" i="4"/>
  <c r="F77" i="4" s="1"/>
  <c r="G77" i="4" s="1"/>
  <c r="H77" i="4" s="1"/>
  <c r="I77" i="4" s="1"/>
  <c r="J77" i="4" s="1"/>
  <c r="K77" i="4" s="1"/>
  <c r="L77" i="4" s="1"/>
  <c r="M77" i="4" s="1"/>
  <c r="N77" i="4" s="1"/>
  <c r="O77" i="4" s="1"/>
  <c r="P77" i="4" s="1"/>
  <c r="Q77" i="4" s="1"/>
  <c r="R77" i="4" s="1"/>
  <c r="S77" i="4" s="1"/>
  <c r="T77" i="4" s="1"/>
  <c r="U77" i="4" s="1"/>
  <c r="V77" i="4" s="1"/>
  <c r="W77" i="4" s="1"/>
  <c r="X77" i="4" s="1"/>
  <c r="Y77" i="4" s="1"/>
  <c r="Z77" i="4" s="1"/>
  <c r="AA77" i="4" s="1"/>
  <c r="AB77" i="4" s="1"/>
  <c r="AC77" i="4" s="1"/>
  <c r="AD77" i="4" s="1"/>
  <c r="AE77" i="4" s="1"/>
  <c r="AF77" i="4" s="1"/>
  <c r="AG77" i="4" s="1"/>
  <c r="AH77" i="4" s="1"/>
  <c r="AI77" i="4" s="1"/>
  <c r="AJ77" i="4" s="1"/>
  <c r="AK77" i="4" s="1"/>
  <c r="AL77" i="4" s="1"/>
  <c r="AM77" i="4" s="1"/>
  <c r="AN77" i="4" s="1"/>
  <c r="E78" i="4"/>
  <c r="F78" i="4" s="1"/>
  <c r="G78" i="4" s="1"/>
  <c r="H78" i="4" s="1"/>
  <c r="I78" i="4" s="1"/>
  <c r="J78" i="4" s="1"/>
  <c r="K78" i="4" s="1"/>
  <c r="L78" i="4" s="1"/>
  <c r="M78" i="4" s="1"/>
  <c r="N78" i="4" s="1"/>
  <c r="O78" i="4" s="1"/>
  <c r="P78" i="4" s="1"/>
  <c r="Q78" i="4" s="1"/>
  <c r="R78" i="4" s="1"/>
  <c r="S78" i="4" s="1"/>
  <c r="T78" i="4" s="1"/>
  <c r="U78" i="4" s="1"/>
  <c r="V78" i="4" s="1"/>
  <c r="W78" i="4" s="1"/>
  <c r="X78" i="4" s="1"/>
  <c r="Y78" i="4" s="1"/>
  <c r="Z78" i="4" s="1"/>
  <c r="AA78" i="4" s="1"/>
  <c r="AB78" i="4" s="1"/>
  <c r="AC78" i="4" s="1"/>
  <c r="AD78" i="4" s="1"/>
  <c r="AE78" i="4" s="1"/>
  <c r="AF78" i="4" s="1"/>
  <c r="AG78" i="4" s="1"/>
  <c r="AH78" i="4" s="1"/>
  <c r="AI78" i="4" s="1"/>
  <c r="AJ78" i="4" s="1"/>
  <c r="AK78" i="4" s="1"/>
  <c r="AL78" i="4" s="1"/>
  <c r="AM78" i="4" s="1"/>
  <c r="AN78" i="4" s="1"/>
  <c r="E76" i="4"/>
  <c r="F76" i="4" s="1"/>
  <c r="C11" i="7" l="1"/>
  <c r="D13" i="22" s="1"/>
  <c r="E22" i="11"/>
  <c r="E201" i="9"/>
  <c r="AM6" i="12"/>
  <c r="AM5" i="12"/>
  <c r="AM9" i="12"/>
  <c r="AM7" i="12"/>
  <c r="AM11" i="12"/>
  <c r="AM15" i="12"/>
  <c r="AM13" i="12"/>
  <c r="AM19" i="12"/>
  <c r="AJ31" i="5" s="1"/>
  <c r="AM4" i="12"/>
  <c r="AM10" i="12"/>
  <c r="AM18" i="12"/>
  <c r="AJ30" i="5" s="1"/>
  <c r="AM8" i="12"/>
  <c r="AM14" i="12"/>
  <c r="AM17" i="12"/>
  <c r="AM12" i="12"/>
  <c r="AM16" i="12"/>
  <c r="W6" i="12"/>
  <c r="W5" i="12"/>
  <c r="W9" i="12"/>
  <c r="W13" i="12"/>
  <c r="W7" i="12"/>
  <c r="W11" i="12"/>
  <c r="W15" i="12"/>
  <c r="W8" i="12"/>
  <c r="W19" i="12"/>
  <c r="T31" i="5" s="1"/>
  <c r="W4" i="12"/>
  <c r="W18" i="12"/>
  <c r="T30" i="5" s="1"/>
  <c r="W12" i="12"/>
  <c r="W14" i="12"/>
  <c r="W17" i="12"/>
  <c r="W10" i="12"/>
  <c r="W16" i="12"/>
  <c r="AI6" i="12"/>
  <c r="AI5" i="12"/>
  <c r="AI9" i="12"/>
  <c r="AI10" i="12"/>
  <c r="AI4" i="12"/>
  <c r="AI15" i="12"/>
  <c r="AI16" i="12"/>
  <c r="AI19" i="12"/>
  <c r="AF31" i="5" s="1"/>
  <c r="AI8" i="12"/>
  <c r="AI11" i="12"/>
  <c r="AI12" i="12"/>
  <c r="AI13" i="12"/>
  <c r="AI18" i="12"/>
  <c r="AF30" i="5" s="1"/>
  <c r="AI7" i="12"/>
  <c r="AI17" i="12"/>
  <c r="AI14" i="12"/>
  <c r="AL5" i="12"/>
  <c r="AL4" i="12"/>
  <c r="AL8" i="12"/>
  <c r="AL12" i="12"/>
  <c r="AL9" i="12"/>
  <c r="AL14" i="12"/>
  <c r="AL10" i="12"/>
  <c r="AL15" i="12"/>
  <c r="AL18" i="12"/>
  <c r="AI30" i="5" s="1"/>
  <c r="AL17" i="12"/>
  <c r="AL6" i="12"/>
  <c r="AL16" i="12"/>
  <c r="AL7" i="12"/>
  <c r="AL13" i="12"/>
  <c r="AL19" i="12"/>
  <c r="AI31" i="5" s="1"/>
  <c r="AL11" i="12"/>
  <c r="L4" i="12"/>
  <c r="L7" i="12"/>
  <c r="L6" i="12"/>
  <c r="L10" i="12"/>
  <c r="L8" i="12"/>
  <c r="L9" i="12"/>
  <c r="L11" i="12"/>
  <c r="L13" i="12"/>
  <c r="L16" i="12"/>
  <c r="L12" i="12"/>
  <c r="L15" i="12"/>
  <c r="L17" i="12"/>
  <c r="L19" i="12"/>
  <c r="I31" i="5" s="1"/>
  <c r="L5" i="12"/>
  <c r="L14" i="12"/>
  <c r="L18" i="12"/>
  <c r="I30" i="5" s="1"/>
  <c r="AB7" i="12"/>
  <c r="AB6" i="12"/>
  <c r="AB10" i="12"/>
  <c r="AB9" i="12"/>
  <c r="AB11" i="12"/>
  <c r="AB13" i="12"/>
  <c r="AB16" i="12"/>
  <c r="AB15" i="12"/>
  <c r="AB5" i="12"/>
  <c r="AB12" i="12"/>
  <c r="AB19" i="12"/>
  <c r="Y31" i="5" s="1"/>
  <c r="AB4" i="12"/>
  <c r="AB8" i="12"/>
  <c r="AB14" i="12"/>
  <c r="AB18" i="12"/>
  <c r="Y30" i="5" s="1"/>
  <c r="AB17" i="12"/>
  <c r="J5" i="12"/>
  <c r="J4" i="12"/>
  <c r="J8" i="12"/>
  <c r="J12" i="12"/>
  <c r="J6" i="12"/>
  <c r="J7" i="12"/>
  <c r="J10" i="12"/>
  <c r="J14" i="12"/>
  <c r="J18" i="12"/>
  <c r="G30" i="5" s="1"/>
  <c r="J9" i="12"/>
  <c r="J16" i="12"/>
  <c r="J13" i="12"/>
  <c r="J15" i="12"/>
  <c r="J17" i="12"/>
  <c r="J11" i="12"/>
  <c r="J19" i="12"/>
  <c r="G31" i="5" s="1"/>
  <c r="M3" i="12"/>
  <c r="I21" i="12"/>
  <c r="I40" i="12" s="1"/>
  <c r="I59" i="12" s="1"/>
  <c r="AD14" i="11"/>
  <c r="I17" i="11"/>
  <c r="R193" i="9"/>
  <c r="R36" i="11" s="1"/>
  <c r="K15" i="11"/>
  <c r="H16" i="11"/>
  <c r="Y17" i="11"/>
  <c r="Q13" i="11"/>
  <c r="L18" i="11"/>
  <c r="AG13" i="11"/>
  <c r="I9" i="11"/>
  <c r="AH14" i="11"/>
  <c r="L195" i="9"/>
  <c r="L38" i="11" s="1"/>
  <c r="F6" i="11"/>
  <c r="Y56" i="9"/>
  <c r="Y61" i="9" s="1"/>
  <c r="K4" i="5"/>
  <c r="P56" i="9"/>
  <c r="P58" i="9" s="1"/>
  <c r="W200" i="9"/>
  <c r="W43" i="11" s="1"/>
  <c r="I56" i="9"/>
  <c r="I61" i="9" s="1"/>
  <c r="I66" i="9" s="1"/>
  <c r="AA57" i="9"/>
  <c r="AA58" i="9" s="1"/>
  <c r="Q188" i="9"/>
  <c r="Q31" i="11" s="1"/>
  <c r="K17" i="11"/>
  <c r="F16" i="11"/>
  <c r="I57" i="9"/>
  <c r="I62" i="9" s="1"/>
  <c r="M67" i="9" s="1"/>
  <c r="K56" i="9"/>
  <c r="K61" i="9" s="1"/>
  <c r="K66" i="9" s="1"/>
  <c r="AF57" i="9"/>
  <c r="AF62" i="9" s="1"/>
  <c r="AJ67" i="9" s="1"/>
  <c r="Y57" i="9"/>
  <c r="P4" i="5"/>
  <c r="AF56" i="9"/>
  <c r="AF61" i="9" s="1"/>
  <c r="AF66" i="9" s="1"/>
  <c r="J20" i="11"/>
  <c r="Q184" i="9"/>
  <c r="Q27" i="11" s="1"/>
  <c r="M13" i="11"/>
  <c r="F12" i="11"/>
  <c r="AF44" i="11"/>
  <c r="AD195" i="9"/>
  <c r="AD38" i="11" s="1"/>
  <c r="S200" i="9"/>
  <c r="S43" i="11" s="1"/>
  <c r="T56" i="9"/>
  <c r="T61" i="9" s="1"/>
  <c r="T66" i="9" s="1"/>
  <c r="T71" i="9" s="1"/>
  <c r="M57" i="9"/>
  <c r="M58" i="9" s="1"/>
  <c r="AC57" i="9"/>
  <c r="AC58" i="9" s="1"/>
  <c r="S4" i="5"/>
  <c r="AJ56" i="9"/>
  <c r="AJ61" i="9" s="1"/>
  <c r="AJ66" i="9" s="1"/>
  <c r="AJ71" i="9" s="1"/>
  <c r="AD191" i="9"/>
  <c r="AD34" i="11" s="1"/>
  <c r="N199" i="9"/>
  <c r="N42" i="11" s="1"/>
  <c r="AM21" i="11"/>
  <c r="W13" i="11"/>
  <c r="O17" i="11"/>
  <c r="G21" i="11"/>
  <c r="V44" i="11"/>
  <c r="Y184" i="9"/>
  <c r="Y27" i="11" s="1"/>
  <c r="V185" i="9"/>
  <c r="V28" i="11" s="1"/>
  <c r="AK192" i="9"/>
  <c r="AK35" i="11" s="1"/>
  <c r="AE194" i="9"/>
  <c r="AE37" i="11" s="1"/>
  <c r="AC196" i="9"/>
  <c r="AC39" i="11" s="1"/>
  <c r="X199" i="9"/>
  <c r="X42" i="11" s="1"/>
  <c r="AG190" i="9"/>
  <c r="AG33" i="11" s="1"/>
  <c r="K13" i="11"/>
  <c r="V195" i="9"/>
  <c r="V38" i="11" s="1"/>
  <c r="P197" i="9"/>
  <c r="P40" i="11" s="1"/>
  <c r="AD20" i="11"/>
  <c r="I184" i="9"/>
  <c r="I27" i="11" s="1"/>
  <c r="Y188" i="9"/>
  <c r="Y31" i="11" s="1"/>
  <c r="U192" i="9"/>
  <c r="U35" i="11" s="1"/>
  <c r="O194" i="9"/>
  <c r="O37" i="11" s="1"/>
  <c r="M196" i="9"/>
  <c r="M39" i="11" s="1"/>
  <c r="H199" i="9"/>
  <c r="H42" i="11" s="1"/>
  <c r="H44" i="11"/>
  <c r="S196" i="9"/>
  <c r="S39" i="11" s="1"/>
  <c r="AF18" i="11"/>
  <c r="N12" i="11"/>
  <c r="AA192" i="9"/>
  <c r="AA35" i="11" s="1"/>
  <c r="AL16" i="11"/>
  <c r="AI17" i="11"/>
  <c r="P16" i="11"/>
  <c r="AF195" i="9"/>
  <c r="AF38" i="11" s="1"/>
  <c r="R16" i="11"/>
  <c r="E6" i="11"/>
  <c r="U4" i="5"/>
  <c r="V14" i="11"/>
  <c r="AL193" i="9"/>
  <c r="AL36" i="11" s="1"/>
  <c r="O19" i="11"/>
  <c r="AE198" i="9"/>
  <c r="AE41" i="11" s="1"/>
  <c r="AK57" i="9"/>
  <c r="AK62" i="9" s="1"/>
  <c r="Y11" i="11"/>
  <c r="N195" i="9"/>
  <c r="N38" i="11" s="1"/>
  <c r="AA17" i="11"/>
  <c r="AL199" i="9"/>
  <c r="AL42" i="11" s="1"/>
  <c r="AI200" i="9"/>
  <c r="AI43" i="11" s="1"/>
  <c r="W4" i="5"/>
  <c r="M184" i="9"/>
  <c r="M27" i="11" s="1"/>
  <c r="I192" i="9"/>
  <c r="I35" i="11" s="1"/>
  <c r="AG4" i="5"/>
  <c r="W56" i="9"/>
  <c r="W61" i="9" s="1"/>
  <c r="AB44" i="11"/>
  <c r="AC184" i="9"/>
  <c r="AC27" i="11" s="1"/>
  <c r="J185" i="9"/>
  <c r="J28" i="11" s="1"/>
  <c r="Z185" i="9"/>
  <c r="Z28" i="11" s="1"/>
  <c r="M188" i="9"/>
  <c r="M31" i="11" s="1"/>
  <c r="Y192" i="9"/>
  <c r="Y35" i="11" s="1"/>
  <c r="S194" i="9"/>
  <c r="S37" i="11" s="1"/>
  <c r="Q196" i="9"/>
  <c r="Q39" i="11" s="1"/>
  <c r="L199" i="9"/>
  <c r="L42" i="11" s="1"/>
  <c r="AI188" i="9"/>
  <c r="AI31" i="11" s="1"/>
  <c r="AC188" i="9"/>
  <c r="AC31" i="11" s="1"/>
  <c r="F193" i="9"/>
  <c r="F36" i="11" s="1"/>
  <c r="AI194" i="9"/>
  <c r="AI37" i="11" s="1"/>
  <c r="AG196" i="9"/>
  <c r="AG39" i="11" s="1"/>
  <c r="AB199" i="9"/>
  <c r="AB42" i="11" s="1"/>
  <c r="AE21" i="11"/>
  <c r="U11" i="11"/>
  <c r="O21" i="11"/>
  <c r="I11" i="11"/>
  <c r="AC11" i="11"/>
  <c r="Z12" i="11"/>
  <c r="M190" i="9"/>
  <c r="M33" i="11" s="1"/>
  <c r="E56" i="9"/>
  <c r="E58" i="9" s="1"/>
  <c r="AK4" i="5"/>
  <c r="G56" i="9"/>
  <c r="G61" i="9" s="1"/>
  <c r="AB57" i="9"/>
  <c r="AB58" i="9" s="1"/>
  <c r="AD185" i="9"/>
  <c r="AD28" i="11" s="1"/>
  <c r="P44" i="11"/>
  <c r="V12" i="11"/>
  <c r="AL12" i="11"/>
  <c r="H18" i="11"/>
  <c r="X18" i="11"/>
  <c r="E3" i="11"/>
  <c r="U57" i="9"/>
  <c r="U62" i="9" s="1"/>
  <c r="Y67" i="9" s="1"/>
  <c r="G57" i="9"/>
  <c r="AG184" i="9"/>
  <c r="AG27" i="11" s="1"/>
  <c r="AG188" i="9"/>
  <c r="AG31" i="11" s="1"/>
  <c r="S192" i="9"/>
  <c r="S35" i="11" s="1"/>
  <c r="AI192" i="9"/>
  <c r="AI35" i="11" s="1"/>
  <c r="F199" i="9"/>
  <c r="F42" i="11" s="1"/>
  <c r="V199" i="9"/>
  <c r="V42" i="11" s="1"/>
  <c r="N185" i="9"/>
  <c r="N28" i="11" s="1"/>
  <c r="AJ57" i="9"/>
  <c r="AJ62" i="9" s="1"/>
  <c r="T44" i="11"/>
  <c r="AC192" i="9"/>
  <c r="AC35" i="11" s="1"/>
  <c r="J193" i="9"/>
  <c r="J36" i="11" s="1"/>
  <c r="G194" i="9"/>
  <c r="G37" i="11" s="1"/>
  <c r="AM194" i="9"/>
  <c r="AM37" i="11" s="1"/>
  <c r="AJ195" i="9"/>
  <c r="AJ38" i="11" s="1"/>
  <c r="AK196" i="9"/>
  <c r="AK39" i="11" s="1"/>
  <c r="J191" i="9"/>
  <c r="J34" i="11" s="1"/>
  <c r="M4" i="5"/>
  <c r="AC4" i="5"/>
  <c r="AI56" i="9"/>
  <c r="AI61" i="9" s="1"/>
  <c r="AI66" i="9" s="1"/>
  <c r="O4" i="5"/>
  <c r="U184" i="9"/>
  <c r="U27" i="11" s="1"/>
  <c r="AK184" i="9"/>
  <c r="AK27" i="11" s="1"/>
  <c r="R185" i="9"/>
  <c r="R28" i="11" s="1"/>
  <c r="AH185" i="9"/>
  <c r="AH28" i="11" s="1"/>
  <c r="U188" i="9"/>
  <c r="U31" i="11" s="1"/>
  <c r="AK188" i="9"/>
  <c r="AK31" i="11" s="1"/>
  <c r="Z14" i="11"/>
  <c r="W15" i="11"/>
  <c r="T16" i="11"/>
  <c r="U17" i="11"/>
  <c r="S19" i="11"/>
  <c r="AI19" i="11"/>
  <c r="P20" i="11"/>
  <c r="AF20" i="11"/>
  <c r="E10" i="11"/>
  <c r="K200" i="9"/>
  <c r="K43" i="11" s="1"/>
  <c r="X44" i="11"/>
  <c r="Q190" i="9"/>
  <c r="Q33" i="11" s="1"/>
  <c r="G13" i="11"/>
  <c r="AM13" i="11"/>
  <c r="AH16" i="11"/>
  <c r="AE17" i="11"/>
  <c r="AB18" i="11"/>
  <c r="Z20" i="11"/>
  <c r="AA200" i="9"/>
  <c r="AA43" i="11" s="1"/>
  <c r="G3" i="11"/>
  <c r="D45" i="11"/>
  <c r="D6" i="5"/>
  <c r="T57" i="9"/>
  <c r="T62" i="9" s="1"/>
  <c r="X67" i="9" s="1"/>
  <c r="S56" i="9"/>
  <c r="S58" i="9" s="1"/>
  <c r="AE57" i="9"/>
  <c r="AE58" i="9" s="1"/>
  <c r="AM240" i="11"/>
  <c r="AJ44" i="11"/>
  <c r="AE44" i="11"/>
  <c r="F75" i="4"/>
  <c r="G76" i="4"/>
  <c r="E4" i="5"/>
  <c r="AA4" i="5"/>
  <c r="AE4" i="5"/>
  <c r="AK190" i="9"/>
  <c r="AK33" i="11" s="1"/>
  <c r="R191" i="9"/>
  <c r="R34" i="11" s="1"/>
  <c r="AH191" i="9"/>
  <c r="AH34" i="11" s="1"/>
  <c r="O192" i="9"/>
  <c r="O35" i="11" s="1"/>
  <c r="AE192" i="9"/>
  <c r="AE35" i="11" s="1"/>
  <c r="J195" i="9"/>
  <c r="J38" i="11" s="1"/>
  <c r="Z195" i="9"/>
  <c r="Z38" i="11" s="1"/>
  <c r="G196" i="9"/>
  <c r="G39" i="11" s="1"/>
  <c r="W196" i="9"/>
  <c r="W39" i="11" s="1"/>
  <c r="AM196" i="9"/>
  <c r="AM39" i="11" s="1"/>
  <c r="T197" i="9"/>
  <c r="T40" i="11" s="1"/>
  <c r="AJ197" i="9"/>
  <c r="AJ40" i="11" s="1"/>
  <c r="R199" i="9"/>
  <c r="R42" i="11" s="1"/>
  <c r="AH199" i="9"/>
  <c r="AH42" i="11" s="1"/>
  <c r="L44" i="11"/>
  <c r="W3" i="11"/>
  <c r="AB4" i="5"/>
  <c r="Q4" i="5"/>
  <c r="X4" i="5"/>
  <c r="Q56" i="9"/>
  <c r="Q61" i="9" s="1"/>
  <c r="Q66" i="9" s="1"/>
  <c r="AG56" i="9"/>
  <c r="AG61" i="9" s="1"/>
  <c r="AM57" i="9"/>
  <c r="AM62" i="9" s="1"/>
  <c r="O56" i="9"/>
  <c r="O61" i="9" s="1"/>
  <c r="O66" i="9" s="1"/>
  <c r="X56" i="9"/>
  <c r="X61" i="9" s="1"/>
  <c r="AI57" i="9"/>
  <c r="AI62" i="9" s="1"/>
  <c r="AM67" i="9" s="1"/>
  <c r="AM4" i="5"/>
  <c r="AA182" i="9"/>
  <c r="AA25" i="11" s="1"/>
  <c r="AA3" i="11"/>
  <c r="M3" i="11"/>
  <c r="M182" i="9"/>
  <c r="M25" i="11" s="1"/>
  <c r="AC3" i="11"/>
  <c r="AC182" i="9"/>
  <c r="AC25" i="11" s="1"/>
  <c r="N182" i="9"/>
  <c r="N25" i="11" s="1"/>
  <c r="N3" i="11"/>
  <c r="AD182" i="9"/>
  <c r="AD25" i="11" s="1"/>
  <c r="AD3" i="11"/>
  <c r="O182" i="9"/>
  <c r="O25" i="11" s="1"/>
  <c r="O3" i="11"/>
  <c r="AM182" i="9"/>
  <c r="AM25" i="11" s="1"/>
  <c r="AM3" i="11"/>
  <c r="X3" i="11"/>
  <c r="X182" i="9"/>
  <c r="X25" i="11" s="1"/>
  <c r="AG3" i="11"/>
  <c r="AG182" i="9"/>
  <c r="AG25" i="11" s="1"/>
  <c r="I3" i="11"/>
  <c r="I182" i="9"/>
  <c r="I25" i="11" s="1"/>
  <c r="R182" i="9"/>
  <c r="R25" i="11" s="1"/>
  <c r="R3" i="11"/>
  <c r="AH182" i="9"/>
  <c r="AH25" i="11" s="1"/>
  <c r="AH3" i="11"/>
  <c r="S182" i="9"/>
  <c r="S25" i="11" s="1"/>
  <c r="S3" i="11"/>
  <c r="L3" i="11"/>
  <c r="L182" i="9"/>
  <c r="L25" i="11" s="1"/>
  <c r="AB3" i="11"/>
  <c r="AB182" i="9"/>
  <c r="AB25" i="11" s="1"/>
  <c r="Q3" i="11"/>
  <c r="Q182" i="9"/>
  <c r="Q25" i="11" s="1"/>
  <c r="H3" i="11"/>
  <c r="H182" i="9"/>
  <c r="H25" i="11" s="1"/>
  <c r="U3" i="11"/>
  <c r="U182" i="9"/>
  <c r="U25" i="11" s="1"/>
  <c r="AK3" i="11"/>
  <c r="AK182" i="9"/>
  <c r="AK25" i="11" s="1"/>
  <c r="F182" i="9"/>
  <c r="F25" i="11" s="1"/>
  <c r="F3" i="11"/>
  <c r="V182" i="9"/>
  <c r="V25" i="11" s="1"/>
  <c r="V3" i="11"/>
  <c r="AL182" i="9"/>
  <c r="AL25" i="11" s="1"/>
  <c r="AL3" i="11"/>
  <c r="AE182" i="9"/>
  <c r="AE25" i="11" s="1"/>
  <c r="AE3" i="11"/>
  <c r="P3" i="11"/>
  <c r="P182" i="9"/>
  <c r="P25" i="11" s="1"/>
  <c r="AF3" i="11"/>
  <c r="AF182" i="9"/>
  <c r="AF25" i="11" s="1"/>
  <c r="AJ3" i="11"/>
  <c r="AJ182" i="9"/>
  <c r="AJ25" i="11" s="1"/>
  <c r="Y3" i="11"/>
  <c r="Y182" i="9"/>
  <c r="Y25" i="11" s="1"/>
  <c r="J182" i="9"/>
  <c r="J25" i="11" s="1"/>
  <c r="J3" i="11"/>
  <c r="Z182" i="9"/>
  <c r="Z25" i="11" s="1"/>
  <c r="Z3" i="11"/>
  <c r="K182" i="9"/>
  <c r="K25" i="11" s="1"/>
  <c r="K3" i="11"/>
  <c r="AI182" i="9"/>
  <c r="AI25" i="11" s="1"/>
  <c r="AI3" i="11"/>
  <c r="T3" i="11"/>
  <c r="T182" i="9"/>
  <c r="T25" i="11" s="1"/>
  <c r="D57" i="9"/>
  <c r="D62" i="9" s="1"/>
  <c r="H67" i="9" s="1"/>
  <c r="S4" i="11"/>
  <c r="S183" i="9"/>
  <c r="S26" i="11" s="1"/>
  <c r="AI4" i="11"/>
  <c r="AI183" i="9"/>
  <c r="AI26" i="11" s="1"/>
  <c r="T5" i="11"/>
  <c r="T184" i="9"/>
  <c r="T27" i="11" s="1"/>
  <c r="M6" i="11"/>
  <c r="M185" i="9"/>
  <c r="M28" i="11" s="1"/>
  <c r="AG6" i="11"/>
  <c r="AG185" i="9"/>
  <c r="AG28" i="11" s="1"/>
  <c r="N7" i="11"/>
  <c r="N186" i="9"/>
  <c r="N29" i="11" s="1"/>
  <c r="AD7" i="11"/>
  <c r="AD186" i="9"/>
  <c r="AD29" i="11" s="1"/>
  <c r="K8" i="11"/>
  <c r="K187" i="9"/>
  <c r="K30" i="11" s="1"/>
  <c r="AA8" i="11"/>
  <c r="AA187" i="9"/>
  <c r="AA30" i="11" s="1"/>
  <c r="H9" i="11"/>
  <c r="H188" i="9"/>
  <c r="H31" i="11" s="1"/>
  <c r="AB9" i="11"/>
  <c r="AB188" i="9"/>
  <c r="AB31" i="11" s="1"/>
  <c r="Q10" i="11"/>
  <c r="Q189" i="9"/>
  <c r="Q32" i="11" s="1"/>
  <c r="J11" i="11"/>
  <c r="J190" i="9"/>
  <c r="J33" i="11" s="1"/>
  <c r="Z11" i="11"/>
  <c r="Z190" i="9"/>
  <c r="Z33" i="11" s="1"/>
  <c r="G12" i="11"/>
  <c r="G191" i="9"/>
  <c r="G34" i="11" s="1"/>
  <c r="W12" i="11"/>
  <c r="W191" i="9"/>
  <c r="W34" i="11" s="1"/>
  <c r="AM12" i="11"/>
  <c r="AM191" i="9"/>
  <c r="AM34" i="11" s="1"/>
  <c r="X13" i="11"/>
  <c r="X192" i="9"/>
  <c r="X35" i="11" s="1"/>
  <c r="I14" i="11"/>
  <c r="I193" i="9"/>
  <c r="I36" i="11" s="1"/>
  <c r="F15" i="11"/>
  <c r="F194" i="9"/>
  <c r="F37" i="11" s="1"/>
  <c r="V15" i="11"/>
  <c r="V194" i="9"/>
  <c r="V37" i="11" s="1"/>
  <c r="AL15" i="11"/>
  <c r="AL194" i="9"/>
  <c r="AL37" i="11" s="1"/>
  <c r="AE16" i="11"/>
  <c r="AE195" i="9"/>
  <c r="AE38" i="11" s="1"/>
  <c r="AJ17" i="11"/>
  <c r="AJ196" i="9"/>
  <c r="AJ39" i="11" s="1"/>
  <c r="AG18" i="11"/>
  <c r="AG197" i="9"/>
  <c r="AG40" i="11" s="1"/>
  <c r="R19" i="11"/>
  <c r="R198" i="9"/>
  <c r="R41" i="11" s="1"/>
  <c r="AH19" i="11"/>
  <c r="AH198" i="9"/>
  <c r="AH41" i="11" s="1"/>
  <c r="O20" i="11"/>
  <c r="O199" i="9"/>
  <c r="O42" i="11" s="1"/>
  <c r="AE20" i="11"/>
  <c r="AE199" i="9"/>
  <c r="AE42" i="11" s="1"/>
  <c r="K7" i="11"/>
  <c r="K186" i="9"/>
  <c r="K29" i="11" s="1"/>
  <c r="AE7" i="11"/>
  <c r="AE186" i="9"/>
  <c r="AE29" i="11" s="1"/>
  <c r="P8" i="11"/>
  <c r="P187" i="9"/>
  <c r="P30" i="11" s="1"/>
  <c r="AF8" i="11"/>
  <c r="AF187" i="9"/>
  <c r="AF30" i="11" s="1"/>
  <c r="R9" i="11"/>
  <c r="R188" i="9"/>
  <c r="R31" i="11" s="1"/>
  <c r="AH9" i="11"/>
  <c r="AH188" i="9"/>
  <c r="AH31" i="11" s="1"/>
  <c r="O10" i="11"/>
  <c r="O189" i="9"/>
  <c r="O32" i="11" s="1"/>
  <c r="AE10" i="11"/>
  <c r="AE189" i="9"/>
  <c r="AE32" i="11" s="1"/>
  <c r="T11" i="11"/>
  <c r="T190" i="9"/>
  <c r="T33" i="11" s="1"/>
  <c r="AJ11" i="11"/>
  <c r="AJ190" i="9"/>
  <c r="AJ33" i="11" s="1"/>
  <c r="AG12" i="11"/>
  <c r="AG191" i="9"/>
  <c r="AG34" i="11" s="1"/>
  <c r="R13" i="11"/>
  <c r="R192" i="9"/>
  <c r="R35" i="11" s="1"/>
  <c r="AH13" i="11"/>
  <c r="AH192" i="9"/>
  <c r="AH35" i="11" s="1"/>
  <c r="AE14" i="11"/>
  <c r="AE193" i="9"/>
  <c r="AE36" i="11" s="1"/>
  <c r="U10" i="11"/>
  <c r="U189" i="9"/>
  <c r="U32" i="11" s="1"/>
  <c r="E5" i="11"/>
  <c r="E184" i="9"/>
  <c r="E27" i="11" s="1"/>
  <c r="E21" i="11"/>
  <c r="E200" i="9"/>
  <c r="E43" i="11" s="1"/>
  <c r="U21" i="11"/>
  <c r="U200" i="9"/>
  <c r="U43" i="11" s="1"/>
  <c r="AK21" i="11"/>
  <c r="AK200" i="9"/>
  <c r="AK43" i="11" s="1"/>
  <c r="Z44" i="11"/>
  <c r="I6" i="11"/>
  <c r="I185" i="9"/>
  <c r="I28" i="11" s="1"/>
  <c r="AM14" i="11"/>
  <c r="AM193" i="9"/>
  <c r="AM36" i="11" s="1"/>
  <c r="E12" i="11"/>
  <c r="E191" i="9"/>
  <c r="E34" i="11" s="1"/>
  <c r="K14" i="11"/>
  <c r="K193" i="9"/>
  <c r="K36" i="11" s="1"/>
  <c r="T15" i="11"/>
  <c r="T194" i="9"/>
  <c r="T37" i="11" s="1"/>
  <c r="AJ15" i="11"/>
  <c r="AJ194" i="9"/>
  <c r="AJ37" i="11" s="1"/>
  <c r="Q16" i="11"/>
  <c r="Q195" i="9"/>
  <c r="Q38" i="11" s="1"/>
  <c r="AK16" i="11"/>
  <c r="AK195" i="9"/>
  <c r="AK38" i="11" s="1"/>
  <c r="R17" i="11"/>
  <c r="R196" i="9"/>
  <c r="R39" i="11" s="1"/>
  <c r="AH17" i="11"/>
  <c r="AH196" i="9"/>
  <c r="AH39" i="11" s="1"/>
  <c r="O18" i="11"/>
  <c r="O197" i="9"/>
  <c r="O40" i="11" s="1"/>
  <c r="AI18" i="11"/>
  <c r="AI197" i="9"/>
  <c r="AI40" i="11" s="1"/>
  <c r="AB19" i="11"/>
  <c r="AB198" i="9"/>
  <c r="AB41" i="11" s="1"/>
  <c r="M20" i="11"/>
  <c r="M199" i="9"/>
  <c r="M42" i="11" s="1"/>
  <c r="AC20" i="11"/>
  <c r="AC199" i="9"/>
  <c r="AC42" i="11" s="1"/>
  <c r="J21" i="11"/>
  <c r="J200" i="9"/>
  <c r="J43" i="11" s="1"/>
  <c r="Z21" i="11"/>
  <c r="Z200" i="9"/>
  <c r="Z43" i="11" s="1"/>
  <c r="G44" i="11"/>
  <c r="W44" i="11"/>
  <c r="Q4" i="11"/>
  <c r="Q183" i="9"/>
  <c r="Q26" i="11" s="1"/>
  <c r="AG4" i="11"/>
  <c r="AG183" i="9"/>
  <c r="AG26" i="11" s="1"/>
  <c r="N5" i="11"/>
  <c r="N184" i="9"/>
  <c r="N27" i="11" s="1"/>
  <c r="AD5" i="11"/>
  <c r="AD184" i="9"/>
  <c r="AD27" i="11" s="1"/>
  <c r="K6" i="11"/>
  <c r="K185" i="9"/>
  <c r="K28" i="11" s="1"/>
  <c r="AA6" i="11"/>
  <c r="AA185" i="9"/>
  <c r="AA28" i="11" s="1"/>
  <c r="L7" i="11"/>
  <c r="L186" i="9"/>
  <c r="L29" i="11" s="1"/>
  <c r="AB7" i="11"/>
  <c r="AB186" i="9"/>
  <c r="AB29" i="11" s="1"/>
  <c r="M8" i="11"/>
  <c r="M187" i="9"/>
  <c r="M30" i="11" s="1"/>
  <c r="AC8" i="11"/>
  <c r="AC187" i="9"/>
  <c r="AC30" i="11" s="1"/>
  <c r="J9" i="11"/>
  <c r="J188" i="9"/>
  <c r="J31" i="11" s="1"/>
  <c r="AI44" i="11"/>
  <c r="N4" i="11"/>
  <c r="N183" i="9"/>
  <c r="N26" i="11" s="1"/>
  <c r="AD4" i="11"/>
  <c r="AD183" i="9"/>
  <c r="AD26" i="11" s="1"/>
  <c r="K5" i="11"/>
  <c r="K184" i="9"/>
  <c r="K27" i="11" s="1"/>
  <c r="AA5" i="11"/>
  <c r="AA184" i="9"/>
  <c r="AA27" i="11" s="1"/>
  <c r="L6" i="11"/>
  <c r="L185" i="9"/>
  <c r="L28" i="11" s="1"/>
  <c r="AB6" i="11"/>
  <c r="AB185" i="9"/>
  <c r="AB28" i="11" s="1"/>
  <c r="I7" i="11"/>
  <c r="I186" i="9"/>
  <c r="I29" i="11" s="1"/>
  <c r="Y7" i="11"/>
  <c r="Y186" i="9"/>
  <c r="Y29" i="11" s="1"/>
  <c r="F8" i="11"/>
  <c r="F187" i="9"/>
  <c r="F30" i="11" s="1"/>
  <c r="V8" i="11"/>
  <c r="V187" i="9"/>
  <c r="V30" i="11" s="1"/>
  <c r="AL8" i="11"/>
  <c r="AL187" i="9"/>
  <c r="AL30" i="11" s="1"/>
  <c r="S9" i="11"/>
  <c r="S188" i="9"/>
  <c r="S31" i="11" s="1"/>
  <c r="AM9" i="11"/>
  <c r="AM188" i="9"/>
  <c r="AM31" i="11" s="1"/>
  <c r="T10" i="11"/>
  <c r="T189" i="9"/>
  <c r="T32" i="11" s="1"/>
  <c r="AJ10" i="11"/>
  <c r="AJ189" i="9"/>
  <c r="AJ32" i="11" s="1"/>
  <c r="H7" i="11"/>
  <c r="H186" i="9"/>
  <c r="H29" i="11" s="1"/>
  <c r="E44" i="11"/>
  <c r="H4" i="11"/>
  <c r="H183" i="9"/>
  <c r="H26" i="11" s="1"/>
  <c r="X4" i="11"/>
  <c r="X183" i="9"/>
  <c r="X26" i="11" s="1"/>
  <c r="AB5" i="11"/>
  <c r="AB184" i="9"/>
  <c r="AB27" i="11" s="1"/>
  <c r="T9" i="11"/>
  <c r="T188" i="9"/>
  <c r="T31" i="11" s="1"/>
  <c r="R10" i="11"/>
  <c r="R189" i="9"/>
  <c r="R32" i="11" s="1"/>
  <c r="AH10" i="11"/>
  <c r="AH189" i="9"/>
  <c r="AH32" i="11" s="1"/>
  <c r="O11" i="11"/>
  <c r="O190" i="9"/>
  <c r="O33" i="11" s="1"/>
  <c r="AE11" i="11"/>
  <c r="AE190" i="9"/>
  <c r="AE33" i="11" s="1"/>
  <c r="L12" i="11"/>
  <c r="L191" i="9"/>
  <c r="L34" i="11" s="1"/>
  <c r="AB12" i="11"/>
  <c r="AB191" i="9"/>
  <c r="AB34" i="11" s="1"/>
  <c r="H14" i="11"/>
  <c r="H193" i="9"/>
  <c r="H36" i="11" s="1"/>
  <c r="X14" i="11"/>
  <c r="X193" i="9"/>
  <c r="X36" i="11" s="1"/>
  <c r="AG14" i="11"/>
  <c r="AG193" i="9"/>
  <c r="AG36" i="11" s="1"/>
  <c r="U15" i="11"/>
  <c r="U194" i="9"/>
  <c r="U37" i="11" s="1"/>
  <c r="AK15" i="11"/>
  <c r="AK194" i="9"/>
  <c r="AK37" i="11" s="1"/>
  <c r="AI16" i="11"/>
  <c r="AI195" i="9"/>
  <c r="AI38" i="11" s="1"/>
  <c r="AF17" i="11"/>
  <c r="AF196" i="9"/>
  <c r="AF39" i="11" s="1"/>
  <c r="F18" i="11"/>
  <c r="F197" i="9"/>
  <c r="F40" i="11" s="1"/>
  <c r="V18" i="11"/>
  <c r="V197" i="9"/>
  <c r="V40" i="11" s="1"/>
  <c r="AL18" i="11"/>
  <c r="AL197" i="9"/>
  <c r="AL40" i="11" s="1"/>
  <c r="Q19" i="11"/>
  <c r="Q198" i="9"/>
  <c r="Q41" i="11" s="1"/>
  <c r="AG19" i="11"/>
  <c r="AG198" i="9"/>
  <c r="AG41" i="11" s="1"/>
  <c r="L21" i="11"/>
  <c r="L200" i="9"/>
  <c r="L43" i="11" s="1"/>
  <c r="AB21" i="11"/>
  <c r="AB200" i="9"/>
  <c r="AB43" i="11" s="1"/>
  <c r="M44" i="11"/>
  <c r="AC44" i="11"/>
  <c r="AC10" i="11"/>
  <c r="AC189" i="9"/>
  <c r="AC32" i="11" s="1"/>
  <c r="P15" i="11"/>
  <c r="P194" i="9"/>
  <c r="P37" i="11" s="1"/>
  <c r="G4" i="11"/>
  <c r="G183" i="9"/>
  <c r="G26" i="11" s="1"/>
  <c r="W4" i="11"/>
  <c r="W183" i="9"/>
  <c r="W26" i="11" s="1"/>
  <c r="AM4" i="11"/>
  <c r="AM183" i="9"/>
  <c r="AM26" i="11" s="1"/>
  <c r="X5" i="11"/>
  <c r="X184" i="9"/>
  <c r="X27" i="11" s="1"/>
  <c r="Q6" i="11"/>
  <c r="Q185" i="9"/>
  <c r="Q28" i="11" s="1"/>
  <c r="AK6" i="11"/>
  <c r="AK185" i="9"/>
  <c r="AK28" i="11" s="1"/>
  <c r="R7" i="11"/>
  <c r="R186" i="9"/>
  <c r="R29" i="11" s="1"/>
  <c r="AH7" i="11"/>
  <c r="AH186" i="9"/>
  <c r="AH29" i="11" s="1"/>
  <c r="O8" i="11"/>
  <c r="O187" i="9"/>
  <c r="O30" i="11" s="1"/>
  <c r="AE8" i="11"/>
  <c r="AE187" i="9"/>
  <c r="AE30" i="11" s="1"/>
  <c r="L9" i="11"/>
  <c r="L188" i="9"/>
  <c r="L31" i="11" s="1"/>
  <c r="AF9" i="11"/>
  <c r="AF188" i="9"/>
  <c r="AF31" i="11" s="1"/>
  <c r="Y10" i="11"/>
  <c r="Y189" i="9"/>
  <c r="Y32" i="11" s="1"/>
  <c r="N11" i="11"/>
  <c r="N190" i="9"/>
  <c r="N33" i="11" s="1"/>
  <c r="AD11" i="11"/>
  <c r="AD190" i="9"/>
  <c r="AD33" i="11" s="1"/>
  <c r="K12" i="11"/>
  <c r="K191" i="9"/>
  <c r="K34" i="11" s="1"/>
  <c r="AA12" i="11"/>
  <c r="AA191" i="9"/>
  <c r="AA34" i="11" s="1"/>
  <c r="H13" i="11"/>
  <c r="H192" i="9"/>
  <c r="H35" i="11" s="1"/>
  <c r="AB13" i="11"/>
  <c r="AB192" i="9"/>
  <c r="AB35" i="11" s="1"/>
  <c r="U14" i="11"/>
  <c r="U193" i="9"/>
  <c r="U36" i="11" s="1"/>
  <c r="J15" i="11"/>
  <c r="J194" i="9"/>
  <c r="J37" i="11" s="1"/>
  <c r="Z15" i="11"/>
  <c r="Z194" i="9"/>
  <c r="Z37" i="11" s="1"/>
  <c r="K16" i="11"/>
  <c r="K195" i="9"/>
  <c r="K38" i="11" s="1"/>
  <c r="H17" i="11"/>
  <c r="H196" i="9"/>
  <c r="H39" i="11" s="1"/>
  <c r="M18" i="11"/>
  <c r="M197" i="9"/>
  <c r="M40" i="11" s="1"/>
  <c r="F19" i="11"/>
  <c r="F198" i="9"/>
  <c r="F41" i="11" s="1"/>
  <c r="V19" i="11"/>
  <c r="V198" i="9"/>
  <c r="V41" i="11" s="1"/>
  <c r="AL19" i="11"/>
  <c r="AL198" i="9"/>
  <c r="AL41" i="11" s="1"/>
  <c r="S20" i="11"/>
  <c r="S199" i="9"/>
  <c r="S42" i="11" s="1"/>
  <c r="AI20" i="11"/>
  <c r="AI199" i="9"/>
  <c r="AI42" i="11" s="1"/>
  <c r="O7" i="11"/>
  <c r="O186" i="9"/>
  <c r="O29" i="11" s="1"/>
  <c r="AI7" i="11"/>
  <c r="AI186" i="9"/>
  <c r="AI29" i="11" s="1"/>
  <c r="T8" i="11"/>
  <c r="T187" i="9"/>
  <c r="T30" i="11" s="1"/>
  <c r="AJ8" i="11"/>
  <c r="AJ187" i="9"/>
  <c r="AJ30" i="11" s="1"/>
  <c r="V9" i="11"/>
  <c r="V188" i="9"/>
  <c r="V31" i="11" s="1"/>
  <c r="AL9" i="11"/>
  <c r="AL188" i="9"/>
  <c r="AL31" i="11" s="1"/>
  <c r="S10" i="11"/>
  <c r="S189" i="9"/>
  <c r="S32" i="11" s="1"/>
  <c r="AI10" i="11"/>
  <c r="AI189" i="9"/>
  <c r="AI32" i="11" s="1"/>
  <c r="X11" i="11"/>
  <c r="X190" i="9"/>
  <c r="X33" i="11" s="1"/>
  <c r="I12" i="11"/>
  <c r="I191" i="9"/>
  <c r="I34" i="11" s="1"/>
  <c r="F13" i="11"/>
  <c r="F192" i="9"/>
  <c r="F35" i="11" s="1"/>
  <c r="V13" i="11"/>
  <c r="V192" i="9"/>
  <c r="V35" i="11" s="1"/>
  <c r="AL13" i="11"/>
  <c r="AL192" i="9"/>
  <c r="AL35" i="11" s="1"/>
  <c r="AI14" i="11"/>
  <c r="AI193" i="9"/>
  <c r="AI36" i="11" s="1"/>
  <c r="AC14" i="11"/>
  <c r="AC193" i="9"/>
  <c r="AC36" i="11" s="1"/>
  <c r="E9" i="11"/>
  <c r="E188" i="9"/>
  <c r="E31" i="11" s="1"/>
  <c r="I21" i="11"/>
  <c r="I200" i="9"/>
  <c r="I43" i="11" s="1"/>
  <c r="Y21" i="11"/>
  <c r="Y200" i="9"/>
  <c r="Y43" i="11" s="1"/>
  <c r="F44" i="11"/>
  <c r="AD44" i="11"/>
  <c r="H6" i="11"/>
  <c r="H185" i="9"/>
  <c r="H28" i="11" s="1"/>
  <c r="E4" i="11"/>
  <c r="E183" i="9"/>
  <c r="E26" i="11" s="1"/>
  <c r="Y12" i="11"/>
  <c r="Y191" i="9"/>
  <c r="Y34" i="11" s="1"/>
  <c r="W14" i="11"/>
  <c r="W193" i="9"/>
  <c r="W36" i="11" s="1"/>
  <c r="X15" i="11"/>
  <c r="X194" i="9"/>
  <c r="X37" i="11" s="1"/>
  <c r="E16" i="11"/>
  <c r="E195" i="9"/>
  <c r="E38" i="11" s="1"/>
  <c r="U16" i="11"/>
  <c r="U195" i="9"/>
  <c r="U38" i="11" s="1"/>
  <c r="F17" i="11"/>
  <c r="F196" i="9"/>
  <c r="F39" i="11" s="1"/>
  <c r="V17" i="11"/>
  <c r="V196" i="9"/>
  <c r="V39" i="11" s="1"/>
  <c r="AL17" i="11"/>
  <c r="AL196" i="9"/>
  <c r="AL39" i="11" s="1"/>
  <c r="S18" i="11"/>
  <c r="S197" i="9"/>
  <c r="S40" i="11" s="1"/>
  <c r="AM18" i="11"/>
  <c r="AM197" i="9"/>
  <c r="AM40" i="11" s="1"/>
  <c r="AJ19" i="11"/>
  <c r="AJ198" i="9"/>
  <c r="AJ41" i="11" s="1"/>
  <c r="Q20" i="11"/>
  <c r="Q199" i="9"/>
  <c r="Q42" i="11" s="1"/>
  <c r="AG20" i="11"/>
  <c r="AG199" i="9"/>
  <c r="AG42" i="11" s="1"/>
  <c r="N21" i="11"/>
  <c r="N200" i="9"/>
  <c r="N43" i="11" s="1"/>
  <c r="AD21" i="11"/>
  <c r="AD200" i="9"/>
  <c r="AD43" i="11" s="1"/>
  <c r="K44" i="11"/>
  <c r="U4" i="11"/>
  <c r="U183" i="9"/>
  <c r="U26" i="11" s="1"/>
  <c r="AK4" i="11"/>
  <c r="AK183" i="9"/>
  <c r="AK26" i="11" s="1"/>
  <c r="R5" i="11"/>
  <c r="R184" i="9"/>
  <c r="R27" i="11" s="1"/>
  <c r="AH5" i="11"/>
  <c r="AH184" i="9"/>
  <c r="AH27" i="11" s="1"/>
  <c r="O6" i="11"/>
  <c r="O185" i="9"/>
  <c r="O28" i="11" s="1"/>
  <c r="AE6" i="11"/>
  <c r="AE185" i="9"/>
  <c r="AE28" i="11" s="1"/>
  <c r="P7" i="11"/>
  <c r="P186" i="9"/>
  <c r="P29" i="11" s="1"/>
  <c r="AF7" i="11"/>
  <c r="AF186" i="9"/>
  <c r="AF29" i="11" s="1"/>
  <c r="Q8" i="11"/>
  <c r="Q187" i="9"/>
  <c r="Q30" i="11" s="1"/>
  <c r="AG8" i="11"/>
  <c r="AG187" i="9"/>
  <c r="AG30" i="11" s="1"/>
  <c r="AE18" i="11"/>
  <c r="AE197" i="9"/>
  <c r="AE40" i="11" s="1"/>
  <c r="AM44" i="11"/>
  <c r="R4" i="11"/>
  <c r="R183" i="9"/>
  <c r="R26" i="11" s="1"/>
  <c r="AH4" i="11"/>
  <c r="AH183" i="9"/>
  <c r="AH26" i="11" s="1"/>
  <c r="O5" i="11"/>
  <c r="O184" i="9"/>
  <c r="O27" i="11" s="1"/>
  <c r="AE5" i="11"/>
  <c r="AE184" i="9"/>
  <c r="AE27" i="11" s="1"/>
  <c r="P6" i="11"/>
  <c r="P185" i="9"/>
  <c r="P28" i="11" s="1"/>
  <c r="AF6" i="11"/>
  <c r="AF185" i="9"/>
  <c r="AF28" i="11" s="1"/>
  <c r="M7" i="11"/>
  <c r="M186" i="9"/>
  <c r="M29" i="11" s="1"/>
  <c r="AC7" i="11"/>
  <c r="AC186" i="9"/>
  <c r="AC29" i="11" s="1"/>
  <c r="J8" i="11"/>
  <c r="J187" i="9"/>
  <c r="J30" i="11" s="1"/>
  <c r="Z8" i="11"/>
  <c r="Z187" i="9"/>
  <c r="Z30" i="11" s="1"/>
  <c r="G9" i="11"/>
  <c r="G188" i="9"/>
  <c r="G31" i="11" s="1"/>
  <c r="W9" i="11"/>
  <c r="W188" i="9"/>
  <c r="W31" i="11" s="1"/>
  <c r="H10" i="11"/>
  <c r="H189" i="9"/>
  <c r="H32" i="11" s="1"/>
  <c r="X10" i="11"/>
  <c r="X189" i="9"/>
  <c r="X32" i="11" s="1"/>
  <c r="E15" i="11"/>
  <c r="E194" i="9"/>
  <c r="E37" i="11" s="1"/>
  <c r="Q12" i="11"/>
  <c r="Q191" i="9"/>
  <c r="Q34" i="11" s="1"/>
  <c r="G14" i="11"/>
  <c r="G193" i="9"/>
  <c r="G36" i="11" s="1"/>
  <c r="L4" i="11"/>
  <c r="L183" i="9"/>
  <c r="L26" i="11" s="1"/>
  <c r="AB4" i="11"/>
  <c r="AB183" i="9"/>
  <c r="AB26" i="11" s="1"/>
  <c r="G7" i="11"/>
  <c r="G186" i="9"/>
  <c r="G29" i="11" s="1"/>
  <c r="F10" i="11"/>
  <c r="F189" i="9"/>
  <c r="F32" i="11" s="1"/>
  <c r="V10" i="11"/>
  <c r="V189" i="9"/>
  <c r="V32" i="11" s="1"/>
  <c r="AL10" i="11"/>
  <c r="AL189" i="9"/>
  <c r="AL32" i="11" s="1"/>
  <c r="S11" i="11"/>
  <c r="S190" i="9"/>
  <c r="S33" i="11" s="1"/>
  <c r="AI11" i="11"/>
  <c r="AI190" i="9"/>
  <c r="AI33" i="11" s="1"/>
  <c r="P12" i="11"/>
  <c r="P191" i="9"/>
  <c r="P34" i="11" s="1"/>
  <c r="AF12" i="11"/>
  <c r="AF191" i="9"/>
  <c r="AF34" i="11" s="1"/>
  <c r="L14" i="11"/>
  <c r="L193" i="9"/>
  <c r="L36" i="11" s="1"/>
  <c r="AB14" i="11"/>
  <c r="AB193" i="9"/>
  <c r="AB36" i="11" s="1"/>
  <c r="I15" i="11"/>
  <c r="I194" i="9"/>
  <c r="I37" i="11" s="1"/>
  <c r="Y15" i="11"/>
  <c r="Y194" i="9"/>
  <c r="Y37" i="11" s="1"/>
  <c r="G16" i="11"/>
  <c r="G195" i="9"/>
  <c r="G38" i="11" s="1"/>
  <c r="AM16" i="11"/>
  <c r="AM195" i="9"/>
  <c r="AM38" i="11" s="1"/>
  <c r="I18" i="11"/>
  <c r="I197" i="9"/>
  <c r="I40" i="11" s="1"/>
  <c r="J18" i="11"/>
  <c r="J197" i="9"/>
  <c r="J40" i="11" s="1"/>
  <c r="Z18" i="11"/>
  <c r="Z197" i="9"/>
  <c r="Z40" i="11" s="1"/>
  <c r="E19" i="11"/>
  <c r="E198" i="9"/>
  <c r="E41" i="11" s="1"/>
  <c r="U19" i="11"/>
  <c r="U198" i="9"/>
  <c r="U41" i="11" s="1"/>
  <c r="AK19" i="11"/>
  <c r="AK198" i="9"/>
  <c r="AK41" i="11" s="1"/>
  <c r="P21" i="11"/>
  <c r="P200" i="9"/>
  <c r="P43" i="11" s="1"/>
  <c r="AF21" i="11"/>
  <c r="AF200" i="9"/>
  <c r="AF43" i="11" s="1"/>
  <c r="Q44" i="11"/>
  <c r="AG44" i="11"/>
  <c r="AG10" i="11"/>
  <c r="AG189" i="9"/>
  <c r="AG32" i="11" s="1"/>
  <c r="P19" i="11"/>
  <c r="P198" i="9"/>
  <c r="P41" i="11" s="1"/>
  <c r="K4" i="11"/>
  <c r="K183" i="9"/>
  <c r="K26" i="11" s="1"/>
  <c r="AA4" i="11"/>
  <c r="AA183" i="9"/>
  <c r="AA26" i="11" s="1"/>
  <c r="H5" i="11"/>
  <c r="H184" i="9"/>
  <c r="H27" i="11" s="1"/>
  <c r="AF5" i="11"/>
  <c r="AF184" i="9"/>
  <c r="AF27" i="11" s="1"/>
  <c r="U6" i="11"/>
  <c r="U185" i="9"/>
  <c r="U28" i="11" s="1"/>
  <c r="F7" i="11"/>
  <c r="F186" i="9"/>
  <c r="F29" i="11" s="1"/>
  <c r="V7" i="11"/>
  <c r="V186" i="9"/>
  <c r="V29" i="11" s="1"/>
  <c r="AL7" i="11"/>
  <c r="AL186" i="9"/>
  <c r="AL29" i="11" s="1"/>
  <c r="S8" i="11"/>
  <c r="S187" i="9"/>
  <c r="S30" i="11" s="1"/>
  <c r="AI8" i="11"/>
  <c r="AI187" i="9"/>
  <c r="AI30" i="11" s="1"/>
  <c r="P9" i="11"/>
  <c r="P188" i="9"/>
  <c r="P31" i="11" s="1"/>
  <c r="AJ9" i="11"/>
  <c r="AJ188" i="9"/>
  <c r="AJ31" i="11" s="1"/>
  <c r="AK10" i="11"/>
  <c r="AK189" i="9"/>
  <c r="AK32" i="11" s="1"/>
  <c r="R11" i="11"/>
  <c r="R190" i="9"/>
  <c r="R33" i="11" s="1"/>
  <c r="AH11" i="11"/>
  <c r="AH190" i="9"/>
  <c r="AH33" i="11" s="1"/>
  <c r="O12" i="11"/>
  <c r="O191" i="9"/>
  <c r="O34" i="11" s="1"/>
  <c r="AE12" i="11"/>
  <c r="AE191" i="9"/>
  <c r="AE34" i="11" s="1"/>
  <c r="P13" i="11"/>
  <c r="P192" i="9"/>
  <c r="P35" i="11" s="1"/>
  <c r="AF13" i="11"/>
  <c r="AF192" i="9"/>
  <c r="AF35" i="11" s="1"/>
  <c r="Y14" i="11"/>
  <c r="Y193" i="9"/>
  <c r="Y36" i="11" s="1"/>
  <c r="N15" i="11"/>
  <c r="N194" i="9"/>
  <c r="N37" i="11" s="1"/>
  <c r="AD15" i="11"/>
  <c r="AD194" i="9"/>
  <c r="AD37" i="11" s="1"/>
  <c r="O16" i="11"/>
  <c r="O195" i="9"/>
  <c r="O38" i="11" s="1"/>
  <c r="T17" i="11"/>
  <c r="T196" i="9"/>
  <c r="T39" i="11" s="1"/>
  <c r="Q18" i="11"/>
  <c r="Q197" i="9"/>
  <c r="Q40" i="11" s="1"/>
  <c r="J19" i="11"/>
  <c r="J198" i="9"/>
  <c r="J41" i="11" s="1"/>
  <c r="Z19" i="11"/>
  <c r="Z198" i="9"/>
  <c r="Z41" i="11" s="1"/>
  <c r="G20" i="11"/>
  <c r="G199" i="9"/>
  <c r="G42" i="11" s="1"/>
  <c r="W20" i="11"/>
  <c r="W199" i="9"/>
  <c r="W42" i="11" s="1"/>
  <c r="S7" i="11"/>
  <c r="S186" i="9"/>
  <c r="S29" i="11" s="1"/>
  <c r="H8" i="11"/>
  <c r="H187" i="9"/>
  <c r="H30" i="11" s="1"/>
  <c r="X8" i="11"/>
  <c r="X187" i="9"/>
  <c r="X30" i="11" s="1"/>
  <c r="Z9" i="11"/>
  <c r="Z188" i="9"/>
  <c r="Z31" i="11" s="1"/>
  <c r="G10" i="11"/>
  <c r="G189" i="9"/>
  <c r="G32" i="11" s="1"/>
  <c r="W10" i="11"/>
  <c r="W189" i="9"/>
  <c r="W32" i="11" s="1"/>
  <c r="AM10" i="11"/>
  <c r="AM189" i="9"/>
  <c r="AM32" i="11" s="1"/>
  <c r="AB11" i="11"/>
  <c r="AB190" i="9"/>
  <c r="AB33" i="11" s="1"/>
  <c r="M12" i="11"/>
  <c r="M191" i="9"/>
  <c r="M34" i="11" s="1"/>
  <c r="J13" i="11"/>
  <c r="J192" i="9"/>
  <c r="J35" i="11" s="1"/>
  <c r="Z13" i="11"/>
  <c r="Z192" i="9"/>
  <c r="Z35" i="11" s="1"/>
  <c r="O14" i="11"/>
  <c r="O193" i="9"/>
  <c r="O36" i="11" s="1"/>
  <c r="H15" i="11"/>
  <c r="H194" i="9"/>
  <c r="H37" i="11" s="1"/>
  <c r="L17" i="11"/>
  <c r="L196" i="9"/>
  <c r="L39" i="11" s="1"/>
  <c r="E13" i="11"/>
  <c r="E192" i="9"/>
  <c r="E35" i="11" s="1"/>
  <c r="M21" i="11"/>
  <c r="M200" i="9"/>
  <c r="M43" i="11" s="1"/>
  <c r="AC21" i="11"/>
  <c r="AC200" i="9"/>
  <c r="AC43" i="11" s="1"/>
  <c r="N44" i="11"/>
  <c r="AH44" i="11"/>
  <c r="J44" i="11"/>
  <c r="E8" i="11"/>
  <c r="E187" i="9"/>
  <c r="E30" i="11" s="1"/>
  <c r="AC12" i="11"/>
  <c r="AC191" i="9"/>
  <c r="AC34" i="11" s="1"/>
  <c r="AA14" i="11"/>
  <c r="AA193" i="9"/>
  <c r="AA36" i="11" s="1"/>
  <c r="AB15" i="11"/>
  <c r="AB194" i="9"/>
  <c r="AB37" i="11" s="1"/>
  <c r="I16" i="11"/>
  <c r="I195" i="9"/>
  <c r="I38" i="11" s="1"/>
  <c r="AC16" i="11"/>
  <c r="AC195" i="9"/>
  <c r="AC38" i="11" s="1"/>
  <c r="J17" i="11"/>
  <c r="J196" i="9"/>
  <c r="J39" i="11" s="1"/>
  <c r="Z17" i="11"/>
  <c r="Z196" i="9"/>
  <c r="Z39" i="11" s="1"/>
  <c r="G18" i="11"/>
  <c r="G197" i="9"/>
  <c r="G40" i="11" s="1"/>
  <c r="W18" i="11"/>
  <c r="W197" i="9"/>
  <c r="W40" i="11" s="1"/>
  <c r="L19" i="11"/>
  <c r="L198" i="9"/>
  <c r="L41" i="11" s="1"/>
  <c r="E20" i="11"/>
  <c r="E199" i="9"/>
  <c r="E42" i="11" s="1"/>
  <c r="U20" i="11"/>
  <c r="U199" i="9"/>
  <c r="U42" i="11" s="1"/>
  <c r="AK20" i="11"/>
  <c r="AK199" i="9"/>
  <c r="AK42" i="11" s="1"/>
  <c r="R21" i="11"/>
  <c r="R200" i="9"/>
  <c r="R43" i="11" s="1"/>
  <c r="AH21" i="11"/>
  <c r="AH200" i="9"/>
  <c r="AH43" i="11" s="1"/>
  <c r="O44" i="11"/>
  <c r="I4" i="11"/>
  <c r="I183" i="9"/>
  <c r="I26" i="11" s="1"/>
  <c r="Y4" i="11"/>
  <c r="Y183" i="9"/>
  <c r="Y26" i="11" s="1"/>
  <c r="F5" i="11"/>
  <c r="F184" i="9"/>
  <c r="F27" i="11" s="1"/>
  <c r="V5" i="11"/>
  <c r="V184" i="9"/>
  <c r="V27" i="11" s="1"/>
  <c r="AL5" i="11"/>
  <c r="AL184" i="9"/>
  <c r="AL27" i="11" s="1"/>
  <c r="S6" i="11"/>
  <c r="S185" i="9"/>
  <c r="S28" i="11" s="1"/>
  <c r="AI6" i="11"/>
  <c r="AI185" i="9"/>
  <c r="AI28" i="11" s="1"/>
  <c r="T7" i="11"/>
  <c r="T186" i="9"/>
  <c r="T29" i="11" s="1"/>
  <c r="AJ7" i="11"/>
  <c r="AJ186" i="9"/>
  <c r="AJ29" i="11" s="1"/>
  <c r="U8" i="11"/>
  <c r="U187" i="9"/>
  <c r="U30" i="11" s="1"/>
  <c r="AK8" i="11"/>
  <c r="AK187" i="9"/>
  <c r="AK30" i="11" s="1"/>
  <c r="X19" i="11"/>
  <c r="X198" i="9"/>
  <c r="X41" i="11" s="1"/>
  <c r="F4" i="11"/>
  <c r="F183" i="9"/>
  <c r="F26" i="11" s="1"/>
  <c r="V4" i="11"/>
  <c r="V183" i="9"/>
  <c r="V26" i="11" s="1"/>
  <c r="AL4" i="11"/>
  <c r="AL183" i="9"/>
  <c r="AL26" i="11" s="1"/>
  <c r="S5" i="11"/>
  <c r="S184" i="9"/>
  <c r="S27" i="11" s="1"/>
  <c r="AI5" i="11"/>
  <c r="AI184" i="9"/>
  <c r="AI27" i="11" s="1"/>
  <c r="T6" i="11"/>
  <c r="T185" i="9"/>
  <c r="T28" i="11" s="1"/>
  <c r="AJ6" i="11"/>
  <c r="AJ185" i="9"/>
  <c r="AJ28" i="11" s="1"/>
  <c r="Q7" i="11"/>
  <c r="Q186" i="9"/>
  <c r="Q29" i="11" s="1"/>
  <c r="AG7" i="11"/>
  <c r="AG186" i="9"/>
  <c r="AG29" i="11" s="1"/>
  <c r="N8" i="11"/>
  <c r="N187" i="9"/>
  <c r="N30" i="11" s="1"/>
  <c r="AD8" i="11"/>
  <c r="AD187" i="9"/>
  <c r="AD30" i="11" s="1"/>
  <c r="K9" i="11"/>
  <c r="K188" i="9"/>
  <c r="K31" i="11" s="1"/>
  <c r="AA9" i="11"/>
  <c r="AA188" i="9"/>
  <c r="AA31" i="11" s="1"/>
  <c r="L10" i="11"/>
  <c r="L189" i="9"/>
  <c r="L32" i="11" s="1"/>
  <c r="AB10" i="11"/>
  <c r="AB189" i="9"/>
  <c r="AB32" i="11" s="1"/>
  <c r="Y16" i="11"/>
  <c r="Y195" i="9"/>
  <c r="Y38" i="11" s="1"/>
  <c r="E14" i="11"/>
  <c r="E193" i="9"/>
  <c r="E36" i="11" s="1"/>
  <c r="P4" i="11"/>
  <c r="P183" i="9"/>
  <c r="P26" i="11" s="1"/>
  <c r="AF4" i="11"/>
  <c r="AF183" i="9"/>
  <c r="AF26" i="11" s="1"/>
  <c r="W7" i="11"/>
  <c r="W186" i="9"/>
  <c r="W29" i="11" s="1"/>
  <c r="J10" i="11"/>
  <c r="J189" i="9"/>
  <c r="J32" i="11" s="1"/>
  <c r="Z10" i="11"/>
  <c r="Z189" i="9"/>
  <c r="Z32" i="11" s="1"/>
  <c r="G11" i="11"/>
  <c r="G190" i="9"/>
  <c r="G33" i="11" s="1"/>
  <c r="W11" i="11"/>
  <c r="W190" i="9"/>
  <c r="W33" i="11" s="1"/>
  <c r="AM11" i="11"/>
  <c r="AM190" i="9"/>
  <c r="AM33" i="11" s="1"/>
  <c r="T12" i="11"/>
  <c r="T191" i="9"/>
  <c r="T34" i="11" s="1"/>
  <c r="AJ12" i="11"/>
  <c r="AJ191" i="9"/>
  <c r="AJ34" i="11" s="1"/>
  <c r="P14" i="11"/>
  <c r="P193" i="9"/>
  <c r="P36" i="11" s="1"/>
  <c r="AF14" i="11"/>
  <c r="AF193" i="9"/>
  <c r="AF36" i="11" s="1"/>
  <c r="M15" i="11"/>
  <c r="M194" i="9"/>
  <c r="M37" i="11" s="1"/>
  <c r="AC15" i="11"/>
  <c r="AC194" i="9"/>
  <c r="AC37" i="11" s="1"/>
  <c r="S16" i="11"/>
  <c r="S195" i="9"/>
  <c r="S38" i="11" s="1"/>
  <c r="P17" i="11"/>
  <c r="P196" i="9"/>
  <c r="P39" i="11" s="1"/>
  <c r="Y18" i="11"/>
  <c r="Y197" i="9"/>
  <c r="Y40" i="11" s="1"/>
  <c r="N18" i="11"/>
  <c r="N197" i="9"/>
  <c r="N40" i="11" s="1"/>
  <c r="AD18" i="11"/>
  <c r="AD197" i="9"/>
  <c r="AD40" i="11" s="1"/>
  <c r="I19" i="11"/>
  <c r="I198" i="9"/>
  <c r="I41" i="11" s="1"/>
  <c r="Y19" i="11"/>
  <c r="Y198" i="9"/>
  <c r="Y41" i="11" s="1"/>
  <c r="AM20" i="11"/>
  <c r="AM199" i="9"/>
  <c r="AM42" i="11" s="1"/>
  <c r="T21" i="11"/>
  <c r="T200" i="9"/>
  <c r="T43" i="11" s="1"/>
  <c r="AJ21" i="11"/>
  <c r="AJ200" i="9"/>
  <c r="AJ43" i="11" s="1"/>
  <c r="U44" i="11"/>
  <c r="AK44" i="11"/>
  <c r="Y6" i="11"/>
  <c r="Y185" i="9"/>
  <c r="Y28" i="11" s="1"/>
  <c r="M14" i="11"/>
  <c r="M193" i="9"/>
  <c r="M36" i="11" s="1"/>
  <c r="O4" i="11"/>
  <c r="O183" i="9"/>
  <c r="O26" i="11" s="1"/>
  <c r="AE4" i="11"/>
  <c r="AE183" i="9"/>
  <c r="AE26" i="11" s="1"/>
  <c r="P5" i="11"/>
  <c r="P184" i="9"/>
  <c r="P27" i="11" s="1"/>
  <c r="AJ5" i="11"/>
  <c r="AJ184" i="9"/>
  <c r="AJ27" i="11" s="1"/>
  <c r="AC6" i="11"/>
  <c r="AC185" i="9"/>
  <c r="AC28" i="11" s="1"/>
  <c r="J7" i="11"/>
  <c r="J186" i="9"/>
  <c r="J29" i="11" s="1"/>
  <c r="Z7" i="11"/>
  <c r="Z186" i="9"/>
  <c r="Z29" i="11" s="1"/>
  <c r="G8" i="11"/>
  <c r="G187" i="9"/>
  <c r="G30" i="11" s="1"/>
  <c r="W8" i="11"/>
  <c r="W187" i="9"/>
  <c r="W30" i="11" s="1"/>
  <c r="AM8" i="11"/>
  <c r="AM187" i="9"/>
  <c r="AM30" i="11" s="1"/>
  <c r="X9" i="11"/>
  <c r="X188" i="9"/>
  <c r="X31" i="11" s="1"/>
  <c r="M10" i="11"/>
  <c r="M189" i="9"/>
  <c r="M32" i="11" s="1"/>
  <c r="F11" i="11"/>
  <c r="F190" i="9"/>
  <c r="F33" i="11" s="1"/>
  <c r="V11" i="11"/>
  <c r="V190" i="9"/>
  <c r="V33" i="11" s="1"/>
  <c r="AL11" i="11"/>
  <c r="AL190" i="9"/>
  <c r="AL33" i="11" s="1"/>
  <c r="S12" i="11"/>
  <c r="S191" i="9"/>
  <c r="S34" i="11" s="1"/>
  <c r="AI12" i="11"/>
  <c r="AI191" i="9"/>
  <c r="AI34" i="11" s="1"/>
  <c r="T13" i="11"/>
  <c r="T192" i="9"/>
  <c r="T35" i="11" s="1"/>
  <c r="AJ13" i="11"/>
  <c r="AJ192" i="9"/>
  <c r="AJ35" i="11" s="1"/>
  <c r="AK14" i="11"/>
  <c r="AK193" i="9"/>
  <c r="AK36" i="11" s="1"/>
  <c r="R15" i="11"/>
  <c r="R194" i="9"/>
  <c r="R37" i="11" s="1"/>
  <c r="AH15" i="11"/>
  <c r="AH194" i="9"/>
  <c r="AH37" i="11" s="1"/>
  <c r="AA16" i="11"/>
  <c r="AA195" i="9"/>
  <c r="AA38" i="11" s="1"/>
  <c r="X17" i="11"/>
  <c r="X196" i="9"/>
  <c r="X39" i="11" s="1"/>
  <c r="AC18" i="11"/>
  <c r="AC197" i="9"/>
  <c r="AC40" i="11" s="1"/>
  <c r="N19" i="11"/>
  <c r="N198" i="9"/>
  <c r="N41" i="11" s="1"/>
  <c r="AD19" i="11"/>
  <c r="AD198" i="9"/>
  <c r="AD41" i="11" s="1"/>
  <c r="K20" i="11"/>
  <c r="K199" i="9"/>
  <c r="K42" i="11" s="1"/>
  <c r="AA20" i="11"/>
  <c r="AA199" i="9"/>
  <c r="AA42" i="11" s="1"/>
  <c r="AL6" i="11"/>
  <c r="AL185" i="9"/>
  <c r="AL28" i="11" s="1"/>
  <c r="AA7" i="11"/>
  <c r="AA186" i="9"/>
  <c r="AA29" i="11" s="1"/>
  <c r="L8" i="11"/>
  <c r="L187" i="9"/>
  <c r="L30" i="11" s="1"/>
  <c r="AB8" i="11"/>
  <c r="AB187" i="9"/>
  <c r="AB30" i="11" s="1"/>
  <c r="N9" i="11"/>
  <c r="N188" i="9"/>
  <c r="N31" i="11" s="1"/>
  <c r="AD9" i="11"/>
  <c r="AD188" i="9"/>
  <c r="AD31" i="11" s="1"/>
  <c r="K10" i="11"/>
  <c r="K189" i="9"/>
  <c r="K32" i="11" s="1"/>
  <c r="AA10" i="11"/>
  <c r="AA189" i="9"/>
  <c r="AA32" i="11" s="1"/>
  <c r="L11" i="11"/>
  <c r="L190" i="9"/>
  <c r="L33" i="11" s="1"/>
  <c r="AF11" i="11"/>
  <c r="AF190" i="9"/>
  <c r="AF33" i="11" s="1"/>
  <c r="U12" i="11"/>
  <c r="U191" i="9"/>
  <c r="U34" i="11" s="1"/>
  <c r="N13" i="11"/>
  <c r="N192" i="9"/>
  <c r="N35" i="11" s="1"/>
  <c r="AD13" i="11"/>
  <c r="AD192" i="9"/>
  <c r="AD35" i="11" s="1"/>
  <c r="S14" i="11"/>
  <c r="S193" i="9"/>
  <c r="S36" i="11" s="1"/>
  <c r="L5" i="11"/>
  <c r="L184" i="9"/>
  <c r="L27" i="11" s="1"/>
  <c r="U18" i="11"/>
  <c r="U197" i="9"/>
  <c r="U40" i="11" s="1"/>
  <c r="E17" i="11"/>
  <c r="E196" i="9"/>
  <c r="E39" i="11" s="1"/>
  <c r="Q21" i="11"/>
  <c r="Q200" i="9"/>
  <c r="Q43" i="11" s="1"/>
  <c r="AG21" i="11"/>
  <c r="AG200" i="9"/>
  <c r="AG43" i="11" s="1"/>
  <c r="R44" i="11"/>
  <c r="AL44" i="11"/>
  <c r="H11" i="11"/>
  <c r="H190" i="9"/>
  <c r="H33" i="11" s="1"/>
  <c r="P11" i="11"/>
  <c r="P190" i="9"/>
  <c r="P33" i="11" s="1"/>
  <c r="AK12" i="11"/>
  <c r="AK191" i="9"/>
  <c r="AK34" i="11" s="1"/>
  <c r="L15" i="11"/>
  <c r="L194" i="9"/>
  <c r="L37" i="11" s="1"/>
  <c r="AF15" i="11"/>
  <c r="AF194" i="9"/>
  <c r="AF37" i="11" s="1"/>
  <c r="M16" i="11"/>
  <c r="M195" i="9"/>
  <c r="M38" i="11" s="1"/>
  <c r="AG16" i="11"/>
  <c r="AG195" i="9"/>
  <c r="AG38" i="11" s="1"/>
  <c r="N17" i="11"/>
  <c r="N196" i="9"/>
  <c r="N39" i="11" s="1"/>
  <c r="AD17" i="11"/>
  <c r="AD196" i="9"/>
  <c r="AD39" i="11" s="1"/>
  <c r="K18" i="11"/>
  <c r="K197" i="9"/>
  <c r="K40" i="11" s="1"/>
  <c r="AA18" i="11"/>
  <c r="AA197" i="9"/>
  <c r="AA40" i="11" s="1"/>
  <c r="T19" i="11"/>
  <c r="T198" i="9"/>
  <c r="T41" i="11" s="1"/>
  <c r="I20" i="11"/>
  <c r="I199" i="9"/>
  <c r="I42" i="11" s="1"/>
  <c r="Y20" i="11"/>
  <c r="Y199" i="9"/>
  <c r="Y42" i="11" s="1"/>
  <c r="F21" i="11"/>
  <c r="F200" i="9"/>
  <c r="F43" i="11" s="1"/>
  <c r="V21" i="11"/>
  <c r="V200" i="9"/>
  <c r="V43" i="11" s="1"/>
  <c r="AL21" i="11"/>
  <c r="AL200" i="9"/>
  <c r="AL43" i="11" s="1"/>
  <c r="S44" i="11"/>
  <c r="M4" i="11"/>
  <c r="M183" i="9"/>
  <c r="M26" i="11" s="1"/>
  <c r="AC4" i="11"/>
  <c r="AC183" i="9"/>
  <c r="AC26" i="11" s="1"/>
  <c r="J5" i="11"/>
  <c r="J184" i="9"/>
  <c r="J27" i="11" s="1"/>
  <c r="Z5" i="11"/>
  <c r="Z184" i="9"/>
  <c r="Z27" i="11" s="1"/>
  <c r="G6" i="11"/>
  <c r="G185" i="9"/>
  <c r="G28" i="11" s="1"/>
  <c r="W6" i="11"/>
  <c r="W185" i="9"/>
  <c r="W28" i="11" s="1"/>
  <c r="AM6" i="11"/>
  <c r="AM185" i="9"/>
  <c r="AM28" i="11" s="1"/>
  <c r="X7" i="11"/>
  <c r="X186" i="9"/>
  <c r="X29" i="11" s="1"/>
  <c r="I8" i="11"/>
  <c r="I187" i="9"/>
  <c r="I30" i="11" s="1"/>
  <c r="Y8" i="11"/>
  <c r="Y187" i="9"/>
  <c r="Y30" i="11" s="1"/>
  <c r="F9" i="11"/>
  <c r="F188" i="9"/>
  <c r="F31" i="11" s="1"/>
  <c r="AF19" i="11"/>
  <c r="AF198" i="9"/>
  <c r="AF41" i="11" s="1"/>
  <c r="J4" i="11"/>
  <c r="J183" i="9"/>
  <c r="J26" i="11" s="1"/>
  <c r="Z4" i="11"/>
  <c r="Z183" i="9"/>
  <c r="Z26" i="11" s="1"/>
  <c r="G5" i="11"/>
  <c r="G184" i="9"/>
  <c r="G27" i="11" s="1"/>
  <c r="W5" i="11"/>
  <c r="W184" i="9"/>
  <c r="W27" i="11" s="1"/>
  <c r="AM5" i="11"/>
  <c r="AM184" i="9"/>
  <c r="AM27" i="11" s="1"/>
  <c r="X6" i="11"/>
  <c r="X185" i="9"/>
  <c r="X28" i="11" s="1"/>
  <c r="E7" i="11"/>
  <c r="E186" i="9"/>
  <c r="E29" i="11" s="1"/>
  <c r="U7" i="11"/>
  <c r="U186" i="9"/>
  <c r="U29" i="11" s="1"/>
  <c r="AK7" i="11"/>
  <c r="AK186" i="9"/>
  <c r="AK29" i="11" s="1"/>
  <c r="R8" i="11"/>
  <c r="R187" i="9"/>
  <c r="R30" i="11" s="1"/>
  <c r="AH8" i="11"/>
  <c r="AH187" i="9"/>
  <c r="AH30" i="11" s="1"/>
  <c r="O9" i="11"/>
  <c r="O188" i="9"/>
  <c r="O31" i="11" s="1"/>
  <c r="AE9" i="11"/>
  <c r="AE188" i="9"/>
  <c r="AE31" i="11" s="1"/>
  <c r="P10" i="11"/>
  <c r="P189" i="9"/>
  <c r="P32" i="11" s="1"/>
  <c r="AF10" i="11"/>
  <c r="AF189" i="9"/>
  <c r="AF32" i="11" s="1"/>
  <c r="H19" i="11"/>
  <c r="H198" i="9"/>
  <c r="H41" i="11" s="1"/>
  <c r="E18" i="11"/>
  <c r="E197" i="9"/>
  <c r="E40" i="11" s="1"/>
  <c r="T4" i="11"/>
  <c r="T183" i="9"/>
  <c r="T26" i="11" s="1"/>
  <c r="AJ4" i="11"/>
  <c r="AJ183" i="9"/>
  <c r="AJ26" i="11" s="1"/>
  <c r="AM7" i="11"/>
  <c r="AM186" i="9"/>
  <c r="AM29" i="11" s="1"/>
  <c r="N10" i="11"/>
  <c r="N189" i="9"/>
  <c r="N32" i="11" s="1"/>
  <c r="AD10" i="11"/>
  <c r="AD189" i="9"/>
  <c r="AD32" i="11" s="1"/>
  <c r="K11" i="11"/>
  <c r="K190" i="9"/>
  <c r="K33" i="11" s="1"/>
  <c r="AA11" i="11"/>
  <c r="AA190" i="9"/>
  <c r="AA33" i="11" s="1"/>
  <c r="H12" i="11"/>
  <c r="H191" i="9"/>
  <c r="H34" i="11" s="1"/>
  <c r="X12" i="11"/>
  <c r="X191" i="9"/>
  <c r="X34" i="11" s="1"/>
  <c r="L13" i="11"/>
  <c r="L192" i="9"/>
  <c r="L35" i="11" s="1"/>
  <c r="T14" i="11"/>
  <c r="T193" i="9"/>
  <c r="T36" i="11" s="1"/>
  <c r="AJ14" i="11"/>
  <c r="AJ193" i="9"/>
  <c r="AJ36" i="11" s="1"/>
  <c r="Q15" i="11"/>
  <c r="Q194" i="9"/>
  <c r="Q37" i="11" s="1"/>
  <c r="AG15" i="11"/>
  <c r="AG194" i="9"/>
  <c r="AG37" i="11" s="1"/>
  <c r="W16" i="11"/>
  <c r="W195" i="9"/>
  <c r="W38" i="11" s="1"/>
  <c r="AB17" i="11"/>
  <c r="AB196" i="9"/>
  <c r="AB39" i="11" s="1"/>
  <c r="AK18" i="11"/>
  <c r="AK197" i="9"/>
  <c r="AK40" i="11" s="1"/>
  <c r="R18" i="11"/>
  <c r="R197" i="9"/>
  <c r="R40" i="11" s="1"/>
  <c r="AH18" i="11"/>
  <c r="AH197" i="9"/>
  <c r="AH40" i="11" s="1"/>
  <c r="M19" i="11"/>
  <c r="M198" i="9"/>
  <c r="M41" i="11" s="1"/>
  <c r="AC19" i="11"/>
  <c r="AC198" i="9"/>
  <c r="AC41" i="11" s="1"/>
  <c r="H21" i="11"/>
  <c r="H200" i="9"/>
  <c r="H43" i="11" s="1"/>
  <c r="X21" i="11"/>
  <c r="X200" i="9"/>
  <c r="X43" i="11" s="1"/>
  <c r="I44" i="11"/>
  <c r="Y44" i="11"/>
  <c r="AA44" i="11"/>
  <c r="I10" i="11"/>
  <c r="I189" i="9"/>
  <c r="I32" i="11" s="1"/>
  <c r="Q14" i="11"/>
  <c r="Q193" i="9"/>
  <c r="Q36" i="11" s="1"/>
  <c r="E11" i="11"/>
  <c r="E190" i="9"/>
  <c r="E33" i="11" s="1"/>
  <c r="F57" i="9"/>
  <c r="F56" i="9"/>
  <c r="F4" i="5"/>
  <c r="V57" i="9"/>
  <c r="V56" i="9"/>
  <c r="V4" i="5"/>
  <c r="AL57" i="9"/>
  <c r="AL62" i="9" s="1"/>
  <c r="AL4" i="5"/>
  <c r="AL56" i="9"/>
  <c r="U61" i="9"/>
  <c r="U66" i="9" s="1"/>
  <c r="AK61" i="9"/>
  <c r="W62" i="9"/>
  <c r="AA67" i="9" s="1"/>
  <c r="AE61" i="9"/>
  <c r="AE66" i="9" s="1"/>
  <c r="AB61" i="9"/>
  <c r="AB66" i="9" s="1"/>
  <c r="J57" i="9"/>
  <c r="J56" i="9"/>
  <c r="J4" i="5"/>
  <c r="Z57" i="9"/>
  <c r="Z56" i="9"/>
  <c r="Z4" i="5"/>
  <c r="E62" i="9"/>
  <c r="E72" i="9" s="1"/>
  <c r="S62" i="9"/>
  <c r="W67" i="9" s="1"/>
  <c r="AA61" i="9"/>
  <c r="AA66" i="9" s="1"/>
  <c r="N57" i="9"/>
  <c r="N56" i="9"/>
  <c r="N4" i="5"/>
  <c r="AD57" i="9"/>
  <c r="AD56" i="9"/>
  <c r="AD4" i="5"/>
  <c r="H57" i="9"/>
  <c r="H56" i="9"/>
  <c r="H4" i="5"/>
  <c r="M61" i="9"/>
  <c r="Q62" i="9"/>
  <c r="U67" i="9" s="1"/>
  <c r="AC61" i="9"/>
  <c r="AG62" i="9"/>
  <c r="AK67" i="9" s="1"/>
  <c r="K62" i="9"/>
  <c r="O67" i="9" s="1"/>
  <c r="X62" i="9"/>
  <c r="R57" i="9"/>
  <c r="R56" i="9"/>
  <c r="R4" i="5"/>
  <c r="AH57" i="9"/>
  <c r="AH4" i="5"/>
  <c r="AH56" i="9"/>
  <c r="L57" i="9"/>
  <c r="L56" i="9"/>
  <c r="L4" i="5"/>
  <c r="AM61" i="9"/>
  <c r="O62" i="9"/>
  <c r="S67" i="9" s="1"/>
  <c r="P62" i="9"/>
  <c r="T67" i="9" s="1"/>
  <c r="D4" i="5"/>
  <c r="D7" i="5" s="1"/>
  <c r="H87" i="24" l="1"/>
  <c r="G87" i="24"/>
  <c r="AH5" i="12"/>
  <c r="AH4" i="12"/>
  <c r="AE22" i="12" s="1"/>
  <c r="AH8" i="12"/>
  <c r="AH12" i="12"/>
  <c r="AH6" i="12"/>
  <c r="AH7" i="12"/>
  <c r="AH9" i="12"/>
  <c r="AH11" i="12"/>
  <c r="AH14" i="12"/>
  <c r="AH13" i="12"/>
  <c r="AH18" i="12"/>
  <c r="AE30" i="5" s="1"/>
  <c r="AH15" i="12"/>
  <c r="AH17" i="12"/>
  <c r="AH16" i="12"/>
  <c r="AH19" i="12"/>
  <c r="AE31" i="5" s="1"/>
  <c r="AH10" i="12"/>
  <c r="G29" i="12"/>
  <c r="K48" i="12" s="1"/>
  <c r="G23" i="5"/>
  <c r="G34" i="12"/>
  <c r="K53" i="12" s="1"/>
  <c r="G28" i="5"/>
  <c r="G22" i="5"/>
  <c r="G28" i="12"/>
  <c r="K47" i="12" s="1"/>
  <c r="G26" i="12"/>
  <c r="K45" i="12" s="1"/>
  <c r="G20" i="5"/>
  <c r="Y36" i="12"/>
  <c r="AC55" i="12" s="1"/>
  <c r="Y37" i="12"/>
  <c r="AC56" i="12" s="1"/>
  <c r="Y34" i="12"/>
  <c r="AC53" i="12" s="1"/>
  <c r="Y28" i="5"/>
  <c r="Y28" i="12"/>
  <c r="AC47" i="12" s="1"/>
  <c r="Y22" i="5"/>
  <c r="I32" i="12"/>
  <c r="M51" i="12" s="1"/>
  <c r="I26" i="5"/>
  <c r="I33" i="12"/>
  <c r="M52" i="12" s="1"/>
  <c r="I27" i="5"/>
  <c r="I29" i="12"/>
  <c r="M48" i="12" s="1"/>
  <c r="I23" i="5"/>
  <c r="AI37" i="12"/>
  <c r="AM56" i="12" s="1"/>
  <c r="AI22" i="5"/>
  <c r="AI28" i="12"/>
  <c r="AM47" i="12" s="1"/>
  <c r="AI26" i="12"/>
  <c r="AM45" i="12" s="1"/>
  <c r="AI20" i="5"/>
  <c r="AF35" i="12"/>
  <c r="AJ54" i="12" s="1"/>
  <c r="AF29" i="5"/>
  <c r="AF30" i="12"/>
  <c r="AJ49" i="12" s="1"/>
  <c r="AF24" i="5"/>
  <c r="AF34" i="12"/>
  <c r="AJ53" i="12" s="1"/>
  <c r="AF28" i="5"/>
  <c r="AF27" i="12"/>
  <c r="AJ46" i="12" s="1"/>
  <c r="AF21" i="5"/>
  <c r="T28" i="12"/>
  <c r="X47" i="12" s="1"/>
  <c r="T22" i="5"/>
  <c r="T36" i="12"/>
  <c r="X55" i="12" s="1"/>
  <c r="T33" i="12"/>
  <c r="X52" i="12" s="1"/>
  <c r="T27" i="5"/>
  <c r="T27" i="12"/>
  <c r="X46" i="12" s="1"/>
  <c r="T21" i="5"/>
  <c r="AJ30" i="12"/>
  <c r="AJ68" i="12" s="1"/>
  <c r="AJ24" i="5"/>
  <c r="AJ36" i="12"/>
  <c r="AJ31" i="12"/>
  <c r="AJ25" i="5"/>
  <c r="AJ27" i="12"/>
  <c r="AJ21" i="5"/>
  <c r="AG4" i="12"/>
  <c r="AG7" i="12"/>
  <c r="AG11" i="12"/>
  <c r="AG9" i="12"/>
  <c r="AG13" i="12"/>
  <c r="AG5" i="12"/>
  <c r="AG8" i="12"/>
  <c r="AG12" i="12"/>
  <c r="AG15" i="12"/>
  <c r="AG17" i="12"/>
  <c r="AG6" i="12"/>
  <c r="AG10" i="12"/>
  <c r="AG14" i="12"/>
  <c r="AG16" i="12"/>
  <c r="AG19" i="12"/>
  <c r="AD31" i="5" s="1"/>
  <c r="AG18" i="12"/>
  <c r="AD30" i="5" s="1"/>
  <c r="AE6" i="12"/>
  <c r="AB24" i="12" s="1"/>
  <c r="AF43" i="12" s="1"/>
  <c r="AE5" i="12"/>
  <c r="AB17" i="5" s="1"/>
  <c r="AE9" i="12"/>
  <c r="AE13" i="12"/>
  <c r="AE7" i="12"/>
  <c r="AE8" i="12"/>
  <c r="AE10" i="12"/>
  <c r="AE12" i="12"/>
  <c r="AE15" i="12"/>
  <c r="AE14" i="12"/>
  <c r="AE19" i="12"/>
  <c r="AB31" i="5" s="1"/>
  <c r="AE16" i="12"/>
  <c r="AE18" i="12"/>
  <c r="AB30" i="5" s="1"/>
  <c r="AE17" i="12"/>
  <c r="AE4" i="12"/>
  <c r="AE11" i="12"/>
  <c r="R5" i="12"/>
  <c r="O23" i="12" s="1"/>
  <c r="S42" i="12" s="1"/>
  <c r="R4" i="12"/>
  <c r="O22" i="12" s="1"/>
  <c r="S41" i="12" s="1"/>
  <c r="R8" i="12"/>
  <c r="R12" i="12"/>
  <c r="R6" i="12"/>
  <c r="R7" i="12"/>
  <c r="R9" i="12"/>
  <c r="R11" i="12"/>
  <c r="R14" i="12"/>
  <c r="R18" i="12"/>
  <c r="O30" i="5" s="1"/>
  <c r="R10" i="12"/>
  <c r="R15" i="12"/>
  <c r="R17" i="12"/>
  <c r="R16" i="12"/>
  <c r="R19" i="12"/>
  <c r="O31" i="5" s="1"/>
  <c r="R13" i="12"/>
  <c r="G37" i="12"/>
  <c r="K56" i="12" s="1"/>
  <c r="G32" i="12"/>
  <c r="K51" i="12" s="1"/>
  <c r="G26" i="5"/>
  <c r="Y35" i="12"/>
  <c r="AC54" i="12" s="1"/>
  <c r="Y29" i="5"/>
  <c r="Y33" i="12"/>
  <c r="AC52" i="12" s="1"/>
  <c r="Y27" i="5"/>
  <c r="I36" i="12"/>
  <c r="M55" i="12" s="1"/>
  <c r="I35" i="12"/>
  <c r="M54" i="12" s="1"/>
  <c r="I29" i="5"/>
  <c r="I28" i="12"/>
  <c r="M47" i="12" s="1"/>
  <c r="I22" i="5"/>
  <c r="AI34" i="12"/>
  <c r="AM53" i="12" s="1"/>
  <c r="AI28" i="5"/>
  <c r="AI30" i="12"/>
  <c r="AM49" i="12" s="1"/>
  <c r="AI24" i="5"/>
  <c r="AF31" i="12"/>
  <c r="AJ50" i="12" s="1"/>
  <c r="AF25" i="5"/>
  <c r="AF28" i="12"/>
  <c r="AJ47" i="12" s="1"/>
  <c r="AF22" i="5"/>
  <c r="AJ19" i="5"/>
  <c r="AJ25" i="12"/>
  <c r="AC4" i="12"/>
  <c r="AC7" i="12"/>
  <c r="AC11" i="12"/>
  <c r="AC5" i="12"/>
  <c r="AC6" i="12"/>
  <c r="AC9" i="12"/>
  <c r="AC17" i="12"/>
  <c r="AC10" i="12"/>
  <c r="AC13" i="12"/>
  <c r="AC15" i="12"/>
  <c r="AC12" i="12"/>
  <c r="AC19" i="12"/>
  <c r="Z31" i="5" s="1"/>
  <c r="AC14" i="12"/>
  <c r="AC8" i="12"/>
  <c r="AC16" i="12"/>
  <c r="AC18" i="12"/>
  <c r="Z30" i="5" s="1"/>
  <c r="G5" i="12"/>
  <c r="G13" i="12"/>
  <c r="G6" i="12"/>
  <c r="G14" i="12"/>
  <c r="G18" i="12"/>
  <c r="D30" i="5" s="1"/>
  <c r="G19" i="12"/>
  <c r="D31" i="5" s="1"/>
  <c r="G16" i="12"/>
  <c r="G4" i="12"/>
  <c r="AK4" i="12"/>
  <c r="AK7" i="12"/>
  <c r="AK11" i="12"/>
  <c r="AK5" i="12"/>
  <c r="AK6" i="12"/>
  <c r="AK8" i="12"/>
  <c r="AK10" i="12"/>
  <c r="AK13" i="12"/>
  <c r="AK17" i="12"/>
  <c r="AK14" i="12"/>
  <c r="AK16" i="12"/>
  <c r="AK12" i="12"/>
  <c r="AK19" i="12"/>
  <c r="AH31" i="5" s="1"/>
  <c r="AK18" i="12"/>
  <c r="AH30" i="5" s="1"/>
  <c r="AK15" i="12"/>
  <c r="AK9" i="12"/>
  <c r="I4" i="12"/>
  <c r="I8" i="12"/>
  <c r="I7" i="12"/>
  <c r="I11" i="12"/>
  <c r="I10" i="12"/>
  <c r="I12" i="12"/>
  <c r="I17" i="12"/>
  <c r="I9" i="12"/>
  <c r="I14" i="12"/>
  <c r="I16" i="12"/>
  <c r="I6" i="12"/>
  <c r="I5" i="12"/>
  <c r="I13" i="12"/>
  <c r="I15" i="12"/>
  <c r="I19" i="12"/>
  <c r="F31" i="5" s="1"/>
  <c r="I18" i="12"/>
  <c r="F30" i="5" s="1"/>
  <c r="AA6" i="12"/>
  <c r="AA5" i="12"/>
  <c r="X17" i="5" s="1"/>
  <c r="AA9" i="12"/>
  <c r="AA13" i="12"/>
  <c r="AA4" i="12"/>
  <c r="AA8" i="12"/>
  <c r="AA15" i="12"/>
  <c r="AA7" i="12"/>
  <c r="AA10" i="12"/>
  <c r="AA12" i="12"/>
  <c r="AA19" i="12"/>
  <c r="X31" i="5" s="1"/>
  <c r="AA11" i="12"/>
  <c r="AA14" i="12"/>
  <c r="AA18" i="12"/>
  <c r="X30" i="5" s="1"/>
  <c r="AA16" i="12"/>
  <c r="AA17" i="12"/>
  <c r="AD5" i="12"/>
  <c r="AD4" i="12"/>
  <c r="AA16" i="5" s="1"/>
  <c r="AD8" i="12"/>
  <c r="AD12" i="12"/>
  <c r="AD10" i="12"/>
  <c r="AD14" i="12"/>
  <c r="AD6" i="12"/>
  <c r="AA18" i="5" s="1"/>
  <c r="AD9" i="12"/>
  <c r="AD16" i="12"/>
  <c r="AD18" i="12"/>
  <c r="AA30" i="5" s="1"/>
  <c r="AD7" i="12"/>
  <c r="AD17" i="12"/>
  <c r="AD11" i="12"/>
  <c r="AD13" i="12"/>
  <c r="AD15" i="12"/>
  <c r="AD19" i="12"/>
  <c r="AA31" i="5" s="1"/>
  <c r="AF7" i="12"/>
  <c r="AF6" i="12"/>
  <c r="AC24" i="12" s="1"/>
  <c r="AG43" i="12" s="1"/>
  <c r="AF10" i="12"/>
  <c r="AF4" i="12"/>
  <c r="AC22" i="12" s="1"/>
  <c r="AG41" i="12" s="1"/>
  <c r="AF5" i="12"/>
  <c r="AF8" i="12"/>
  <c r="AF16" i="12"/>
  <c r="AF11" i="12"/>
  <c r="AF9" i="12"/>
  <c r="AF14" i="12"/>
  <c r="AF19" i="12"/>
  <c r="AC31" i="5" s="1"/>
  <c r="AF18" i="12"/>
  <c r="AC30" i="5" s="1"/>
  <c r="AF13" i="12"/>
  <c r="AF15" i="12"/>
  <c r="AF12" i="12"/>
  <c r="AF17" i="12"/>
  <c r="X7" i="12"/>
  <c r="X6" i="12"/>
  <c r="U18" i="5" s="1"/>
  <c r="X10" i="12"/>
  <c r="X4" i="12"/>
  <c r="U22" i="12" s="1"/>
  <c r="Y41" i="12" s="1"/>
  <c r="X5" i="12"/>
  <c r="X9" i="12"/>
  <c r="X16" i="12"/>
  <c r="X8" i="12"/>
  <c r="X15" i="12"/>
  <c r="X19" i="12"/>
  <c r="U31" i="5" s="1"/>
  <c r="X13" i="12"/>
  <c r="X18" i="12"/>
  <c r="U30" i="5" s="1"/>
  <c r="X11" i="12"/>
  <c r="X14" i="12"/>
  <c r="X17" i="12"/>
  <c r="X12" i="12"/>
  <c r="G35" i="12"/>
  <c r="K54" i="12" s="1"/>
  <c r="G29" i="5"/>
  <c r="G27" i="12"/>
  <c r="K46" i="12" s="1"/>
  <c r="G21" i="5"/>
  <c r="G25" i="12"/>
  <c r="K44" i="12" s="1"/>
  <c r="G19" i="5"/>
  <c r="Y32" i="12"/>
  <c r="AC51" i="12" s="1"/>
  <c r="Y26" i="5"/>
  <c r="Y24" i="5"/>
  <c r="Y30" i="12"/>
  <c r="AC49" i="12" s="1"/>
  <c r="Y31" i="12"/>
  <c r="AC50" i="12" s="1"/>
  <c r="Y25" i="5"/>
  <c r="I24" i="5"/>
  <c r="I30" i="12"/>
  <c r="M49" i="12" s="1"/>
  <c r="I27" i="12"/>
  <c r="M46" i="12" s="1"/>
  <c r="I21" i="5"/>
  <c r="I25" i="12"/>
  <c r="M44" i="12" s="1"/>
  <c r="I19" i="5"/>
  <c r="AI31" i="12"/>
  <c r="AM50" i="12" s="1"/>
  <c r="AI25" i="5"/>
  <c r="AI35" i="12"/>
  <c r="AM54" i="12" s="1"/>
  <c r="AI29" i="5"/>
  <c r="AI32" i="12"/>
  <c r="AM51" i="12" s="1"/>
  <c r="AI26" i="5"/>
  <c r="AF19" i="5"/>
  <c r="AF25" i="12"/>
  <c r="AJ44" i="12" s="1"/>
  <c r="AF23" i="5"/>
  <c r="AF29" i="12"/>
  <c r="AJ48" i="12" s="1"/>
  <c r="AF33" i="12"/>
  <c r="AJ52" i="12" s="1"/>
  <c r="AF27" i="5"/>
  <c r="T35" i="12"/>
  <c r="X54" i="12" s="1"/>
  <c r="T29" i="5"/>
  <c r="T23" i="5"/>
  <c r="T29" i="12"/>
  <c r="X48" i="12" s="1"/>
  <c r="AJ35" i="12"/>
  <c r="AJ29" i="5"/>
  <c r="AJ28" i="12"/>
  <c r="AJ66" i="12" s="1"/>
  <c r="AJ22" i="5"/>
  <c r="AJ33" i="12"/>
  <c r="AJ27" i="5"/>
  <c r="U4" i="12"/>
  <c r="U7" i="12"/>
  <c r="U11" i="12"/>
  <c r="U5" i="12"/>
  <c r="U6" i="12"/>
  <c r="U8" i="12"/>
  <c r="U10" i="12"/>
  <c r="U17" i="12"/>
  <c r="U9" i="12"/>
  <c r="U12" i="12"/>
  <c r="U13" i="12"/>
  <c r="U14" i="12"/>
  <c r="U16" i="12"/>
  <c r="U19" i="12"/>
  <c r="R31" i="5" s="1"/>
  <c r="U18" i="12"/>
  <c r="R30" i="5" s="1"/>
  <c r="U15" i="12"/>
  <c r="M4" i="12"/>
  <c r="M8" i="12"/>
  <c r="M7" i="12"/>
  <c r="M11" i="12"/>
  <c r="M5" i="12"/>
  <c r="M6" i="12"/>
  <c r="M9" i="12"/>
  <c r="M17" i="12"/>
  <c r="M13" i="12"/>
  <c r="M12" i="12"/>
  <c r="M15" i="12"/>
  <c r="M19" i="12"/>
  <c r="J31" i="5" s="1"/>
  <c r="M10" i="12"/>
  <c r="M16" i="12"/>
  <c r="M14" i="12"/>
  <c r="M18" i="12"/>
  <c r="J30" i="5" s="1"/>
  <c r="AJ7" i="12"/>
  <c r="AJ6" i="12"/>
  <c r="AG18" i="5" s="1"/>
  <c r="AJ10" i="12"/>
  <c r="AJ8" i="12"/>
  <c r="AJ12" i="12"/>
  <c r="AJ16" i="12"/>
  <c r="AJ4" i="12"/>
  <c r="AJ14" i="12"/>
  <c r="AJ5" i="12"/>
  <c r="AG23" i="12" s="1"/>
  <c r="AK42" i="12" s="1"/>
  <c r="AJ19" i="12"/>
  <c r="AG31" i="5" s="1"/>
  <c r="AJ9" i="12"/>
  <c r="AJ11" i="12"/>
  <c r="AJ13" i="12"/>
  <c r="AJ15" i="12"/>
  <c r="AJ18" i="12"/>
  <c r="AG30" i="5" s="1"/>
  <c r="AJ17" i="12"/>
  <c r="G31" i="12"/>
  <c r="K50" i="12" s="1"/>
  <c r="G25" i="5"/>
  <c r="G30" i="12"/>
  <c r="K49" i="12" s="1"/>
  <c r="G24" i="5"/>
  <c r="Y27" i="12"/>
  <c r="AC46" i="12" s="1"/>
  <c r="Y21" i="5"/>
  <c r="I31" i="12"/>
  <c r="M50" i="12" s="1"/>
  <c r="I25" i="5"/>
  <c r="AI29" i="12"/>
  <c r="AM48" i="12" s="1"/>
  <c r="AI23" i="5"/>
  <c r="AI33" i="12"/>
  <c r="AM52" i="12" s="1"/>
  <c r="AI27" i="5"/>
  <c r="AF32" i="12"/>
  <c r="AJ51" i="12" s="1"/>
  <c r="AF26" i="5"/>
  <c r="AF37" i="12"/>
  <c r="AJ56" i="12" s="1"/>
  <c r="T34" i="12"/>
  <c r="X53" i="12" s="1"/>
  <c r="T28" i="5"/>
  <c r="T30" i="12"/>
  <c r="X49" i="12" s="1"/>
  <c r="T24" i="5"/>
  <c r="T26" i="12"/>
  <c r="X45" i="12" s="1"/>
  <c r="T20" i="5"/>
  <c r="T31" i="12"/>
  <c r="X50" i="12" s="1"/>
  <c r="T25" i="5"/>
  <c r="AJ34" i="12"/>
  <c r="AJ72" i="12" s="1"/>
  <c r="AJ28" i="5"/>
  <c r="AJ26" i="12"/>
  <c r="AJ20" i="5"/>
  <c r="AJ37" i="12"/>
  <c r="K6" i="12"/>
  <c r="K5" i="12"/>
  <c r="K9" i="12"/>
  <c r="K13" i="12"/>
  <c r="K4" i="12"/>
  <c r="K15" i="12"/>
  <c r="K7" i="12"/>
  <c r="K11" i="12"/>
  <c r="K17" i="12"/>
  <c r="K19" i="12"/>
  <c r="H31" i="5" s="1"/>
  <c r="K8" i="12"/>
  <c r="K14" i="12"/>
  <c r="K18" i="12"/>
  <c r="H30" i="5" s="1"/>
  <c r="K10" i="12"/>
  <c r="K16" i="12"/>
  <c r="K12" i="12"/>
  <c r="AO4" i="12"/>
  <c r="AO7" i="12"/>
  <c r="AO11" i="12"/>
  <c r="AO8" i="12"/>
  <c r="AO10" i="12"/>
  <c r="AO12" i="12"/>
  <c r="AO13" i="12"/>
  <c r="AO9" i="12"/>
  <c r="AO14" i="12"/>
  <c r="AO16" i="12"/>
  <c r="AO17" i="12"/>
  <c r="AO6" i="12"/>
  <c r="AO5" i="12"/>
  <c r="AO15" i="12"/>
  <c r="AO19" i="12"/>
  <c r="AL31" i="5" s="1"/>
  <c r="AO18" i="12"/>
  <c r="AL30" i="5" s="1"/>
  <c r="O6" i="12"/>
  <c r="O5" i="12"/>
  <c r="O9" i="12"/>
  <c r="O13" i="12"/>
  <c r="O7" i="12"/>
  <c r="O4" i="12"/>
  <c r="O8" i="12"/>
  <c r="O10" i="12"/>
  <c r="O12" i="12"/>
  <c r="O15" i="12"/>
  <c r="O14" i="12"/>
  <c r="O19" i="12"/>
  <c r="L31" i="5" s="1"/>
  <c r="O16" i="12"/>
  <c r="O18" i="12"/>
  <c r="L30" i="5" s="1"/>
  <c r="O11" i="12"/>
  <c r="O17" i="12"/>
  <c r="Q4" i="12"/>
  <c r="Q8" i="12"/>
  <c r="Q7" i="12"/>
  <c r="Q11" i="12"/>
  <c r="Q9" i="12"/>
  <c r="Q13" i="12"/>
  <c r="Q17" i="12"/>
  <c r="Q5" i="12"/>
  <c r="Q10" i="12"/>
  <c r="Q15" i="12"/>
  <c r="Q6" i="12"/>
  <c r="Q14" i="12"/>
  <c r="Q16" i="12"/>
  <c r="Q19" i="12"/>
  <c r="N31" i="5" s="1"/>
  <c r="Q18" i="12"/>
  <c r="N30" i="5" s="1"/>
  <c r="Q12" i="12"/>
  <c r="Y4" i="12"/>
  <c r="Y7" i="12"/>
  <c r="Y11" i="12"/>
  <c r="Y8" i="12"/>
  <c r="Y10" i="12"/>
  <c r="Y12" i="12"/>
  <c r="Y14" i="12"/>
  <c r="Y16" i="12"/>
  <c r="Y17" i="12"/>
  <c r="Y6" i="12"/>
  <c r="Y5" i="12"/>
  <c r="Y9" i="12"/>
  <c r="Y15" i="12"/>
  <c r="Y19" i="12"/>
  <c r="V31" i="5" s="1"/>
  <c r="Y18" i="12"/>
  <c r="V30" i="5" s="1"/>
  <c r="Y13" i="12"/>
  <c r="AP5" i="12"/>
  <c r="AM17" i="5" s="1"/>
  <c r="AP4" i="12"/>
  <c r="AP8" i="12"/>
  <c r="AP12" i="12"/>
  <c r="AP6" i="12"/>
  <c r="AM24" i="12" s="1"/>
  <c r="AP7" i="12"/>
  <c r="AP10" i="12"/>
  <c r="AP14" i="12"/>
  <c r="AP18" i="12"/>
  <c r="AM30" i="5" s="1"/>
  <c r="AP9" i="12"/>
  <c r="AP11" i="12"/>
  <c r="AP16" i="12"/>
  <c r="AP17" i="12"/>
  <c r="AP13" i="12"/>
  <c r="AP15" i="12"/>
  <c r="AP19" i="12"/>
  <c r="AM31" i="5" s="1"/>
  <c r="T4" i="12"/>
  <c r="Q22" i="12" s="1"/>
  <c r="U41" i="12" s="1"/>
  <c r="T7" i="12"/>
  <c r="T6" i="12"/>
  <c r="Q24" i="12" s="1"/>
  <c r="U43" i="12" s="1"/>
  <c r="T10" i="12"/>
  <c r="T8" i="12"/>
  <c r="T12" i="12"/>
  <c r="T16" i="12"/>
  <c r="T9" i="12"/>
  <c r="T13" i="12"/>
  <c r="T14" i="12"/>
  <c r="T5" i="12"/>
  <c r="Q23" i="12" s="1"/>
  <c r="T11" i="12"/>
  <c r="T19" i="12"/>
  <c r="Q31" i="5" s="1"/>
  <c r="T15" i="12"/>
  <c r="T18" i="12"/>
  <c r="Q30" i="5" s="1"/>
  <c r="T17" i="12"/>
  <c r="H4" i="12"/>
  <c r="E22" i="12" s="1"/>
  <c r="E60" i="12" s="1"/>
  <c r="H7" i="12"/>
  <c r="H6" i="12"/>
  <c r="E18" i="5" s="1"/>
  <c r="H10" i="12"/>
  <c r="H5" i="12"/>
  <c r="E23" i="12" s="1"/>
  <c r="I42" i="12" s="1"/>
  <c r="H9" i="12"/>
  <c r="H16" i="12"/>
  <c r="H8" i="12"/>
  <c r="H13" i="12"/>
  <c r="H15" i="12"/>
  <c r="H19" i="12"/>
  <c r="E31" i="5" s="1"/>
  <c r="H11" i="12"/>
  <c r="H12" i="12"/>
  <c r="H17" i="12"/>
  <c r="H18" i="12"/>
  <c r="E30" i="5" s="1"/>
  <c r="H14" i="12"/>
  <c r="P4" i="12"/>
  <c r="M22" i="12" s="1"/>
  <c r="P7" i="12"/>
  <c r="P6" i="12"/>
  <c r="M18" i="5" s="1"/>
  <c r="P10" i="12"/>
  <c r="P5" i="12"/>
  <c r="M23" i="12" s="1"/>
  <c r="Q42" i="12" s="1"/>
  <c r="P16" i="12"/>
  <c r="P17" i="12"/>
  <c r="P14" i="12"/>
  <c r="P19" i="12"/>
  <c r="M31" i="5" s="1"/>
  <c r="P8" i="12"/>
  <c r="P12" i="12"/>
  <c r="P13" i="12"/>
  <c r="P18" i="12"/>
  <c r="M30" i="5" s="1"/>
  <c r="P11" i="12"/>
  <c r="P9" i="12"/>
  <c r="P15" i="12"/>
  <c r="AN7" i="12"/>
  <c r="AN6" i="12"/>
  <c r="AK24" i="12" s="1"/>
  <c r="AN10" i="12"/>
  <c r="AN4" i="12"/>
  <c r="AK22" i="12" s="1"/>
  <c r="AN5" i="12"/>
  <c r="AK17" i="5" s="1"/>
  <c r="AN9" i="12"/>
  <c r="AN16" i="12"/>
  <c r="AN11" i="12"/>
  <c r="AN12" i="12"/>
  <c r="AN13" i="12"/>
  <c r="AN15" i="12"/>
  <c r="AN19" i="12"/>
  <c r="AK31" i="5" s="1"/>
  <c r="AN18" i="12"/>
  <c r="AK30" i="5" s="1"/>
  <c r="AN8" i="12"/>
  <c r="AN14" i="12"/>
  <c r="AN17" i="12"/>
  <c r="Z5" i="12"/>
  <c r="W17" i="5" s="1"/>
  <c r="Z4" i="12"/>
  <c r="W22" i="12" s="1"/>
  <c r="AA41" i="12" s="1"/>
  <c r="Z8" i="12"/>
  <c r="Z12" i="12"/>
  <c r="Z6" i="12"/>
  <c r="W18" i="5" s="1"/>
  <c r="Z7" i="12"/>
  <c r="Z10" i="12"/>
  <c r="Z14" i="12"/>
  <c r="Z11" i="12"/>
  <c r="Z13" i="12"/>
  <c r="Z18" i="12"/>
  <c r="W30" i="5" s="1"/>
  <c r="Z16" i="12"/>
  <c r="Z17" i="12"/>
  <c r="Z9" i="12"/>
  <c r="Z19" i="12"/>
  <c r="W31" i="5" s="1"/>
  <c r="Z15" i="12"/>
  <c r="V5" i="12"/>
  <c r="S17" i="5" s="1"/>
  <c r="V4" i="12"/>
  <c r="V8" i="12"/>
  <c r="V12" i="12"/>
  <c r="V9" i="12"/>
  <c r="V13" i="12"/>
  <c r="V14" i="12"/>
  <c r="V15" i="12"/>
  <c r="V18" i="12"/>
  <c r="S30" i="5" s="1"/>
  <c r="V17" i="12"/>
  <c r="V7" i="12"/>
  <c r="V6" i="12"/>
  <c r="S24" i="12" s="1"/>
  <c r="W43" i="12" s="1"/>
  <c r="V10" i="12"/>
  <c r="V11" i="12"/>
  <c r="V16" i="12"/>
  <c r="V19" i="12"/>
  <c r="S31" i="5" s="1"/>
  <c r="S6" i="12"/>
  <c r="P24" i="12" s="1"/>
  <c r="T43" i="12" s="1"/>
  <c r="S5" i="12"/>
  <c r="P17" i="5" s="1"/>
  <c r="S9" i="12"/>
  <c r="S13" i="12"/>
  <c r="S10" i="12"/>
  <c r="S15" i="12"/>
  <c r="S4" i="12"/>
  <c r="P16" i="5" s="1"/>
  <c r="S11" i="12"/>
  <c r="S12" i="12"/>
  <c r="S16" i="12"/>
  <c r="S19" i="12"/>
  <c r="P31" i="5" s="1"/>
  <c r="S18" i="12"/>
  <c r="P30" i="5" s="1"/>
  <c r="S7" i="12"/>
  <c r="S17" i="12"/>
  <c r="S14" i="12"/>
  <c r="S8" i="12"/>
  <c r="N5" i="12"/>
  <c r="K23" i="12" s="1"/>
  <c r="O42" i="12" s="1"/>
  <c r="N4" i="12"/>
  <c r="N8" i="12"/>
  <c r="N12" i="12"/>
  <c r="N10" i="12"/>
  <c r="N14" i="12"/>
  <c r="N6" i="12"/>
  <c r="K24" i="12" s="1"/>
  <c r="O43" i="12" s="1"/>
  <c r="N16" i="12"/>
  <c r="N18" i="12"/>
  <c r="K30" i="5" s="1"/>
  <c r="N7" i="12"/>
  <c r="N11" i="12"/>
  <c r="N13" i="12"/>
  <c r="N9" i="12"/>
  <c r="N15" i="12"/>
  <c r="N17" i="12"/>
  <c r="N19" i="12"/>
  <c r="K31" i="5" s="1"/>
  <c r="G33" i="12"/>
  <c r="K52" i="12" s="1"/>
  <c r="G27" i="5"/>
  <c r="G36" i="12"/>
  <c r="K55" i="12" s="1"/>
  <c r="Y20" i="5"/>
  <c r="Y26" i="12"/>
  <c r="AC45" i="12" s="1"/>
  <c r="Y29" i="12"/>
  <c r="AC48" i="12" s="1"/>
  <c r="Y23" i="5"/>
  <c r="Y25" i="12"/>
  <c r="AC44" i="12" s="1"/>
  <c r="Y19" i="5"/>
  <c r="I37" i="12"/>
  <c r="M56" i="12" s="1"/>
  <c r="I28" i="5"/>
  <c r="I34" i="12"/>
  <c r="M53" i="12" s="1"/>
  <c r="I20" i="5"/>
  <c r="I26" i="12"/>
  <c r="M45" i="12" s="1"/>
  <c r="AI25" i="12"/>
  <c r="AM44" i="12" s="1"/>
  <c r="AI19" i="5"/>
  <c r="AI36" i="12"/>
  <c r="AM55" i="12" s="1"/>
  <c r="AI27" i="12"/>
  <c r="AM46" i="12" s="1"/>
  <c r="AI21" i="5"/>
  <c r="AF36" i="12"/>
  <c r="AJ55" i="12" s="1"/>
  <c r="AJ74" i="12" s="1"/>
  <c r="AF26" i="12"/>
  <c r="AJ45" i="12" s="1"/>
  <c r="AJ64" i="12" s="1"/>
  <c r="AF20" i="5"/>
  <c r="T32" i="12"/>
  <c r="X51" i="12" s="1"/>
  <c r="T26" i="5"/>
  <c r="T37" i="12"/>
  <c r="X56" i="12" s="1"/>
  <c r="T19" i="5"/>
  <c r="T25" i="12"/>
  <c r="X44" i="12" s="1"/>
  <c r="AJ32" i="12"/>
  <c r="AJ26" i="5"/>
  <c r="AJ23" i="5"/>
  <c r="AJ29" i="12"/>
  <c r="N3" i="12"/>
  <c r="J21" i="12"/>
  <c r="J40" i="12" s="1"/>
  <c r="J59" i="12" s="1"/>
  <c r="Y58" i="9"/>
  <c r="AC62" i="9"/>
  <c r="AG67" i="9" s="1"/>
  <c r="AG72" i="9" s="1"/>
  <c r="AA62" i="9"/>
  <c r="AE67" i="9" s="1"/>
  <c r="K16" i="5"/>
  <c r="K58" i="9"/>
  <c r="P61" i="9"/>
  <c r="P66" i="9" s="1"/>
  <c r="Y62" i="9"/>
  <c r="AC67" i="9" s="1"/>
  <c r="I58" i="9"/>
  <c r="AE62" i="9"/>
  <c r="AI67" i="9" s="1"/>
  <c r="AI72" i="9" s="1"/>
  <c r="AF58" i="9"/>
  <c r="Q58" i="9"/>
  <c r="E61" i="9"/>
  <c r="E66" i="9" s="1"/>
  <c r="S61" i="9"/>
  <c r="S66" i="9" s="1"/>
  <c r="S68" i="9" s="1"/>
  <c r="S3" i="6" s="1"/>
  <c r="S14" i="6" s="1"/>
  <c r="M62" i="9"/>
  <c r="Q67" i="9" s="1"/>
  <c r="Q72" i="9" s="1"/>
  <c r="AB62" i="9"/>
  <c r="AF67" i="9" s="1"/>
  <c r="AF72" i="9" s="1"/>
  <c r="U58" i="9"/>
  <c r="AK58" i="9"/>
  <c r="AK72" i="9"/>
  <c r="X58" i="9"/>
  <c r="AK63" i="9"/>
  <c r="AJ5" i="8" s="1"/>
  <c r="O58" i="9"/>
  <c r="D58" i="9"/>
  <c r="U17" i="5"/>
  <c r="AM63" i="9"/>
  <c r="AL5" i="8" s="1"/>
  <c r="S16" i="5"/>
  <c r="AM16" i="5"/>
  <c r="AE18" i="5"/>
  <c r="G58" i="9"/>
  <c r="G62" i="9"/>
  <c r="G72" i="9" s="1"/>
  <c r="O24" i="12"/>
  <c r="S43" i="12" s="1"/>
  <c r="AG22" i="12"/>
  <c r="AK41" i="12" s="1"/>
  <c r="T58" i="9"/>
  <c r="AM72" i="9"/>
  <c r="S72" i="9"/>
  <c r="W58" i="9"/>
  <c r="AM58" i="9"/>
  <c r="AJ58" i="9"/>
  <c r="AG58" i="9"/>
  <c r="X18" i="5"/>
  <c r="AC23" i="12"/>
  <c r="AG42" i="12" s="1"/>
  <c r="X16" i="5"/>
  <c r="F87" i="24"/>
  <c r="D17" i="25"/>
  <c r="AI58" i="9"/>
  <c r="E3" i="5"/>
  <c r="E17" i="25"/>
  <c r="G75" i="4"/>
  <c r="H76" i="4"/>
  <c r="AB22" i="12"/>
  <c r="AF71" i="9"/>
  <c r="U72" i="9"/>
  <c r="Z232" i="9"/>
  <c r="Y11" i="7" s="1"/>
  <c r="T72" i="9"/>
  <c r="T73" i="9" s="1"/>
  <c r="S3" i="7" s="1"/>
  <c r="T11" i="22" s="1"/>
  <c r="O72" i="9"/>
  <c r="AJ72" i="9"/>
  <c r="AJ73" i="9" s="1"/>
  <c r="AI3" i="7" s="1"/>
  <c r="AJ11" i="22" s="1"/>
  <c r="AF22" i="12"/>
  <c r="AJ41" i="12" s="1"/>
  <c r="AF16" i="5"/>
  <c r="I23" i="12"/>
  <c r="M42" i="12" s="1"/>
  <c r="I17" i="5"/>
  <c r="G16" i="5"/>
  <c r="G22" i="12"/>
  <c r="K41" i="12" s="1"/>
  <c r="X23" i="12"/>
  <c r="AB42" i="12" s="1"/>
  <c r="O17" i="5"/>
  <c r="T18" i="5"/>
  <c r="T24" i="12"/>
  <c r="X43" i="12" s="1"/>
  <c r="AE17" i="5"/>
  <c r="AE23" i="12"/>
  <c r="AI42" i="12" s="1"/>
  <c r="U24" i="12"/>
  <c r="Y43" i="12" s="1"/>
  <c r="X72" i="9"/>
  <c r="AK66" i="9"/>
  <c r="AK68" i="9" s="1"/>
  <c r="AK3" i="6" s="1"/>
  <c r="AK14" i="6" s="1"/>
  <c r="AF17" i="5"/>
  <c r="AF23" i="12"/>
  <c r="AJ42" i="12" s="1"/>
  <c r="Y23" i="12"/>
  <c r="AC42" i="12" s="1"/>
  <c r="Y17" i="5"/>
  <c r="I18" i="5"/>
  <c r="I24" i="12"/>
  <c r="M43" i="12" s="1"/>
  <c r="AJ22" i="12"/>
  <c r="AJ16" i="5"/>
  <c r="P23" i="12"/>
  <c r="T42" i="12" s="1"/>
  <c r="G17" i="5"/>
  <c r="G23" i="12"/>
  <c r="K42" i="12" s="1"/>
  <c r="AB18" i="5"/>
  <c r="AI16" i="5"/>
  <c r="AI22" i="12"/>
  <c r="W63" i="9"/>
  <c r="AE71" i="9"/>
  <c r="AF63" i="9"/>
  <c r="I63" i="9"/>
  <c r="AB67" i="9"/>
  <c r="AB68" i="9" s="1"/>
  <c r="AB3" i="6" s="1"/>
  <c r="W66" i="9"/>
  <c r="W71" i="9" s="1"/>
  <c r="W72" i="9"/>
  <c r="J232" i="9"/>
  <c r="I11" i="7" s="1"/>
  <c r="AF18" i="5"/>
  <c r="AF24" i="12"/>
  <c r="AJ43" i="12" s="1"/>
  <c r="Y18" i="5"/>
  <c r="Y24" i="12"/>
  <c r="AC43" i="12" s="1"/>
  <c r="I22" i="12"/>
  <c r="I16" i="5"/>
  <c r="AJ17" i="5"/>
  <c r="AJ23" i="12"/>
  <c r="AC16" i="5"/>
  <c r="T22" i="12"/>
  <c r="T16" i="5"/>
  <c r="AI24" i="12"/>
  <c r="AM43" i="12" s="1"/>
  <c r="AI18" i="5"/>
  <c r="Y22" i="12"/>
  <c r="AC41" i="12" s="1"/>
  <c r="Y16" i="5"/>
  <c r="AJ24" i="12"/>
  <c r="AJ18" i="5"/>
  <c r="G24" i="12"/>
  <c r="K43" i="12" s="1"/>
  <c r="G18" i="5"/>
  <c r="AA23" i="12"/>
  <c r="AE42" i="12" s="1"/>
  <c r="AA17" i="5"/>
  <c r="T17" i="5"/>
  <c r="T23" i="12"/>
  <c r="X42" i="12" s="1"/>
  <c r="AI17" i="5"/>
  <c r="AI23" i="12"/>
  <c r="AM42" i="12" s="1"/>
  <c r="AK23" i="12"/>
  <c r="AB232" i="9"/>
  <c r="AA11" i="7" s="1"/>
  <c r="R232" i="9"/>
  <c r="Q11" i="7" s="1"/>
  <c r="U232" i="9"/>
  <c r="T11" i="7" s="1"/>
  <c r="H232" i="9"/>
  <c r="G11" i="7" s="1"/>
  <c r="AD232" i="9"/>
  <c r="AC11" i="7" s="1"/>
  <c r="AA232" i="9"/>
  <c r="Z11" i="7" s="1"/>
  <c r="AG232" i="9"/>
  <c r="AF11" i="7" s="1"/>
  <c r="T232" i="9"/>
  <c r="S11" i="7" s="1"/>
  <c r="W232" i="9"/>
  <c r="V11" i="7" s="1"/>
  <c r="AC232" i="9"/>
  <c r="AB11" i="7" s="1"/>
  <c r="AE232" i="9"/>
  <c r="AD11" i="7" s="1"/>
  <c r="AF232" i="9"/>
  <c r="AE11" i="7" s="1"/>
  <c r="AL232" i="9"/>
  <c r="AK11" i="7" s="1"/>
  <c r="F232" i="9"/>
  <c r="E11" i="7" s="1"/>
  <c r="AI232" i="9"/>
  <c r="AH11" i="7" s="1"/>
  <c r="I232" i="9"/>
  <c r="H11" i="7" s="1"/>
  <c r="L232" i="9"/>
  <c r="K11" i="7" s="1"/>
  <c r="AH232" i="9"/>
  <c r="AG11" i="7" s="1"/>
  <c r="AK232" i="9"/>
  <c r="AJ11" i="7" s="1"/>
  <c r="E232" i="9"/>
  <c r="D11" i="7" s="1"/>
  <c r="X232" i="9"/>
  <c r="W11" i="7" s="1"/>
  <c r="N232" i="9"/>
  <c r="M11" i="7" s="1"/>
  <c r="K232" i="9"/>
  <c r="J11" i="7" s="1"/>
  <c r="Q232" i="9"/>
  <c r="P11" i="7" s="1"/>
  <c r="AJ232" i="9"/>
  <c r="AI11" i="7" s="1"/>
  <c r="AM232" i="9"/>
  <c r="AL11" i="7" s="1"/>
  <c r="G232" i="9"/>
  <c r="F11" i="7" s="1"/>
  <c r="M232" i="9"/>
  <c r="L11" i="7" s="1"/>
  <c r="O232" i="9"/>
  <c r="N11" i="7" s="1"/>
  <c r="P232" i="9"/>
  <c r="O11" i="7" s="1"/>
  <c r="V232" i="9"/>
  <c r="U11" i="7" s="1"/>
  <c r="S232" i="9"/>
  <c r="R11" i="7" s="1"/>
  <c r="Y232" i="9"/>
  <c r="X11" i="7" s="1"/>
  <c r="AA68" i="9"/>
  <c r="AA3" i="6" s="1"/>
  <c r="AA14" i="6" s="1"/>
  <c r="O68" i="9"/>
  <c r="O3" i="6" s="1"/>
  <c r="O14" i="6" s="1"/>
  <c r="O71" i="9"/>
  <c r="AA72" i="9"/>
  <c r="Y66" i="9"/>
  <c r="L61" i="9"/>
  <c r="L58" i="9"/>
  <c r="AH62" i="9"/>
  <c r="AL67" i="9" s="1"/>
  <c r="AL72" i="9" s="1"/>
  <c r="H61" i="9"/>
  <c r="H66" i="9" s="1"/>
  <c r="H58" i="9"/>
  <c r="AD62" i="9"/>
  <c r="AH67" i="9" s="1"/>
  <c r="AB71" i="9"/>
  <c r="U71" i="9"/>
  <c r="U68" i="9"/>
  <c r="U3" i="6" s="1"/>
  <c r="U14" i="6" s="1"/>
  <c r="V62" i="9"/>
  <c r="Z67" i="9" s="1"/>
  <c r="L62" i="9"/>
  <c r="P67" i="9" s="1"/>
  <c r="AJ68" i="9"/>
  <c r="AJ3" i="6" s="1"/>
  <c r="AJ14" i="6" s="1"/>
  <c r="G66" i="9"/>
  <c r="AC66" i="9"/>
  <c r="H62" i="9"/>
  <c r="L67" i="9" s="1"/>
  <c r="O63" i="9"/>
  <c r="AA71" i="9"/>
  <c r="AG63" i="9"/>
  <c r="Q71" i="9"/>
  <c r="T68" i="9"/>
  <c r="T3" i="6" s="1"/>
  <c r="T14" i="6" s="1"/>
  <c r="J61" i="9"/>
  <c r="J66" i="9" s="1"/>
  <c r="J58" i="9"/>
  <c r="I71" i="9"/>
  <c r="AH61" i="9"/>
  <c r="AH66" i="9" s="1"/>
  <c r="AH58" i="9"/>
  <c r="R61" i="9"/>
  <c r="R66" i="9" s="1"/>
  <c r="R58" i="9"/>
  <c r="N61" i="9"/>
  <c r="N66" i="9" s="1"/>
  <c r="N58" i="9"/>
  <c r="X63" i="9"/>
  <c r="Z61" i="9"/>
  <c r="Z66" i="9" s="1"/>
  <c r="Z58" i="9"/>
  <c r="J62" i="9"/>
  <c r="N67" i="9" s="1"/>
  <c r="K63" i="9"/>
  <c r="K71" i="9"/>
  <c r="F61" i="9"/>
  <c r="F66" i="9" s="1"/>
  <c r="F58" i="9"/>
  <c r="AM66" i="9"/>
  <c r="R62" i="9"/>
  <c r="V67" i="9" s="1"/>
  <c r="AJ63" i="9"/>
  <c r="M66" i="9"/>
  <c r="AD61" i="9"/>
  <c r="AD66" i="9" s="1"/>
  <c r="AD58" i="9"/>
  <c r="N62" i="9"/>
  <c r="R67" i="9" s="1"/>
  <c r="X66" i="9"/>
  <c r="X68" i="9" s="1"/>
  <c r="X3" i="6" s="1"/>
  <c r="X14" i="6" s="1"/>
  <c r="AG66" i="9"/>
  <c r="Q63" i="9"/>
  <c r="I67" i="9"/>
  <c r="I72" i="9" s="1"/>
  <c r="T63" i="9"/>
  <c r="Z62" i="9"/>
  <c r="AD67" i="9" s="1"/>
  <c r="AI63" i="9"/>
  <c r="AI71" i="9"/>
  <c r="U63" i="9"/>
  <c r="AL61" i="9"/>
  <c r="AL63" i="9" s="1"/>
  <c r="AL58" i="9"/>
  <c r="V61" i="9"/>
  <c r="V58" i="9"/>
  <c r="F62" i="9"/>
  <c r="J67" i="9" s="1"/>
  <c r="D63" i="9"/>
  <c r="C5" i="8" s="1"/>
  <c r="D72" i="9"/>
  <c r="S23" i="12" l="1"/>
  <c r="W42" i="12" s="1"/>
  <c r="AJ70" i="12"/>
  <c r="AJ67" i="12"/>
  <c r="AJ73" i="12"/>
  <c r="U16" i="5"/>
  <c r="G70" i="12"/>
  <c r="AJ75" i="12"/>
  <c r="M16" i="5"/>
  <c r="P18" i="5"/>
  <c r="G73" i="12"/>
  <c r="G65" i="12"/>
  <c r="C17" i="25"/>
  <c r="AJ69" i="12"/>
  <c r="G69" i="12"/>
  <c r="AJ71" i="12"/>
  <c r="K18" i="5"/>
  <c r="G68" i="12"/>
  <c r="G75" i="12"/>
  <c r="AJ65" i="12"/>
  <c r="G33" i="5"/>
  <c r="G74" i="12"/>
  <c r="AJ63" i="12"/>
  <c r="G64" i="12"/>
  <c r="P28" i="12"/>
  <c r="T47" i="12" s="1"/>
  <c r="T66" i="12" s="1"/>
  <c r="P22" i="5"/>
  <c r="S27" i="12"/>
  <c r="W46" i="12" s="1"/>
  <c r="S21" i="5"/>
  <c r="AK24" i="5"/>
  <c r="AK30" i="12"/>
  <c r="E31" i="12"/>
  <c r="I50" i="12" s="1"/>
  <c r="E25" i="5"/>
  <c r="Q20" i="5"/>
  <c r="Q26" i="12"/>
  <c r="U45" i="12" s="1"/>
  <c r="V28" i="12"/>
  <c r="Z47" i="12" s="1"/>
  <c r="V22" i="5"/>
  <c r="N28" i="12"/>
  <c r="R47" i="12" s="1"/>
  <c r="N22" i="5"/>
  <c r="L34" i="12"/>
  <c r="P53" i="12" s="1"/>
  <c r="L28" i="5"/>
  <c r="J26" i="12"/>
  <c r="N45" i="12" s="1"/>
  <c r="J20" i="5"/>
  <c r="R25" i="12"/>
  <c r="V44" i="12" s="1"/>
  <c r="R19" i="5"/>
  <c r="U32" i="12"/>
  <c r="Y51" i="12" s="1"/>
  <c r="Y70" i="12" s="1"/>
  <c r="U26" i="5"/>
  <c r="AC20" i="5"/>
  <c r="AC26" i="12"/>
  <c r="AG45" i="12" s="1"/>
  <c r="AA26" i="5"/>
  <c r="AA32" i="12"/>
  <c r="AE51" i="12" s="1"/>
  <c r="X26" i="12"/>
  <c r="AB45" i="12" s="1"/>
  <c r="X20" i="5"/>
  <c r="F34" i="12"/>
  <c r="J53" i="12" s="1"/>
  <c r="F28" i="5"/>
  <c r="AH32" i="12"/>
  <c r="AL51" i="12" s="1"/>
  <c r="AH26" i="5"/>
  <c r="D23" i="5"/>
  <c r="D29" i="12"/>
  <c r="H48" i="12" s="1"/>
  <c r="Z26" i="12"/>
  <c r="AD45" i="12" s="1"/>
  <c r="Z20" i="5"/>
  <c r="Z21" i="5"/>
  <c r="Z27" i="12"/>
  <c r="AD46" i="12" s="1"/>
  <c r="O34" i="12"/>
  <c r="S53" i="12" s="1"/>
  <c r="O28" i="5"/>
  <c r="O36" i="12"/>
  <c r="S55" i="12" s="1"/>
  <c r="O25" i="12"/>
  <c r="S44" i="12" s="1"/>
  <c r="O19" i="5"/>
  <c r="AB35" i="12"/>
  <c r="AF54" i="12" s="1"/>
  <c r="AF73" i="12" s="1"/>
  <c r="AB29" i="5"/>
  <c r="AB32" i="12"/>
  <c r="AF51" i="12" s="1"/>
  <c r="AF70" i="12" s="1"/>
  <c r="AB26" i="5"/>
  <c r="AB26" i="12"/>
  <c r="AF45" i="12" s="1"/>
  <c r="AF64" i="12" s="1"/>
  <c r="AB20" i="5"/>
  <c r="AD34" i="12"/>
  <c r="AH53" i="12" s="1"/>
  <c r="AD28" i="5"/>
  <c r="AD35" i="12"/>
  <c r="AH54" i="12" s="1"/>
  <c r="AD29" i="5"/>
  <c r="AD25" i="12"/>
  <c r="AH44" i="12" s="1"/>
  <c r="AD19" i="5"/>
  <c r="AE22" i="5"/>
  <c r="AE28" i="12"/>
  <c r="AI47" i="12" s="1"/>
  <c r="AI66" i="12" s="1"/>
  <c r="AE33" i="12"/>
  <c r="AI52" i="12" s="1"/>
  <c r="AI71" i="12" s="1"/>
  <c r="AE27" i="5"/>
  <c r="AE29" i="12"/>
  <c r="AI48" i="12" s="1"/>
  <c r="AI67" i="12" s="1"/>
  <c r="AE23" i="5"/>
  <c r="AE30" i="12"/>
  <c r="AI49" i="12" s="1"/>
  <c r="AI68" i="12" s="1"/>
  <c r="AE24" i="5"/>
  <c r="AM18" i="5"/>
  <c r="AG24" i="12"/>
  <c r="AK43" i="12" s="1"/>
  <c r="K37" i="12"/>
  <c r="O56" i="12" s="1"/>
  <c r="K31" i="12"/>
  <c r="O50" i="12" s="1"/>
  <c r="K25" i="5"/>
  <c r="K34" i="12"/>
  <c r="O53" i="12" s="1"/>
  <c r="K28" i="5"/>
  <c r="K30" i="12"/>
  <c r="O49" i="12" s="1"/>
  <c r="K24" i="5"/>
  <c r="P26" i="12"/>
  <c r="T45" i="12" s="1"/>
  <c r="T64" i="12" s="1"/>
  <c r="P20" i="5"/>
  <c r="P36" i="12"/>
  <c r="T55" i="12" s="1"/>
  <c r="T74" i="12" s="1"/>
  <c r="P23" i="5"/>
  <c r="P29" i="12"/>
  <c r="T48" i="12" s="1"/>
  <c r="P31" i="12"/>
  <c r="T50" i="12" s="1"/>
  <c r="T69" i="12" s="1"/>
  <c r="P25" i="5"/>
  <c r="S37" i="12"/>
  <c r="W56" i="12" s="1"/>
  <c r="S33" i="12"/>
  <c r="W52" i="12" s="1"/>
  <c r="S27" i="5"/>
  <c r="S30" i="12"/>
  <c r="W49" i="12" s="1"/>
  <c r="S24" i="5"/>
  <c r="W33" i="12"/>
  <c r="AA52" i="12" s="1"/>
  <c r="W27" i="5"/>
  <c r="W34" i="12"/>
  <c r="AA53" i="12" s="1"/>
  <c r="W28" i="5"/>
  <c r="W32" i="12"/>
  <c r="AA51" i="12" s="1"/>
  <c r="W26" i="5"/>
  <c r="W30" i="12"/>
  <c r="AA49" i="12" s="1"/>
  <c r="W24" i="5"/>
  <c r="AK35" i="12"/>
  <c r="AK29" i="5"/>
  <c r="AK37" i="12"/>
  <c r="AK29" i="12"/>
  <c r="AK23" i="5"/>
  <c r="M33" i="12"/>
  <c r="Q52" i="12" s="1"/>
  <c r="M27" i="5"/>
  <c r="M31" i="12"/>
  <c r="Q50" i="12" s="1"/>
  <c r="M25" i="5"/>
  <c r="M32" i="12"/>
  <c r="Q51" i="12" s="1"/>
  <c r="M26" i="5"/>
  <c r="M28" i="12"/>
  <c r="Q47" i="12" s="1"/>
  <c r="M22" i="5"/>
  <c r="E32" i="12"/>
  <c r="I51" i="12" s="1"/>
  <c r="I70" i="12" s="1"/>
  <c r="E26" i="5"/>
  <c r="E29" i="12"/>
  <c r="I48" i="12" s="1"/>
  <c r="I67" i="12" s="1"/>
  <c r="E23" i="5"/>
  <c r="E20" i="5"/>
  <c r="E26" i="12"/>
  <c r="I45" i="12" s="1"/>
  <c r="I64" i="12" s="1"/>
  <c r="E28" i="12"/>
  <c r="I47" i="12" s="1"/>
  <c r="I66" i="12" s="1"/>
  <c r="E22" i="5"/>
  <c r="Q35" i="12"/>
  <c r="U54" i="12" s="1"/>
  <c r="Q29" i="5"/>
  <c r="Q29" i="12"/>
  <c r="U48" i="12" s="1"/>
  <c r="Q23" i="5"/>
  <c r="Q27" i="12"/>
  <c r="U46" i="12" s="1"/>
  <c r="Q21" i="5"/>
  <c r="Q28" i="12"/>
  <c r="U47" i="12" s="1"/>
  <c r="Q22" i="5"/>
  <c r="AM37" i="12"/>
  <c r="AM75" i="12" s="1"/>
  <c r="AM34" i="12"/>
  <c r="AM72" i="12" s="1"/>
  <c r="AM28" i="5"/>
  <c r="AM32" i="12"/>
  <c r="AM70" i="12" s="1"/>
  <c r="AM26" i="5"/>
  <c r="AM30" i="12"/>
  <c r="AM68" i="12" s="1"/>
  <c r="AM24" i="5"/>
  <c r="V31" i="12"/>
  <c r="Z50" i="12" s="1"/>
  <c r="V25" i="5"/>
  <c r="V21" i="5"/>
  <c r="V27" i="12"/>
  <c r="Z46" i="12" s="1"/>
  <c r="V34" i="12"/>
  <c r="Z53" i="12" s="1"/>
  <c r="V28" i="5"/>
  <c r="V26" i="12"/>
  <c r="Z45" i="12" s="1"/>
  <c r="V20" i="5"/>
  <c r="N30" i="12"/>
  <c r="R49" i="12" s="1"/>
  <c r="N24" i="5"/>
  <c r="N32" i="12"/>
  <c r="R51" i="12" s="1"/>
  <c r="N26" i="5"/>
  <c r="N29" i="12"/>
  <c r="R48" i="12" s="1"/>
  <c r="N23" i="5"/>
  <c r="L35" i="12"/>
  <c r="P54" i="12" s="1"/>
  <c r="L29" i="5"/>
  <c r="L37" i="12"/>
  <c r="P56" i="12" s="1"/>
  <c r="L28" i="12"/>
  <c r="P47" i="12" s="1"/>
  <c r="L22" i="5"/>
  <c r="L31" i="12"/>
  <c r="P50" i="12" s="1"/>
  <c r="L25" i="5"/>
  <c r="AL36" i="12"/>
  <c r="AL21" i="5"/>
  <c r="AL27" i="12"/>
  <c r="AL26" i="12"/>
  <c r="AL20" i="5"/>
  <c r="H30" i="12"/>
  <c r="L49" i="12" s="1"/>
  <c r="H24" i="5"/>
  <c r="H32" i="12"/>
  <c r="L51" i="12" s="1"/>
  <c r="H26" i="5"/>
  <c r="H23" i="5"/>
  <c r="H29" i="12"/>
  <c r="L48" i="12" s="1"/>
  <c r="H31" i="12"/>
  <c r="L50" i="12" s="1"/>
  <c r="H25" i="5"/>
  <c r="AG31" i="12"/>
  <c r="AK50" i="12" s="1"/>
  <c r="AG25" i="5"/>
  <c r="AG24" i="5"/>
  <c r="AG30" i="12"/>
  <c r="AK49" i="12" s="1"/>
  <c r="AG25" i="12"/>
  <c r="AK44" i="12" s="1"/>
  <c r="AG19" i="5"/>
  <c r="J28" i="12"/>
  <c r="N47" i="12" s="1"/>
  <c r="J22" i="5"/>
  <c r="J31" i="12"/>
  <c r="N50" i="12" s="1"/>
  <c r="J25" i="5"/>
  <c r="R34" i="12"/>
  <c r="V53" i="12" s="1"/>
  <c r="R28" i="5"/>
  <c r="R21" i="5"/>
  <c r="R27" i="12"/>
  <c r="V46" i="12" s="1"/>
  <c r="G63" i="12"/>
  <c r="U29" i="12"/>
  <c r="Y48" i="12" s="1"/>
  <c r="Y67" i="12" s="1"/>
  <c r="U23" i="5"/>
  <c r="U33" i="12"/>
  <c r="Y52" i="12" s="1"/>
  <c r="Y71" i="12" s="1"/>
  <c r="U27" i="5"/>
  <c r="U25" i="12"/>
  <c r="Y44" i="12" s="1"/>
  <c r="Y63" i="12" s="1"/>
  <c r="U19" i="5"/>
  <c r="AC31" i="12"/>
  <c r="AG50" i="12" s="1"/>
  <c r="AC25" i="5"/>
  <c r="AC27" i="12"/>
  <c r="AG46" i="12" s="1"/>
  <c r="AC21" i="5"/>
  <c r="AC25" i="12"/>
  <c r="AG44" i="12" s="1"/>
  <c r="AC19" i="5"/>
  <c r="AA29" i="12"/>
  <c r="AE48" i="12" s="1"/>
  <c r="AA23" i="5"/>
  <c r="AA34" i="12"/>
  <c r="AE53" i="12" s="1"/>
  <c r="AA28" i="5"/>
  <c r="AA22" i="5"/>
  <c r="AA28" i="12"/>
  <c r="AE47" i="12" s="1"/>
  <c r="X32" i="12"/>
  <c r="AB51" i="12" s="1"/>
  <c r="X26" i="5"/>
  <c r="X28" i="12"/>
  <c r="AB47" i="12" s="1"/>
  <c r="X22" i="5"/>
  <c r="F31" i="12"/>
  <c r="J50" i="12" s="1"/>
  <c r="F25" i="5"/>
  <c r="F32" i="12"/>
  <c r="J51" i="12" s="1"/>
  <c r="F26" i="5"/>
  <c r="F28" i="12"/>
  <c r="J47" i="12" s="1"/>
  <c r="F22" i="5"/>
  <c r="AH37" i="12"/>
  <c r="AL56" i="12" s="1"/>
  <c r="AH29" i="5"/>
  <c r="AH35" i="12"/>
  <c r="AL54" i="12" s="1"/>
  <c r="D26" i="12"/>
  <c r="H45" i="12" s="1"/>
  <c r="D20" i="5"/>
  <c r="D25" i="12"/>
  <c r="H44" i="12" s="1"/>
  <c r="D19" i="5"/>
  <c r="Z32" i="12"/>
  <c r="AD51" i="12" s="1"/>
  <c r="Z26" i="5"/>
  <c r="Z31" i="12"/>
  <c r="AD50" i="12" s="1"/>
  <c r="Z25" i="5"/>
  <c r="O35" i="12"/>
  <c r="S54" i="12" s="1"/>
  <c r="O29" i="5"/>
  <c r="O32" i="12"/>
  <c r="S51" i="12" s="1"/>
  <c r="O26" i="5"/>
  <c r="AB36" i="12"/>
  <c r="AF55" i="12" s="1"/>
  <c r="AF74" i="12" s="1"/>
  <c r="AB33" i="12"/>
  <c r="AF52" i="12" s="1"/>
  <c r="AF71" i="12" s="1"/>
  <c r="AB27" i="5"/>
  <c r="AB19" i="5"/>
  <c r="AB25" i="12"/>
  <c r="AF44" i="12" s="1"/>
  <c r="AD32" i="12"/>
  <c r="AH51" i="12" s="1"/>
  <c r="AD26" i="5"/>
  <c r="AD33" i="12"/>
  <c r="AH52" i="12" s="1"/>
  <c r="AD27" i="5"/>
  <c r="AD25" i="5"/>
  <c r="AD31" i="12"/>
  <c r="AH50" i="12" s="1"/>
  <c r="G67" i="12"/>
  <c r="AE37" i="12"/>
  <c r="AI56" i="12" s="1"/>
  <c r="AI75" i="12" s="1"/>
  <c r="AE36" i="12"/>
  <c r="AI55" i="12" s="1"/>
  <c r="AI74" i="12" s="1"/>
  <c r="AE27" i="12"/>
  <c r="AI46" i="12" s="1"/>
  <c r="AI65" i="12" s="1"/>
  <c r="AE21" i="5"/>
  <c r="AE26" i="12"/>
  <c r="AI45" i="12" s="1"/>
  <c r="AI64" i="12" s="1"/>
  <c r="AE20" i="5"/>
  <c r="K27" i="12"/>
  <c r="O46" i="12" s="1"/>
  <c r="K21" i="5"/>
  <c r="K22" i="5"/>
  <c r="K28" i="12"/>
  <c r="O47" i="12" s="1"/>
  <c r="P30" i="12"/>
  <c r="T49" i="12" s="1"/>
  <c r="T68" i="12" s="1"/>
  <c r="P24" i="5"/>
  <c r="S22" i="5"/>
  <c r="S28" i="12"/>
  <c r="W47" i="12" s="1"/>
  <c r="W29" i="12"/>
  <c r="AA48" i="12" s="1"/>
  <c r="W23" i="5"/>
  <c r="AK36" i="12"/>
  <c r="AK25" i="12"/>
  <c r="AK19" i="5"/>
  <c r="M37" i="12"/>
  <c r="Q56" i="12" s="1"/>
  <c r="E24" i="5"/>
  <c r="E30" i="12"/>
  <c r="I49" i="12" s="1"/>
  <c r="I68" i="12" s="1"/>
  <c r="Q31" i="12"/>
  <c r="U50" i="12" s="1"/>
  <c r="Q25" i="5"/>
  <c r="AM35" i="12"/>
  <c r="AM73" i="12" s="1"/>
  <c r="AM29" i="5"/>
  <c r="V29" i="5"/>
  <c r="V35" i="12"/>
  <c r="Z54" i="12" s="1"/>
  <c r="N34" i="12"/>
  <c r="R53" i="12" s="1"/>
  <c r="N28" i="5"/>
  <c r="L19" i="5"/>
  <c r="L25" i="12"/>
  <c r="P44" i="12" s="1"/>
  <c r="AL32" i="12"/>
  <c r="AL26" i="5"/>
  <c r="H36" i="12"/>
  <c r="L55" i="12" s="1"/>
  <c r="AG33" i="12"/>
  <c r="AK52" i="12" s="1"/>
  <c r="AG27" i="5"/>
  <c r="AG34" i="12"/>
  <c r="AK53" i="12" s="1"/>
  <c r="AG28" i="5"/>
  <c r="J30" i="12"/>
  <c r="N49" i="12" s="1"/>
  <c r="J24" i="5"/>
  <c r="R37" i="12"/>
  <c r="V56" i="12" s="1"/>
  <c r="R26" i="12"/>
  <c r="V45" i="12" s="1"/>
  <c r="V64" i="12" s="1"/>
  <c r="R20" i="5"/>
  <c r="U27" i="12"/>
  <c r="Y46" i="12" s="1"/>
  <c r="Y65" i="12" s="1"/>
  <c r="U21" i="5"/>
  <c r="AC32" i="12"/>
  <c r="AG51" i="12" s="1"/>
  <c r="AC26" i="5"/>
  <c r="AA31" i="12"/>
  <c r="AE50" i="12" s="1"/>
  <c r="AA25" i="5"/>
  <c r="X30" i="12"/>
  <c r="AB49" i="12" s="1"/>
  <c r="X24" i="5"/>
  <c r="F33" i="12"/>
  <c r="J52" i="12" s="1"/>
  <c r="F27" i="5"/>
  <c r="F26" i="12"/>
  <c r="J45" i="12" s="1"/>
  <c r="F20" i="5"/>
  <c r="AH26" i="12"/>
  <c r="AL45" i="12" s="1"/>
  <c r="AH20" i="5"/>
  <c r="D30" i="12"/>
  <c r="H49" i="12" s="1"/>
  <c r="D24" i="5"/>
  <c r="D27" i="12"/>
  <c r="H46" i="12" s="1"/>
  <c r="D21" i="5"/>
  <c r="Z25" i="12"/>
  <c r="AD44" i="12" s="1"/>
  <c r="Z19" i="5"/>
  <c r="E16" i="5"/>
  <c r="Q16" i="5"/>
  <c r="W23" i="12"/>
  <c r="AA42" i="12" s="1"/>
  <c r="G71" i="12"/>
  <c r="K35" i="12"/>
  <c r="O54" i="12" s="1"/>
  <c r="K29" i="5"/>
  <c r="K29" i="12"/>
  <c r="O48" i="12" s="1"/>
  <c r="K23" i="5"/>
  <c r="K26" i="12"/>
  <c r="O45" i="12" s="1"/>
  <c r="K20" i="5"/>
  <c r="P32" i="12"/>
  <c r="T51" i="12" s="1"/>
  <c r="T70" i="12" s="1"/>
  <c r="P26" i="5"/>
  <c r="P37" i="12"/>
  <c r="T56" i="12" s="1"/>
  <c r="T75" i="12" s="1"/>
  <c r="P27" i="12"/>
  <c r="T46" i="12" s="1"/>
  <c r="T65" i="12" s="1"/>
  <c r="P21" i="5"/>
  <c r="S34" i="12"/>
  <c r="W53" i="12" s="1"/>
  <c r="S28" i="5"/>
  <c r="S25" i="12"/>
  <c r="W44" i="12" s="1"/>
  <c r="S19" i="5"/>
  <c r="S32" i="12"/>
  <c r="W51" i="12" s="1"/>
  <c r="W70" i="12" s="1"/>
  <c r="S26" i="5"/>
  <c r="S26" i="12"/>
  <c r="W45" i="12" s="1"/>
  <c r="S20" i="5"/>
  <c r="W37" i="12"/>
  <c r="AA56" i="12" s="1"/>
  <c r="W36" i="12"/>
  <c r="AA55" i="12" s="1"/>
  <c r="W22" i="5"/>
  <c r="W28" i="12"/>
  <c r="AA47" i="12" s="1"/>
  <c r="W26" i="12"/>
  <c r="AA45" i="12" s="1"/>
  <c r="W20" i="5"/>
  <c r="AK32" i="12"/>
  <c r="AK26" i="5"/>
  <c r="AK33" i="12"/>
  <c r="AK27" i="5"/>
  <c r="AK28" i="5"/>
  <c r="AK34" i="12"/>
  <c r="AK28" i="12"/>
  <c r="AK22" i="5"/>
  <c r="M27" i="12"/>
  <c r="Q46" i="12" s="1"/>
  <c r="M21" i="5"/>
  <c r="M24" i="5"/>
  <c r="M30" i="12"/>
  <c r="Q49" i="12" s="1"/>
  <c r="M35" i="12"/>
  <c r="Q54" i="12" s="1"/>
  <c r="Q73" i="12" s="1"/>
  <c r="M29" i="5"/>
  <c r="E36" i="12"/>
  <c r="I55" i="12" s="1"/>
  <c r="I74" i="12" s="1"/>
  <c r="E37" i="12"/>
  <c r="I56" i="12" s="1"/>
  <c r="I75" i="12" s="1"/>
  <c r="E28" i="5"/>
  <c r="E34" i="12"/>
  <c r="I53" i="12" s="1"/>
  <c r="I72" i="12" s="1"/>
  <c r="Q36" i="12"/>
  <c r="U55" i="12" s="1"/>
  <c r="Q34" i="12"/>
  <c r="U53" i="12" s="1"/>
  <c r="Q28" i="5"/>
  <c r="AM33" i="12"/>
  <c r="AM71" i="12" s="1"/>
  <c r="AM27" i="5"/>
  <c r="AM29" i="12"/>
  <c r="AM67" i="12" s="1"/>
  <c r="AM23" i="5"/>
  <c r="AM22" i="5"/>
  <c r="AM28" i="12"/>
  <c r="AM66" i="12" s="1"/>
  <c r="AM26" i="12"/>
  <c r="AM64" i="12" s="1"/>
  <c r="AM20" i="5"/>
  <c r="V36" i="12"/>
  <c r="Z55" i="12" s="1"/>
  <c r="V32" i="12"/>
  <c r="Z51" i="12" s="1"/>
  <c r="V26" i="5"/>
  <c r="V29" i="12"/>
  <c r="Z48" i="12" s="1"/>
  <c r="V23" i="5"/>
  <c r="N36" i="12"/>
  <c r="R55" i="12" s="1"/>
  <c r="N35" i="12"/>
  <c r="R54" i="12" s="1"/>
  <c r="N29" i="5"/>
  <c r="N25" i="12"/>
  <c r="R44" i="12" s="1"/>
  <c r="N19" i="5"/>
  <c r="L23" i="5"/>
  <c r="L29" i="12"/>
  <c r="P48" i="12" s="1"/>
  <c r="L32" i="12"/>
  <c r="P51" i="12" s="1"/>
  <c r="L26" i="5"/>
  <c r="L26" i="12"/>
  <c r="P45" i="12" s="1"/>
  <c r="L20" i="5"/>
  <c r="L27" i="12"/>
  <c r="P46" i="12" s="1"/>
  <c r="L21" i="5"/>
  <c r="AL37" i="12"/>
  <c r="AL75" i="12" s="1"/>
  <c r="AL35" i="12"/>
  <c r="AL29" i="5"/>
  <c r="AL31" i="12"/>
  <c r="AL25" i="5"/>
  <c r="AL29" i="12"/>
  <c r="AL23" i="5"/>
  <c r="H34" i="12"/>
  <c r="L53" i="12" s="1"/>
  <c r="L72" i="12" s="1"/>
  <c r="H28" i="5"/>
  <c r="H26" i="12"/>
  <c r="L45" i="12" s="1"/>
  <c r="H20" i="5"/>
  <c r="H19" i="5"/>
  <c r="H25" i="12"/>
  <c r="L44" i="12" s="1"/>
  <c r="H27" i="12"/>
  <c r="L46" i="12" s="1"/>
  <c r="H21" i="5"/>
  <c r="I69" i="12"/>
  <c r="AG35" i="12"/>
  <c r="AK54" i="12" s="1"/>
  <c r="AG29" i="5"/>
  <c r="AG29" i="12"/>
  <c r="AK48" i="12" s="1"/>
  <c r="AG23" i="5"/>
  <c r="AG32" i="12"/>
  <c r="AK51" i="12" s="1"/>
  <c r="AG26" i="5"/>
  <c r="AG20" i="5"/>
  <c r="AG26" i="12"/>
  <c r="AK45" i="12" s="1"/>
  <c r="J36" i="12"/>
  <c r="N55" i="12" s="1"/>
  <c r="J37" i="12"/>
  <c r="N56" i="12" s="1"/>
  <c r="J35" i="12"/>
  <c r="N54" i="12" s="1"/>
  <c r="J29" i="5"/>
  <c r="J29" i="12"/>
  <c r="N48" i="12" s="1"/>
  <c r="J23" i="5"/>
  <c r="R33" i="12"/>
  <c r="V52" i="12" s="1"/>
  <c r="R27" i="5"/>
  <c r="R32" i="12"/>
  <c r="V51" i="12" s="1"/>
  <c r="R26" i="5"/>
  <c r="R29" i="5"/>
  <c r="R35" i="12"/>
  <c r="V54" i="12" s="1"/>
  <c r="U24" i="5"/>
  <c r="U30" i="12"/>
  <c r="Y49" i="12" s="1"/>
  <c r="U36" i="12"/>
  <c r="Y55" i="12" s="1"/>
  <c r="Y74" i="12" s="1"/>
  <c r="U20" i="5"/>
  <c r="U26" i="12"/>
  <c r="Y45" i="12" s="1"/>
  <c r="Y64" i="12" s="1"/>
  <c r="AC35" i="12"/>
  <c r="AG54" i="12" s="1"/>
  <c r="AC29" i="5"/>
  <c r="AC36" i="12"/>
  <c r="AG55" i="12" s="1"/>
  <c r="AC29" i="12"/>
  <c r="AG48" i="12" s="1"/>
  <c r="AC23" i="5"/>
  <c r="AA37" i="12"/>
  <c r="AE56" i="12" s="1"/>
  <c r="AE75" i="12" s="1"/>
  <c r="AA35" i="12"/>
  <c r="AE54" i="12" s="1"/>
  <c r="AA29" i="5"/>
  <c r="AA27" i="12"/>
  <c r="AE46" i="12" s="1"/>
  <c r="AA21" i="5"/>
  <c r="AA30" i="12"/>
  <c r="AE49" i="12" s="1"/>
  <c r="AE68" i="12" s="1"/>
  <c r="AA24" i="5"/>
  <c r="X35" i="12"/>
  <c r="AB54" i="12" s="1"/>
  <c r="X29" i="5"/>
  <c r="X23" i="5"/>
  <c r="X29" i="12"/>
  <c r="AB48" i="12" s="1"/>
  <c r="X19" i="5"/>
  <c r="X25" i="12"/>
  <c r="AB44" i="12" s="1"/>
  <c r="X31" i="12"/>
  <c r="AB50" i="12" s="1"/>
  <c r="X25" i="5"/>
  <c r="F36" i="12"/>
  <c r="J55" i="12" s="1"/>
  <c r="F21" i="5"/>
  <c r="F27" i="12"/>
  <c r="J46" i="12" s="1"/>
  <c r="F29" i="12"/>
  <c r="J48" i="12" s="1"/>
  <c r="F23" i="5"/>
  <c r="AH21" i="5"/>
  <c r="AH27" i="12"/>
  <c r="AL46" i="12" s="1"/>
  <c r="AL65" i="12" s="1"/>
  <c r="AH30" i="12"/>
  <c r="AL49" i="12" s="1"/>
  <c r="AH24" i="5"/>
  <c r="AH25" i="5"/>
  <c r="AH31" i="12"/>
  <c r="AL50" i="12" s="1"/>
  <c r="D37" i="12"/>
  <c r="H56" i="12" s="1"/>
  <c r="D36" i="12"/>
  <c r="H55" i="12" s="1"/>
  <c r="D35" i="12"/>
  <c r="H54" i="12" s="1"/>
  <c r="D29" i="5"/>
  <c r="Z36" i="12"/>
  <c r="AD55" i="12" s="1"/>
  <c r="Z37" i="12"/>
  <c r="AD56" i="12" s="1"/>
  <c r="Z28" i="12"/>
  <c r="AD47" i="12" s="1"/>
  <c r="Z22" i="5"/>
  <c r="O31" i="12"/>
  <c r="S50" i="12" s="1"/>
  <c r="O25" i="5"/>
  <c r="O33" i="12"/>
  <c r="S52" i="12" s="1"/>
  <c r="S71" i="12" s="1"/>
  <c r="O27" i="5"/>
  <c r="O29" i="12"/>
  <c r="S48" i="12" s="1"/>
  <c r="O23" i="5"/>
  <c r="O30" i="12"/>
  <c r="S49" i="12" s="1"/>
  <c r="O24" i="5"/>
  <c r="AB23" i="5"/>
  <c r="AB29" i="12"/>
  <c r="AF48" i="12" s="1"/>
  <c r="AF67" i="12" s="1"/>
  <c r="AB34" i="12"/>
  <c r="AF53" i="12" s="1"/>
  <c r="AF72" i="12" s="1"/>
  <c r="AB28" i="5"/>
  <c r="AB30" i="12"/>
  <c r="AF49" i="12" s="1"/>
  <c r="AF68" i="12" s="1"/>
  <c r="AB24" i="5"/>
  <c r="AB31" i="12"/>
  <c r="AF50" i="12" s="1"/>
  <c r="AF69" i="12" s="1"/>
  <c r="AB25" i="5"/>
  <c r="AD36" i="12"/>
  <c r="AH55" i="12" s="1"/>
  <c r="AD28" i="12"/>
  <c r="AH47" i="12" s="1"/>
  <c r="AD22" i="5"/>
  <c r="AD30" i="12"/>
  <c r="AH49" i="12" s="1"/>
  <c r="AD24" i="5"/>
  <c r="AD21" i="5"/>
  <c r="AD27" i="12"/>
  <c r="AH46" i="12" s="1"/>
  <c r="G72" i="12"/>
  <c r="AE34" i="12"/>
  <c r="AI53" i="12" s="1"/>
  <c r="AI72" i="12" s="1"/>
  <c r="AE28" i="5"/>
  <c r="AE31" i="12"/>
  <c r="AI50" i="12" s="1"/>
  <c r="AI69" i="12" s="1"/>
  <c r="AE25" i="5"/>
  <c r="AE25" i="12"/>
  <c r="AI44" i="12" s="1"/>
  <c r="AI63" i="12" s="1"/>
  <c r="AE19" i="5"/>
  <c r="K36" i="12"/>
  <c r="O55" i="12" s="1"/>
  <c r="P19" i="5"/>
  <c r="P25" i="12"/>
  <c r="T44" i="12" s="1"/>
  <c r="T63" i="12" s="1"/>
  <c r="S36" i="12"/>
  <c r="W55" i="12" s="1"/>
  <c r="W35" i="12"/>
  <c r="AA54" i="12" s="1"/>
  <c r="W29" i="5"/>
  <c r="M36" i="12"/>
  <c r="Q55" i="12" s="1"/>
  <c r="Q37" i="12"/>
  <c r="U56" i="12" s="1"/>
  <c r="AM36" i="12"/>
  <c r="AM74" i="12" s="1"/>
  <c r="V33" i="12"/>
  <c r="Z52" i="12" s="1"/>
  <c r="V27" i="5"/>
  <c r="N21" i="5"/>
  <c r="N27" i="12"/>
  <c r="R46" i="12" s="1"/>
  <c r="L30" i="12"/>
  <c r="P49" i="12" s="1"/>
  <c r="L24" i="5"/>
  <c r="AL28" i="12"/>
  <c r="AL22" i="5"/>
  <c r="H35" i="12"/>
  <c r="L54" i="12" s="1"/>
  <c r="L73" i="12" s="1"/>
  <c r="H29" i="5"/>
  <c r="AG37" i="12"/>
  <c r="AK56" i="12" s="1"/>
  <c r="J34" i="12"/>
  <c r="N53" i="12" s="1"/>
  <c r="N72" i="12" s="1"/>
  <c r="J28" i="5"/>
  <c r="R30" i="12"/>
  <c r="V49" i="12" s="1"/>
  <c r="R24" i="5"/>
  <c r="U37" i="12"/>
  <c r="Y56" i="12" s="1"/>
  <c r="Y75" i="12" s="1"/>
  <c r="AC33" i="12"/>
  <c r="AG52" i="12" s="1"/>
  <c r="AG71" i="12" s="1"/>
  <c r="AC27" i="5"/>
  <c r="AA36" i="12"/>
  <c r="AE55" i="12" s="1"/>
  <c r="X36" i="12"/>
  <c r="AB55" i="12" s="1"/>
  <c r="AB74" i="12" s="1"/>
  <c r="F30" i="12"/>
  <c r="J49" i="12" s="1"/>
  <c r="F24" i="5"/>
  <c r="AH36" i="12"/>
  <c r="AL55" i="12" s="1"/>
  <c r="AH25" i="12"/>
  <c r="AL44" i="12" s="1"/>
  <c r="AH19" i="5"/>
  <c r="D28" i="12"/>
  <c r="H47" i="12" s="1"/>
  <c r="D22" i="5"/>
  <c r="Z33" i="12"/>
  <c r="AD52" i="12" s="1"/>
  <c r="Z27" i="5"/>
  <c r="K33" i="12"/>
  <c r="O52" i="12" s="1"/>
  <c r="K27" i="5"/>
  <c r="K25" i="12"/>
  <c r="O44" i="12" s="1"/>
  <c r="K19" i="5"/>
  <c r="K26" i="5"/>
  <c r="K32" i="12"/>
  <c r="O51" i="12" s="1"/>
  <c r="P35" i="12"/>
  <c r="T54" i="12" s="1"/>
  <c r="T73" i="12" s="1"/>
  <c r="P29" i="5"/>
  <c r="P34" i="12"/>
  <c r="T53" i="12" s="1"/>
  <c r="T72" i="12" s="1"/>
  <c r="P28" i="5"/>
  <c r="P33" i="12"/>
  <c r="T52" i="12" s="1"/>
  <c r="T71" i="12" s="1"/>
  <c r="P27" i="5"/>
  <c r="S29" i="12"/>
  <c r="W48" i="12" s="1"/>
  <c r="W67" i="12" s="1"/>
  <c r="S23" i="5"/>
  <c r="S35" i="12"/>
  <c r="W54" i="12" s="1"/>
  <c r="S29" i="5"/>
  <c r="S31" i="12"/>
  <c r="W50" i="12" s="1"/>
  <c r="S25" i="5"/>
  <c r="W27" i="12"/>
  <c r="AA46" i="12" s="1"/>
  <c r="W21" i="5"/>
  <c r="W31" i="12"/>
  <c r="AA50" i="12" s="1"/>
  <c r="AA69" i="12" s="1"/>
  <c r="W25" i="5"/>
  <c r="W25" i="12"/>
  <c r="AA44" i="12" s="1"/>
  <c r="W19" i="5"/>
  <c r="AK20" i="5"/>
  <c r="AK26" i="12"/>
  <c r="AK31" i="12"/>
  <c r="AK69" i="12" s="1"/>
  <c r="AK25" i="5"/>
  <c r="AK27" i="12"/>
  <c r="AK21" i="5"/>
  <c r="M29" i="12"/>
  <c r="Q48" i="12" s="1"/>
  <c r="M23" i="5"/>
  <c r="M20" i="5"/>
  <c r="M26" i="12"/>
  <c r="Q45" i="12" s="1"/>
  <c r="M34" i="12"/>
  <c r="Q53" i="12" s="1"/>
  <c r="Q72" i="12" s="1"/>
  <c r="M28" i="5"/>
  <c r="M25" i="12"/>
  <c r="Q44" i="12" s="1"/>
  <c r="M19" i="5"/>
  <c r="E35" i="12"/>
  <c r="I54" i="12" s="1"/>
  <c r="I73" i="12" s="1"/>
  <c r="E29" i="5"/>
  <c r="E33" i="12"/>
  <c r="I52" i="12" s="1"/>
  <c r="I71" i="12" s="1"/>
  <c r="E27" i="5"/>
  <c r="E27" i="12"/>
  <c r="I46" i="12" s="1"/>
  <c r="I65" i="12" s="1"/>
  <c r="E21" i="5"/>
  <c r="E25" i="12"/>
  <c r="I44" i="12" s="1"/>
  <c r="I63" i="12" s="1"/>
  <c r="E19" i="5"/>
  <c r="Q33" i="12"/>
  <c r="U52" i="12" s="1"/>
  <c r="Q27" i="5"/>
  <c r="Q32" i="12"/>
  <c r="U51" i="12" s="1"/>
  <c r="Q26" i="5"/>
  <c r="Q24" i="5"/>
  <c r="Q30" i="12"/>
  <c r="U49" i="12" s="1"/>
  <c r="Q25" i="12"/>
  <c r="U44" i="12" s="1"/>
  <c r="Q19" i="5"/>
  <c r="AM31" i="12"/>
  <c r="AM69" i="12" s="1"/>
  <c r="AM25" i="5"/>
  <c r="AM27" i="12"/>
  <c r="AM65" i="12" s="1"/>
  <c r="AM21" i="5"/>
  <c r="AM25" i="12"/>
  <c r="AM63" i="12" s="1"/>
  <c r="AM19" i="5"/>
  <c r="V37" i="12"/>
  <c r="Z56" i="12" s="1"/>
  <c r="V30" i="12"/>
  <c r="Z49" i="12" s="1"/>
  <c r="V24" i="5"/>
  <c r="V25" i="12"/>
  <c r="Z44" i="12" s="1"/>
  <c r="V19" i="5"/>
  <c r="N37" i="12"/>
  <c r="R56" i="12" s="1"/>
  <c r="N33" i="12"/>
  <c r="R52" i="12" s="1"/>
  <c r="R71" i="12" s="1"/>
  <c r="N27" i="5"/>
  <c r="N25" i="5"/>
  <c r="N31" i="12"/>
  <c r="R50" i="12" s="1"/>
  <c r="N26" i="12"/>
  <c r="R45" i="12" s="1"/>
  <c r="R64" i="12" s="1"/>
  <c r="N20" i="5"/>
  <c r="L36" i="12"/>
  <c r="P55" i="12" s="1"/>
  <c r="P74" i="12" s="1"/>
  <c r="L27" i="5"/>
  <c r="L33" i="12"/>
  <c r="P52" i="12" s="1"/>
  <c r="AL33" i="12"/>
  <c r="AL27" i="5"/>
  <c r="AL34" i="12"/>
  <c r="AL28" i="5"/>
  <c r="AL30" i="12"/>
  <c r="AL24" i="5"/>
  <c r="AL25" i="12"/>
  <c r="AL19" i="5"/>
  <c r="H28" i="12"/>
  <c r="L47" i="12" s="1"/>
  <c r="H22" i="5"/>
  <c r="H37" i="12"/>
  <c r="L56" i="12" s="1"/>
  <c r="H27" i="5"/>
  <c r="H33" i="12"/>
  <c r="L52" i="12" s="1"/>
  <c r="AG36" i="12"/>
  <c r="AK55" i="12" s="1"/>
  <c r="AG27" i="12"/>
  <c r="AK46" i="12" s="1"/>
  <c r="AG21" i="5"/>
  <c r="AG28" i="12"/>
  <c r="AK47" i="12" s="1"/>
  <c r="AK66" i="12" s="1"/>
  <c r="AG22" i="5"/>
  <c r="J32" i="12"/>
  <c r="N51" i="12" s="1"/>
  <c r="J26" i="5"/>
  <c r="J33" i="12"/>
  <c r="N52" i="12" s="1"/>
  <c r="J27" i="5"/>
  <c r="J21" i="5"/>
  <c r="J27" i="12"/>
  <c r="N46" i="12" s="1"/>
  <c r="J25" i="12"/>
  <c r="N44" i="12" s="1"/>
  <c r="J19" i="5"/>
  <c r="R36" i="12"/>
  <c r="V55" i="12" s="1"/>
  <c r="V74" i="12" s="1"/>
  <c r="R31" i="12"/>
  <c r="V50" i="12" s="1"/>
  <c r="V69" i="12" s="1"/>
  <c r="R25" i="5"/>
  <c r="R28" i="12"/>
  <c r="V47" i="12" s="1"/>
  <c r="R22" i="5"/>
  <c r="R29" i="12"/>
  <c r="V48" i="12" s="1"/>
  <c r="R23" i="5"/>
  <c r="T67" i="12"/>
  <c r="AF63" i="12"/>
  <c r="Y68" i="12"/>
  <c r="U35" i="12"/>
  <c r="Y54" i="12" s="1"/>
  <c r="Y73" i="12" s="1"/>
  <c r="U29" i="5"/>
  <c r="U31" i="12"/>
  <c r="Y50" i="12" s="1"/>
  <c r="Y69" i="12" s="1"/>
  <c r="U25" i="5"/>
  <c r="U28" i="5"/>
  <c r="U34" i="12"/>
  <c r="Y53" i="12" s="1"/>
  <c r="Y72" i="12" s="1"/>
  <c r="U28" i="12"/>
  <c r="Y47" i="12" s="1"/>
  <c r="Y66" i="12" s="1"/>
  <c r="U22" i="5"/>
  <c r="AC24" i="5"/>
  <c r="AC30" i="12"/>
  <c r="AG49" i="12" s="1"/>
  <c r="AC37" i="12"/>
  <c r="AG56" i="12" s="1"/>
  <c r="AG75" i="12" s="1"/>
  <c r="AC34" i="12"/>
  <c r="AG53" i="12" s="1"/>
  <c r="AC28" i="5"/>
  <c r="AC28" i="12"/>
  <c r="AG47" i="12" s="1"/>
  <c r="AC22" i="5"/>
  <c r="AA33" i="12"/>
  <c r="AE52" i="12" s="1"/>
  <c r="AA27" i="5"/>
  <c r="AA25" i="12"/>
  <c r="AE44" i="12" s="1"/>
  <c r="AA19" i="5"/>
  <c r="AA26" i="12"/>
  <c r="AE45" i="12" s="1"/>
  <c r="AA20" i="5"/>
  <c r="X34" i="12"/>
  <c r="AB53" i="12" s="1"/>
  <c r="X28" i="5"/>
  <c r="X37" i="12"/>
  <c r="AB56" i="12" s="1"/>
  <c r="X27" i="5"/>
  <c r="X33" i="12"/>
  <c r="AB52" i="12" s="1"/>
  <c r="X27" i="12"/>
  <c r="AB46" i="12" s="1"/>
  <c r="X21" i="5"/>
  <c r="F37" i="12"/>
  <c r="J56" i="12" s="1"/>
  <c r="F29" i="5"/>
  <c r="F35" i="12"/>
  <c r="J54" i="12" s="1"/>
  <c r="F25" i="12"/>
  <c r="J44" i="12" s="1"/>
  <c r="F19" i="5"/>
  <c r="AH33" i="12"/>
  <c r="AL52" i="12" s="1"/>
  <c r="AH27" i="5"/>
  <c r="AH34" i="12"/>
  <c r="AL53" i="12" s="1"/>
  <c r="AH28" i="5"/>
  <c r="AH28" i="12"/>
  <c r="AL47" i="12" s="1"/>
  <c r="AH22" i="5"/>
  <c r="AH29" i="12"/>
  <c r="AL48" i="12" s="1"/>
  <c r="AH23" i="5"/>
  <c r="D34" i="12"/>
  <c r="H53" i="12" s="1"/>
  <c r="D28" i="5"/>
  <c r="D27" i="5"/>
  <c r="D33" i="12"/>
  <c r="H52" i="12" s="1"/>
  <c r="H71" i="12" s="1"/>
  <c r="D32" i="12"/>
  <c r="H51" i="12" s="1"/>
  <c r="H70" i="12" s="1"/>
  <c r="D26" i="5"/>
  <c r="D31" i="12"/>
  <c r="H50" i="12" s="1"/>
  <c r="D25" i="5"/>
  <c r="Z34" i="12"/>
  <c r="AD53" i="12" s="1"/>
  <c r="Z28" i="5"/>
  <c r="Z30" i="12"/>
  <c r="AD49" i="12" s="1"/>
  <c r="Z24" i="5"/>
  <c r="Z35" i="12"/>
  <c r="AD54" i="12" s="1"/>
  <c r="AD73" i="12" s="1"/>
  <c r="Z29" i="5"/>
  <c r="Z29" i="12"/>
  <c r="AD48" i="12" s="1"/>
  <c r="Z23" i="5"/>
  <c r="O37" i="12"/>
  <c r="S56" i="12" s="1"/>
  <c r="O22" i="5"/>
  <c r="O28" i="12"/>
  <c r="S47" i="12" s="1"/>
  <c r="O27" i="12"/>
  <c r="S46" i="12" s="1"/>
  <c r="O21" i="5"/>
  <c r="O26" i="12"/>
  <c r="S45" i="12" s="1"/>
  <c r="O20" i="5"/>
  <c r="AB37" i="12"/>
  <c r="AF56" i="12" s="1"/>
  <c r="AF75" i="12" s="1"/>
  <c r="AB28" i="12"/>
  <c r="AF47" i="12" s="1"/>
  <c r="AF66" i="12" s="1"/>
  <c r="AB22" i="5"/>
  <c r="AB27" i="12"/>
  <c r="AF46" i="12" s="1"/>
  <c r="AF65" i="12" s="1"/>
  <c r="AB21" i="5"/>
  <c r="AD37" i="12"/>
  <c r="AH56" i="12" s="1"/>
  <c r="AD26" i="12"/>
  <c r="AH45" i="12" s="1"/>
  <c r="AH64" i="12" s="1"/>
  <c r="AD20" i="5"/>
  <c r="AD29" i="12"/>
  <c r="AH48" i="12" s="1"/>
  <c r="AD23" i="5"/>
  <c r="G66" i="12"/>
  <c r="AE35" i="12"/>
  <c r="AI54" i="12" s="1"/>
  <c r="AI73" i="12" s="1"/>
  <c r="AE29" i="5"/>
  <c r="AE26" i="5"/>
  <c r="AE32" i="12"/>
  <c r="AI51" i="12" s="1"/>
  <c r="AI70" i="12" s="1"/>
  <c r="O3" i="12"/>
  <c r="K21" i="12"/>
  <c r="K40" i="12" s="1"/>
  <c r="K59" i="12" s="1"/>
  <c r="AH72" i="9"/>
  <c r="AC63" i="9"/>
  <c r="AB5" i="8" s="1"/>
  <c r="AA63" i="9"/>
  <c r="Z5" i="8" s="1"/>
  <c r="AC72" i="9"/>
  <c r="K17" i="5"/>
  <c r="E63" i="9"/>
  <c r="D5" i="8" s="1"/>
  <c r="M63" i="9"/>
  <c r="L5" i="8" s="1"/>
  <c r="K22" i="12"/>
  <c r="K60" i="12" s="1"/>
  <c r="AE72" i="9"/>
  <c r="AE73" i="9" s="1"/>
  <c r="AD3" i="7" s="1"/>
  <c r="AE11" i="22" s="1"/>
  <c r="P63" i="9"/>
  <c r="O5" i="8" s="1"/>
  <c r="P71" i="9"/>
  <c r="Y63" i="9"/>
  <c r="X5" i="8" s="1"/>
  <c r="S63" i="9"/>
  <c r="R5" i="8" s="1"/>
  <c r="P22" i="12"/>
  <c r="T41" i="12" s="1"/>
  <c r="AI68" i="9"/>
  <c r="AI3" i="6" s="1"/>
  <c r="AI14" i="6" s="1"/>
  <c r="Y72" i="9"/>
  <c r="AA73" i="9"/>
  <c r="Z3" i="7" s="1"/>
  <c r="AA11" i="22" s="1"/>
  <c r="M72" i="9"/>
  <c r="AE63" i="9"/>
  <c r="AD5" i="8" s="1"/>
  <c r="Q68" i="9"/>
  <c r="Q3" i="6" s="1"/>
  <c r="Q14" i="6" s="1"/>
  <c r="U23" i="12"/>
  <c r="S18" i="5"/>
  <c r="X22" i="12"/>
  <c r="AB41" i="12" s="1"/>
  <c r="AE24" i="12"/>
  <c r="AI43" i="12" s="1"/>
  <c r="AI62" i="12" s="1"/>
  <c r="Q18" i="5"/>
  <c r="M24" i="12"/>
  <c r="Q43" i="12" s="1"/>
  <c r="Q62" i="12" s="1"/>
  <c r="AA24" i="12"/>
  <c r="AE43" i="12" s="1"/>
  <c r="G63" i="9"/>
  <c r="F5" i="8" s="1"/>
  <c r="AK18" i="5"/>
  <c r="AB63" i="9"/>
  <c r="AA5" i="8" s="1"/>
  <c r="AC18" i="5"/>
  <c r="K67" i="9"/>
  <c r="K68" i="9" s="1"/>
  <c r="K3" i="6" s="1"/>
  <c r="K14" i="6" s="1"/>
  <c r="AF68" i="9"/>
  <c r="AF3" i="6" s="1"/>
  <c r="AF14" i="6" s="1"/>
  <c r="AA22" i="12"/>
  <c r="AE41" i="12" s="1"/>
  <c r="O16" i="5"/>
  <c r="S22" i="12"/>
  <c r="S60" i="12" s="1"/>
  <c r="AG17" i="5"/>
  <c r="AM22" i="12"/>
  <c r="O18" i="5"/>
  <c r="X24" i="12"/>
  <c r="AB43" i="12" s="1"/>
  <c r="AB62" i="12" s="1"/>
  <c r="W16" i="5"/>
  <c r="AG16" i="5"/>
  <c r="W24" i="12"/>
  <c r="AA43" i="12" s="1"/>
  <c r="AK62" i="12"/>
  <c r="Q17" i="5"/>
  <c r="AB16" i="5"/>
  <c r="AM23" i="12"/>
  <c r="AM61" i="12" s="1"/>
  <c r="AE16" i="5"/>
  <c r="AK16" i="5"/>
  <c r="AC17" i="5"/>
  <c r="E17" i="5"/>
  <c r="E24" i="12"/>
  <c r="I43" i="12" s="1"/>
  <c r="I62" i="12" s="1"/>
  <c r="V72" i="9"/>
  <c r="AK71" i="9"/>
  <c r="AK73" i="9" s="1"/>
  <c r="AJ3" i="7" s="1"/>
  <c r="AK11" i="22" s="1"/>
  <c r="AF73" i="9"/>
  <c r="AE3" i="7" s="1"/>
  <c r="AF11" i="22" s="1"/>
  <c r="O73" i="9"/>
  <c r="N3" i="7" s="1"/>
  <c r="O11" i="22" s="1"/>
  <c r="M17" i="5"/>
  <c r="AB72" i="9"/>
  <c r="AB73" i="9" s="1"/>
  <c r="AA3" i="7" s="1"/>
  <c r="AB11" i="22" s="1"/>
  <c r="V63" i="9"/>
  <c r="U5" i="8" s="1"/>
  <c r="X61" i="12"/>
  <c r="S61" i="12"/>
  <c r="J72" i="9"/>
  <c r="T62" i="12"/>
  <c r="E13" i="22"/>
  <c r="E45" i="11"/>
  <c r="U73" i="9"/>
  <c r="T3" i="7" s="1"/>
  <c r="U11" i="22" s="1"/>
  <c r="V13" i="22"/>
  <c r="V45" i="11"/>
  <c r="G13" i="22"/>
  <c r="G45" i="11"/>
  <c r="K13" i="22"/>
  <c r="K45" i="11"/>
  <c r="AK13" i="22"/>
  <c r="AK45" i="11"/>
  <c r="AI13" i="22"/>
  <c r="AI45" i="11"/>
  <c r="AE13" i="22"/>
  <c r="AE45" i="11"/>
  <c r="AG13" i="22"/>
  <c r="AG45" i="11"/>
  <c r="U13" i="22"/>
  <c r="U45" i="11"/>
  <c r="J13" i="22"/>
  <c r="J45" i="11"/>
  <c r="W73" i="9"/>
  <c r="V3" i="7" s="1"/>
  <c r="W11" i="22" s="1"/>
  <c r="AB23" i="12"/>
  <c r="AF42" i="12" s="1"/>
  <c r="AF61" i="12" s="1"/>
  <c r="S13" i="22"/>
  <c r="S45" i="11"/>
  <c r="I13" i="22"/>
  <c r="I45" i="11"/>
  <c r="T13" i="22"/>
  <c r="T45" i="11"/>
  <c r="P13" i="22"/>
  <c r="P45" i="11"/>
  <c r="N13" i="22"/>
  <c r="N45" i="11"/>
  <c r="F13" i="22"/>
  <c r="F45" i="11"/>
  <c r="R13" i="22"/>
  <c r="R45" i="11"/>
  <c r="AB14" i="6"/>
  <c r="Q13" i="22"/>
  <c r="Q45" i="11"/>
  <c r="AF13" i="22"/>
  <c r="AF45" i="11"/>
  <c r="H13" i="22"/>
  <c r="H45" i="11"/>
  <c r="Q73" i="9"/>
  <c r="P3" i="7" s="1"/>
  <c r="Q11" i="22" s="1"/>
  <c r="AM13" i="22"/>
  <c r="AM45" i="11"/>
  <c r="AH13" i="22"/>
  <c r="AH45" i="11"/>
  <c r="AC13" i="22"/>
  <c r="AC45" i="11"/>
  <c r="AA13" i="22"/>
  <c r="AA45" i="11"/>
  <c r="Y13" i="22"/>
  <c r="Y45" i="11"/>
  <c r="O13" i="22"/>
  <c r="O45" i="11"/>
  <c r="AJ13" i="22"/>
  <c r="AJ45" i="11"/>
  <c r="X13" i="22"/>
  <c r="X45" i="11"/>
  <c r="L13" i="22"/>
  <c r="L45" i="11"/>
  <c r="AL13" i="22"/>
  <c r="AL45" i="11"/>
  <c r="W13" i="22"/>
  <c r="W45" i="11"/>
  <c r="AD13" i="22"/>
  <c r="AD45" i="11"/>
  <c r="AB13" i="22"/>
  <c r="AB45" i="11"/>
  <c r="K62" i="12"/>
  <c r="Z13" i="22"/>
  <c r="Z45" i="11"/>
  <c r="M13" i="22"/>
  <c r="M45" i="11"/>
  <c r="I76" i="4"/>
  <c r="H75" i="4"/>
  <c r="N5" i="8"/>
  <c r="AK5" i="8"/>
  <c r="AI5" i="8"/>
  <c r="H72" i="9"/>
  <c r="R72" i="9"/>
  <c r="J5" i="8"/>
  <c r="W5" i="8"/>
  <c r="S71" i="9"/>
  <c r="S73" i="9" s="1"/>
  <c r="R3" i="7" s="1"/>
  <c r="S11" i="22" s="1"/>
  <c r="W68" i="9"/>
  <c r="W3" i="6" s="1"/>
  <c r="W14" i="6" s="1"/>
  <c r="AG62" i="12"/>
  <c r="I61" i="12"/>
  <c r="AK60" i="12"/>
  <c r="AH5" i="8"/>
  <c r="AF5" i="8"/>
  <c r="H5" i="8"/>
  <c r="V5" i="8"/>
  <c r="P5" i="8"/>
  <c r="T5" i="8"/>
  <c r="S5" i="8"/>
  <c r="AE5" i="8"/>
  <c r="AF62" i="12"/>
  <c r="AA61" i="12"/>
  <c r="G62" i="12"/>
  <c r="AL66" i="9"/>
  <c r="AL71" i="9" s="1"/>
  <c r="AL73" i="9" s="1"/>
  <c r="AK3" i="7" s="1"/>
  <c r="AL11" i="22" s="1"/>
  <c r="AI73" i="9"/>
  <c r="AH3" i="7" s="1"/>
  <c r="AI11" i="22" s="1"/>
  <c r="Z72" i="9"/>
  <c r="AE68" i="9"/>
  <c r="AE3" i="6" s="1"/>
  <c r="AE14" i="6" s="1"/>
  <c r="AI61" i="12"/>
  <c r="G60" i="12"/>
  <c r="V66" i="9"/>
  <c r="V71" i="9" s="1"/>
  <c r="AF41" i="12"/>
  <c r="I41" i="12"/>
  <c r="I60" i="12" s="1"/>
  <c r="W61" i="12"/>
  <c r="S62" i="12"/>
  <c r="AG61" i="12"/>
  <c r="Y62" i="12"/>
  <c r="U62" i="12"/>
  <c r="K57" i="12"/>
  <c r="F72" i="9"/>
  <c r="U42" i="12"/>
  <c r="E61" i="12"/>
  <c r="Y60" i="12"/>
  <c r="AC62" i="12"/>
  <c r="R24" i="12"/>
  <c r="V43" i="12" s="1"/>
  <c r="R18" i="5"/>
  <c r="H22" i="12"/>
  <c r="H16" i="5"/>
  <c r="L18" i="5"/>
  <c r="L24" i="12"/>
  <c r="P43" i="12" s="1"/>
  <c r="P62" i="12" s="1"/>
  <c r="Q41" i="12"/>
  <c r="G61" i="12"/>
  <c r="Y38" i="12"/>
  <c r="AJ61" i="12"/>
  <c r="F22" i="12"/>
  <c r="F60" i="12" s="1"/>
  <c r="F16" i="5"/>
  <c r="J16" i="5"/>
  <c r="J22" i="12"/>
  <c r="AL23" i="12"/>
  <c r="AL17" i="5"/>
  <c r="AD16" i="5"/>
  <c r="AD22" i="12"/>
  <c r="AE61" i="12"/>
  <c r="O61" i="12"/>
  <c r="AH16" i="5"/>
  <c r="AH22" i="12"/>
  <c r="L72" i="9"/>
  <c r="AI41" i="12"/>
  <c r="AC60" i="12"/>
  <c r="AC57" i="12"/>
  <c r="K61" i="12"/>
  <c r="AM62" i="12"/>
  <c r="AG60" i="12"/>
  <c r="V24" i="12"/>
  <c r="Z43" i="12" s="1"/>
  <c r="V18" i="5"/>
  <c r="Z24" i="12"/>
  <c r="AD43" i="12" s="1"/>
  <c r="Z18" i="5"/>
  <c r="R16" i="5"/>
  <c r="R22" i="12"/>
  <c r="H17" i="5"/>
  <c r="H23" i="12"/>
  <c r="L42" i="12" s="1"/>
  <c r="AL22" i="12"/>
  <c r="AL16" i="5"/>
  <c r="M61" i="12"/>
  <c r="AF38" i="12"/>
  <c r="N24" i="12"/>
  <c r="R43" i="12" s="1"/>
  <c r="N18" i="5"/>
  <c r="X41" i="12"/>
  <c r="T38" i="12"/>
  <c r="V23" i="12"/>
  <c r="Z42" i="12" s="1"/>
  <c r="V17" i="5"/>
  <c r="Z23" i="12"/>
  <c r="AD42" i="12" s="1"/>
  <c r="Z17" i="5"/>
  <c r="H18" i="5"/>
  <c r="H24" i="12"/>
  <c r="L43" i="12" s="1"/>
  <c r="L22" i="12"/>
  <c r="L16" i="5"/>
  <c r="O62" i="12"/>
  <c r="U60" i="12"/>
  <c r="AJ38" i="12"/>
  <c r="AC61" i="12"/>
  <c r="F24" i="12"/>
  <c r="J43" i="12" s="1"/>
  <c r="F18" i="5"/>
  <c r="J23" i="12"/>
  <c r="N42" i="12" s="1"/>
  <c r="J17" i="5"/>
  <c r="AD23" i="12"/>
  <c r="AH42" i="12" s="1"/>
  <c r="AD17" i="5"/>
  <c r="Q61" i="12"/>
  <c r="AH24" i="12"/>
  <c r="AL43" i="12" s="1"/>
  <c r="AH18" i="5"/>
  <c r="N23" i="12"/>
  <c r="R42" i="12" s="1"/>
  <c r="N17" i="5"/>
  <c r="L63" i="9"/>
  <c r="M41" i="12"/>
  <c r="I38" i="12"/>
  <c r="AJ62" i="12"/>
  <c r="V16" i="5"/>
  <c r="V22" i="12"/>
  <c r="Z22" i="12"/>
  <c r="Z16" i="5"/>
  <c r="R23" i="12"/>
  <c r="V42" i="12" s="1"/>
  <c r="R17" i="5"/>
  <c r="L17" i="5"/>
  <c r="L23" i="12"/>
  <c r="P42" i="12" s="1"/>
  <c r="P61" i="12" s="1"/>
  <c r="AM41" i="12"/>
  <c r="AI38" i="12"/>
  <c r="AK61" i="12"/>
  <c r="T61" i="12"/>
  <c r="F23" i="12"/>
  <c r="F17" i="5"/>
  <c r="J24" i="12"/>
  <c r="N43" i="12" s="1"/>
  <c r="J18" i="5"/>
  <c r="AL24" i="12"/>
  <c r="AL18" i="5"/>
  <c r="AD24" i="12"/>
  <c r="AH43" i="12" s="1"/>
  <c r="AD18" i="5"/>
  <c r="G38" i="12"/>
  <c r="AJ60" i="12"/>
  <c r="AJ57" i="12"/>
  <c r="AH23" i="12"/>
  <c r="AL42" i="12" s="1"/>
  <c r="AH17" i="5"/>
  <c r="N16" i="5"/>
  <c r="N22" i="12"/>
  <c r="D24" i="12"/>
  <c r="H43" i="12" s="1"/>
  <c r="D18" i="5"/>
  <c r="D23" i="12"/>
  <c r="D61" i="12" s="1"/>
  <c r="D17" i="5"/>
  <c r="D22" i="12"/>
  <c r="D16" i="5"/>
  <c r="E6" i="5"/>
  <c r="E7" i="5" s="1"/>
  <c r="P68" i="9"/>
  <c r="P3" i="6" s="1"/>
  <c r="P72" i="9"/>
  <c r="H71" i="9"/>
  <c r="H68" i="9"/>
  <c r="H3" i="6" s="1"/>
  <c r="H14" i="6" s="1"/>
  <c r="AD72" i="9"/>
  <c r="AD71" i="9"/>
  <c r="AD68" i="9"/>
  <c r="AD3" i="6" s="1"/>
  <c r="AD14" i="6" s="1"/>
  <c r="M71" i="9"/>
  <c r="M68" i="9"/>
  <c r="M3" i="6" s="1"/>
  <c r="M14" i="6" s="1"/>
  <c r="N72" i="9"/>
  <c r="Z63" i="9"/>
  <c r="N71" i="9"/>
  <c r="N68" i="9"/>
  <c r="N3" i="6" s="1"/>
  <c r="N14" i="6" s="1"/>
  <c r="I68" i="9"/>
  <c r="I3" i="6" s="1"/>
  <c r="I14" i="6" s="1"/>
  <c r="J71" i="9"/>
  <c r="J68" i="9"/>
  <c r="J3" i="6" s="1"/>
  <c r="J14" i="6" s="1"/>
  <c r="AC71" i="9"/>
  <c r="AC68" i="9"/>
  <c r="AC3" i="6" s="1"/>
  <c r="AC14" i="6" s="1"/>
  <c r="E71" i="9"/>
  <c r="E73" i="9" s="1"/>
  <c r="D3" i="7" s="1"/>
  <c r="E11" i="22" s="1"/>
  <c r="E68" i="9"/>
  <c r="E3" i="6" s="1"/>
  <c r="E14" i="6" s="1"/>
  <c r="Z71" i="9"/>
  <c r="Z68" i="9"/>
  <c r="Z3" i="6" s="1"/>
  <c r="Z14" i="6" s="1"/>
  <c r="AG71" i="9"/>
  <c r="AG73" i="9" s="1"/>
  <c r="AF3" i="7" s="1"/>
  <c r="AG11" i="22" s="1"/>
  <c r="AG68" i="9"/>
  <c r="AG3" i="6" s="1"/>
  <c r="AG14" i="6" s="1"/>
  <c r="AM68" i="9"/>
  <c r="AM3" i="6" s="1"/>
  <c r="AM14" i="6" s="1"/>
  <c r="AM71" i="9"/>
  <c r="AM73" i="9" s="1"/>
  <c r="AL3" i="7" s="1"/>
  <c r="AM11" i="22" s="1"/>
  <c r="F63" i="9"/>
  <c r="R71" i="9"/>
  <c r="R68" i="9"/>
  <c r="R3" i="6" s="1"/>
  <c r="R14" i="6" s="1"/>
  <c r="AH71" i="9"/>
  <c r="AH68" i="9"/>
  <c r="AH3" i="6" s="1"/>
  <c r="AH14" i="6" s="1"/>
  <c r="I73" i="9"/>
  <c r="H3" i="7" s="1"/>
  <c r="I11" i="22" s="1"/>
  <c r="J63" i="9"/>
  <c r="Y71" i="9"/>
  <c r="Y68" i="9"/>
  <c r="Y3" i="6" s="1"/>
  <c r="Y14" i="6" s="1"/>
  <c r="X71" i="9"/>
  <c r="X73" i="9" s="1"/>
  <c r="W3" i="7" s="1"/>
  <c r="X11" i="22" s="1"/>
  <c r="F71" i="9"/>
  <c r="F68" i="9"/>
  <c r="F3" i="6" s="1"/>
  <c r="F14" i="6" s="1"/>
  <c r="AD63" i="9"/>
  <c r="N63" i="9"/>
  <c r="R63" i="9"/>
  <c r="AH63" i="9"/>
  <c r="G71" i="9"/>
  <c r="G73" i="9" s="1"/>
  <c r="F3" i="7" s="1"/>
  <c r="G11" i="22" s="1"/>
  <c r="G68" i="9"/>
  <c r="G3" i="6" s="1"/>
  <c r="G14" i="6" s="1"/>
  <c r="H63" i="9"/>
  <c r="L66" i="9"/>
  <c r="L68" i="9" s="1"/>
  <c r="L3" i="6" s="1"/>
  <c r="L14" i="6" s="1"/>
  <c r="D71" i="9"/>
  <c r="D73" i="9" s="1"/>
  <c r="C3" i="7" s="1"/>
  <c r="D11" i="22" s="1"/>
  <c r="D68" i="9"/>
  <c r="D3" i="6" s="1"/>
  <c r="AD68" i="12" l="1"/>
  <c r="AK67" i="12"/>
  <c r="AB73" i="12"/>
  <c r="AD75" i="12"/>
  <c r="Q75" i="12"/>
  <c r="AL63" i="12"/>
  <c r="AL74" i="12"/>
  <c r="AE74" i="12"/>
  <c r="R75" i="12"/>
  <c r="AB72" i="12"/>
  <c r="AB70" i="12"/>
  <c r="E69" i="12"/>
  <c r="S64" i="12"/>
  <c r="AD63" i="12"/>
  <c r="AH67" i="12"/>
  <c r="AG57" i="12"/>
  <c r="AK64" i="12"/>
  <c r="S72" i="12"/>
  <c r="D64" i="12"/>
  <c r="AL68" i="12"/>
  <c r="E73" i="12"/>
  <c r="J74" i="12"/>
  <c r="AE67" i="12"/>
  <c r="F72" i="12"/>
  <c r="L64" i="12"/>
  <c r="D70" i="12"/>
  <c r="V63" i="12"/>
  <c r="J66" i="12"/>
  <c r="F69" i="12"/>
  <c r="AG65" i="12"/>
  <c r="AA68" i="12"/>
  <c r="K67" i="12"/>
  <c r="Z69" i="12"/>
  <c r="F70" i="12"/>
  <c r="R69" i="12"/>
  <c r="X73" i="12"/>
  <c r="AK72" i="12"/>
  <c r="F63" i="12"/>
  <c r="Z67" i="12"/>
  <c r="AA63" i="12"/>
  <c r="Q70" i="12"/>
  <c r="W63" i="12"/>
  <c r="K71" i="12"/>
  <c r="F68" i="12"/>
  <c r="AE72" i="12"/>
  <c r="S69" i="12"/>
  <c r="J67" i="12"/>
  <c r="H64" i="12"/>
  <c r="AL69" i="12"/>
  <c r="W64" i="12"/>
  <c r="N68" i="12"/>
  <c r="M71" i="12"/>
  <c r="AK73" i="12"/>
  <c r="H104" i="24"/>
  <c r="O65" i="12"/>
  <c r="X75" i="12"/>
  <c r="N64" i="12"/>
  <c r="P73" i="12"/>
  <c r="AH74" i="12"/>
  <c r="M74" i="12"/>
  <c r="J65" i="12"/>
  <c r="U64" i="12"/>
  <c r="AK70" i="12"/>
  <c r="E75" i="12"/>
  <c r="P63" i="12"/>
  <c r="Q69" i="12"/>
  <c r="AK63" i="12"/>
  <c r="H63" i="12"/>
  <c r="AC65" i="12"/>
  <c r="K72" i="12"/>
  <c r="AC64" i="12"/>
  <c r="K66" i="12"/>
  <c r="AD69" i="12"/>
  <c r="W75" i="12"/>
  <c r="AK74" i="12"/>
  <c r="L68" i="12"/>
  <c r="H111" i="24"/>
  <c r="U74" i="12"/>
  <c r="AK68" i="12"/>
  <c r="O38" i="12"/>
  <c r="O64" i="12"/>
  <c r="D69" i="12"/>
  <c r="F109" i="24"/>
  <c r="AH66" i="12"/>
  <c r="AL72" i="12"/>
  <c r="X71" i="12"/>
  <c r="AC75" i="12"/>
  <c r="U73" i="12"/>
  <c r="R66" i="12"/>
  <c r="J71" i="12"/>
  <c r="U70" i="12"/>
  <c r="E71" i="12"/>
  <c r="P72" i="12"/>
  <c r="O71" i="12"/>
  <c r="H66" i="12"/>
  <c r="U75" i="12"/>
  <c r="V68" i="12"/>
  <c r="Z71" i="12"/>
  <c r="K74" i="12"/>
  <c r="AB68" i="12"/>
  <c r="AH68" i="12"/>
  <c r="X69" i="12"/>
  <c r="AC67" i="12"/>
  <c r="AG74" i="12"/>
  <c r="N73" i="12"/>
  <c r="AG73" i="12"/>
  <c r="AL67" i="12"/>
  <c r="M65" i="12"/>
  <c r="AK71" i="12"/>
  <c r="K64" i="12"/>
  <c r="E33" i="5"/>
  <c r="K65" i="12"/>
  <c r="AB71" i="12"/>
  <c r="U67" i="12"/>
  <c r="N66" i="12"/>
  <c r="Q66" i="12"/>
  <c r="E64" i="12"/>
  <c r="M66" i="12"/>
  <c r="W68" i="12"/>
  <c r="AB65" i="12"/>
  <c r="Z73" i="12"/>
  <c r="AA71" i="12"/>
  <c r="U69" i="12"/>
  <c r="Q71" i="12"/>
  <c r="M67" i="12"/>
  <c r="AK65" i="12"/>
  <c r="S73" i="12"/>
  <c r="AC71" i="12"/>
  <c r="AL66" i="12"/>
  <c r="AD66" i="12"/>
  <c r="O67" i="12"/>
  <c r="D74" i="12"/>
  <c r="F74" i="12"/>
  <c r="AA75" i="12"/>
  <c r="N74" i="12"/>
  <c r="P65" i="12"/>
  <c r="L70" i="12"/>
  <c r="E74" i="12"/>
  <c r="X68" i="12"/>
  <c r="AL70" i="12"/>
  <c r="AH70" i="12"/>
  <c r="AL73" i="12"/>
  <c r="AA66" i="12"/>
  <c r="AG63" i="12"/>
  <c r="AC69" i="12"/>
  <c r="AL64" i="12"/>
  <c r="E66" i="12"/>
  <c r="E70" i="12"/>
  <c r="AK75" i="12"/>
  <c r="S68" i="12"/>
  <c r="O72" i="12"/>
  <c r="Z66" i="12"/>
  <c r="F110" i="24"/>
  <c r="F33" i="5"/>
  <c r="U38" i="12"/>
  <c r="AL71" i="12"/>
  <c r="M64" i="12"/>
  <c r="AD71" i="12"/>
  <c r="H106" i="24"/>
  <c r="AK57" i="12"/>
  <c r="G104" i="24"/>
  <c r="L63" i="12"/>
  <c r="L75" i="12"/>
  <c r="AA72" i="12"/>
  <c r="P67" i="12"/>
  <c r="K69" i="12"/>
  <c r="S57" i="12"/>
  <c r="D73" i="12"/>
  <c r="D68" i="12"/>
  <c r="D33" i="5"/>
  <c r="G114" i="24"/>
  <c r="H113" i="24"/>
  <c r="G113" i="24"/>
  <c r="H112" i="24"/>
  <c r="AK38" i="12"/>
  <c r="AD64" i="12"/>
  <c r="AB75" i="12"/>
  <c r="O75" i="12"/>
  <c r="Z72" i="12"/>
  <c r="F108" i="24"/>
  <c r="D72" i="12"/>
  <c r="AH71" i="12"/>
  <c r="X65" i="12"/>
  <c r="AA64" i="12"/>
  <c r="AC72" i="12"/>
  <c r="U72" i="12"/>
  <c r="R67" i="12"/>
  <c r="J63" i="12"/>
  <c r="AG66" i="12"/>
  <c r="H75" i="12"/>
  <c r="L74" i="12"/>
  <c r="N75" i="12"/>
  <c r="Q68" i="12"/>
  <c r="E65" i="12"/>
  <c r="M72" i="12"/>
  <c r="W65" i="12"/>
  <c r="P71" i="12"/>
  <c r="G111" i="24"/>
  <c r="K63" i="12"/>
  <c r="AH63" i="12"/>
  <c r="AA74" i="12"/>
  <c r="J72" i="12"/>
  <c r="S74" i="12"/>
  <c r="AE69" i="12"/>
  <c r="AD65" i="12"/>
  <c r="AB69" i="12"/>
  <c r="H107" i="24"/>
  <c r="O68" i="12"/>
  <c r="Z74" i="12"/>
  <c r="F112" i="24"/>
  <c r="H74" i="12"/>
  <c r="AH69" i="12"/>
  <c r="F65" i="12"/>
  <c r="X67" i="12"/>
  <c r="AA73" i="12"/>
  <c r="AC73" i="12"/>
  <c r="R70" i="12"/>
  <c r="J75" i="12"/>
  <c r="AG67" i="12"/>
  <c r="L65" i="12"/>
  <c r="N63" i="12"/>
  <c r="V70" i="12"/>
  <c r="E72" i="12"/>
  <c r="M68" i="12"/>
  <c r="W74" i="12"/>
  <c r="S63" i="12"/>
  <c r="P70" i="12"/>
  <c r="D65" i="12"/>
  <c r="F107" i="24"/>
  <c r="F71" i="12"/>
  <c r="U65" i="12"/>
  <c r="AG72" i="12"/>
  <c r="P68" i="12"/>
  <c r="AE65" i="12"/>
  <c r="AB63" i="12"/>
  <c r="H110" i="24"/>
  <c r="O73" i="12"/>
  <c r="D63" i="12"/>
  <c r="F103" i="24"/>
  <c r="F66" i="12"/>
  <c r="X70" i="12"/>
  <c r="AC63" i="12"/>
  <c r="U71" i="12"/>
  <c r="J69" i="12"/>
  <c r="AG69" i="12"/>
  <c r="H67" i="12"/>
  <c r="L66" i="12"/>
  <c r="N70" i="12"/>
  <c r="V65" i="12"/>
  <c r="Q67" i="12"/>
  <c r="E67" i="12"/>
  <c r="M69" i="12"/>
  <c r="W71" i="12"/>
  <c r="P69" i="12"/>
  <c r="K68" i="12"/>
  <c r="AE66" i="12"/>
  <c r="AB64" i="12"/>
  <c r="H109" i="24"/>
  <c r="O74" i="12"/>
  <c r="D67" i="12"/>
  <c r="AA70" i="12"/>
  <c r="J64" i="12"/>
  <c r="Q64" i="12"/>
  <c r="P66" i="12"/>
  <c r="G112" i="24"/>
  <c r="Q38" i="12"/>
  <c r="AA57" i="12"/>
  <c r="AE73" i="12"/>
  <c r="AD67" i="12"/>
  <c r="AB66" i="12"/>
  <c r="O66" i="12"/>
  <c r="Z68" i="12"/>
  <c r="H69" i="12"/>
  <c r="D71" i="12"/>
  <c r="F111" i="24"/>
  <c r="AH72" i="12"/>
  <c r="F75" i="12"/>
  <c r="X72" i="12"/>
  <c r="AC66" i="12"/>
  <c r="U66" i="12"/>
  <c r="R74" i="12"/>
  <c r="J70" i="12"/>
  <c r="L71" i="12"/>
  <c r="N71" i="12"/>
  <c r="V75" i="12"/>
  <c r="Q63" i="12"/>
  <c r="E63" i="12"/>
  <c r="M63" i="12"/>
  <c r="W69" i="12"/>
  <c r="S67" i="12"/>
  <c r="G110" i="24"/>
  <c r="K70" i="12"/>
  <c r="D66" i="12"/>
  <c r="X74" i="12"/>
  <c r="R68" i="12"/>
  <c r="V71" i="12"/>
  <c r="W73" i="12"/>
  <c r="G102" i="24"/>
  <c r="AE63" i="12"/>
  <c r="AD74" i="12"/>
  <c r="H108" i="24"/>
  <c r="AB67" i="12"/>
  <c r="O69" i="12"/>
  <c r="Z75" i="12"/>
  <c r="H73" i="12"/>
  <c r="D75" i="12"/>
  <c r="F67" i="12"/>
  <c r="X63" i="12"/>
  <c r="AA65" i="12"/>
  <c r="AC74" i="12"/>
  <c r="U68" i="12"/>
  <c r="R73" i="12"/>
  <c r="J73" i="12"/>
  <c r="AG70" i="12"/>
  <c r="H72" i="12"/>
  <c r="L67" i="12"/>
  <c r="V67" i="12"/>
  <c r="Q74" i="12"/>
  <c r="M73" i="12"/>
  <c r="W66" i="12"/>
  <c r="S70" i="12"/>
  <c r="P75" i="12"/>
  <c r="G109" i="24"/>
  <c r="K73" i="12"/>
  <c r="Z63" i="12"/>
  <c r="F104" i="24"/>
  <c r="F64" i="12"/>
  <c r="AC70" i="12"/>
  <c r="J68" i="12"/>
  <c r="V73" i="12"/>
  <c r="M75" i="12"/>
  <c r="S66" i="12"/>
  <c r="G107" i="24"/>
  <c r="AE64" i="12"/>
  <c r="AD70" i="12"/>
  <c r="O70" i="12"/>
  <c r="Z70" i="12"/>
  <c r="F102" i="24"/>
  <c r="AH75" i="12"/>
  <c r="X66" i="12"/>
  <c r="AA67" i="12"/>
  <c r="U63" i="12"/>
  <c r="R72" i="12"/>
  <c r="AG68" i="12"/>
  <c r="H68" i="12"/>
  <c r="L69" i="12"/>
  <c r="N67" i="12"/>
  <c r="V72" i="12"/>
  <c r="Q65" i="12"/>
  <c r="M70" i="12"/>
  <c r="W72" i="12"/>
  <c r="S75" i="12"/>
  <c r="G108" i="24"/>
  <c r="G106" i="24"/>
  <c r="P64" i="12"/>
  <c r="K75" i="12"/>
  <c r="AE71" i="12"/>
  <c r="AD72" i="12"/>
  <c r="H103" i="24"/>
  <c r="O63" i="12"/>
  <c r="Z64" i="12"/>
  <c r="X64" i="12"/>
  <c r="R63" i="12"/>
  <c r="V66" i="12"/>
  <c r="S65" i="12"/>
  <c r="G105" i="24"/>
  <c r="F113" i="24"/>
  <c r="AC38" i="12"/>
  <c r="AG38" i="12"/>
  <c r="T57" i="12"/>
  <c r="AE70" i="12"/>
  <c r="H105" i="24"/>
  <c r="H114" i="24"/>
  <c r="F73" i="12"/>
  <c r="AC68" i="12"/>
  <c r="N69" i="12"/>
  <c r="F105" i="24"/>
  <c r="N65" i="12"/>
  <c r="F114" i="24"/>
  <c r="AH65" i="12"/>
  <c r="AG64" i="12"/>
  <c r="H65" i="12"/>
  <c r="E68" i="12"/>
  <c r="H102" i="24"/>
  <c r="AH73" i="12"/>
  <c r="R65" i="12"/>
  <c r="G103" i="24"/>
  <c r="Z65" i="12"/>
  <c r="F106" i="24"/>
  <c r="AH73" i="9"/>
  <c r="AG3" i="7" s="1"/>
  <c r="AH11" i="22" s="1"/>
  <c r="P3" i="12"/>
  <c r="L21" i="12"/>
  <c r="L40" i="12" s="1"/>
  <c r="L59" i="12" s="1"/>
  <c r="K72" i="9"/>
  <c r="K73" i="9" s="1"/>
  <c r="J3" i="7" s="1"/>
  <c r="K11" i="22" s="1"/>
  <c r="O41" i="12"/>
  <c r="O60" i="12" s="1"/>
  <c r="AC73" i="9"/>
  <c r="AB3" i="7" s="1"/>
  <c r="AC11" i="22" s="1"/>
  <c r="K38" i="12"/>
  <c r="P73" i="9"/>
  <c r="O3" i="7" s="1"/>
  <c r="P11" i="22" s="1"/>
  <c r="Y73" i="9"/>
  <c r="X3" i="7" s="1"/>
  <c r="Y11" i="22" s="1"/>
  <c r="P38" i="12"/>
  <c r="Y42" i="12"/>
  <c r="Y61" i="12" s="1"/>
  <c r="Y76" i="12" s="1"/>
  <c r="U61" i="12"/>
  <c r="M73" i="9"/>
  <c r="L3" i="7" s="1"/>
  <c r="M11" i="22" s="1"/>
  <c r="AE62" i="12"/>
  <c r="AL68" i="9"/>
  <c r="AL3" i="6" s="1"/>
  <c r="AL14" i="6" s="1"/>
  <c r="M38" i="12"/>
  <c r="AA60" i="12"/>
  <c r="M62" i="12"/>
  <c r="Q57" i="12"/>
  <c r="W38" i="12"/>
  <c r="AA38" i="12"/>
  <c r="AE38" i="12"/>
  <c r="AA62" i="12"/>
  <c r="W62" i="12"/>
  <c r="W41" i="12"/>
  <c r="W60" i="12" s="1"/>
  <c r="S38" i="12"/>
  <c r="R73" i="9"/>
  <c r="Q3" i="7" s="1"/>
  <c r="R11" i="22" s="1"/>
  <c r="X62" i="12"/>
  <c r="AM38" i="12"/>
  <c r="X38" i="12"/>
  <c r="E38" i="12"/>
  <c r="J73" i="9"/>
  <c r="I3" i="7" s="1"/>
  <c r="J11" i="22" s="1"/>
  <c r="E62" i="12"/>
  <c r="V61" i="12"/>
  <c r="H62" i="12"/>
  <c r="R62" i="12"/>
  <c r="AB61" i="12"/>
  <c r="AB38" i="12"/>
  <c r="H73" i="9"/>
  <c r="G3" i="7" s="1"/>
  <c r="H11" i="22" s="1"/>
  <c r="AF57" i="12"/>
  <c r="N62" i="12"/>
  <c r="I57" i="12"/>
  <c r="V73" i="9"/>
  <c r="U3" i="7" s="1"/>
  <c r="V11" i="22" s="1"/>
  <c r="Z73" i="9"/>
  <c r="Y3" i="7" s="1"/>
  <c r="Z11" i="22" s="1"/>
  <c r="AH62" i="12"/>
  <c r="F100" i="24"/>
  <c r="Z62" i="12"/>
  <c r="I76" i="12"/>
  <c r="H100" i="24"/>
  <c r="H99" i="24"/>
  <c r="G100" i="24"/>
  <c r="H101" i="24"/>
  <c r="G99" i="24"/>
  <c r="G101" i="24"/>
  <c r="D14" i="6"/>
  <c r="F156" i="24"/>
  <c r="F162" i="24" s="1"/>
  <c r="F99" i="24"/>
  <c r="F101" i="24"/>
  <c r="P14" i="6"/>
  <c r="G203" i="24"/>
  <c r="F203" i="24"/>
  <c r="H203" i="24"/>
  <c r="J76" i="4"/>
  <c r="I75" i="4"/>
  <c r="AG5" i="8"/>
  <c r="E5" i="8"/>
  <c r="Y5" i="8"/>
  <c r="I5" i="8"/>
  <c r="G5" i="8"/>
  <c r="M5" i="8"/>
  <c r="Q5" i="8"/>
  <c r="AC5" i="8"/>
  <c r="K5" i="8"/>
  <c r="AF60" i="12"/>
  <c r="AF76" i="12" s="1"/>
  <c r="AD61" i="12"/>
  <c r="G76" i="12"/>
  <c r="N61" i="12"/>
  <c r="L62" i="12"/>
  <c r="V68" i="9"/>
  <c r="V3" i="6" s="1"/>
  <c r="V14" i="6" s="1"/>
  <c r="F38" i="12"/>
  <c r="AJ76" i="12"/>
  <c r="U57" i="12"/>
  <c r="Z61" i="12"/>
  <c r="AH61" i="12"/>
  <c r="AL61" i="12"/>
  <c r="F73" i="9"/>
  <c r="E3" i="7" s="1"/>
  <c r="F11" i="22" s="1"/>
  <c r="D38" i="12"/>
  <c r="D62" i="12"/>
  <c r="H42" i="12"/>
  <c r="H61" i="12" s="1"/>
  <c r="H41" i="12"/>
  <c r="AD73" i="9"/>
  <c r="AC3" i="7" s="1"/>
  <c r="AD11" i="22" s="1"/>
  <c r="F61" i="12"/>
  <c r="AD41" i="12"/>
  <c r="Z38" i="12"/>
  <c r="F62" i="12"/>
  <c r="AL38" i="12"/>
  <c r="V41" i="12"/>
  <c r="R38" i="12"/>
  <c r="AI60" i="12"/>
  <c r="AI76" i="12" s="1"/>
  <c r="AI57" i="12"/>
  <c r="N41" i="12"/>
  <c r="J38" i="12"/>
  <c r="J41" i="12"/>
  <c r="J60" i="12" s="1"/>
  <c r="Q60" i="12"/>
  <c r="V62" i="12"/>
  <c r="Z41" i="12"/>
  <c r="V38" i="12"/>
  <c r="M57" i="12"/>
  <c r="M60" i="12"/>
  <c r="R61" i="12"/>
  <c r="AL62" i="12"/>
  <c r="L61" i="12"/>
  <c r="AE60" i="12"/>
  <c r="AE57" i="12"/>
  <c r="AL41" i="12"/>
  <c r="AH38" i="12"/>
  <c r="J62" i="12"/>
  <c r="AH41" i="12"/>
  <c r="AD38" i="12"/>
  <c r="L41" i="12"/>
  <c r="H38" i="12"/>
  <c r="R41" i="12"/>
  <c r="R57" i="12" s="1"/>
  <c r="N38" i="12"/>
  <c r="J42" i="12"/>
  <c r="J61" i="12" s="1"/>
  <c r="AM60" i="12"/>
  <c r="AM76" i="12" s="1"/>
  <c r="AM57" i="12"/>
  <c r="P41" i="12"/>
  <c r="L38" i="12"/>
  <c r="X60" i="12"/>
  <c r="X57" i="12"/>
  <c r="AB60" i="12"/>
  <c r="AB57" i="12"/>
  <c r="AD62" i="12"/>
  <c r="T60" i="12"/>
  <c r="T76" i="12" s="1"/>
  <c r="D60" i="12"/>
  <c r="F3" i="5"/>
  <c r="N73" i="9"/>
  <c r="M3" i="7" s="1"/>
  <c r="N11" i="22" s="1"/>
  <c r="L71" i="9"/>
  <c r="L73" i="9" s="1"/>
  <c r="K3" i="7" s="1"/>
  <c r="L11" i="22" s="1"/>
  <c r="K76" i="12" l="1"/>
  <c r="AK76" i="12"/>
  <c r="AC76" i="12"/>
  <c r="S76" i="12"/>
  <c r="AG76" i="12"/>
  <c r="Q76" i="12"/>
  <c r="O76" i="12"/>
  <c r="U76" i="12"/>
  <c r="E76" i="12"/>
  <c r="Q3" i="12"/>
  <c r="M21" i="12"/>
  <c r="M40" i="12" s="1"/>
  <c r="M59" i="12" s="1"/>
  <c r="O57" i="12"/>
  <c r="H201" i="24"/>
  <c r="H156" i="24"/>
  <c r="H162" i="24" s="1"/>
  <c r="Y57" i="12"/>
  <c r="AE76" i="12"/>
  <c r="AA76" i="12"/>
  <c r="M76" i="12"/>
  <c r="W76" i="12"/>
  <c r="X76" i="12"/>
  <c r="W57" i="12"/>
  <c r="R60" i="12"/>
  <c r="R76" i="12" s="1"/>
  <c r="AB76" i="12"/>
  <c r="G201" i="24"/>
  <c r="D76" i="12"/>
  <c r="F201" i="24"/>
  <c r="F6" i="5"/>
  <c r="G156" i="24"/>
  <c r="G162" i="24" s="1"/>
  <c r="K76" i="4"/>
  <c r="J75" i="4"/>
  <c r="J76" i="12"/>
  <c r="H57" i="12"/>
  <c r="H60" i="12"/>
  <c r="H76" i="12" s="1"/>
  <c r="AL60" i="12"/>
  <c r="AL76" i="12" s="1"/>
  <c r="AL57" i="12"/>
  <c r="N57" i="12"/>
  <c r="N60" i="12"/>
  <c r="N76" i="12" s="1"/>
  <c r="V60" i="12"/>
  <c r="V76" i="12" s="1"/>
  <c r="V57" i="12"/>
  <c r="P60" i="12"/>
  <c r="P76" i="12" s="1"/>
  <c r="P57" i="12"/>
  <c r="AH60" i="12"/>
  <c r="AH76" i="12" s="1"/>
  <c r="AH57" i="12"/>
  <c r="Z60" i="12"/>
  <c r="Z76" i="12" s="1"/>
  <c r="Z57" i="12"/>
  <c r="J57" i="12"/>
  <c r="AD60" i="12"/>
  <c r="AD76" i="12" s="1"/>
  <c r="AD57" i="12"/>
  <c r="L60" i="12"/>
  <c r="L76" i="12" s="1"/>
  <c r="L57" i="12"/>
  <c r="F76" i="12"/>
  <c r="G3" i="5" l="1"/>
  <c r="G6" i="5" s="1"/>
  <c r="G7" i="5" s="1"/>
  <c r="F7" i="5"/>
  <c r="R3" i="12"/>
  <c r="N21" i="12"/>
  <c r="N40" i="12" s="1"/>
  <c r="N59" i="12" s="1"/>
  <c r="L76" i="4"/>
  <c r="K75" i="4"/>
  <c r="H3" i="5" l="1"/>
  <c r="H6" i="5" s="1"/>
  <c r="H7" i="5" s="1"/>
  <c r="S3" i="12"/>
  <c r="O21" i="12"/>
  <c r="O40" i="12" s="1"/>
  <c r="O59" i="12" s="1"/>
  <c r="M76" i="4"/>
  <c r="L75" i="4"/>
  <c r="T3" i="12" l="1"/>
  <c r="P21" i="12"/>
  <c r="P40" i="12" s="1"/>
  <c r="P59" i="12" s="1"/>
  <c r="I3" i="5"/>
  <c r="I6" i="5" s="1"/>
  <c r="M75" i="4"/>
  <c r="N76" i="4"/>
  <c r="J3" i="5" l="1"/>
  <c r="I7" i="5"/>
  <c r="U3" i="12"/>
  <c r="Q21" i="12"/>
  <c r="Q40" i="12" s="1"/>
  <c r="Q59" i="12" s="1"/>
  <c r="J6" i="5"/>
  <c r="J7" i="5" s="1"/>
  <c r="O76" i="4"/>
  <c r="N75" i="4"/>
  <c r="V3" i="12" l="1"/>
  <c r="R21" i="12"/>
  <c r="R40" i="12" s="1"/>
  <c r="R59" i="12" s="1"/>
  <c r="K3" i="5"/>
  <c r="K6" i="5" s="1"/>
  <c r="O75" i="4"/>
  <c r="P76" i="4"/>
  <c r="L3" i="5" l="1"/>
  <c r="L6" i="5" s="1"/>
  <c r="L7" i="5" s="1"/>
  <c r="K7" i="5"/>
  <c r="W3" i="12"/>
  <c r="S21" i="12"/>
  <c r="S40" i="12" s="1"/>
  <c r="S59" i="12" s="1"/>
  <c r="P75" i="4"/>
  <c r="Q76" i="4"/>
  <c r="M3" i="5" l="1"/>
  <c r="M6" i="5" s="1"/>
  <c r="M7" i="5" s="1"/>
  <c r="X3" i="12"/>
  <c r="T21" i="12"/>
  <c r="T40" i="12" s="1"/>
  <c r="T59" i="12" s="1"/>
  <c r="Q75" i="4"/>
  <c r="R76" i="4"/>
  <c r="N3" i="5" l="1"/>
  <c r="N6" i="5" s="1"/>
  <c r="N7" i="5" s="1"/>
  <c r="Y3" i="12"/>
  <c r="U21" i="12"/>
  <c r="U40" i="12" s="1"/>
  <c r="U59" i="12" s="1"/>
  <c r="S76" i="4"/>
  <c r="R75" i="4"/>
  <c r="O3" i="5"/>
  <c r="Z3" i="12" l="1"/>
  <c r="V21" i="12"/>
  <c r="V40" i="12" s="1"/>
  <c r="V59" i="12" s="1"/>
  <c r="O6" i="5"/>
  <c r="F86" i="24"/>
  <c r="S75" i="4"/>
  <c r="T76" i="4"/>
  <c r="F89" i="24" l="1"/>
  <c r="F90" i="24" s="1"/>
  <c r="O7" i="5"/>
  <c r="AA3" i="12"/>
  <c r="W21" i="12"/>
  <c r="W40" i="12" s="1"/>
  <c r="W59" i="12" s="1"/>
  <c r="P3" i="5"/>
  <c r="U76" i="4"/>
  <c r="T75" i="4"/>
  <c r="AB3" i="12" l="1"/>
  <c r="X21" i="12"/>
  <c r="X40" i="12" s="1"/>
  <c r="X59" i="12" s="1"/>
  <c r="P6" i="5"/>
  <c r="P7" i="5" s="1"/>
  <c r="U75" i="4"/>
  <c r="V76" i="4"/>
  <c r="AC3" i="12" l="1"/>
  <c r="Y21" i="12"/>
  <c r="Y40" i="12" s="1"/>
  <c r="Y59" i="12" s="1"/>
  <c r="Q3" i="5"/>
  <c r="W76" i="4"/>
  <c r="V75" i="4"/>
  <c r="AD3" i="12" l="1"/>
  <c r="Z21" i="12"/>
  <c r="Z40" i="12" s="1"/>
  <c r="Z59" i="12" s="1"/>
  <c r="Q6" i="5"/>
  <c r="Q7" i="5" s="1"/>
  <c r="X76" i="4"/>
  <c r="W75" i="4"/>
  <c r="AE3" i="12" l="1"/>
  <c r="AA21" i="12"/>
  <c r="AA40" i="12" s="1"/>
  <c r="AA59" i="12" s="1"/>
  <c r="R3" i="5"/>
  <c r="Y76" i="4"/>
  <c r="X75" i="4"/>
  <c r="AF3" i="12" l="1"/>
  <c r="AB21" i="12"/>
  <c r="AB40" i="12" s="1"/>
  <c r="AB59" i="12" s="1"/>
  <c r="R6" i="5"/>
  <c r="R7" i="5" s="1"/>
  <c r="Y75" i="4"/>
  <c r="Z76" i="4"/>
  <c r="AG3" i="12" l="1"/>
  <c r="AC21" i="12"/>
  <c r="AC40" i="12" s="1"/>
  <c r="AC59" i="12" s="1"/>
  <c r="S3" i="5"/>
  <c r="Z75" i="4"/>
  <c r="AA76" i="4"/>
  <c r="AH3" i="12" l="1"/>
  <c r="AD21" i="12"/>
  <c r="AD40" i="12" s="1"/>
  <c r="AD59" i="12" s="1"/>
  <c r="S6" i="5"/>
  <c r="S7" i="5" s="1"/>
  <c r="AB76" i="4"/>
  <c r="AA75" i="4"/>
  <c r="AI3" i="12" l="1"/>
  <c r="AE21" i="12"/>
  <c r="AE40" i="12" s="1"/>
  <c r="AE59" i="12" s="1"/>
  <c r="T3" i="5"/>
  <c r="AC76" i="4"/>
  <c r="AB75" i="4"/>
  <c r="AJ3" i="12" l="1"/>
  <c r="AF21" i="12"/>
  <c r="AF40" i="12" s="1"/>
  <c r="AF59" i="12" s="1"/>
  <c r="T6" i="5"/>
  <c r="T7" i="5" s="1"/>
  <c r="AC75" i="4"/>
  <c r="AD76" i="4"/>
  <c r="AK3" i="12" l="1"/>
  <c r="AG21" i="12"/>
  <c r="AG40" i="12" s="1"/>
  <c r="AG59" i="12" s="1"/>
  <c r="U3" i="5"/>
  <c r="U6" i="5" s="1"/>
  <c r="U7" i="5" s="1"/>
  <c r="AE76" i="4"/>
  <c r="AD75" i="4"/>
  <c r="AL3" i="12" l="1"/>
  <c r="AH21" i="12"/>
  <c r="AH40" i="12" s="1"/>
  <c r="AH59" i="12" s="1"/>
  <c r="V3" i="5"/>
  <c r="V6" i="5" s="1"/>
  <c r="V7" i="5" s="1"/>
  <c r="AF76" i="4"/>
  <c r="AE75" i="4"/>
  <c r="AM3" i="12" l="1"/>
  <c r="AI21" i="12"/>
  <c r="AI40" i="12" s="1"/>
  <c r="AI59" i="12" s="1"/>
  <c r="W3" i="5"/>
  <c r="W6" i="5" s="1"/>
  <c r="W7" i="5" s="1"/>
  <c r="AG76" i="4"/>
  <c r="AF75" i="4"/>
  <c r="AN3" i="12" l="1"/>
  <c r="AJ21" i="12"/>
  <c r="AJ40" i="12" s="1"/>
  <c r="AJ59" i="12" s="1"/>
  <c r="X3" i="5"/>
  <c r="X6" i="5" s="1"/>
  <c r="X7" i="5" s="1"/>
  <c r="AG75" i="4"/>
  <c r="AH76" i="4"/>
  <c r="AO3" i="12" l="1"/>
  <c r="AK21" i="12"/>
  <c r="AK40" i="12" s="1"/>
  <c r="AK59" i="12" s="1"/>
  <c r="Y3" i="5"/>
  <c r="Y6" i="5" s="1"/>
  <c r="Y7" i="5" s="1"/>
  <c r="AI76" i="4"/>
  <c r="AH75" i="4"/>
  <c r="AP3" i="12" l="1"/>
  <c r="AM21" i="12" s="1"/>
  <c r="AM40" i="12" s="1"/>
  <c r="AM59" i="12" s="1"/>
  <c r="AL21" i="12"/>
  <c r="AL40" i="12" s="1"/>
  <c r="AL59" i="12" s="1"/>
  <c r="Z3" i="5"/>
  <c r="Z6" i="5" s="1"/>
  <c r="Z7" i="5" s="1"/>
  <c r="AJ76" i="4"/>
  <c r="AI75" i="4"/>
  <c r="AA3" i="5" l="1"/>
  <c r="AK76" i="4"/>
  <c r="AJ75" i="4"/>
  <c r="AA6" i="5" l="1"/>
  <c r="AA7" i="5" s="1"/>
  <c r="G86" i="24"/>
  <c r="AK75" i="4"/>
  <c r="AL76" i="4"/>
  <c r="G89" i="24" l="1"/>
  <c r="G90" i="24" s="1"/>
  <c r="AB3" i="5"/>
  <c r="AM76" i="4"/>
  <c r="AL75" i="4"/>
  <c r="AB6" i="5" l="1"/>
  <c r="AB7" i="5" s="1"/>
  <c r="AN76" i="4"/>
  <c r="AN75" i="4" s="1"/>
  <c r="AM75" i="4"/>
  <c r="AC3" i="5" l="1"/>
  <c r="AC6" i="5" l="1"/>
  <c r="AC7" i="5" s="1"/>
  <c r="AD3" i="5" l="1"/>
  <c r="AD6" i="5" l="1"/>
  <c r="AD7" i="5" s="1"/>
  <c r="E67" i="4"/>
  <c r="E68" i="4"/>
  <c r="E66" i="4"/>
  <c r="AE3" i="5" l="1"/>
  <c r="F66" i="4"/>
  <c r="E65" i="4"/>
  <c r="F68" i="4"/>
  <c r="D44" i="22"/>
  <c r="F67" i="4"/>
  <c r="E63" i="4"/>
  <c r="E57" i="4"/>
  <c r="E58" i="4"/>
  <c r="E59" i="4"/>
  <c r="E61" i="4"/>
  <c r="F61" i="4" s="1"/>
  <c r="G61" i="4" s="1"/>
  <c r="H61" i="4" s="1"/>
  <c r="I61" i="4" s="1"/>
  <c r="J61" i="4" s="1"/>
  <c r="K61" i="4" s="1"/>
  <c r="L61" i="4" s="1"/>
  <c r="M61" i="4" s="1"/>
  <c r="N61" i="4" s="1"/>
  <c r="O61" i="4" s="1"/>
  <c r="E62" i="4"/>
  <c r="F40" i="4"/>
  <c r="E25" i="4"/>
  <c r="E21" i="4"/>
  <c r="E20" i="4"/>
  <c r="E15" i="4"/>
  <c r="E13" i="4"/>
  <c r="E12" i="4"/>
  <c r="E11" i="4"/>
  <c r="E10" i="4"/>
  <c r="E75" i="4"/>
  <c r="D42" i="4"/>
  <c r="D52" i="4"/>
  <c r="D38" i="4"/>
  <c r="D25" i="4"/>
  <c r="D19" i="4"/>
  <c r="F62" i="4" l="1"/>
  <c r="G62" i="4" s="1"/>
  <c r="H62" i="4" s="1"/>
  <c r="I62" i="4" s="1"/>
  <c r="J62" i="4" s="1"/>
  <c r="K62" i="4" s="1"/>
  <c r="L62" i="4" s="1"/>
  <c r="M62" i="4" s="1"/>
  <c r="N62" i="4" s="1"/>
  <c r="O62" i="4" s="1"/>
  <c r="P62" i="4" s="1"/>
  <c r="Q62" i="4" s="1"/>
  <c r="F63" i="4"/>
  <c r="G63" i="4" s="1"/>
  <c r="H63" i="4" s="1"/>
  <c r="I63" i="4" s="1"/>
  <c r="J63" i="4" s="1"/>
  <c r="K63" i="4" s="1"/>
  <c r="L63" i="4" s="1"/>
  <c r="M63" i="4" s="1"/>
  <c r="N63" i="4" s="1"/>
  <c r="O63" i="4" s="1"/>
  <c r="P63" i="4" s="1"/>
  <c r="Q63" i="4" s="1"/>
  <c r="F58" i="24"/>
  <c r="D46" i="22"/>
  <c r="AE6" i="5"/>
  <c r="AE7" i="5" s="1"/>
  <c r="F58" i="4"/>
  <c r="F57" i="4"/>
  <c r="G57" i="4" s="1"/>
  <c r="H57" i="4" s="1"/>
  <c r="I57" i="4" s="1"/>
  <c r="J57" i="4" s="1"/>
  <c r="K57" i="4" s="1"/>
  <c r="L57" i="4" s="1"/>
  <c r="M57" i="4" s="1"/>
  <c r="N57" i="4" s="1"/>
  <c r="O57" i="4" s="1"/>
  <c r="P57" i="4" s="1"/>
  <c r="Q57" i="4" s="1"/>
  <c r="G66" i="4"/>
  <c r="F65" i="4"/>
  <c r="F11" i="4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F20" i="4"/>
  <c r="G20" i="4" s="1"/>
  <c r="F59" i="4"/>
  <c r="G59" i="4" s="1"/>
  <c r="D14" i="22"/>
  <c r="F12" i="4"/>
  <c r="F21" i="4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G67" i="4"/>
  <c r="F13" i="4"/>
  <c r="E54" i="22" s="1"/>
  <c r="D54" i="22"/>
  <c r="F15" i="4"/>
  <c r="E17" i="22" s="1"/>
  <c r="D17" i="22"/>
  <c r="G68" i="4"/>
  <c r="E44" i="22"/>
  <c r="E46" i="22" s="1"/>
  <c r="F10" i="4"/>
  <c r="F32" i="4"/>
  <c r="F29" i="4"/>
  <c r="F42" i="4"/>
  <c r="G40" i="4"/>
  <c r="F38" i="4"/>
  <c r="E32" i="4"/>
  <c r="E19" i="4"/>
  <c r="E37" i="4"/>
  <c r="E29" i="4"/>
  <c r="D37" i="4"/>
  <c r="G58" i="4" l="1"/>
  <c r="H58" i="4" s="1"/>
  <c r="I58" i="4" s="1"/>
  <c r="J58" i="4" s="1"/>
  <c r="K58" i="4" s="1"/>
  <c r="F57" i="24"/>
  <c r="R63" i="4"/>
  <c r="S63" i="4" s="1"/>
  <c r="T63" i="4" s="1"/>
  <c r="U63" i="4" s="1"/>
  <c r="V63" i="4" s="1"/>
  <c r="W63" i="4" s="1"/>
  <c r="X63" i="4" s="1"/>
  <c r="Y63" i="4" s="1"/>
  <c r="Z63" i="4" s="1"/>
  <c r="AA63" i="4" s="1"/>
  <c r="AB63" i="4" s="1"/>
  <c r="AC63" i="4" s="1"/>
  <c r="R62" i="4"/>
  <c r="S62" i="4" s="1"/>
  <c r="T62" i="4" s="1"/>
  <c r="U62" i="4" s="1"/>
  <c r="V62" i="4" s="1"/>
  <c r="W62" i="4" s="1"/>
  <c r="X62" i="4" s="1"/>
  <c r="Y62" i="4" s="1"/>
  <c r="Z62" i="4" s="1"/>
  <c r="AA62" i="4" s="1"/>
  <c r="AB62" i="4" s="1"/>
  <c r="AC62" i="4" s="1"/>
  <c r="G57" i="24"/>
  <c r="F19" i="4"/>
  <c r="AF3" i="5"/>
  <c r="E24" i="4"/>
  <c r="F52" i="24"/>
  <c r="R57" i="4"/>
  <c r="S57" i="4" s="1"/>
  <c r="T57" i="4" s="1"/>
  <c r="U57" i="4" s="1"/>
  <c r="V57" i="4" s="1"/>
  <c r="W57" i="4" s="1"/>
  <c r="X57" i="4" s="1"/>
  <c r="Y57" i="4" s="1"/>
  <c r="Z57" i="4" s="1"/>
  <c r="AA57" i="4" s="1"/>
  <c r="AB57" i="4" s="1"/>
  <c r="AC57" i="4" s="1"/>
  <c r="H66" i="4"/>
  <c r="G65" i="4"/>
  <c r="G13" i="4"/>
  <c r="F54" i="22" s="1"/>
  <c r="F17" i="24"/>
  <c r="G12" i="4"/>
  <c r="R21" i="4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F8" i="24"/>
  <c r="H68" i="4"/>
  <c r="F44" i="22"/>
  <c r="F46" i="22" s="1"/>
  <c r="G15" i="4"/>
  <c r="H67" i="4"/>
  <c r="R11" i="4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F37" i="24"/>
  <c r="G10" i="4"/>
  <c r="F27" i="4"/>
  <c r="F24" i="4" s="1"/>
  <c r="G19" i="4"/>
  <c r="H20" i="4"/>
  <c r="F37" i="4"/>
  <c r="G29" i="4"/>
  <c r="G32" i="4"/>
  <c r="G42" i="4"/>
  <c r="H40" i="4"/>
  <c r="G38" i="4"/>
  <c r="H59" i="4"/>
  <c r="AD63" i="4" l="1"/>
  <c r="AE63" i="4" s="1"/>
  <c r="AF63" i="4" s="1"/>
  <c r="AG63" i="4" s="1"/>
  <c r="AH63" i="4" s="1"/>
  <c r="AI63" i="4" s="1"/>
  <c r="AJ63" i="4" s="1"/>
  <c r="AK63" i="4" s="1"/>
  <c r="AL63" i="4" s="1"/>
  <c r="AM63" i="4" s="1"/>
  <c r="AN63" i="4" s="1"/>
  <c r="G8" i="24"/>
  <c r="AD62" i="4"/>
  <c r="AE62" i="4" s="1"/>
  <c r="AF62" i="4" s="1"/>
  <c r="AG62" i="4" s="1"/>
  <c r="AH62" i="4" s="1"/>
  <c r="AI62" i="4" s="1"/>
  <c r="AJ62" i="4" s="1"/>
  <c r="AK62" i="4" s="1"/>
  <c r="AL62" i="4" s="1"/>
  <c r="AM62" i="4" s="1"/>
  <c r="AN62" i="4" s="1"/>
  <c r="G58" i="24"/>
  <c r="AF6" i="5"/>
  <c r="AF7" i="5" s="1"/>
  <c r="G52" i="24"/>
  <c r="AD57" i="4"/>
  <c r="AE57" i="4" s="1"/>
  <c r="AF57" i="4" s="1"/>
  <c r="AG57" i="4" s="1"/>
  <c r="AH57" i="4" s="1"/>
  <c r="AI57" i="4" s="1"/>
  <c r="AJ57" i="4" s="1"/>
  <c r="AK57" i="4" s="1"/>
  <c r="AL57" i="4" s="1"/>
  <c r="AM57" i="4" s="1"/>
  <c r="AN57" i="4" s="1"/>
  <c r="I66" i="4"/>
  <c r="H65" i="4"/>
  <c r="G17" i="24"/>
  <c r="H15" i="4"/>
  <c r="I67" i="4"/>
  <c r="I68" i="4"/>
  <c r="G44" i="22"/>
  <c r="G46" i="22" s="1"/>
  <c r="AD21" i="4"/>
  <c r="AE21" i="4" s="1"/>
  <c r="AF21" i="4" s="1"/>
  <c r="AG21" i="4" s="1"/>
  <c r="AH21" i="4" s="1"/>
  <c r="AI21" i="4" s="1"/>
  <c r="AJ21" i="4" s="1"/>
  <c r="AK21" i="4" s="1"/>
  <c r="AL21" i="4" s="1"/>
  <c r="AM21" i="4" s="1"/>
  <c r="AN21" i="4" s="1"/>
  <c r="H12" i="4"/>
  <c r="AD11" i="4"/>
  <c r="AE11" i="4" s="1"/>
  <c r="AF11" i="4" s="1"/>
  <c r="AG11" i="4" s="1"/>
  <c r="AH11" i="4" s="1"/>
  <c r="AI11" i="4" s="1"/>
  <c r="AJ11" i="4" s="1"/>
  <c r="AK11" i="4" s="1"/>
  <c r="AL11" i="4" s="1"/>
  <c r="AM11" i="4" s="1"/>
  <c r="AN11" i="4" s="1"/>
  <c r="F17" i="22"/>
  <c r="H13" i="4"/>
  <c r="G54" i="22" s="1"/>
  <c r="G37" i="24"/>
  <c r="H10" i="4"/>
  <c r="I10" i="4" s="1"/>
  <c r="H32" i="4"/>
  <c r="H19" i="4"/>
  <c r="I20" i="4"/>
  <c r="H29" i="4"/>
  <c r="G27" i="4"/>
  <c r="G24" i="4" s="1"/>
  <c r="G37" i="4"/>
  <c r="H42" i="4"/>
  <c r="I40" i="4"/>
  <c r="H38" i="4"/>
  <c r="I59" i="4"/>
  <c r="D72" i="4"/>
  <c r="D27" i="4"/>
  <c r="D48" i="4" s="1"/>
  <c r="D29" i="4"/>
  <c r="D32" i="4"/>
  <c r="H58" i="24" l="1"/>
  <c r="H57" i="24"/>
  <c r="AG3" i="5"/>
  <c r="AG6" i="5" s="1"/>
  <c r="AG7" i="5" s="1"/>
  <c r="H52" i="24"/>
  <c r="H8" i="24"/>
  <c r="J66" i="4"/>
  <c r="I15" i="4"/>
  <c r="H17" i="22" s="1"/>
  <c r="I13" i="4"/>
  <c r="H54" i="22" s="1"/>
  <c r="I12" i="4"/>
  <c r="J68" i="4"/>
  <c r="H44" i="22"/>
  <c r="H46" i="22" s="1"/>
  <c r="J67" i="4"/>
  <c r="K67" i="4" s="1"/>
  <c r="H17" i="24"/>
  <c r="G17" i="22"/>
  <c r="H37" i="24"/>
  <c r="I29" i="4"/>
  <c r="I19" i="4"/>
  <c r="J20" i="4"/>
  <c r="H27" i="4"/>
  <c r="H24" i="4" s="1"/>
  <c r="I32" i="4"/>
  <c r="J10" i="4"/>
  <c r="H37" i="4"/>
  <c r="I42" i="4"/>
  <c r="J40" i="4"/>
  <c r="I38" i="4"/>
  <c r="J59" i="4"/>
  <c r="D82" i="4"/>
  <c r="E3" i="4"/>
  <c r="AH3" i="5" l="1"/>
  <c r="AH6" i="5" s="1"/>
  <c r="AH7" i="5" s="1"/>
  <c r="K66" i="4"/>
  <c r="C2" i="7"/>
  <c r="D2" i="23"/>
  <c r="D3" i="22"/>
  <c r="D4" i="21"/>
  <c r="D20" i="21" s="1"/>
  <c r="D4" i="20"/>
  <c r="D18" i="20" s="1"/>
  <c r="D15" i="18"/>
  <c r="D25" i="18" s="1"/>
  <c r="D37" i="18" s="1"/>
  <c r="D47" i="18" s="1"/>
  <c r="D56" i="18" s="1"/>
  <c r="D75" i="18" s="1"/>
  <c r="D85" i="18" s="1"/>
  <c r="D97" i="18" s="1"/>
  <c r="D107" i="18" s="1"/>
  <c r="D116" i="18" s="1"/>
  <c r="D138" i="18" s="1"/>
  <c r="D148" i="18" s="1"/>
  <c r="D160" i="18" s="1"/>
  <c r="D170" i="18" s="1"/>
  <c r="D179" i="18" s="1"/>
  <c r="D16" i="17"/>
  <c r="E3" i="16"/>
  <c r="E22" i="16" s="1"/>
  <c r="F40" i="16" s="1"/>
  <c r="F58" i="16" s="1"/>
  <c r="F76" i="16" s="1"/>
  <c r="F94" i="16" s="1"/>
  <c r="F112" i="16" s="1"/>
  <c r="C17" i="13"/>
  <c r="F3" i="10"/>
  <c r="E57" i="10" s="1"/>
  <c r="E3" i="2"/>
  <c r="E120" i="2" s="1"/>
  <c r="D174" i="2" s="1"/>
  <c r="C1" i="8"/>
  <c r="D1" i="6"/>
  <c r="K68" i="4"/>
  <c r="I44" i="22"/>
  <c r="I46" i="22" s="1"/>
  <c r="J13" i="4"/>
  <c r="J15" i="4"/>
  <c r="I17" i="22" s="1"/>
  <c r="J12" i="4"/>
  <c r="J32" i="4"/>
  <c r="J19" i="4"/>
  <c r="K20" i="4"/>
  <c r="I27" i="4"/>
  <c r="I24" i="4" s="1"/>
  <c r="J29" i="4"/>
  <c r="K10" i="4"/>
  <c r="I37" i="4"/>
  <c r="J42" i="4"/>
  <c r="K40" i="4"/>
  <c r="J38" i="4"/>
  <c r="L67" i="4"/>
  <c r="K59" i="4"/>
  <c r="D86" i="4"/>
  <c r="F3" i="4"/>
  <c r="D2" i="5"/>
  <c r="AI3" i="5" l="1"/>
  <c r="AI6" i="5" s="1"/>
  <c r="AI7" i="5" s="1"/>
  <c r="L66" i="4"/>
  <c r="D2" i="11"/>
  <c r="D2" i="9"/>
  <c r="D55" i="9" s="1"/>
  <c r="D60" i="9" s="1"/>
  <c r="D65" i="9" s="1"/>
  <c r="D70" i="9" s="1"/>
  <c r="D75" i="9" s="1"/>
  <c r="D129" i="9" s="1"/>
  <c r="D181" i="9" s="1"/>
  <c r="D24" i="11" s="1"/>
  <c r="D53" i="11" s="1"/>
  <c r="D10" i="5" s="1"/>
  <c r="D57" i="2"/>
  <c r="D2" i="7"/>
  <c r="E2" i="23"/>
  <c r="E3" i="22"/>
  <c r="E4" i="21"/>
  <c r="E20" i="21" s="1"/>
  <c r="E4" i="20"/>
  <c r="E18" i="20" s="1"/>
  <c r="E15" i="18"/>
  <c r="E25" i="18" s="1"/>
  <c r="E37" i="18" s="1"/>
  <c r="E47" i="18" s="1"/>
  <c r="E56" i="18" s="1"/>
  <c r="E75" i="18" s="1"/>
  <c r="E85" i="18" s="1"/>
  <c r="E97" i="18" s="1"/>
  <c r="E107" i="18" s="1"/>
  <c r="E116" i="18" s="1"/>
  <c r="E138" i="18" s="1"/>
  <c r="E148" i="18" s="1"/>
  <c r="E160" i="18" s="1"/>
  <c r="E170" i="18" s="1"/>
  <c r="E179" i="18" s="1"/>
  <c r="E16" i="17"/>
  <c r="F3" i="16"/>
  <c r="F22" i="16" s="1"/>
  <c r="G40" i="16" s="1"/>
  <c r="G58" i="16" s="1"/>
  <c r="G76" i="16" s="1"/>
  <c r="G94" i="16" s="1"/>
  <c r="G112" i="16" s="1"/>
  <c r="D17" i="13"/>
  <c r="F3" i="2"/>
  <c r="F120" i="2" s="1"/>
  <c r="E174" i="2" s="1"/>
  <c r="G3" i="10"/>
  <c r="F57" i="10" s="1"/>
  <c r="D1" i="8"/>
  <c r="E1" i="6"/>
  <c r="C21" i="13"/>
  <c r="C38" i="13" s="1"/>
  <c r="C60" i="13"/>
  <c r="C72" i="13" s="1"/>
  <c r="C78" i="13" s="1"/>
  <c r="K15" i="4"/>
  <c r="J17" i="22" s="1"/>
  <c r="K12" i="4"/>
  <c r="L68" i="4"/>
  <c r="J44" i="22"/>
  <c r="J46" i="22" s="1"/>
  <c r="K13" i="4"/>
  <c r="J54" i="22" s="1"/>
  <c r="I54" i="22"/>
  <c r="K29" i="4"/>
  <c r="K32" i="4"/>
  <c r="L10" i="4"/>
  <c r="J27" i="4"/>
  <c r="J24" i="4" s="1"/>
  <c r="L20" i="4"/>
  <c r="K19" i="4"/>
  <c r="J37" i="4"/>
  <c r="K42" i="4"/>
  <c r="L40" i="4"/>
  <c r="K38" i="4"/>
  <c r="M67" i="4"/>
  <c r="L59" i="4"/>
  <c r="G3" i="4"/>
  <c r="E2" i="5"/>
  <c r="D55" i="11" l="1"/>
  <c r="D62" i="11" s="1"/>
  <c r="D69" i="11" s="1"/>
  <c r="D76" i="11" s="1"/>
  <c r="D83" i="11" s="1"/>
  <c r="D137" i="11" s="1"/>
  <c r="D189" i="11" s="1"/>
  <c r="D245" i="11"/>
  <c r="D298" i="11" s="1"/>
  <c r="D305" i="11" s="1"/>
  <c r="D312" i="11" s="1"/>
  <c r="D319" i="11" s="1"/>
  <c r="D326" i="11" s="1"/>
  <c r="D380" i="11" s="1"/>
  <c r="D432" i="11" s="1"/>
  <c r="D58" i="11"/>
  <c r="D56" i="11"/>
  <c r="D59" i="11"/>
  <c r="D57" i="11"/>
  <c r="D64" i="11" s="1"/>
  <c r="D71" i="11" s="1"/>
  <c r="D78" i="11" s="1"/>
  <c r="AJ3" i="5"/>
  <c r="AJ6" i="5" s="1"/>
  <c r="AJ7" i="5" s="1"/>
  <c r="M66" i="4"/>
  <c r="E2" i="7"/>
  <c r="F2" i="23"/>
  <c r="F3" i="22"/>
  <c r="F4" i="21"/>
  <c r="F20" i="21" s="1"/>
  <c r="F4" i="20"/>
  <c r="F18" i="20" s="1"/>
  <c r="F15" i="18"/>
  <c r="F25" i="18" s="1"/>
  <c r="F37" i="18" s="1"/>
  <c r="F47" i="18" s="1"/>
  <c r="F56" i="18" s="1"/>
  <c r="F75" i="18" s="1"/>
  <c r="F85" i="18" s="1"/>
  <c r="F97" i="18" s="1"/>
  <c r="F107" i="18" s="1"/>
  <c r="F116" i="18" s="1"/>
  <c r="F138" i="18" s="1"/>
  <c r="F148" i="18" s="1"/>
  <c r="F160" i="18" s="1"/>
  <c r="F170" i="18" s="1"/>
  <c r="F179" i="18" s="1"/>
  <c r="F16" i="17"/>
  <c r="G3" i="16"/>
  <c r="G22" i="16" s="1"/>
  <c r="H40" i="16" s="1"/>
  <c r="H58" i="16" s="1"/>
  <c r="H76" i="16" s="1"/>
  <c r="H94" i="16" s="1"/>
  <c r="H112" i="16" s="1"/>
  <c r="E17" i="13"/>
  <c r="H3" i="10"/>
  <c r="G57" i="10" s="1"/>
  <c r="G3" i="2"/>
  <c r="G120" i="2" s="1"/>
  <c r="F174" i="2" s="1"/>
  <c r="E1" i="8"/>
  <c r="F1" i="6"/>
  <c r="D21" i="13"/>
  <c r="D38" i="13" s="1"/>
  <c r="D60" i="13"/>
  <c r="D72" i="13" s="1"/>
  <c r="D78" i="13" s="1"/>
  <c r="E2" i="9"/>
  <c r="E55" i="9" s="1"/>
  <c r="E60" i="9" s="1"/>
  <c r="E65" i="9" s="1"/>
  <c r="E70" i="9" s="1"/>
  <c r="E75" i="9" s="1"/>
  <c r="E129" i="9" s="1"/>
  <c r="E181" i="9" s="1"/>
  <c r="E24" i="11" s="1"/>
  <c r="E53" i="11" s="1"/>
  <c r="E10" i="5" s="1"/>
  <c r="E2" i="11"/>
  <c r="E57" i="2"/>
  <c r="D240" i="11" s="1"/>
  <c r="L13" i="4"/>
  <c r="K54" i="22" s="1"/>
  <c r="L12" i="4"/>
  <c r="M68" i="4"/>
  <c r="K44" i="22"/>
  <c r="K46" i="22" s="1"/>
  <c r="L15" i="4"/>
  <c r="K17" i="22" s="1"/>
  <c r="L32" i="4"/>
  <c r="K27" i="4"/>
  <c r="K24" i="4" s="1"/>
  <c r="M20" i="4"/>
  <c r="L19" i="4"/>
  <c r="M10" i="4"/>
  <c r="L29" i="4"/>
  <c r="K37" i="4"/>
  <c r="L42" i="4"/>
  <c r="M40" i="4"/>
  <c r="L38" i="4"/>
  <c r="N67" i="4"/>
  <c r="M59" i="4"/>
  <c r="H3" i="4"/>
  <c r="F2" i="5"/>
  <c r="E55" i="11" l="1"/>
  <c r="E62" i="11" s="1"/>
  <c r="E69" i="11" s="1"/>
  <c r="E76" i="11" s="1"/>
  <c r="E83" i="11" s="1"/>
  <c r="E137" i="11" s="1"/>
  <c r="E189" i="11" s="1"/>
  <c r="E245" i="11"/>
  <c r="E298" i="11" s="1"/>
  <c r="E305" i="11" s="1"/>
  <c r="E312" i="11" s="1"/>
  <c r="E319" i="11" s="1"/>
  <c r="E326" i="11" s="1"/>
  <c r="E380" i="11" s="1"/>
  <c r="E432" i="11" s="1"/>
  <c r="AK3" i="5"/>
  <c r="AK6" i="5" s="1"/>
  <c r="AK7" i="5" s="1"/>
  <c r="D66" i="11"/>
  <c r="D73" i="11" s="1"/>
  <c r="D63" i="11"/>
  <c r="D70" i="11" s="1"/>
  <c r="D77" i="11" s="1"/>
  <c r="D60" i="11"/>
  <c r="E12" i="5"/>
  <c r="E14" i="5" s="1"/>
  <c r="E57" i="11"/>
  <c r="E56" i="11"/>
  <c r="E58" i="11"/>
  <c r="E59" i="11"/>
  <c r="D65" i="11"/>
  <c r="D72" i="11" s="1"/>
  <c r="D12" i="5"/>
  <c r="D14" i="5" s="1"/>
  <c r="D39" i="5" s="1"/>
  <c r="D48" i="5" s="1"/>
  <c r="N66" i="4"/>
  <c r="F2" i="11"/>
  <c r="F57" i="2"/>
  <c r="E240" i="11" s="1"/>
  <c r="F2" i="9"/>
  <c r="F55" i="9" s="1"/>
  <c r="F60" i="9" s="1"/>
  <c r="F65" i="9" s="1"/>
  <c r="F70" i="9" s="1"/>
  <c r="F75" i="9" s="1"/>
  <c r="F129" i="9" s="1"/>
  <c r="F181" i="9" s="1"/>
  <c r="F24" i="11" s="1"/>
  <c r="F53" i="11" s="1"/>
  <c r="F10" i="5" s="1"/>
  <c r="F2" i="7"/>
  <c r="G2" i="23"/>
  <c r="G4" i="21"/>
  <c r="G20" i="21" s="1"/>
  <c r="G3" i="22"/>
  <c r="G4" i="20"/>
  <c r="G18" i="20" s="1"/>
  <c r="G15" i="18"/>
  <c r="G25" i="18" s="1"/>
  <c r="G37" i="18" s="1"/>
  <c r="G47" i="18" s="1"/>
  <c r="G56" i="18" s="1"/>
  <c r="G75" i="18" s="1"/>
  <c r="G85" i="18" s="1"/>
  <c r="G97" i="18" s="1"/>
  <c r="G107" i="18" s="1"/>
  <c r="G116" i="18" s="1"/>
  <c r="G138" i="18" s="1"/>
  <c r="G148" i="18" s="1"/>
  <c r="G160" i="18" s="1"/>
  <c r="G170" i="18" s="1"/>
  <c r="G179" i="18" s="1"/>
  <c r="G16" i="17"/>
  <c r="H3" i="16"/>
  <c r="H22" i="16" s="1"/>
  <c r="I40" i="16" s="1"/>
  <c r="I58" i="16" s="1"/>
  <c r="I76" i="16" s="1"/>
  <c r="I94" i="16" s="1"/>
  <c r="I112" i="16" s="1"/>
  <c r="F17" i="13"/>
  <c r="I3" i="10"/>
  <c r="H57" i="10" s="1"/>
  <c r="H3" i="2"/>
  <c r="H120" i="2" s="1"/>
  <c r="G174" i="2" s="1"/>
  <c r="F1" i="8"/>
  <c r="G1" i="6"/>
  <c r="E60" i="13"/>
  <c r="E72" i="13" s="1"/>
  <c r="E78" i="13" s="1"/>
  <c r="E21" i="13"/>
  <c r="E38" i="13" s="1"/>
  <c r="N68" i="4"/>
  <c r="L44" i="22"/>
  <c r="L46" i="22" s="1"/>
  <c r="M12" i="4"/>
  <c r="M15" i="4"/>
  <c r="L17" i="22" s="1"/>
  <c r="M13" i="4"/>
  <c r="L54" i="22" s="1"/>
  <c r="L27" i="4"/>
  <c r="L24" i="4" s="1"/>
  <c r="M29" i="4"/>
  <c r="N10" i="4"/>
  <c r="N20" i="4"/>
  <c r="M19" i="4"/>
  <c r="M32" i="4"/>
  <c r="L37" i="4"/>
  <c r="M42" i="4"/>
  <c r="N40" i="4"/>
  <c r="M38" i="4"/>
  <c r="O67" i="4"/>
  <c r="N59" i="4"/>
  <c r="I3" i="4"/>
  <c r="G2" i="5"/>
  <c r="F55" i="11" l="1"/>
  <c r="F62" i="11" s="1"/>
  <c r="F69" i="11" s="1"/>
  <c r="F76" i="11" s="1"/>
  <c r="F83" i="11" s="1"/>
  <c r="F137" i="11" s="1"/>
  <c r="F189" i="11" s="1"/>
  <c r="F245" i="11"/>
  <c r="F298" i="11" s="1"/>
  <c r="F305" i="11" s="1"/>
  <c r="F312" i="11" s="1"/>
  <c r="F319" i="11" s="1"/>
  <c r="F326" i="11" s="1"/>
  <c r="F380" i="11" s="1"/>
  <c r="F432" i="11" s="1"/>
  <c r="E39" i="5"/>
  <c r="E48" i="5" s="1"/>
  <c r="D79" i="11"/>
  <c r="E63" i="11"/>
  <c r="E70" i="11" s="1"/>
  <c r="E60" i="11"/>
  <c r="D74" i="11"/>
  <c r="D18" i="6" s="1"/>
  <c r="D80" i="11"/>
  <c r="F56" i="11"/>
  <c r="F59" i="11"/>
  <c r="F66" i="11" s="1"/>
  <c r="F73" i="11" s="1"/>
  <c r="F80" i="11" s="1"/>
  <c r="F58" i="11"/>
  <c r="F57" i="11"/>
  <c r="F64" i="11" s="1"/>
  <c r="F71" i="11" s="1"/>
  <c r="F78" i="11" s="1"/>
  <c r="E64" i="11"/>
  <c r="E71" i="11" s="1"/>
  <c r="D5" i="22"/>
  <c r="D9" i="22" s="1"/>
  <c r="D61" i="5"/>
  <c r="E66" i="11"/>
  <c r="E73" i="11" s="1"/>
  <c r="D67" i="11"/>
  <c r="C7" i="7" s="1"/>
  <c r="AL3" i="5"/>
  <c r="AL6" i="5" s="1"/>
  <c r="AL7" i="5" s="1"/>
  <c r="E65" i="11"/>
  <c r="E72" i="11" s="1"/>
  <c r="O66" i="4"/>
  <c r="F21" i="13"/>
  <c r="F38" i="13" s="1"/>
  <c r="F60" i="13"/>
  <c r="F72" i="13" s="1"/>
  <c r="F78" i="13" s="1"/>
  <c r="G2" i="9"/>
  <c r="G55" i="9" s="1"/>
  <c r="G60" i="9" s="1"/>
  <c r="G65" i="9" s="1"/>
  <c r="G70" i="9" s="1"/>
  <c r="G75" i="9" s="1"/>
  <c r="G129" i="9" s="1"/>
  <c r="G181" i="9" s="1"/>
  <c r="G24" i="11" s="1"/>
  <c r="G53" i="11" s="1"/>
  <c r="G10" i="5" s="1"/>
  <c r="G57" i="2"/>
  <c r="F240" i="11" s="1"/>
  <c r="G2" i="11"/>
  <c r="G2" i="7"/>
  <c r="H2" i="23"/>
  <c r="H3" i="22"/>
  <c r="H4" i="21"/>
  <c r="H20" i="21" s="1"/>
  <c r="H4" i="20"/>
  <c r="H18" i="20" s="1"/>
  <c r="H15" i="18"/>
  <c r="H25" i="18" s="1"/>
  <c r="H37" i="18" s="1"/>
  <c r="H47" i="18" s="1"/>
  <c r="H56" i="18" s="1"/>
  <c r="H75" i="18" s="1"/>
  <c r="H85" i="18" s="1"/>
  <c r="H97" i="18" s="1"/>
  <c r="H107" i="18" s="1"/>
  <c r="H116" i="18" s="1"/>
  <c r="H138" i="18" s="1"/>
  <c r="H148" i="18" s="1"/>
  <c r="H160" i="18" s="1"/>
  <c r="H170" i="18" s="1"/>
  <c r="H179" i="18" s="1"/>
  <c r="H16" i="17"/>
  <c r="I3" i="16"/>
  <c r="I22" i="16" s="1"/>
  <c r="J40" i="16" s="1"/>
  <c r="J58" i="16" s="1"/>
  <c r="J76" i="16" s="1"/>
  <c r="J94" i="16" s="1"/>
  <c r="J112" i="16" s="1"/>
  <c r="G17" i="13"/>
  <c r="J3" i="10"/>
  <c r="I57" i="10" s="1"/>
  <c r="I3" i="2"/>
  <c r="I120" i="2" s="1"/>
  <c r="H174" i="2" s="1"/>
  <c r="G1" i="8"/>
  <c r="H1" i="6"/>
  <c r="N13" i="4"/>
  <c r="M54" i="22" s="1"/>
  <c r="N15" i="4"/>
  <c r="M17" i="22" s="1"/>
  <c r="O68" i="4"/>
  <c r="M44" i="22"/>
  <c r="M46" i="22" s="1"/>
  <c r="N12" i="4"/>
  <c r="N19" i="4"/>
  <c r="O20" i="4"/>
  <c r="N29" i="4"/>
  <c r="N32" i="4"/>
  <c r="O10" i="4"/>
  <c r="M27" i="4"/>
  <c r="M24" i="4" s="1"/>
  <c r="M37" i="4"/>
  <c r="N42" i="4"/>
  <c r="O40" i="4"/>
  <c r="N38" i="4"/>
  <c r="P67" i="4"/>
  <c r="F63" i="24" s="1"/>
  <c r="O59" i="4"/>
  <c r="J3" i="4"/>
  <c r="H2" i="5"/>
  <c r="G55" i="11" l="1"/>
  <c r="G62" i="11" s="1"/>
  <c r="G69" i="11" s="1"/>
  <c r="G76" i="11" s="1"/>
  <c r="G83" i="11" s="1"/>
  <c r="G137" i="11" s="1"/>
  <c r="G189" i="11" s="1"/>
  <c r="G245" i="11"/>
  <c r="G298" i="11" s="1"/>
  <c r="G305" i="11" s="1"/>
  <c r="G312" i="11" s="1"/>
  <c r="G319" i="11" s="1"/>
  <c r="G326" i="11" s="1"/>
  <c r="G380" i="11" s="1"/>
  <c r="G432" i="11" s="1"/>
  <c r="E5" i="22"/>
  <c r="E9" i="22" s="1"/>
  <c r="E61" i="5"/>
  <c r="E6" i="20" s="1"/>
  <c r="E8" i="20" s="1"/>
  <c r="C4" i="8"/>
  <c r="D81" i="11"/>
  <c r="E79" i="11"/>
  <c r="G57" i="11"/>
  <c r="G12" i="5"/>
  <c r="G14" i="5" s="1"/>
  <c r="G56" i="11"/>
  <c r="G59" i="11"/>
  <c r="G58" i="11"/>
  <c r="G65" i="11" s="1"/>
  <c r="G72" i="11" s="1"/>
  <c r="G79" i="11" s="1"/>
  <c r="D6" i="21"/>
  <c r="D10" i="21" s="1"/>
  <c r="D65" i="5"/>
  <c r="E80" i="4" s="1"/>
  <c r="D6" i="20"/>
  <c r="D8" i="20" s="1"/>
  <c r="F63" i="11"/>
  <c r="F60" i="11"/>
  <c r="E74" i="11"/>
  <c r="E18" i="6" s="1"/>
  <c r="F65" i="11"/>
  <c r="F72" i="11" s="1"/>
  <c r="AM3" i="5"/>
  <c r="E80" i="11"/>
  <c r="E78" i="11"/>
  <c r="F12" i="5"/>
  <c r="F14" i="5" s="1"/>
  <c r="E67" i="11"/>
  <c r="D7" i="7" s="1"/>
  <c r="E77" i="11"/>
  <c r="P66" i="4"/>
  <c r="F62" i="24" s="1"/>
  <c r="H2" i="7"/>
  <c r="I2" i="23"/>
  <c r="I3" i="22"/>
  <c r="I4" i="21"/>
  <c r="I20" i="21" s="1"/>
  <c r="I4" i="20"/>
  <c r="I18" i="20" s="1"/>
  <c r="I15" i="18"/>
  <c r="I25" i="18" s="1"/>
  <c r="I37" i="18" s="1"/>
  <c r="I47" i="18" s="1"/>
  <c r="I56" i="18" s="1"/>
  <c r="I75" i="18" s="1"/>
  <c r="I85" i="18" s="1"/>
  <c r="I97" i="18" s="1"/>
  <c r="I107" i="18" s="1"/>
  <c r="I116" i="18" s="1"/>
  <c r="I138" i="18" s="1"/>
  <c r="I148" i="18" s="1"/>
  <c r="I160" i="18" s="1"/>
  <c r="I170" i="18" s="1"/>
  <c r="I179" i="18" s="1"/>
  <c r="I16" i="17"/>
  <c r="J3" i="16"/>
  <c r="J22" i="16" s="1"/>
  <c r="K40" i="16" s="1"/>
  <c r="K58" i="16" s="1"/>
  <c r="K76" i="16" s="1"/>
  <c r="K94" i="16" s="1"/>
  <c r="K112" i="16" s="1"/>
  <c r="H17" i="13"/>
  <c r="J3" i="2"/>
  <c r="J120" i="2" s="1"/>
  <c r="I174" i="2" s="1"/>
  <c r="K3" i="10"/>
  <c r="J57" i="10" s="1"/>
  <c r="H1" i="8"/>
  <c r="I1" i="6"/>
  <c r="H2" i="9"/>
  <c r="H55" i="9" s="1"/>
  <c r="H60" i="9" s="1"/>
  <c r="H65" i="9" s="1"/>
  <c r="H70" i="9" s="1"/>
  <c r="H75" i="9" s="1"/>
  <c r="H129" i="9" s="1"/>
  <c r="H181" i="9" s="1"/>
  <c r="H24" i="11" s="1"/>
  <c r="H53" i="11" s="1"/>
  <c r="H10" i="5" s="1"/>
  <c r="H2" i="11"/>
  <c r="H57" i="2"/>
  <c r="G240" i="11" s="1"/>
  <c r="G60" i="13"/>
  <c r="G72" i="13" s="1"/>
  <c r="G78" i="13" s="1"/>
  <c r="G21" i="13"/>
  <c r="G38" i="13" s="1"/>
  <c r="P68" i="4"/>
  <c r="F64" i="24" s="1"/>
  <c r="N44" i="22"/>
  <c r="N46" i="22" s="1"/>
  <c r="O13" i="4"/>
  <c r="N54" i="22" s="1"/>
  <c r="O12" i="4"/>
  <c r="O15" i="4"/>
  <c r="N17" i="22" s="1"/>
  <c r="O29" i="4"/>
  <c r="P10" i="4"/>
  <c r="N27" i="4"/>
  <c r="N24" i="4" s="1"/>
  <c r="O32" i="4"/>
  <c r="P20" i="4"/>
  <c r="F16" i="24" s="1"/>
  <c r="F15" i="24" s="1"/>
  <c r="O19" i="4"/>
  <c r="N37" i="4"/>
  <c r="O42" i="4"/>
  <c r="P40" i="4"/>
  <c r="F36" i="24" s="1"/>
  <c r="F34" i="24" s="1"/>
  <c r="F33" i="24" s="1"/>
  <c r="C4" i="25" s="1"/>
  <c r="O38" i="4"/>
  <c r="Q67" i="4"/>
  <c r="P59" i="4"/>
  <c r="F54" i="24" s="1"/>
  <c r="K3" i="4"/>
  <c r="I2" i="5"/>
  <c r="C25" i="7" l="1"/>
  <c r="D12" i="22" s="1"/>
  <c r="H55" i="11"/>
  <c r="H62" i="11" s="1"/>
  <c r="H69" i="11" s="1"/>
  <c r="H76" i="11" s="1"/>
  <c r="H83" i="11" s="1"/>
  <c r="H137" i="11" s="1"/>
  <c r="H189" i="11" s="1"/>
  <c r="H245" i="11"/>
  <c r="H298" i="11" s="1"/>
  <c r="H305" i="11" s="1"/>
  <c r="H312" i="11" s="1"/>
  <c r="H319" i="11" s="1"/>
  <c r="H326" i="11" s="1"/>
  <c r="H380" i="11" s="1"/>
  <c r="H432" i="11" s="1"/>
  <c r="E65" i="5"/>
  <c r="F80" i="4" s="1"/>
  <c r="E6" i="21"/>
  <c r="E10" i="21" s="1"/>
  <c r="G39" i="5"/>
  <c r="G48" i="5" s="1"/>
  <c r="F39" i="5"/>
  <c r="F48" i="5" s="1"/>
  <c r="C6" i="8"/>
  <c r="D8" i="8" s="1"/>
  <c r="E34" i="6" s="1"/>
  <c r="C7" i="8"/>
  <c r="C11" i="8" s="1"/>
  <c r="E14" i="4" s="1"/>
  <c r="E9" i="4" s="1"/>
  <c r="E81" i="11"/>
  <c r="F79" i="11"/>
  <c r="F70" i="11"/>
  <c r="F67" i="11"/>
  <c r="E7" i="7" s="1"/>
  <c r="G66" i="11"/>
  <c r="G73" i="11" s="1"/>
  <c r="G80" i="11" s="1"/>
  <c r="H57" i="11"/>
  <c r="H64" i="11" s="1"/>
  <c r="H71" i="11" s="1"/>
  <c r="H78" i="11" s="1"/>
  <c r="H56" i="11"/>
  <c r="H59" i="11"/>
  <c r="H66" i="11" s="1"/>
  <c r="H73" i="11" s="1"/>
  <c r="H80" i="11" s="1"/>
  <c r="H58" i="11"/>
  <c r="G63" i="11"/>
  <c r="G60" i="11"/>
  <c r="AM6" i="5"/>
  <c r="AM7" i="5" s="1"/>
  <c r="H86" i="24"/>
  <c r="G64" i="11"/>
  <c r="G71" i="11" s="1"/>
  <c r="Q66" i="4"/>
  <c r="I2" i="9"/>
  <c r="I55" i="9" s="1"/>
  <c r="I60" i="9" s="1"/>
  <c r="I65" i="9" s="1"/>
  <c r="I70" i="9" s="1"/>
  <c r="I75" i="9" s="1"/>
  <c r="I129" i="9" s="1"/>
  <c r="I181" i="9" s="1"/>
  <c r="I24" i="11" s="1"/>
  <c r="I53" i="11" s="1"/>
  <c r="I10" i="5" s="1"/>
  <c r="I2" i="11"/>
  <c r="I57" i="2"/>
  <c r="H240" i="11" s="1"/>
  <c r="I2" i="7"/>
  <c r="J2" i="23"/>
  <c r="J3" i="22"/>
  <c r="J4" i="21"/>
  <c r="J20" i="21" s="1"/>
  <c r="J4" i="20"/>
  <c r="J18" i="20" s="1"/>
  <c r="J15" i="18"/>
  <c r="J25" i="18" s="1"/>
  <c r="J37" i="18" s="1"/>
  <c r="J47" i="18" s="1"/>
  <c r="J56" i="18" s="1"/>
  <c r="J75" i="18" s="1"/>
  <c r="J85" i="18" s="1"/>
  <c r="J97" i="18" s="1"/>
  <c r="J107" i="18" s="1"/>
  <c r="J116" i="18" s="1"/>
  <c r="J138" i="18" s="1"/>
  <c r="J148" i="18" s="1"/>
  <c r="J160" i="18" s="1"/>
  <c r="J170" i="18" s="1"/>
  <c r="J179" i="18" s="1"/>
  <c r="J16" i="17"/>
  <c r="K3" i="16"/>
  <c r="K22" i="16" s="1"/>
  <c r="L40" i="16" s="1"/>
  <c r="L58" i="16" s="1"/>
  <c r="L76" i="16" s="1"/>
  <c r="L94" i="16" s="1"/>
  <c r="L112" i="16" s="1"/>
  <c r="I17" i="13"/>
  <c r="L3" i="10"/>
  <c r="K57" i="10" s="1"/>
  <c r="K3" i="2"/>
  <c r="K120" i="2" s="1"/>
  <c r="J174" i="2" s="1"/>
  <c r="I1" i="8"/>
  <c r="J1" i="6"/>
  <c r="H21" i="13"/>
  <c r="H38" i="13" s="1"/>
  <c r="H60" i="13"/>
  <c r="H72" i="13" s="1"/>
  <c r="H78" i="13" s="1"/>
  <c r="P12" i="4"/>
  <c r="P15" i="4"/>
  <c r="O17" i="22" s="1"/>
  <c r="F207" i="24" s="1"/>
  <c r="F7" i="24"/>
  <c r="Q68" i="4"/>
  <c r="O44" i="22"/>
  <c r="P32" i="4"/>
  <c r="Q10" i="4"/>
  <c r="O27" i="4"/>
  <c r="O24" i="4" s="1"/>
  <c r="P29" i="4"/>
  <c r="P19" i="4"/>
  <c r="Q20" i="4"/>
  <c r="O37" i="4"/>
  <c r="P42" i="4"/>
  <c r="Q40" i="4"/>
  <c r="P38" i="4"/>
  <c r="R67" i="4"/>
  <c r="Q59" i="4"/>
  <c r="L3" i="4"/>
  <c r="J2" i="5"/>
  <c r="E56" i="4" l="1"/>
  <c r="D25" i="7"/>
  <c r="E12" i="22" s="1"/>
  <c r="I55" i="11"/>
  <c r="I62" i="11" s="1"/>
  <c r="I69" i="11" s="1"/>
  <c r="I76" i="11" s="1"/>
  <c r="I83" i="11" s="1"/>
  <c r="I137" i="11" s="1"/>
  <c r="I189" i="11" s="1"/>
  <c r="I245" i="11"/>
  <c r="I298" i="11" s="1"/>
  <c r="I305" i="11" s="1"/>
  <c r="I312" i="11" s="1"/>
  <c r="I319" i="11" s="1"/>
  <c r="I326" i="11" s="1"/>
  <c r="I380" i="11" s="1"/>
  <c r="I432" i="11" s="1"/>
  <c r="G5" i="22"/>
  <c r="G9" i="22" s="1"/>
  <c r="G61" i="5"/>
  <c r="G6" i="20" s="1"/>
  <c r="G8" i="20" s="1"/>
  <c r="F61" i="5"/>
  <c r="F6" i="21" s="1"/>
  <c r="F10" i="21" s="1"/>
  <c r="F5" i="22"/>
  <c r="F9" i="22" s="1"/>
  <c r="D4" i="8"/>
  <c r="D6" i="8" s="1"/>
  <c r="C12" i="8"/>
  <c r="E60" i="4" s="1"/>
  <c r="E14" i="22"/>
  <c r="O46" i="22"/>
  <c r="F233" i="24"/>
  <c r="F235" i="24" s="1"/>
  <c r="G78" i="11"/>
  <c r="H63" i="11"/>
  <c r="H60" i="11"/>
  <c r="G70" i="11"/>
  <c r="G74" i="11" s="1"/>
  <c r="G18" i="6" s="1"/>
  <c r="G67" i="11"/>
  <c r="F7" i="7" s="1"/>
  <c r="H65" i="11"/>
  <c r="H72" i="11" s="1"/>
  <c r="F77" i="11"/>
  <c r="F81" i="11" s="1"/>
  <c r="F74" i="11"/>
  <c r="F18" i="6" s="1"/>
  <c r="H89" i="24"/>
  <c r="H90" i="24" s="1"/>
  <c r="I59" i="11"/>
  <c r="I58" i="11"/>
  <c r="I57" i="11"/>
  <c r="I64" i="11" s="1"/>
  <c r="I71" i="11" s="1"/>
  <c r="I78" i="11" s="1"/>
  <c r="I56" i="11"/>
  <c r="I12" i="5"/>
  <c r="I14" i="5" s="1"/>
  <c r="H12" i="5"/>
  <c r="H14" i="5" s="1"/>
  <c r="R66" i="4"/>
  <c r="I21" i="13"/>
  <c r="I38" i="13" s="1"/>
  <c r="I60" i="13"/>
  <c r="I72" i="13" s="1"/>
  <c r="I78" i="13" s="1"/>
  <c r="J2" i="7"/>
  <c r="K2" i="23"/>
  <c r="K4" i="21"/>
  <c r="K20" i="21" s="1"/>
  <c r="K3" i="22"/>
  <c r="K4" i="20"/>
  <c r="K18" i="20" s="1"/>
  <c r="K15" i="18"/>
  <c r="K25" i="18" s="1"/>
  <c r="K37" i="18" s="1"/>
  <c r="K47" i="18" s="1"/>
  <c r="K56" i="18" s="1"/>
  <c r="K75" i="18" s="1"/>
  <c r="K85" i="18" s="1"/>
  <c r="K97" i="18" s="1"/>
  <c r="K107" i="18" s="1"/>
  <c r="K116" i="18" s="1"/>
  <c r="K138" i="18" s="1"/>
  <c r="K148" i="18" s="1"/>
  <c r="K160" i="18" s="1"/>
  <c r="K170" i="18" s="1"/>
  <c r="K179" i="18" s="1"/>
  <c r="K16" i="17"/>
  <c r="L3" i="16"/>
  <c r="L22" i="16" s="1"/>
  <c r="M40" i="16" s="1"/>
  <c r="M58" i="16" s="1"/>
  <c r="M76" i="16" s="1"/>
  <c r="M94" i="16" s="1"/>
  <c r="M112" i="16" s="1"/>
  <c r="J17" i="13"/>
  <c r="M3" i="10"/>
  <c r="L57" i="10" s="1"/>
  <c r="L3" i="2"/>
  <c r="L120" i="2" s="1"/>
  <c r="K174" i="2" s="1"/>
  <c r="J1" i="8"/>
  <c r="K1" i="6"/>
  <c r="J2" i="11"/>
  <c r="J57" i="2"/>
  <c r="I240" i="11" s="1"/>
  <c r="J2" i="9"/>
  <c r="J55" i="9" s="1"/>
  <c r="J60" i="9" s="1"/>
  <c r="J65" i="9" s="1"/>
  <c r="J70" i="9" s="1"/>
  <c r="J75" i="9" s="1"/>
  <c r="J129" i="9" s="1"/>
  <c r="J181" i="9" s="1"/>
  <c r="J24" i="11" s="1"/>
  <c r="J53" i="11" s="1"/>
  <c r="J10" i="5" s="1"/>
  <c r="R68" i="4"/>
  <c r="P44" i="22"/>
  <c r="Q15" i="4"/>
  <c r="P17" i="22"/>
  <c r="F12" i="24"/>
  <c r="Q12" i="4"/>
  <c r="F9" i="24"/>
  <c r="Q29" i="4"/>
  <c r="R10" i="4"/>
  <c r="Q19" i="4"/>
  <c r="R20" i="4"/>
  <c r="P27" i="4"/>
  <c r="P24" i="4" s="1"/>
  <c r="Q32" i="4"/>
  <c r="P37" i="4"/>
  <c r="Q42" i="4"/>
  <c r="R40" i="4"/>
  <c r="Q38" i="4"/>
  <c r="S67" i="4"/>
  <c r="R59" i="4"/>
  <c r="M3" i="4"/>
  <c r="K2" i="5"/>
  <c r="F56" i="4" l="1"/>
  <c r="E55" i="4"/>
  <c r="D7" i="8"/>
  <c r="D11" i="8" s="1"/>
  <c r="F14" i="4" s="1"/>
  <c r="F9" i="4" s="1"/>
  <c r="E25" i="7"/>
  <c r="F12" i="22" s="1"/>
  <c r="D16" i="22"/>
  <c r="D20" i="22" s="1"/>
  <c r="D22" i="22" s="1"/>
  <c r="J55" i="11"/>
  <c r="J62" i="11" s="1"/>
  <c r="J69" i="11" s="1"/>
  <c r="J76" i="11" s="1"/>
  <c r="J83" i="11" s="1"/>
  <c r="J137" i="11" s="1"/>
  <c r="J189" i="11" s="1"/>
  <c r="J245" i="11"/>
  <c r="J298" i="11" s="1"/>
  <c r="J305" i="11" s="1"/>
  <c r="J312" i="11" s="1"/>
  <c r="J319" i="11" s="1"/>
  <c r="J326" i="11" s="1"/>
  <c r="J380" i="11" s="1"/>
  <c r="J432" i="11" s="1"/>
  <c r="F6" i="20"/>
  <c r="F8" i="20" s="1"/>
  <c r="F65" i="5"/>
  <c r="G80" i="4" s="1"/>
  <c r="G65" i="5"/>
  <c r="H80" i="4" s="1"/>
  <c r="G6" i="21"/>
  <c r="G10" i="21" s="1"/>
  <c r="P46" i="22"/>
  <c r="G77" i="11"/>
  <c r="G81" i="11" s="1"/>
  <c r="I65" i="11"/>
  <c r="I72" i="11" s="1"/>
  <c r="H67" i="11"/>
  <c r="G7" i="7" s="1"/>
  <c r="I66" i="11"/>
  <c r="I73" i="11" s="1"/>
  <c r="J58" i="11"/>
  <c r="J12" i="5"/>
  <c r="J14" i="5" s="1"/>
  <c r="J57" i="11"/>
  <c r="J56" i="11"/>
  <c r="J59" i="11"/>
  <c r="J66" i="11" s="1"/>
  <c r="J73" i="11" s="1"/>
  <c r="J80" i="11" s="1"/>
  <c r="I63" i="11"/>
  <c r="I60" i="11"/>
  <c r="H70" i="11"/>
  <c r="E8" i="8"/>
  <c r="F34" i="6" s="1"/>
  <c r="D12" i="8"/>
  <c r="F60" i="4" s="1"/>
  <c r="H79" i="11"/>
  <c r="S66" i="4"/>
  <c r="K2" i="7"/>
  <c r="L2" i="23"/>
  <c r="L4" i="21"/>
  <c r="L20" i="21" s="1"/>
  <c r="L3" i="22"/>
  <c r="L4" i="20"/>
  <c r="L18" i="20" s="1"/>
  <c r="L15" i="18"/>
  <c r="L25" i="18" s="1"/>
  <c r="L37" i="18" s="1"/>
  <c r="L47" i="18" s="1"/>
  <c r="L56" i="18" s="1"/>
  <c r="L75" i="18" s="1"/>
  <c r="L85" i="18" s="1"/>
  <c r="L97" i="18" s="1"/>
  <c r="L107" i="18" s="1"/>
  <c r="L116" i="18" s="1"/>
  <c r="L138" i="18" s="1"/>
  <c r="L148" i="18" s="1"/>
  <c r="L160" i="18" s="1"/>
  <c r="L170" i="18" s="1"/>
  <c r="L179" i="18" s="1"/>
  <c r="L16" i="17"/>
  <c r="M3" i="16"/>
  <c r="M22" i="16" s="1"/>
  <c r="N40" i="16" s="1"/>
  <c r="N58" i="16" s="1"/>
  <c r="N76" i="16" s="1"/>
  <c r="N94" i="16" s="1"/>
  <c r="N112" i="16" s="1"/>
  <c r="K17" i="13"/>
  <c r="M3" i="2"/>
  <c r="M120" i="2" s="1"/>
  <c r="L174" i="2" s="1"/>
  <c r="N3" i="10"/>
  <c r="M57" i="10" s="1"/>
  <c r="K1" i="8"/>
  <c r="L1" i="6"/>
  <c r="J60" i="13"/>
  <c r="J72" i="13" s="1"/>
  <c r="J78" i="13" s="1"/>
  <c r="J21" i="13"/>
  <c r="J38" i="13" s="1"/>
  <c r="K2" i="11"/>
  <c r="K2" i="9"/>
  <c r="K55" i="9" s="1"/>
  <c r="K60" i="9" s="1"/>
  <c r="K65" i="9" s="1"/>
  <c r="K70" i="9" s="1"/>
  <c r="K75" i="9" s="1"/>
  <c r="K129" i="9" s="1"/>
  <c r="K181" i="9" s="1"/>
  <c r="K24" i="11" s="1"/>
  <c r="K53" i="11" s="1"/>
  <c r="K10" i="5" s="1"/>
  <c r="K57" i="2"/>
  <c r="J240" i="11" s="1"/>
  <c r="S68" i="4"/>
  <c r="Q44" i="22"/>
  <c r="Q46" i="22" s="1"/>
  <c r="R12" i="4"/>
  <c r="R15" i="4"/>
  <c r="Q17" i="22" s="1"/>
  <c r="Q27" i="4"/>
  <c r="Q24" i="4" s="1"/>
  <c r="S10" i="4"/>
  <c r="R32" i="4"/>
  <c r="S20" i="4"/>
  <c r="R19" i="4"/>
  <c r="R29" i="4"/>
  <c r="Q37" i="4"/>
  <c r="R42" i="4"/>
  <c r="S40" i="4"/>
  <c r="R38" i="4"/>
  <c r="T67" i="4"/>
  <c r="S59" i="4"/>
  <c r="N3" i="4"/>
  <c r="L2" i="5"/>
  <c r="F55" i="4" l="1"/>
  <c r="G56" i="4"/>
  <c r="E4" i="8"/>
  <c r="E7" i="8" s="1"/>
  <c r="F14" i="22"/>
  <c r="B2" i="27"/>
  <c r="F25" i="7"/>
  <c r="H56" i="4" s="1"/>
  <c r="K55" i="11"/>
  <c r="K62" i="11" s="1"/>
  <c r="K69" i="11" s="1"/>
  <c r="K76" i="11" s="1"/>
  <c r="K83" i="11" s="1"/>
  <c r="K137" i="11" s="1"/>
  <c r="K189" i="11" s="1"/>
  <c r="K245" i="11"/>
  <c r="K298" i="11" s="1"/>
  <c r="K305" i="11" s="1"/>
  <c r="K312" i="11" s="1"/>
  <c r="K319" i="11" s="1"/>
  <c r="K326" i="11" s="1"/>
  <c r="K380" i="11" s="1"/>
  <c r="K432" i="11" s="1"/>
  <c r="I79" i="11"/>
  <c r="I67" i="11"/>
  <c r="H7" i="7" s="1"/>
  <c r="I70" i="11"/>
  <c r="I74" i="11" s="1"/>
  <c r="I18" i="6" s="1"/>
  <c r="J63" i="11"/>
  <c r="J60" i="11"/>
  <c r="I80" i="11"/>
  <c r="J64" i="11"/>
  <c r="J71" i="11" s="1"/>
  <c r="H77" i="11"/>
  <c r="H81" i="11" s="1"/>
  <c r="H74" i="11"/>
  <c r="H18" i="6" s="1"/>
  <c r="K58" i="11"/>
  <c r="K57" i="11"/>
  <c r="K56" i="11"/>
  <c r="K59" i="11"/>
  <c r="K66" i="11" s="1"/>
  <c r="K73" i="11" s="1"/>
  <c r="K80" i="11" s="1"/>
  <c r="E16" i="22"/>
  <c r="E20" i="22" s="1"/>
  <c r="E22" i="22" s="1"/>
  <c r="J65" i="11"/>
  <c r="J72" i="11" s="1"/>
  <c r="J79" i="11" s="1"/>
  <c r="T66" i="4"/>
  <c r="L2" i="7"/>
  <c r="M2" i="23"/>
  <c r="M4" i="21"/>
  <c r="M20" i="21" s="1"/>
  <c r="M3" i="22"/>
  <c r="M4" i="20"/>
  <c r="M18" i="20" s="1"/>
  <c r="M15" i="18"/>
  <c r="M25" i="18" s="1"/>
  <c r="M37" i="18" s="1"/>
  <c r="M47" i="18" s="1"/>
  <c r="M56" i="18" s="1"/>
  <c r="M75" i="18" s="1"/>
  <c r="M85" i="18" s="1"/>
  <c r="M97" i="18" s="1"/>
  <c r="M107" i="18" s="1"/>
  <c r="M116" i="18" s="1"/>
  <c r="M138" i="18" s="1"/>
  <c r="M148" i="18" s="1"/>
  <c r="M160" i="18" s="1"/>
  <c r="M170" i="18" s="1"/>
  <c r="M179" i="18" s="1"/>
  <c r="M16" i="17"/>
  <c r="N3" i="16"/>
  <c r="N22" i="16" s="1"/>
  <c r="O40" i="16" s="1"/>
  <c r="O58" i="16" s="1"/>
  <c r="O76" i="16" s="1"/>
  <c r="O94" i="16" s="1"/>
  <c r="O112" i="16" s="1"/>
  <c r="L17" i="13"/>
  <c r="N3" i="2"/>
  <c r="N120" i="2" s="1"/>
  <c r="M174" i="2" s="1"/>
  <c r="O3" i="10"/>
  <c r="N57" i="10" s="1"/>
  <c r="L1" i="8"/>
  <c r="M1" i="6"/>
  <c r="L57" i="2"/>
  <c r="K240" i="11" s="1"/>
  <c r="L2" i="9"/>
  <c r="L55" i="9" s="1"/>
  <c r="L60" i="9" s="1"/>
  <c r="L65" i="9" s="1"/>
  <c r="L70" i="9" s="1"/>
  <c r="L75" i="9" s="1"/>
  <c r="L129" i="9" s="1"/>
  <c r="L181" i="9" s="1"/>
  <c r="L24" i="11" s="1"/>
  <c r="L53" i="11" s="1"/>
  <c r="L10" i="5" s="1"/>
  <c r="L2" i="11"/>
  <c r="K21" i="13"/>
  <c r="K38" i="13" s="1"/>
  <c r="K60" i="13"/>
  <c r="K72" i="13" s="1"/>
  <c r="K78" i="13" s="1"/>
  <c r="S15" i="4"/>
  <c r="R17" i="22" s="1"/>
  <c r="S12" i="4"/>
  <c r="T68" i="4"/>
  <c r="R44" i="22"/>
  <c r="R46" i="22" s="1"/>
  <c r="T10" i="4"/>
  <c r="S19" i="4"/>
  <c r="T20" i="4"/>
  <c r="S29" i="4"/>
  <c r="S32" i="4"/>
  <c r="R27" i="4"/>
  <c r="R24" i="4" s="1"/>
  <c r="R37" i="4"/>
  <c r="S42" i="4"/>
  <c r="T40" i="4"/>
  <c r="S38" i="4"/>
  <c r="U67" i="4"/>
  <c r="T59" i="4"/>
  <c r="O3" i="4"/>
  <c r="M2" i="5"/>
  <c r="E6" i="8" l="1"/>
  <c r="F8" i="8" s="1"/>
  <c r="G34" i="6" s="1"/>
  <c r="G12" i="22"/>
  <c r="I77" i="11"/>
  <c r="G25" i="7"/>
  <c r="H12" i="22" s="1"/>
  <c r="L55" i="11"/>
  <c r="L62" i="11" s="1"/>
  <c r="L69" i="11" s="1"/>
  <c r="L76" i="11" s="1"/>
  <c r="L83" i="11" s="1"/>
  <c r="L137" i="11" s="1"/>
  <c r="L189" i="11" s="1"/>
  <c r="L245" i="11"/>
  <c r="L298" i="11" s="1"/>
  <c r="L305" i="11" s="1"/>
  <c r="L312" i="11" s="1"/>
  <c r="L319" i="11" s="1"/>
  <c r="L326" i="11" s="1"/>
  <c r="L380" i="11" s="1"/>
  <c r="L432" i="11" s="1"/>
  <c r="C2" i="27"/>
  <c r="I81" i="11"/>
  <c r="L57" i="11"/>
  <c r="L56" i="11"/>
  <c r="L59" i="11"/>
  <c r="L12" i="5"/>
  <c r="L14" i="5" s="1"/>
  <c r="L58" i="11"/>
  <c r="K60" i="11"/>
  <c r="K63" i="11"/>
  <c r="K64" i="11"/>
  <c r="K71" i="11" s="1"/>
  <c r="E11" i="8"/>
  <c r="G14" i="4" s="1"/>
  <c r="G9" i="4" s="1"/>
  <c r="F4" i="8"/>
  <c r="K12" i="5"/>
  <c r="K14" i="5" s="1"/>
  <c r="K65" i="11"/>
  <c r="K72" i="11" s="1"/>
  <c r="J78" i="11"/>
  <c r="J70" i="11"/>
  <c r="J67" i="11"/>
  <c r="I7" i="7" s="1"/>
  <c r="U66" i="4"/>
  <c r="M2" i="7"/>
  <c r="N2" i="23"/>
  <c r="N3" i="22"/>
  <c r="N4" i="21"/>
  <c r="N20" i="21" s="1"/>
  <c r="N4" i="20"/>
  <c r="N18" i="20" s="1"/>
  <c r="N15" i="18"/>
  <c r="N25" i="18" s="1"/>
  <c r="N37" i="18" s="1"/>
  <c r="N47" i="18" s="1"/>
  <c r="N56" i="18" s="1"/>
  <c r="N75" i="18" s="1"/>
  <c r="N85" i="18" s="1"/>
  <c r="N97" i="18" s="1"/>
  <c r="N107" i="18" s="1"/>
  <c r="N116" i="18" s="1"/>
  <c r="N138" i="18" s="1"/>
  <c r="N148" i="18" s="1"/>
  <c r="N160" i="18" s="1"/>
  <c r="N170" i="18" s="1"/>
  <c r="N179" i="18" s="1"/>
  <c r="N16" i="17"/>
  <c r="O3" i="16"/>
  <c r="O22" i="16" s="1"/>
  <c r="P40" i="16" s="1"/>
  <c r="P58" i="16" s="1"/>
  <c r="P76" i="16" s="1"/>
  <c r="P94" i="16" s="1"/>
  <c r="P112" i="16" s="1"/>
  <c r="M17" i="13"/>
  <c r="P3" i="10"/>
  <c r="O57" i="10" s="1"/>
  <c r="O3" i="2"/>
  <c r="O120" i="2" s="1"/>
  <c r="N174" i="2" s="1"/>
  <c r="M1" i="8"/>
  <c r="N1" i="6"/>
  <c r="M57" i="2"/>
  <c r="L240" i="11" s="1"/>
  <c r="M2" i="9"/>
  <c r="M55" i="9" s="1"/>
  <c r="M60" i="9" s="1"/>
  <c r="M65" i="9" s="1"/>
  <c r="M70" i="9" s="1"/>
  <c r="M75" i="9" s="1"/>
  <c r="M129" i="9" s="1"/>
  <c r="M181" i="9" s="1"/>
  <c r="M24" i="11" s="1"/>
  <c r="M53" i="11" s="1"/>
  <c r="M10" i="5" s="1"/>
  <c r="M2" i="11"/>
  <c r="L60" i="13"/>
  <c r="L72" i="13" s="1"/>
  <c r="L78" i="13" s="1"/>
  <c r="L21" i="13"/>
  <c r="L38" i="13" s="1"/>
  <c r="U68" i="4"/>
  <c r="S44" i="22"/>
  <c r="S46" i="22" s="1"/>
  <c r="T15" i="4"/>
  <c r="S17" i="22" s="1"/>
  <c r="T12" i="4"/>
  <c r="T32" i="4"/>
  <c r="T29" i="4"/>
  <c r="T19" i="4"/>
  <c r="U20" i="4"/>
  <c r="S27" i="4"/>
  <c r="S24" i="4" s="1"/>
  <c r="U10" i="4"/>
  <c r="S37" i="4"/>
  <c r="T42" i="4"/>
  <c r="U40" i="4"/>
  <c r="T38" i="4"/>
  <c r="V67" i="4"/>
  <c r="U59" i="4"/>
  <c r="P3" i="4"/>
  <c r="N2" i="5"/>
  <c r="E12" i="8" l="1"/>
  <c r="G60" i="4" s="1"/>
  <c r="G55" i="4" s="1"/>
  <c r="I56" i="4"/>
  <c r="H25" i="7"/>
  <c r="I12" i="22" s="1"/>
  <c r="M55" i="11"/>
  <c r="M62" i="11" s="1"/>
  <c r="M69" i="11" s="1"/>
  <c r="M76" i="11" s="1"/>
  <c r="M83" i="11" s="1"/>
  <c r="M137" i="11" s="1"/>
  <c r="M189" i="11" s="1"/>
  <c r="M245" i="11"/>
  <c r="M298" i="11" s="1"/>
  <c r="M305" i="11" s="1"/>
  <c r="M312" i="11" s="1"/>
  <c r="M319" i="11" s="1"/>
  <c r="M326" i="11" s="1"/>
  <c r="M380" i="11" s="1"/>
  <c r="M432" i="11" s="1"/>
  <c r="K78" i="11"/>
  <c r="K79" i="11"/>
  <c r="G14" i="22"/>
  <c r="F16" i="22"/>
  <c r="F20" i="22" s="1"/>
  <c r="F22" i="22" s="1"/>
  <c r="K70" i="11"/>
  <c r="K67" i="11"/>
  <c r="J7" i="7" s="1"/>
  <c r="L66" i="11"/>
  <c r="L73" i="11" s="1"/>
  <c r="M12" i="5"/>
  <c r="M14" i="5" s="1"/>
  <c r="M56" i="11"/>
  <c r="M59" i="11"/>
  <c r="M58" i="11"/>
  <c r="M65" i="11" s="1"/>
  <c r="M72" i="11" s="1"/>
  <c r="M79" i="11" s="1"/>
  <c r="M57" i="11"/>
  <c r="L63" i="11"/>
  <c r="L60" i="11"/>
  <c r="J77" i="11"/>
  <c r="J81" i="11" s="1"/>
  <c r="I25" i="7" s="1"/>
  <c r="J74" i="11"/>
  <c r="J18" i="6" s="1"/>
  <c r="F6" i="8"/>
  <c r="F7" i="8"/>
  <c r="F11" i="8" s="1"/>
  <c r="H14" i="4" s="1"/>
  <c r="H9" i="4" s="1"/>
  <c r="L65" i="11"/>
  <c r="L72" i="11" s="1"/>
  <c r="L64" i="11"/>
  <c r="L71" i="11" s="1"/>
  <c r="L78" i="11" s="1"/>
  <c r="V66" i="4"/>
  <c r="N2" i="7"/>
  <c r="O2" i="23"/>
  <c r="O4" i="21"/>
  <c r="O20" i="21" s="1"/>
  <c r="O3" i="22"/>
  <c r="O4" i="20"/>
  <c r="O18" i="20" s="1"/>
  <c r="O15" i="18"/>
  <c r="O25" i="18" s="1"/>
  <c r="O37" i="18" s="1"/>
  <c r="O47" i="18" s="1"/>
  <c r="O56" i="18" s="1"/>
  <c r="O75" i="18" s="1"/>
  <c r="O85" i="18" s="1"/>
  <c r="O97" i="18" s="1"/>
  <c r="O107" i="18" s="1"/>
  <c r="O116" i="18" s="1"/>
  <c r="O138" i="18" s="1"/>
  <c r="O148" i="18" s="1"/>
  <c r="O160" i="18" s="1"/>
  <c r="O170" i="18" s="1"/>
  <c r="O179" i="18" s="1"/>
  <c r="O16" i="17"/>
  <c r="P3" i="16"/>
  <c r="P22" i="16" s="1"/>
  <c r="Q40" i="16" s="1"/>
  <c r="Q58" i="16" s="1"/>
  <c r="Q76" i="16" s="1"/>
  <c r="Q94" i="16" s="1"/>
  <c r="Q112" i="16" s="1"/>
  <c r="N17" i="13"/>
  <c r="Q3" i="10"/>
  <c r="P57" i="10" s="1"/>
  <c r="P3" i="2"/>
  <c r="P120" i="2" s="1"/>
  <c r="O174" i="2" s="1"/>
  <c r="N1" i="8"/>
  <c r="O1" i="6"/>
  <c r="N2" i="11"/>
  <c r="N2" i="9"/>
  <c r="N55" i="9" s="1"/>
  <c r="N60" i="9" s="1"/>
  <c r="N65" i="9" s="1"/>
  <c r="N70" i="9" s="1"/>
  <c r="N75" i="9" s="1"/>
  <c r="N129" i="9" s="1"/>
  <c r="N181" i="9" s="1"/>
  <c r="N24" i="11" s="1"/>
  <c r="N53" i="11" s="1"/>
  <c r="N10" i="5" s="1"/>
  <c r="N57" i="2"/>
  <c r="M240" i="11" s="1"/>
  <c r="M60" i="13"/>
  <c r="M72" i="13" s="1"/>
  <c r="M78" i="13" s="1"/>
  <c r="M21" i="13"/>
  <c r="M38" i="13" s="1"/>
  <c r="U15" i="4"/>
  <c r="U12" i="4"/>
  <c r="V68" i="4"/>
  <c r="T44" i="22"/>
  <c r="T46" i="22" s="1"/>
  <c r="U29" i="4"/>
  <c r="V20" i="4"/>
  <c r="U19" i="4"/>
  <c r="T27" i="4"/>
  <c r="T24" i="4" s="1"/>
  <c r="V10" i="4"/>
  <c r="U32" i="4"/>
  <c r="T37" i="4"/>
  <c r="U42" i="4"/>
  <c r="V40" i="4"/>
  <c r="U38" i="4"/>
  <c r="W67" i="4"/>
  <c r="V59" i="4"/>
  <c r="Q3" i="4"/>
  <c r="O2" i="5"/>
  <c r="J56" i="4" l="1"/>
  <c r="K56" i="4" s="1"/>
  <c r="N55" i="11"/>
  <c r="N62" i="11" s="1"/>
  <c r="N69" i="11" s="1"/>
  <c r="N76" i="11" s="1"/>
  <c r="N83" i="11" s="1"/>
  <c r="N137" i="11" s="1"/>
  <c r="N189" i="11" s="1"/>
  <c r="N245" i="11"/>
  <c r="N298" i="11" s="1"/>
  <c r="N305" i="11" s="1"/>
  <c r="N312" i="11" s="1"/>
  <c r="N319" i="11" s="1"/>
  <c r="N326" i="11" s="1"/>
  <c r="N380" i="11" s="1"/>
  <c r="N432" i="11" s="1"/>
  <c r="D2" i="27"/>
  <c r="L79" i="11"/>
  <c r="H14" i="22"/>
  <c r="J12" i="22"/>
  <c r="M64" i="11"/>
  <c r="M71" i="11" s="1"/>
  <c r="L80" i="11"/>
  <c r="N12" i="5"/>
  <c r="N14" i="5" s="1"/>
  <c r="N57" i="11"/>
  <c r="N56" i="11"/>
  <c r="N59" i="11"/>
  <c r="N66" i="11" s="1"/>
  <c r="N73" i="11" s="1"/>
  <c r="N80" i="11" s="1"/>
  <c r="N58" i="11"/>
  <c r="M66" i="11"/>
  <c r="M73" i="11" s="1"/>
  <c r="M80" i="11" s="1"/>
  <c r="K74" i="11"/>
  <c r="K18" i="6" s="1"/>
  <c r="K77" i="11"/>
  <c r="K81" i="11" s="1"/>
  <c r="F12" i="8"/>
  <c r="H60" i="4" s="1"/>
  <c r="H55" i="4" s="1"/>
  <c r="G8" i="8"/>
  <c r="H34" i="6" s="1"/>
  <c r="M63" i="11"/>
  <c r="M70" i="11" s="1"/>
  <c r="M60" i="11"/>
  <c r="L70" i="11"/>
  <c r="L74" i="11" s="1"/>
  <c r="L18" i="6" s="1"/>
  <c r="L67" i="11"/>
  <c r="K7" i="7" s="1"/>
  <c r="W66" i="4"/>
  <c r="O2" i="11"/>
  <c r="O57" i="2"/>
  <c r="N240" i="11" s="1"/>
  <c r="O2" i="9"/>
  <c r="O55" i="9" s="1"/>
  <c r="O60" i="9" s="1"/>
  <c r="O65" i="9" s="1"/>
  <c r="O70" i="9" s="1"/>
  <c r="O75" i="9" s="1"/>
  <c r="O129" i="9" s="1"/>
  <c r="O181" i="9" s="1"/>
  <c r="O24" i="11" s="1"/>
  <c r="O53" i="11" s="1"/>
  <c r="O10" i="5" s="1"/>
  <c r="O2" i="7"/>
  <c r="P2" i="23"/>
  <c r="P3" i="22"/>
  <c r="P4" i="21"/>
  <c r="P20" i="21" s="1"/>
  <c r="P4" i="20"/>
  <c r="P18" i="20" s="1"/>
  <c r="P15" i="18"/>
  <c r="P25" i="18" s="1"/>
  <c r="P37" i="18" s="1"/>
  <c r="P47" i="18" s="1"/>
  <c r="P56" i="18" s="1"/>
  <c r="P75" i="18" s="1"/>
  <c r="P85" i="18" s="1"/>
  <c r="P97" i="18" s="1"/>
  <c r="P107" i="18" s="1"/>
  <c r="P116" i="18" s="1"/>
  <c r="P138" i="18" s="1"/>
  <c r="P148" i="18" s="1"/>
  <c r="P160" i="18" s="1"/>
  <c r="P170" i="18" s="1"/>
  <c r="P179" i="18" s="1"/>
  <c r="P16" i="17"/>
  <c r="Q3" i="16"/>
  <c r="Q22" i="16" s="1"/>
  <c r="R40" i="16" s="1"/>
  <c r="R58" i="16" s="1"/>
  <c r="R76" i="16" s="1"/>
  <c r="R94" i="16" s="1"/>
  <c r="R112" i="16" s="1"/>
  <c r="O17" i="13"/>
  <c r="R3" i="10"/>
  <c r="Q57" i="10" s="1"/>
  <c r="Q3" i="2"/>
  <c r="Q120" i="2" s="1"/>
  <c r="P174" i="2" s="1"/>
  <c r="O1" i="8"/>
  <c r="P1" i="6"/>
  <c r="N60" i="13"/>
  <c r="N72" i="13" s="1"/>
  <c r="N78" i="13" s="1"/>
  <c r="N21" i="13"/>
  <c r="N38" i="13" s="1"/>
  <c r="V15" i="4"/>
  <c r="U17" i="22" s="1"/>
  <c r="W68" i="4"/>
  <c r="U44" i="22"/>
  <c r="U46" i="22" s="1"/>
  <c r="V12" i="4"/>
  <c r="T17" i="22"/>
  <c r="W10" i="4"/>
  <c r="W20" i="4"/>
  <c r="V19" i="4"/>
  <c r="U27" i="4"/>
  <c r="U24" i="4" s="1"/>
  <c r="V29" i="4"/>
  <c r="V32" i="4"/>
  <c r="U37" i="4"/>
  <c r="V42" i="4"/>
  <c r="W40" i="4"/>
  <c r="V38" i="4"/>
  <c r="X67" i="4"/>
  <c r="W59" i="4"/>
  <c r="R3" i="4"/>
  <c r="P2" i="5"/>
  <c r="J25" i="7" l="1"/>
  <c r="K12" i="22" s="1"/>
  <c r="O55" i="11"/>
  <c r="O62" i="11" s="1"/>
  <c r="O69" i="11" s="1"/>
  <c r="O76" i="11" s="1"/>
  <c r="O83" i="11" s="1"/>
  <c r="O137" i="11" s="1"/>
  <c r="O189" i="11" s="1"/>
  <c r="O245" i="11"/>
  <c r="O298" i="11" s="1"/>
  <c r="O305" i="11" s="1"/>
  <c r="O312" i="11" s="1"/>
  <c r="O319" i="11" s="1"/>
  <c r="O326" i="11" s="1"/>
  <c r="O380" i="11" s="1"/>
  <c r="O432" i="11" s="1"/>
  <c r="G16" i="22"/>
  <c r="G20" i="22" s="1"/>
  <c r="G22" i="22" s="1"/>
  <c r="M67" i="11"/>
  <c r="L7" i="7" s="1"/>
  <c r="O59" i="11"/>
  <c r="O66" i="11" s="1"/>
  <c r="O73" i="11" s="1"/>
  <c r="O80" i="11" s="1"/>
  <c r="O58" i="11"/>
  <c r="O57" i="11"/>
  <c r="O56" i="11"/>
  <c r="N64" i="11"/>
  <c r="N71" i="11" s="1"/>
  <c r="M78" i="11"/>
  <c r="L77" i="11"/>
  <c r="L81" i="11" s="1"/>
  <c r="N65" i="11"/>
  <c r="N72" i="11" s="1"/>
  <c r="N79" i="11" s="1"/>
  <c r="M77" i="11"/>
  <c r="M74" i="11"/>
  <c r="M18" i="6" s="1"/>
  <c r="N60" i="11"/>
  <c r="N63" i="11"/>
  <c r="X66" i="4"/>
  <c r="O60" i="13"/>
  <c r="O72" i="13" s="1"/>
  <c r="O78" i="13" s="1"/>
  <c r="O21" i="13"/>
  <c r="O38" i="13" s="1"/>
  <c r="P2" i="7"/>
  <c r="Q2" i="23"/>
  <c r="Q3" i="22"/>
  <c r="Q4" i="21"/>
  <c r="Q20" i="21" s="1"/>
  <c r="Q4" i="20"/>
  <c r="Q18" i="20" s="1"/>
  <c r="Q15" i="18"/>
  <c r="Q25" i="18" s="1"/>
  <c r="Q37" i="18" s="1"/>
  <c r="Q47" i="18" s="1"/>
  <c r="Q56" i="18" s="1"/>
  <c r="Q75" i="18" s="1"/>
  <c r="Q85" i="18" s="1"/>
  <c r="Q97" i="18" s="1"/>
  <c r="Q107" i="18" s="1"/>
  <c r="Q116" i="18" s="1"/>
  <c r="Q138" i="18" s="1"/>
  <c r="Q148" i="18" s="1"/>
  <c r="Q160" i="18" s="1"/>
  <c r="Q170" i="18" s="1"/>
  <c r="Q179" i="18" s="1"/>
  <c r="Q16" i="17"/>
  <c r="R3" i="16"/>
  <c r="R22" i="16" s="1"/>
  <c r="S40" i="16" s="1"/>
  <c r="S58" i="16" s="1"/>
  <c r="S76" i="16" s="1"/>
  <c r="S94" i="16" s="1"/>
  <c r="S112" i="16" s="1"/>
  <c r="P17" i="13"/>
  <c r="R3" i="2"/>
  <c r="R120" i="2" s="1"/>
  <c r="Q174" i="2" s="1"/>
  <c r="S3" i="10"/>
  <c r="R57" i="10" s="1"/>
  <c r="P1" i="8"/>
  <c r="Q1" i="6"/>
  <c r="P2" i="9"/>
  <c r="P55" i="9" s="1"/>
  <c r="P60" i="9" s="1"/>
  <c r="P65" i="9" s="1"/>
  <c r="P70" i="9" s="1"/>
  <c r="P75" i="9" s="1"/>
  <c r="P129" i="9" s="1"/>
  <c r="P181" i="9" s="1"/>
  <c r="P24" i="11" s="1"/>
  <c r="P53" i="11" s="1"/>
  <c r="P10" i="5" s="1"/>
  <c r="P57" i="2"/>
  <c r="O240" i="11" s="1"/>
  <c r="P2" i="11"/>
  <c r="W15" i="4"/>
  <c r="V17" i="22" s="1"/>
  <c r="W12" i="4"/>
  <c r="X68" i="4"/>
  <c r="V44" i="22"/>
  <c r="V46" i="22" s="1"/>
  <c r="W29" i="4"/>
  <c r="W19" i="4"/>
  <c r="X20" i="4"/>
  <c r="W32" i="4"/>
  <c r="V27" i="4"/>
  <c r="V24" i="4" s="1"/>
  <c r="X10" i="4"/>
  <c r="W42" i="4"/>
  <c r="V37" i="4"/>
  <c r="X40" i="4"/>
  <c r="W38" i="4"/>
  <c r="Y67" i="4"/>
  <c r="X59" i="4"/>
  <c r="S3" i="4"/>
  <c r="Q2" i="5"/>
  <c r="L56" i="4" l="1"/>
  <c r="K25" i="7"/>
  <c r="L12" i="22" s="1"/>
  <c r="P55" i="11"/>
  <c r="P62" i="11" s="1"/>
  <c r="P69" i="11" s="1"/>
  <c r="P76" i="11" s="1"/>
  <c r="P83" i="11" s="1"/>
  <c r="P137" i="11" s="1"/>
  <c r="P189" i="11" s="1"/>
  <c r="P245" i="11"/>
  <c r="P298" i="11" s="1"/>
  <c r="P305" i="11" s="1"/>
  <c r="P312" i="11" s="1"/>
  <c r="P319" i="11" s="1"/>
  <c r="P326" i="11" s="1"/>
  <c r="P380" i="11" s="1"/>
  <c r="P432" i="11" s="1"/>
  <c r="E2" i="27"/>
  <c r="M81" i="11"/>
  <c r="N78" i="11"/>
  <c r="N70" i="11"/>
  <c r="N67" i="11"/>
  <c r="M7" i="7" s="1"/>
  <c r="O64" i="11"/>
  <c r="O71" i="11" s="1"/>
  <c r="P59" i="11"/>
  <c r="P58" i="11"/>
  <c r="P65" i="11" s="1"/>
  <c r="P72" i="11" s="1"/>
  <c r="P79" i="11" s="1"/>
  <c r="P57" i="11"/>
  <c r="P64" i="11" s="1"/>
  <c r="P71" i="11" s="1"/>
  <c r="P78" i="11" s="1"/>
  <c r="P56" i="11"/>
  <c r="O65" i="11"/>
  <c r="O72" i="11" s="1"/>
  <c r="O79" i="11" s="1"/>
  <c r="O63" i="11"/>
  <c r="O70" i="11" s="1"/>
  <c r="O60" i="11"/>
  <c r="O12" i="5"/>
  <c r="O14" i="5" s="1"/>
  <c r="F93" i="24"/>
  <c r="F95" i="24" s="1"/>
  <c r="Y66" i="4"/>
  <c r="P60" i="13"/>
  <c r="P72" i="13" s="1"/>
  <c r="P78" i="13" s="1"/>
  <c r="P21" i="13"/>
  <c r="P38" i="13" s="1"/>
  <c r="Q2" i="11"/>
  <c r="Q57" i="2"/>
  <c r="P240" i="11" s="1"/>
  <c r="Q2" i="9"/>
  <c r="Q55" i="9" s="1"/>
  <c r="Q60" i="9" s="1"/>
  <c r="Q65" i="9" s="1"/>
  <c r="Q70" i="9" s="1"/>
  <c r="Q75" i="9" s="1"/>
  <c r="Q129" i="9" s="1"/>
  <c r="Q181" i="9" s="1"/>
  <c r="Q24" i="11" s="1"/>
  <c r="Q53" i="11" s="1"/>
  <c r="Q10" i="5" s="1"/>
  <c r="Q2" i="7"/>
  <c r="R2" i="23"/>
  <c r="R3" i="22"/>
  <c r="R4" i="21"/>
  <c r="R20" i="21" s="1"/>
  <c r="R4" i="20"/>
  <c r="R18" i="20" s="1"/>
  <c r="R15" i="18"/>
  <c r="R25" i="18" s="1"/>
  <c r="R37" i="18" s="1"/>
  <c r="R47" i="18" s="1"/>
  <c r="R56" i="18" s="1"/>
  <c r="R75" i="18" s="1"/>
  <c r="R85" i="18" s="1"/>
  <c r="R97" i="18" s="1"/>
  <c r="R107" i="18" s="1"/>
  <c r="R116" i="18" s="1"/>
  <c r="R138" i="18" s="1"/>
  <c r="R148" i="18" s="1"/>
  <c r="R160" i="18" s="1"/>
  <c r="R170" i="18" s="1"/>
  <c r="R179" i="18" s="1"/>
  <c r="R16" i="17"/>
  <c r="S3" i="16"/>
  <c r="S22" i="16" s="1"/>
  <c r="T40" i="16" s="1"/>
  <c r="T58" i="16" s="1"/>
  <c r="T76" i="16" s="1"/>
  <c r="T94" i="16" s="1"/>
  <c r="T112" i="16" s="1"/>
  <c r="Q17" i="13"/>
  <c r="T3" i="10"/>
  <c r="S57" i="10" s="1"/>
  <c r="S3" i="2"/>
  <c r="S120" i="2" s="1"/>
  <c r="R174" i="2" s="1"/>
  <c r="Q1" i="8"/>
  <c r="R1" i="6"/>
  <c r="X15" i="4"/>
  <c r="W17" i="22" s="1"/>
  <c r="Y68" i="4"/>
  <c r="W44" i="22"/>
  <c r="W46" i="22" s="1"/>
  <c r="X12" i="4"/>
  <c r="W27" i="4"/>
  <c r="W24" i="4" s="1"/>
  <c r="X19" i="4"/>
  <c r="Y20" i="4"/>
  <c r="Y10" i="4"/>
  <c r="X32" i="4"/>
  <c r="X29" i="4"/>
  <c r="W37" i="4"/>
  <c r="X42" i="4"/>
  <c r="Y40" i="4"/>
  <c r="X38" i="4"/>
  <c r="Z67" i="4"/>
  <c r="Y59" i="4"/>
  <c r="T3" i="4"/>
  <c r="R2" i="5"/>
  <c r="M56" i="4" l="1"/>
  <c r="L25" i="7"/>
  <c r="M12" i="22" s="1"/>
  <c r="Q55" i="11"/>
  <c r="Q62" i="11" s="1"/>
  <c r="Q69" i="11" s="1"/>
  <c r="Q76" i="11" s="1"/>
  <c r="Q83" i="11" s="1"/>
  <c r="Q137" i="11" s="1"/>
  <c r="Q189" i="11" s="1"/>
  <c r="Q245" i="11"/>
  <c r="Q298" i="11" s="1"/>
  <c r="Q305" i="11" s="1"/>
  <c r="Q312" i="11" s="1"/>
  <c r="Q319" i="11" s="1"/>
  <c r="Q326" i="11" s="1"/>
  <c r="Q380" i="11" s="1"/>
  <c r="Q432" i="11" s="1"/>
  <c r="F97" i="24"/>
  <c r="O74" i="11"/>
  <c r="O18" i="6" s="1"/>
  <c r="O67" i="11"/>
  <c r="N7" i="7" s="1"/>
  <c r="Q58" i="11"/>
  <c r="Q65" i="11" s="1"/>
  <c r="Q72" i="11" s="1"/>
  <c r="Q79" i="11" s="1"/>
  <c r="Q57" i="11"/>
  <c r="Q12" i="5"/>
  <c r="Q14" i="5" s="1"/>
  <c r="Q56" i="11"/>
  <c r="Q59" i="11"/>
  <c r="Q66" i="11" s="1"/>
  <c r="Q73" i="11" s="1"/>
  <c r="Q80" i="11" s="1"/>
  <c r="O77" i="11"/>
  <c r="P12" i="5"/>
  <c r="P14" i="5" s="1"/>
  <c r="P63" i="11"/>
  <c r="P70" i="11" s="1"/>
  <c r="P60" i="11"/>
  <c r="P66" i="11"/>
  <c r="P73" i="11" s="1"/>
  <c r="P80" i="11" s="1"/>
  <c r="O78" i="11"/>
  <c r="N74" i="11"/>
  <c r="N18" i="6" s="1"/>
  <c r="N77" i="11"/>
  <c r="N81" i="11" s="1"/>
  <c r="Z66" i="4"/>
  <c r="R2" i="7"/>
  <c r="S2" i="23"/>
  <c r="S4" i="21"/>
  <c r="S20" i="21" s="1"/>
  <c r="S3" i="22"/>
  <c r="S4" i="20"/>
  <c r="S18" i="20" s="1"/>
  <c r="S15" i="18"/>
  <c r="S25" i="18" s="1"/>
  <c r="S37" i="18" s="1"/>
  <c r="S47" i="18" s="1"/>
  <c r="S56" i="18" s="1"/>
  <c r="S75" i="18" s="1"/>
  <c r="S85" i="18" s="1"/>
  <c r="S97" i="18" s="1"/>
  <c r="S107" i="18" s="1"/>
  <c r="S116" i="18" s="1"/>
  <c r="S138" i="18" s="1"/>
  <c r="S148" i="18" s="1"/>
  <c r="S160" i="18" s="1"/>
  <c r="S170" i="18" s="1"/>
  <c r="S179" i="18" s="1"/>
  <c r="S16" i="17"/>
  <c r="T3" i="16"/>
  <c r="T22" i="16" s="1"/>
  <c r="U40" i="16" s="1"/>
  <c r="U58" i="16" s="1"/>
  <c r="U76" i="16" s="1"/>
  <c r="U94" i="16" s="1"/>
  <c r="U112" i="16" s="1"/>
  <c r="R17" i="13"/>
  <c r="U3" i="10"/>
  <c r="T57" i="10" s="1"/>
  <c r="T3" i="2"/>
  <c r="T120" i="2" s="1"/>
  <c r="S174" i="2" s="1"/>
  <c r="R1" i="8"/>
  <c r="S1" i="6"/>
  <c r="Q60" i="13"/>
  <c r="Q72" i="13" s="1"/>
  <c r="Q78" i="13" s="1"/>
  <c r="Q21" i="13"/>
  <c r="Q38" i="13" s="1"/>
  <c r="R2" i="11"/>
  <c r="R2" i="9"/>
  <c r="R55" i="9" s="1"/>
  <c r="R60" i="9" s="1"/>
  <c r="R65" i="9" s="1"/>
  <c r="R70" i="9" s="1"/>
  <c r="R75" i="9" s="1"/>
  <c r="R129" i="9" s="1"/>
  <c r="R181" i="9" s="1"/>
  <c r="R24" i="11" s="1"/>
  <c r="R53" i="11" s="1"/>
  <c r="R10" i="5" s="1"/>
  <c r="R57" i="2"/>
  <c r="Q240" i="11" s="1"/>
  <c r="Y15" i="4"/>
  <c r="X17" i="22" s="1"/>
  <c r="Z68" i="4"/>
  <c r="X44" i="22"/>
  <c r="X46" i="22" s="1"/>
  <c r="Y12" i="4"/>
  <c r="Y32" i="4"/>
  <c r="Z20" i="4"/>
  <c r="Y19" i="4"/>
  <c r="Y29" i="4"/>
  <c r="Z10" i="4"/>
  <c r="X27" i="4"/>
  <c r="X24" i="4" s="1"/>
  <c r="Y42" i="4"/>
  <c r="X37" i="4"/>
  <c r="Z40" i="4"/>
  <c r="Y38" i="4"/>
  <c r="AA67" i="4"/>
  <c r="Z59" i="4"/>
  <c r="U3" i="4"/>
  <c r="S2" i="5"/>
  <c r="N56" i="4" l="1"/>
  <c r="M25" i="7"/>
  <c r="N12" i="22" s="1"/>
  <c r="R55" i="11"/>
  <c r="R62" i="11" s="1"/>
  <c r="R69" i="11" s="1"/>
  <c r="R76" i="11" s="1"/>
  <c r="R83" i="11" s="1"/>
  <c r="R137" i="11" s="1"/>
  <c r="R189" i="11" s="1"/>
  <c r="R245" i="11"/>
  <c r="R298" i="11" s="1"/>
  <c r="R305" i="11" s="1"/>
  <c r="R312" i="11" s="1"/>
  <c r="R319" i="11" s="1"/>
  <c r="R326" i="11" s="1"/>
  <c r="R380" i="11" s="1"/>
  <c r="R432" i="11" s="1"/>
  <c r="F166" i="24"/>
  <c r="Q63" i="11"/>
  <c r="Q60" i="11"/>
  <c r="P67" i="11"/>
  <c r="O7" i="7" s="1"/>
  <c r="P77" i="11"/>
  <c r="P81" i="11" s="1"/>
  <c r="O81" i="11"/>
  <c r="Q64" i="11"/>
  <c r="Q71" i="11" s="1"/>
  <c r="R59" i="11"/>
  <c r="R58" i="11"/>
  <c r="R57" i="11"/>
  <c r="R56" i="11"/>
  <c r="P74" i="11"/>
  <c r="P18" i="6" s="1"/>
  <c r="AA66" i="4"/>
  <c r="S2" i="7"/>
  <c r="T2" i="23"/>
  <c r="T4" i="21"/>
  <c r="T20" i="21" s="1"/>
  <c r="T3" i="22"/>
  <c r="T4" i="20"/>
  <c r="T18" i="20" s="1"/>
  <c r="T15" i="18"/>
  <c r="T25" i="18" s="1"/>
  <c r="T37" i="18" s="1"/>
  <c r="T47" i="18" s="1"/>
  <c r="T56" i="18" s="1"/>
  <c r="T75" i="18" s="1"/>
  <c r="T85" i="18" s="1"/>
  <c r="T97" i="18" s="1"/>
  <c r="T107" i="18" s="1"/>
  <c r="T116" i="18" s="1"/>
  <c r="T138" i="18" s="1"/>
  <c r="T148" i="18" s="1"/>
  <c r="T160" i="18" s="1"/>
  <c r="T170" i="18" s="1"/>
  <c r="T179" i="18" s="1"/>
  <c r="T16" i="17"/>
  <c r="U3" i="16"/>
  <c r="U22" i="16" s="1"/>
  <c r="V40" i="16" s="1"/>
  <c r="V58" i="16" s="1"/>
  <c r="V76" i="16" s="1"/>
  <c r="V94" i="16" s="1"/>
  <c r="V112" i="16" s="1"/>
  <c r="S17" i="13"/>
  <c r="V3" i="10"/>
  <c r="U57" i="10" s="1"/>
  <c r="U3" i="2"/>
  <c r="U120" i="2" s="1"/>
  <c r="T174" i="2" s="1"/>
  <c r="T1" i="6"/>
  <c r="S1" i="8"/>
  <c r="S57" i="2"/>
  <c r="R240" i="11" s="1"/>
  <c r="S2" i="9"/>
  <c r="S55" i="9" s="1"/>
  <c r="S60" i="9" s="1"/>
  <c r="S65" i="9" s="1"/>
  <c r="S70" i="9" s="1"/>
  <c r="S75" i="9" s="1"/>
  <c r="S129" i="9" s="1"/>
  <c r="S181" i="9" s="1"/>
  <c r="S24" i="11" s="1"/>
  <c r="S53" i="11" s="1"/>
  <c r="S10" i="5" s="1"/>
  <c r="S2" i="11"/>
  <c r="R21" i="13"/>
  <c r="R38" i="13" s="1"/>
  <c r="R60" i="13"/>
  <c r="R72" i="13" s="1"/>
  <c r="R78" i="13" s="1"/>
  <c r="Z12" i="4"/>
  <c r="Z15" i="4"/>
  <c r="AA68" i="4"/>
  <c r="Y44" i="22"/>
  <c r="Y46" i="22" s="1"/>
  <c r="AA10" i="4"/>
  <c r="Z19" i="4"/>
  <c r="AA20" i="4"/>
  <c r="Y27" i="4"/>
  <c r="Y24" i="4" s="1"/>
  <c r="Z29" i="4"/>
  <c r="Z32" i="4"/>
  <c r="Y37" i="4"/>
  <c r="Z42" i="4"/>
  <c r="AA40" i="4"/>
  <c r="Z38" i="4"/>
  <c r="AB67" i="4"/>
  <c r="G63" i="24" s="1"/>
  <c r="AA59" i="4"/>
  <c r="V3" i="4"/>
  <c r="T2" i="5"/>
  <c r="O56" i="4" l="1"/>
  <c r="N25" i="7"/>
  <c r="O12" i="22" s="1"/>
  <c r="F202" i="24" s="1"/>
  <c r="O25" i="7"/>
  <c r="P12" i="22" s="1"/>
  <c r="S55" i="11"/>
  <c r="S62" i="11" s="1"/>
  <c r="S69" i="11" s="1"/>
  <c r="S76" i="11" s="1"/>
  <c r="S83" i="11" s="1"/>
  <c r="S137" i="11" s="1"/>
  <c r="S189" i="11" s="1"/>
  <c r="S245" i="11"/>
  <c r="S298" i="11" s="1"/>
  <c r="S305" i="11" s="1"/>
  <c r="S312" i="11" s="1"/>
  <c r="S319" i="11" s="1"/>
  <c r="S326" i="11" s="1"/>
  <c r="S380" i="11" s="1"/>
  <c r="S432" i="11" s="1"/>
  <c r="Q78" i="11"/>
  <c r="R12" i="5"/>
  <c r="R14" i="5" s="1"/>
  <c r="R64" i="11"/>
  <c r="R71" i="11" s="1"/>
  <c r="S56" i="11"/>
  <c r="S12" i="5"/>
  <c r="S14" i="5" s="1"/>
  <c r="S59" i="11"/>
  <c r="S58" i="11"/>
  <c r="S65" i="11" s="1"/>
  <c r="S72" i="11" s="1"/>
  <c r="S79" i="11" s="1"/>
  <c r="S57" i="11"/>
  <c r="R65" i="11"/>
  <c r="R72" i="11" s="1"/>
  <c r="R60" i="11"/>
  <c r="R63" i="11"/>
  <c r="R66" i="11"/>
  <c r="R73" i="11" s="1"/>
  <c r="R80" i="11" s="1"/>
  <c r="Q70" i="11"/>
  <c r="Q67" i="11"/>
  <c r="P7" i="7" s="1"/>
  <c r="AB66" i="4"/>
  <c r="G62" i="24" s="1"/>
  <c r="T2" i="11"/>
  <c r="T57" i="2"/>
  <c r="S240" i="11" s="1"/>
  <c r="T2" i="9"/>
  <c r="T55" i="9" s="1"/>
  <c r="T60" i="9" s="1"/>
  <c r="T65" i="9" s="1"/>
  <c r="T70" i="9" s="1"/>
  <c r="T75" i="9" s="1"/>
  <c r="T129" i="9" s="1"/>
  <c r="T181" i="9" s="1"/>
  <c r="T24" i="11" s="1"/>
  <c r="T53" i="11" s="1"/>
  <c r="T10" i="5" s="1"/>
  <c r="T2" i="7"/>
  <c r="U2" i="23"/>
  <c r="U4" i="21"/>
  <c r="U20" i="21" s="1"/>
  <c r="U3" i="22"/>
  <c r="U4" i="20"/>
  <c r="U18" i="20" s="1"/>
  <c r="U15" i="18"/>
  <c r="U25" i="18" s="1"/>
  <c r="U37" i="18" s="1"/>
  <c r="U47" i="18" s="1"/>
  <c r="U56" i="18" s="1"/>
  <c r="U75" i="18" s="1"/>
  <c r="U85" i="18" s="1"/>
  <c r="U97" i="18" s="1"/>
  <c r="U107" i="18" s="1"/>
  <c r="U116" i="18" s="1"/>
  <c r="U138" i="18" s="1"/>
  <c r="U148" i="18" s="1"/>
  <c r="U160" i="18" s="1"/>
  <c r="U170" i="18" s="1"/>
  <c r="U179" i="18" s="1"/>
  <c r="U16" i="17"/>
  <c r="V3" i="16"/>
  <c r="V22" i="16" s="1"/>
  <c r="W40" i="16" s="1"/>
  <c r="W58" i="16" s="1"/>
  <c r="W76" i="16" s="1"/>
  <c r="W94" i="16" s="1"/>
  <c r="W112" i="16" s="1"/>
  <c r="T17" i="13"/>
  <c r="V3" i="2"/>
  <c r="V120" i="2" s="1"/>
  <c r="U174" i="2" s="1"/>
  <c r="W3" i="10"/>
  <c r="V57" i="10" s="1"/>
  <c r="T1" i="8"/>
  <c r="U1" i="6"/>
  <c r="S21" i="13"/>
  <c r="S38" i="13" s="1"/>
  <c r="S60" i="13"/>
  <c r="S72" i="13" s="1"/>
  <c r="S78" i="13" s="1"/>
  <c r="AA15" i="4"/>
  <c r="Z17" i="22" s="1"/>
  <c r="AB68" i="4"/>
  <c r="G64" i="24" s="1"/>
  <c r="Z44" i="22"/>
  <c r="Z46" i="22" s="1"/>
  <c r="AA12" i="4"/>
  <c r="Y17" i="22"/>
  <c r="AB20" i="4"/>
  <c r="G16" i="24" s="1"/>
  <c r="G15" i="24" s="1"/>
  <c r="AA19" i="4"/>
  <c r="AA29" i="4"/>
  <c r="AA32" i="4"/>
  <c r="Z27" i="4"/>
  <c r="Z24" i="4" s="1"/>
  <c r="AB10" i="4"/>
  <c r="AA42" i="4"/>
  <c r="Z37" i="4"/>
  <c r="AB40" i="4"/>
  <c r="G36" i="24" s="1"/>
  <c r="G34" i="24" s="1"/>
  <c r="G33" i="24" s="1"/>
  <c r="D4" i="25" s="1"/>
  <c r="AA38" i="4"/>
  <c r="AC67" i="4"/>
  <c r="AB59" i="4"/>
  <c r="G54" i="24" s="1"/>
  <c r="W3" i="4"/>
  <c r="U2" i="5"/>
  <c r="P56" i="4" l="1"/>
  <c r="F51" i="24" s="1"/>
  <c r="T55" i="11"/>
  <c r="T62" i="11" s="1"/>
  <c r="T69" i="11" s="1"/>
  <c r="T76" i="11" s="1"/>
  <c r="T83" i="11" s="1"/>
  <c r="T137" i="11" s="1"/>
  <c r="T189" i="11" s="1"/>
  <c r="T245" i="11"/>
  <c r="T298" i="11" s="1"/>
  <c r="T305" i="11" s="1"/>
  <c r="T312" i="11" s="1"/>
  <c r="T319" i="11" s="1"/>
  <c r="T326" i="11" s="1"/>
  <c r="T380" i="11" s="1"/>
  <c r="T432" i="11" s="1"/>
  <c r="R78" i="11"/>
  <c r="R79" i="11"/>
  <c r="R70" i="11"/>
  <c r="R74" i="11" s="1"/>
  <c r="R18" i="6" s="1"/>
  <c r="R67" i="11"/>
  <c r="Q7" i="7" s="1"/>
  <c r="T56" i="11"/>
  <c r="T59" i="11"/>
  <c r="T58" i="11"/>
  <c r="T57" i="11"/>
  <c r="T12" i="5"/>
  <c r="T14" i="5" s="1"/>
  <c r="S64" i="11"/>
  <c r="S71" i="11" s="1"/>
  <c r="S63" i="11"/>
  <c r="S60" i="11"/>
  <c r="Q77" i="11"/>
  <c r="Q81" i="11" s="1"/>
  <c r="Q74" i="11"/>
  <c r="Q18" i="6" s="1"/>
  <c r="S66" i="11"/>
  <c r="S73" i="11" s="1"/>
  <c r="AC66" i="4"/>
  <c r="T21" i="13"/>
  <c r="T38" i="13" s="1"/>
  <c r="T60" i="13"/>
  <c r="T72" i="13" s="1"/>
  <c r="T78" i="13" s="1"/>
  <c r="U2" i="7"/>
  <c r="V2" i="23"/>
  <c r="V3" i="22"/>
  <c r="V4" i="21"/>
  <c r="V20" i="21" s="1"/>
  <c r="V4" i="20"/>
  <c r="V18" i="20" s="1"/>
  <c r="V15" i="18"/>
  <c r="V25" i="18" s="1"/>
  <c r="V37" i="18" s="1"/>
  <c r="V47" i="18" s="1"/>
  <c r="V56" i="18" s="1"/>
  <c r="V75" i="18" s="1"/>
  <c r="V85" i="18" s="1"/>
  <c r="V97" i="18" s="1"/>
  <c r="V107" i="18" s="1"/>
  <c r="V116" i="18" s="1"/>
  <c r="V138" i="18" s="1"/>
  <c r="V148" i="18" s="1"/>
  <c r="V160" i="18" s="1"/>
  <c r="V170" i="18" s="1"/>
  <c r="V179" i="18" s="1"/>
  <c r="V16" i="17"/>
  <c r="W3" i="16"/>
  <c r="W22" i="16" s="1"/>
  <c r="X40" i="16" s="1"/>
  <c r="X58" i="16" s="1"/>
  <c r="X76" i="16" s="1"/>
  <c r="X94" i="16" s="1"/>
  <c r="X112" i="16" s="1"/>
  <c r="U17" i="13"/>
  <c r="X3" i="10"/>
  <c r="W57" i="10" s="1"/>
  <c r="W3" i="2"/>
  <c r="W120" i="2" s="1"/>
  <c r="V174" i="2" s="1"/>
  <c r="U1" i="8"/>
  <c r="V1" i="6"/>
  <c r="U57" i="2"/>
  <c r="T240" i="11" s="1"/>
  <c r="U2" i="9"/>
  <c r="U55" i="9" s="1"/>
  <c r="U60" i="9" s="1"/>
  <c r="U65" i="9" s="1"/>
  <c r="U70" i="9" s="1"/>
  <c r="U75" i="9" s="1"/>
  <c r="U129" i="9" s="1"/>
  <c r="U181" i="9" s="1"/>
  <c r="U24" i="11" s="1"/>
  <c r="U53" i="11" s="1"/>
  <c r="U10" i="5" s="1"/>
  <c r="U2" i="11"/>
  <c r="G7" i="24"/>
  <c r="AB12" i="4"/>
  <c r="AC68" i="4"/>
  <c r="AA44" i="22"/>
  <c r="AB15" i="4"/>
  <c r="AA17" i="22"/>
  <c r="G207" i="24" s="1"/>
  <c r="AB29" i="4"/>
  <c r="AA27" i="4"/>
  <c r="AA24" i="4" s="1"/>
  <c r="AB32" i="4"/>
  <c r="AC10" i="4"/>
  <c r="AB19" i="4"/>
  <c r="AC20" i="4"/>
  <c r="AA37" i="4"/>
  <c r="AB42" i="4"/>
  <c r="AC40" i="4"/>
  <c r="AB38" i="4"/>
  <c r="AD67" i="4"/>
  <c r="AC59" i="4"/>
  <c r="X3" i="4"/>
  <c r="V2" i="5"/>
  <c r="Q56" i="4" l="1"/>
  <c r="P25" i="7"/>
  <c r="Q12" i="22" s="1"/>
  <c r="U55" i="11"/>
  <c r="U62" i="11" s="1"/>
  <c r="U69" i="11" s="1"/>
  <c r="U76" i="11" s="1"/>
  <c r="U83" i="11" s="1"/>
  <c r="U137" i="11" s="1"/>
  <c r="U189" i="11" s="1"/>
  <c r="U245" i="11"/>
  <c r="U298" i="11" s="1"/>
  <c r="U305" i="11" s="1"/>
  <c r="U312" i="11" s="1"/>
  <c r="U319" i="11" s="1"/>
  <c r="U326" i="11" s="1"/>
  <c r="U380" i="11" s="1"/>
  <c r="U432" i="11" s="1"/>
  <c r="AA46" i="22"/>
  <c r="G233" i="24"/>
  <c r="G235" i="24" s="1"/>
  <c r="R77" i="11"/>
  <c r="R81" i="11" s="1"/>
  <c r="S78" i="11"/>
  <c r="S80" i="11"/>
  <c r="T66" i="11"/>
  <c r="T73" i="11" s="1"/>
  <c r="T63" i="11"/>
  <c r="T60" i="11"/>
  <c r="S70" i="11"/>
  <c r="S67" i="11"/>
  <c r="R7" i="7" s="1"/>
  <c r="T64" i="11"/>
  <c r="T71" i="11" s="1"/>
  <c r="U56" i="11"/>
  <c r="U59" i="11"/>
  <c r="U58" i="11"/>
  <c r="U57" i="11"/>
  <c r="T65" i="11"/>
  <c r="T72" i="11" s="1"/>
  <c r="AD66" i="4"/>
  <c r="U21" i="13"/>
  <c r="U38" i="13" s="1"/>
  <c r="U60" i="13"/>
  <c r="U72" i="13" s="1"/>
  <c r="U78" i="13" s="1"/>
  <c r="V2" i="7"/>
  <c r="W2" i="23"/>
  <c r="W4" i="21"/>
  <c r="W20" i="21" s="1"/>
  <c r="W3" i="22"/>
  <c r="W4" i="20"/>
  <c r="W18" i="20" s="1"/>
  <c r="W15" i="18"/>
  <c r="W25" i="18" s="1"/>
  <c r="W37" i="18" s="1"/>
  <c r="W47" i="18" s="1"/>
  <c r="W56" i="18" s="1"/>
  <c r="W75" i="18" s="1"/>
  <c r="W85" i="18" s="1"/>
  <c r="W97" i="18" s="1"/>
  <c r="W107" i="18" s="1"/>
  <c r="W116" i="18" s="1"/>
  <c r="W138" i="18" s="1"/>
  <c r="W148" i="18" s="1"/>
  <c r="W160" i="18" s="1"/>
  <c r="W170" i="18" s="1"/>
  <c r="W179" i="18" s="1"/>
  <c r="W16" i="17"/>
  <c r="X3" i="16"/>
  <c r="X22" i="16" s="1"/>
  <c r="Y40" i="16" s="1"/>
  <c r="Y58" i="16" s="1"/>
  <c r="Y76" i="16" s="1"/>
  <c r="Y94" i="16" s="1"/>
  <c r="Y112" i="16" s="1"/>
  <c r="V17" i="13"/>
  <c r="Y3" i="10"/>
  <c r="X57" i="10" s="1"/>
  <c r="X3" i="2"/>
  <c r="X120" i="2" s="1"/>
  <c r="W174" i="2" s="1"/>
  <c r="V1" i="8"/>
  <c r="W1" i="6"/>
  <c r="V2" i="11"/>
  <c r="V57" i="2"/>
  <c r="U240" i="11" s="1"/>
  <c r="V2" i="9"/>
  <c r="V55" i="9" s="1"/>
  <c r="V60" i="9" s="1"/>
  <c r="V65" i="9" s="1"/>
  <c r="V70" i="9" s="1"/>
  <c r="V75" i="9" s="1"/>
  <c r="V129" i="9" s="1"/>
  <c r="V181" i="9" s="1"/>
  <c r="V24" i="11" s="1"/>
  <c r="V53" i="11" s="1"/>
  <c r="V10" i="5" s="1"/>
  <c r="AC15" i="4"/>
  <c r="G12" i="24"/>
  <c r="AC12" i="4"/>
  <c r="G9" i="24"/>
  <c r="AD68" i="4"/>
  <c r="AB44" i="22"/>
  <c r="AB27" i="4"/>
  <c r="AB24" i="4" s="1"/>
  <c r="AD10" i="4"/>
  <c r="AD20" i="4"/>
  <c r="AC19" i="4"/>
  <c r="AC32" i="4"/>
  <c r="AC29" i="4"/>
  <c r="AC42" i="4"/>
  <c r="AB37" i="4"/>
  <c r="AD40" i="4"/>
  <c r="AC38" i="4"/>
  <c r="AE67" i="4"/>
  <c r="AD59" i="4"/>
  <c r="Y3" i="4"/>
  <c r="W2" i="5"/>
  <c r="R56" i="4" l="1"/>
  <c r="Q25" i="7"/>
  <c r="R12" i="22" s="1"/>
  <c r="V55" i="11"/>
  <c r="V62" i="11" s="1"/>
  <c r="V69" i="11" s="1"/>
  <c r="V76" i="11" s="1"/>
  <c r="V83" i="11" s="1"/>
  <c r="V137" i="11" s="1"/>
  <c r="V189" i="11" s="1"/>
  <c r="V245" i="11"/>
  <c r="V298" i="11" s="1"/>
  <c r="V305" i="11" s="1"/>
  <c r="V312" i="11" s="1"/>
  <c r="V319" i="11" s="1"/>
  <c r="V326" i="11" s="1"/>
  <c r="V380" i="11" s="1"/>
  <c r="V432" i="11" s="1"/>
  <c r="AB46" i="22"/>
  <c r="T80" i="11"/>
  <c r="U60" i="11"/>
  <c r="U63" i="11"/>
  <c r="T70" i="11"/>
  <c r="T67" i="11"/>
  <c r="S7" i="7" s="1"/>
  <c r="U64" i="11"/>
  <c r="U71" i="11" s="1"/>
  <c r="U12" i="5"/>
  <c r="U14" i="5" s="1"/>
  <c r="S74" i="11"/>
  <c r="S18" i="6" s="1"/>
  <c r="S77" i="11"/>
  <c r="S81" i="11" s="1"/>
  <c r="T79" i="11"/>
  <c r="U65" i="11"/>
  <c r="U72" i="11" s="1"/>
  <c r="U79" i="11" s="1"/>
  <c r="T78" i="11"/>
  <c r="V56" i="11"/>
  <c r="V59" i="11"/>
  <c r="V66" i="11" s="1"/>
  <c r="V73" i="11" s="1"/>
  <c r="V80" i="11" s="1"/>
  <c r="V58" i="11"/>
  <c r="V65" i="11" s="1"/>
  <c r="V72" i="11" s="1"/>
  <c r="V79" i="11" s="1"/>
  <c r="V12" i="5"/>
  <c r="V14" i="5" s="1"/>
  <c r="V57" i="11"/>
  <c r="U66" i="11"/>
  <c r="U73" i="11" s="1"/>
  <c r="AE66" i="4"/>
  <c r="V60" i="13"/>
  <c r="V72" i="13" s="1"/>
  <c r="V78" i="13" s="1"/>
  <c r="V21" i="13"/>
  <c r="V38" i="13" s="1"/>
  <c r="W2" i="7"/>
  <c r="X2" i="23"/>
  <c r="X4" i="21"/>
  <c r="X20" i="21" s="1"/>
  <c r="X3" i="22"/>
  <c r="X4" i="20"/>
  <c r="X18" i="20" s="1"/>
  <c r="X15" i="18"/>
  <c r="X25" i="18" s="1"/>
  <c r="X37" i="18" s="1"/>
  <c r="X47" i="18" s="1"/>
  <c r="X56" i="18" s="1"/>
  <c r="X75" i="18" s="1"/>
  <c r="X85" i="18" s="1"/>
  <c r="X97" i="18" s="1"/>
  <c r="X107" i="18" s="1"/>
  <c r="X116" i="18" s="1"/>
  <c r="X138" i="18" s="1"/>
  <c r="X148" i="18" s="1"/>
  <c r="X160" i="18" s="1"/>
  <c r="X170" i="18" s="1"/>
  <c r="X179" i="18" s="1"/>
  <c r="X16" i="17"/>
  <c r="Y3" i="16"/>
  <c r="Y22" i="16" s="1"/>
  <c r="Z40" i="16" s="1"/>
  <c r="Z58" i="16" s="1"/>
  <c r="Z76" i="16" s="1"/>
  <c r="Z94" i="16" s="1"/>
  <c r="Z112" i="16" s="1"/>
  <c r="W17" i="13"/>
  <c r="Z3" i="10"/>
  <c r="Y57" i="10" s="1"/>
  <c r="Y3" i="2"/>
  <c r="Y120" i="2" s="1"/>
  <c r="X174" i="2" s="1"/>
  <c r="X1" i="6"/>
  <c r="W1" i="8"/>
  <c r="W2" i="9"/>
  <c r="W55" i="9" s="1"/>
  <c r="W60" i="9" s="1"/>
  <c r="W65" i="9" s="1"/>
  <c r="W70" i="9" s="1"/>
  <c r="W75" i="9" s="1"/>
  <c r="W129" i="9" s="1"/>
  <c r="W181" i="9" s="1"/>
  <c r="W24" i="11" s="1"/>
  <c r="W53" i="11" s="1"/>
  <c r="W10" i="5" s="1"/>
  <c r="W57" i="2"/>
  <c r="V240" i="11" s="1"/>
  <c r="W2" i="11"/>
  <c r="AD12" i="4"/>
  <c r="AD15" i="4"/>
  <c r="AC17" i="22" s="1"/>
  <c r="AE68" i="4"/>
  <c r="AC44" i="22"/>
  <c r="AC46" i="22" s="1"/>
  <c r="AB17" i="22"/>
  <c r="AD32" i="4"/>
  <c r="AE10" i="4"/>
  <c r="AD29" i="4"/>
  <c r="AE20" i="4"/>
  <c r="AD19" i="4"/>
  <c r="AC27" i="4"/>
  <c r="AC24" i="4" s="1"/>
  <c r="AC37" i="4"/>
  <c r="AD42" i="4"/>
  <c r="AE40" i="4"/>
  <c r="AD38" i="4"/>
  <c r="AF67" i="4"/>
  <c r="AE59" i="4"/>
  <c r="Z3" i="4"/>
  <c r="X2" i="5"/>
  <c r="S56" i="4" l="1"/>
  <c r="R25" i="7"/>
  <c r="S12" i="22" s="1"/>
  <c r="W55" i="11"/>
  <c r="W62" i="11" s="1"/>
  <c r="W69" i="11" s="1"/>
  <c r="W76" i="11" s="1"/>
  <c r="W83" i="11" s="1"/>
  <c r="W137" i="11" s="1"/>
  <c r="W189" i="11" s="1"/>
  <c r="W245" i="11"/>
  <c r="W298" i="11" s="1"/>
  <c r="W305" i="11" s="1"/>
  <c r="W312" i="11" s="1"/>
  <c r="W319" i="11" s="1"/>
  <c r="W326" i="11" s="1"/>
  <c r="W380" i="11" s="1"/>
  <c r="W432" i="11" s="1"/>
  <c r="U78" i="11"/>
  <c r="W57" i="11"/>
  <c r="W64" i="11" s="1"/>
  <c r="W71" i="11" s="1"/>
  <c r="W78" i="11" s="1"/>
  <c r="W12" i="5"/>
  <c r="W14" i="5" s="1"/>
  <c r="W56" i="11"/>
  <c r="W59" i="11"/>
  <c r="W58" i="11"/>
  <c r="V64" i="11"/>
  <c r="V71" i="11" s="1"/>
  <c r="V78" i="11" s="1"/>
  <c r="V63" i="11"/>
  <c r="V60" i="11"/>
  <c r="T77" i="11"/>
  <c r="T81" i="11" s="1"/>
  <c r="T74" i="11"/>
  <c r="T18" i="6" s="1"/>
  <c r="U80" i="11"/>
  <c r="U70" i="11"/>
  <c r="U67" i="11"/>
  <c r="T7" i="7" s="1"/>
  <c r="AF66" i="4"/>
  <c r="X2" i="7"/>
  <c r="Y2" i="23"/>
  <c r="Y3" i="22"/>
  <c r="Y4" i="21"/>
  <c r="Y20" i="21" s="1"/>
  <c r="Y4" i="20"/>
  <c r="Y18" i="20" s="1"/>
  <c r="Y15" i="18"/>
  <c r="Y25" i="18" s="1"/>
  <c r="Y37" i="18" s="1"/>
  <c r="Y47" i="18" s="1"/>
  <c r="Y56" i="18" s="1"/>
  <c r="Y75" i="18" s="1"/>
  <c r="Y85" i="18" s="1"/>
  <c r="Y97" i="18" s="1"/>
  <c r="Y107" i="18" s="1"/>
  <c r="Y116" i="18" s="1"/>
  <c r="Y138" i="18" s="1"/>
  <c r="Y148" i="18" s="1"/>
  <c r="Y160" i="18" s="1"/>
  <c r="Y170" i="18" s="1"/>
  <c r="Y179" i="18" s="1"/>
  <c r="Y16" i="17"/>
  <c r="Z3" i="16"/>
  <c r="Z22" i="16" s="1"/>
  <c r="AA40" i="16" s="1"/>
  <c r="AA58" i="16" s="1"/>
  <c r="AA76" i="16" s="1"/>
  <c r="AA94" i="16" s="1"/>
  <c r="AA112" i="16" s="1"/>
  <c r="X17" i="13"/>
  <c r="Z3" i="2"/>
  <c r="Z120" i="2" s="1"/>
  <c r="Y174" i="2" s="1"/>
  <c r="AA3" i="10"/>
  <c r="Z57" i="10" s="1"/>
  <c r="X1" i="8"/>
  <c r="Y1" i="6"/>
  <c r="W60" i="13"/>
  <c r="W72" i="13" s="1"/>
  <c r="W78" i="13" s="1"/>
  <c r="W21" i="13"/>
  <c r="W38" i="13" s="1"/>
  <c r="X2" i="9"/>
  <c r="X55" i="9" s="1"/>
  <c r="X60" i="9" s="1"/>
  <c r="X65" i="9" s="1"/>
  <c r="X70" i="9" s="1"/>
  <c r="X75" i="9" s="1"/>
  <c r="X129" i="9" s="1"/>
  <c r="X181" i="9" s="1"/>
  <c r="X24" i="11" s="1"/>
  <c r="X53" i="11" s="1"/>
  <c r="X10" i="5" s="1"/>
  <c r="X57" i="2"/>
  <c r="W240" i="11" s="1"/>
  <c r="X2" i="11"/>
  <c r="AE12" i="4"/>
  <c r="AF68" i="4"/>
  <c r="AD44" i="22"/>
  <c r="AD46" i="22" s="1"/>
  <c r="AE15" i="4"/>
  <c r="AD17" i="22" s="1"/>
  <c r="AF20" i="4"/>
  <c r="AE19" i="4"/>
  <c r="AF10" i="4"/>
  <c r="AE29" i="4"/>
  <c r="AE32" i="4"/>
  <c r="AD27" i="4"/>
  <c r="AD24" i="4" s="1"/>
  <c r="AE42" i="4"/>
  <c r="AD37" i="4"/>
  <c r="AF40" i="4"/>
  <c r="AE38" i="4"/>
  <c r="AG67" i="4"/>
  <c r="AF59" i="4"/>
  <c r="AA3" i="4"/>
  <c r="Y2" i="5"/>
  <c r="S25" i="7" l="1"/>
  <c r="T12" i="22" s="1"/>
  <c r="T56" i="4"/>
  <c r="X55" i="11"/>
  <c r="X62" i="11" s="1"/>
  <c r="X69" i="11" s="1"/>
  <c r="X76" i="11" s="1"/>
  <c r="X83" i="11" s="1"/>
  <c r="X137" i="11" s="1"/>
  <c r="X189" i="11" s="1"/>
  <c r="X245" i="11"/>
  <c r="X298" i="11" s="1"/>
  <c r="X305" i="11" s="1"/>
  <c r="X312" i="11" s="1"/>
  <c r="X319" i="11" s="1"/>
  <c r="X326" i="11" s="1"/>
  <c r="X380" i="11" s="1"/>
  <c r="X432" i="11" s="1"/>
  <c r="U74" i="11"/>
  <c r="U18" i="6" s="1"/>
  <c r="U77" i="11"/>
  <c r="U81" i="11" s="1"/>
  <c r="V70" i="11"/>
  <c r="V67" i="11"/>
  <c r="U7" i="7" s="1"/>
  <c r="W66" i="11"/>
  <c r="W73" i="11" s="1"/>
  <c r="X58" i="11"/>
  <c r="X12" i="5"/>
  <c r="X14" i="5" s="1"/>
  <c r="X57" i="11"/>
  <c r="X56" i="11"/>
  <c r="X59" i="11"/>
  <c r="W63" i="11"/>
  <c r="W60" i="11"/>
  <c r="W65" i="11"/>
  <c r="W72" i="11" s="1"/>
  <c r="AG66" i="4"/>
  <c r="Y2" i="11"/>
  <c r="Y57" i="2"/>
  <c r="X240" i="11" s="1"/>
  <c r="Y2" i="9"/>
  <c r="Y55" i="9" s="1"/>
  <c r="Y60" i="9" s="1"/>
  <c r="Y65" i="9" s="1"/>
  <c r="Y70" i="9" s="1"/>
  <c r="Y75" i="9" s="1"/>
  <c r="Y129" i="9" s="1"/>
  <c r="Y181" i="9" s="1"/>
  <c r="Y24" i="11" s="1"/>
  <c r="Y53" i="11" s="1"/>
  <c r="Y10" i="5" s="1"/>
  <c r="Y2" i="7"/>
  <c r="Z2" i="23"/>
  <c r="Z3" i="22"/>
  <c r="Z4" i="21"/>
  <c r="Z20" i="21" s="1"/>
  <c r="Z4" i="20"/>
  <c r="Z18" i="20" s="1"/>
  <c r="Z15" i="18"/>
  <c r="Z25" i="18" s="1"/>
  <c r="Z37" i="18" s="1"/>
  <c r="Z47" i="18" s="1"/>
  <c r="Z56" i="18" s="1"/>
  <c r="Z75" i="18" s="1"/>
  <c r="Z85" i="18" s="1"/>
  <c r="Z97" i="18" s="1"/>
  <c r="Z107" i="18" s="1"/>
  <c r="Z116" i="18" s="1"/>
  <c r="Z138" i="18" s="1"/>
  <c r="Z148" i="18" s="1"/>
  <c r="Z160" i="18" s="1"/>
  <c r="Z170" i="18" s="1"/>
  <c r="Z179" i="18" s="1"/>
  <c r="Z16" i="17"/>
  <c r="AA3" i="16"/>
  <c r="AA22" i="16" s="1"/>
  <c r="AB40" i="16" s="1"/>
  <c r="AB58" i="16" s="1"/>
  <c r="AB76" i="16" s="1"/>
  <c r="AB94" i="16" s="1"/>
  <c r="AB112" i="16" s="1"/>
  <c r="Y17" i="13"/>
  <c r="AB3" i="10"/>
  <c r="AA57" i="10" s="1"/>
  <c r="AA3" i="2"/>
  <c r="AA120" i="2" s="1"/>
  <c r="Z174" i="2" s="1"/>
  <c r="Y1" i="8"/>
  <c r="Z1" i="6"/>
  <c r="X21" i="13"/>
  <c r="X38" i="13" s="1"/>
  <c r="X60" i="13"/>
  <c r="X72" i="13" s="1"/>
  <c r="X78" i="13" s="1"/>
  <c r="AF15" i="4"/>
  <c r="AF12" i="4"/>
  <c r="AG68" i="4"/>
  <c r="AE44" i="22"/>
  <c r="AE46" i="22" s="1"/>
  <c r="AF32" i="4"/>
  <c r="AG10" i="4"/>
  <c r="AE27" i="4"/>
  <c r="AE24" i="4" s="1"/>
  <c r="AF29" i="4"/>
  <c r="AG20" i="4"/>
  <c r="AF19" i="4"/>
  <c r="AE37" i="4"/>
  <c r="AF42" i="4"/>
  <c r="AG40" i="4"/>
  <c r="AF38" i="4"/>
  <c r="AH67" i="4"/>
  <c r="AG59" i="4"/>
  <c r="AB3" i="4"/>
  <c r="Z2" i="5"/>
  <c r="U56" i="4" l="1"/>
  <c r="T25" i="7"/>
  <c r="U12" i="22" s="1"/>
  <c r="Y55" i="11"/>
  <c r="Y62" i="11" s="1"/>
  <c r="Y69" i="11" s="1"/>
  <c r="Y76" i="11" s="1"/>
  <c r="Y83" i="11" s="1"/>
  <c r="Y137" i="11" s="1"/>
  <c r="Y189" i="11" s="1"/>
  <c r="Y245" i="11"/>
  <c r="Y298" i="11" s="1"/>
  <c r="Y305" i="11" s="1"/>
  <c r="Y312" i="11" s="1"/>
  <c r="Y319" i="11" s="1"/>
  <c r="Y326" i="11" s="1"/>
  <c r="Y380" i="11" s="1"/>
  <c r="Y432" i="11" s="1"/>
  <c r="W79" i="11"/>
  <c r="X66" i="11"/>
  <c r="X73" i="11" s="1"/>
  <c r="X80" i="11" s="1"/>
  <c r="X65" i="11"/>
  <c r="X72" i="11" s="1"/>
  <c r="V77" i="11"/>
  <c r="V81" i="11" s="1"/>
  <c r="V74" i="11"/>
  <c r="V18" i="6" s="1"/>
  <c r="X63" i="11"/>
  <c r="X60" i="11"/>
  <c r="W80" i="11"/>
  <c r="W70" i="11"/>
  <c r="W67" i="11"/>
  <c r="V7" i="7" s="1"/>
  <c r="X64" i="11"/>
  <c r="X71" i="11" s="1"/>
  <c r="Y56" i="11"/>
  <c r="Y59" i="11"/>
  <c r="Y12" i="5"/>
  <c r="Y14" i="5" s="1"/>
  <c r="Y58" i="11"/>
  <c r="Y57" i="11"/>
  <c r="AH66" i="4"/>
  <c r="Y60" i="13"/>
  <c r="Y72" i="13" s="1"/>
  <c r="Y78" i="13" s="1"/>
  <c r="Y21" i="13"/>
  <c r="Y38" i="13" s="1"/>
  <c r="Z2" i="7"/>
  <c r="AA2" i="23"/>
  <c r="AA4" i="21"/>
  <c r="AA20" i="21" s="1"/>
  <c r="AA3" i="22"/>
  <c r="AA4" i="20"/>
  <c r="AA18" i="20" s="1"/>
  <c r="AA15" i="18"/>
  <c r="AA25" i="18" s="1"/>
  <c r="AA37" i="18" s="1"/>
  <c r="AA47" i="18" s="1"/>
  <c r="AA56" i="18" s="1"/>
  <c r="AA75" i="18" s="1"/>
  <c r="AA85" i="18" s="1"/>
  <c r="AA97" i="18" s="1"/>
  <c r="AA107" i="18" s="1"/>
  <c r="AA116" i="18" s="1"/>
  <c r="AA138" i="18" s="1"/>
  <c r="AA148" i="18" s="1"/>
  <c r="AA160" i="18" s="1"/>
  <c r="AA170" i="18" s="1"/>
  <c r="AA179" i="18" s="1"/>
  <c r="AA16" i="17"/>
  <c r="AB3" i="16"/>
  <c r="AB22" i="16" s="1"/>
  <c r="AC40" i="16" s="1"/>
  <c r="AC58" i="16" s="1"/>
  <c r="AC76" i="16" s="1"/>
  <c r="AC94" i="16" s="1"/>
  <c r="AC112" i="16" s="1"/>
  <c r="Z17" i="13"/>
  <c r="AC3" i="10"/>
  <c r="AB57" i="10" s="1"/>
  <c r="AB3" i="2"/>
  <c r="AB120" i="2" s="1"/>
  <c r="AA174" i="2" s="1"/>
  <c r="Z1" i="8"/>
  <c r="AA1" i="6"/>
  <c r="Z2" i="11"/>
  <c r="Z57" i="2"/>
  <c r="Y240" i="11" s="1"/>
  <c r="Z2" i="9"/>
  <c r="Z55" i="9" s="1"/>
  <c r="Z60" i="9" s="1"/>
  <c r="Z65" i="9" s="1"/>
  <c r="Z70" i="9" s="1"/>
  <c r="Z75" i="9" s="1"/>
  <c r="Z129" i="9" s="1"/>
  <c r="Z181" i="9" s="1"/>
  <c r="Z24" i="11" s="1"/>
  <c r="Z53" i="11" s="1"/>
  <c r="Z10" i="5" s="1"/>
  <c r="AG12" i="4"/>
  <c r="AG15" i="4"/>
  <c r="AF17" i="22" s="1"/>
  <c r="AH68" i="4"/>
  <c r="AF44" i="22"/>
  <c r="AF46" i="22" s="1"/>
  <c r="AE17" i="22"/>
  <c r="AG29" i="4"/>
  <c r="AH10" i="4"/>
  <c r="AF27" i="4"/>
  <c r="AF24" i="4" s="1"/>
  <c r="AG19" i="4"/>
  <c r="AH20" i="4"/>
  <c r="AG32" i="4"/>
  <c r="AG42" i="4"/>
  <c r="AF37" i="4"/>
  <c r="AH40" i="4"/>
  <c r="AG38" i="4"/>
  <c r="AI67" i="4"/>
  <c r="AH59" i="4"/>
  <c r="AC3" i="4"/>
  <c r="AA2" i="5"/>
  <c r="U25" i="7" l="1"/>
  <c r="V12" i="22" s="1"/>
  <c r="V56" i="4"/>
  <c r="Z55" i="11"/>
  <c r="Z62" i="11" s="1"/>
  <c r="Z69" i="11" s="1"/>
  <c r="Z76" i="11" s="1"/>
  <c r="Z83" i="11" s="1"/>
  <c r="Z137" i="11" s="1"/>
  <c r="Z189" i="11" s="1"/>
  <c r="Z245" i="11"/>
  <c r="Z298" i="11" s="1"/>
  <c r="Z305" i="11" s="1"/>
  <c r="Z312" i="11" s="1"/>
  <c r="Z319" i="11" s="1"/>
  <c r="Z326" i="11" s="1"/>
  <c r="Z380" i="11" s="1"/>
  <c r="Z432" i="11" s="1"/>
  <c r="Y66" i="11"/>
  <c r="Y73" i="11" s="1"/>
  <c r="X79" i="11"/>
  <c r="Y64" i="11"/>
  <c r="Y71" i="11" s="1"/>
  <c r="Y63" i="11"/>
  <c r="Y60" i="11"/>
  <c r="W77" i="11"/>
  <c r="W81" i="11" s="1"/>
  <c r="W74" i="11"/>
  <c r="W18" i="6" s="1"/>
  <c r="X70" i="11"/>
  <c r="X67" i="11"/>
  <c r="W7" i="7" s="1"/>
  <c r="Z12" i="5"/>
  <c r="Z14" i="5" s="1"/>
  <c r="Z58" i="11"/>
  <c r="Z59" i="11"/>
  <c r="Z56" i="11"/>
  <c r="Z57" i="11"/>
  <c r="Z64" i="11" s="1"/>
  <c r="Z71" i="11" s="1"/>
  <c r="Z78" i="11" s="1"/>
  <c r="Y65" i="11"/>
  <c r="Y72" i="11" s="1"/>
  <c r="X78" i="11"/>
  <c r="AI66" i="4"/>
  <c r="Z60" i="13"/>
  <c r="Z72" i="13" s="1"/>
  <c r="Z78" i="13" s="1"/>
  <c r="Z21" i="13"/>
  <c r="Z38" i="13" s="1"/>
  <c r="AA2" i="7"/>
  <c r="AB2" i="23"/>
  <c r="AB3" i="22"/>
  <c r="AB4" i="21"/>
  <c r="AB20" i="21" s="1"/>
  <c r="AB4" i="20"/>
  <c r="AB18" i="20" s="1"/>
  <c r="AB15" i="18"/>
  <c r="AB25" i="18" s="1"/>
  <c r="AB37" i="18" s="1"/>
  <c r="AB47" i="18" s="1"/>
  <c r="AB56" i="18" s="1"/>
  <c r="AB75" i="18" s="1"/>
  <c r="AB85" i="18" s="1"/>
  <c r="AB97" i="18" s="1"/>
  <c r="AB107" i="18" s="1"/>
  <c r="AB116" i="18" s="1"/>
  <c r="AB138" i="18" s="1"/>
  <c r="AB148" i="18" s="1"/>
  <c r="AB160" i="18" s="1"/>
  <c r="AB170" i="18" s="1"/>
  <c r="AB179" i="18" s="1"/>
  <c r="AB16" i="17"/>
  <c r="AC3" i="16"/>
  <c r="AC22" i="16" s="1"/>
  <c r="AD40" i="16" s="1"/>
  <c r="AD58" i="16" s="1"/>
  <c r="AD76" i="16" s="1"/>
  <c r="AD94" i="16" s="1"/>
  <c r="AD112" i="16" s="1"/>
  <c r="AA17" i="13"/>
  <c r="AC3" i="2"/>
  <c r="AC120" i="2" s="1"/>
  <c r="AB174" i="2" s="1"/>
  <c r="AD3" i="10"/>
  <c r="AC57" i="10" s="1"/>
  <c r="AA1" i="8"/>
  <c r="AB1" i="6"/>
  <c r="AA2" i="11"/>
  <c r="AA2" i="9"/>
  <c r="AA55" i="9" s="1"/>
  <c r="AA60" i="9" s="1"/>
  <c r="AA65" i="9" s="1"/>
  <c r="AA70" i="9" s="1"/>
  <c r="AA75" i="9" s="1"/>
  <c r="AA129" i="9" s="1"/>
  <c r="AA181" i="9" s="1"/>
  <c r="AA24" i="11" s="1"/>
  <c r="AA53" i="11" s="1"/>
  <c r="AA10" i="5" s="1"/>
  <c r="AA57" i="2"/>
  <c r="Z240" i="11" s="1"/>
  <c r="AI68" i="4"/>
  <c r="AG44" i="22"/>
  <c r="AG46" i="22" s="1"/>
  <c r="AH12" i="4"/>
  <c r="AH15" i="4"/>
  <c r="AG17" i="22" s="1"/>
  <c r="AH19" i="4"/>
  <c r="AI20" i="4"/>
  <c r="AI10" i="4"/>
  <c r="AH32" i="4"/>
  <c r="AH29" i="4"/>
  <c r="AG27" i="4"/>
  <c r="AG24" i="4" s="1"/>
  <c r="AG37" i="4"/>
  <c r="AH42" i="4"/>
  <c r="AI40" i="4"/>
  <c r="AH38" i="4"/>
  <c r="AJ67" i="4"/>
  <c r="AI59" i="4"/>
  <c r="AD3" i="4"/>
  <c r="AB2" i="5"/>
  <c r="W56" i="4" l="1"/>
  <c r="V25" i="7"/>
  <c r="W12" i="22" s="1"/>
  <c r="AA55" i="11"/>
  <c r="AA62" i="11" s="1"/>
  <c r="AA69" i="11" s="1"/>
  <c r="AA76" i="11" s="1"/>
  <c r="AA83" i="11" s="1"/>
  <c r="AA137" i="11" s="1"/>
  <c r="AA189" i="11" s="1"/>
  <c r="AA245" i="11"/>
  <c r="AA298" i="11" s="1"/>
  <c r="AA305" i="11" s="1"/>
  <c r="AA312" i="11" s="1"/>
  <c r="AA319" i="11" s="1"/>
  <c r="AA326" i="11" s="1"/>
  <c r="AA380" i="11" s="1"/>
  <c r="AA432" i="11" s="1"/>
  <c r="Y79" i="11"/>
  <c r="Y78" i="11"/>
  <c r="Z63" i="11"/>
  <c r="Z60" i="11"/>
  <c r="AA59" i="11"/>
  <c r="AA58" i="11"/>
  <c r="AA57" i="11"/>
  <c r="AA56" i="11"/>
  <c r="Z66" i="11"/>
  <c r="Z73" i="11" s="1"/>
  <c r="X77" i="11"/>
  <c r="X81" i="11" s="1"/>
  <c r="X74" i="11"/>
  <c r="X18" i="6" s="1"/>
  <c r="Z65" i="11"/>
  <c r="Z72" i="11" s="1"/>
  <c r="Y70" i="11"/>
  <c r="Y67" i="11"/>
  <c r="X7" i="7" s="1"/>
  <c r="Y80" i="11"/>
  <c r="AJ66" i="4"/>
  <c r="AB2" i="7"/>
  <c r="AC2" i="23"/>
  <c r="AC4" i="21"/>
  <c r="AC20" i="21" s="1"/>
  <c r="AC3" i="22"/>
  <c r="AC4" i="20"/>
  <c r="AC18" i="20" s="1"/>
  <c r="AC15" i="18"/>
  <c r="AC25" i="18" s="1"/>
  <c r="AC37" i="18" s="1"/>
  <c r="AC47" i="18" s="1"/>
  <c r="AC56" i="18" s="1"/>
  <c r="AC75" i="18" s="1"/>
  <c r="AC85" i="18" s="1"/>
  <c r="AC97" i="18" s="1"/>
  <c r="AC107" i="18" s="1"/>
  <c r="AC116" i="18" s="1"/>
  <c r="AC138" i="18" s="1"/>
  <c r="AC148" i="18" s="1"/>
  <c r="AC160" i="18" s="1"/>
  <c r="AC170" i="18" s="1"/>
  <c r="AC179" i="18" s="1"/>
  <c r="AC16" i="17"/>
  <c r="AD3" i="16"/>
  <c r="AD22" i="16" s="1"/>
  <c r="AE40" i="16" s="1"/>
  <c r="AE58" i="16" s="1"/>
  <c r="AE76" i="16" s="1"/>
  <c r="AE94" i="16" s="1"/>
  <c r="AE112" i="16" s="1"/>
  <c r="AB17" i="13"/>
  <c r="AD3" i="2"/>
  <c r="AD120" i="2" s="1"/>
  <c r="AC174" i="2" s="1"/>
  <c r="AE3" i="10"/>
  <c r="AD57" i="10" s="1"/>
  <c r="AB1" i="8"/>
  <c r="AC1" i="6"/>
  <c r="AA21" i="13"/>
  <c r="AA38" i="13" s="1"/>
  <c r="AA60" i="13"/>
  <c r="AA72" i="13" s="1"/>
  <c r="AA78" i="13" s="1"/>
  <c r="AB2" i="11"/>
  <c r="AB57" i="2"/>
  <c r="AA240" i="11" s="1"/>
  <c r="AB2" i="9"/>
  <c r="AB55" i="9" s="1"/>
  <c r="AB60" i="9" s="1"/>
  <c r="AB65" i="9" s="1"/>
  <c r="AB70" i="9" s="1"/>
  <c r="AB75" i="9" s="1"/>
  <c r="AB129" i="9" s="1"/>
  <c r="AB181" i="9" s="1"/>
  <c r="AB24" i="11" s="1"/>
  <c r="AB53" i="11" s="1"/>
  <c r="AB10" i="5" s="1"/>
  <c r="AI15" i="4"/>
  <c r="AH17" i="22" s="1"/>
  <c r="AI12" i="4"/>
  <c r="AJ68" i="4"/>
  <c r="AH44" i="22"/>
  <c r="AH46" i="22" s="1"/>
  <c r="AI29" i="4"/>
  <c r="AJ10" i="4"/>
  <c r="AI19" i="4"/>
  <c r="AJ20" i="4"/>
  <c r="AH27" i="4"/>
  <c r="AH24" i="4" s="1"/>
  <c r="AI32" i="4"/>
  <c r="AI42" i="4"/>
  <c r="AH37" i="4"/>
  <c r="AJ40" i="4"/>
  <c r="AI38" i="4"/>
  <c r="AK67" i="4"/>
  <c r="AJ59" i="4"/>
  <c r="AE3" i="4"/>
  <c r="AC2" i="5"/>
  <c r="W25" i="7" l="1"/>
  <c r="X12" i="22" s="1"/>
  <c r="X56" i="4"/>
  <c r="AB55" i="11"/>
  <c r="AB62" i="11" s="1"/>
  <c r="AB69" i="11" s="1"/>
  <c r="AB76" i="11" s="1"/>
  <c r="AB83" i="11" s="1"/>
  <c r="AB137" i="11" s="1"/>
  <c r="AB189" i="11" s="1"/>
  <c r="AB245" i="11"/>
  <c r="AB298" i="11" s="1"/>
  <c r="AB305" i="11" s="1"/>
  <c r="AB312" i="11" s="1"/>
  <c r="AB319" i="11" s="1"/>
  <c r="AB326" i="11" s="1"/>
  <c r="AB380" i="11" s="1"/>
  <c r="AB432" i="11" s="1"/>
  <c r="AB57" i="11"/>
  <c r="AB56" i="11"/>
  <c r="AB59" i="11"/>
  <c r="AB58" i="11"/>
  <c r="AB65" i="11" s="1"/>
  <c r="AB72" i="11" s="1"/>
  <c r="AB79" i="11" s="1"/>
  <c r="AA12" i="5"/>
  <c r="AA14" i="5" s="1"/>
  <c r="G93" i="24"/>
  <c r="G95" i="24" s="1"/>
  <c r="AA66" i="11"/>
  <c r="AA73" i="11" s="1"/>
  <c r="Y74" i="11"/>
  <c r="Y18" i="6" s="1"/>
  <c r="Y77" i="11"/>
  <c r="Y81" i="11" s="1"/>
  <c r="AA63" i="11"/>
  <c r="AA60" i="11"/>
  <c r="Z79" i="11"/>
  <c r="Z80" i="11"/>
  <c r="AA64" i="11"/>
  <c r="AA71" i="11" s="1"/>
  <c r="AA78" i="11" s="1"/>
  <c r="AA65" i="11"/>
  <c r="AA72" i="11" s="1"/>
  <c r="Z70" i="11"/>
  <c r="Z74" i="11" s="1"/>
  <c r="Z18" i="6" s="1"/>
  <c r="Z67" i="11"/>
  <c r="Y7" i="7" s="1"/>
  <c r="AK66" i="4"/>
  <c r="AC57" i="2"/>
  <c r="AB240" i="11" s="1"/>
  <c r="AC2" i="9"/>
  <c r="AC55" i="9" s="1"/>
  <c r="AC60" i="9" s="1"/>
  <c r="AC65" i="9" s="1"/>
  <c r="AC70" i="9" s="1"/>
  <c r="AC75" i="9" s="1"/>
  <c r="AC129" i="9" s="1"/>
  <c r="AC181" i="9" s="1"/>
  <c r="AC24" i="11" s="1"/>
  <c r="AC53" i="11" s="1"/>
  <c r="AC10" i="5" s="1"/>
  <c r="AC2" i="11"/>
  <c r="AC2" i="7"/>
  <c r="AD2" i="23"/>
  <c r="AD3" i="22"/>
  <c r="AD4" i="21"/>
  <c r="AD20" i="21" s="1"/>
  <c r="AD4" i="20"/>
  <c r="AD18" i="20" s="1"/>
  <c r="AD15" i="18"/>
  <c r="AD25" i="18" s="1"/>
  <c r="AD37" i="18" s="1"/>
  <c r="AD47" i="18" s="1"/>
  <c r="AD56" i="18" s="1"/>
  <c r="AD75" i="18" s="1"/>
  <c r="AD85" i="18" s="1"/>
  <c r="AD97" i="18" s="1"/>
  <c r="AD107" i="18" s="1"/>
  <c r="AD116" i="18" s="1"/>
  <c r="AD138" i="18" s="1"/>
  <c r="AD148" i="18" s="1"/>
  <c r="AD160" i="18" s="1"/>
  <c r="AD170" i="18" s="1"/>
  <c r="AD179" i="18" s="1"/>
  <c r="AD16" i="17"/>
  <c r="AE3" i="16"/>
  <c r="AE22" i="16" s="1"/>
  <c r="AF40" i="16" s="1"/>
  <c r="AF58" i="16" s="1"/>
  <c r="AF76" i="16" s="1"/>
  <c r="AF94" i="16" s="1"/>
  <c r="AF112" i="16" s="1"/>
  <c r="AC17" i="13"/>
  <c r="AF3" i="10"/>
  <c r="AE57" i="10" s="1"/>
  <c r="AE3" i="2"/>
  <c r="AE120" i="2" s="1"/>
  <c r="AD174" i="2" s="1"/>
  <c r="AC1" i="8"/>
  <c r="AD1" i="6"/>
  <c r="AB60" i="13"/>
  <c r="AB72" i="13" s="1"/>
  <c r="AB78" i="13" s="1"/>
  <c r="AB21" i="13"/>
  <c r="AB38" i="13" s="1"/>
  <c r="AK68" i="4"/>
  <c r="AI44" i="22"/>
  <c r="AI46" i="22" s="1"/>
  <c r="AJ12" i="4"/>
  <c r="AJ15" i="4"/>
  <c r="AI17" i="22" s="1"/>
  <c r="AK10" i="4"/>
  <c r="AI27" i="4"/>
  <c r="AI24" i="4" s="1"/>
  <c r="AJ32" i="4"/>
  <c r="AJ19" i="4"/>
  <c r="AK20" i="4"/>
  <c r="AJ29" i="4"/>
  <c r="AI37" i="4"/>
  <c r="AJ42" i="4"/>
  <c r="AK40" i="4"/>
  <c r="AJ38" i="4"/>
  <c r="AL67" i="4"/>
  <c r="AK59" i="4"/>
  <c r="AF3" i="4"/>
  <c r="AD2" i="5"/>
  <c r="Y56" i="4" l="1"/>
  <c r="X25" i="7"/>
  <c r="Y12" i="22" s="1"/>
  <c r="AC55" i="11"/>
  <c r="AC62" i="11" s="1"/>
  <c r="AC69" i="11" s="1"/>
  <c r="AC76" i="11" s="1"/>
  <c r="AC83" i="11" s="1"/>
  <c r="AC137" i="11" s="1"/>
  <c r="AC189" i="11" s="1"/>
  <c r="AC245" i="11"/>
  <c r="AC298" i="11" s="1"/>
  <c r="AC305" i="11" s="1"/>
  <c r="AC312" i="11" s="1"/>
  <c r="AC319" i="11" s="1"/>
  <c r="AC326" i="11" s="1"/>
  <c r="AC380" i="11" s="1"/>
  <c r="AC432" i="11" s="1"/>
  <c r="G97" i="24"/>
  <c r="AA80" i="11"/>
  <c r="AB12" i="5"/>
  <c r="AB14" i="5" s="1"/>
  <c r="AB60" i="11"/>
  <c r="AB63" i="11"/>
  <c r="AC58" i="11"/>
  <c r="AC65" i="11" s="1"/>
  <c r="AC72" i="11" s="1"/>
  <c r="AC79" i="11" s="1"/>
  <c r="AC57" i="11"/>
  <c r="AC64" i="11" s="1"/>
  <c r="AC71" i="11" s="1"/>
  <c r="AC78" i="11" s="1"/>
  <c r="AC56" i="11"/>
  <c r="AC12" i="5"/>
  <c r="AC14" i="5" s="1"/>
  <c r="AC59" i="11"/>
  <c r="AB64" i="11"/>
  <c r="AB71" i="11" s="1"/>
  <c r="AA79" i="11"/>
  <c r="AA70" i="11"/>
  <c r="AA67" i="11"/>
  <c r="Z7" i="7" s="1"/>
  <c r="AB66" i="11"/>
  <c r="AB73" i="11" s="1"/>
  <c r="AB80" i="11" s="1"/>
  <c r="Z77" i="11"/>
  <c r="Z81" i="11" s="1"/>
  <c r="AL66" i="4"/>
  <c r="AC21" i="13"/>
  <c r="AC38" i="13" s="1"/>
  <c r="AC60" i="13"/>
  <c r="AC72" i="13" s="1"/>
  <c r="AC78" i="13" s="1"/>
  <c r="AD2" i="11"/>
  <c r="AD2" i="9"/>
  <c r="AD55" i="9" s="1"/>
  <c r="AD60" i="9" s="1"/>
  <c r="AD65" i="9" s="1"/>
  <c r="AD70" i="9" s="1"/>
  <c r="AD75" i="9" s="1"/>
  <c r="AD129" i="9" s="1"/>
  <c r="AD181" i="9" s="1"/>
  <c r="AD24" i="11" s="1"/>
  <c r="AD53" i="11" s="1"/>
  <c r="AD10" i="5" s="1"/>
  <c r="AD57" i="2"/>
  <c r="AC240" i="11" s="1"/>
  <c r="AD2" i="7"/>
  <c r="AE2" i="23"/>
  <c r="AE4" i="21"/>
  <c r="AE20" i="21" s="1"/>
  <c r="AE3" i="22"/>
  <c r="AE4" i="20"/>
  <c r="AE18" i="20" s="1"/>
  <c r="AE15" i="18"/>
  <c r="AE25" i="18" s="1"/>
  <c r="AE37" i="18" s="1"/>
  <c r="AE47" i="18" s="1"/>
  <c r="AE56" i="18" s="1"/>
  <c r="AE75" i="18" s="1"/>
  <c r="AE85" i="18" s="1"/>
  <c r="AE97" i="18" s="1"/>
  <c r="AE107" i="18" s="1"/>
  <c r="AE116" i="18" s="1"/>
  <c r="AE138" i="18" s="1"/>
  <c r="AE148" i="18" s="1"/>
  <c r="AE160" i="18" s="1"/>
  <c r="AE170" i="18" s="1"/>
  <c r="AE179" i="18" s="1"/>
  <c r="AE16" i="17"/>
  <c r="AF3" i="16"/>
  <c r="AF22" i="16" s="1"/>
  <c r="AG40" i="16" s="1"/>
  <c r="AG58" i="16" s="1"/>
  <c r="AG76" i="16" s="1"/>
  <c r="AG94" i="16" s="1"/>
  <c r="AG112" i="16" s="1"/>
  <c r="AD17" i="13"/>
  <c r="AG3" i="10"/>
  <c r="AF57" i="10" s="1"/>
  <c r="AF3" i="2"/>
  <c r="AF120" i="2" s="1"/>
  <c r="AE174" i="2" s="1"/>
  <c r="AD1" i="8"/>
  <c r="AE1" i="6"/>
  <c r="AL68" i="4"/>
  <c r="AJ44" i="22"/>
  <c r="AJ46" i="22" s="1"/>
  <c r="AK15" i="4"/>
  <c r="AJ17" i="22" s="1"/>
  <c r="AK12" i="4"/>
  <c r="AJ27" i="4"/>
  <c r="AJ24" i="4" s="1"/>
  <c r="AK19" i="4"/>
  <c r="AL20" i="4"/>
  <c r="AK29" i="4"/>
  <c r="AK32" i="4"/>
  <c r="AL10" i="4"/>
  <c r="AK42" i="4"/>
  <c r="AJ37" i="4"/>
  <c r="AL40" i="4"/>
  <c r="AK38" i="4"/>
  <c r="AM67" i="4"/>
  <c r="AL59" i="4"/>
  <c r="AG3" i="4"/>
  <c r="AE2" i="5"/>
  <c r="Z56" i="4" l="1"/>
  <c r="Y25" i="7"/>
  <c r="Z12" i="22" s="1"/>
  <c r="AD55" i="11"/>
  <c r="AD62" i="11" s="1"/>
  <c r="AD69" i="11" s="1"/>
  <c r="AD76" i="11" s="1"/>
  <c r="AD83" i="11" s="1"/>
  <c r="AD137" i="11" s="1"/>
  <c r="AD189" i="11" s="1"/>
  <c r="AD245" i="11"/>
  <c r="AD298" i="11" s="1"/>
  <c r="AD305" i="11" s="1"/>
  <c r="AD312" i="11" s="1"/>
  <c r="AD319" i="11" s="1"/>
  <c r="AD326" i="11" s="1"/>
  <c r="AD380" i="11" s="1"/>
  <c r="AD432" i="11" s="1"/>
  <c r="AD58" i="11"/>
  <c r="AD57" i="11"/>
  <c r="AD56" i="11"/>
  <c r="AD12" i="5"/>
  <c r="AD14" i="5" s="1"/>
  <c r="AD59" i="11"/>
  <c r="AA77" i="11"/>
  <c r="AA81" i="11" s="1"/>
  <c r="AA74" i="11"/>
  <c r="AC66" i="11"/>
  <c r="AC73" i="11" s="1"/>
  <c r="AB78" i="11"/>
  <c r="AC63" i="11"/>
  <c r="AC60" i="11"/>
  <c r="AB70" i="11"/>
  <c r="AB74" i="11" s="1"/>
  <c r="AB18" i="6" s="1"/>
  <c r="AB67" i="11"/>
  <c r="AA7" i="7" s="1"/>
  <c r="AM66" i="4"/>
  <c r="AE2" i="7"/>
  <c r="AF2" i="23"/>
  <c r="AF4" i="21"/>
  <c r="AF20" i="21" s="1"/>
  <c r="AF3" i="22"/>
  <c r="AF4" i="20"/>
  <c r="AF18" i="20" s="1"/>
  <c r="AF15" i="18"/>
  <c r="AF25" i="18" s="1"/>
  <c r="AF37" i="18" s="1"/>
  <c r="AF47" i="18" s="1"/>
  <c r="AF56" i="18" s="1"/>
  <c r="AF75" i="18" s="1"/>
  <c r="AF85" i="18" s="1"/>
  <c r="AF97" i="18" s="1"/>
  <c r="AF107" i="18" s="1"/>
  <c r="AF116" i="18" s="1"/>
  <c r="AF138" i="18" s="1"/>
  <c r="AF148" i="18" s="1"/>
  <c r="AF160" i="18" s="1"/>
  <c r="AF170" i="18" s="1"/>
  <c r="AF179" i="18" s="1"/>
  <c r="AF16" i="17"/>
  <c r="AG3" i="16"/>
  <c r="AG22" i="16" s="1"/>
  <c r="AH40" i="16" s="1"/>
  <c r="AH58" i="16" s="1"/>
  <c r="AH76" i="16" s="1"/>
  <c r="AH94" i="16" s="1"/>
  <c r="AH112" i="16" s="1"/>
  <c r="AE17" i="13"/>
  <c r="AH3" i="10"/>
  <c r="AG57" i="10" s="1"/>
  <c r="AG3" i="2"/>
  <c r="AG120" i="2" s="1"/>
  <c r="AF174" i="2" s="1"/>
  <c r="AF1" i="6"/>
  <c r="AE1" i="8"/>
  <c r="AE2" i="11"/>
  <c r="AE57" i="2"/>
  <c r="AD240" i="11" s="1"/>
  <c r="AE2" i="9"/>
  <c r="AE55" i="9" s="1"/>
  <c r="AE60" i="9" s="1"/>
  <c r="AE65" i="9" s="1"/>
  <c r="AE70" i="9" s="1"/>
  <c r="AE75" i="9" s="1"/>
  <c r="AE129" i="9" s="1"/>
  <c r="AE181" i="9" s="1"/>
  <c r="AE24" i="11" s="1"/>
  <c r="AE53" i="11" s="1"/>
  <c r="AE10" i="5" s="1"/>
  <c r="AD21" i="13"/>
  <c r="AD38" i="13" s="1"/>
  <c r="AD60" i="13"/>
  <c r="AD72" i="13" s="1"/>
  <c r="AD78" i="13" s="1"/>
  <c r="AL12" i="4"/>
  <c r="AM68" i="4"/>
  <c r="AK44" i="22"/>
  <c r="AK46" i="22" s="1"/>
  <c r="AL15" i="4"/>
  <c r="AK17" i="22" s="1"/>
  <c r="AL32" i="4"/>
  <c r="AL19" i="4"/>
  <c r="AM20" i="4"/>
  <c r="AK27" i="4"/>
  <c r="AK24" i="4" s="1"/>
  <c r="AM10" i="4"/>
  <c r="AL29" i="4"/>
  <c r="AK37" i="4"/>
  <c r="AL42" i="4"/>
  <c r="AM40" i="4"/>
  <c r="AL38" i="4"/>
  <c r="AN67" i="4"/>
  <c r="H63" i="24" s="1"/>
  <c r="AM59" i="4"/>
  <c r="AH3" i="4"/>
  <c r="AF2" i="5"/>
  <c r="AA56" i="4" l="1"/>
  <c r="AA18" i="6"/>
  <c r="G166" i="24" s="1"/>
  <c r="Z25" i="7"/>
  <c r="AA12" i="22" s="1"/>
  <c r="G202" i="24" s="1"/>
  <c r="AE55" i="11"/>
  <c r="AE62" i="11" s="1"/>
  <c r="AE69" i="11" s="1"/>
  <c r="AE76" i="11" s="1"/>
  <c r="AE83" i="11" s="1"/>
  <c r="AE137" i="11" s="1"/>
  <c r="AE189" i="11" s="1"/>
  <c r="AE245" i="11"/>
  <c r="AE298" i="11" s="1"/>
  <c r="AE305" i="11" s="1"/>
  <c r="AE312" i="11" s="1"/>
  <c r="AE319" i="11" s="1"/>
  <c r="AE326" i="11" s="1"/>
  <c r="AE380" i="11" s="1"/>
  <c r="AE432" i="11" s="1"/>
  <c r="AD60" i="11"/>
  <c r="AD63" i="11"/>
  <c r="AD64" i="11"/>
  <c r="AD71" i="11" s="1"/>
  <c r="AE58" i="11"/>
  <c r="AE57" i="11"/>
  <c r="AE64" i="11" s="1"/>
  <c r="AE71" i="11" s="1"/>
  <c r="AE78" i="11" s="1"/>
  <c r="AE56" i="11"/>
  <c r="AE59" i="11"/>
  <c r="AC70" i="11"/>
  <c r="AC67" i="11"/>
  <c r="AB7" i="7" s="1"/>
  <c r="AC80" i="11"/>
  <c r="AD66" i="11"/>
  <c r="AD73" i="11" s="1"/>
  <c r="AD65" i="11"/>
  <c r="AD72" i="11" s="1"/>
  <c r="AD79" i="11" s="1"/>
  <c r="AB77" i="11"/>
  <c r="AB81" i="11" s="1"/>
  <c r="AN66" i="4"/>
  <c r="H62" i="24" s="1"/>
  <c r="AF2" i="7"/>
  <c r="AG2" i="23"/>
  <c r="AG3" i="22"/>
  <c r="AG4" i="21"/>
  <c r="AG20" i="21" s="1"/>
  <c r="AG4" i="20"/>
  <c r="AG18" i="20" s="1"/>
  <c r="AG15" i="18"/>
  <c r="AG25" i="18" s="1"/>
  <c r="AG37" i="18" s="1"/>
  <c r="AG47" i="18" s="1"/>
  <c r="AG56" i="18" s="1"/>
  <c r="AG75" i="18" s="1"/>
  <c r="AG85" i="18" s="1"/>
  <c r="AG97" i="18" s="1"/>
  <c r="AG107" i="18" s="1"/>
  <c r="AG116" i="18" s="1"/>
  <c r="AG138" i="18" s="1"/>
  <c r="AG148" i="18" s="1"/>
  <c r="AG160" i="18" s="1"/>
  <c r="AG170" i="18" s="1"/>
  <c r="AG179" i="18" s="1"/>
  <c r="AG16" i="17"/>
  <c r="AH3" i="16"/>
  <c r="AH22" i="16" s="1"/>
  <c r="AI40" i="16" s="1"/>
  <c r="AI58" i="16" s="1"/>
  <c r="AI76" i="16" s="1"/>
  <c r="AI94" i="16" s="1"/>
  <c r="AI112" i="16" s="1"/>
  <c r="AF17" i="13"/>
  <c r="AH3" i="2"/>
  <c r="AH120" i="2" s="1"/>
  <c r="AG174" i="2" s="1"/>
  <c r="AI3" i="10"/>
  <c r="AH57" i="10" s="1"/>
  <c r="AF1" i="8"/>
  <c r="AG1" i="6"/>
  <c r="AF2" i="9"/>
  <c r="AF55" i="9" s="1"/>
  <c r="AF60" i="9" s="1"/>
  <c r="AF65" i="9" s="1"/>
  <c r="AF70" i="9" s="1"/>
  <c r="AF75" i="9" s="1"/>
  <c r="AF129" i="9" s="1"/>
  <c r="AF181" i="9" s="1"/>
  <c r="AF24" i="11" s="1"/>
  <c r="AF53" i="11" s="1"/>
  <c r="AF10" i="5" s="1"/>
  <c r="AF2" i="11"/>
  <c r="AF57" i="2"/>
  <c r="AE240" i="11" s="1"/>
  <c r="AE21" i="13"/>
  <c r="AE38" i="13" s="1"/>
  <c r="AE60" i="13"/>
  <c r="AE72" i="13" s="1"/>
  <c r="AE78" i="13" s="1"/>
  <c r="AM15" i="4"/>
  <c r="AN68" i="4"/>
  <c r="AL44" i="22"/>
  <c r="AL46" i="22" s="1"/>
  <c r="AM12" i="4"/>
  <c r="AN10" i="4"/>
  <c r="AN20" i="4"/>
  <c r="AM19" i="4"/>
  <c r="AM29" i="4"/>
  <c r="AN29" i="4"/>
  <c r="AL27" i="4"/>
  <c r="AL24" i="4" s="1"/>
  <c r="AM32" i="4"/>
  <c r="AN32" i="4"/>
  <c r="AN42" i="4"/>
  <c r="AM42" i="4"/>
  <c r="AL37" i="4"/>
  <c r="AN40" i="4"/>
  <c r="AM38" i="4"/>
  <c r="AN59" i="4"/>
  <c r="H54" i="24" s="1"/>
  <c r="AI3" i="4"/>
  <c r="AG2" i="5"/>
  <c r="AA25" i="7" l="1"/>
  <c r="AB12" i="22" s="1"/>
  <c r="AB56" i="4"/>
  <c r="G51" i="24" s="1"/>
  <c r="AF55" i="11"/>
  <c r="AF62" i="11" s="1"/>
  <c r="AF69" i="11" s="1"/>
  <c r="AF76" i="11" s="1"/>
  <c r="AF83" i="11" s="1"/>
  <c r="AF137" i="11" s="1"/>
  <c r="AF189" i="11" s="1"/>
  <c r="AF245" i="11"/>
  <c r="AF298" i="11" s="1"/>
  <c r="AF305" i="11" s="1"/>
  <c r="AF312" i="11" s="1"/>
  <c r="AF319" i="11" s="1"/>
  <c r="AF326" i="11" s="1"/>
  <c r="AF380" i="11" s="1"/>
  <c r="AF432" i="11" s="1"/>
  <c r="AM44" i="22"/>
  <c r="AM46" i="22" s="1"/>
  <c r="H64" i="24"/>
  <c r="AD78" i="11"/>
  <c r="AF58" i="11"/>
  <c r="AF65" i="11" s="1"/>
  <c r="AF72" i="11" s="1"/>
  <c r="AF79" i="11" s="1"/>
  <c r="AF57" i="11"/>
  <c r="AF64" i="11" s="1"/>
  <c r="AF71" i="11" s="1"/>
  <c r="AF78" i="11" s="1"/>
  <c r="AF12" i="5"/>
  <c r="AF14" i="5" s="1"/>
  <c r="AF56" i="11"/>
  <c r="AF59" i="11"/>
  <c r="AE66" i="11"/>
  <c r="AE73" i="11" s="1"/>
  <c r="AE12" i="5"/>
  <c r="AE14" i="5" s="1"/>
  <c r="AE63" i="11"/>
  <c r="AE70" i="11" s="1"/>
  <c r="AE60" i="11"/>
  <c r="AD70" i="11"/>
  <c r="AD67" i="11"/>
  <c r="AC7" i="7" s="1"/>
  <c r="AD80" i="11"/>
  <c r="AC74" i="11"/>
  <c r="AC18" i="6" s="1"/>
  <c r="AC77" i="11"/>
  <c r="AC81" i="11" s="1"/>
  <c r="AE65" i="11"/>
  <c r="AE72" i="11" s="1"/>
  <c r="AE79" i="11" s="1"/>
  <c r="AG57" i="2"/>
  <c r="AF240" i="11" s="1"/>
  <c r="AG2" i="11"/>
  <c r="AG2" i="9"/>
  <c r="AG55" i="9" s="1"/>
  <c r="AG60" i="9" s="1"/>
  <c r="AG65" i="9" s="1"/>
  <c r="AG70" i="9" s="1"/>
  <c r="AG75" i="9" s="1"/>
  <c r="AG129" i="9" s="1"/>
  <c r="AG181" i="9" s="1"/>
  <c r="AG24" i="11" s="1"/>
  <c r="AG53" i="11" s="1"/>
  <c r="AG10" i="5" s="1"/>
  <c r="AG2" i="7"/>
  <c r="AH2" i="23"/>
  <c r="AH3" i="22"/>
  <c r="AH4" i="21"/>
  <c r="AH20" i="21" s="1"/>
  <c r="AH4" i="20"/>
  <c r="AH18" i="20" s="1"/>
  <c r="AH15" i="18"/>
  <c r="AH25" i="18" s="1"/>
  <c r="AH37" i="18" s="1"/>
  <c r="AH47" i="18" s="1"/>
  <c r="AH56" i="18" s="1"/>
  <c r="AH75" i="18" s="1"/>
  <c r="AH85" i="18" s="1"/>
  <c r="AH97" i="18" s="1"/>
  <c r="AH107" i="18" s="1"/>
  <c r="AH116" i="18" s="1"/>
  <c r="AH138" i="18" s="1"/>
  <c r="AH148" i="18" s="1"/>
  <c r="AH160" i="18" s="1"/>
  <c r="AH170" i="18" s="1"/>
  <c r="AH179" i="18" s="1"/>
  <c r="AH16" i="17"/>
  <c r="AI3" i="16"/>
  <c r="AI22" i="16" s="1"/>
  <c r="AJ40" i="16" s="1"/>
  <c r="AJ58" i="16" s="1"/>
  <c r="AJ76" i="16" s="1"/>
  <c r="AJ94" i="16" s="1"/>
  <c r="AJ112" i="16" s="1"/>
  <c r="AG17" i="13"/>
  <c r="AJ3" i="10"/>
  <c r="AI57" i="10" s="1"/>
  <c r="AI3" i="2"/>
  <c r="AI120" i="2" s="1"/>
  <c r="AH174" i="2" s="1"/>
  <c r="AG1" i="8"/>
  <c r="AH1" i="6"/>
  <c r="AF60" i="13"/>
  <c r="AF72" i="13" s="1"/>
  <c r="AF78" i="13" s="1"/>
  <c r="AF21" i="13"/>
  <c r="AF38" i="13" s="1"/>
  <c r="AN19" i="4"/>
  <c r="H16" i="24"/>
  <c r="H15" i="24" s="1"/>
  <c r="AN15" i="4"/>
  <c r="H12" i="24" s="1"/>
  <c r="H7" i="24"/>
  <c r="AN12" i="4"/>
  <c r="H9" i="24" s="1"/>
  <c r="AL17" i="22"/>
  <c r="AN38" i="4"/>
  <c r="AN37" i="4" s="1"/>
  <c r="H36" i="24"/>
  <c r="H34" i="24" s="1"/>
  <c r="H33" i="24" s="1"/>
  <c r="E4" i="25" s="1"/>
  <c r="AN27" i="4"/>
  <c r="AN24" i="4" s="1"/>
  <c r="AM27" i="4"/>
  <c r="AM24" i="4" s="1"/>
  <c r="AM37" i="4"/>
  <c r="AJ3" i="4"/>
  <c r="AH2" i="5"/>
  <c r="H233" i="24" l="1"/>
  <c r="H235" i="24" s="1"/>
  <c r="AC56" i="4"/>
  <c r="AB25" i="7"/>
  <c r="AC12" i="22" s="1"/>
  <c r="AG55" i="11"/>
  <c r="AG62" i="11" s="1"/>
  <c r="AG69" i="11" s="1"/>
  <c r="AG76" i="11" s="1"/>
  <c r="AG83" i="11" s="1"/>
  <c r="AG137" i="11" s="1"/>
  <c r="AG189" i="11" s="1"/>
  <c r="AG245" i="11"/>
  <c r="AG298" i="11" s="1"/>
  <c r="AG305" i="11" s="1"/>
  <c r="AG312" i="11" s="1"/>
  <c r="AG319" i="11" s="1"/>
  <c r="AG326" i="11" s="1"/>
  <c r="AG380" i="11" s="1"/>
  <c r="AG432" i="11" s="1"/>
  <c r="AE80" i="11"/>
  <c r="AE77" i="11"/>
  <c r="AE74" i="11"/>
  <c r="AE18" i="6" s="1"/>
  <c r="AF63" i="11"/>
  <c r="AF70" i="11" s="1"/>
  <c r="AF60" i="11"/>
  <c r="AD74" i="11"/>
  <c r="AD18" i="6" s="1"/>
  <c r="AD77" i="11"/>
  <c r="AD81" i="11" s="1"/>
  <c r="AE67" i="11"/>
  <c r="AD7" i="7" s="1"/>
  <c r="AG57" i="11"/>
  <c r="AG56" i="11"/>
  <c r="AG59" i="11"/>
  <c r="AG58" i="11"/>
  <c r="AG65" i="11" s="1"/>
  <c r="AG72" i="11" s="1"/>
  <c r="AG79" i="11" s="1"/>
  <c r="AF66" i="11"/>
  <c r="AF73" i="11" s="1"/>
  <c r="AG21" i="13"/>
  <c r="AG38" i="13" s="1"/>
  <c r="AG60" i="13"/>
  <c r="AG72" i="13" s="1"/>
  <c r="AG78" i="13" s="1"/>
  <c r="AH2" i="7"/>
  <c r="AI2" i="23"/>
  <c r="AI4" i="21"/>
  <c r="AI20" i="21" s="1"/>
  <c r="AI3" i="22"/>
  <c r="AI4" i="20"/>
  <c r="AI18" i="20" s="1"/>
  <c r="AI15" i="18"/>
  <c r="AI25" i="18" s="1"/>
  <c r="AI37" i="18" s="1"/>
  <c r="AI47" i="18" s="1"/>
  <c r="AI56" i="18" s="1"/>
  <c r="AI75" i="18" s="1"/>
  <c r="AI85" i="18" s="1"/>
  <c r="AI97" i="18" s="1"/>
  <c r="AI107" i="18" s="1"/>
  <c r="AI116" i="18" s="1"/>
  <c r="AI138" i="18" s="1"/>
  <c r="AI148" i="18" s="1"/>
  <c r="AI160" i="18" s="1"/>
  <c r="AI170" i="18" s="1"/>
  <c r="AI179" i="18" s="1"/>
  <c r="AI16" i="17"/>
  <c r="AJ3" i="16"/>
  <c r="AJ22" i="16" s="1"/>
  <c r="AK40" i="16" s="1"/>
  <c r="AK58" i="16" s="1"/>
  <c r="AK76" i="16" s="1"/>
  <c r="AK94" i="16" s="1"/>
  <c r="AK112" i="16" s="1"/>
  <c r="AH17" i="13"/>
  <c r="AK3" i="10"/>
  <c r="AJ57" i="10" s="1"/>
  <c r="AJ3" i="2"/>
  <c r="AJ120" i="2" s="1"/>
  <c r="AI174" i="2" s="1"/>
  <c r="AH1" i="8"/>
  <c r="AI1" i="6"/>
  <c r="AH2" i="11"/>
  <c r="AH2" i="9"/>
  <c r="AH55" i="9" s="1"/>
  <c r="AH60" i="9" s="1"/>
  <c r="AH65" i="9" s="1"/>
  <c r="AH70" i="9" s="1"/>
  <c r="AH75" i="9" s="1"/>
  <c r="AH129" i="9" s="1"/>
  <c r="AH181" i="9" s="1"/>
  <c r="AH24" i="11" s="1"/>
  <c r="AH53" i="11" s="1"/>
  <c r="AH10" i="5" s="1"/>
  <c r="AH57" i="2"/>
  <c r="AG240" i="11" s="1"/>
  <c r="AM17" i="22"/>
  <c r="H207" i="24" s="1"/>
  <c r="AK3" i="4"/>
  <c r="AI2" i="5"/>
  <c r="AD56" i="4" l="1"/>
  <c r="AC25" i="7"/>
  <c r="AD12" i="22" s="1"/>
  <c r="AH55" i="11"/>
  <c r="AH62" i="11" s="1"/>
  <c r="AH69" i="11" s="1"/>
  <c r="AH76" i="11" s="1"/>
  <c r="AH83" i="11" s="1"/>
  <c r="AH137" i="11" s="1"/>
  <c r="AH189" i="11" s="1"/>
  <c r="AH245" i="11"/>
  <c r="AH298" i="11" s="1"/>
  <c r="AH305" i="11" s="1"/>
  <c r="AH312" i="11" s="1"/>
  <c r="AH319" i="11" s="1"/>
  <c r="AH326" i="11" s="1"/>
  <c r="AH380" i="11" s="1"/>
  <c r="AH432" i="11" s="1"/>
  <c r="AE81" i="11"/>
  <c r="AG12" i="5"/>
  <c r="AG14" i="5" s="1"/>
  <c r="AG64" i="11"/>
  <c r="AG71" i="11" s="1"/>
  <c r="AG78" i="11" s="1"/>
  <c r="AF67" i="11"/>
  <c r="AE7" i="7" s="1"/>
  <c r="AH58" i="11"/>
  <c r="AH57" i="11"/>
  <c r="AH64" i="11" s="1"/>
  <c r="AH71" i="11" s="1"/>
  <c r="AH78" i="11" s="1"/>
  <c r="AH12" i="5"/>
  <c r="AH14" i="5" s="1"/>
  <c r="AH56" i="11"/>
  <c r="AH59" i="11"/>
  <c r="AF80" i="11"/>
  <c r="AG66" i="11"/>
  <c r="AG73" i="11" s="1"/>
  <c r="AG63" i="11"/>
  <c r="AG60" i="11"/>
  <c r="AF77" i="11"/>
  <c r="AF74" i="11"/>
  <c r="AF18" i="6" s="1"/>
  <c r="AI2" i="7"/>
  <c r="AJ2" i="23"/>
  <c r="AJ4" i="21"/>
  <c r="AJ20" i="21" s="1"/>
  <c r="AJ3" i="22"/>
  <c r="AJ4" i="20"/>
  <c r="AJ18" i="20" s="1"/>
  <c r="AJ15" i="18"/>
  <c r="AJ25" i="18" s="1"/>
  <c r="AJ37" i="18" s="1"/>
  <c r="AJ47" i="18" s="1"/>
  <c r="AJ56" i="18" s="1"/>
  <c r="AJ75" i="18" s="1"/>
  <c r="AJ85" i="18" s="1"/>
  <c r="AJ97" i="18" s="1"/>
  <c r="AJ107" i="18" s="1"/>
  <c r="AJ116" i="18" s="1"/>
  <c r="AJ138" i="18" s="1"/>
  <c r="AJ148" i="18" s="1"/>
  <c r="AJ160" i="18" s="1"/>
  <c r="AJ170" i="18" s="1"/>
  <c r="AJ179" i="18" s="1"/>
  <c r="AJ16" i="17"/>
  <c r="AK3" i="16"/>
  <c r="AK22" i="16" s="1"/>
  <c r="AL40" i="16" s="1"/>
  <c r="AL58" i="16" s="1"/>
  <c r="AL76" i="16" s="1"/>
  <c r="AL94" i="16" s="1"/>
  <c r="AL112" i="16" s="1"/>
  <c r="AI17" i="13"/>
  <c r="AK3" i="2"/>
  <c r="AK120" i="2" s="1"/>
  <c r="AJ174" i="2" s="1"/>
  <c r="AL3" i="10"/>
  <c r="AK57" i="10" s="1"/>
  <c r="AI1" i="8"/>
  <c r="AJ1" i="6"/>
  <c r="AH21" i="13"/>
  <c r="AH38" i="13" s="1"/>
  <c r="AH60" i="13"/>
  <c r="AH72" i="13" s="1"/>
  <c r="AH78" i="13" s="1"/>
  <c r="AI57" i="2"/>
  <c r="AH240" i="11" s="1"/>
  <c r="AI2" i="9"/>
  <c r="AI55" i="9" s="1"/>
  <c r="AI60" i="9" s="1"/>
  <c r="AI65" i="9" s="1"/>
  <c r="AI70" i="9" s="1"/>
  <c r="AI75" i="9" s="1"/>
  <c r="AI129" i="9" s="1"/>
  <c r="AI181" i="9" s="1"/>
  <c r="AI24" i="11" s="1"/>
  <c r="AI53" i="11" s="1"/>
  <c r="AI10" i="5" s="1"/>
  <c r="AI2" i="11"/>
  <c r="AL3" i="4"/>
  <c r="AJ2" i="5"/>
  <c r="AE56" i="4" l="1"/>
  <c r="AD25" i="7"/>
  <c r="AE12" i="22" s="1"/>
  <c r="AI55" i="11"/>
  <c r="AI62" i="11" s="1"/>
  <c r="AI69" i="11" s="1"/>
  <c r="AI76" i="11" s="1"/>
  <c r="AI83" i="11" s="1"/>
  <c r="AI137" i="11" s="1"/>
  <c r="AI189" i="11" s="1"/>
  <c r="AI245" i="11"/>
  <c r="AI298" i="11" s="1"/>
  <c r="AI305" i="11" s="1"/>
  <c r="AI312" i="11" s="1"/>
  <c r="AI319" i="11" s="1"/>
  <c r="AI326" i="11" s="1"/>
  <c r="AI380" i="11" s="1"/>
  <c r="AI432" i="11" s="1"/>
  <c r="AF81" i="11"/>
  <c r="AG80" i="11"/>
  <c r="AH66" i="11"/>
  <c r="AH73" i="11" s="1"/>
  <c r="AH65" i="11"/>
  <c r="AH72" i="11" s="1"/>
  <c r="AH63" i="11"/>
  <c r="AH60" i="11"/>
  <c r="AI12" i="5"/>
  <c r="AI14" i="5" s="1"/>
  <c r="AI58" i="11"/>
  <c r="AI57" i="11"/>
  <c r="AI56" i="11"/>
  <c r="AI59" i="11"/>
  <c r="AG70" i="11"/>
  <c r="AG74" i="11" s="1"/>
  <c r="AG18" i="6" s="1"/>
  <c r="AG67" i="11"/>
  <c r="AF7" i="7" s="1"/>
  <c r="AJ2" i="7"/>
  <c r="AK2" i="23"/>
  <c r="AK3" i="22"/>
  <c r="AK4" i="21"/>
  <c r="AK20" i="21" s="1"/>
  <c r="AK4" i="20"/>
  <c r="AK18" i="20" s="1"/>
  <c r="AK15" i="18"/>
  <c r="AK25" i="18" s="1"/>
  <c r="AK37" i="18" s="1"/>
  <c r="AK47" i="18" s="1"/>
  <c r="AK56" i="18" s="1"/>
  <c r="AK75" i="18" s="1"/>
  <c r="AK85" i="18" s="1"/>
  <c r="AK97" i="18" s="1"/>
  <c r="AK107" i="18" s="1"/>
  <c r="AK116" i="18" s="1"/>
  <c r="AK138" i="18" s="1"/>
  <c r="AK148" i="18" s="1"/>
  <c r="AK160" i="18" s="1"/>
  <c r="AK170" i="18" s="1"/>
  <c r="AK179" i="18" s="1"/>
  <c r="AK16" i="17"/>
  <c r="AL3" i="16"/>
  <c r="AL22" i="16" s="1"/>
  <c r="AM40" i="16" s="1"/>
  <c r="AM58" i="16" s="1"/>
  <c r="AM76" i="16" s="1"/>
  <c r="AM94" i="16" s="1"/>
  <c r="AM112" i="16" s="1"/>
  <c r="AJ17" i="13"/>
  <c r="AL3" i="2"/>
  <c r="AL120" i="2" s="1"/>
  <c r="AK174" i="2" s="1"/>
  <c r="AM3" i="10"/>
  <c r="AL57" i="10" s="1"/>
  <c r="AJ1" i="8"/>
  <c r="AK1" i="6"/>
  <c r="AJ2" i="11"/>
  <c r="AJ2" i="9"/>
  <c r="AJ55" i="9" s="1"/>
  <c r="AJ60" i="9" s="1"/>
  <c r="AJ65" i="9" s="1"/>
  <c r="AJ70" i="9" s="1"/>
  <c r="AJ75" i="9" s="1"/>
  <c r="AJ129" i="9" s="1"/>
  <c r="AJ181" i="9" s="1"/>
  <c r="AJ24" i="11" s="1"/>
  <c r="AJ53" i="11" s="1"/>
  <c r="AJ10" i="5" s="1"/>
  <c r="AJ57" i="2"/>
  <c r="AI240" i="11" s="1"/>
  <c r="AI60" i="13"/>
  <c r="AI72" i="13" s="1"/>
  <c r="AI78" i="13" s="1"/>
  <c r="AI21" i="13"/>
  <c r="AI38" i="13" s="1"/>
  <c r="AM3" i="4"/>
  <c r="AK2" i="5"/>
  <c r="AE25" i="7" l="1"/>
  <c r="AF12" i="22" s="1"/>
  <c r="AF56" i="4"/>
  <c r="AJ55" i="11"/>
  <c r="AJ62" i="11" s="1"/>
  <c r="AJ69" i="11" s="1"/>
  <c r="AJ76" i="11" s="1"/>
  <c r="AJ83" i="11" s="1"/>
  <c r="AJ137" i="11" s="1"/>
  <c r="AJ189" i="11" s="1"/>
  <c r="AJ245" i="11"/>
  <c r="AJ298" i="11" s="1"/>
  <c r="AJ305" i="11" s="1"/>
  <c r="AJ312" i="11" s="1"/>
  <c r="AJ319" i="11" s="1"/>
  <c r="AJ326" i="11" s="1"/>
  <c r="AJ380" i="11" s="1"/>
  <c r="AJ432" i="11" s="1"/>
  <c r="AJ58" i="11"/>
  <c r="AJ57" i="11"/>
  <c r="AJ64" i="11" s="1"/>
  <c r="AJ71" i="11" s="1"/>
  <c r="AJ78" i="11" s="1"/>
  <c r="AJ56" i="11"/>
  <c r="AJ59" i="11"/>
  <c r="AJ12" i="5"/>
  <c r="AJ14" i="5" s="1"/>
  <c r="AI63" i="11"/>
  <c r="AI60" i="11"/>
  <c r="AG77" i="11"/>
  <c r="AG81" i="11" s="1"/>
  <c r="AI64" i="11"/>
  <c r="AI71" i="11" s="1"/>
  <c r="AI78" i="11" s="1"/>
  <c r="AH70" i="11"/>
  <c r="AH67" i="11"/>
  <c r="AG7" i="7" s="1"/>
  <c r="AH80" i="11"/>
  <c r="AI65" i="11"/>
  <c r="AI72" i="11" s="1"/>
  <c r="AI66" i="11"/>
  <c r="AI73" i="11" s="1"/>
  <c r="AH79" i="11"/>
  <c r="AK2" i="7"/>
  <c r="AL2" i="23"/>
  <c r="AL3" i="22"/>
  <c r="AL4" i="21"/>
  <c r="AL20" i="21" s="1"/>
  <c r="AL4" i="20"/>
  <c r="AL18" i="20" s="1"/>
  <c r="AL15" i="18"/>
  <c r="AL25" i="18" s="1"/>
  <c r="AL37" i="18" s="1"/>
  <c r="AL47" i="18" s="1"/>
  <c r="AL56" i="18" s="1"/>
  <c r="AL75" i="18" s="1"/>
  <c r="AL85" i="18" s="1"/>
  <c r="AL97" i="18" s="1"/>
  <c r="AL107" i="18" s="1"/>
  <c r="AL116" i="18" s="1"/>
  <c r="AL138" i="18" s="1"/>
  <c r="AL148" i="18" s="1"/>
  <c r="AL160" i="18" s="1"/>
  <c r="AL170" i="18" s="1"/>
  <c r="AL179" i="18" s="1"/>
  <c r="AL16" i="17"/>
  <c r="AM3" i="16"/>
  <c r="AM22" i="16" s="1"/>
  <c r="AN40" i="16" s="1"/>
  <c r="AN58" i="16" s="1"/>
  <c r="AN76" i="16" s="1"/>
  <c r="AN94" i="16" s="1"/>
  <c r="AN112" i="16" s="1"/>
  <c r="AK17" i="13"/>
  <c r="AN3" i="10"/>
  <c r="AM57" i="10" s="1"/>
  <c r="AM3" i="2"/>
  <c r="AM120" i="2" s="1"/>
  <c r="AL174" i="2" s="1"/>
  <c r="AK1" i="8"/>
  <c r="AL1" i="6"/>
  <c r="AK57" i="2"/>
  <c r="AJ240" i="11" s="1"/>
  <c r="AK2" i="9"/>
  <c r="AK55" i="9" s="1"/>
  <c r="AK60" i="9" s="1"/>
  <c r="AK65" i="9" s="1"/>
  <c r="AK70" i="9" s="1"/>
  <c r="AK75" i="9" s="1"/>
  <c r="AK129" i="9" s="1"/>
  <c r="AK181" i="9" s="1"/>
  <c r="AK24" i="11" s="1"/>
  <c r="AK53" i="11" s="1"/>
  <c r="AK10" i="5" s="1"/>
  <c r="AK2" i="11"/>
  <c r="AJ21" i="13"/>
  <c r="AJ38" i="13" s="1"/>
  <c r="AJ60" i="13"/>
  <c r="AJ72" i="13" s="1"/>
  <c r="AJ78" i="13" s="1"/>
  <c r="AN3" i="4"/>
  <c r="AL2" i="5"/>
  <c r="AG56" i="4" l="1"/>
  <c r="AF25" i="7"/>
  <c r="AG12" i="22" s="1"/>
  <c r="AK55" i="11"/>
  <c r="AK62" i="11" s="1"/>
  <c r="AK69" i="11" s="1"/>
  <c r="AK76" i="11" s="1"/>
  <c r="AK83" i="11" s="1"/>
  <c r="AK137" i="11" s="1"/>
  <c r="AK189" i="11" s="1"/>
  <c r="AK245" i="11"/>
  <c r="AK298" i="11" s="1"/>
  <c r="AK305" i="11" s="1"/>
  <c r="AK312" i="11" s="1"/>
  <c r="AK319" i="11" s="1"/>
  <c r="AK326" i="11" s="1"/>
  <c r="AK380" i="11" s="1"/>
  <c r="AK432" i="11" s="1"/>
  <c r="AI79" i="11"/>
  <c r="AH77" i="11"/>
  <c r="AH81" i="11" s="1"/>
  <c r="AH74" i="11"/>
  <c r="AH18" i="6" s="1"/>
  <c r="AJ66" i="11"/>
  <c r="AJ73" i="11" s="1"/>
  <c r="AJ80" i="11" s="1"/>
  <c r="AK58" i="11"/>
  <c r="AK12" i="5"/>
  <c r="AK14" i="5" s="1"/>
  <c r="AK57" i="11"/>
  <c r="AK56" i="11"/>
  <c r="AK59" i="11"/>
  <c r="AJ60" i="11"/>
  <c r="AJ63" i="11"/>
  <c r="AJ70" i="11" s="1"/>
  <c r="AI80" i="11"/>
  <c r="AI70" i="11"/>
  <c r="AI67" i="11"/>
  <c r="AH7" i="7" s="1"/>
  <c r="AJ65" i="11"/>
  <c r="AJ72" i="11" s="1"/>
  <c r="AM2" i="23"/>
  <c r="AM4" i="21"/>
  <c r="AM20" i="21" s="1"/>
  <c r="AM3" i="22"/>
  <c r="AM4" i="20"/>
  <c r="AM18" i="20" s="1"/>
  <c r="AM15" i="18"/>
  <c r="AM25" i="18" s="1"/>
  <c r="AM37" i="18" s="1"/>
  <c r="AM47" i="18" s="1"/>
  <c r="AM56" i="18" s="1"/>
  <c r="AM75" i="18" s="1"/>
  <c r="AM85" i="18" s="1"/>
  <c r="AM97" i="18" s="1"/>
  <c r="AM107" i="18" s="1"/>
  <c r="AM116" i="18" s="1"/>
  <c r="AM138" i="18" s="1"/>
  <c r="AM148" i="18" s="1"/>
  <c r="AM160" i="18" s="1"/>
  <c r="AM170" i="18" s="1"/>
  <c r="AM179" i="18" s="1"/>
  <c r="AM16" i="17"/>
  <c r="AN3" i="16"/>
  <c r="AN22" i="16" s="1"/>
  <c r="AO40" i="16" s="1"/>
  <c r="AO58" i="16" s="1"/>
  <c r="AO76" i="16" s="1"/>
  <c r="AO94" i="16" s="1"/>
  <c r="AO112" i="16" s="1"/>
  <c r="AL17" i="13"/>
  <c r="AO3" i="10"/>
  <c r="AN57" i="10" s="1"/>
  <c r="AN3" i="2"/>
  <c r="AM1" i="6"/>
  <c r="AL1" i="8"/>
  <c r="AL2" i="11"/>
  <c r="AL57" i="2"/>
  <c r="AK240" i="11" s="1"/>
  <c r="AL2" i="9"/>
  <c r="AL55" i="9" s="1"/>
  <c r="AL60" i="9" s="1"/>
  <c r="AL65" i="9" s="1"/>
  <c r="AL70" i="9" s="1"/>
  <c r="AL75" i="9" s="1"/>
  <c r="AL129" i="9" s="1"/>
  <c r="AL181" i="9" s="1"/>
  <c r="AL24" i="11" s="1"/>
  <c r="AL53" i="11" s="1"/>
  <c r="AL10" i="5" s="1"/>
  <c r="AK60" i="13"/>
  <c r="AK72" i="13" s="1"/>
  <c r="AK78" i="13" s="1"/>
  <c r="AK21" i="13"/>
  <c r="AK38" i="13" s="1"/>
  <c r="AM2" i="5"/>
  <c r="AL2" i="7"/>
  <c r="AA53" i="13"/>
  <c r="O53" i="13"/>
  <c r="AG53" i="13"/>
  <c r="U53" i="13"/>
  <c r="AH56" i="4" l="1"/>
  <c r="AG25" i="7"/>
  <c r="AH12" i="22" s="1"/>
  <c r="AL55" i="11"/>
  <c r="AL62" i="11" s="1"/>
  <c r="AL69" i="11" s="1"/>
  <c r="AL76" i="11" s="1"/>
  <c r="AL83" i="11" s="1"/>
  <c r="AL137" i="11" s="1"/>
  <c r="AL189" i="11" s="1"/>
  <c r="AL245" i="11"/>
  <c r="AL298" i="11" s="1"/>
  <c r="AL305" i="11" s="1"/>
  <c r="AL312" i="11" s="1"/>
  <c r="AL319" i="11" s="1"/>
  <c r="AL326" i="11" s="1"/>
  <c r="AL380" i="11" s="1"/>
  <c r="AL432" i="11" s="1"/>
  <c r="AJ77" i="11"/>
  <c r="AJ79" i="11"/>
  <c r="AL59" i="11"/>
  <c r="AL66" i="11" s="1"/>
  <c r="AL73" i="11" s="1"/>
  <c r="AL80" i="11" s="1"/>
  <c r="AL58" i="11"/>
  <c r="AL57" i="11"/>
  <c r="AL12" i="5"/>
  <c r="AL14" i="5" s="1"/>
  <c r="AL56" i="11"/>
  <c r="AK66" i="11"/>
  <c r="AK73" i="11" s="1"/>
  <c r="AK80" i="11" s="1"/>
  <c r="AK65" i="11"/>
  <c r="AK72" i="11" s="1"/>
  <c r="AJ74" i="11"/>
  <c r="AJ18" i="6" s="1"/>
  <c r="AK63" i="11"/>
  <c r="AK60" i="11"/>
  <c r="AI74" i="11"/>
  <c r="AI18" i="6" s="1"/>
  <c r="AI77" i="11"/>
  <c r="AI81" i="11" s="1"/>
  <c r="AJ67" i="11"/>
  <c r="AI7" i="7" s="1"/>
  <c r="AK64" i="11"/>
  <c r="AK71" i="11" s="1"/>
  <c r="AK78" i="11" s="1"/>
  <c r="AL21" i="13"/>
  <c r="AL38" i="13" s="1"/>
  <c r="AL60" i="13"/>
  <c r="AL72" i="13" s="1"/>
  <c r="AL78" i="13" s="1"/>
  <c r="AM2" i="9"/>
  <c r="AM55" i="9" s="1"/>
  <c r="AM60" i="9" s="1"/>
  <c r="AM65" i="9" s="1"/>
  <c r="AM70" i="9" s="1"/>
  <c r="AM75" i="9" s="1"/>
  <c r="AM129" i="9" s="1"/>
  <c r="AM181" i="9" s="1"/>
  <c r="AM24" i="11" s="1"/>
  <c r="AM53" i="11" s="1"/>
  <c r="AM10" i="5" s="1"/>
  <c r="AM57" i="2"/>
  <c r="AL240" i="11" s="1"/>
  <c r="AM2" i="11"/>
  <c r="I54" i="13"/>
  <c r="J39" i="13" s="1"/>
  <c r="AI56" i="4" l="1"/>
  <c r="AH25" i="7"/>
  <c r="AI12" i="22" s="1"/>
  <c r="AM55" i="11"/>
  <c r="AM62" i="11" s="1"/>
  <c r="AM69" i="11" s="1"/>
  <c r="AM76" i="11" s="1"/>
  <c r="AM83" i="11" s="1"/>
  <c r="AM137" i="11" s="1"/>
  <c r="AM189" i="11" s="1"/>
  <c r="AM245" i="11"/>
  <c r="AM298" i="11" s="1"/>
  <c r="AM305" i="11" s="1"/>
  <c r="AM312" i="11" s="1"/>
  <c r="AM319" i="11" s="1"/>
  <c r="AM326" i="11" s="1"/>
  <c r="AM380" i="11" s="1"/>
  <c r="AM432" i="11" s="1"/>
  <c r="AJ81" i="11"/>
  <c r="AK79" i="11"/>
  <c r="AL64" i="11"/>
  <c r="AL71" i="11" s="1"/>
  <c r="AL65" i="11"/>
  <c r="AL72" i="11" s="1"/>
  <c r="AM57" i="11"/>
  <c r="AM64" i="11" s="1"/>
  <c r="AM71" i="11" s="1"/>
  <c r="AM78" i="11" s="1"/>
  <c r="AM56" i="11"/>
  <c r="AM59" i="11"/>
  <c r="AM58" i="11"/>
  <c r="AM65" i="11" s="1"/>
  <c r="AM72" i="11" s="1"/>
  <c r="AM79" i="11" s="1"/>
  <c r="AL63" i="11"/>
  <c r="AL60" i="11"/>
  <c r="AK70" i="11"/>
  <c r="AK67" i="11"/>
  <c r="AJ7" i="7" s="1"/>
  <c r="J53" i="13"/>
  <c r="L58" i="4" s="1"/>
  <c r="J47" i="13"/>
  <c r="J54" i="13"/>
  <c r="K54" i="13" s="1"/>
  <c r="L54" i="13" s="1"/>
  <c r="M54" i="13" s="1"/>
  <c r="AJ56" i="4" l="1"/>
  <c r="AI25" i="7"/>
  <c r="AJ12" i="22" s="1"/>
  <c r="AL78" i="11"/>
  <c r="AL67" i="11"/>
  <c r="AK7" i="7" s="1"/>
  <c r="AM63" i="11"/>
  <c r="AM70" i="11" s="1"/>
  <c r="AM77" i="11" s="1"/>
  <c r="AM60" i="11"/>
  <c r="AM12" i="5"/>
  <c r="AM14" i="5" s="1"/>
  <c r="H93" i="24"/>
  <c r="H95" i="24" s="1"/>
  <c r="AK77" i="11"/>
  <c r="AK81" i="11" s="1"/>
  <c r="AJ25" i="7" s="1"/>
  <c r="AK74" i="11"/>
  <c r="AK18" i="6" s="1"/>
  <c r="AL70" i="11"/>
  <c r="AL74" i="11" s="1"/>
  <c r="AL18" i="6" s="1"/>
  <c r="AM66" i="11"/>
  <c r="AM73" i="11" s="1"/>
  <c r="AL79" i="11"/>
  <c r="J81" i="13"/>
  <c r="M58" i="4"/>
  <c r="N39" i="13"/>
  <c r="AK56" i="4" l="1"/>
  <c r="AL56" i="4" s="1"/>
  <c r="H97" i="24"/>
  <c r="AL77" i="11"/>
  <c r="AL81" i="11" s="1"/>
  <c r="AM80" i="11"/>
  <c r="AM81" i="11" s="1"/>
  <c r="AK12" i="22"/>
  <c r="AM74" i="11"/>
  <c r="AM67" i="11"/>
  <c r="AL7" i="7" s="1"/>
  <c r="N58" i="4"/>
  <c r="N53" i="13"/>
  <c r="N47" i="13"/>
  <c r="AL25" i="7" l="1"/>
  <c r="AM12" i="22" s="1"/>
  <c r="AM18" i="6"/>
  <c r="H166" i="24" s="1"/>
  <c r="AK25" i="7"/>
  <c r="AL12" i="22" s="1"/>
  <c r="N81" i="13"/>
  <c r="F169" i="24" s="1"/>
  <c r="N54" i="13"/>
  <c r="O54" i="13" s="1"/>
  <c r="P54" i="13" s="1"/>
  <c r="Q54" i="13" s="1"/>
  <c r="R54" i="13" s="1"/>
  <c r="S54" i="13" s="1"/>
  <c r="T54" i="13" s="1"/>
  <c r="U54" i="13" s="1"/>
  <c r="V39" i="13" s="1"/>
  <c r="O58" i="4"/>
  <c r="AM56" i="4" l="1"/>
  <c r="AN56" i="4" s="1"/>
  <c r="H51" i="24" s="1"/>
  <c r="H202" i="24"/>
  <c r="P58" i="4"/>
  <c r="F53" i="24" s="1"/>
  <c r="V53" i="13"/>
  <c r="V47" i="13"/>
  <c r="V81" i="13" l="1"/>
  <c r="W21" i="6" s="1"/>
  <c r="V54" i="13"/>
  <c r="W54" i="13" s="1"/>
  <c r="X54" i="13" s="1"/>
  <c r="Y54" i="13" s="1"/>
  <c r="Z39" i="13" s="1"/>
  <c r="Q58" i="4"/>
  <c r="R58" i="4" l="1"/>
  <c r="Z53" i="13"/>
  <c r="Z47" i="13"/>
  <c r="Z81" i="13" l="1"/>
  <c r="Z54" i="13"/>
  <c r="AA54" i="13" s="1"/>
  <c r="AB54" i="13" s="1"/>
  <c r="AC54" i="13" s="1"/>
  <c r="AD54" i="13" s="1"/>
  <c r="AE54" i="13" s="1"/>
  <c r="AF54" i="13" s="1"/>
  <c r="AG54" i="13" s="1"/>
  <c r="AH39" i="13" s="1"/>
  <c r="S58" i="4"/>
  <c r="AA21" i="6" l="1"/>
  <c r="G169" i="24" s="1"/>
  <c r="AH53" i="13"/>
  <c r="AH47" i="13"/>
  <c r="T58" i="4"/>
  <c r="AH81" i="13" l="1"/>
  <c r="U58" i="4"/>
  <c r="AH54" i="13"/>
  <c r="AI54" i="13" s="1"/>
  <c r="AJ54" i="13" s="1"/>
  <c r="AK54" i="13" s="1"/>
  <c r="AL39" i="13" s="1"/>
  <c r="AL53" i="13" l="1"/>
  <c r="AL47" i="13"/>
  <c r="V58" i="4"/>
  <c r="AL81" i="13" l="1"/>
  <c r="H169" i="24" s="1"/>
  <c r="W58" i="4"/>
  <c r="AL54" i="13"/>
  <c r="X58" i="4" l="1"/>
  <c r="Y58" i="4" l="1"/>
  <c r="Z58" i="4" l="1"/>
  <c r="AA58" i="4" l="1"/>
  <c r="AB58" i="4" l="1"/>
  <c r="G53" i="24" s="1"/>
  <c r="AC58" i="4" l="1"/>
  <c r="AD58" i="4" l="1"/>
  <c r="AE58" i="4" l="1"/>
  <c r="AF58" i="4" l="1"/>
  <c r="AG58" i="4" l="1"/>
  <c r="AH58" i="4" l="1"/>
  <c r="AI58" i="4" l="1"/>
  <c r="AJ58" i="4" l="1"/>
  <c r="AK58" i="4" l="1"/>
  <c r="AL58" i="4" l="1"/>
  <c r="AM58" i="4" l="1"/>
  <c r="AN58" i="4" l="1"/>
  <c r="H53" i="24" s="1"/>
  <c r="H16" i="18" l="1"/>
  <c r="H21" i="18" l="1"/>
  <c r="H39" i="18"/>
  <c r="H38" i="18"/>
  <c r="H19" i="18"/>
  <c r="H17" i="18" l="1"/>
  <c r="H57" i="18"/>
  <c r="H31" i="18"/>
  <c r="H27" i="6" s="1"/>
  <c r="H58" i="18"/>
  <c r="H34" i="18"/>
  <c r="H30" i="6" s="1"/>
  <c r="H32" i="5" l="1"/>
  <c r="H18" i="18"/>
  <c r="H23" i="18" s="1"/>
  <c r="I16" i="18" s="1"/>
  <c r="I19" i="18" s="1"/>
  <c r="H30" i="18"/>
  <c r="H26" i="6" s="1"/>
  <c r="H28" i="18"/>
  <c r="H27" i="18"/>
  <c r="G38" i="7" s="1"/>
  <c r="H49" i="22"/>
  <c r="H8" i="21"/>
  <c r="H59" i="5"/>
  <c r="H33" i="5" l="1"/>
  <c r="H39" i="5" s="1"/>
  <c r="H48" i="5" s="1"/>
  <c r="I21" i="18"/>
  <c r="I58" i="18"/>
  <c r="I34" i="18"/>
  <c r="I30" i="6" s="1"/>
  <c r="H40" i="18"/>
  <c r="H41" i="18" s="1"/>
  <c r="H54" i="18" s="1"/>
  <c r="I17" i="18"/>
  <c r="I57" i="18"/>
  <c r="I31" i="18"/>
  <c r="I27" i="6" s="1"/>
  <c r="H52" i="22"/>
  <c r="I39" i="18"/>
  <c r="I38" i="18"/>
  <c r="H35" i="18"/>
  <c r="H31" i="6" s="1"/>
  <c r="G4" i="8"/>
  <c r="H33" i="22"/>
  <c r="H32" i="22"/>
  <c r="I69" i="4"/>
  <c r="H5" i="22" l="1"/>
  <c r="H9" i="22" s="1"/>
  <c r="H61" i="5"/>
  <c r="H6" i="21" s="1"/>
  <c r="I32" i="5"/>
  <c r="G7" i="8"/>
  <c r="G11" i="8" s="1"/>
  <c r="I14" i="4" s="1"/>
  <c r="I9" i="4" s="1"/>
  <c r="G6" i="8"/>
  <c r="I18" i="18"/>
  <c r="I23" i="18" s="1"/>
  <c r="J16" i="18" s="1"/>
  <c r="J21" i="18" s="1"/>
  <c r="I30" i="18"/>
  <c r="I26" i="6" s="1"/>
  <c r="I28" i="18"/>
  <c r="I27" i="18"/>
  <c r="H9" i="21"/>
  <c r="H7" i="20"/>
  <c r="I65" i="4"/>
  <c r="I49" i="22"/>
  <c r="I8" i="21"/>
  <c r="I59" i="5"/>
  <c r="H65" i="5" l="1"/>
  <c r="I80" i="4" s="1"/>
  <c r="H6" i="20"/>
  <c r="H8" i="20" s="1"/>
  <c r="H10" i="21"/>
  <c r="I33" i="5"/>
  <c r="I39" i="5" s="1"/>
  <c r="I48" i="5" s="1"/>
  <c r="H38" i="7"/>
  <c r="J69" i="4" s="1"/>
  <c r="J65" i="4" s="1"/>
  <c r="J19" i="18"/>
  <c r="J17" i="18" s="1"/>
  <c r="J58" i="18"/>
  <c r="J34" i="18"/>
  <c r="J30" i="6" s="1"/>
  <c r="I35" i="18"/>
  <c r="I31" i="6" s="1"/>
  <c r="H4" i="8"/>
  <c r="I14" i="22"/>
  <c r="I40" i="18"/>
  <c r="I41" i="18" s="1"/>
  <c r="I54" i="18" s="1"/>
  <c r="I52" i="22"/>
  <c r="J39" i="18"/>
  <c r="J38" i="18"/>
  <c r="H8" i="8"/>
  <c r="I34" i="6" s="1"/>
  <c r="G12" i="8"/>
  <c r="I60" i="4" s="1"/>
  <c r="I55" i="4" s="1"/>
  <c r="I5" i="22" l="1"/>
  <c r="I9" i="22" s="1"/>
  <c r="I61" i="5"/>
  <c r="I6" i="20" s="1"/>
  <c r="I32" i="22"/>
  <c r="I33" i="22"/>
  <c r="J57" i="18"/>
  <c r="J8" i="21" s="1"/>
  <c r="J31" i="18"/>
  <c r="J27" i="6" s="1"/>
  <c r="J32" i="5"/>
  <c r="I9" i="21"/>
  <c r="I7" i="20"/>
  <c r="H7" i="8"/>
  <c r="H11" i="8" s="1"/>
  <c r="J14" i="4" s="1"/>
  <c r="J9" i="4" s="1"/>
  <c r="H6" i="8"/>
  <c r="J18" i="18"/>
  <c r="J23" i="18" s="1"/>
  <c r="K16" i="18" s="1"/>
  <c r="K19" i="18" s="1"/>
  <c r="J30" i="18"/>
  <c r="J26" i="6" s="1"/>
  <c r="J28" i="18"/>
  <c r="J27" i="18"/>
  <c r="I38" i="7" s="1"/>
  <c r="H16" i="22"/>
  <c r="H20" i="22" s="1"/>
  <c r="H22" i="22" s="1"/>
  <c r="J59" i="5"/>
  <c r="J49" i="22" l="1"/>
  <c r="I8" i="20"/>
  <c r="I6" i="21"/>
  <c r="I10" i="21" s="1"/>
  <c r="I65" i="5"/>
  <c r="J80" i="4" s="1"/>
  <c r="J33" i="5"/>
  <c r="J39" i="5" s="1"/>
  <c r="J48" i="5" s="1"/>
  <c r="F2" i="27"/>
  <c r="F5" i="27" s="1"/>
  <c r="K21" i="18"/>
  <c r="K17" i="18"/>
  <c r="K57" i="18"/>
  <c r="K31" i="18"/>
  <c r="K27" i="6" s="1"/>
  <c r="J52" i="22"/>
  <c r="J40" i="18"/>
  <c r="J41" i="18" s="1"/>
  <c r="J54" i="18" s="1"/>
  <c r="J14" i="22"/>
  <c r="K39" i="18"/>
  <c r="K38" i="18"/>
  <c r="J32" i="22"/>
  <c r="J33" i="22"/>
  <c r="K69" i="4"/>
  <c r="K58" i="18"/>
  <c r="K34" i="18"/>
  <c r="K30" i="6" s="1"/>
  <c r="J35" i="18"/>
  <c r="J31" i="6" s="1"/>
  <c r="I4" i="8"/>
  <c r="I8" i="8"/>
  <c r="J34" i="6" s="1"/>
  <c r="H12" i="8"/>
  <c r="J60" i="4" s="1"/>
  <c r="J55" i="4" s="1"/>
  <c r="J5" i="22" l="1"/>
  <c r="J9" i="22" s="1"/>
  <c r="J61" i="5"/>
  <c r="J65" i="5" s="1"/>
  <c r="K80" i="4" s="1"/>
  <c r="K32" i="5"/>
  <c r="I16" i="22"/>
  <c r="I20" i="22" s="1"/>
  <c r="I22" i="22" s="1"/>
  <c r="K65" i="4"/>
  <c r="J9" i="21"/>
  <c r="J7" i="20"/>
  <c r="K8" i="21"/>
  <c r="K49" i="22"/>
  <c r="K52" i="22" s="1"/>
  <c r="K59" i="5"/>
  <c r="I7" i="8"/>
  <c r="I11" i="8" s="1"/>
  <c r="K14" i="4" s="1"/>
  <c r="K9" i="4" s="1"/>
  <c r="I6" i="8"/>
  <c r="K18" i="18"/>
  <c r="K23" i="18" s="1"/>
  <c r="L16" i="18" s="1"/>
  <c r="L19" i="18" s="1"/>
  <c r="K28" i="18"/>
  <c r="K30" i="18"/>
  <c r="K26" i="6" s="1"/>
  <c r="K27" i="18"/>
  <c r="J38" i="7" s="1"/>
  <c r="K33" i="5" l="1"/>
  <c r="K39" i="5" s="1"/>
  <c r="K48" i="5" s="1"/>
  <c r="J6" i="21"/>
  <c r="J10" i="21" s="1"/>
  <c r="J6" i="20"/>
  <c r="J8" i="20" s="1"/>
  <c r="G2" i="27"/>
  <c r="G5" i="27" s="1"/>
  <c r="L17" i="18"/>
  <c r="L57" i="18"/>
  <c r="L31" i="18"/>
  <c r="L27" i="6" s="1"/>
  <c r="L21" i="18"/>
  <c r="K40" i="18"/>
  <c r="K41" i="18" s="1"/>
  <c r="K54" i="18" s="1"/>
  <c r="K35" i="18"/>
  <c r="K31" i="6" s="1"/>
  <c r="J4" i="8"/>
  <c r="L39" i="18"/>
  <c r="L38" i="18"/>
  <c r="I12" i="8"/>
  <c r="K60" i="4" s="1"/>
  <c r="K55" i="4" s="1"/>
  <c r="J8" i="8"/>
  <c r="K34" i="6" s="1"/>
  <c r="K32" i="22"/>
  <c r="K33" i="22"/>
  <c r="K14" i="22"/>
  <c r="L69" i="4"/>
  <c r="K5" i="22" l="1"/>
  <c r="K9" i="22" s="1"/>
  <c r="K61" i="5"/>
  <c r="K6" i="21" s="1"/>
  <c r="J16" i="22"/>
  <c r="J20" i="22" s="1"/>
  <c r="J22" i="22" s="1"/>
  <c r="L65" i="4"/>
  <c r="K9" i="21"/>
  <c r="K7" i="20"/>
  <c r="L49" i="22"/>
  <c r="L52" i="22" s="1"/>
  <c r="L8" i="21"/>
  <c r="L59" i="5"/>
  <c r="J7" i="8"/>
  <c r="J11" i="8" s="1"/>
  <c r="L14" i="4" s="1"/>
  <c r="L9" i="4" s="1"/>
  <c r="J6" i="8"/>
  <c r="L58" i="18"/>
  <c r="L34" i="18"/>
  <c r="L30" i="6" s="1"/>
  <c r="L18" i="18"/>
  <c r="L23" i="18" s="1"/>
  <c r="M16" i="18" s="1"/>
  <c r="M19" i="18" s="1"/>
  <c r="L30" i="18"/>
  <c r="L26" i="6" s="1"/>
  <c r="L28" i="18"/>
  <c r="L27" i="18"/>
  <c r="K6" i="20" l="1"/>
  <c r="K8" i="20" s="1"/>
  <c r="K65" i="5"/>
  <c r="L80" i="4" s="1"/>
  <c r="K10" i="21"/>
  <c r="H2" i="27"/>
  <c r="H5" i="27" s="1"/>
  <c r="K38" i="7"/>
  <c r="M69" i="4" s="1"/>
  <c r="M65" i="4" s="1"/>
  <c r="L32" i="5"/>
  <c r="M21" i="18"/>
  <c r="M17" i="18"/>
  <c r="M57" i="18"/>
  <c r="M31" i="18"/>
  <c r="M27" i="6" s="1"/>
  <c r="L40" i="18"/>
  <c r="L41" i="18" s="1"/>
  <c r="L54" i="18" s="1"/>
  <c r="M39" i="18"/>
  <c r="M38" i="18"/>
  <c r="K8" i="8"/>
  <c r="L34" i="6" s="1"/>
  <c r="J12" i="8"/>
  <c r="L60" i="4" s="1"/>
  <c r="L55" i="4" s="1"/>
  <c r="M58" i="18"/>
  <c r="M34" i="18"/>
  <c r="M30" i="6" s="1"/>
  <c r="L35" i="18"/>
  <c r="L31" i="6" s="1"/>
  <c r="K4" i="8"/>
  <c r="L14" i="22"/>
  <c r="L33" i="5" l="1"/>
  <c r="L39" i="5" s="1"/>
  <c r="L48" i="5" s="1"/>
  <c r="L33" i="22"/>
  <c r="L32" i="22"/>
  <c r="M32" i="5"/>
  <c r="L9" i="21"/>
  <c r="L7" i="20"/>
  <c r="K6" i="8"/>
  <c r="K7" i="8"/>
  <c r="K11" i="8" s="1"/>
  <c r="M14" i="4" s="1"/>
  <c r="M9" i="4" s="1"/>
  <c r="M8" i="21"/>
  <c r="M49" i="22"/>
  <c r="M52" i="22" s="1"/>
  <c r="M59" i="5"/>
  <c r="K16" i="22"/>
  <c r="K20" i="22" s="1"/>
  <c r="K22" i="22" s="1"/>
  <c r="M18" i="18"/>
  <c r="M23" i="18" s="1"/>
  <c r="N16" i="18" s="1"/>
  <c r="M30" i="18"/>
  <c r="M26" i="6" s="1"/>
  <c r="M28" i="18"/>
  <c r="M27" i="18"/>
  <c r="L38" i="7" s="1"/>
  <c r="L5" i="22" l="1"/>
  <c r="L9" i="22" s="1"/>
  <c r="L61" i="5"/>
  <c r="L6" i="20" s="1"/>
  <c r="L8" i="20" s="1"/>
  <c r="M33" i="5"/>
  <c r="M39" i="5" s="1"/>
  <c r="M48" i="5" s="1"/>
  <c r="I2" i="27"/>
  <c r="I5" i="27" s="1"/>
  <c r="M35" i="18"/>
  <c r="M31" i="6" s="1"/>
  <c r="L4" i="8"/>
  <c r="M14" i="22"/>
  <c r="N39" i="18"/>
  <c r="N38" i="18"/>
  <c r="M32" i="22"/>
  <c r="M33" i="22"/>
  <c r="N69" i="4"/>
  <c r="N21" i="18"/>
  <c r="M40" i="18"/>
  <c r="M41" i="18" s="1"/>
  <c r="M54" i="18" s="1"/>
  <c r="K12" i="8"/>
  <c r="M60" i="4" s="1"/>
  <c r="M55" i="4" s="1"/>
  <c r="L8" i="8"/>
  <c r="M34" i="6" s="1"/>
  <c r="N19" i="18"/>
  <c r="L65" i="5" l="1"/>
  <c r="M80" i="4" s="1"/>
  <c r="L6" i="21"/>
  <c r="L10" i="21" s="1"/>
  <c r="M5" i="22"/>
  <c r="M9" i="22" s="1"/>
  <c r="M61" i="5"/>
  <c r="M65" i="5" s="1"/>
  <c r="N80" i="4" s="1"/>
  <c r="N65" i="4"/>
  <c r="L7" i="8"/>
  <c r="L11" i="8" s="1"/>
  <c r="N14" i="4" s="1"/>
  <c r="N9" i="4" s="1"/>
  <c r="L6" i="8"/>
  <c r="M9" i="21"/>
  <c r="M7" i="20"/>
  <c r="N17" i="18"/>
  <c r="N57" i="18"/>
  <c r="N31" i="18"/>
  <c r="N27" i="6" s="1"/>
  <c r="L16" i="22"/>
  <c r="L20" i="22" s="1"/>
  <c r="L22" i="22" s="1"/>
  <c r="N58" i="18"/>
  <c r="N34" i="18"/>
  <c r="N30" i="6" s="1"/>
  <c r="M6" i="21" l="1"/>
  <c r="M10" i="21" s="1"/>
  <c r="M6" i="20"/>
  <c r="M8" i="20" s="1"/>
  <c r="J2" i="27"/>
  <c r="J5" i="27" s="1"/>
  <c r="N32" i="5"/>
  <c r="N18" i="18"/>
  <c r="N23" i="18" s="1"/>
  <c r="O16" i="18" s="1"/>
  <c r="N30" i="18"/>
  <c r="N26" i="6" s="1"/>
  <c r="N28" i="18"/>
  <c r="N27" i="18"/>
  <c r="M38" i="7" s="1"/>
  <c r="N14" i="22"/>
  <c r="N49" i="22"/>
  <c r="N52" i="22" s="1"/>
  <c r="N8" i="21"/>
  <c r="N59" i="5"/>
  <c r="L12" i="8"/>
  <c r="N60" i="4" s="1"/>
  <c r="N55" i="4" s="1"/>
  <c r="M8" i="8"/>
  <c r="N34" i="6" s="1"/>
  <c r="N33" i="5" l="1"/>
  <c r="N39" i="5" s="1"/>
  <c r="N48" i="5" s="1"/>
  <c r="N32" i="22"/>
  <c r="N33" i="22"/>
  <c r="O69" i="4"/>
  <c r="N35" i="18"/>
  <c r="N31" i="6" s="1"/>
  <c r="M4" i="8"/>
  <c r="N40" i="18"/>
  <c r="N41" i="18" s="1"/>
  <c r="N54" i="18" s="1"/>
  <c r="M16" i="22"/>
  <c r="M20" i="22" s="1"/>
  <c r="M22" i="22" s="1"/>
  <c r="O39" i="18"/>
  <c r="O38" i="18"/>
  <c r="O21" i="18"/>
  <c r="O19" i="18"/>
  <c r="N5" i="22" l="1"/>
  <c r="N9" i="22" s="1"/>
  <c r="N61" i="5"/>
  <c r="N6" i="21" s="1"/>
  <c r="K2" i="27"/>
  <c r="K5" i="27" s="1"/>
  <c r="N9" i="21"/>
  <c r="N7" i="20"/>
  <c r="M7" i="8"/>
  <c r="M11" i="8" s="1"/>
  <c r="O14" i="4" s="1"/>
  <c r="O9" i="4" s="1"/>
  <c r="M6" i="8"/>
  <c r="O65" i="4"/>
  <c r="O17" i="18"/>
  <c r="O57" i="18"/>
  <c r="O31" i="18"/>
  <c r="O58" i="18"/>
  <c r="O32" i="5" s="1"/>
  <c r="O33" i="5" s="1"/>
  <c r="O39" i="5" s="1"/>
  <c r="O34" i="18"/>
  <c r="N6" i="20" l="1"/>
  <c r="N8" i="20" s="1"/>
  <c r="N10" i="21"/>
  <c r="N65" i="5"/>
  <c r="O80" i="4" s="1"/>
  <c r="O30" i="6"/>
  <c r="F178" i="24" s="1"/>
  <c r="O27" i="6"/>
  <c r="F175" i="24" s="1"/>
  <c r="F115" i="24"/>
  <c r="F116" i="24" s="1"/>
  <c r="O48" i="5"/>
  <c r="O14" i="22"/>
  <c r="O49" i="22"/>
  <c r="O8" i="21"/>
  <c r="O59" i="5"/>
  <c r="F140" i="24"/>
  <c r="F142" i="24" s="1"/>
  <c r="C27" i="25" s="1"/>
  <c r="O18" i="18"/>
  <c r="O23" i="18" s="1"/>
  <c r="P16" i="18" s="1"/>
  <c r="O28" i="18"/>
  <c r="O30" i="18"/>
  <c r="O26" i="6" s="1"/>
  <c r="O27" i="18"/>
  <c r="N38" i="7" s="1"/>
  <c r="N8" i="8"/>
  <c r="O34" i="6" s="1"/>
  <c r="F182" i="24" s="1"/>
  <c r="M12" i="8"/>
  <c r="O60" i="4" s="1"/>
  <c r="O55" i="4" s="1"/>
  <c r="F122" i="24" l="1"/>
  <c r="F131" i="24" s="1"/>
  <c r="F144" i="24" s="1"/>
  <c r="C18" i="25"/>
  <c r="C19" i="25" s="1"/>
  <c r="C22" i="25" s="1"/>
  <c r="C25" i="25" s="1"/>
  <c r="C28" i="25" s="1"/>
  <c r="C31" i="25" s="1"/>
  <c r="O33" i="22"/>
  <c r="F222" i="24" s="1"/>
  <c r="O32" i="22"/>
  <c r="P69" i="4"/>
  <c r="O52" i="22"/>
  <c r="F238" i="24"/>
  <c r="F241" i="24" s="1"/>
  <c r="O40" i="18"/>
  <c r="O41" i="18" s="1"/>
  <c r="O54" i="18" s="1"/>
  <c r="F174" i="24"/>
  <c r="O35" i="18"/>
  <c r="N4" i="8"/>
  <c r="N16" i="22"/>
  <c r="N20" i="22" s="1"/>
  <c r="N22" i="22" s="1"/>
  <c r="P39" i="18"/>
  <c r="P38" i="18"/>
  <c r="P19" i="18"/>
  <c r="P21" i="18"/>
  <c r="F204" i="24"/>
  <c r="O5" i="22"/>
  <c r="O61" i="5"/>
  <c r="L2" i="27" l="1"/>
  <c r="L5" i="27" s="1"/>
  <c r="O31" i="6"/>
  <c r="F179" i="24" s="1"/>
  <c r="O6" i="20"/>
  <c r="O6" i="21"/>
  <c r="P58" i="18"/>
  <c r="P32" i="5" s="1"/>
  <c r="P33" i="5" s="1"/>
  <c r="P39" i="5" s="1"/>
  <c r="P34" i="18"/>
  <c r="P30" i="6" s="1"/>
  <c r="F65" i="24"/>
  <c r="F61" i="24" s="1"/>
  <c r="C9" i="25" s="1"/>
  <c r="P65" i="4"/>
  <c r="O9" i="22"/>
  <c r="F195" i="24"/>
  <c r="F199" i="24" s="1"/>
  <c r="P17" i="18"/>
  <c r="P57" i="18"/>
  <c r="P31" i="18"/>
  <c r="P27" i="6" s="1"/>
  <c r="N7" i="8"/>
  <c r="N11" i="8" s="1"/>
  <c r="P14" i="4" s="1"/>
  <c r="N6" i="8"/>
  <c r="O9" i="21"/>
  <c r="O7" i="20"/>
  <c r="F221" i="24"/>
  <c r="O8" i="8" l="1"/>
  <c r="P34" i="6" s="1"/>
  <c r="N12" i="8"/>
  <c r="P60" i="4" s="1"/>
  <c r="O16" i="22" s="1"/>
  <c r="P18" i="18"/>
  <c r="P23" i="18" s="1"/>
  <c r="Q16" i="18" s="1"/>
  <c r="P28" i="18"/>
  <c r="P30" i="18"/>
  <c r="P26" i="6" s="1"/>
  <c r="P27" i="18"/>
  <c r="O38" i="7" s="1"/>
  <c r="P14" i="22"/>
  <c r="F11" i="24"/>
  <c r="O10" i="21"/>
  <c r="O12" i="21" s="1"/>
  <c r="O14" i="21" s="1"/>
  <c r="O8" i="20"/>
  <c r="O10" i="20" s="1"/>
  <c r="P49" i="22"/>
  <c r="P8" i="21"/>
  <c r="P59" i="5"/>
  <c r="P48" i="5"/>
  <c r="P52" i="22" l="1"/>
  <c r="T23" i="21"/>
  <c r="U16" i="21"/>
  <c r="P23" i="21"/>
  <c r="S23" i="21"/>
  <c r="O23" i="21"/>
  <c r="O26" i="21" s="1"/>
  <c r="O64" i="5"/>
  <c r="F147" i="24" s="1"/>
  <c r="T22" i="21"/>
  <c r="S22" i="21"/>
  <c r="O22" i="21"/>
  <c r="O25" i="21" s="1"/>
  <c r="R22" i="21"/>
  <c r="Q22" i="21"/>
  <c r="Q23" i="21"/>
  <c r="P22" i="21"/>
  <c r="R23" i="21"/>
  <c r="P35" i="18"/>
  <c r="P31" i="6" s="1"/>
  <c r="O4" i="8"/>
  <c r="F206" i="24"/>
  <c r="F209" i="24" s="1"/>
  <c r="F211" i="24" s="1"/>
  <c r="O20" i="22"/>
  <c r="O22" i="22" s="1"/>
  <c r="M2" i="27" s="1"/>
  <c r="M5" i="27" s="1"/>
  <c r="Q38" i="18"/>
  <c r="Q39" i="18"/>
  <c r="Q19" i="18"/>
  <c r="Q21" i="18"/>
  <c r="O12" i="20"/>
  <c r="P33" i="22"/>
  <c r="P32" i="22"/>
  <c r="Q69" i="4"/>
  <c r="F55" i="24"/>
  <c r="P5" i="22"/>
  <c r="P61" i="5"/>
  <c r="P40" i="18"/>
  <c r="P41" i="18" s="1"/>
  <c r="P54" i="18" s="1"/>
  <c r="P25" i="21" l="1"/>
  <c r="Q26" i="21"/>
  <c r="R26" i="21"/>
  <c r="T25" i="21"/>
  <c r="P21" i="20"/>
  <c r="O20" i="20"/>
  <c r="O23" i="20" s="1"/>
  <c r="N30" i="7" s="1"/>
  <c r="P61" i="4" s="1"/>
  <c r="R20" i="20"/>
  <c r="O63" i="5"/>
  <c r="S20" i="20"/>
  <c r="T21" i="20"/>
  <c r="Q21" i="20"/>
  <c r="R21" i="20"/>
  <c r="U14" i="20"/>
  <c r="S21" i="20"/>
  <c r="T20" i="20"/>
  <c r="P20" i="20"/>
  <c r="O21" i="20"/>
  <c r="O24" i="20" s="1"/>
  <c r="N6" i="7" s="1"/>
  <c r="P13" i="4" s="1"/>
  <c r="P9" i="4" s="1"/>
  <c r="Q20" i="20"/>
  <c r="O6" i="8"/>
  <c r="O7" i="8"/>
  <c r="O11" i="8" s="1"/>
  <c r="Q14" i="4" s="1"/>
  <c r="R25" i="21"/>
  <c r="Z18" i="21"/>
  <c r="Z21" i="21" s="1"/>
  <c r="U17" i="21"/>
  <c r="U21" i="21" s="1"/>
  <c r="P6" i="20"/>
  <c r="P6" i="21"/>
  <c r="P65" i="5"/>
  <c r="Q65" i="4"/>
  <c r="P9" i="21"/>
  <c r="P7" i="20"/>
  <c r="P9" i="22"/>
  <c r="Q58" i="18"/>
  <c r="Q32" i="5" s="1"/>
  <c r="Q33" i="5" s="1"/>
  <c r="Q39" i="5" s="1"/>
  <c r="Q34" i="18"/>
  <c r="Q30" i="6" s="1"/>
  <c r="S25" i="21"/>
  <c r="T26" i="21"/>
  <c r="S26" i="21"/>
  <c r="Q17" i="18"/>
  <c r="Q57" i="18"/>
  <c r="Q31" i="18"/>
  <c r="Q27" i="6" s="1"/>
  <c r="Q25" i="21"/>
  <c r="P26" i="21"/>
  <c r="P23" i="20" l="1"/>
  <c r="O30" i="7" s="1"/>
  <c r="Q61" i="4" s="1"/>
  <c r="T23" i="20"/>
  <c r="S30" i="7" s="1"/>
  <c r="Q24" i="20"/>
  <c r="P6" i="7" s="1"/>
  <c r="Q23" i="20"/>
  <c r="P30" i="7" s="1"/>
  <c r="S24" i="20"/>
  <c r="R6" i="7" s="1"/>
  <c r="F56" i="24"/>
  <c r="F50" i="24" s="1"/>
  <c r="P55" i="4"/>
  <c r="P8" i="20"/>
  <c r="R23" i="20"/>
  <c r="Q30" i="7" s="1"/>
  <c r="Q49" i="22"/>
  <c r="Q8" i="21"/>
  <c r="Q59" i="5"/>
  <c r="U22" i="21"/>
  <c r="U25" i="21" s="1"/>
  <c r="Y23" i="21"/>
  <c r="U23" i="21"/>
  <c r="U26" i="21" s="1"/>
  <c r="Z23" i="21"/>
  <c r="X23" i="21"/>
  <c r="V23" i="21"/>
  <c r="Z22" i="21"/>
  <c r="W22" i="21"/>
  <c r="W23" i="21"/>
  <c r="Y22" i="21"/>
  <c r="X22" i="21"/>
  <c r="V22" i="21"/>
  <c r="T24" i="20"/>
  <c r="S6" i="7" s="1"/>
  <c r="Q18" i="18"/>
  <c r="Q23" i="18" s="1"/>
  <c r="R16" i="18" s="1"/>
  <c r="Q30" i="18"/>
  <c r="Q26" i="6" s="1"/>
  <c r="Q28" i="18"/>
  <c r="Q27" i="18"/>
  <c r="P38" i="7" s="1"/>
  <c r="Q48" i="5"/>
  <c r="Q80" i="4"/>
  <c r="Q14" i="22"/>
  <c r="U15" i="20"/>
  <c r="U19" i="20" s="1"/>
  <c r="Z16" i="20"/>
  <c r="Z19" i="20" s="1"/>
  <c r="S23" i="20"/>
  <c r="R30" i="7" s="1"/>
  <c r="P24" i="20"/>
  <c r="O6" i="7" s="1"/>
  <c r="Q13" i="4" s="1"/>
  <c r="Q9" i="4" s="1"/>
  <c r="O54" i="22"/>
  <c r="F243" i="24" s="1"/>
  <c r="F10" i="24"/>
  <c r="F6" i="24" s="1"/>
  <c r="P10" i="21"/>
  <c r="P8" i="8"/>
  <c r="Q34" i="6" s="1"/>
  <c r="O12" i="8"/>
  <c r="Q60" i="4" s="1"/>
  <c r="P16" i="22" s="1"/>
  <c r="P20" i="22" s="1"/>
  <c r="P22" i="22" s="1"/>
  <c r="N2" i="27" s="1"/>
  <c r="N5" i="27" s="1"/>
  <c r="R24" i="20"/>
  <c r="Q6" i="7" s="1"/>
  <c r="F146" i="24"/>
  <c r="O65" i="5"/>
  <c r="F148" i="24" l="1"/>
  <c r="C33" i="25"/>
  <c r="C34" i="25" s="1"/>
  <c r="Q55" i="4"/>
  <c r="W26" i="21"/>
  <c r="R61" i="4"/>
  <c r="S61" i="4" s="1"/>
  <c r="T61" i="4" s="1"/>
  <c r="U61" i="4" s="1"/>
  <c r="X25" i="21"/>
  <c r="V25" i="21"/>
  <c r="V26" i="21"/>
  <c r="P54" i="22"/>
  <c r="R13" i="4"/>
  <c r="R39" i="18"/>
  <c r="R38" i="18"/>
  <c r="R19" i="18"/>
  <c r="R21" i="18"/>
  <c r="Z25" i="21"/>
  <c r="Q33" i="22"/>
  <c r="Q32" i="22"/>
  <c r="R69" i="4"/>
  <c r="Y25" i="21"/>
  <c r="Z26" i="21"/>
  <c r="Y26" i="21"/>
  <c r="Q52" i="22"/>
  <c r="Z33" i="6"/>
  <c r="Q35" i="18"/>
  <c r="Q31" i="6" s="1"/>
  <c r="P4" i="8"/>
  <c r="X26" i="21"/>
  <c r="P80" i="4"/>
  <c r="F76" i="24" s="1"/>
  <c r="D7" i="23"/>
  <c r="V20" i="20"/>
  <c r="V21" i="20"/>
  <c r="W20" i="20"/>
  <c r="X20" i="20"/>
  <c r="Y21" i="20"/>
  <c r="U20" i="20"/>
  <c r="U23" i="20" s="1"/>
  <c r="T30" i="7" s="1"/>
  <c r="Y20" i="20"/>
  <c r="Z21" i="20"/>
  <c r="U21" i="20"/>
  <c r="U24" i="20" s="1"/>
  <c r="T6" i="7" s="1"/>
  <c r="X21" i="20"/>
  <c r="W21" i="20"/>
  <c r="Z20" i="20"/>
  <c r="Q5" i="22"/>
  <c r="Q61" i="5"/>
  <c r="Q40" i="18"/>
  <c r="Q41" i="18" s="1"/>
  <c r="Q54" i="18" s="1"/>
  <c r="W25" i="21"/>
  <c r="U33" i="6"/>
  <c r="D12" i="23" l="1"/>
  <c r="F12" i="23"/>
  <c r="J12" i="23"/>
  <c r="N12" i="23"/>
  <c r="L12" i="23"/>
  <c r="I12" i="23"/>
  <c r="G12" i="23"/>
  <c r="K12" i="23"/>
  <c r="O12" i="23"/>
  <c r="O37" i="22" s="1"/>
  <c r="H12" i="23"/>
  <c r="E12" i="23"/>
  <c r="M12" i="23"/>
  <c r="G181" i="24"/>
  <c r="Q54" i="22"/>
  <c r="Z24" i="20"/>
  <c r="Y6" i="7" s="1"/>
  <c r="X24" i="20"/>
  <c r="W6" i="7" s="1"/>
  <c r="Z23" i="20"/>
  <c r="Y30" i="7" s="1"/>
  <c r="X23" i="20"/>
  <c r="W30" i="7" s="1"/>
  <c r="Q9" i="22"/>
  <c r="Y24" i="20"/>
  <c r="X6" i="7" s="1"/>
  <c r="V23" i="20"/>
  <c r="U30" i="7" s="1"/>
  <c r="R17" i="18"/>
  <c r="R57" i="18"/>
  <c r="R31" i="18"/>
  <c r="R27" i="6" s="1"/>
  <c r="R65" i="4"/>
  <c r="Q9" i="21"/>
  <c r="Q7" i="20"/>
  <c r="W24" i="20"/>
  <c r="V6" i="7" s="1"/>
  <c r="Y23" i="20"/>
  <c r="X30" i="7" s="1"/>
  <c r="W23" i="20"/>
  <c r="V30" i="7" s="1"/>
  <c r="S13" i="4"/>
  <c r="Q6" i="21"/>
  <c r="Q6" i="20"/>
  <c r="Q65" i="5"/>
  <c r="V24" i="20"/>
  <c r="U6" i="7" s="1"/>
  <c r="P6" i="8"/>
  <c r="P7" i="8"/>
  <c r="P11" i="8" s="1"/>
  <c r="R14" i="4" s="1"/>
  <c r="R9" i="4" s="1"/>
  <c r="V61" i="4"/>
  <c r="R58" i="18"/>
  <c r="R32" i="5" s="1"/>
  <c r="R33" i="5" s="1"/>
  <c r="R39" i="5" s="1"/>
  <c r="R34" i="18"/>
  <c r="R30" i="6" s="1"/>
  <c r="L37" i="22" l="1"/>
  <c r="L40" i="22" s="1"/>
  <c r="L57" i="22" s="1"/>
  <c r="L20" i="6"/>
  <c r="L36" i="6" s="1"/>
  <c r="L38" i="6" s="1"/>
  <c r="K42" i="7"/>
  <c r="O20" i="6"/>
  <c r="O36" i="6" s="1"/>
  <c r="O38" i="6" s="1"/>
  <c r="M37" i="22"/>
  <c r="M40" i="22" s="1"/>
  <c r="M57" i="22" s="1"/>
  <c r="L42" i="7"/>
  <c r="M20" i="6"/>
  <c r="M36" i="6" s="1"/>
  <c r="M38" i="6" s="1"/>
  <c r="K37" i="22"/>
  <c r="K40" i="22" s="1"/>
  <c r="K57" i="22" s="1"/>
  <c r="J42" i="7"/>
  <c r="K20" i="6"/>
  <c r="K36" i="6" s="1"/>
  <c r="K38" i="6" s="1"/>
  <c r="N37" i="22"/>
  <c r="N40" i="22" s="1"/>
  <c r="N57" i="22" s="1"/>
  <c r="M42" i="7"/>
  <c r="N20" i="6"/>
  <c r="N36" i="6" s="1"/>
  <c r="N38" i="6" s="1"/>
  <c r="G37" i="22"/>
  <c r="G40" i="22" s="1"/>
  <c r="G57" i="22" s="1"/>
  <c r="F42" i="7"/>
  <c r="G20" i="6"/>
  <c r="G36" i="6" s="1"/>
  <c r="G38" i="6" s="1"/>
  <c r="J37" i="22"/>
  <c r="J40" i="22" s="1"/>
  <c r="J57" i="22" s="1"/>
  <c r="I42" i="7"/>
  <c r="J20" i="6"/>
  <c r="J36" i="6" s="1"/>
  <c r="J38" i="6" s="1"/>
  <c r="H37" i="22"/>
  <c r="H40" i="22" s="1"/>
  <c r="H57" i="22" s="1"/>
  <c r="H20" i="6"/>
  <c r="H36" i="6" s="1"/>
  <c r="H38" i="6" s="1"/>
  <c r="G42" i="7"/>
  <c r="I37" i="22"/>
  <c r="I40" i="22" s="1"/>
  <c r="I57" i="22" s="1"/>
  <c r="H42" i="7"/>
  <c r="I20" i="6"/>
  <c r="I36" i="6" s="1"/>
  <c r="I38" i="6" s="1"/>
  <c r="F37" i="22"/>
  <c r="F40" i="22" s="1"/>
  <c r="F57" i="22" s="1"/>
  <c r="E42" i="7"/>
  <c r="F20" i="6"/>
  <c r="F36" i="6" s="1"/>
  <c r="F38" i="6" s="1"/>
  <c r="E37" i="22"/>
  <c r="E40" i="22" s="1"/>
  <c r="E57" i="22" s="1"/>
  <c r="E20" i="6"/>
  <c r="E36" i="6" s="1"/>
  <c r="E38" i="6" s="1"/>
  <c r="D42" i="7"/>
  <c r="N42" i="7"/>
  <c r="D37" i="22"/>
  <c r="D40" i="22" s="1"/>
  <c r="D57" i="22" s="1"/>
  <c r="D20" i="6"/>
  <c r="D36" i="6" s="1"/>
  <c r="D38" i="6" s="1"/>
  <c r="D41" i="6" s="1"/>
  <c r="C42" i="7"/>
  <c r="E79" i="4" s="1"/>
  <c r="Q10" i="21"/>
  <c r="W61" i="4"/>
  <c r="X61" i="4" s="1"/>
  <c r="Y61" i="4" s="1"/>
  <c r="Z61" i="4" s="1"/>
  <c r="AA61" i="4" s="1"/>
  <c r="O40" i="22"/>
  <c r="O57" i="22" s="1"/>
  <c r="R8" i="21"/>
  <c r="R49" i="22"/>
  <c r="R59" i="5"/>
  <c r="R80" i="4"/>
  <c r="R54" i="22"/>
  <c r="T13" i="4"/>
  <c r="R18" i="18"/>
  <c r="R23" i="18" s="1"/>
  <c r="S16" i="18" s="1"/>
  <c r="R30" i="18"/>
  <c r="R26" i="6" s="1"/>
  <c r="R28" i="18"/>
  <c r="R27" i="18"/>
  <c r="Q38" i="7" s="1"/>
  <c r="R14" i="22"/>
  <c r="Q8" i="20"/>
  <c r="R48" i="5"/>
  <c r="P12" i="8"/>
  <c r="R60" i="4" s="1"/>
  <c r="R55" i="4" s="1"/>
  <c r="Q8" i="8"/>
  <c r="R34" i="6" s="1"/>
  <c r="F226" i="24" l="1"/>
  <c r="F229" i="24" s="1"/>
  <c r="F246" i="24" s="1"/>
  <c r="F168" i="24"/>
  <c r="F184" i="24" s="1"/>
  <c r="F186" i="24" s="1"/>
  <c r="F189" i="24" s="1"/>
  <c r="G188" i="24" s="1"/>
  <c r="F79" i="4"/>
  <c r="E72" i="4"/>
  <c r="E53" i="4"/>
  <c r="E52" i="4" s="1"/>
  <c r="E40" i="6"/>
  <c r="E41" i="6" s="1"/>
  <c r="E6" i="4"/>
  <c r="E48" i="4" s="1"/>
  <c r="Q16" i="22"/>
  <c r="Q20" i="22" s="1"/>
  <c r="Q22" i="22" s="1"/>
  <c r="R35" i="18"/>
  <c r="R31" i="6" s="1"/>
  <c r="Q4" i="8"/>
  <c r="S54" i="22"/>
  <c r="U13" i="4"/>
  <c r="R5" i="22"/>
  <c r="R61" i="5"/>
  <c r="R40" i="18"/>
  <c r="R41" i="18" s="1"/>
  <c r="R54" i="18" s="1"/>
  <c r="S39" i="18"/>
  <c r="S38" i="18"/>
  <c r="S21" i="18"/>
  <c r="S19" i="18"/>
  <c r="R33" i="22"/>
  <c r="R32" i="22"/>
  <c r="S69" i="4"/>
  <c r="R52" i="22"/>
  <c r="E82" i="4" l="1"/>
  <c r="E86" i="4" s="1"/>
  <c r="F53" i="4"/>
  <c r="F52" i="4" s="1"/>
  <c r="F6" i="4"/>
  <c r="F48" i="4" s="1"/>
  <c r="F40" i="6"/>
  <c r="F41" i="6" s="1"/>
  <c r="F72" i="4"/>
  <c r="G79" i="4"/>
  <c r="O2" i="27"/>
  <c r="O5" i="27" s="1"/>
  <c r="S58" i="18"/>
  <c r="S32" i="5" s="1"/>
  <c r="S33" i="5" s="1"/>
  <c r="S39" i="5" s="1"/>
  <c r="S34" i="18"/>
  <c r="S30" i="6" s="1"/>
  <c r="R9" i="21"/>
  <c r="R7" i="20"/>
  <c r="S65" i="4"/>
  <c r="R6" i="21"/>
  <c r="R6" i="20"/>
  <c r="R65" i="5"/>
  <c r="Q6" i="8"/>
  <c r="Q7" i="8"/>
  <c r="Q11" i="8" s="1"/>
  <c r="S14" i="4" s="1"/>
  <c r="S9" i="4" s="1"/>
  <c r="S17" i="18"/>
  <c r="S57" i="18"/>
  <c r="S31" i="18"/>
  <c r="S27" i="6" s="1"/>
  <c r="R9" i="22"/>
  <c r="T54" i="22"/>
  <c r="V13" i="4"/>
  <c r="F82" i="4" l="1"/>
  <c r="F86" i="4" s="1"/>
  <c r="G6" i="4"/>
  <c r="G48" i="4" s="1"/>
  <c r="G53" i="4"/>
  <c r="G40" i="6"/>
  <c r="G41" i="6" s="1"/>
  <c r="G72" i="4"/>
  <c r="H79" i="4"/>
  <c r="R10" i="21"/>
  <c r="R8" i="20"/>
  <c r="Q12" i="8"/>
  <c r="S60" i="4" s="1"/>
  <c r="S55" i="4" s="1"/>
  <c r="R8" i="8"/>
  <c r="S34" i="6" s="1"/>
  <c r="S8" i="21"/>
  <c r="S49" i="22"/>
  <c r="S59" i="5"/>
  <c r="U54" i="22"/>
  <c r="W13" i="4"/>
  <c r="S18" i="18"/>
  <c r="S23" i="18" s="1"/>
  <c r="T16" i="18" s="1"/>
  <c r="S30" i="18"/>
  <c r="S26" i="6" s="1"/>
  <c r="S28" i="18"/>
  <c r="S27" i="18"/>
  <c r="R38" i="7" s="1"/>
  <c r="S14" i="22"/>
  <c r="S80" i="4"/>
  <c r="S48" i="5"/>
  <c r="H6" i="4" l="1"/>
  <c r="H48" i="4" s="1"/>
  <c r="H40" i="6"/>
  <c r="H41" i="6" s="1"/>
  <c r="H53" i="4"/>
  <c r="H52" i="4" s="1"/>
  <c r="G52" i="4"/>
  <c r="G82" i="4" s="1"/>
  <c r="G86" i="4" s="1"/>
  <c r="I79" i="4"/>
  <c r="H72" i="4"/>
  <c r="R16" i="22"/>
  <c r="R20" i="22" s="1"/>
  <c r="R22" i="22" s="1"/>
  <c r="S5" i="22"/>
  <c r="S61" i="5"/>
  <c r="S40" i="18"/>
  <c r="S41" i="18" s="1"/>
  <c r="S54" i="18" s="1"/>
  <c r="T39" i="18"/>
  <c r="T38" i="18"/>
  <c r="T21" i="18"/>
  <c r="T19" i="18"/>
  <c r="S33" i="22"/>
  <c r="S32" i="22"/>
  <c r="T69" i="4"/>
  <c r="S52" i="22"/>
  <c r="S35" i="18"/>
  <c r="S31" i="6" s="1"/>
  <c r="R4" i="8"/>
  <c r="V54" i="22"/>
  <c r="X13" i="4"/>
  <c r="J79" i="4" l="1"/>
  <c r="I72" i="4"/>
  <c r="H82" i="4"/>
  <c r="H86" i="4" s="1"/>
  <c r="I6" i="4"/>
  <c r="I48" i="4" s="1"/>
  <c r="I53" i="4"/>
  <c r="I52" i="4" s="1"/>
  <c r="I40" i="6"/>
  <c r="I41" i="6" s="1"/>
  <c r="P2" i="27"/>
  <c r="P5" i="27" s="1"/>
  <c r="S9" i="22"/>
  <c r="T17" i="18"/>
  <c r="T57" i="18"/>
  <c r="T31" i="18"/>
  <c r="T27" i="6" s="1"/>
  <c r="W54" i="22"/>
  <c r="Y13" i="4"/>
  <c r="T65" i="4"/>
  <c r="T58" i="18"/>
  <c r="T32" i="5" s="1"/>
  <c r="T33" i="5" s="1"/>
  <c r="T39" i="5" s="1"/>
  <c r="T34" i="18"/>
  <c r="T30" i="6" s="1"/>
  <c r="S9" i="21"/>
  <c r="S7" i="20"/>
  <c r="R7" i="8"/>
  <c r="R11" i="8" s="1"/>
  <c r="T14" i="4" s="1"/>
  <c r="T9" i="4" s="1"/>
  <c r="R6" i="8"/>
  <c r="S6" i="20"/>
  <c r="S6" i="21"/>
  <c r="S65" i="5"/>
  <c r="I82" i="4" l="1"/>
  <c r="I86" i="4" s="1"/>
  <c r="J53" i="4"/>
  <c r="J6" i="4"/>
  <c r="J48" i="4" s="1"/>
  <c r="J40" i="6"/>
  <c r="J41" i="6" s="1"/>
  <c r="J72" i="4"/>
  <c r="K79" i="4"/>
  <c r="S10" i="21"/>
  <c r="S8" i="20"/>
  <c r="T49" i="22"/>
  <c r="T8" i="21"/>
  <c r="T59" i="5"/>
  <c r="R12" i="8"/>
  <c r="T60" i="4" s="1"/>
  <c r="T55" i="4" s="1"/>
  <c r="S8" i="8"/>
  <c r="T34" i="6" s="1"/>
  <c r="T48" i="5"/>
  <c r="T18" i="18"/>
  <c r="T23" i="18" s="1"/>
  <c r="U16" i="18" s="1"/>
  <c r="T30" i="18"/>
  <c r="T26" i="6" s="1"/>
  <c r="T28" i="18"/>
  <c r="T27" i="18"/>
  <c r="S38" i="7" s="1"/>
  <c r="T14" i="22"/>
  <c r="X54" i="22"/>
  <c r="Z13" i="4"/>
  <c r="T80" i="4"/>
  <c r="K72" i="4" l="1"/>
  <c r="L79" i="4"/>
  <c r="J52" i="4"/>
  <c r="J82" i="4" s="1"/>
  <c r="J86" i="4" s="1"/>
  <c r="K40" i="6"/>
  <c r="K41" i="6" s="1"/>
  <c r="K6" i="4"/>
  <c r="K48" i="4" s="1"/>
  <c r="K53" i="4"/>
  <c r="K52" i="4" s="1"/>
  <c r="S16" i="22"/>
  <c r="S20" i="22" s="1"/>
  <c r="S22" i="22" s="1"/>
  <c r="U38" i="18"/>
  <c r="U39" i="18"/>
  <c r="U21" i="18"/>
  <c r="U19" i="18"/>
  <c r="T52" i="22"/>
  <c r="T35" i="18"/>
  <c r="T31" i="6" s="1"/>
  <c r="S4" i="8"/>
  <c r="T5" i="22"/>
  <c r="T61" i="5"/>
  <c r="T33" i="22"/>
  <c r="T32" i="22"/>
  <c r="U69" i="4"/>
  <c r="Y54" i="22"/>
  <c r="AA13" i="4"/>
  <c r="T40" i="18"/>
  <c r="T41" i="18" s="1"/>
  <c r="T54" i="18" s="1"/>
  <c r="K82" i="4" l="1"/>
  <c r="K86" i="4" s="1"/>
  <c r="L40" i="6"/>
  <c r="L41" i="6" s="1"/>
  <c r="L53" i="4"/>
  <c r="L52" i="4" s="1"/>
  <c r="L6" i="4"/>
  <c r="L48" i="4" s="1"/>
  <c r="M79" i="4"/>
  <c r="L72" i="4"/>
  <c r="Q2" i="27"/>
  <c r="Q5" i="27" s="1"/>
  <c r="T9" i="22"/>
  <c r="U17" i="18"/>
  <c r="U57" i="18"/>
  <c r="U31" i="18"/>
  <c r="U27" i="6" s="1"/>
  <c r="S7" i="8"/>
  <c r="S11" i="8" s="1"/>
  <c r="U14" i="4" s="1"/>
  <c r="U9" i="4" s="1"/>
  <c r="S6" i="8"/>
  <c r="U58" i="18"/>
  <c r="U34" i="18"/>
  <c r="U30" i="6" s="1"/>
  <c r="T9" i="21"/>
  <c r="T7" i="20"/>
  <c r="U65" i="4"/>
  <c r="Z54" i="22"/>
  <c r="T6" i="21"/>
  <c r="T6" i="20"/>
  <c r="T65" i="5"/>
  <c r="L82" i="4" l="1"/>
  <c r="L86" i="4" s="1"/>
  <c r="N79" i="4"/>
  <c r="M72" i="4"/>
  <c r="M53" i="4"/>
  <c r="M6" i="4"/>
  <c r="M48" i="4" s="1"/>
  <c r="M40" i="6"/>
  <c r="M41" i="6" s="1"/>
  <c r="T10" i="21"/>
  <c r="U32" i="5"/>
  <c r="T8" i="20"/>
  <c r="S12" i="8"/>
  <c r="U60" i="4" s="1"/>
  <c r="U55" i="4" s="1"/>
  <c r="T8" i="8"/>
  <c r="U34" i="6" s="1"/>
  <c r="U14" i="22"/>
  <c r="U80" i="4"/>
  <c r="U8" i="21"/>
  <c r="U49" i="22"/>
  <c r="U52" i="22" s="1"/>
  <c r="U59" i="5"/>
  <c r="U18" i="18"/>
  <c r="U23" i="18" s="1"/>
  <c r="V16" i="18" s="1"/>
  <c r="U30" i="18"/>
  <c r="U26" i="6" s="1"/>
  <c r="U28" i="18"/>
  <c r="U27" i="18"/>
  <c r="T38" i="7" s="1"/>
  <c r="N53" i="4" l="1"/>
  <c r="N52" i="4" s="1"/>
  <c r="N6" i="4"/>
  <c r="N48" i="4" s="1"/>
  <c r="N40" i="6"/>
  <c r="N41" i="6" s="1"/>
  <c r="M52" i="4"/>
  <c r="M82" i="4" s="1"/>
  <c r="M86" i="4" s="1"/>
  <c r="N72" i="4"/>
  <c r="O79" i="4"/>
  <c r="U33" i="5"/>
  <c r="U39" i="5" s="1"/>
  <c r="U48" i="5" s="1"/>
  <c r="T16" i="22"/>
  <c r="T20" i="22" s="1"/>
  <c r="T22" i="22" s="1"/>
  <c r="U40" i="18"/>
  <c r="U41" i="18" s="1"/>
  <c r="U54" i="18" s="1"/>
  <c r="V39" i="18"/>
  <c r="V38" i="18"/>
  <c r="V21" i="18"/>
  <c r="V19" i="18"/>
  <c r="U35" i="18"/>
  <c r="U31" i="6" s="1"/>
  <c r="T4" i="8"/>
  <c r="U33" i="22"/>
  <c r="U32" i="22"/>
  <c r="V69" i="4"/>
  <c r="O40" i="6" l="1"/>
  <c r="O41" i="6" s="1"/>
  <c r="O53" i="4"/>
  <c r="O52" i="4" s="1"/>
  <c r="O6" i="4"/>
  <c r="O48" i="4" s="1"/>
  <c r="O72" i="4"/>
  <c r="P79" i="4"/>
  <c r="N82" i="4"/>
  <c r="N86" i="4" s="1"/>
  <c r="U5" i="22"/>
  <c r="U9" i="22" s="1"/>
  <c r="U61" i="5"/>
  <c r="U6" i="21" s="1"/>
  <c r="R2" i="27"/>
  <c r="R5" i="27" s="1"/>
  <c r="U9" i="21"/>
  <c r="U7" i="20"/>
  <c r="T6" i="8"/>
  <c r="T7" i="8"/>
  <c r="T11" i="8" s="1"/>
  <c r="V14" i="4" s="1"/>
  <c r="V9" i="4" s="1"/>
  <c r="V65" i="4"/>
  <c r="V17" i="18"/>
  <c r="V57" i="18"/>
  <c r="V31" i="18"/>
  <c r="V27" i="6" s="1"/>
  <c r="V58" i="18"/>
  <c r="V34" i="18"/>
  <c r="V30" i="6" s="1"/>
  <c r="O82" i="4" l="1"/>
  <c r="O86" i="4" s="1"/>
  <c r="P72" i="4"/>
  <c r="F75" i="24"/>
  <c r="F68" i="24" s="1"/>
  <c r="C8" i="25" s="1"/>
  <c r="P40" i="6"/>
  <c r="P53" i="4"/>
  <c r="P6" i="4"/>
  <c r="U6" i="20"/>
  <c r="U8" i="20" s="1"/>
  <c r="U10" i="21"/>
  <c r="U65" i="5"/>
  <c r="V80" i="4" s="1"/>
  <c r="V32" i="5"/>
  <c r="V18" i="18"/>
  <c r="V23" i="18" s="1"/>
  <c r="W16" i="18" s="1"/>
  <c r="V28" i="18"/>
  <c r="V30" i="18"/>
  <c r="V26" i="6" s="1"/>
  <c r="V27" i="18"/>
  <c r="U38" i="7" s="1"/>
  <c r="V14" i="22"/>
  <c r="V49" i="22"/>
  <c r="V52" i="22" s="1"/>
  <c r="V8" i="21"/>
  <c r="V59" i="5"/>
  <c r="U8" i="8"/>
  <c r="V34" i="6" s="1"/>
  <c r="T12" i="8"/>
  <c r="V60" i="4" s="1"/>
  <c r="V55" i="4" s="1"/>
  <c r="C40" i="25" l="1"/>
  <c r="C41" i="25"/>
  <c r="F4" i="24"/>
  <c r="P48" i="4"/>
  <c r="P52" i="4"/>
  <c r="P82" i="4" s="1"/>
  <c r="F48" i="24"/>
  <c r="F47" i="24" s="1"/>
  <c r="V33" i="5"/>
  <c r="V39" i="5" s="1"/>
  <c r="V48" i="5" s="1"/>
  <c r="V32" i="22"/>
  <c r="V33" i="22"/>
  <c r="W69" i="4"/>
  <c r="U16" i="22"/>
  <c r="U20" i="22" s="1"/>
  <c r="U22" i="22" s="1"/>
  <c r="V40" i="18"/>
  <c r="V41" i="18" s="1"/>
  <c r="V54" i="18" s="1"/>
  <c r="V35" i="18"/>
  <c r="V31" i="6" s="1"/>
  <c r="U4" i="8"/>
  <c r="W39" i="18"/>
  <c r="W38" i="18"/>
  <c r="W21" i="18"/>
  <c r="W19" i="18"/>
  <c r="P86" i="4" l="1"/>
  <c r="C5" i="25"/>
  <c r="F43" i="24"/>
  <c r="F78" i="24"/>
  <c r="C10" i="25"/>
  <c r="C11" i="25" s="1"/>
  <c r="V5" i="22"/>
  <c r="V9" i="22" s="1"/>
  <c r="V61" i="5"/>
  <c r="V6" i="20" s="1"/>
  <c r="S2" i="27"/>
  <c r="S5" i="27" s="1"/>
  <c r="U7" i="8"/>
  <c r="U11" i="8" s="1"/>
  <c r="W14" i="4" s="1"/>
  <c r="W9" i="4" s="1"/>
  <c r="U6" i="8"/>
  <c r="W65" i="4"/>
  <c r="W58" i="18"/>
  <c r="W34" i="18"/>
  <c r="W30" i="6" s="1"/>
  <c r="V9" i="21"/>
  <c r="V7" i="20"/>
  <c r="W17" i="18"/>
  <c r="W57" i="18"/>
  <c r="W31" i="18"/>
  <c r="W27" i="6" s="1"/>
  <c r="F80" i="24" l="1"/>
  <c r="C6" i="25"/>
  <c r="C48" i="25"/>
  <c r="C47" i="25"/>
  <c r="V6" i="21"/>
  <c r="V10" i="21" s="1"/>
  <c r="V8" i="20"/>
  <c r="V65" i="5"/>
  <c r="W80" i="4" s="1"/>
  <c r="W32" i="5"/>
  <c r="W49" i="22"/>
  <c r="W52" i="22" s="1"/>
  <c r="W8" i="21"/>
  <c r="W59" i="5"/>
  <c r="W18" i="18"/>
  <c r="W23" i="18" s="1"/>
  <c r="X16" i="18" s="1"/>
  <c r="W28" i="18"/>
  <c r="W30" i="18"/>
  <c r="W26" i="6" s="1"/>
  <c r="W27" i="18"/>
  <c r="V38" i="7" s="1"/>
  <c r="V8" i="8"/>
  <c r="W34" i="6" s="1"/>
  <c r="U12" i="8"/>
  <c r="W60" i="4" s="1"/>
  <c r="W55" i="4" s="1"/>
  <c r="W14" i="22"/>
  <c r="W33" i="5" l="1"/>
  <c r="W39" i="5" s="1"/>
  <c r="W48" i="5" s="1"/>
  <c r="V16" i="22"/>
  <c r="V20" i="22" s="1"/>
  <c r="V22" i="22" s="1"/>
  <c r="X39" i="18"/>
  <c r="X38" i="18"/>
  <c r="X21" i="18"/>
  <c r="X19" i="18"/>
  <c r="W33" i="22"/>
  <c r="W32" i="22"/>
  <c r="X69" i="4"/>
  <c r="W40" i="18"/>
  <c r="W41" i="18" s="1"/>
  <c r="W54" i="18" s="1"/>
  <c r="W35" i="18"/>
  <c r="W31" i="6" s="1"/>
  <c r="V4" i="8"/>
  <c r="W5" i="22" l="1"/>
  <c r="W9" i="22" s="1"/>
  <c r="W61" i="5"/>
  <c r="W65" i="5" s="1"/>
  <c r="X80" i="4" s="1"/>
  <c r="T2" i="27"/>
  <c r="T5" i="27" s="1"/>
  <c r="X17" i="18"/>
  <c r="X57" i="18"/>
  <c r="X31" i="18"/>
  <c r="X27" i="6" s="1"/>
  <c r="V7" i="8"/>
  <c r="V11" i="8" s="1"/>
  <c r="X14" i="4" s="1"/>
  <c r="X9" i="4" s="1"/>
  <c r="V6" i="8"/>
  <c r="X65" i="4"/>
  <c r="X58" i="18"/>
  <c r="X34" i="18"/>
  <c r="X30" i="6" s="1"/>
  <c r="W9" i="21"/>
  <c r="W7" i="20"/>
  <c r="W6" i="21" l="1"/>
  <c r="W10" i="21" s="1"/>
  <c r="W6" i="20"/>
  <c r="W8" i="20" s="1"/>
  <c r="X32" i="5"/>
  <c r="X8" i="21"/>
  <c r="X49" i="22"/>
  <c r="X52" i="22" s="1"/>
  <c r="X59" i="5"/>
  <c r="W8" i="8"/>
  <c r="X34" i="6" s="1"/>
  <c r="V12" i="8"/>
  <c r="X60" i="4" s="1"/>
  <c r="X55" i="4" s="1"/>
  <c r="X18" i="18"/>
  <c r="X23" i="18" s="1"/>
  <c r="Y16" i="18" s="1"/>
  <c r="X30" i="18"/>
  <c r="X26" i="6" s="1"/>
  <c r="X28" i="18"/>
  <c r="X27" i="18"/>
  <c r="W38" i="7" s="1"/>
  <c r="X14" i="22"/>
  <c r="X33" i="5" l="1"/>
  <c r="X39" i="5" s="1"/>
  <c r="X48" i="5" s="1"/>
  <c r="W16" i="22"/>
  <c r="W20" i="22" s="1"/>
  <c r="W22" i="22" s="1"/>
  <c r="X32" i="22"/>
  <c r="X33" i="22"/>
  <c r="Y69" i="4"/>
  <c r="X35" i="18"/>
  <c r="X31" i="6" s="1"/>
  <c r="W4" i="8"/>
  <c r="X40" i="18"/>
  <c r="X41" i="18" s="1"/>
  <c r="X54" i="18" s="1"/>
  <c r="Y39" i="18"/>
  <c r="Y38" i="18"/>
  <c r="Y19" i="18"/>
  <c r="Y21" i="18"/>
  <c r="X5" i="22" l="1"/>
  <c r="X9" i="22" s="1"/>
  <c r="X61" i="5"/>
  <c r="X6" i="21" s="1"/>
  <c r="U2" i="27"/>
  <c r="U5" i="27" s="1"/>
  <c r="Y65" i="4"/>
  <c r="Y58" i="18"/>
  <c r="Y34" i="18"/>
  <c r="Y30" i="6" s="1"/>
  <c r="W7" i="8"/>
  <c r="W11" i="8" s="1"/>
  <c r="Y14" i="4" s="1"/>
  <c r="Y9" i="4" s="1"/>
  <c r="W6" i="8"/>
  <c r="Y17" i="18"/>
  <c r="Y57" i="18"/>
  <c r="Y31" i="18"/>
  <c r="Y27" i="6" s="1"/>
  <c r="X9" i="21"/>
  <c r="X7" i="20"/>
  <c r="X10" i="21" l="1"/>
  <c r="X6" i="20"/>
  <c r="X8" i="20" s="1"/>
  <c r="X65" i="5"/>
  <c r="Y80" i="4" s="1"/>
  <c r="Y32" i="5"/>
  <c r="W12" i="8"/>
  <c r="Y60" i="4" s="1"/>
  <c r="Y55" i="4" s="1"/>
  <c r="X8" i="8"/>
  <c r="Y34" i="6" s="1"/>
  <c r="Y49" i="22"/>
  <c r="Y52" i="22" s="1"/>
  <c r="Y8" i="21"/>
  <c r="Y59" i="5"/>
  <c r="Y14" i="22"/>
  <c r="Y18" i="18"/>
  <c r="Y23" i="18" s="1"/>
  <c r="Z16" i="18" s="1"/>
  <c r="Y30" i="18"/>
  <c r="Y26" i="6" s="1"/>
  <c r="Y28" i="18"/>
  <c r="Y27" i="18"/>
  <c r="X38" i="7" s="1"/>
  <c r="Y33" i="5" l="1"/>
  <c r="Y39" i="5" s="1"/>
  <c r="Y48" i="5" s="1"/>
  <c r="X16" i="22"/>
  <c r="X20" i="22" s="1"/>
  <c r="X22" i="22" s="1"/>
  <c r="Y33" i="22"/>
  <c r="Y32" i="22"/>
  <c r="Z69" i="4"/>
  <c r="Y35" i="18"/>
  <c r="Y31" i="6" s="1"/>
  <c r="X4" i="8"/>
  <c r="Y40" i="18"/>
  <c r="Y41" i="18" s="1"/>
  <c r="Y54" i="18" s="1"/>
  <c r="Z39" i="18"/>
  <c r="Z38" i="18"/>
  <c r="Z19" i="18"/>
  <c r="Z21" i="18"/>
  <c r="Y5" i="22" l="1"/>
  <c r="Y9" i="22" s="1"/>
  <c r="Y61" i="5"/>
  <c r="Y65" i="5" s="1"/>
  <c r="Z80" i="4" s="1"/>
  <c r="V2" i="27"/>
  <c r="V5" i="27" s="1"/>
  <c r="Y9" i="21"/>
  <c r="Y7" i="20"/>
  <c r="Z58" i="18"/>
  <c r="Z34" i="18"/>
  <c r="Z30" i="6" s="1"/>
  <c r="Z17" i="18"/>
  <c r="Z57" i="18"/>
  <c r="Z31" i="18"/>
  <c r="Z27" i="6" s="1"/>
  <c r="Z65" i="4"/>
  <c r="X6" i="8"/>
  <c r="X7" i="8"/>
  <c r="X11" i="8" s="1"/>
  <c r="Z14" i="4" s="1"/>
  <c r="Z9" i="4" s="1"/>
  <c r="Y6" i="20" l="1"/>
  <c r="Y8" i="20" s="1"/>
  <c r="Y6" i="21"/>
  <c r="Y10" i="21" s="1"/>
  <c r="Z32" i="5"/>
  <c r="Z8" i="21"/>
  <c r="Z49" i="22"/>
  <c r="Z52" i="22" s="1"/>
  <c r="Z59" i="5"/>
  <c r="Z14" i="22"/>
  <c r="Z18" i="18"/>
  <c r="Z23" i="18" s="1"/>
  <c r="AA16" i="18" s="1"/>
  <c r="Z30" i="18"/>
  <c r="Z26" i="6" s="1"/>
  <c r="Z28" i="18"/>
  <c r="Z27" i="18"/>
  <c r="Y38" i="7" s="1"/>
  <c r="X12" i="8"/>
  <c r="Z60" i="4" s="1"/>
  <c r="Z55" i="4" s="1"/>
  <c r="Y8" i="8"/>
  <c r="Z34" i="6" s="1"/>
  <c r="Z33" i="5" l="1"/>
  <c r="Z39" i="5" s="1"/>
  <c r="Z48" i="5" s="1"/>
  <c r="AA39" i="18"/>
  <c r="AA38" i="18"/>
  <c r="AA21" i="18"/>
  <c r="AA19" i="18"/>
  <c r="Z33" i="22"/>
  <c r="Z32" i="22"/>
  <c r="AA69" i="4"/>
  <c r="Y16" i="22"/>
  <c r="Y20" i="22" s="1"/>
  <c r="Y22" i="22" s="1"/>
  <c r="Z35" i="18"/>
  <c r="Z31" i="6" s="1"/>
  <c r="Y4" i="8"/>
  <c r="Z40" i="18"/>
  <c r="Z41" i="18" s="1"/>
  <c r="Z54" i="18" s="1"/>
  <c r="Z5" i="22" l="1"/>
  <c r="Z9" i="22" s="1"/>
  <c r="Z61" i="5"/>
  <c r="Z65" i="5" s="1"/>
  <c r="AA80" i="4" s="1"/>
  <c r="W2" i="27"/>
  <c r="W5" i="27" s="1"/>
  <c r="Z9" i="21"/>
  <c r="Z7" i="20"/>
  <c r="AA17" i="18"/>
  <c r="AA57" i="18"/>
  <c r="AA31" i="18"/>
  <c r="Y6" i="8"/>
  <c r="Y7" i="8"/>
  <c r="Y11" i="8" s="1"/>
  <c r="AA14" i="4" s="1"/>
  <c r="AA9" i="4" s="1"/>
  <c r="AA65" i="4"/>
  <c r="AA58" i="18"/>
  <c r="AA32" i="5" s="1"/>
  <c r="AA33" i="5" s="1"/>
  <c r="AA39" i="5" s="1"/>
  <c r="AA34" i="18"/>
  <c r="Z6" i="21" l="1"/>
  <c r="Z10" i="21" s="1"/>
  <c r="Z6" i="20"/>
  <c r="Z8" i="20" s="1"/>
  <c r="AA27" i="6"/>
  <c r="G175" i="24" s="1"/>
  <c r="AA30" i="6"/>
  <c r="G178" i="24" s="1"/>
  <c r="AA14" i="22"/>
  <c r="AA48" i="5"/>
  <c r="G115" i="24"/>
  <c r="G116" i="24" s="1"/>
  <c r="AA8" i="21"/>
  <c r="AA49" i="22"/>
  <c r="AA59" i="5"/>
  <c r="G140" i="24"/>
  <c r="G142" i="24" s="1"/>
  <c r="D27" i="25" s="1"/>
  <c r="Z8" i="8"/>
  <c r="AA34" i="6" s="1"/>
  <c r="G182" i="24" s="1"/>
  <c r="Y12" i="8"/>
  <c r="AA60" i="4" s="1"/>
  <c r="AA55" i="4" s="1"/>
  <c r="AA18" i="18"/>
  <c r="AA23" i="18" s="1"/>
  <c r="AB16" i="18" s="1"/>
  <c r="AA30" i="18"/>
  <c r="AA26" i="6" s="1"/>
  <c r="AA28" i="18"/>
  <c r="AA27" i="18"/>
  <c r="Z38" i="7" s="1"/>
  <c r="D18" i="25" l="1"/>
  <c r="D19" i="25" s="1"/>
  <c r="D22" i="25" s="1"/>
  <c r="D25" i="25" s="1"/>
  <c r="D28" i="25" s="1"/>
  <c r="D31" i="25" s="1"/>
  <c r="G122" i="24"/>
  <c r="G131" i="24" s="1"/>
  <c r="G144" i="24" s="1"/>
  <c r="AA40" i="18"/>
  <c r="AA41" i="18" s="1"/>
  <c r="AA54" i="18" s="1"/>
  <c r="G174" i="24"/>
  <c r="G204" i="24"/>
  <c r="AB39" i="18"/>
  <c r="AB38" i="18"/>
  <c r="AB19" i="18"/>
  <c r="AB21" i="18"/>
  <c r="AA32" i="22"/>
  <c r="AA33" i="22"/>
  <c r="G222" i="24" s="1"/>
  <c r="AB69" i="4"/>
  <c r="AA5" i="22"/>
  <c r="AA61" i="5"/>
  <c r="AA35" i="18"/>
  <c r="Z4" i="8"/>
  <c r="AA52" i="22"/>
  <c r="G238" i="24"/>
  <c r="G241" i="24" s="1"/>
  <c r="Z16" i="22"/>
  <c r="Z20" i="22" s="1"/>
  <c r="Z22" i="22" s="1"/>
  <c r="X2" i="27" l="1"/>
  <c r="X5" i="27" s="1"/>
  <c r="AA31" i="6"/>
  <c r="G179" i="24" s="1"/>
  <c r="AA6" i="21"/>
  <c r="AA6" i="20"/>
  <c r="G221" i="24"/>
  <c r="AA9" i="22"/>
  <c r="G195" i="24"/>
  <c r="G199" i="24" s="1"/>
  <c r="AB58" i="18"/>
  <c r="AB32" i="5" s="1"/>
  <c r="AB33" i="5" s="1"/>
  <c r="AB39" i="5" s="1"/>
  <c r="AB34" i="18"/>
  <c r="AB30" i="6" s="1"/>
  <c r="Z7" i="8"/>
  <c r="Z11" i="8" s="1"/>
  <c r="AB14" i="4" s="1"/>
  <c r="Z6" i="8"/>
  <c r="G65" i="24"/>
  <c r="G61" i="24" s="1"/>
  <c r="D9" i="25" s="1"/>
  <c r="AB65" i="4"/>
  <c r="AB17" i="18"/>
  <c r="AB57" i="18"/>
  <c r="AB31" i="18"/>
  <c r="AB27" i="6" s="1"/>
  <c r="AA9" i="21"/>
  <c r="AA7" i="20"/>
  <c r="G11" i="24" l="1"/>
  <c r="AB14" i="22"/>
  <c r="AA8" i="20"/>
  <c r="AA10" i="20" s="1"/>
  <c r="AB49" i="22"/>
  <c r="AB8" i="21"/>
  <c r="AB59" i="5"/>
  <c r="AA10" i="21"/>
  <c r="AA12" i="21" s="1"/>
  <c r="AA14" i="21" s="1"/>
  <c r="AB18" i="18"/>
  <c r="AB23" i="18" s="1"/>
  <c r="AC16" i="18" s="1"/>
  <c r="AB30" i="18"/>
  <c r="AB26" i="6" s="1"/>
  <c r="AB28" i="18"/>
  <c r="AB27" i="18"/>
  <c r="AA38" i="7" s="1"/>
  <c r="Z12" i="8"/>
  <c r="AB60" i="4" s="1"/>
  <c r="AA8" i="8"/>
  <c r="AB34" i="6" s="1"/>
  <c r="AB48" i="5"/>
  <c r="G55" i="24" l="1"/>
  <c r="AB35" i="18"/>
  <c r="AB31" i="6" s="1"/>
  <c r="AA4" i="8"/>
  <c r="AB40" i="18"/>
  <c r="AB41" i="18" s="1"/>
  <c r="AB54" i="18" s="1"/>
  <c r="AA12" i="20"/>
  <c r="AC38" i="18"/>
  <c r="AC39" i="18"/>
  <c r="AC21" i="18"/>
  <c r="AC19" i="18"/>
  <c r="AB5" i="22"/>
  <c r="AB61" i="5"/>
  <c r="AB33" i="22"/>
  <c r="AB32" i="22"/>
  <c r="AC69" i="4"/>
  <c r="AA64" i="5"/>
  <c r="G147" i="24" s="1"/>
  <c r="AL23" i="21"/>
  <c r="AI23" i="21"/>
  <c r="AJ22" i="21"/>
  <c r="AA23" i="21"/>
  <c r="AA26" i="21" s="1"/>
  <c r="AB22" i="21"/>
  <c r="AB23" i="21"/>
  <c r="AF22" i="21"/>
  <c r="AI22" i="21"/>
  <c r="AC22" i="21"/>
  <c r="AE23" i="21"/>
  <c r="AG23" i="21"/>
  <c r="AJ23" i="21"/>
  <c r="AF23" i="21"/>
  <c r="AH22" i="21"/>
  <c r="AH23" i="21"/>
  <c r="AA22" i="21"/>
  <c r="AA25" i="21" s="1"/>
  <c r="AD23" i="21"/>
  <c r="AL22" i="21"/>
  <c r="AK22" i="21"/>
  <c r="AD22" i="21"/>
  <c r="AE22" i="21"/>
  <c r="AG22" i="21"/>
  <c r="AC23" i="21"/>
  <c r="AK23" i="21"/>
  <c r="AB52" i="22"/>
  <c r="AA16" i="22"/>
  <c r="AH26" i="21" l="1"/>
  <c r="AK26" i="21"/>
  <c r="AK25" i="21"/>
  <c r="AD25" i="21"/>
  <c r="AJ26" i="21"/>
  <c r="AC26" i="21"/>
  <c r="AG25" i="21"/>
  <c r="AG26" i="21"/>
  <c r="AB26" i="21"/>
  <c r="AE25" i="21"/>
  <c r="AL25" i="21"/>
  <c r="AF25" i="21"/>
  <c r="AB6" i="21"/>
  <c r="AB6" i="20"/>
  <c r="AB65" i="5"/>
  <c r="AA7" i="8"/>
  <c r="AA11" i="8" s="1"/>
  <c r="AC14" i="4" s="1"/>
  <c r="AA6" i="8"/>
  <c r="AD26" i="21"/>
  <c r="AH25" i="21"/>
  <c r="AE26" i="21"/>
  <c r="AJ25" i="21"/>
  <c r="AC65" i="4"/>
  <c r="AB9" i="22"/>
  <c r="AB9" i="21"/>
  <c r="AB7" i="20"/>
  <c r="AF26" i="21"/>
  <c r="AC25" i="21"/>
  <c r="AI26" i="21"/>
  <c r="AC17" i="18"/>
  <c r="AC57" i="18"/>
  <c r="AC31" i="18"/>
  <c r="AC27" i="6" s="1"/>
  <c r="G206" i="24"/>
  <c r="G209" i="24" s="1"/>
  <c r="G211" i="24" s="1"/>
  <c r="AA20" i="22"/>
  <c r="AA22" i="22" s="1"/>
  <c r="Y2" i="27" s="1"/>
  <c r="Y5" i="27" s="1"/>
  <c r="AI25" i="21"/>
  <c r="AB25" i="21"/>
  <c r="AL26" i="21"/>
  <c r="AC58" i="18"/>
  <c r="AC32" i="5" s="1"/>
  <c r="AC33" i="5" s="1"/>
  <c r="AC39" i="5" s="1"/>
  <c r="AC34" i="18"/>
  <c r="AC30" i="6" s="1"/>
  <c r="AA63" i="5"/>
  <c r="AE21" i="20"/>
  <c r="AB20" i="20"/>
  <c r="AI21" i="20"/>
  <c r="AF20" i="20"/>
  <c r="AA20" i="20"/>
  <c r="AA23" i="20" s="1"/>
  <c r="Z30" i="7" s="1"/>
  <c r="AB61" i="4" s="1"/>
  <c r="AI20" i="20"/>
  <c r="AK20" i="20"/>
  <c r="AL20" i="20"/>
  <c r="AD20" i="20"/>
  <c r="AA21" i="20"/>
  <c r="AA24" i="20" s="1"/>
  <c r="Z6" i="7" s="1"/>
  <c r="AB13" i="4" s="1"/>
  <c r="AB9" i="4" s="1"/>
  <c r="AH21" i="20"/>
  <c r="AH20" i="20"/>
  <c r="AG21" i="20"/>
  <c r="AF21" i="20"/>
  <c r="AK21" i="20"/>
  <c r="AJ20" i="20"/>
  <c r="AG20" i="20"/>
  <c r="AC21" i="20"/>
  <c r="AB21" i="20"/>
  <c r="AE20" i="20"/>
  <c r="AJ21" i="20"/>
  <c r="AD21" i="20"/>
  <c r="AL21" i="20"/>
  <c r="AC20" i="20"/>
  <c r="AL24" i="20" l="1"/>
  <c r="AK6" i="7" s="1"/>
  <c r="AD24" i="20"/>
  <c r="AC6" i="7" s="1"/>
  <c r="AC23" i="20"/>
  <c r="AB30" i="7" s="1"/>
  <c r="AJ24" i="20"/>
  <c r="AI6" i="7" s="1"/>
  <c r="AG23" i="20"/>
  <c r="AF30" i="7" s="1"/>
  <c r="AJ23" i="20"/>
  <c r="AI30" i="7" s="1"/>
  <c r="AC24" i="20"/>
  <c r="AB6" i="7" s="1"/>
  <c r="AF24" i="20"/>
  <c r="AE6" i="7" s="1"/>
  <c r="AE23" i="20"/>
  <c r="AD30" i="7" s="1"/>
  <c r="AI23" i="20"/>
  <c r="AH30" i="7" s="1"/>
  <c r="G56" i="24"/>
  <c r="G50" i="24" s="1"/>
  <c r="AB55" i="4"/>
  <c r="G10" i="24"/>
  <c r="G6" i="24" s="1"/>
  <c r="AB23" i="20"/>
  <c r="AA30" i="7" s="1"/>
  <c r="AC61" i="4" s="1"/>
  <c r="AC48" i="5"/>
  <c r="AC18" i="18"/>
  <c r="AC23" i="18" s="1"/>
  <c r="AD16" i="18" s="1"/>
  <c r="AC30" i="18"/>
  <c r="AC26" i="6" s="1"/>
  <c r="AC28" i="18"/>
  <c r="AC27" i="18"/>
  <c r="AB38" i="7" s="1"/>
  <c r="AC14" i="22"/>
  <c r="AB8" i="20"/>
  <c r="AG24" i="20"/>
  <c r="AF6" i="7" s="1"/>
  <c r="AD23" i="20"/>
  <c r="AC30" i="7" s="1"/>
  <c r="AE24" i="20"/>
  <c r="AD6" i="7" s="1"/>
  <c r="AB10" i="21"/>
  <c r="AB24" i="20"/>
  <c r="AA6" i="7" s="1"/>
  <c r="AC13" i="4" s="1"/>
  <c r="AC9" i="4" s="1"/>
  <c r="AH23" i="20"/>
  <c r="AG30" i="7" s="1"/>
  <c r="AL23" i="20"/>
  <c r="AK30" i="7" s="1"/>
  <c r="AF23" i="20"/>
  <c r="AE30" i="7" s="1"/>
  <c r="G146" i="24"/>
  <c r="G148" i="24" s="1"/>
  <c r="AA54" i="22"/>
  <c r="G243" i="24" s="1"/>
  <c r="AA65" i="5"/>
  <c r="AK24" i="20"/>
  <c r="AJ6" i="7" s="1"/>
  <c r="AH24" i="20"/>
  <c r="AG6" i="7" s="1"/>
  <c r="AK23" i="20"/>
  <c r="AJ30" i="7" s="1"/>
  <c r="AI24" i="20"/>
  <c r="AH6" i="7" s="1"/>
  <c r="AC8" i="21"/>
  <c r="AC49" i="22"/>
  <c r="AC59" i="5"/>
  <c r="AB8" i="8"/>
  <c r="AC34" i="6" s="1"/>
  <c r="AA12" i="8"/>
  <c r="AC60" i="4" s="1"/>
  <c r="AC80" i="4"/>
  <c r="D33" i="25" l="1"/>
  <c r="D34" i="25" s="1"/>
  <c r="AD61" i="4"/>
  <c r="AE61" i="4" s="1"/>
  <c r="AF61" i="4" s="1"/>
  <c r="AG61" i="4" s="1"/>
  <c r="AH61" i="4" s="1"/>
  <c r="AI61" i="4" s="1"/>
  <c r="AJ61" i="4" s="1"/>
  <c r="AK61" i="4" s="1"/>
  <c r="AL61" i="4" s="1"/>
  <c r="AM61" i="4" s="1"/>
  <c r="AB54" i="22"/>
  <c r="AD13" i="4"/>
  <c r="AD39" i="18"/>
  <c r="AD38" i="18"/>
  <c r="AD19" i="18"/>
  <c r="AD21" i="18"/>
  <c r="AC5" i="22"/>
  <c r="AC61" i="5"/>
  <c r="AC55" i="4"/>
  <c r="AB80" i="4"/>
  <c r="G76" i="24" s="1"/>
  <c r="E7" i="23"/>
  <c r="AA12" i="23" s="1"/>
  <c r="AC32" i="22"/>
  <c r="AC33" i="22"/>
  <c r="AD69" i="4"/>
  <c r="AC52" i="22"/>
  <c r="AB16" i="22"/>
  <c r="AB20" i="22" s="1"/>
  <c r="AB22" i="22" s="1"/>
  <c r="Z2" i="27" s="1"/>
  <c r="Z5" i="27" s="1"/>
  <c r="AC35" i="18"/>
  <c r="AC31" i="6" s="1"/>
  <c r="AB4" i="8"/>
  <c r="AC40" i="18"/>
  <c r="AC41" i="18" s="1"/>
  <c r="AC54" i="18" s="1"/>
  <c r="Q12" i="23" l="1"/>
  <c r="U12" i="23"/>
  <c r="Y12" i="23"/>
  <c r="W12" i="23"/>
  <c r="X12" i="23"/>
  <c r="R12" i="23"/>
  <c r="V12" i="23"/>
  <c r="Z12" i="23"/>
  <c r="S12" i="23"/>
  <c r="T12" i="23"/>
  <c r="AA37" i="22"/>
  <c r="P12" i="23"/>
  <c r="AD58" i="18"/>
  <c r="AD32" i="5" s="1"/>
  <c r="AD33" i="5" s="1"/>
  <c r="AD39" i="5" s="1"/>
  <c r="AD34" i="18"/>
  <c r="AD30" i="6" s="1"/>
  <c r="AC54" i="22"/>
  <c r="AE13" i="4"/>
  <c r="AD17" i="18"/>
  <c r="AD57" i="18"/>
  <c r="AD31" i="18"/>
  <c r="AD27" i="6" s="1"/>
  <c r="AC9" i="21"/>
  <c r="AC7" i="20"/>
  <c r="AB6" i="8"/>
  <c r="AB7" i="8"/>
  <c r="AB11" i="8" s="1"/>
  <c r="AD14" i="4" s="1"/>
  <c r="AD9" i="4" s="1"/>
  <c r="AC6" i="20"/>
  <c r="AC6" i="21"/>
  <c r="AC65" i="5"/>
  <c r="AD65" i="4"/>
  <c r="Z42" i="7"/>
  <c r="AA20" i="6"/>
  <c r="AC9" i="22"/>
  <c r="W37" i="22" l="1"/>
  <c r="W40" i="22" s="1"/>
  <c r="W57" i="22" s="1"/>
  <c r="W20" i="6"/>
  <c r="W36" i="6" s="1"/>
  <c r="W38" i="6" s="1"/>
  <c r="V42" i="7"/>
  <c r="R37" i="22"/>
  <c r="R40" i="22" s="1"/>
  <c r="R57" i="22" s="1"/>
  <c r="Q42" i="7"/>
  <c r="R20" i="6"/>
  <c r="R36" i="6" s="1"/>
  <c r="R38" i="6" s="1"/>
  <c r="S37" i="22"/>
  <c r="S40" i="22" s="1"/>
  <c r="S57" i="22" s="1"/>
  <c r="S20" i="6"/>
  <c r="S36" i="6" s="1"/>
  <c r="S38" i="6" s="1"/>
  <c r="R42" i="7"/>
  <c r="Y37" i="22"/>
  <c r="Y40" i="22" s="1"/>
  <c r="Y57" i="22" s="1"/>
  <c r="Y20" i="6"/>
  <c r="Y36" i="6" s="1"/>
  <c r="Y38" i="6" s="1"/>
  <c r="X42" i="7"/>
  <c r="X37" i="22"/>
  <c r="X40" i="22" s="1"/>
  <c r="X57" i="22" s="1"/>
  <c r="X20" i="6"/>
  <c r="X36" i="6" s="1"/>
  <c r="X38" i="6" s="1"/>
  <c r="W42" i="7"/>
  <c r="Z37" i="22"/>
  <c r="Z40" i="22" s="1"/>
  <c r="Z57" i="22" s="1"/>
  <c r="Y42" i="7"/>
  <c r="Z20" i="6"/>
  <c r="Z36" i="6" s="1"/>
  <c r="Z38" i="6" s="1"/>
  <c r="U37" i="22"/>
  <c r="U40" i="22" s="1"/>
  <c r="U57" i="22" s="1"/>
  <c r="U20" i="6"/>
  <c r="U36" i="6" s="1"/>
  <c r="U38" i="6" s="1"/>
  <c r="T42" i="7"/>
  <c r="T37" i="22"/>
  <c r="T40" i="22" s="1"/>
  <c r="T57" i="22" s="1"/>
  <c r="T20" i="6"/>
  <c r="T36" i="6" s="1"/>
  <c r="T38" i="6" s="1"/>
  <c r="S42" i="7"/>
  <c r="V37" i="22"/>
  <c r="V40" i="22" s="1"/>
  <c r="V57" i="22" s="1"/>
  <c r="U42" i="7"/>
  <c r="V20" i="6"/>
  <c r="V36" i="6" s="1"/>
  <c r="V38" i="6" s="1"/>
  <c r="Q37" i="22"/>
  <c r="Q40" i="22" s="1"/>
  <c r="Q57" i="22" s="1"/>
  <c r="Q20" i="6"/>
  <c r="Q36" i="6" s="1"/>
  <c r="Q38" i="6" s="1"/>
  <c r="P42" i="7"/>
  <c r="P37" i="22"/>
  <c r="P40" i="22" s="1"/>
  <c r="P57" i="22" s="1"/>
  <c r="O42" i="7"/>
  <c r="Q79" i="4" s="1"/>
  <c r="P20" i="6"/>
  <c r="P36" i="6" s="1"/>
  <c r="P38" i="6" s="1"/>
  <c r="P41" i="6" s="1"/>
  <c r="AD54" i="22"/>
  <c r="AC8" i="20"/>
  <c r="AC10" i="21"/>
  <c r="AD14" i="22"/>
  <c r="AD80" i="4"/>
  <c r="AC8" i="8"/>
  <c r="AD34" i="6" s="1"/>
  <c r="AB12" i="8"/>
  <c r="AD60" i="4" s="1"/>
  <c r="AD55" i="4" s="1"/>
  <c r="AD49" i="22"/>
  <c r="AD8" i="21"/>
  <c r="AD59" i="5"/>
  <c r="AA36" i="6"/>
  <c r="AA38" i="6" s="1"/>
  <c r="AA40" i="22"/>
  <c r="AA57" i="22" s="1"/>
  <c r="AD18" i="18"/>
  <c r="AD23" i="18" s="1"/>
  <c r="AE16" i="18" s="1"/>
  <c r="AD28" i="18"/>
  <c r="AD30" i="18"/>
  <c r="AD26" i="6" s="1"/>
  <c r="AD27" i="18"/>
  <c r="AC38" i="7" s="1"/>
  <c r="AF13" i="4"/>
  <c r="AD48" i="5"/>
  <c r="G168" i="24" l="1"/>
  <c r="G184" i="24" s="1"/>
  <c r="G186" i="24" s="1"/>
  <c r="G189" i="24" s="1"/>
  <c r="H188" i="24" s="1"/>
  <c r="G226" i="24"/>
  <c r="G229" i="24" s="1"/>
  <c r="G246" i="24" s="1"/>
  <c r="R79" i="4"/>
  <c r="Q72" i="4"/>
  <c r="Q40" i="6"/>
  <c r="Q41" i="6" s="1"/>
  <c r="Q53" i="4"/>
  <c r="Q52" i="4" s="1"/>
  <c r="Q6" i="4"/>
  <c r="Q48" i="4" s="1"/>
  <c r="AE54" i="22"/>
  <c r="AE39" i="18"/>
  <c r="AE38" i="18"/>
  <c r="AE19" i="18"/>
  <c r="AE21" i="18"/>
  <c r="AC16" i="22"/>
  <c r="AC20" i="22" s="1"/>
  <c r="AC22" i="22" s="1"/>
  <c r="AD5" i="22"/>
  <c r="AD61" i="5"/>
  <c r="AD32" i="22"/>
  <c r="AD33" i="22"/>
  <c r="AE69" i="4"/>
  <c r="AD52" i="22"/>
  <c r="AD40" i="18"/>
  <c r="AD41" i="18" s="1"/>
  <c r="AD54" i="18" s="1"/>
  <c r="AG13" i="4"/>
  <c r="AD35" i="18"/>
  <c r="AD31" i="6" s="1"/>
  <c r="AC4" i="8"/>
  <c r="R6" i="4" l="1"/>
  <c r="R48" i="4" s="1"/>
  <c r="R40" i="6"/>
  <c r="R41" i="6" s="1"/>
  <c r="R53" i="4"/>
  <c r="R52" i="4" s="1"/>
  <c r="Q82" i="4"/>
  <c r="Q86" i="4" s="1"/>
  <c r="S79" i="4"/>
  <c r="R72" i="4"/>
  <c r="AA2" i="27"/>
  <c r="AA5" i="27" s="1"/>
  <c r="AC7" i="8"/>
  <c r="AC11" i="8" s="1"/>
  <c r="AE14" i="4" s="1"/>
  <c r="AE9" i="4" s="1"/>
  <c r="AC6" i="8"/>
  <c r="AD9" i="21"/>
  <c r="AD7" i="20"/>
  <c r="AD6" i="21"/>
  <c r="AD6" i="20"/>
  <c r="AD65" i="5"/>
  <c r="AE58" i="18"/>
  <c r="AE32" i="5" s="1"/>
  <c r="AE33" i="5" s="1"/>
  <c r="AE39" i="5" s="1"/>
  <c r="AE34" i="18"/>
  <c r="AE30" i="6" s="1"/>
  <c r="AE65" i="4"/>
  <c r="AD9" i="22"/>
  <c r="AE17" i="18"/>
  <c r="AE57" i="18"/>
  <c r="AE31" i="18"/>
  <c r="AE27" i="6" s="1"/>
  <c r="AF54" i="22"/>
  <c r="AH13" i="4"/>
  <c r="R82" i="4" l="1"/>
  <c r="R86" i="4" s="1"/>
  <c r="S40" i="6"/>
  <c r="S41" i="6" s="1"/>
  <c r="S6" i="4"/>
  <c r="S53" i="4"/>
  <c r="S52" i="4" s="1"/>
  <c r="S72" i="4"/>
  <c r="T79" i="4"/>
  <c r="AG54" i="22"/>
  <c r="AD10" i="21"/>
  <c r="AD8" i="20"/>
  <c r="AE18" i="18"/>
  <c r="AE23" i="18" s="1"/>
  <c r="AF16" i="18" s="1"/>
  <c r="AE28" i="18"/>
  <c r="AE30" i="18"/>
  <c r="AE26" i="6" s="1"/>
  <c r="AE27" i="18"/>
  <c r="AD38" i="7" s="1"/>
  <c r="AE80" i="4"/>
  <c r="AI13" i="4"/>
  <c r="AC12" i="8"/>
  <c r="AE60" i="4" s="1"/>
  <c r="AE55" i="4" s="1"/>
  <c r="AD8" i="8"/>
  <c r="AE34" i="6" s="1"/>
  <c r="AE14" i="22"/>
  <c r="AE49" i="22"/>
  <c r="AE8" i="21"/>
  <c r="AE59" i="5"/>
  <c r="AE48" i="5"/>
  <c r="S82" i="4" l="1"/>
  <c r="S48" i="4"/>
  <c r="T40" i="6"/>
  <c r="T41" i="6" s="1"/>
  <c r="T6" i="4"/>
  <c r="T48" i="4" s="1"/>
  <c r="T53" i="4"/>
  <c r="T52" i="4" s="1"/>
  <c r="U79" i="4"/>
  <c r="T72" i="4"/>
  <c r="AD16" i="22"/>
  <c r="AD20" i="22" s="1"/>
  <c r="AD22" i="22" s="1"/>
  <c r="AE40" i="18"/>
  <c r="AE41" i="18" s="1"/>
  <c r="AE54" i="18" s="1"/>
  <c r="AE35" i="18"/>
  <c r="AE31" i="6" s="1"/>
  <c r="AD4" i="8"/>
  <c r="AE5" i="22"/>
  <c r="AE61" i="5"/>
  <c r="AF39" i="18"/>
  <c r="AF38" i="18"/>
  <c r="AF21" i="18"/>
  <c r="AF19" i="18"/>
  <c r="AE52" i="22"/>
  <c r="AH54" i="22"/>
  <c r="AJ13" i="4"/>
  <c r="AE33" i="22"/>
  <c r="AE32" i="22"/>
  <c r="AF69" i="4"/>
  <c r="S86" i="4" l="1"/>
  <c r="U72" i="4"/>
  <c r="V79" i="4"/>
  <c r="U6" i="4"/>
  <c r="U48" i="4" s="1"/>
  <c r="U40" i="6"/>
  <c r="U41" i="6" s="1"/>
  <c r="U53" i="4"/>
  <c r="T82" i="4"/>
  <c r="T86" i="4" s="1"/>
  <c r="AI54" i="22"/>
  <c r="AB2" i="27"/>
  <c r="AB5" i="27" s="1"/>
  <c r="AD7" i="8"/>
  <c r="AD11" i="8" s="1"/>
  <c r="AF14" i="4" s="1"/>
  <c r="AF9" i="4" s="1"/>
  <c r="AD6" i="8"/>
  <c r="AK13" i="4"/>
  <c r="AF17" i="18"/>
  <c r="AF57" i="18"/>
  <c r="AF31" i="18"/>
  <c r="AF27" i="6" s="1"/>
  <c r="AE6" i="20"/>
  <c r="AE6" i="21"/>
  <c r="AE65" i="5"/>
  <c r="AF65" i="4"/>
  <c r="AF58" i="18"/>
  <c r="AF32" i="5" s="1"/>
  <c r="AF33" i="5" s="1"/>
  <c r="AF39" i="5" s="1"/>
  <c r="AF34" i="18"/>
  <c r="AF30" i="6" s="1"/>
  <c r="AE9" i="22"/>
  <c r="AE9" i="21"/>
  <c r="AE7" i="20"/>
  <c r="V72" i="4" l="1"/>
  <c r="W79" i="4"/>
  <c r="V53" i="4"/>
  <c r="V52" i="4" s="1"/>
  <c r="V6" i="4"/>
  <c r="V40" i="6"/>
  <c r="V41" i="6" s="1"/>
  <c r="U52" i="4"/>
  <c r="U82" i="4" s="1"/>
  <c r="U86" i="4" s="1"/>
  <c r="AF48" i="5"/>
  <c r="AE8" i="20"/>
  <c r="AJ54" i="22"/>
  <c r="AL13" i="4"/>
  <c r="AF80" i="4"/>
  <c r="AF8" i="21"/>
  <c r="AF49" i="22"/>
  <c r="AF59" i="5"/>
  <c r="AD12" i="8"/>
  <c r="AF60" i="4" s="1"/>
  <c r="AF55" i="4" s="1"/>
  <c r="AE8" i="8"/>
  <c r="AF34" i="6" s="1"/>
  <c r="AE10" i="21"/>
  <c r="AF18" i="18"/>
  <c r="AF23" i="18" s="1"/>
  <c r="AG16" i="18" s="1"/>
  <c r="AF30" i="18"/>
  <c r="AF26" i="6" s="1"/>
  <c r="AF28" i="18"/>
  <c r="AF27" i="18"/>
  <c r="AE38" i="7" s="1"/>
  <c r="AF14" i="22"/>
  <c r="V82" i="4" l="1"/>
  <c r="X79" i="4"/>
  <c r="W72" i="4"/>
  <c r="W40" i="6"/>
  <c r="W41" i="6" s="1"/>
  <c r="W53" i="4"/>
  <c r="W52" i="4" s="1"/>
  <c r="W6" i="4"/>
  <c r="W48" i="4" s="1"/>
  <c r="V48" i="4"/>
  <c r="AK54" i="22"/>
  <c r="AE16" i="22"/>
  <c r="AE20" i="22" s="1"/>
  <c r="AE22" i="22" s="1"/>
  <c r="AF5" i="22"/>
  <c r="AF61" i="5"/>
  <c r="AG38" i="18"/>
  <c r="AG39" i="18"/>
  <c r="AG21" i="18"/>
  <c r="AG19" i="18"/>
  <c r="AF32" i="22"/>
  <c r="AF33" i="22"/>
  <c r="AG69" i="4"/>
  <c r="AF35" i="18"/>
  <c r="AF31" i="6" s="1"/>
  <c r="AE4" i="8"/>
  <c r="AF52" i="22"/>
  <c r="AF40" i="18"/>
  <c r="AF41" i="18" s="1"/>
  <c r="AF54" i="18" s="1"/>
  <c r="AM13" i="4"/>
  <c r="V86" i="4" l="1"/>
  <c r="X53" i="4"/>
  <c r="X40" i="6"/>
  <c r="X41" i="6" s="1"/>
  <c r="X6" i="4"/>
  <c r="X48" i="4" s="1"/>
  <c r="W82" i="4"/>
  <c r="W86" i="4" s="1"/>
  <c r="X72" i="4"/>
  <c r="Y79" i="4"/>
  <c r="AC2" i="27"/>
  <c r="AC5" i="27" s="1"/>
  <c r="AG17" i="18"/>
  <c r="AG57" i="18"/>
  <c r="AG31" i="18"/>
  <c r="AG27" i="6" s="1"/>
  <c r="AF6" i="21"/>
  <c r="AF6" i="20"/>
  <c r="AF65" i="5"/>
  <c r="AL54" i="22"/>
  <c r="AF9" i="21"/>
  <c r="AF7" i="20"/>
  <c r="AE7" i="8"/>
  <c r="AE11" i="8" s="1"/>
  <c r="AG14" i="4" s="1"/>
  <c r="AG9" i="4" s="1"/>
  <c r="AE6" i="8"/>
  <c r="AG65" i="4"/>
  <c r="AG58" i="18"/>
  <c r="AG34" i="18"/>
  <c r="AG30" i="6" s="1"/>
  <c r="AF9" i="22"/>
  <c r="Y53" i="4" l="1"/>
  <c r="Y52" i="4" s="1"/>
  <c r="Y6" i="4"/>
  <c r="Y48" i="4" s="1"/>
  <c r="Y40" i="6"/>
  <c r="Y41" i="6" s="1"/>
  <c r="Z79" i="4"/>
  <c r="Y72" i="4"/>
  <c r="X52" i="4"/>
  <c r="X82" i="4" s="1"/>
  <c r="X86" i="4" s="1"/>
  <c r="AG32" i="5"/>
  <c r="AF8" i="20"/>
  <c r="AG80" i="4"/>
  <c r="AG49" i="22"/>
  <c r="AG52" i="22" s="1"/>
  <c r="AG8" i="21"/>
  <c r="AG59" i="5"/>
  <c r="AF8" i="8"/>
  <c r="AG34" i="6" s="1"/>
  <c r="AE12" i="8"/>
  <c r="AG60" i="4" s="1"/>
  <c r="AG55" i="4" s="1"/>
  <c r="AG18" i="18"/>
  <c r="AG23" i="18" s="1"/>
  <c r="AH16" i="18" s="1"/>
  <c r="AG30" i="18"/>
  <c r="AG26" i="6" s="1"/>
  <c r="AG28" i="18"/>
  <c r="AG27" i="18"/>
  <c r="AF38" i="7" s="1"/>
  <c r="AG14" i="22"/>
  <c r="AF10" i="21"/>
  <c r="Y82" i="4" l="1"/>
  <c r="Y86" i="4" s="1"/>
  <c r="AA79" i="4"/>
  <c r="Z72" i="4"/>
  <c r="Z40" i="6"/>
  <c r="Z41" i="6" s="1"/>
  <c r="Z53" i="4"/>
  <c r="Z52" i="4" s="1"/>
  <c r="Z6" i="4"/>
  <c r="Z48" i="4" s="1"/>
  <c r="AG33" i="5"/>
  <c r="AG39" i="5" s="1"/>
  <c r="AG48" i="5" s="1"/>
  <c r="AF16" i="22"/>
  <c r="AF20" i="22" s="1"/>
  <c r="AF22" i="22" s="1"/>
  <c r="AH39" i="18"/>
  <c r="AH38" i="18"/>
  <c r="AH21" i="18"/>
  <c r="AH19" i="18"/>
  <c r="AG33" i="22"/>
  <c r="AG32" i="22"/>
  <c r="AH69" i="4"/>
  <c r="AG35" i="18"/>
  <c r="AG31" i="6" s="1"/>
  <c r="AF4" i="8"/>
  <c r="AG40" i="18"/>
  <c r="AG41" i="18" s="1"/>
  <c r="AG54" i="18" s="1"/>
  <c r="AA72" i="4" l="1"/>
  <c r="AB79" i="4"/>
  <c r="AA6" i="4"/>
  <c r="AA48" i="4" s="1"/>
  <c r="AA53" i="4"/>
  <c r="AA52" i="4" s="1"/>
  <c r="AA40" i="6"/>
  <c r="AA41" i="6" s="1"/>
  <c r="Z82" i="4"/>
  <c r="Z86" i="4" s="1"/>
  <c r="AG5" i="22"/>
  <c r="AG9" i="22" s="1"/>
  <c r="AG61" i="5"/>
  <c r="AG6" i="20" s="1"/>
  <c r="AD2" i="27"/>
  <c r="AD5" i="27" s="1"/>
  <c r="AG9" i="21"/>
  <c r="AG7" i="20"/>
  <c r="AH17" i="18"/>
  <c r="AH57" i="18"/>
  <c r="AH31" i="18"/>
  <c r="AH27" i="6" s="1"/>
  <c r="AF7" i="8"/>
  <c r="AF11" i="8" s="1"/>
  <c r="AH14" i="4" s="1"/>
  <c r="AH9" i="4" s="1"/>
  <c r="AF6" i="8"/>
  <c r="AH65" i="4"/>
  <c r="AH58" i="18"/>
  <c r="AH34" i="18"/>
  <c r="AH30" i="6" s="1"/>
  <c r="AB72" i="4" l="1"/>
  <c r="G75" i="24"/>
  <c r="G68" i="24" s="1"/>
  <c r="D8" i="25" s="1"/>
  <c r="AB40" i="6"/>
  <c r="AB6" i="4"/>
  <c r="AB53" i="4"/>
  <c r="AA82" i="4"/>
  <c r="AA86" i="4" s="1"/>
  <c r="AG65" i="5"/>
  <c r="AH80" i="4" s="1"/>
  <c r="AG8" i="20"/>
  <c r="AG6" i="21"/>
  <c r="AG10" i="21" s="1"/>
  <c r="AH32" i="5"/>
  <c r="AH8" i="21"/>
  <c r="AH49" i="22"/>
  <c r="AH52" i="22" s="1"/>
  <c r="AH59" i="5"/>
  <c r="AG8" i="8"/>
  <c r="AH34" i="6" s="1"/>
  <c r="AF12" i="8"/>
  <c r="AH60" i="4" s="1"/>
  <c r="AH55" i="4" s="1"/>
  <c r="AH18" i="18"/>
  <c r="AH23" i="18" s="1"/>
  <c r="AI16" i="18" s="1"/>
  <c r="AH30" i="18"/>
  <c r="AH26" i="6" s="1"/>
  <c r="AH28" i="18"/>
  <c r="AH27" i="18"/>
  <c r="AG38" i="7" s="1"/>
  <c r="AH14" i="22"/>
  <c r="D40" i="25" l="1"/>
  <c r="D41" i="25"/>
  <c r="AB52" i="4"/>
  <c r="AB82" i="4" s="1"/>
  <c r="G48" i="24"/>
  <c r="G47" i="24" s="1"/>
  <c r="AB48" i="4"/>
  <c r="G4" i="24"/>
  <c r="AH33" i="5"/>
  <c r="AH39" i="5" s="1"/>
  <c r="AH48" i="5" s="1"/>
  <c r="AG16" i="22"/>
  <c r="AG20" i="22" s="1"/>
  <c r="AG22" i="22" s="1"/>
  <c r="AH35" i="18"/>
  <c r="AH31" i="6" s="1"/>
  <c r="AG4" i="8"/>
  <c r="AH40" i="18"/>
  <c r="AH41" i="18" s="1"/>
  <c r="AH54" i="18" s="1"/>
  <c r="AI39" i="18"/>
  <c r="AI38" i="18"/>
  <c r="AI21" i="18"/>
  <c r="AI19" i="18"/>
  <c r="AH33" i="22"/>
  <c r="AH32" i="22"/>
  <c r="AI69" i="4"/>
  <c r="AB86" i="4" l="1"/>
  <c r="D10" i="25"/>
  <c r="D11" i="25" s="1"/>
  <c r="G78" i="24"/>
  <c r="D5" i="25"/>
  <c r="G43" i="24"/>
  <c r="AH5" i="22"/>
  <c r="AH9" i="22" s="1"/>
  <c r="AH61" i="5"/>
  <c r="AH6" i="20" s="1"/>
  <c r="AE2" i="27"/>
  <c r="AH9" i="21"/>
  <c r="AH7" i="20"/>
  <c r="AI65" i="4"/>
  <c r="AI58" i="18"/>
  <c r="AI34" i="18"/>
  <c r="AI30" i="6" s="1"/>
  <c r="AI17" i="18"/>
  <c r="AI57" i="18"/>
  <c r="AI31" i="18"/>
  <c r="AI27" i="6" s="1"/>
  <c r="AG6" i="8"/>
  <c r="AG7" i="8"/>
  <c r="AG11" i="8" s="1"/>
  <c r="AI14" i="4" s="1"/>
  <c r="AI9" i="4" s="1"/>
  <c r="D6" i="25" l="1"/>
  <c r="D48" i="25"/>
  <c r="D47" i="25"/>
  <c r="G80" i="24"/>
  <c r="AH8" i="20"/>
  <c r="AH65" i="5"/>
  <c r="AI80" i="4" s="1"/>
  <c r="AH6" i="21"/>
  <c r="AH10" i="21" s="1"/>
  <c r="AI32" i="5"/>
  <c r="AI8" i="21"/>
  <c r="AI49" i="22"/>
  <c r="AI52" i="22" s="1"/>
  <c r="AI59" i="5"/>
  <c r="AI14" i="22"/>
  <c r="AI18" i="18"/>
  <c r="AI23" i="18" s="1"/>
  <c r="AJ16" i="18" s="1"/>
  <c r="AI30" i="18"/>
  <c r="AI26" i="6" s="1"/>
  <c r="AI28" i="18"/>
  <c r="AI27" i="18"/>
  <c r="AH38" i="7" s="1"/>
  <c r="AG12" i="8"/>
  <c r="AI60" i="4" s="1"/>
  <c r="AI55" i="4" s="1"/>
  <c r="AH8" i="8"/>
  <c r="AI34" i="6" s="1"/>
  <c r="AI33" i="5" l="1"/>
  <c r="AI39" i="5" s="1"/>
  <c r="AI48" i="5" s="1"/>
  <c r="AI35" i="18"/>
  <c r="AI31" i="6" s="1"/>
  <c r="AH4" i="8"/>
  <c r="AI40" i="18"/>
  <c r="AI41" i="18" s="1"/>
  <c r="AI54" i="18" s="1"/>
  <c r="AJ39" i="18"/>
  <c r="AJ38" i="18"/>
  <c r="AJ21" i="18"/>
  <c r="AJ19" i="18"/>
  <c r="AI33" i="22"/>
  <c r="AI32" i="22"/>
  <c r="AJ69" i="4"/>
  <c r="AH16" i="22"/>
  <c r="AH20" i="22" s="1"/>
  <c r="AH22" i="22" s="1"/>
  <c r="AI5" i="22" l="1"/>
  <c r="AI9" i="22" s="1"/>
  <c r="AI61" i="5"/>
  <c r="AI6" i="21" s="1"/>
  <c r="AF2" i="27"/>
  <c r="AJ65" i="4"/>
  <c r="AJ17" i="18"/>
  <c r="AJ57" i="18"/>
  <c r="AJ31" i="18"/>
  <c r="AJ27" i="6" s="1"/>
  <c r="AJ58" i="18"/>
  <c r="AJ34" i="18"/>
  <c r="AJ30" i="6" s="1"/>
  <c r="AI9" i="21"/>
  <c r="AI7" i="20"/>
  <c r="AH6" i="8"/>
  <c r="AH7" i="8"/>
  <c r="AH11" i="8" s="1"/>
  <c r="AJ14" i="4" s="1"/>
  <c r="AJ9" i="4" s="1"/>
  <c r="AI10" i="21" l="1"/>
  <c r="AI6" i="20"/>
  <c r="AI8" i="20" s="1"/>
  <c r="AI65" i="5"/>
  <c r="AJ80" i="4" s="1"/>
  <c r="AJ32" i="5"/>
  <c r="AJ49" i="22"/>
  <c r="AJ52" i="22" s="1"/>
  <c r="AJ8" i="21"/>
  <c r="AJ59" i="5"/>
  <c r="AI8" i="8"/>
  <c r="AJ34" i="6" s="1"/>
  <c r="AH12" i="8"/>
  <c r="AJ60" i="4" s="1"/>
  <c r="AJ55" i="4" s="1"/>
  <c r="AJ18" i="18"/>
  <c r="AJ23" i="18" s="1"/>
  <c r="AK16" i="18" s="1"/>
  <c r="AJ28" i="18"/>
  <c r="AJ30" i="18"/>
  <c r="AJ26" i="6" s="1"/>
  <c r="AJ27" i="18"/>
  <c r="AI38" i="7" s="1"/>
  <c r="AJ14" i="22"/>
  <c r="AJ33" i="5" l="1"/>
  <c r="AJ39" i="5" s="1"/>
  <c r="AJ48" i="5" s="1"/>
  <c r="AI16" i="22"/>
  <c r="AI20" i="22" s="1"/>
  <c r="AI22" i="22" s="1"/>
  <c r="AK39" i="18"/>
  <c r="AK38" i="18"/>
  <c r="AK21" i="18"/>
  <c r="AK19" i="18"/>
  <c r="AJ32" i="22"/>
  <c r="AJ33" i="22"/>
  <c r="AK69" i="4"/>
  <c r="AJ40" i="18"/>
  <c r="AJ41" i="18" s="1"/>
  <c r="AJ54" i="18" s="1"/>
  <c r="AJ35" i="18"/>
  <c r="AJ31" i="6" s="1"/>
  <c r="AI4" i="8"/>
  <c r="AJ5" i="22" l="1"/>
  <c r="AJ9" i="22" s="1"/>
  <c r="AJ61" i="5"/>
  <c r="AJ6" i="21" s="1"/>
  <c r="AG2" i="27"/>
  <c r="AK58" i="18"/>
  <c r="AK34" i="18"/>
  <c r="AK30" i="6" s="1"/>
  <c r="AJ9" i="21"/>
  <c r="AJ7" i="20"/>
  <c r="AI6" i="8"/>
  <c r="AI7" i="8"/>
  <c r="AI11" i="8" s="1"/>
  <c r="AK14" i="4" s="1"/>
  <c r="AK9" i="4" s="1"/>
  <c r="AK65" i="4"/>
  <c r="AK17" i="18"/>
  <c r="AK57" i="18"/>
  <c r="AK31" i="18"/>
  <c r="AK27" i="6" s="1"/>
  <c r="AJ10" i="21" l="1"/>
  <c r="AJ65" i="5"/>
  <c r="AK80" i="4" s="1"/>
  <c r="AJ6" i="20"/>
  <c r="AJ8" i="20" s="1"/>
  <c r="AK32" i="5"/>
  <c r="AK8" i="21"/>
  <c r="AK49" i="22"/>
  <c r="AK52" i="22" s="1"/>
  <c r="AK59" i="5"/>
  <c r="AK14" i="22"/>
  <c r="AK18" i="18"/>
  <c r="AK23" i="18" s="1"/>
  <c r="AL16" i="18" s="1"/>
  <c r="AK30" i="18"/>
  <c r="AK26" i="6" s="1"/>
  <c r="AK28" i="18"/>
  <c r="AK27" i="18"/>
  <c r="AJ38" i="7" s="1"/>
  <c r="AI12" i="8"/>
  <c r="AK60" i="4" s="1"/>
  <c r="AK55" i="4" s="1"/>
  <c r="AJ8" i="8"/>
  <c r="AK34" i="6" s="1"/>
  <c r="AK33" i="5" l="1"/>
  <c r="AK39" i="5" s="1"/>
  <c r="AK48" i="5" s="1"/>
  <c r="AK35" i="18"/>
  <c r="AK31" i="6" s="1"/>
  <c r="AJ4" i="8"/>
  <c r="AJ16" i="22"/>
  <c r="AJ20" i="22" s="1"/>
  <c r="AJ22" i="22" s="1"/>
  <c r="AK40" i="18"/>
  <c r="AK41" i="18" s="1"/>
  <c r="AK54" i="18" s="1"/>
  <c r="AL39" i="18"/>
  <c r="AL38" i="18"/>
  <c r="AL21" i="18"/>
  <c r="AL19" i="18"/>
  <c r="AK33" i="22"/>
  <c r="AK32" i="22"/>
  <c r="AL69" i="4"/>
  <c r="AK5" i="22" l="1"/>
  <c r="AK9" i="22" s="1"/>
  <c r="AK61" i="5"/>
  <c r="AK6" i="20" s="1"/>
  <c r="AH2" i="27"/>
  <c r="AL58" i="18"/>
  <c r="AL34" i="18"/>
  <c r="AL30" i="6" s="1"/>
  <c r="AK9" i="21"/>
  <c r="AK7" i="20"/>
  <c r="AJ6" i="8"/>
  <c r="AJ7" i="8"/>
  <c r="AJ11" i="8" s="1"/>
  <c r="AL14" i="4" s="1"/>
  <c r="AL9" i="4" s="1"/>
  <c r="AL65" i="4"/>
  <c r="AL17" i="18"/>
  <c r="AL57" i="18"/>
  <c r="AL31" i="18"/>
  <c r="AL27" i="6" s="1"/>
  <c r="AK65" i="5" l="1"/>
  <c r="AL80" i="4" s="1"/>
  <c r="AK8" i="20"/>
  <c r="AK6" i="21"/>
  <c r="AK10" i="21" s="1"/>
  <c r="AL32" i="5"/>
  <c r="AK8" i="8"/>
  <c r="AL34" i="6" s="1"/>
  <c r="AJ12" i="8"/>
  <c r="AL60" i="4" s="1"/>
  <c r="AL55" i="4" s="1"/>
  <c r="AL18" i="18"/>
  <c r="AL23" i="18" s="1"/>
  <c r="AM16" i="18" s="1"/>
  <c r="AL30" i="18"/>
  <c r="AL26" i="6" s="1"/>
  <c r="AL28" i="18"/>
  <c r="AL27" i="18"/>
  <c r="AK38" i="7" s="1"/>
  <c r="AL49" i="22"/>
  <c r="AL52" i="22" s="1"/>
  <c r="AL8" i="21"/>
  <c r="AL59" i="5"/>
  <c r="AL14" i="22"/>
  <c r="AL33" i="5" l="1"/>
  <c r="AL39" i="5" s="1"/>
  <c r="AL48" i="5" s="1"/>
  <c r="AK16" i="22"/>
  <c r="AK20" i="22" s="1"/>
  <c r="AK22" i="22" s="1"/>
  <c r="AL35" i="18"/>
  <c r="AL31" i="6" s="1"/>
  <c r="AK4" i="8"/>
  <c r="AL40" i="18"/>
  <c r="AL41" i="18" s="1"/>
  <c r="AL54" i="18" s="1"/>
  <c r="AM39" i="18"/>
  <c r="AM38" i="18"/>
  <c r="AM19" i="18"/>
  <c r="AM21" i="18"/>
  <c r="AL32" i="22"/>
  <c r="AL33" i="22"/>
  <c r="AM69" i="4"/>
  <c r="AL5" i="22" l="1"/>
  <c r="AL9" i="22" s="1"/>
  <c r="AL61" i="5"/>
  <c r="AL6" i="21" s="1"/>
  <c r="AI2" i="27"/>
  <c r="AM65" i="4"/>
  <c r="AM58" i="18"/>
  <c r="AM32" i="5" s="1"/>
  <c r="AM33" i="5" s="1"/>
  <c r="AM39" i="5" s="1"/>
  <c r="AM34" i="18"/>
  <c r="AM17" i="18"/>
  <c r="AM57" i="18"/>
  <c r="AM31" i="18"/>
  <c r="AL9" i="21"/>
  <c r="AL7" i="20"/>
  <c r="AK7" i="8"/>
  <c r="AK11" i="8" s="1"/>
  <c r="AM14" i="4" s="1"/>
  <c r="AM9" i="4" s="1"/>
  <c r="AK6" i="8"/>
  <c r="AL10" i="21" l="1"/>
  <c r="AL65" i="5"/>
  <c r="AM80" i="4" s="1"/>
  <c r="AL6" i="20"/>
  <c r="AL8" i="20" s="1"/>
  <c r="AM27" i="6"/>
  <c r="H175" i="24" s="1"/>
  <c r="AM30" i="6"/>
  <c r="H178" i="24" s="1"/>
  <c r="AM49" i="22"/>
  <c r="AM8" i="21"/>
  <c r="AM59" i="5"/>
  <c r="H140" i="24"/>
  <c r="H142" i="24" s="1"/>
  <c r="E27" i="25" s="1"/>
  <c r="AM14" i="22"/>
  <c r="AM18" i="18"/>
  <c r="AM23" i="18" s="1"/>
  <c r="AM28" i="18"/>
  <c r="AM30" i="18"/>
  <c r="AM26" i="6" s="1"/>
  <c r="AM27" i="18"/>
  <c r="AL38" i="7" s="1"/>
  <c r="AM48" i="5"/>
  <c r="H115" i="24"/>
  <c r="H116" i="24" s="1"/>
  <c r="AL8" i="8"/>
  <c r="AM34" i="6" s="1"/>
  <c r="H182" i="24" s="1"/>
  <c r="AK12" i="8"/>
  <c r="AM60" i="4" s="1"/>
  <c r="AM55" i="4" s="1"/>
  <c r="E18" i="25" l="1"/>
  <c r="E19" i="25" s="1"/>
  <c r="E22" i="25" s="1"/>
  <c r="E25" i="25" s="1"/>
  <c r="E28" i="25" s="1"/>
  <c r="E31" i="25" s="1"/>
  <c r="H122" i="24"/>
  <c r="H131" i="24" s="1"/>
  <c r="H144" i="24" s="1"/>
  <c r="AM35" i="18"/>
  <c r="AL4" i="8"/>
  <c r="H204" i="24"/>
  <c r="AM33" i="22"/>
  <c r="H222" i="24" s="1"/>
  <c r="AM32" i="22"/>
  <c r="AN69" i="4"/>
  <c r="AL16" i="22"/>
  <c r="AL20" i="22" s="1"/>
  <c r="AL22" i="22" s="1"/>
  <c r="AM52" i="22"/>
  <c r="H238" i="24"/>
  <c r="H241" i="24" s="1"/>
  <c r="AM5" i="22"/>
  <c r="AM61" i="5"/>
  <c r="AM40" i="18"/>
  <c r="AM41" i="18" s="1"/>
  <c r="AM54" i="18" s="1"/>
  <c r="H174" i="24"/>
  <c r="AJ2" i="27" l="1"/>
  <c r="AM31" i="6"/>
  <c r="H179" i="24" s="1"/>
  <c r="AM9" i="22"/>
  <c r="H195" i="24"/>
  <c r="H199" i="24" s="1"/>
  <c r="H65" i="24"/>
  <c r="H61" i="24" s="1"/>
  <c r="E9" i="25" s="1"/>
  <c r="AN65" i="4"/>
  <c r="H221" i="24"/>
  <c r="AM9" i="21"/>
  <c r="AM7" i="20"/>
  <c r="AL7" i="8"/>
  <c r="AL11" i="8" s="1"/>
  <c r="AN14" i="4" s="1"/>
  <c r="AL6" i="8"/>
  <c r="AL12" i="8" s="1"/>
  <c r="AN60" i="4" s="1"/>
  <c r="AM6" i="21"/>
  <c r="AM6" i="20"/>
  <c r="AM8" i="20" s="1"/>
  <c r="AM10" i="20" s="1"/>
  <c r="AM12" i="20" s="1"/>
  <c r="AM10" i="21" l="1"/>
  <c r="AM12" i="21" s="1"/>
  <c r="AM14" i="21" s="1"/>
  <c r="AM64" i="5" s="1"/>
  <c r="H147" i="24" s="1"/>
  <c r="H55" i="24"/>
  <c r="H11" i="24"/>
  <c r="AM16" i="22"/>
  <c r="AM63" i="5"/>
  <c r="AM21" i="20"/>
  <c r="AM24" i="20" s="1"/>
  <c r="AM20" i="20"/>
  <c r="AM23" i="20" s="1"/>
  <c r="AM22" i="21" l="1"/>
  <c r="AM25" i="21" s="1"/>
  <c r="AL30" i="7" s="1"/>
  <c r="AN61" i="4" s="1"/>
  <c r="AM23" i="21"/>
  <c r="AM26" i="21" s="1"/>
  <c r="AL6" i="7" s="1"/>
  <c r="AN13" i="4" s="1"/>
  <c r="AN9" i="4" s="1"/>
  <c r="H146" i="24"/>
  <c r="H148" i="24" s="1"/>
  <c r="AM65" i="5"/>
  <c r="H206" i="24"/>
  <c r="H209" i="24" s="1"/>
  <c r="H211" i="24" s="1"/>
  <c r="AM20" i="22"/>
  <c r="AM22" i="22" s="1"/>
  <c r="AK2" i="27" s="1"/>
  <c r="E33" i="25" l="1"/>
  <c r="E34" i="25" s="1"/>
  <c r="AN80" i="4"/>
  <c r="H76" i="24" s="1"/>
  <c r="F7" i="23"/>
  <c r="AM12" i="23" s="1"/>
  <c r="H10" i="24"/>
  <c r="H6" i="24" s="1"/>
  <c r="AM54" i="22"/>
  <c r="H243" i="24" s="1"/>
  <c r="H56" i="24"/>
  <c r="H50" i="24" s="1"/>
  <c r="AN55" i="4"/>
  <c r="AC12" i="23" l="1"/>
  <c r="AG12" i="23"/>
  <c r="AK12" i="23"/>
  <c r="AD12" i="23"/>
  <c r="AH12" i="23"/>
  <c r="AL12" i="23"/>
  <c r="AE12" i="23"/>
  <c r="AI12" i="23"/>
  <c r="AF12" i="23"/>
  <c r="AJ12" i="23"/>
  <c r="AM20" i="6"/>
  <c r="AB12" i="23"/>
  <c r="AE37" i="22" l="1"/>
  <c r="AE40" i="22" s="1"/>
  <c r="AE57" i="22" s="1"/>
  <c r="AE20" i="6"/>
  <c r="AE36" i="6" s="1"/>
  <c r="AE38" i="6" s="1"/>
  <c r="AD42" i="7"/>
  <c r="AK37" i="22"/>
  <c r="AK40" i="22" s="1"/>
  <c r="AK57" i="22" s="1"/>
  <c r="AJ42" i="7"/>
  <c r="AK20" i="6"/>
  <c r="AK36" i="6" s="1"/>
  <c r="AK38" i="6" s="1"/>
  <c r="AI37" i="22"/>
  <c r="AI40" i="22" s="1"/>
  <c r="AI57" i="22" s="1"/>
  <c r="AH42" i="7"/>
  <c r="AI20" i="6"/>
  <c r="AI36" i="6" s="1"/>
  <c r="AI38" i="6" s="1"/>
  <c r="AD37" i="22"/>
  <c r="AD40" i="22" s="1"/>
  <c r="AD57" i="22" s="1"/>
  <c r="AC42" i="7"/>
  <c r="AD20" i="6"/>
  <c r="AD36" i="6" s="1"/>
  <c r="AD38" i="6" s="1"/>
  <c r="AJ37" i="22"/>
  <c r="AJ40" i="22" s="1"/>
  <c r="AJ57" i="22" s="1"/>
  <c r="AJ20" i="6"/>
  <c r="AJ36" i="6" s="1"/>
  <c r="AJ38" i="6" s="1"/>
  <c r="AI42" i="7"/>
  <c r="AL37" i="22"/>
  <c r="AL40" i="22" s="1"/>
  <c r="AL57" i="22" s="1"/>
  <c r="AK42" i="7"/>
  <c r="AL20" i="6"/>
  <c r="AL36" i="6" s="1"/>
  <c r="AL38" i="6" s="1"/>
  <c r="AG37" i="22"/>
  <c r="AG40" i="22" s="1"/>
  <c r="AG57" i="22" s="1"/>
  <c r="AG20" i="6"/>
  <c r="AG36" i="6" s="1"/>
  <c r="AG38" i="6" s="1"/>
  <c r="AF42" i="7"/>
  <c r="AF37" i="22"/>
  <c r="AF40" i="22" s="1"/>
  <c r="AF57" i="22" s="1"/>
  <c r="AF20" i="6"/>
  <c r="AF36" i="6" s="1"/>
  <c r="AF38" i="6" s="1"/>
  <c r="AE42" i="7"/>
  <c r="AH37" i="22"/>
  <c r="AH40" i="22" s="1"/>
  <c r="AH57" i="22" s="1"/>
  <c r="AG42" i="7"/>
  <c r="AH20" i="6"/>
  <c r="AH36" i="6" s="1"/>
  <c r="AH38" i="6" s="1"/>
  <c r="AC37" i="22"/>
  <c r="AC40" i="22" s="1"/>
  <c r="AC57" i="22" s="1"/>
  <c r="AB42" i="7"/>
  <c r="AC20" i="6"/>
  <c r="AC36" i="6" s="1"/>
  <c r="AC38" i="6" s="1"/>
  <c r="AM37" i="22"/>
  <c r="AM40" i="22" s="1"/>
  <c r="AM57" i="22" s="1"/>
  <c r="AL42" i="7"/>
  <c r="AB37" i="22"/>
  <c r="AB40" i="22" s="1"/>
  <c r="AB57" i="22" s="1"/>
  <c r="AA42" i="7"/>
  <c r="AC79" i="4" s="1"/>
  <c r="AB20" i="6"/>
  <c r="AB36" i="6" s="1"/>
  <c r="AB38" i="6" s="1"/>
  <c r="AB41" i="6" s="1"/>
  <c r="AM36" i="6"/>
  <c r="AM38" i="6" s="1"/>
  <c r="H168" i="24" l="1"/>
  <c r="H184" i="24" s="1"/>
  <c r="H186" i="24" s="1"/>
  <c r="H189" i="24" s="1"/>
  <c r="H226" i="24"/>
  <c r="H229" i="24" s="1"/>
  <c r="H246" i="24" s="1"/>
  <c r="AC72" i="4"/>
  <c r="AD79" i="4"/>
  <c r="AC6" i="4"/>
  <c r="AC48" i="4" s="1"/>
  <c r="AC40" i="6"/>
  <c r="AC41" i="6" s="1"/>
  <c r="AC53" i="4"/>
  <c r="AC52" i="4" s="1"/>
  <c r="AC82" i="4" s="1"/>
  <c r="AC86" i="4" l="1"/>
  <c r="AD53" i="4"/>
  <c r="AD52" i="4" s="1"/>
  <c r="AD6" i="4"/>
  <c r="AD48" i="4" s="1"/>
  <c r="AD40" i="6"/>
  <c r="AD41" i="6" s="1"/>
  <c r="AE79" i="4"/>
  <c r="AD72" i="4"/>
  <c r="AD82" i="4" l="1"/>
  <c r="AD86" i="4" s="1"/>
  <c r="AE72" i="4"/>
  <c r="AF79" i="4"/>
  <c r="AE40" i="6"/>
  <c r="AE41" i="6" s="1"/>
  <c r="AE53" i="4"/>
  <c r="AE52" i="4" s="1"/>
  <c r="AE6" i="4"/>
  <c r="AE82" i="4" l="1"/>
  <c r="AE48" i="4"/>
  <c r="AG79" i="4"/>
  <c r="AF72" i="4"/>
  <c r="AF53" i="4"/>
  <c r="AF40" i="6"/>
  <c r="AF41" i="6" s="1"/>
  <c r="AF6" i="4"/>
  <c r="AF48" i="4" s="1"/>
  <c r="AE86" i="4" l="1"/>
  <c r="AG53" i="4"/>
  <c r="AG52" i="4" s="1"/>
  <c r="AG40" i="6"/>
  <c r="AG41" i="6" s="1"/>
  <c r="AG6" i="4"/>
  <c r="AG48" i="4" s="1"/>
  <c r="AF52" i="4"/>
  <c r="AF82" i="4" s="1"/>
  <c r="AF86" i="4" s="1"/>
  <c r="AG72" i="4"/>
  <c r="AH79" i="4"/>
  <c r="AI79" i="4" l="1"/>
  <c r="AH72" i="4"/>
  <c r="AH6" i="4"/>
  <c r="AH48" i="4" s="1"/>
  <c r="AH53" i="4"/>
  <c r="AH40" i="6"/>
  <c r="AH41" i="6" s="1"/>
  <c r="AG82" i="4"/>
  <c r="AG86" i="4" s="1"/>
  <c r="AI6" i="4" l="1"/>
  <c r="AI48" i="4" s="1"/>
  <c r="AI53" i="4"/>
  <c r="AI52" i="4" s="1"/>
  <c r="AI40" i="6"/>
  <c r="AI41" i="6" s="1"/>
  <c r="AH52" i="4"/>
  <c r="AH82" i="4" s="1"/>
  <c r="AH86" i="4" s="1"/>
  <c r="AI72" i="4"/>
  <c r="AJ79" i="4"/>
  <c r="AJ72" i="4" l="1"/>
  <c r="AK79" i="4"/>
  <c r="AJ6" i="4"/>
  <c r="AJ48" i="4" s="1"/>
  <c r="AJ40" i="6"/>
  <c r="AJ41" i="6" s="1"/>
  <c r="AJ53" i="4"/>
  <c r="AI82" i="4"/>
  <c r="AI86" i="4" s="1"/>
  <c r="AK53" i="4" l="1"/>
  <c r="AK52" i="4" s="1"/>
  <c r="AK40" i="6"/>
  <c r="AK41" i="6" s="1"/>
  <c r="AK6" i="4"/>
  <c r="AK48" i="4" s="1"/>
  <c r="AL79" i="4"/>
  <c r="AK72" i="4"/>
  <c r="AK82" i="4" s="1"/>
  <c r="AJ52" i="4"/>
  <c r="AJ82" i="4" s="1"/>
  <c r="AJ86" i="4" s="1"/>
  <c r="AK86" i="4" l="1"/>
  <c r="AL40" i="6"/>
  <c r="AL41" i="6" s="1"/>
  <c r="AL53" i="4"/>
  <c r="AL6" i="4"/>
  <c r="AL48" i="4" s="1"/>
  <c r="AM79" i="4"/>
  <c r="AL72" i="4"/>
  <c r="AM72" i="4" l="1"/>
  <c r="AN79" i="4"/>
  <c r="AL52" i="4"/>
  <c r="AL82" i="4" s="1"/>
  <c r="AL86" i="4" s="1"/>
  <c r="AM6" i="4"/>
  <c r="AM48" i="4" s="1"/>
  <c r="AM40" i="6"/>
  <c r="AM41" i="6" s="1"/>
  <c r="AM53" i="4"/>
  <c r="AM52" i="4" s="1"/>
  <c r="AM82" i="4" l="1"/>
  <c r="AM86" i="4" s="1"/>
  <c r="AN6" i="4"/>
  <c r="AN53" i="4"/>
  <c r="AN72" i="4"/>
  <c r="H75" i="24"/>
  <c r="H68" i="24" s="1"/>
  <c r="E8" i="25" s="1"/>
  <c r="E40" i="25" l="1"/>
  <c r="E41" i="25"/>
  <c r="AN52" i="4"/>
  <c r="AN82" i="4" s="1"/>
  <c r="H48" i="24"/>
  <c r="H47" i="24" s="1"/>
  <c r="AN48" i="4"/>
  <c r="H4" i="24"/>
  <c r="AN86" i="4" l="1"/>
  <c r="H78" i="24"/>
  <c r="E10" i="25"/>
  <c r="E11" i="25" s="1"/>
  <c r="E5" i="25"/>
  <c r="H43" i="24"/>
  <c r="H80" i="24" l="1"/>
  <c r="E6" i="25"/>
  <c r="E47" i="25"/>
  <c r="E48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A38" authorId="0" shapeId="0" xr:uid="{77AB302E-64B0-471B-8FA6-49C86BC41E62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Da inserire più in là
</t>
        </r>
      </text>
    </comment>
    <comment ref="A98" authorId="0" shapeId="0" xr:uid="{B149F448-47D9-45C9-9CEE-7CD60C364B2F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Da inserire più in là
</t>
        </r>
      </text>
    </comment>
    <comment ref="A161" authorId="0" shapeId="0" xr:uid="{89A1AD6A-CA45-4960-A365-3B8FA3090FF4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Da inserire più in là
</t>
        </r>
      </text>
    </comment>
  </commentList>
</comments>
</file>

<file path=xl/sharedStrings.xml><?xml version="1.0" encoding="utf-8"?>
<sst xmlns="http://schemas.openxmlformats.org/spreadsheetml/2006/main" count="1394" uniqueCount="654">
  <si>
    <t>STATO PATRIMONIALE</t>
  </si>
  <si>
    <t>Attivo</t>
  </si>
  <si>
    <t>Cassa e Banca</t>
  </si>
  <si>
    <t>Crediti esegibili nell'esercizio</t>
  </si>
  <si>
    <t xml:space="preserve">      - Impiegati c/stipendi</t>
  </si>
  <si>
    <t xml:space="preserve">      -  Enti Previd. ed Assistenziali</t>
  </si>
  <si>
    <t xml:space="preserve">      - Erario c/acc. Imposte e Ritenute</t>
  </si>
  <si>
    <t xml:space="preserve">      - Erario Iva</t>
  </si>
  <si>
    <t xml:space="preserve">      - Ratei e Risconti Attivi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</si>
  <si>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</si>
  <si>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</si>
  <si>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</si>
  <si>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</si>
  <si>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</si>
  <si>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</si>
  <si>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</si>
  <si>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</si>
  <si>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- Impianti  Macchinari e Attrezzature</t>
  </si>
  <si>
    <t xml:space="preserve">           1) Impianti e macchinari</t>
  </si>
  <si>
    <t xml:space="preserve">           2) Attrezzature industriali e commerciali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</si>
  <si>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</si>
  <si>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</si>
  <si>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</si>
  <si>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</si>
  <si>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</si>
  <si>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</si>
  <si>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</si>
  <si>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</si>
  <si>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 xml:space="preserve">  - F.di Amm. Imm.ni immateriali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</si>
  <si>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</si>
  <si>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</si>
  <si>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</si>
  <si>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</si>
  <si>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</si>
  <si>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</si>
  <si>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</si>
  <si>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</si>
  <si>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Impiegati c/stipendi</t>
  </si>
  <si>
    <t xml:space="preserve">    - Enti Previd., Assistenziali, Ritenute personale</t>
  </si>
  <si>
    <t xml:space="preserve">    - Erario Iva</t>
  </si>
  <si>
    <t xml:space="preserve">    - Debiti tributari</t>
  </si>
  <si>
    <t xml:space="preserve">    - Altri debiti</t>
  </si>
  <si>
    <t xml:space="preserve">    - Ratei e Risconti Passivi</t>
  </si>
  <si>
    <t>Debito a m/lungo termine</t>
  </si>
  <si>
    <t xml:space="preserve">    - Fondo TFR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</si>
  <si>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</si>
  <si>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</si>
  <si>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</si>
  <si>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</si>
  <si>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</si>
  <si>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</si>
  <si>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</si>
  <si>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</si>
  <si>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</si>
  <si>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</si>
  <si>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</si>
  <si>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 xml:space="preserve">CONTROLLO </t>
  </si>
  <si>
    <t>Conto Economico</t>
  </si>
  <si>
    <t xml:space="preserve">     - Rimanenze iniziali  prodotti in corso di lavorazione, semilavorati e finiti</t>
  </si>
  <si>
    <t xml:space="preserve">     - Fatturato</t>
  </si>
  <si>
    <t xml:space="preserve">     - Rimanenze finali   prodotti in corso di lavorazione, semilavorati e finiti</t>
  </si>
  <si>
    <t xml:space="preserve">       Valore della Produzione Tipica</t>
  </si>
  <si>
    <t xml:space="preserve">     - Rimanenze iniziali materie prime, sussidiare di consumo e merci</t>
  </si>
  <si>
    <t xml:space="preserve">     - Acquisti Materie Prime</t>
  </si>
  <si>
    <t xml:space="preserve">     - Rimanenze finali  materie prime, sussidiare di consumo e merci</t>
  </si>
  <si>
    <t xml:space="preserve">       Costo del venduto</t>
  </si>
  <si>
    <t xml:space="preserve">     - Costo del personale</t>
  </si>
  <si>
    <t xml:space="preserve">     - Acc.to TFR</t>
  </si>
  <si>
    <t xml:space="preserve">       Costo del Lavoro</t>
  </si>
  <si>
    <t xml:space="preserve">       MARGINE OPERATIVO LORDO</t>
  </si>
  <si>
    <t xml:space="preserve">     - Ammortamenti materiali immobili</t>
  </si>
  <si>
    <t xml:space="preserve">     - Ammortamenti materiali macchinari e attrezzature</t>
  </si>
  <si>
    <t xml:space="preserve">     - Ammortamenti immateriali</t>
  </si>
  <si>
    <t xml:space="preserve">     - Altri Accantonamenti</t>
  </si>
  <si>
    <t xml:space="preserve">       Ammortamenti e Accontonamenti</t>
  </si>
  <si>
    <t xml:space="preserve">       REDDITO OPERATIVO</t>
  </si>
  <si>
    <t xml:space="preserve">    - Oneri diversi</t>
  </si>
  <si>
    <t xml:space="preserve">    - Plusvalenze/Minusvalenze Materiali</t>
  </si>
  <si>
    <t xml:space="preserve">      Gestione Straordinaria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</si>
  <si>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</si>
  <si>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</si>
  <si>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</si>
  <si>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 xml:space="preserve">     Gestione finaziaria</t>
  </si>
  <si>
    <t xml:space="preserve">     REDDITO ANTEIMPOSTE</t>
  </si>
  <si>
    <t xml:space="preserve">    - Ires</t>
  </si>
  <si>
    <t xml:space="preserve">    - Irap</t>
  </si>
  <si>
    <t xml:space="preserve">    REDDITO NETTO</t>
  </si>
  <si>
    <t xml:space="preserve">    - Fornitori Commerciali</t>
  </si>
  <si>
    <t>VARIAZIONI PATRIMONIALI</t>
  </si>
  <si>
    <t>Impiegati c/stipendi</t>
  </si>
  <si>
    <t>Crediti v/clienti</t>
  </si>
  <si>
    <t>Enti Previd. ed Assistenziali</t>
  </si>
  <si>
    <t>Erario c/acc. Imposte e Ritenute</t>
  </si>
  <si>
    <t>Credito iva</t>
  </si>
  <si>
    <t xml:space="preserve">      - Crediti v/clienti</t>
  </si>
  <si>
    <t>Ratei attivi</t>
  </si>
  <si>
    <t>Risconti attivi</t>
  </si>
  <si>
    <t>Rimanenze prodotti in corso di lavorazione, semilavorati e finiti</t>
  </si>
  <si>
    <t>Rimanenze materie prime, sussidiare di consumo e merci</t>
  </si>
  <si>
    <t xml:space="preserve">Fabbricati </t>
  </si>
  <si>
    <t>F.do amm.to fabbricati industriali</t>
  </si>
  <si>
    <t>Impianti e macchinari</t>
  </si>
  <si>
    <t>Attrezzature industriali e commerciali</t>
  </si>
  <si>
    <t>F.do amm.to Impianti e macchinari</t>
  </si>
  <si>
    <t>F.do amm.to Attrezzature ind.li e com.li</t>
  </si>
  <si>
    <t>x</t>
  </si>
  <si>
    <t>Costi d'impianto e ampliamento</t>
  </si>
  <si>
    <t>Ricerca&amp; Sviluppo</t>
  </si>
  <si>
    <t>Altre immobilizzazioni immateriali</t>
  </si>
  <si>
    <t>F.do amm.to Costi d'impianto e ampliamento</t>
  </si>
  <si>
    <t>F.do amm.to Ricerca&amp; Sviluppo</t>
  </si>
  <si>
    <t>F.do amm.to   Altre immobilizzazioni immateriali</t>
  </si>
  <si>
    <t xml:space="preserve">    - Fornitori Immobilizzazioni</t>
  </si>
  <si>
    <t>Debiti tributari</t>
  </si>
  <si>
    <t>Altri debiti</t>
  </si>
  <si>
    <t xml:space="preserve"> debiti Fornitori Commerciali</t>
  </si>
  <si>
    <t>debiti Fornitori Immobilizzazioni</t>
  </si>
  <si>
    <t>debiti Impiegati c/stipendi</t>
  </si>
  <si>
    <t>debiti Enti Previd., Assistenziali, Ritenute personale</t>
  </si>
  <si>
    <t>Ratei Passivi</t>
  </si>
  <si>
    <t>Risconti passivi</t>
  </si>
  <si>
    <t>Mutui e Finanziamenti</t>
  </si>
  <si>
    <t>Fondo TFR</t>
  </si>
  <si>
    <t>Altri Fondi</t>
  </si>
  <si>
    <t>ENTRATE</t>
  </si>
  <si>
    <t>USCITE</t>
  </si>
  <si>
    <t>TOT ENTRATE</t>
  </si>
  <si>
    <t>TOT USCITE</t>
  </si>
  <si>
    <t>FLUSSI CASSA</t>
  </si>
  <si>
    <t>SALDO INIZIALE BANCA</t>
  </si>
  <si>
    <t>SALDO FINALE BANCA</t>
  </si>
  <si>
    <t>MODULO IVA</t>
  </si>
  <si>
    <t>Iva a credito</t>
  </si>
  <si>
    <t>Iva a debito</t>
  </si>
  <si>
    <t>Liquidazione Iva</t>
  </si>
  <si>
    <t>Riporto iva a credito</t>
  </si>
  <si>
    <t>Pagamento iva</t>
  </si>
  <si>
    <t>Credito Iva</t>
  </si>
  <si>
    <t>Debito Iva</t>
  </si>
  <si>
    <t>LIQUIDAZIONE MENSILE</t>
  </si>
  <si>
    <t>debiti Iva</t>
  </si>
  <si>
    <t>Incasso</t>
  </si>
  <si>
    <t>Entrata Finanziamento</t>
  </si>
  <si>
    <t>Aumento Capitale</t>
  </si>
  <si>
    <t>Pagamenti</t>
  </si>
  <si>
    <t>Immobilizzazioni</t>
  </si>
  <si>
    <t>Dipendenti</t>
  </si>
  <si>
    <t>Utilizzo TFR</t>
  </si>
  <si>
    <t>Contributi Previdenziali</t>
  </si>
  <si>
    <t>Rimborso Rata</t>
  </si>
  <si>
    <t>Imposte</t>
  </si>
  <si>
    <t>Iva</t>
  </si>
  <si>
    <t>PREZZO UNITARIO</t>
  </si>
  <si>
    <t>GG GIACENZA</t>
  </si>
  <si>
    <t>Q.TA' VENDUTE</t>
  </si>
  <si>
    <t>TIP. CLIENTE</t>
  </si>
  <si>
    <t>CLIENTE 1</t>
  </si>
  <si>
    <t>CLIENTE 2</t>
  </si>
  <si>
    <t>GG DILAZIONE</t>
  </si>
  <si>
    <t>% FATTURATO</t>
  </si>
  <si>
    <t>IVA</t>
  </si>
  <si>
    <t>FATTURATO</t>
  </si>
  <si>
    <t xml:space="preserve">TOT. FATTURATO </t>
  </si>
  <si>
    <t>FATT PER CLIENTE</t>
  </si>
  <si>
    <t>TOT FATT.</t>
  </si>
  <si>
    <t>IVA A DEBITO</t>
  </si>
  <si>
    <t>TOT. IVA A DEBITO</t>
  </si>
  <si>
    <t>INCASSI</t>
  </si>
  <si>
    <t>TOT. INCASSI</t>
  </si>
  <si>
    <t>VAR. CRED. COMM.</t>
  </si>
  <si>
    <t>TOT. VAR. CRED. COMM.</t>
  </si>
  <si>
    <t>Q.TA' MAG</t>
  </si>
  <si>
    <t>TOT Q.TA' MAG</t>
  </si>
  <si>
    <t>VAR. Q.TA' MAG.</t>
  </si>
  <si>
    <t>VAR. VALORE MAG.</t>
  </si>
  <si>
    <t>TOT VAR. VALORE MAG.</t>
  </si>
  <si>
    <t>% INCIDENZA COSTO</t>
  </si>
  <si>
    <t>% ACQUISTI</t>
  </si>
  <si>
    <t>FORNITORE 1</t>
  </si>
  <si>
    <t>FORNITORE 2</t>
  </si>
  <si>
    <t>FORNITORE 3</t>
  </si>
  <si>
    <t>FORNITORE 4</t>
  </si>
  <si>
    <t>ACQUISTI</t>
  </si>
  <si>
    <t>TOT. ACQUISTI</t>
  </si>
  <si>
    <t xml:space="preserve">       MARGINE CONTRIBUZIONE LORDO</t>
  </si>
  <si>
    <t>ACQUISTI PER FORNITORE</t>
  </si>
  <si>
    <t>IVA A CREDITO</t>
  </si>
  <si>
    <t>TOT. IVA A CREDITO</t>
  </si>
  <si>
    <t>TOT ACQUISTI</t>
  </si>
  <si>
    <t>PAGAMENTI</t>
  </si>
  <si>
    <t>TOT. PAGAMENTI</t>
  </si>
  <si>
    <t>TOT. VAR. DEB. COMM.</t>
  </si>
  <si>
    <t>VAR. DEB. COMM.</t>
  </si>
  <si>
    <t>DESCRIZIONE</t>
  </si>
  <si>
    <t>TIPOLOGIA COSTO</t>
  </si>
  <si>
    <t>VARIABILE</t>
  </si>
  <si>
    <t>FISSO</t>
  </si>
  <si>
    <t>GG DILAZ.</t>
  </si>
  <si>
    <t>VAR. CRED. IVA</t>
  </si>
  <si>
    <t>TOT. VAR. CRED. IVA</t>
  </si>
  <si>
    <t>TOT PAGAMENTI</t>
  </si>
  <si>
    <t>VAR DEBITI COMMERCIALI</t>
  </si>
  <si>
    <t>TOT VAR DEB COMM.</t>
  </si>
  <si>
    <t>FIGURA PROFESSIONALE</t>
  </si>
  <si>
    <t>RAL (RETR. LORDA MENSILE)</t>
  </si>
  <si>
    <t>INPS (% RAL)</t>
  </si>
  <si>
    <t>INAIL (% RAL)</t>
  </si>
  <si>
    <t>N° MENSILITA'</t>
  </si>
  <si>
    <t>INCREMENTO ANNUO STIP.</t>
  </si>
  <si>
    <t>14ima</t>
  </si>
  <si>
    <t>13ima</t>
  </si>
  <si>
    <t>gennaio</t>
  </si>
  <si>
    <t>luglio</t>
  </si>
  <si>
    <t>TFR/FONDO (% RAL)</t>
  </si>
  <si>
    <t>INPS CARICO DIPENDENTE</t>
  </si>
  <si>
    <t>IRPEF CARICO DIPENDENTE</t>
  </si>
  <si>
    <t>ORGANICO</t>
  </si>
  <si>
    <t>N° DIPENDENTI</t>
  </si>
  <si>
    <t>Variazioni economiche</t>
  </si>
  <si>
    <t>Retribuzione</t>
  </si>
  <si>
    <t xml:space="preserve">Inps </t>
  </si>
  <si>
    <t>Inail</t>
  </si>
  <si>
    <t>TFR</t>
  </si>
  <si>
    <t>Variazioni finanziarie</t>
  </si>
  <si>
    <t>febbraio</t>
  </si>
  <si>
    <t>marzo</t>
  </si>
  <si>
    <t>aprile</t>
  </si>
  <si>
    <t>maggio</t>
  </si>
  <si>
    <t>giugno</t>
  </si>
  <si>
    <t>agosto</t>
  </si>
  <si>
    <t>settembre</t>
  </si>
  <si>
    <t>ottobre</t>
  </si>
  <si>
    <t>novembre</t>
  </si>
  <si>
    <t>dicembre</t>
  </si>
  <si>
    <t>uscita manodopera</t>
  </si>
  <si>
    <t>utilizzo tfr</t>
  </si>
  <si>
    <t>Oneri Previdenziali e Imposte a Carico Dipendente</t>
  </si>
  <si>
    <t>Inps carico dipendente</t>
  </si>
  <si>
    <t>Irpef Carico Dipendente</t>
  </si>
  <si>
    <t>Busta Paga Netta</t>
  </si>
  <si>
    <t>Uscita Inps e Irpef dipendente</t>
  </si>
  <si>
    <t>Variazione Debito Inps e Irpef dipendente</t>
  </si>
  <si>
    <t>Variazione Fondo Tfr</t>
  </si>
  <si>
    <t>Variazione Debito v/Dipendenti</t>
  </si>
  <si>
    <t>Debito v/Dipendenti</t>
  </si>
  <si>
    <t>Variazione Debito Erario Dipendenti</t>
  </si>
  <si>
    <t>Reddito Dipendente</t>
  </si>
  <si>
    <t>Scaglioni reddito</t>
  </si>
  <si>
    <t>Da</t>
  </si>
  <si>
    <t>a</t>
  </si>
  <si>
    <t>Aliquota</t>
  </si>
  <si>
    <t>Fascia</t>
  </si>
  <si>
    <t>Tassazione</t>
  </si>
  <si>
    <t>TOTALE</t>
  </si>
  <si>
    <t>anno 1</t>
  </si>
  <si>
    <t>anno 2</t>
  </si>
  <si>
    <t>anno 3</t>
  </si>
  <si>
    <t>Contributi carico azienda</t>
  </si>
  <si>
    <t>contributi carico dipendente</t>
  </si>
  <si>
    <t>uscite inps carico azienda</t>
  </si>
  <si>
    <t>uscite inail carico azienda</t>
  </si>
  <si>
    <t>Riepilogo costo personale</t>
  </si>
  <si>
    <t>Retribuzione x 2 persone</t>
  </si>
  <si>
    <t>INPS x 2 persone</t>
  </si>
  <si>
    <t>CELLE DI IMPUT</t>
  </si>
  <si>
    <t>INAIL x 2 persone</t>
  </si>
  <si>
    <t>TFR x 2 persone</t>
  </si>
  <si>
    <t>VARIAZIONI ECONOMICHE</t>
  </si>
  <si>
    <t xml:space="preserve">VARIAZIONI FINANZIARE </t>
  </si>
  <si>
    <t>PARTE COLLEGATA CON LA STRUTTURA FISSA</t>
  </si>
  <si>
    <t>RIEPILOGO COSTO PERSONALE PER N PERSONE</t>
  </si>
  <si>
    <t>% CAPITALIZZAZIONE</t>
  </si>
  <si>
    <t>% AMMORTAMENTO CIVILISTICO</t>
  </si>
  <si>
    <t>% AMMORTAMENTO FISCALE</t>
  </si>
  <si>
    <t>CAPITALIZZAZIONE COSTO</t>
  </si>
  <si>
    <t>AMMORTAMENTO CIVILISTICO</t>
  </si>
  <si>
    <t>AMMORTAMENTO FISCALE</t>
  </si>
  <si>
    <t>RIPRESA FISCALE</t>
  </si>
  <si>
    <t>?</t>
  </si>
  <si>
    <t>TIPOLOGIA</t>
  </si>
  <si>
    <t xml:space="preserve">           Fabbricati </t>
  </si>
  <si>
    <t xml:space="preserve">           Impianti e macchinari</t>
  </si>
  <si>
    <t xml:space="preserve">           Attrezzature industriali e commerciali</t>
  </si>
  <si>
    <t xml:space="preserve">           Costi d'impianto e ampliamento</t>
  </si>
  <si>
    <t xml:space="preserve">           Ricerca&amp; Sviluppo</t>
  </si>
  <si>
    <t xml:space="preserve">           Altre immobilizzazioni immateriali</t>
  </si>
  <si>
    <t xml:space="preserve">TOTALE </t>
  </si>
  <si>
    <t>TOT PAGAM</t>
  </si>
  <si>
    <t>VARIAZIONE CREDITO IVA</t>
  </si>
  <si>
    <t>TOT. CRED. IVA</t>
  </si>
  <si>
    <t>VAR. DEBITI IMMOB.</t>
  </si>
  <si>
    <t>TOT VAR. DEBITI IMMOB.</t>
  </si>
  <si>
    <t>TIPOLOGIA AMMORTAMENTO</t>
  </si>
  <si>
    <t>AL. AMM. CIVILE</t>
  </si>
  <si>
    <t>TOTALE AMMORTAMENTO CIVILE</t>
  </si>
  <si>
    <t>AL. AMM. FISC.</t>
  </si>
  <si>
    <t>Ammortamento materiale impianti e macchinari</t>
  </si>
  <si>
    <t>Ripresa fiscale</t>
  </si>
  <si>
    <t>TASSO ANNUALE</t>
  </si>
  <si>
    <t>PERIODO STIPULA</t>
  </si>
  <si>
    <t>FINANZIAMENTO</t>
  </si>
  <si>
    <t>DURATA (n° rate tot.)</t>
  </si>
  <si>
    <t>TASSO INT. EFFETTIVO</t>
  </si>
  <si>
    <t>RATA (int. + q.ta cap.)</t>
  </si>
  <si>
    <t>Rata</t>
  </si>
  <si>
    <t>Q.ta capitale rata</t>
  </si>
  <si>
    <t>Q.ta capitale cumulata</t>
  </si>
  <si>
    <t>Oneri finanziari</t>
  </si>
  <si>
    <t>debito residuo</t>
  </si>
  <si>
    <t>ONERI FIN</t>
  </si>
  <si>
    <t>ENTRATA FIN.</t>
  </si>
  <si>
    <t>RIMBORSO RATE</t>
  </si>
  <si>
    <t>Q.TA CAPITALE</t>
  </si>
  <si>
    <t>Periodo Stipula</t>
  </si>
  <si>
    <t>Tasso annuale</t>
  </si>
  <si>
    <t>Valore bene</t>
  </si>
  <si>
    <t>Aliquota IVA</t>
  </si>
  <si>
    <t>Spese accessorie</t>
  </si>
  <si>
    <t>% canone iniziale</t>
  </si>
  <si>
    <t>% valore riscatto finanziario</t>
  </si>
  <si>
    <t>Durata (n° rate)</t>
  </si>
  <si>
    <t>Rata (capitale + interessi)</t>
  </si>
  <si>
    <t>Tasso interesse effettivo mensile</t>
  </si>
  <si>
    <t>Maxi Canone</t>
  </si>
  <si>
    <t>Valore riscatto finale</t>
  </si>
  <si>
    <t>Debito residuo rate leasing</t>
  </si>
  <si>
    <t>Variazione Valore bene leasing</t>
  </si>
  <si>
    <t>Variazione debito residuo leasing</t>
  </si>
  <si>
    <t>Variazione credito IVA</t>
  </si>
  <si>
    <t>Beni in leasing</t>
  </si>
  <si>
    <t>Uscita q.ta cap. rata</t>
  </si>
  <si>
    <t>Uscita oneri finanziari</t>
  </si>
  <si>
    <t>Uscita maxi canone iniziale</t>
  </si>
  <si>
    <t>Variazione debito leasing</t>
  </si>
  <si>
    <t>uscita riscatto finale</t>
  </si>
  <si>
    <t>Uscita spese accessorie</t>
  </si>
  <si>
    <t>Uscita pagamento IVA</t>
  </si>
  <si>
    <t>VARIAZIONI FINANZIARIE</t>
  </si>
  <si>
    <t>Risconto leasing maxi canone iniziale</t>
  </si>
  <si>
    <t>Rateo leasing Riscatto Finale</t>
  </si>
  <si>
    <t>Canone Leasing</t>
  </si>
  <si>
    <t>VARIAZIONI ECONOMICHE FISCALI</t>
  </si>
  <si>
    <t>ALIQUOTA AMMORTAMENTO</t>
  </si>
  <si>
    <t>AMMORTAMENTO LEASING</t>
  </si>
  <si>
    <t xml:space="preserve">    '- Ammortamento leasing</t>
  </si>
  <si>
    <t>VAR ECONOMICA</t>
  </si>
  <si>
    <t>VAR PATRIMO</t>
  </si>
  <si>
    <t>F/amm.to leasing</t>
  </si>
  <si>
    <t>totale var. economica fiscale</t>
  </si>
  <si>
    <t>tot variazione patrimoniale</t>
  </si>
  <si>
    <t>oneri finanziari</t>
  </si>
  <si>
    <t>spese accessorie</t>
  </si>
  <si>
    <t>Importo Contributo</t>
  </si>
  <si>
    <t>Anni Ammortamento Investimenti</t>
  </si>
  <si>
    <t>Delibera Contributo</t>
  </si>
  <si>
    <t>Liquidazione Contributo</t>
  </si>
  <si>
    <t>Variazione Crediti Commerciali</t>
  </si>
  <si>
    <t>Risconto Passivo CE</t>
  </si>
  <si>
    <t>Risconto Passivo Contributo</t>
  </si>
  <si>
    <t>celle imput</t>
  </si>
  <si>
    <t>Contributo</t>
  </si>
  <si>
    <t>CONTRIBUTO C/INVESTIMENTO</t>
  </si>
  <si>
    <t>crediti per contributi</t>
  </si>
  <si>
    <t xml:space="preserve">    - Risconto contributo c/capitale</t>
  </si>
  <si>
    <t>Variazione risconto contributo</t>
  </si>
  <si>
    <t xml:space="preserve">    - Risconto passivo contributo</t>
  </si>
  <si>
    <t>CONTRIBUTO C/gestione</t>
  </si>
  <si>
    <t xml:space="preserve">    - Risconto contributo c/esercizio</t>
  </si>
  <si>
    <t>Aliquota IRES</t>
  </si>
  <si>
    <t>Reddito ante imposte</t>
  </si>
  <si>
    <t>Reddito imponibile</t>
  </si>
  <si>
    <t>Imponibile annuo</t>
  </si>
  <si>
    <t>Imposta IRES</t>
  </si>
  <si>
    <t>Saldo Imposte</t>
  </si>
  <si>
    <t>I Acconto</t>
  </si>
  <si>
    <t>II Acconto</t>
  </si>
  <si>
    <t>Uscite Imposte</t>
  </si>
  <si>
    <t>Debito tributario</t>
  </si>
  <si>
    <t>Credito tributario</t>
  </si>
  <si>
    <t>Variazione debito tributario</t>
  </si>
  <si>
    <t>Variazione credito tributario</t>
  </si>
  <si>
    <t>Aliquota IRAP</t>
  </si>
  <si>
    <t>Costo personale</t>
  </si>
  <si>
    <t>Imposta IRAP</t>
  </si>
  <si>
    <t>variazioni patrimoniali</t>
  </si>
  <si>
    <t>variazione finanziaria</t>
  </si>
  <si>
    <t>RENDICONTO FINANZIARIO MENSILE</t>
  </si>
  <si>
    <t>REDDITO OPERATIVO</t>
  </si>
  <si>
    <t>AMMORTAMENTI</t>
  </si>
  <si>
    <t>LEASING</t>
  </si>
  <si>
    <t>MOL</t>
  </si>
  <si>
    <t>VAR. CREDITI COMMERCIALI</t>
  </si>
  <si>
    <t>VAR. DEBITI COMMERCIALI</t>
  </si>
  <si>
    <t>VAR. MAGAZZINO</t>
  </si>
  <si>
    <t>VAR. DEBITI V/ DIPENDENTI E PREV.</t>
  </si>
  <si>
    <t>VAR. ACC. TFR</t>
  </si>
  <si>
    <t>VAR. IVA</t>
  </si>
  <si>
    <t>VAR. RATEI E RISCONTI ATT. E PASS.</t>
  </si>
  <si>
    <t>VARIAZIONE CCN (CAPITALE CIRC. NETTO)</t>
  </si>
  <si>
    <t>RISULTATO GESTIONE CARATTERISTICA</t>
  </si>
  <si>
    <t>INVESTIMENTI</t>
  </si>
  <si>
    <t>DISINVESTIMENTI</t>
  </si>
  <si>
    <t>TOTALE GESTIONE CAPEX</t>
  </si>
  <si>
    <t>FINANZIAMENTO M/L TERMINE</t>
  </si>
  <si>
    <t>RIMBORSO Q.TA CAPITALE</t>
  </si>
  <si>
    <t>RIMBORSO Q.TA CAPITALE LEASING</t>
  </si>
  <si>
    <t>CONTRIBUTI F/PERDUTO</t>
  </si>
  <si>
    <t>AUMENTO CAPITALE</t>
  </si>
  <si>
    <t>RIDUZIONE CAPITALE</t>
  </si>
  <si>
    <t>DISTRIBUZIONE UTILE</t>
  </si>
  <si>
    <t>VAR. DEBITI IMMOBILIZZAZIONI</t>
  </si>
  <si>
    <t>VAR. FONTI FINANZIAMENTO M/L TERMINE</t>
  </si>
  <si>
    <t>RISCONTO CONTRIBUTI</t>
  </si>
  <si>
    <t>UTILIZZO TFR</t>
  </si>
  <si>
    <t>UTILIZZO FONDI</t>
  </si>
  <si>
    <t>GESTIONE STRAORDINARIA</t>
  </si>
  <si>
    <t>ONERI FINANZIARI A BREVE</t>
  </si>
  <si>
    <t>ONERI FINANZIARI A LUNGO</t>
  </si>
  <si>
    <t>PROVENTI FINANZIARI</t>
  </si>
  <si>
    <t>GESTIONE FINANZIARIA</t>
  </si>
  <si>
    <t>IMPOSTE</t>
  </si>
  <si>
    <t>FLUSSO FINANZIARIO A BREVE (BANCA/CASSA)</t>
  </si>
  <si>
    <t>Aumento capitale</t>
  </si>
  <si>
    <t>reddito netto annuo</t>
  </si>
  <si>
    <t>% utile distribuita</t>
  </si>
  <si>
    <t>Utile distribuito</t>
  </si>
  <si>
    <t>celle output</t>
  </si>
  <si>
    <t>Capitale sociale</t>
  </si>
  <si>
    <t>Variazione distribuzione utili</t>
  </si>
  <si>
    <t>distribuzione utili</t>
  </si>
  <si>
    <t xml:space="preserve">      - Crediti per contributi</t>
  </si>
  <si>
    <t xml:space="preserve">            - Beni in Leasing</t>
  </si>
  <si>
    <t xml:space="preserve">           - Beni in Leasing</t>
  </si>
  <si>
    <t>STATO PATRIMONIALE ANNUALE</t>
  </si>
  <si>
    <t>CONTROLLO</t>
  </si>
  <si>
    <t xml:space="preserve">   - Mutui e Finanziamenti</t>
  </si>
  <si>
    <t xml:space="preserve">   - debito leasing</t>
  </si>
  <si>
    <t xml:space="preserve">    - Mutui e Finanziamenti</t>
  </si>
  <si>
    <t xml:space="preserve">    - debito leasing</t>
  </si>
  <si>
    <t>CONTO ECONOMICO ANNUALE</t>
  </si>
  <si>
    <t xml:space="preserve">     - Ammortamento leasing</t>
  </si>
  <si>
    <t>CASH FLOW ANNUALE</t>
  </si>
  <si>
    <t>RENDICONTO FINANZIARIO ANNUALE INDIRETTO</t>
  </si>
  <si>
    <t>INPUT</t>
  </si>
  <si>
    <t>ELABORATI</t>
  </si>
  <si>
    <t>REPORT</t>
  </si>
  <si>
    <t>COSTI GESTIONE</t>
  </si>
  <si>
    <t>VENDITE</t>
  </si>
  <si>
    <t>Stato Patrimoniale mensile</t>
  </si>
  <si>
    <t>Conto Economico mensile</t>
  </si>
  <si>
    <t>Cash Flow mensile</t>
  </si>
  <si>
    <t>Stato Patrimoniale annuale</t>
  </si>
  <si>
    <t>Conto Economico Annuale</t>
  </si>
  <si>
    <t>Cash Flow annuale</t>
  </si>
  <si>
    <t>ALIQUOTE MARGINALI</t>
  </si>
  <si>
    <t>ALIQUOTE MARGINALI IRPEF</t>
  </si>
  <si>
    <t>Rendiconto Finanziario indiretto mensile</t>
  </si>
  <si>
    <t>MODULO CAPITALE</t>
  </si>
  <si>
    <t>MODULO IRAP</t>
  </si>
  <si>
    <t>MODULO IRES</t>
  </si>
  <si>
    <t>MODULO CONTRIBUTI</t>
  </si>
  <si>
    <t>MODULO LEASING</t>
  </si>
  <si>
    <t>MODULO FINANZIAMENTI</t>
  </si>
  <si>
    <t>MODULO INVESTIMENTI</t>
  </si>
  <si>
    <t>MODULO PERSONALE</t>
  </si>
  <si>
    <t>MODULO ACQUISTI</t>
  </si>
  <si>
    <t>MODULO VENDITE</t>
  </si>
  <si>
    <t>Business Plan Farmacia</t>
  </si>
  <si>
    <t>nei seguenti moduli:</t>
  </si>
  <si>
    <t>gli imput si trovano nel medesimo foglio di lavoro</t>
  </si>
  <si>
    <t xml:space="preserve">  - capitale</t>
  </si>
  <si>
    <t xml:space="preserve">  - irap</t>
  </si>
  <si>
    <t xml:space="preserve">   -ires</t>
  </si>
  <si>
    <t xml:space="preserve">  -contributi</t>
  </si>
  <si>
    <t xml:space="preserve"> -leasing</t>
  </si>
  <si>
    <t xml:space="preserve"> -finanziamenti</t>
  </si>
  <si>
    <t xml:space="preserve"> -investimenti</t>
  </si>
  <si>
    <t xml:space="preserve"> - personale</t>
  </si>
  <si>
    <t>NB.</t>
  </si>
  <si>
    <t>RITORNA AL CRUSCOTTO</t>
  </si>
  <si>
    <t>CELLE IMPUT</t>
  </si>
  <si>
    <t>CELLE OUTPUT</t>
  </si>
  <si>
    <t>DA NON TOCCARE, SOLO OUTPUT</t>
  </si>
  <si>
    <t>DA NON TOCCARE,
 SOLO OUTPUT</t>
  </si>
  <si>
    <t>DA NON TOCCARE SOLO OUTPUT</t>
  </si>
  <si>
    <t>Affitto</t>
  </si>
  <si>
    <t>consulente lavoro + commercialista</t>
  </si>
  <si>
    <t>Manutenzione</t>
  </si>
  <si>
    <t>Pubblicità</t>
  </si>
  <si>
    <t>Assicurazione</t>
  </si>
  <si>
    <t>Cancelleria</t>
  </si>
  <si>
    <t>Spese varie</t>
  </si>
  <si>
    <t>Costi diversi</t>
  </si>
  <si>
    <t>Spese accessorie leasing</t>
  </si>
  <si>
    <t>Immobilizzazione 2</t>
  </si>
  <si>
    <t>Immobilizzazione 3</t>
  </si>
  <si>
    <t>Immobilizzazione 4</t>
  </si>
  <si>
    <t>Immobilizzazione 5</t>
  </si>
  <si>
    <t>Immobilizzazione 6</t>
  </si>
  <si>
    <t>Immobilizzazione 7</t>
  </si>
  <si>
    <t>Immobilizzazione 8</t>
  </si>
  <si>
    <t>Immobilizzazione 9</t>
  </si>
  <si>
    <t>Immobilizzazione 10</t>
  </si>
  <si>
    <t>Immobilizzazione 11</t>
  </si>
  <si>
    <t>Immobilizzazione 12</t>
  </si>
  <si>
    <t>Immobilizzazione 13</t>
  </si>
  <si>
    <t>Immobilizzazione 14</t>
  </si>
  <si>
    <t>Immobilizzazione 15</t>
  </si>
  <si>
    <t>LEASING 2</t>
  </si>
  <si>
    <t>LEASING 1</t>
  </si>
  <si>
    <t>uscita riscatto finale leasing</t>
  </si>
  <si>
    <t>Uscita maxi canone iniziale leasing</t>
  </si>
  <si>
    <t>Uscita oneri finanziari leasing</t>
  </si>
  <si>
    <t>Uscita pagamento IVA leasing</t>
  </si>
  <si>
    <t>LEASING 3</t>
  </si>
  <si>
    <t>Uscita q.ta cap. rata leasing</t>
  </si>
  <si>
    <t>Energia elettrica</t>
  </si>
  <si>
    <t>acqua</t>
  </si>
  <si>
    <t>tasse minori</t>
  </si>
  <si>
    <t>spese automezzi</t>
  </si>
  <si>
    <t>trattenute asl</t>
  </si>
  <si>
    <t>quote associative</t>
  </si>
  <si>
    <t>RICLASSIFICAZION SP</t>
  </si>
  <si>
    <t>ATTIVITA</t>
  </si>
  <si>
    <t>Blocco 1 :  Attività Fisse</t>
  </si>
  <si>
    <t>Blocco 2 :  Attività Correnti</t>
  </si>
  <si>
    <t>PASSIVITA'</t>
  </si>
  <si>
    <t>Blocco 3 :  Capitale Proprio</t>
  </si>
  <si>
    <t>Blocco 4 :  Debiti a medio lungo termine</t>
  </si>
  <si>
    <t>Blocco 5 :  Passività correnti</t>
  </si>
  <si>
    <t>RICLASSIFICAZIONE CE</t>
  </si>
  <si>
    <t>Blocco 1 Fatturato</t>
  </si>
  <si>
    <t>Blocco 2 Costi della Produzione</t>
  </si>
  <si>
    <t xml:space="preserve">1° Margine -&gt;Valore aggiunto (Blocco 1 – Blocco 2): </t>
  </si>
  <si>
    <t>Blocco 3 Costo del Lavoro</t>
  </si>
  <si>
    <t xml:space="preserve">2° Margine -&gt; Margine Operativo Lordo  </t>
  </si>
  <si>
    <t>Blocco 4 Ammortamenti e accantonamenti</t>
  </si>
  <si>
    <t>3° Margine -&gt; Reddito Operativo (Ebit)</t>
  </si>
  <si>
    <t>Blocco 5 Saldo gestione finanziaria</t>
  </si>
  <si>
    <t>4° Margine -&gt; Reddito Corrente</t>
  </si>
  <si>
    <t>Blocco 6 Saldo gestione straordinaria</t>
  </si>
  <si>
    <t>5° Margine -&gt; Reddito prima delle imposte</t>
  </si>
  <si>
    <t>Blocco 7 Imposte ed onere tributari</t>
  </si>
  <si>
    <t>6° Margine -&gt; Risultato netto</t>
  </si>
  <si>
    <t>Indicatori di Redditività</t>
  </si>
  <si>
    <t>ROI</t>
  </si>
  <si>
    <t>ROE</t>
  </si>
  <si>
    <t>Indicatori di Liquidità</t>
  </si>
  <si>
    <t>Capitale circolante netto</t>
  </si>
  <si>
    <t>Current ratio</t>
  </si>
  <si>
    <t>Flusso Cassa Operativo</t>
  </si>
  <si>
    <t>Totale Rata Finanziamento</t>
  </si>
  <si>
    <t>DSCR</t>
  </si>
  <si>
    <t>Rimborso Rata FIN. CAP. + INT.</t>
  </si>
  <si>
    <t>RIMBORSO CAPITALE + INTERESSI</t>
  </si>
  <si>
    <t>Farmaco 1</t>
  </si>
  <si>
    <t>Farmaco 2</t>
  </si>
  <si>
    <t>Farmaco 3</t>
  </si>
  <si>
    <t>Farmaco 4</t>
  </si>
  <si>
    <t>Farmaco 5</t>
  </si>
  <si>
    <t>Farmaco 6</t>
  </si>
  <si>
    <t>Farmaco 7</t>
  </si>
  <si>
    <t>Farmaco 8</t>
  </si>
  <si>
    <t>Farmaco 9</t>
  </si>
  <si>
    <t>Farmaco 10</t>
  </si>
  <si>
    <t>Farmaco 11</t>
  </si>
  <si>
    <t>Farmaco 12</t>
  </si>
  <si>
    <t>Farmaco 13</t>
  </si>
  <si>
    <t>Farmaco 14</t>
  </si>
  <si>
    <t>Farmaco 15</t>
  </si>
  <si>
    <t>Farmaco 16</t>
  </si>
  <si>
    <t>Farmaco 17</t>
  </si>
  <si>
    <t>Farmaco 18</t>
  </si>
  <si>
    <t>Farmaco 19</t>
  </si>
  <si>
    <t>Farmaco 20</t>
  </si>
  <si>
    <t>Farmaco 21</t>
  </si>
  <si>
    <t>Farmaco 22</t>
  </si>
  <si>
    <t>Farmaco 23</t>
  </si>
  <si>
    <t>Farmaco 24</t>
  </si>
  <si>
    <t>Farmaco 25</t>
  </si>
  <si>
    <t>Farmaco 26</t>
  </si>
  <si>
    <t>Farmaco 27</t>
  </si>
  <si>
    <t>Farmaco 28</t>
  </si>
  <si>
    <t>Farmaco 29</t>
  </si>
  <si>
    <t>Farmaco 30</t>
  </si>
  <si>
    <t>Farmaco 31</t>
  </si>
  <si>
    <t>Farmaco 32</t>
  </si>
  <si>
    <t>Farmaco 33</t>
  </si>
  <si>
    <t>Farmaco 34</t>
  </si>
  <si>
    <t>Farmaco 35</t>
  </si>
  <si>
    <t>Farmaco 36</t>
  </si>
  <si>
    <t>Farmaco 37</t>
  </si>
  <si>
    <t>Farmaco 38</t>
  </si>
  <si>
    <t>Farmaco 39</t>
  </si>
  <si>
    <t>Farmaco 40</t>
  </si>
  <si>
    <t>Farmaco 41</t>
  </si>
  <si>
    <t>Farmaco 42</t>
  </si>
  <si>
    <t>Farmaco 43</t>
  </si>
  <si>
    <t>Farmaco 44</t>
  </si>
  <si>
    <t>Farmaco 45</t>
  </si>
  <si>
    <t>Farmaco 46</t>
  </si>
  <si>
    <t>Farmaco 47</t>
  </si>
  <si>
    <t>Farmaco 48</t>
  </si>
  <si>
    <t>Farmaco 49</t>
  </si>
  <si>
    <t>Farmaco 50</t>
  </si>
  <si>
    <t>INDICATORI</t>
  </si>
  <si>
    <t xml:space="preserve">       Costi totali</t>
  </si>
  <si>
    <t>costo 2</t>
  </si>
  <si>
    <t xml:space="preserve">Costo  3 </t>
  </si>
  <si>
    <t>Licenza farmacia</t>
  </si>
  <si>
    <t>Ammortamento Costi d'impianto e ampliamento</t>
  </si>
  <si>
    <t>Ammortamento Ricerca&amp; Sviluppo</t>
  </si>
  <si>
    <t>Ammortamento fabbricati</t>
  </si>
  <si>
    <t>Ammortamento attrezzature industriali e comm.</t>
  </si>
  <si>
    <t>Ammortamento altre imm. immateriale</t>
  </si>
  <si>
    <t>Contributo Enpaf</t>
  </si>
  <si>
    <t>SSN</t>
  </si>
  <si>
    <t>Trattenute</t>
  </si>
  <si>
    <t>TOTALE fatturato</t>
  </si>
  <si>
    <t>Variazione crediti ASL</t>
  </si>
  <si>
    <t>Incasso ricetta</t>
  </si>
  <si>
    <t>Incasso ASL</t>
  </si>
  <si>
    <t>Numero Ricette</t>
  </si>
  <si>
    <t>Totale Incasso ricetta</t>
  </si>
  <si>
    <t>Tempi pagamento asl</t>
  </si>
  <si>
    <t>Totale incasso asl</t>
  </si>
  <si>
    <t>Tot variazione crediti ASL</t>
  </si>
  <si>
    <t>Crediti ASL</t>
  </si>
  <si>
    <t xml:space="preserve">    - Fatturato da farmaci con ricetta medica</t>
  </si>
  <si>
    <t xml:space="preserve">     - Crediti per contributi</t>
  </si>
  <si>
    <t xml:space="preserve">     - Crediti ASL</t>
  </si>
  <si>
    <t>Var. crediti ASL</t>
  </si>
  <si>
    <t>celle da controllare</t>
  </si>
  <si>
    <t xml:space="preserve">      - Crediti Asl</t>
  </si>
  <si>
    <t xml:space="preserve">    - Fatturato da farmaci con ricetta</t>
  </si>
  <si>
    <t>FARMACI CON RICETTA</t>
  </si>
  <si>
    <t>FARMACI CON PRESCIZIONE</t>
  </si>
  <si>
    <t>FARMACI SOP</t>
  </si>
  <si>
    <t>VAR. VALORE MAG</t>
  </si>
  <si>
    <t>TOT. VAR. MAGAZZINO VALORE</t>
  </si>
  <si>
    <t>FARMACI CON PRESCRIZIOnE MEDICA</t>
  </si>
  <si>
    <t>Busta Paga Netta xn</t>
  </si>
  <si>
    <t>Uscita Inps e Irpef dipendente xn</t>
  </si>
  <si>
    <t>Irpef Carico Dipendente xn</t>
  </si>
  <si>
    <t>Inps carico dipendente xn</t>
  </si>
  <si>
    <t>uscite inps carico azienda X n persone</t>
  </si>
  <si>
    <t>uscite inail carico azienda X n persone</t>
  </si>
  <si>
    <t>uscita manodopera X n persone</t>
  </si>
  <si>
    <t>mese distribuzione utile 1° anno</t>
  </si>
  <si>
    <t>mese distribuzione 2° anno</t>
  </si>
  <si>
    <t>mese distribuzione 3° anno</t>
  </si>
  <si>
    <t>cella da controllare</t>
  </si>
  <si>
    <t>Var. Iva a debito</t>
  </si>
  <si>
    <t>Tot Var. Iva a debito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</si>
</sst>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mmm\-yy;@"/>
    <numFmt numFmtId="165" formatCode="_-* #,##0\ &quot;€&quot;_-;\-* #,##0\ &quot;€&quot;_-;_-* &quot;-&quot;??\ &quot;€&quot;_-;_-@_-"/>
    <numFmt numFmtId="166" formatCode="_-* #,##0_-;\-* #,##0_-;_-* &quot;-&quot;??_-;_-@_-"/>
    <numFmt numFmtId="167" formatCode="0_ ;\-0\ "/>
    <numFmt numFmtId="168" formatCode="0.0%"/>
    <numFmt numFmtId="169" formatCode="&quot;€&quot;\ 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3F3F76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2"/>
      <color theme="3"/>
      <name val="Calibri"/>
      <family val="2"/>
      <scheme val="minor"/>
    </font>
    <font>
      <sz val="12"/>
      <name val="Calibri"/>
      <family val="2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0"/>
      <color rgb="FF3F3F76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2" fillId="5" borderId="2" applyNumberFormat="0" applyAlignment="0" applyProtection="0"/>
    <xf numFmtId="43" fontId="1" fillId="0" borderId="0" applyFont="0" applyFill="0" applyBorder="0" applyAlignment="0" applyProtection="0"/>
    <xf numFmtId="0" fontId="19" fillId="4" borderId="5" applyNumberFormat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8" borderId="10" applyNumberFormat="0" applyAlignment="0" applyProtection="0"/>
  </cellStyleXfs>
  <cellXfs count="199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4" fillId="0" borderId="0" xfId="0" applyFont="1"/>
    <xf numFmtId="44" fontId="4" fillId="0" borderId="0" xfId="1" applyFont="1"/>
    <xf numFmtId="0" fontId="2" fillId="0" borderId="0" xfId="0" quotePrefix="1" applyFont="1"/>
    <xf numFmtId="44" fontId="5" fillId="0" borderId="0" xfId="1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6" fillId="2" borderId="0" xfId="0" quotePrefix="1" applyFont="1" applyFill="1"/>
    <xf numFmtId="0" fontId="6" fillId="2" borderId="0" xfId="0" applyFont="1" applyFill="1"/>
    <xf numFmtId="0" fontId="7" fillId="2" borderId="0" xfId="0" applyFont="1" applyFill="1"/>
    <xf numFmtId="0" fontId="8" fillId="0" borderId="0" xfId="0" applyFont="1"/>
    <xf numFmtId="0" fontId="6" fillId="3" borderId="0" xfId="0" applyFont="1" applyFill="1"/>
    <xf numFmtId="44" fontId="0" fillId="0" borderId="0" xfId="1" applyFont="1"/>
    <xf numFmtId="0" fontId="9" fillId="0" borderId="0" xfId="0" applyFont="1" applyAlignment="1">
      <alignment horizontal="left" vertical="top"/>
    </xf>
    <xf numFmtId="0" fontId="9" fillId="0" borderId="0" xfId="0" quotePrefix="1" applyFont="1" applyAlignment="1">
      <alignment horizontal="left" vertical="top"/>
    </xf>
    <xf numFmtId="44" fontId="0" fillId="0" borderId="0" xfId="0" applyNumberFormat="1"/>
    <xf numFmtId="44" fontId="3" fillId="0" borderId="0" xfId="1" quotePrefix="1" applyFont="1"/>
    <xf numFmtId="44" fontId="2" fillId="0" borderId="0" xfId="1" applyFont="1"/>
    <xf numFmtId="0" fontId="0" fillId="0" borderId="0" xfId="0" applyAlignment="1">
      <alignment horizontal="left" vertical="top"/>
    </xf>
    <xf numFmtId="0" fontId="0" fillId="0" borderId="0" xfId="0" applyNumberFormat="1"/>
    <xf numFmtId="165" fontId="0" fillId="0" borderId="0" xfId="1" applyNumberFormat="1" applyFont="1"/>
    <xf numFmtId="0" fontId="10" fillId="0" borderId="0" xfId="0" applyFont="1"/>
    <xf numFmtId="0" fontId="0" fillId="0" borderId="0" xfId="0" applyFont="1"/>
    <xf numFmtId="0" fontId="0" fillId="0" borderId="0" xfId="0" applyFont="1" applyBorder="1"/>
    <xf numFmtId="165" fontId="10" fillId="0" borderId="0" xfId="0" applyNumberFormat="1" applyFont="1"/>
    <xf numFmtId="164" fontId="10" fillId="0" borderId="0" xfId="0" applyNumberFormat="1" applyFont="1"/>
    <xf numFmtId="44" fontId="0" fillId="0" borderId="0" xfId="0" applyNumberFormat="1" applyFont="1"/>
    <xf numFmtId="165" fontId="0" fillId="0" borderId="0" xfId="0" applyNumberFormat="1"/>
    <xf numFmtId="44" fontId="10" fillId="0" borderId="0" xfId="1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5" fontId="5" fillId="0" borderId="0" xfId="1" applyNumberFormat="1" applyFont="1"/>
    <xf numFmtId="165" fontId="4" fillId="0" borderId="0" xfId="1" applyNumberFormat="1" applyFont="1"/>
    <xf numFmtId="165" fontId="4" fillId="0" borderId="0" xfId="0" applyNumberFormat="1" applyFont="1"/>
    <xf numFmtId="0" fontId="12" fillId="5" borderId="2" xfId="2"/>
    <xf numFmtId="165" fontId="12" fillId="5" borderId="2" xfId="2" applyNumberFormat="1"/>
    <xf numFmtId="9" fontId="12" fillId="5" borderId="2" xfId="2" applyNumberFormat="1"/>
    <xf numFmtId="0" fontId="12" fillId="5" borderId="2" xfId="2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44" fontId="12" fillId="5" borderId="2" xfId="2" applyNumberFormat="1"/>
    <xf numFmtId="10" fontId="12" fillId="5" borderId="2" xfId="2" applyNumberFormat="1"/>
    <xf numFmtId="10" fontId="12" fillId="5" borderId="2" xfId="2" applyNumberFormat="1" applyAlignment="1">
      <alignment horizontal="center"/>
    </xf>
    <xf numFmtId="164" fontId="12" fillId="5" borderId="2" xfId="2" applyNumberFormat="1"/>
    <xf numFmtId="44" fontId="12" fillId="5" borderId="2" xfId="1" applyFont="1" applyFill="1" applyBorder="1"/>
    <xf numFmtId="0" fontId="10" fillId="6" borderId="0" xfId="0" applyFont="1" applyFill="1"/>
    <xf numFmtId="164" fontId="10" fillId="6" borderId="0" xfId="0" applyNumberFormat="1" applyFont="1" applyFill="1"/>
    <xf numFmtId="0" fontId="0" fillId="6" borderId="0" xfId="0" applyFill="1"/>
    <xf numFmtId="165" fontId="0" fillId="6" borderId="0" xfId="1" applyNumberFormat="1" applyFont="1" applyFill="1"/>
    <xf numFmtId="0" fontId="15" fillId="0" borderId="0" xfId="0" applyFont="1"/>
    <xf numFmtId="165" fontId="0" fillId="0" borderId="0" xfId="1" quotePrefix="1" applyNumberFormat="1" applyFont="1"/>
    <xf numFmtId="0" fontId="7" fillId="0" borderId="0" xfId="0" quotePrefix="1" applyFont="1"/>
    <xf numFmtId="164" fontId="10" fillId="0" borderId="0" xfId="0" quotePrefix="1" applyNumberFormat="1" applyFont="1"/>
    <xf numFmtId="164" fontId="10" fillId="0" borderId="1" xfId="0" applyNumberFormat="1" applyFont="1" applyBorder="1"/>
    <xf numFmtId="164" fontId="10" fillId="0" borderId="1" xfId="0" quotePrefix="1" applyNumberFormat="1" applyFont="1" applyBorder="1"/>
    <xf numFmtId="44" fontId="12" fillId="5" borderId="1" xfId="2" applyNumberFormat="1" applyBorder="1"/>
    <xf numFmtId="0" fontId="10" fillId="0" borderId="4" xfId="0" applyFont="1" applyBorder="1"/>
    <xf numFmtId="0" fontId="0" fillId="0" borderId="0" xfId="0" applyAlignment="1">
      <alignment horizontal="center"/>
    </xf>
    <xf numFmtId="165" fontId="16" fillId="0" borderId="0" xfId="1" applyNumberFormat="1" applyFont="1"/>
    <xf numFmtId="0" fontId="0" fillId="0" borderId="0" xfId="0" applyAlignment="1">
      <alignment vertical="center"/>
    </xf>
    <xf numFmtId="165" fontId="15" fillId="0" borderId="0" xfId="1" applyNumberFormat="1" applyFont="1"/>
    <xf numFmtId="165" fontId="15" fillId="0" borderId="0" xfId="1" quotePrefix="1" applyNumberFormat="1" applyFont="1"/>
    <xf numFmtId="165" fontId="16" fillId="0" borderId="0" xfId="1" quotePrefix="1" applyNumberFormat="1" applyFont="1"/>
    <xf numFmtId="165" fontId="12" fillId="5" borderId="2" xfId="1" applyNumberFormat="1" applyFont="1" applyFill="1" applyBorder="1"/>
    <xf numFmtId="0" fontId="19" fillId="4" borderId="5" xfId="4"/>
    <xf numFmtId="165" fontId="19" fillId="4" borderId="5" xfId="4" applyNumberFormat="1"/>
    <xf numFmtId="44" fontId="19" fillId="4" borderId="5" xfId="4" applyNumberForma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7" borderId="6" xfId="0" applyFill="1" applyBorder="1"/>
    <xf numFmtId="165" fontId="0" fillId="7" borderId="6" xfId="1" applyNumberFormat="1" applyFont="1" applyFill="1" applyBorder="1" applyAlignment="1">
      <alignment horizontal="center" vertical="center"/>
    </xf>
    <xf numFmtId="167" fontId="10" fillId="0" borderId="0" xfId="3" applyNumberFormat="1" applyFont="1"/>
    <xf numFmtId="0" fontId="22" fillId="0" borderId="8" xfId="0" applyFont="1" applyBorder="1" applyAlignment="1">
      <alignment horizontal="center"/>
    </xf>
    <xf numFmtId="0" fontId="20" fillId="0" borderId="9" xfId="5" applyBorder="1" applyAlignment="1">
      <alignment horizontal="center"/>
    </xf>
    <xf numFmtId="0" fontId="20" fillId="0" borderId="0" xfId="5" applyAlignment="1">
      <alignment horizontal="center"/>
    </xf>
    <xf numFmtId="0" fontId="0" fillId="0" borderId="9" xfId="0" applyBorder="1" applyAlignment="1">
      <alignment horizontal="center"/>
    </xf>
    <xf numFmtId="0" fontId="20" fillId="0" borderId="9" xfId="5" quotePrefix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9" xfId="5" applyFont="1" applyBorder="1" applyAlignment="1">
      <alignment horizontal="center"/>
    </xf>
    <xf numFmtId="0" fontId="23" fillId="0" borderId="0" xfId="0" quotePrefix="1" applyFont="1" applyAlignment="1">
      <alignment horizontal="center"/>
    </xf>
    <xf numFmtId="0" fontId="0" fillId="0" borderId="0" xfId="0" applyAlignment="1"/>
    <xf numFmtId="0" fontId="23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/>
    </xf>
    <xf numFmtId="0" fontId="26" fillId="0" borderId="0" xfId="0" applyFont="1"/>
    <xf numFmtId="0" fontId="20" fillId="0" borderId="0" xfId="5" applyAlignment="1">
      <alignment horizontal="center" vertical="center"/>
    </xf>
    <xf numFmtId="165" fontId="19" fillId="4" borderId="5" xfId="4" applyNumberFormat="1" applyAlignment="1">
      <alignment horizontal="center" vertical="center"/>
    </xf>
    <xf numFmtId="0" fontId="19" fillId="4" borderId="5" xfId="4" quotePrefix="1"/>
    <xf numFmtId="44" fontId="19" fillId="4" borderId="5" xfId="4" quotePrefix="1" applyNumberFormat="1"/>
    <xf numFmtId="166" fontId="19" fillId="4" borderId="5" xfId="4" applyNumberFormat="1"/>
    <xf numFmtId="1" fontId="19" fillId="4" borderId="5" xfId="4" applyNumberFormat="1" applyAlignment="1">
      <alignment horizontal="center" vertical="center"/>
    </xf>
    <xf numFmtId="167" fontId="19" fillId="4" borderId="5" xfId="4" applyNumberFormat="1" applyAlignment="1">
      <alignment horizontal="center" vertical="center"/>
    </xf>
    <xf numFmtId="167" fontId="19" fillId="4" borderId="5" xfId="4" applyNumberFormat="1"/>
    <xf numFmtId="0" fontId="0" fillId="0" borderId="0" xfId="0" applyAlignment="1">
      <alignment horizontal="center" vertical="center"/>
    </xf>
    <xf numFmtId="3" fontId="12" fillId="5" borderId="2" xfId="2" applyNumberFormat="1"/>
    <xf numFmtId="0" fontId="19" fillId="4" borderId="5" xfId="4"/>
    <xf numFmtId="9" fontId="19" fillId="4" borderId="5" xfId="4" applyNumberFormat="1"/>
    <xf numFmtId="10" fontId="19" fillId="4" borderId="5" xfId="4" applyNumberFormat="1"/>
    <xf numFmtId="0" fontId="19" fillId="4" borderId="5" xfId="4" applyAlignment="1">
      <alignment horizontal="left" vertical="top"/>
    </xf>
    <xf numFmtId="0" fontId="20" fillId="0" borderId="0" xfId="5" applyAlignment="1">
      <alignment horizontal="center" vertical="center"/>
    </xf>
    <xf numFmtId="165" fontId="19" fillId="4" borderId="5" xfId="4" quotePrefix="1" applyNumberFormat="1"/>
    <xf numFmtId="1" fontId="19" fillId="4" borderId="5" xfId="4" applyNumberFormat="1"/>
    <xf numFmtId="0" fontId="19" fillId="4" borderId="5" xfId="4"/>
    <xf numFmtId="0" fontId="10" fillId="0" borderId="0" xfId="0" applyFont="1" applyAlignment="1">
      <alignment horizontal="center"/>
    </xf>
    <xf numFmtId="166" fontId="12" fillId="5" borderId="2" xfId="2" applyNumberFormat="1"/>
    <xf numFmtId="0" fontId="0" fillId="7" borderId="0" xfId="0" applyFill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9" fontId="1" fillId="0" borderId="0" xfId="6" applyFont="1" applyAlignment="1">
      <alignment horizontal="center"/>
    </xf>
    <xf numFmtId="168" fontId="1" fillId="0" borderId="0" xfId="6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69" fontId="0" fillId="0" borderId="0" xfId="0" applyNumberFormat="1"/>
    <xf numFmtId="2" fontId="0" fillId="0" borderId="0" xfId="0" applyNumberFormat="1" applyAlignment="1">
      <alignment horizontal="center"/>
    </xf>
    <xf numFmtId="168" fontId="1" fillId="0" borderId="0" xfId="6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9" fontId="19" fillId="4" borderId="5" xfId="4" applyNumberFormat="1"/>
    <xf numFmtId="0" fontId="19" fillId="4" borderId="5" xfId="4" applyAlignment="1">
      <alignment horizontal="center" vertical="center"/>
    </xf>
    <xf numFmtId="9" fontId="19" fillId="4" borderId="5" xfId="4" applyNumberFormat="1" applyAlignment="1">
      <alignment horizontal="center" vertical="center"/>
    </xf>
    <xf numFmtId="168" fontId="19" fillId="4" borderId="5" xfId="4" applyNumberFormat="1" applyAlignment="1">
      <alignment horizontal="center" vertical="center"/>
    </xf>
    <xf numFmtId="3" fontId="19" fillId="4" borderId="5" xfId="4" applyNumberFormat="1" applyAlignment="1">
      <alignment horizontal="center" vertical="center"/>
    </xf>
    <xf numFmtId="169" fontId="19" fillId="4" borderId="5" xfId="4" applyNumberFormat="1" applyAlignment="1">
      <alignment horizontal="center" vertical="center"/>
    </xf>
    <xf numFmtId="2" fontId="19" fillId="4" borderId="5" xfId="4" applyNumberFormat="1" applyAlignment="1">
      <alignment horizontal="center" vertical="center"/>
    </xf>
    <xf numFmtId="164" fontId="15" fillId="0" borderId="0" xfId="0" applyNumberFormat="1" applyFont="1"/>
    <xf numFmtId="44" fontId="15" fillId="0" borderId="0" xfId="1" applyFont="1"/>
    <xf numFmtId="44" fontId="16" fillId="0" borderId="0" xfId="1" applyFont="1"/>
    <xf numFmtId="44" fontId="15" fillId="0" borderId="0" xfId="1" quotePrefix="1" applyFont="1"/>
    <xf numFmtId="44" fontId="15" fillId="0" borderId="0" xfId="1" applyNumberFormat="1" applyFont="1"/>
    <xf numFmtId="0" fontId="20" fillId="0" borderId="0" xfId="5" applyFont="1" applyAlignment="1">
      <alignment horizontal="center"/>
    </xf>
    <xf numFmtId="0" fontId="12" fillId="5" borderId="2" xfId="2" applyFont="1"/>
    <xf numFmtId="0" fontId="19" fillId="4" borderId="5" xfId="4" applyFont="1"/>
    <xf numFmtId="0" fontId="0" fillId="0" borderId="0" xfId="0" applyFont="1" applyAlignment="1">
      <alignment horizontal="center"/>
    </xf>
    <xf numFmtId="0" fontId="12" fillId="5" borderId="2" xfId="2" applyFont="1" applyAlignment="1">
      <alignment horizontal="center"/>
    </xf>
    <xf numFmtId="9" fontId="12" fillId="5" borderId="2" xfId="2" applyNumberFormat="1" applyFont="1"/>
    <xf numFmtId="165" fontId="12" fillId="5" borderId="2" xfId="2" applyNumberFormat="1" applyFont="1"/>
    <xf numFmtId="0" fontId="19" fillId="4" borderId="5" xfId="4" applyFont="1" applyAlignment="1">
      <alignment horizontal="center"/>
    </xf>
    <xf numFmtId="165" fontId="19" fillId="4" borderId="5" xfId="4" applyNumberFormat="1" applyFont="1"/>
    <xf numFmtId="44" fontId="19" fillId="4" borderId="5" xfId="4" applyNumberFormat="1" applyFont="1"/>
    <xf numFmtId="0" fontId="9" fillId="0" borderId="0" xfId="0" applyFont="1"/>
    <xf numFmtId="0" fontId="20" fillId="0" borderId="0" xfId="5" applyFont="1" applyAlignment="1">
      <alignment horizontal="center" vertical="center"/>
    </xf>
    <xf numFmtId="0" fontId="29" fillId="0" borderId="0" xfId="0" applyFont="1"/>
    <xf numFmtId="9" fontId="0" fillId="0" borderId="0" xfId="0" applyNumberFormat="1" applyFont="1"/>
    <xf numFmtId="0" fontId="19" fillId="4" borderId="5" xfId="4"/>
    <xf numFmtId="0" fontId="20" fillId="0" borderId="0" xfId="5" applyAlignment="1">
      <alignment horizontal="center" vertical="center"/>
    </xf>
    <xf numFmtId="0" fontId="19" fillId="4" borderId="5" xfId="4"/>
    <xf numFmtId="10" fontId="31" fillId="5" borderId="2" xfId="2" applyNumberFormat="1" applyFont="1"/>
    <xf numFmtId="9" fontId="31" fillId="5" borderId="2" xfId="2" applyNumberFormat="1" applyFont="1"/>
    <xf numFmtId="44" fontId="15" fillId="0" borderId="0" xfId="0" applyNumberFormat="1" applyFont="1"/>
    <xf numFmtId="0" fontId="16" fillId="0" borderId="0" xfId="0" applyFont="1"/>
    <xf numFmtId="164" fontId="16" fillId="0" borderId="0" xfId="0" applyNumberFormat="1" applyFont="1"/>
    <xf numFmtId="167" fontId="31" fillId="5" borderId="2" xfId="2" applyNumberFormat="1" applyFont="1"/>
    <xf numFmtId="44" fontId="16" fillId="0" borderId="0" xfId="0" applyNumberFormat="1" applyFont="1"/>
    <xf numFmtId="1" fontId="19" fillId="4" borderId="5" xfId="4" applyNumberFormat="1" applyFont="1"/>
    <xf numFmtId="165" fontId="30" fillId="8" borderId="10" xfId="7" applyNumberFormat="1"/>
    <xf numFmtId="0" fontId="30" fillId="8" borderId="10" xfId="7"/>
    <xf numFmtId="0" fontId="20" fillId="0" borderId="0" xfId="5"/>
    <xf numFmtId="0" fontId="0" fillId="7" borderId="0" xfId="0" applyFont="1" applyFill="1"/>
    <xf numFmtId="0" fontId="0" fillId="0" borderId="0" xfId="0" applyFont="1" applyAlignment="1"/>
    <xf numFmtId="165" fontId="19" fillId="4" borderId="5" xfId="4" quotePrefix="1" applyNumberFormat="1" applyFont="1"/>
    <xf numFmtId="0" fontId="19" fillId="4" borderId="5" xfId="4"/>
    <xf numFmtId="0" fontId="32" fillId="0" borderId="0" xfId="5" applyFont="1" applyAlignment="1">
      <alignment horizontal="center" vertical="center"/>
    </xf>
    <xf numFmtId="44" fontId="31" fillId="5" borderId="2" xfId="1" applyFont="1" applyFill="1" applyBorder="1"/>
    <xf numFmtId="165" fontId="31" fillId="5" borderId="2" xfId="1" applyNumberFormat="1" applyFont="1" applyFill="1" applyBorder="1"/>
    <xf numFmtId="0" fontId="33" fillId="4" borderId="5" xfId="4" applyFont="1"/>
    <xf numFmtId="165" fontId="33" fillId="4" borderId="5" xfId="4" applyNumberFormat="1" applyFont="1"/>
    <xf numFmtId="17" fontId="15" fillId="0" borderId="0" xfId="0" applyNumberFormat="1" applyFont="1"/>
    <xf numFmtId="165" fontId="33" fillId="4" borderId="5" xfId="1" applyNumberFormat="1" applyFont="1" applyFill="1" applyBorder="1"/>
    <xf numFmtId="44" fontId="30" fillId="8" borderId="10" xfId="7" applyNumberFormat="1"/>
    <xf numFmtId="0" fontId="21" fillId="0" borderId="7" xfId="0" applyFont="1" applyBorder="1" applyAlignment="1">
      <alignment horizontal="center"/>
    </xf>
    <xf numFmtId="0" fontId="19" fillId="4" borderId="5" xfId="4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4" fillId="0" borderId="0" xfId="1" applyFont="1" applyAlignment="1">
      <alignment horizontal="center"/>
    </xf>
    <xf numFmtId="44" fontId="15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17" fontId="12" fillId="5" borderId="2" xfId="2" applyNumberFormat="1" applyAlignment="1">
      <alignment horizontal="center"/>
    </xf>
    <xf numFmtId="0" fontId="12" fillId="5" borderId="2" xfId="2" applyAlignment="1">
      <alignment horizontal="center"/>
    </xf>
    <xf numFmtId="0" fontId="15" fillId="0" borderId="0" xfId="0" applyFont="1" applyAlignment="1">
      <alignment horizontal="center"/>
    </xf>
    <xf numFmtId="0" fontId="31" fillId="5" borderId="2" xfId="2" applyFont="1" applyAlignment="1">
      <alignment horizontal="center"/>
    </xf>
    <xf numFmtId="17" fontId="31" fillId="5" borderId="2" xfId="2" applyNumberFormat="1" applyFont="1" applyAlignment="1">
      <alignment horizontal="center"/>
    </xf>
    <xf numFmtId="164" fontId="31" fillId="5" borderId="11" xfId="2" applyNumberFormat="1" applyFont="1" applyBorder="1" applyAlignment="1">
      <alignment horizontal="center"/>
    </xf>
    <xf numFmtId="164" fontId="31" fillId="5" borderId="12" xfId="2" applyNumberFormat="1" applyFont="1" applyBorder="1" applyAlignment="1">
      <alignment horizontal="center"/>
    </xf>
    <xf numFmtId="164" fontId="31" fillId="5" borderId="13" xfId="2" applyNumberFormat="1" applyFont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20" fillId="0" borderId="0" xfId="5" applyAlignment="1">
      <alignment horizontal="center" vertical="center"/>
    </xf>
    <xf numFmtId="165" fontId="16" fillId="0" borderId="0" xfId="0" applyNumberFormat="1" applyFont="1"/>
  </cellXfs>
  <cellStyles count="8">
    <cellStyle name="Cella da controllare" xfId="7" builtinId="23"/>
    <cellStyle name="Collegamento ipertestuale" xfId="5" builtinId="8"/>
    <cellStyle name="Input" xfId="2" builtinId="20"/>
    <cellStyle name="Migliaia" xfId="3" builtinId="3"/>
    <cellStyle name="Normale" xfId="0" builtinId="0"/>
    <cellStyle name="Output" xfId="4" builtinId="21"/>
    <cellStyle name="Percentuale" xfId="6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BA29A-FA10-47E5-94EC-8785AF081931}">
  <sheetPr>
    <tabColor theme="3" tint="-0.249977111117893"/>
  </sheetPr>
  <dimension ref="A1:J246"/>
  <sheetViews>
    <sheetView showGridLines="0" topLeftCell="D232" workbookViewId="0">
      <selection activeCell="J5" sqref="J5"/>
    </sheetView>
  </sheetViews>
  <sheetFormatPr defaultRowHeight="15" x14ac:dyDescent="0.25"/>
  <cols>
    <col min="1" max="1" width="23.5703125" customWidth="1"/>
    <col min="2" max="2" width="26" customWidth="1"/>
    <col min="3" max="3" width="37.140625" customWidth="1"/>
    <col min="5" max="5" width="62.5703125" customWidth="1"/>
    <col min="6" max="6" width="16" style="75" customWidth="1"/>
    <col min="7" max="7" width="16.28515625" style="75" customWidth="1"/>
    <col min="8" max="8" width="14.42578125" style="75" customWidth="1"/>
    <col min="10" max="10" width="13.140625" bestFit="1" customWidth="1"/>
  </cols>
  <sheetData>
    <row r="1" spans="1:10" ht="28.5" x14ac:dyDescent="0.45">
      <c r="A1" s="174" t="s">
        <v>467</v>
      </c>
      <c r="B1" s="174"/>
      <c r="C1" s="174"/>
      <c r="E1" s="70" t="s">
        <v>481</v>
      </c>
      <c r="F1" s="74"/>
      <c r="G1" s="74"/>
      <c r="H1" s="74"/>
    </row>
    <row r="2" spans="1:10" s="27" customFormat="1" x14ac:dyDescent="0.25">
      <c r="A2"/>
      <c r="B2"/>
      <c r="C2"/>
      <c r="E2" s="27" t="s">
        <v>433</v>
      </c>
      <c r="F2" s="73">
        <v>2020</v>
      </c>
      <c r="G2" s="73">
        <v>2021</v>
      </c>
      <c r="H2" s="73">
        <v>2022</v>
      </c>
    </row>
    <row r="3" spans="1:10" ht="15.75" x14ac:dyDescent="0.25">
      <c r="A3" s="79" t="s">
        <v>443</v>
      </c>
      <c r="B3" s="79" t="s">
        <v>444</v>
      </c>
      <c r="C3" s="79" t="s">
        <v>445</v>
      </c>
      <c r="F3" s="74"/>
      <c r="G3" s="74"/>
      <c r="H3" s="74"/>
    </row>
    <row r="4" spans="1:10" s="27" customFormat="1" x14ac:dyDescent="0.25">
      <c r="A4"/>
      <c r="B4"/>
      <c r="C4"/>
      <c r="E4" s="70" t="s">
        <v>2</v>
      </c>
      <c r="F4" s="92">
        <f ca="1">+SUM(SPm!E6:P6)</f>
        <v>44702293.194029555</v>
      </c>
      <c r="G4" s="92">
        <f ca="1">+SUM(SPm!Q6:AB6)</f>
        <v>150880468.93397114</v>
      </c>
      <c r="H4" s="92">
        <f ca="1">+SUM(SPm!AC6:AN6)</f>
        <v>190895518.31182981</v>
      </c>
    </row>
    <row r="5" spans="1:10" x14ac:dyDescent="0.25">
      <c r="A5" s="83" t="s">
        <v>446</v>
      </c>
      <c r="B5" s="80" t="s">
        <v>131</v>
      </c>
      <c r="C5" s="80" t="s">
        <v>448</v>
      </c>
      <c r="E5" s="70"/>
      <c r="F5" s="92"/>
      <c r="G5" s="92"/>
      <c r="H5" s="92"/>
      <c r="J5" s="33"/>
    </row>
    <row r="6" spans="1:10" s="27" customFormat="1" x14ac:dyDescent="0.25">
      <c r="A6" s="80" t="s">
        <v>447</v>
      </c>
      <c r="B6" s="81" t="s">
        <v>457</v>
      </c>
      <c r="C6" s="80" t="s">
        <v>449</v>
      </c>
      <c r="E6" s="70" t="s">
        <v>3</v>
      </c>
      <c r="F6" s="92">
        <f ca="1">SUM(F7:F14)</f>
        <v>28457905.319680013</v>
      </c>
      <c r="G6" s="92">
        <f ca="1">SUM(G7:G14)</f>
        <v>48253576.704856753</v>
      </c>
      <c r="H6" s="92">
        <f t="shared" ref="H6" ca="1" si="0">SUM(H7:H14)</f>
        <v>41101938.676049493</v>
      </c>
    </row>
    <row r="7" spans="1:10" x14ac:dyDescent="0.25">
      <c r="A7" s="80" t="s">
        <v>182</v>
      </c>
      <c r="B7" s="80" t="s">
        <v>458</v>
      </c>
      <c r="C7" s="80" t="s">
        <v>450</v>
      </c>
      <c r="E7" s="70" t="s">
        <v>94</v>
      </c>
      <c r="F7" s="92">
        <f>+SUM(SPm!E10:P10)</f>
        <v>13860000</v>
      </c>
      <c r="G7" s="92">
        <f>+SUM(SPm!Q10:AB10)</f>
        <v>15840000</v>
      </c>
      <c r="H7" s="92">
        <f>+SUM(SPm!AC10:AN10)</f>
        <v>15840000</v>
      </c>
    </row>
    <row r="8" spans="1:10" x14ac:dyDescent="0.25">
      <c r="A8" s="80" t="s">
        <v>454</v>
      </c>
      <c r="B8" s="80" t="s">
        <v>459</v>
      </c>
      <c r="C8" s="85" t="s">
        <v>456</v>
      </c>
      <c r="E8" s="93" t="s">
        <v>4</v>
      </c>
      <c r="F8" s="92">
        <f>+SUM(SPm!E11:P11)</f>
        <v>0</v>
      </c>
      <c r="G8" s="92">
        <f>+SUM(SPm!Q11:AB11)</f>
        <v>0</v>
      </c>
      <c r="H8" s="92">
        <f>+SUM(SPm!AC11:AN11)</f>
        <v>0</v>
      </c>
    </row>
    <row r="9" spans="1:10" x14ac:dyDescent="0.25">
      <c r="A9" s="80"/>
      <c r="B9" s="80" t="s">
        <v>460</v>
      </c>
      <c r="E9" s="70" t="s">
        <v>5</v>
      </c>
      <c r="F9" s="92">
        <f>+SUM(SPm!E12:P12)</f>
        <v>0</v>
      </c>
      <c r="G9" s="92">
        <f>+SUM(SPm!Q12:AB12)</f>
        <v>0</v>
      </c>
      <c r="H9" s="92">
        <f>+SUM(SPm!AC12:AN12)</f>
        <v>0</v>
      </c>
    </row>
    <row r="10" spans="1:10" x14ac:dyDescent="0.25">
      <c r="A10" s="82"/>
      <c r="B10" s="80" t="s">
        <v>461</v>
      </c>
      <c r="E10" s="70" t="s">
        <v>6</v>
      </c>
      <c r="F10" s="92">
        <f ca="1">+SUM(SPm!E13:P13)</f>
        <v>0</v>
      </c>
      <c r="G10" s="92">
        <f ca="1">+SUM(SPm!Q13:AB13)</f>
        <v>13390496.335576735</v>
      </c>
      <c r="H10" s="92">
        <f ca="1">+SUM(SPm!AC13:AN13)</f>
        <v>1978512.863569479</v>
      </c>
    </row>
    <row r="11" spans="1:10" x14ac:dyDescent="0.25">
      <c r="A11" s="80"/>
      <c r="B11" s="80" t="s">
        <v>462</v>
      </c>
      <c r="C11" s="80" t="s">
        <v>451</v>
      </c>
      <c r="E11" s="70" t="s">
        <v>7</v>
      </c>
      <c r="F11" s="92">
        <f>+SUM(SPm!E14:P14)</f>
        <v>0</v>
      </c>
      <c r="G11" s="92">
        <f>+SUM(SPm!Q14:AB14)</f>
        <v>0</v>
      </c>
      <c r="H11" s="92">
        <f>+SUM(SPm!AC14:AN14)</f>
        <v>0</v>
      </c>
    </row>
    <row r="12" spans="1:10" x14ac:dyDescent="0.25">
      <c r="A12" s="80"/>
      <c r="B12" s="80" t="s">
        <v>463</v>
      </c>
      <c r="C12" s="80" t="s">
        <v>452</v>
      </c>
      <c r="E12" s="70" t="s">
        <v>8</v>
      </c>
      <c r="F12" s="92">
        <f>+SUM(SPm!E15:P15)</f>
        <v>0</v>
      </c>
      <c r="G12" s="92">
        <f>+SUM(SPm!Q15:AB15)</f>
        <v>0</v>
      </c>
      <c r="H12" s="92">
        <f>+SUM(SPm!AC15:AN15)</f>
        <v>0</v>
      </c>
    </row>
    <row r="13" spans="1:10" x14ac:dyDescent="0.25">
      <c r="A13" s="80"/>
      <c r="B13" s="80" t="s">
        <v>464</v>
      </c>
      <c r="C13" s="80" t="s">
        <v>453</v>
      </c>
      <c r="E13" s="93" t="s">
        <v>430</v>
      </c>
      <c r="F13" s="92">
        <f>+SUM(SPm!E16:P16)</f>
        <v>250000</v>
      </c>
      <c r="G13" s="92">
        <f>+SUM(SPm!Q16:AB16)</f>
        <v>0</v>
      </c>
      <c r="H13" s="92">
        <f>+SUM(SPm!AC16:AN16)</f>
        <v>0</v>
      </c>
    </row>
    <row r="14" spans="1:10" x14ac:dyDescent="0.25">
      <c r="A14" s="80"/>
      <c r="B14" s="80" t="s">
        <v>465</v>
      </c>
      <c r="C14" s="80" t="s">
        <v>605</v>
      </c>
      <c r="E14" s="93" t="s">
        <v>633</v>
      </c>
      <c r="F14" s="92">
        <f>+SUM(SPm!E17:P17)</f>
        <v>14347905.319680013</v>
      </c>
      <c r="G14" s="92">
        <f>+SUM(SPm!Q17:AB17)</f>
        <v>19023080.369280014</v>
      </c>
      <c r="H14" s="92">
        <f>+SUM(SPm!AC17:AN17)</f>
        <v>23283425.812480014</v>
      </c>
    </row>
    <row r="15" spans="1:10" s="27" customFormat="1" x14ac:dyDescent="0.25">
      <c r="A15" s="80"/>
      <c r="B15" s="80" t="s">
        <v>466</v>
      </c>
      <c r="C15" s="83" t="s">
        <v>552</v>
      </c>
      <c r="E15" s="70" t="s">
        <v>9</v>
      </c>
      <c r="F15" s="92">
        <f>+SUM(F16:F17)</f>
        <v>0</v>
      </c>
      <c r="G15" s="92">
        <f t="shared" ref="G15:H15" si="1">+SUM(G16:G17)</f>
        <v>0</v>
      </c>
      <c r="H15" s="92">
        <f t="shared" si="1"/>
        <v>0</v>
      </c>
    </row>
    <row r="16" spans="1:10" x14ac:dyDescent="0.25">
      <c r="A16" s="82"/>
      <c r="B16" s="80" t="s">
        <v>88</v>
      </c>
      <c r="C16" s="82"/>
      <c r="E16" s="70" t="s">
        <v>10</v>
      </c>
      <c r="F16" s="92">
        <f>+SUM(SPm!E20:P20)</f>
        <v>0</v>
      </c>
      <c r="G16" s="92">
        <f>+SUM(SPm!Q20:AB20)</f>
        <v>0</v>
      </c>
      <c r="H16" s="92">
        <f>+SUM(SPm!AC20:AN20)</f>
        <v>0</v>
      </c>
    </row>
    <row r="17" spans="1:8" ht="23.25" x14ac:dyDescent="0.35">
      <c r="A17" s="90" t="s">
        <v>478</v>
      </c>
      <c r="B17" s="161" t="s">
        <v>635</v>
      </c>
      <c r="E17" s="70" t="s">
        <v>11</v>
      </c>
      <c r="F17" s="92">
        <f>+SUM(SPm!E21:P21)</f>
        <v>0</v>
      </c>
      <c r="G17" s="92">
        <f>+SUM(SPm!Q21:AB21)</f>
        <v>0</v>
      </c>
      <c r="H17" s="92">
        <f>+SUM(SPm!AC21:AN21)</f>
        <v>0</v>
      </c>
    </row>
    <row r="18" spans="1:8" x14ac:dyDescent="0.25">
      <c r="A18" t="s">
        <v>468</v>
      </c>
      <c r="E18" s="93"/>
      <c r="F18" s="92"/>
      <c r="G18" s="92"/>
      <c r="H18" s="92"/>
    </row>
    <row r="19" spans="1:8" s="27" customFormat="1" x14ac:dyDescent="0.25">
      <c r="A19" s="86" t="s">
        <v>470</v>
      </c>
      <c r="B19"/>
      <c r="C19"/>
      <c r="E19" s="70" t="s">
        <v>12</v>
      </c>
      <c r="F19" s="92">
        <f ca="1">+F20-F22+F24-F27+F31</f>
        <v>536649.99999999988</v>
      </c>
      <c r="G19" s="92">
        <f t="shared" ref="G19:H19" ca="1" si="2">+G20-G22+G24-G27+G31</f>
        <v>516819.99999999948</v>
      </c>
      <c r="H19" s="92">
        <f t="shared" ca="1" si="2"/>
        <v>378099.9999999993</v>
      </c>
    </row>
    <row r="20" spans="1:8" s="27" customFormat="1" x14ac:dyDescent="0.25">
      <c r="A20" s="63" t="s">
        <v>471</v>
      </c>
      <c r="B20"/>
      <c r="C20"/>
      <c r="E20" s="93" t="s">
        <v>13</v>
      </c>
      <c r="F20" s="92">
        <f ca="1">+F21</f>
        <v>0</v>
      </c>
      <c r="G20" s="92">
        <f t="shared" ref="G20:H20" ca="1" si="3">+G21</f>
        <v>0</v>
      </c>
      <c r="H20" s="92">
        <f t="shared" ca="1" si="3"/>
        <v>0</v>
      </c>
    </row>
    <row r="21" spans="1:8" x14ac:dyDescent="0.25">
      <c r="A21" s="88" t="s">
        <v>472</v>
      </c>
      <c r="E21" s="70" t="s">
        <v>14</v>
      </c>
      <c r="F21" s="92">
        <f ca="1">+SUM(SPm!E26:P26)</f>
        <v>0</v>
      </c>
      <c r="G21" s="92">
        <f ca="1">+SUM(SPm!Q26:AB26)</f>
        <v>0</v>
      </c>
      <c r="H21" s="92">
        <f ca="1">+SUM(SPm!AC26:AN26)</f>
        <v>0</v>
      </c>
    </row>
    <row r="22" spans="1:8" s="27" customFormat="1" x14ac:dyDescent="0.25">
      <c r="A22" s="89" t="s">
        <v>473</v>
      </c>
      <c r="B22"/>
      <c r="C22"/>
      <c r="E22" s="93" t="s">
        <v>15</v>
      </c>
      <c r="F22" s="92">
        <f ca="1">+F23</f>
        <v>0</v>
      </c>
      <c r="G22" s="92">
        <f t="shared" ref="G22:H22" ca="1" si="4">+G23</f>
        <v>0</v>
      </c>
      <c r="H22" s="92">
        <f t="shared" ca="1" si="4"/>
        <v>0</v>
      </c>
    </row>
    <row r="23" spans="1:8" x14ac:dyDescent="0.25">
      <c r="A23" s="89" t="s">
        <v>474</v>
      </c>
      <c r="E23" s="70" t="s">
        <v>16</v>
      </c>
      <c r="F23" s="92">
        <f ca="1">+SUM(SPm!E28:P28)</f>
        <v>0</v>
      </c>
      <c r="G23" s="92">
        <f ca="1">+SUM(SPm!Q28:AB28)</f>
        <v>0</v>
      </c>
      <c r="H23" s="92">
        <f ca="1">+SUM(SPm!AC28:AN28)</f>
        <v>0</v>
      </c>
    </row>
    <row r="24" spans="1:8" x14ac:dyDescent="0.25">
      <c r="A24" s="89" t="s">
        <v>475</v>
      </c>
      <c r="E24" s="93" t="s">
        <v>17</v>
      </c>
      <c r="F24" s="92">
        <f ca="1">+SUM(F25:F26)</f>
        <v>0</v>
      </c>
      <c r="G24" s="92">
        <f t="shared" ref="G24:H24" ca="1" si="5">+SUM(G25:G26)</f>
        <v>0</v>
      </c>
      <c r="H24" s="92">
        <f t="shared" ca="1" si="5"/>
        <v>0</v>
      </c>
    </row>
    <row r="25" spans="1:8" x14ac:dyDescent="0.25">
      <c r="A25" s="89" t="s">
        <v>476</v>
      </c>
      <c r="E25" s="70" t="s">
        <v>18</v>
      </c>
      <c r="F25" s="92">
        <f ca="1">+SUM(SPm!E30:P30)</f>
        <v>0</v>
      </c>
      <c r="G25" s="92">
        <f ca="1">+SUM(SPm!Q30:AB30)</f>
        <v>0</v>
      </c>
      <c r="H25" s="92">
        <f ca="1">+SUM(SPm!AC30:AN30)</f>
        <v>0</v>
      </c>
    </row>
    <row r="26" spans="1:8" x14ac:dyDescent="0.25">
      <c r="A26" s="89" t="s">
        <v>477</v>
      </c>
      <c r="E26" s="70" t="s">
        <v>19</v>
      </c>
      <c r="F26" s="92">
        <f ca="1">+SUM(SPm!E31:P31)</f>
        <v>0</v>
      </c>
      <c r="G26" s="92">
        <f ca="1">+SUM(SPm!Q31:AB31)</f>
        <v>0</v>
      </c>
      <c r="H26" s="92">
        <f ca="1">+SUM(SPm!AC31:AN31)</f>
        <v>0</v>
      </c>
    </row>
    <row r="27" spans="1:8" s="9" customFormat="1" x14ac:dyDescent="0.25">
      <c r="A27" t="s">
        <v>469</v>
      </c>
      <c r="B27"/>
      <c r="C27"/>
      <c r="E27" s="93" t="s">
        <v>20</v>
      </c>
      <c r="F27" s="92">
        <f ca="1">+SUM(F28:F29)</f>
        <v>0</v>
      </c>
      <c r="G27" s="92">
        <f t="shared" ref="G27:H27" ca="1" si="6">+SUM(G28:G29)</f>
        <v>0</v>
      </c>
      <c r="H27" s="92">
        <f t="shared" ca="1" si="6"/>
        <v>0</v>
      </c>
    </row>
    <row r="28" spans="1:8" x14ac:dyDescent="0.25">
      <c r="A28" s="87"/>
      <c r="B28" s="87"/>
      <c r="E28" s="70" t="s">
        <v>21</v>
      </c>
      <c r="F28" s="92">
        <f ca="1">+SUM(SPm!E33:P33)</f>
        <v>0</v>
      </c>
      <c r="G28" s="92">
        <f ca="1">+SUM(SPm!Q33:AB33)</f>
        <v>0</v>
      </c>
      <c r="H28" s="92">
        <f ca="1">+SUM(SPm!AC33:AN33)</f>
        <v>0</v>
      </c>
    </row>
    <row r="29" spans="1:8" x14ac:dyDescent="0.25">
      <c r="A29" s="87"/>
      <c r="B29" s="87"/>
      <c r="E29" s="70" t="s">
        <v>22</v>
      </c>
      <c r="F29" s="92">
        <f ca="1">+SUM(SPm!E34:P34)</f>
        <v>0</v>
      </c>
      <c r="G29" s="92">
        <f ca="1">+SUM(SPm!Q34:AB34)</f>
        <v>0</v>
      </c>
      <c r="H29" s="92">
        <f ca="1">+SUM(SPm!AC34:AN34)</f>
        <v>0</v>
      </c>
    </row>
    <row r="30" spans="1:8" x14ac:dyDescent="0.25">
      <c r="A30" s="87"/>
      <c r="B30" s="87"/>
      <c r="E30" s="70"/>
      <c r="F30" s="92"/>
      <c r="G30" s="92"/>
      <c r="H30" s="92"/>
    </row>
    <row r="31" spans="1:8" x14ac:dyDescent="0.25">
      <c r="A31" s="87"/>
      <c r="B31" s="87"/>
      <c r="E31" s="93" t="s">
        <v>432</v>
      </c>
      <c r="F31" s="92">
        <f>+SUM(SPm!E35:P35)</f>
        <v>536649.99999999988</v>
      </c>
      <c r="G31" s="92">
        <f>+SUM(SPm!Q35:AB35)</f>
        <v>516819.99999999948</v>
      </c>
      <c r="H31" s="92">
        <f>+SUM(SPm!AC35:AN35)</f>
        <v>378099.9999999993</v>
      </c>
    </row>
    <row r="32" spans="1:8" x14ac:dyDescent="0.25">
      <c r="A32" s="87"/>
      <c r="B32" s="87"/>
      <c r="E32" s="93"/>
      <c r="F32" s="92"/>
      <c r="G32" s="92"/>
      <c r="H32" s="92"/>
    </row>
    <row r="33" spans="1:8" x14ac:dyDescent="0.25">
      <c r="A33" s="87"/>
      <c r="B33" s="87"/>
      <c r="E33" s="70" t="s">
        <v>23</v>
      </c>
      <c r="F33" s="92">
        <f ca="1">+F34-F38</f>
        <v>4509500</v>
      </c>
      <c r="G33" s="92">
        <f t="shared" ref="G33:H33" ca="1" si="7">+G34-G38</f>
        <v>4177500</v>
      </c>
      <c r="H33" s="92">
        <f t="shared" ca="1" si="7"/>
        <v>3685499.9999999995</v>
      </c>
    </row>
    <row r="34" spans="1:8" s="27" customFormat="1" x14ac:dyDescent="0.25">
      <c r="A34" s="87"/>
      <c r="B34" s="87"/>
      <c r="C34"/>
      <c r="E34" s="93" t="s">
        <v>24</v>
      </c>
      <c r="F34" s="92">
        <f ca="1">+SUM(F35:F37)</f>
        <v>4760000</v>
      </c>
      <c r="G34" s="92">
        <f t="shared" ref="G34:H34" ca="1" si="8">+SUM(G35:G37)</f>
        <v>4920000</v>
      </c>
      <c r="H34" s="92">
        <f t="shared" ca="1" si="8"/>
        <v>4920000</v>
      </c>
    </row>
    <row r="35" spans="1:8" x14ac:dyDescent="0.25">
      <c r="A35" s="87"/>
      <c r="B35" s="87"/>
      <c r="E35" s="70" t="s">
        <v>25</v>
      </c>
      <c r="F35" s="92">
        <f ca="1">+SUM(SPm!E39:P39)</f>
        <v>0</v>
      </c>
      <c r="G35" s="92">
        <f ca="1">+SUM(SPm!Q39:AB39)</f>
        <v>0</v>
      </c>
      <c r="H35" s="92">
        <f ca="1">+SUM(SPm!AC39:AN39)</f>
        <v>0</v>
      </c>
    </row>
    <row r="36" spans="1:8" x14ac:dyDescent="0.25">
      <c r="A36" s="87"/>
      <c r="B36" s="87"/>
      <c r="E36" s="70" t="s">
        <v>26</v>
      </c>
      <c r="F36" s="92">
        <f ca="1">+SUM(SPm!E40:P40)</f>
        <v>0</v>
      </c>
      <c r="G36" s="92">
        <f ca="1">+SUM(SPm!Q40:AB40)</f>
        <v>0</v>
      </c>
      <c r="H36" s="92">
        <f ca="1">+SUM(SPm!AC40:AN40)</f>
        <v>0</v>
      </c>
    </row>
    <row r="37" spans="1:8" x14ac:dyDescent="0.25">
      <c r="A37" s="87"/>
      <c r="B37" s="87"/>
      <c r="E37" s="70" t="s">
        <v>27</v>
      </c>
      <c r="F37" s="92">
        <f ca="1">+SUM(SPm!E41:P41)</f>
        <v>4760000</v>
      </c>
      <c r="G37" s="92">
        <f ca="1">+SUM(SPm!Q41:AB41)</f>
        <v>4920000</v>
      </c>
      <c r="H37" s="92">
        <f ca="1">+SUM(SPm!AC41:AN41)</f>
        <v>4920000</v>
      </c>
    </row>
    <row r="38" spans="1:8" s="27" customFormat="1" x14ac:dyDescent="0.25">
      <c r="A38"/>
      <c r="B38"/>
      <c r="C38"/>
      <c r="E38" s="93" t="s">
        <v>28</v>
      </c>
      <c r="F38" s="92">
        <f ca="1">+SUM(F39:F41)</f>
        <v>250500.00000000006</v>
      </c>
      <c r="G38" s="92">
        <f t="shared" ref="G38:H38" ca="1" si="9">+SUM(G39:G41)</f>
        <v>742500</v>
      </c>
      <c r="H38" s="92">
        <f t="shared" ca="1" si="9"/>
        <v>1234500.0000000005</v>
      </c>
    </row>
    <row r="39" spans="1:8" x14ac:dyDescent="0.25">
      <c r="E39" s="70" t="s">
        <v>29</v>
      </c>
      <c r="F39" s="92">
        <f ca="1">+SUM(SPm!E43:P43)</f>
        <v>0</v>
      </c>
      <c r="G39" s="92">
        <f ca="1">+SUM(SPm!Q43:AB43)</f>
        <v>0</v>
      </c>
      <c r="H39" s="92">
        <f ca="1">+SUM(SPm!AC43:AN43)</f>
        <v>0</v>
      </c>
    </row>
    <row r="40" spans="1:8" x14ac:dyDescent="0.25">
      <c r="E40" s="70" t="s">
        <v>30</v>
      </c>
      <c r="F40" s="92">
        <f ca="1">+SUM(SPm!E44:P44)</f>
        <v>0</v>
      </c>
      <c r="G40" s="92">
        <f ca="1">+SUM(SPm!Q44:AB44)</f>
        <v>0</v>
      </c>
      <c r="H40" s="92">
        <f ca="1">+SUM(SPm!AC44:AN44)</f>
        <v>0</v>
      </c>
    </row>
    <row r="41" spans="1:8" x14ac:dyDescent="0.25">
      <c r="E41" s="70" t="s">
        <v>31</v>
      </c>
      <c r="F41" s="92">
        <f ca="1">+SUM(SPm!E45:P45)</f>
        <v>250500.00000000006</v>
      </c>
      <c r="G41" s="92">
        <f ca="1">+SUM(SPm!Q45:AB45)</f>
        <v>742500</v>
      </c>
      <c r="H41" s="92">
        <f ca="1">+SUM(SPm!AC45:AN45)</f>
        <v>1234500.0000000005</v>
      </c>
    </row>
    <row r="42" spans="1:8" x14ac:dyDescent="0.25">
      <c r="E42" s="70"/>
      <c r="F42" s="92"/>
      <c r="G42" s="92"/>
      <c r="H42" s="92"/>
    </row>
    <row r="43" spans="1:8" s="27" customFormat="1" x14ac:dyDescent="0.25">
      <c r="A43"/>
      <c r="B43"/>
      <c r="C43"/>
      <c r="E43" s="70" t="s">
        <v>32</v>
      </c>
      <c r="F43" s="92">
        <f ca="1">+F4+F6+F19+F33</f>
        <v>78206348.513709575</v>
      </c>
      <c r="G43" s="92">
        <f t="shared" ref="G43:H43" ca="1" si="10">+G4+G6+G19+G33</f>
        <v>203828365.63882789</v>
      </c>
      <c r="H43" s="92">
        <f t="shared" ca="1" si="10"/>
        <v>236061056.98787931</v>
      </c>
    </row>
    <row r="44" spans="1:8" x14ac:dyDescent="0.25">
      <c r="E44" s="70"/>
      <c r="F44" s="92"/>
      <c r="G44" s="92"/>
      <c r="H44" s="92"/>
    </row>
    <row r="45" spans="1:8" x14ac:dyDescent="0.25">
      <c r="E45" s="70" t="s">
        <v>33</v>
      </c>
      <c r="F45" s="92"/>
      <c r="G45" s="92"/>
      <c r="H45" s="92"/>
    </row>
    <row r="46" spans="1:8" x14ac:dyDescent="0.25">
      <c r="E46" s="70"/>
      <c r="F46" s="92"/>
      <c r="G46" s="92"/>
      <c r="H46" s="92"/>
    </row>
    <row r="47" spans="1:8" x14ac:dyDescent="0.25">
      <c r="E47" s="72" t="s">
        <v>34</v>
      </c>
      <c r="F47" s="92">
        <f ca="1">+F48</f>
        <v>2623394.7698426945</v>
      </c>
      <c r="G47" s="92">
        <f t="shared" ref="G47:H47" ca="1" si="11">+G48</f>
        <v>0</v>
      </c>
      <c r="H47" s="92">
        <f t="shared" ca="1" si="11"/>
        <v>0</v>
      </c>
    </row>
    <row r="48" spans="1:8" x14ac:dyDescent="0.25">
      <c r="E48" s="94" t="s">
        <v>35</v>
      </c>
      <c r="F48" s="92">
        <f ca="1">+SUM(SPm!E53:P53)</f>
        <v>2623394.7698426945</v>
      </c>
      <c r="G48" s="92">
        <f ca="1">+SUM(SPm!Q53:AB53)</f>
        <v>0</v>
      </c>
      <c r="H48" s="92">
        <f ca="1">+SUM(SPm!AC53:AN53)</f>
        <v>0</v>
      </c>
    </row>
    <row r="49" spans="1:8" x14ac:dyDescent="0.25">
      <c r="E49" s="93"/>
      <c r="F49" s="92"/>
      <c r="G49" s="92"/>
      <c r="H49" s="92"/>
    </row>
    <row r="50" spans="1:8" s="27" customFormat="1" x14ac:dyDescent="0.25">
      <c r="A50"/>
      <c r="B50"/>
      <c r="C50"/>
      <c r="E50" s="70" t="s">
        <v>36</v>
      </c>
      <c r="F50" s="92">
        <f ca="1">+SUM(F51:F58)</f>
        <v>11723927.377637731</v>
      </c>
      <c r="G50" s="92">
        <f t="shared" ref="G50:H50" ca="1" si="12">+SUM(G51:G58)</f>
        <v>30231645.359339982</v>
      </c>
      <c r="H50" s="92">
        <f t="shared" ca="1" si="12"/>
        <v>11990708.020572901</v>
      </c>
    </row>
    <row r="51" spans="1:8" x14ac:dyDescent="0.25">
      <c r="E51" s="93" t="s">
        <v>87</v>
      </c>
      <c r="F51" s="92">
        <f>+SUM(SPm!E56:P56)</f>
        <v>6551160.1559999986</v>
      </c>
      <c r="G51" s="92">
        <f>+SUM(SPm!Q56:AB56)</f>
        <v>7637132.8439999977</v>
      </c>
      <c r="H51" s="92">
        <f>+SUM(SPm!AC56:AN56)</f>
        <v>7637132.8439999977</v>
      </c>
    </row>
    <row r="52" spans="1:8" x14ac:dyDescent="0.25">
      <c r="E52" s="70" t="s">
        <v>112</v>
      </c>
      <c r="F52" s="92">
        <f>+SUM(SPm!E57:P57)</f>
        <v>170800</v>
      </c>
      <c r="G52" s="92">
        <f>+SUM(SPm!Q57:AB57)</f>
        <v>-146400</v>
      </c>
      <c r="H52" s="92">
        <f>+SUM(SPm!AC57:AN57)</f>
        <v>-146400</v>
      </c>
    </row>
    <row r="53" spans="1:8" x14ac:dyDescent="0.25">
      <c r="E53" s="70" t="s">
        <v>37</v>
      </c>
      <c r="F53" s="92">
        <f>+SUM(SPm!E58:P58)</f>
        <v>41616.666666666642</v>
      </c>
      <c r="G53" s="92">
        <f>+SUM(SPm!Q58:AB58)</f>
        <v>94225.999999999956</v>
      </c>
      <c r="H53" s="92">
        <f>+SUM(SPm!AC58:AN58)</f>
        <v>131519.26333333334</v>
      </c>
    </row>
    <row r="54" spans="1:8" x14ac:dyDescent="0.25">
      <c r="E54" s="93" t="s">
        <v>38</v>
      </c>
      <c r="F54" s="92">
        <f>+SUM(SPm!E59:P59)</f>
        <v>28983.999999999989</v>
      </c>
      <c r="G54" s="92">
        <f>+SUM(SPm!Q59:AB59)</f>
        <v>39401.159999999996</v>
      </c>
      <c r="H54" s="92">
        <f>+SUM(SPm!AC59:AN59)</f>
        <v>50180.158399999993</v>
      </c>
    </row>
    <row r="55" spans="1:8" x14ac:dyDescent="0.25">
      <c r="E55" s="70" t="s">
        <v>39</v>
      </c>
      <c r="F55" s="92">
        <f>+SUM(SPm!E60:P60)</f>
        <v>527822.71170516766</v>
      </c>
      <c r="G55" s="92">
        <f>+SUM(SPm!Q60:AB60)</f>
        <v>589566.13901049609</v>
      </c>
      <c r="H55" s="92">
        <f>+SUM(SPm!AC60:AN60)</f>
        <v>556559.66809622734</v>
      </c>
    </row>
    <row r="56" spans="1:8" x14ac:dyDescent="0.25">
      <c r="E56" s="93" t="s">
        <v>40</v>
      </c>
      <c r="F56" s="92">
        <f ca="1">+SUM(SPm!E61:P61)</f>
        <v>4403543.8432658976</v>
      </c>
      <c r="G56" s="92">
        <f ca="1">+SUM(SPm!Q61:AB61)</f>
        <v>22017719.216329489</v>
      </c>
      <c r="H56" s="92">
        <f ca="1">+SUM(SPm!AC61:AN61)</f>
        <v>3761716.0867433408</v>
      </c>
    </row>
    <row r="57" spans="1:8" x14ac:dyDescent="0.25">
      <c r="E57" s="93" t="s">
        <v>41</v>
      </c>
      <c r="F57" s="92">
        <f>+SUM(SPm!E62:P62)</f>
        <v>0</v>
      </c>
      <c r="G57" s="92">
        <f>+SUM(SPm!Q62:AB62)</f>
        <v>0</v>
      </c>
      <c r="H57" s="92">
        <f>+SUM(SPm!AC62:AN62)</f>
        <v>0</v>
      </c>
    </row>
    <row r="58" spans="1:8" x14ac:dyDescent="0.25">
      <c r="E58" s="93" t="s">
        <v>42</v>
      </c>
      <c r="F58" s="92">
        <f>+SUM(SPm!E63:P63)</f>
        <v>0</v>
      </c>
      <c r="G58" s="92">
        <f>+SUM(SPm!Q63:AB63)</f>
        <v>0</v>
      </c>
      <c r="H58" s="92">
        <f>+SUM(SPm!AC63:AN63)</f>
        <v>0</v>
      </c>
    </row>
    <row r="59" spans="1:8" x14ac:dyDescent="0.25">
      <c r="E59" s="70"/>
      <c r="F59" s="92"/>
      <c r="G59" s="92"/>
      <c r="H59" s="92"/>
    </row>
    <row r="60" spans="1:8" x14ac:dyDescent="0.25">
      <c r="E60" s="70"/>
      <c r="F60" s="92"/>
      <c r="G60" s="92"/>
      <c r="H60" s="92"/>
    </row>
    <row r="61" spans="1:8" s="27" customFormat="1" x14ac:dyDescent="0.25">
      <c r="A61"/>
      <c r="B61"/>
      <c r="C61"/>
      <c r="E61" s="70" t="s">
        <v>43</v>
      </c>
      <c r="F61" s="92">
        <f>SUM(F62:F66)</f>
        <v>3288288.048952505</v>
      </c>
      <c r="G61" s="92">
        <f t="shared" ref="G61:H61" si="13">SUM(G62:G66)</f>
        <v>2506457.4290862679</v>
      </c>
      <c r="H61" s="92">
        <f t="shared" si="13"/>
        <v>1278329.9660512758</v>
      </c>
    </row>
    <row r="62" spans="1:8" x14ac:dyDescent="0.25">
      <c r="E62" s="93" t="s">
        <v>437</v>
      </c>
      <c r="F62" s="92">
        <f>+SUM(SPm!E66:P66)</f>
        <v>1445256.4971189813</v>
      </c>
      <c r="G62" s="92">
        <f>+SUM(SPm!Q66:AB66)</f>
        <v>1031109.6583754219</v>
      </c>
      <c r="H62" s="92">
        <f>+SUM(SPm!AC66:AN66)</f>
        <v>70157.494025750901</v>
      </c>
    </row>
    <row r="63" spans="1:8" x14ac:dyDescent="0.25">
      <c r="E63" s="93" t="s">
        <v>44</v>
      </c>
      <c r="F63" s="92">
        <f>+SUM(SPm!E67:P67)</f>
        <v>12011.999999999998</v>
      </c>
      <c r="G63" s="92">
        <f>+SUM(SPm!Q67:AB67)</f>
        <v>40374.179999999978</v>
      </c>
      <c r="H63" s="92">
        <f>+SUM(SPm!AC67:AN67)</f>
        <v>80279.522400000002</v>
      </c>
    </row>
    <row r="64" spans="1:8" x14ac:dyDescent="0.25">
      <c r="E64" s="93" t="s">
        <v>45</v>
      </c>
      <c r="F64" s="92">
        <f>+SUM(SPm!E68:P68)</f>
        <v>0</v>
      </c>
      <c r="G64" s="92">
        <f>+SUM(SPm!Q68:AB68)</f>
        <v>0</v>
      </c>
      <c r="H64" s="92">
        <f>+SUM(SPm!AC68:AN68)</f>
        <v>0</v>
      </c>
    </row>
    <row r="65" spans="5:8" x14ac:dyDescent="0.25">
      <c r="E65" s="93" t="s">
        <v>438</v>
      </c>
      <c r="F65" s="92">
        <f>+SUM(SPm!E69:P69)</f>
        <v>412269.55183352425</v>
      </c>
      <c r="G65" s="92">
        <f>+SUM(SPm!Q69:AB69)</f>
        <v>166223.59071084706</v>
      </c>
      <c r="H65" s="92">
        <f>+SUM(SPm!AC69:AN69)</f>
        <v>9142.9496255266313</v>
      </c>
    </row>
    <row r="66" spans="5:8" x14ac:dyDescent="0.25">
      <c r="E66" s="93" t="s">
        <v>365</v>
      </c>
      <c r="F66" s="92">
        <f>+SUM(SPm!E70:P70)</f>
        <v>1418749.9999999995</v>
      </c>
      <c r="G66" s="92">
        <f>+SUM(SPm!Q70:AB70)</f>
        <v>1268749.9999999991</v>
      </c>
      <c r="H66" s="92">
        <f>+SUM(SPm!AC70:AN70)</f>
        <v>1118749.9999999984</v>
      </c>
    </row>
    <row r="67" spans="5:8" x14ac:dyDescent="0.25">
      <c r="E67" s="93"/>
      <c r="F67" s="92"/>
      <c r="G67" s="92"/>
      <c r="H67" s="92"/>
    </row>
    <row r="68" spans="5:8" x14ac:dyDescent="0.25">
      <c r="E68" s="70" t="s">
        <v>46</v>
      </c>
      <c r="F68" s="92">
        <f ca="1">+SUM(F69,F70,F71,F75,F76)</f>
        <v>60570738.317276627</v>
      </c>
      <c r="G68" s="92">
        <f t="shared" ref="G68:H68" ca="1" si="14">+SUM(G69,G70,G71,G75,G76)</f>
        <v>171090262.85040164</v>
      </c>
      <c r="H68" s="92">
        <f t="shared" ca="1" si="14"/>
        <v>222792019.00125507</v>
      </c>
    </row>
    <row r="69" spans="5:8" x14ac:dyDescent="0.25">
      <c r="E69" s="70" t="s">
        <v>47</v>
      </c>
      <c r="F69" s="92">
        <f>+SUM(SPm!E73:P73)</f>
        <v>400000</v>
      </c>
      <c r="G69" s="92">
        <f>+SUM(SPm!Q73:AB73)</f>
        <v>600000</v>
      </c>
      <c r="H69" s="92">
        <f>+SUM(SPm!AC73:AN73)</f>
        <v>600000</v>
      </c>
    </row>
    <row r="70" spans="5:8" x14ac:dyDescent="0.25">
      <c r="E70" s="70" t="s">
        <v>48</v>
      </c>
      <c r="F70" s="92">
        <f>+SUM(SPm!E74:P74)</f>
        <v>0</v>
      </c>
      <c r="G70" s="92">
        <f>+SUM(SPm!Q74:AB74)</f>
        <v>0</v>
      </c>
      <c r="H70" s="92">
        <f>+SUM(SPm!AC74:AN74)</f>
        <v>0</v>
      </c>
    </row>
    <row r="71" spans="5:8" x14ac:dyDescent="0.25">
      <c r="E71" s="70" t="s">
        <v>49</v>
      </c>
      <c r="F71" s="92">
        <f>+SUM(F72:F74)</f>
        <v>0</v>
      </c>
      <c r="G71" s="92">
        <f t="shared" ref="G71:H71" si="15">+SUM(G72:G74)</f>
        <v>0</v>
      </c>
      <c r="H71" s="92">
        <f t="shared" si="15"/>
        <v>0</v>
      </c>
    </row>
    <row r="72" spans="5:8" x14ac:dyDescent="0.25">
      <c r="E72" s="70" t="s">
        <v>50</v>
      </c>
      <c r="F72" s="92">
        <f>+SUM(SPm!E76:P76)</f>
        <v>0</v>
      </c>
      <c r="G72" s="92">
        <f>+SUM(SPm!Q76:AB76)</f>
        <v>0</v>
      </c>
      <c r="H72" s="92">
        <f>+SUM(SPm!AC76:AN76)</f>
        <v>0</v>
      </c>
    </row>
    <row r="73" spans="5:8" x14ac:dyDescent="0.25">
      <c r="E73" s="70" t="s">
        <v>51</v>
      </c>
      <c r="F73" s="92">
        <f>+SUM(SPm!E77:P77)</f>
        <v>0</v>
      </c>
      <c r="G73" s="92">
        <f>+SUM(SPm!Q77:AB77)</f>
        <v>0</v>
      </c>
      <c r="H73" s="92">
        <f>+SUM(SPm!AC77:AN77)</f>
        <v>0</v>
      </c>
    </row>
    <row r="74" spans="5:8" x14ac:dyDescent="0.25">
      <c r="E74" s="70" t="s">
        <v>52</v>
      </c>
      <c r="F74" s="92">
        <f>+SUM(SPm!E78:P78)</f>
        <v>0</v>
      </c>
      <c r="G74" s="92">
        <f>+SUM(SPm!Q78:AB78)</f>
        <v>0</v>
      </c>
      <c r="H74" s="92">
        <f>+SUM(SPm!AC78:AN78)</f>
        <v>0</v>
      </c>
    </row>
    <row r="75" spans="5:8" x14ac:dyDescent="0.25">
      <c r="E75" s="70" t="s">
        <v>53</v>
      </c>
      <c r="F75" s="92">
        <f ca="1">+SUM(SPm!E79:P79)</f>
        <v>49904684.909172133</v>
      </c>
      <c r="G75" s="92">
        <f ca="1">+SUM(SPm!Q79:AB79)</f>
        <v>160647439.12945575</v>
      </c>
      <c r="H75" s="92">
        <f ca="1">+SUM(SPm!AC79:AN79)</f>
        <v>213009345.32553419</v>
      </c>
    </row>
    <row r="76" spans="5:8" x14ac:dyDescent="0.25">
      <c r="E76" s="70" t="s">
        <v>54</v>
      </c>
      <c r="F76" s="92">
        <f ca="1">+SUM(SPm!E80:P80)</f>
        <v>10266053.408104494</v>
      </c>
      <c r="G76" s="92">
        <f ca="1">+SUM(SPm!Q80:AB80)</f>
        <v>9842823.7209458873</v>
      </c>
      <c r="H76" s="92">
        <f ca="1">+SUM(SPm!AC80:AN80)</f>
        <v>9182673.6757208835</v>
      </c>
    </row>
    <row r="77" spans="5:8" x14ac:dyDescent="0.25">
      <c r="E77" s="70"/>
      <c r="F77" s="92"/>
      <c r="G77" s="92"/>
      <c r="H77" s="92"/>
    </row>
    <row r="78" spans="5:8" x14ac:dyDescent="0.25">
      <c r="E78" s="70" t="s">
        <v>55</v>
      </c>
      <c r="F78" s="92">
        <f ca="1">+SUM(F47,F50,F61,F68)</f>
        <v>78206348.51370956</v>
      </c>
      <c r="G78" s="92">
        <f t="shared" ref="G78:H78" ca="1" si="16">+SUM(G47,G50,G61,G68)</f>
        <v>203828365.63882789</v>
      </c>
      <c r="H78" s="92">
        <f t="shared" ca="1" si="16"/>
        <v>236061056.98787925</v>
      </c>
    </row>
    <row r="79" spans="5:8" x14ac:dyDescent="0.25">
      <c r="E79" s="70"/>
      <c r="F79" s="92"/>
      <c r="G79" s="92"/>
      <c r="H79" s="92"/>
    </row>
    <row r="80" spans="5:8" x14ac:dyDescent="0.25">
      <c r="E80" s="70" t="s">
        <v>434</v>
      </c>
      <c r="F80" s="92">
        <f ca="1">+F43-F78</f>
        <v>0</v>
      </c>
      <c r="G80" s="92">
        <f t="shared" ref="G80" ca="1" si="17">+G43-G78</f>
        <v>0</v>
      </c>
      <c r="H80" s="92">
        <f ca="1">+H43-H78</f>
        <v>0</v>
      </c>
    </row>
    <row r="81" spans="1:8" s="76" customFormat="1" x14ac:dyDescent="0.25">
      <c r="A81"/>
      <c r="B81"/>
      <c r="C81"/>
      <c r="F81" s="77"/>
      <c r="G81" s="77"/>
      <c r="H81" s="77"/>
    </row>
    <row r="84" spans="1:8" s="27" customFormat="1" x14ac:dyDescent="0.25">
      <c r="A84"/>
      <c r="B84"/>
      <c r="C84"/>
      <c r="E84" s="95" t="s">
        <v>439</v>
      </c>
      <c r="F84" s="96">
        <v>2020</v>
      </c>
      <c r="G84" s="96">
        <v>2021</v>
      </c>
      <c r="H84" s="96">
        <v>2022</v>
      </c>
    </row>
    <row r="85" spans="1:8" x14ac:dyDescent="0.25">
      <c r="E85" s="70"/>
      <c r="F85" s="92"/>
      <c r="G85" s="92"/>
      <c r="H85" s="92"/>
    </row>
    <row r="86" spans="1:8" x14ac:dyDescent="0.25">
      <c r="E86" s="70" t="s">
        <v>58</v>
      </c>
      <c r="F86" s="92">
        <f>+SUM(CEm!D3:O3)</f>
        <v>0</v>
      </c>
      <c r="G86" s="92">
        <f>+SUM(CEm!P3:AA3)</f>
        <v>0</v>
      </c>
      <c r="H86" s="92">
        <f>+SUM(CEm!AB3:AM3)</f>
        <v>0</v>
      </c>
    </row>
    <row r="87" spans="1:8" x14ac:dyDescent="0.25">
      <c r="E87" s="70" t="s">
        <v>59</v>
      </c>
      <c r="F87" s="92">
        <f>+SUM(CEm!D4:O4)</f>
        <v>6000000</v>
      </c>
      <c r="G87" s="92">
        <f>+SUM(CEm!E4:P4)</f>
        <v>6000000</v>
      </c>
      <c r="H87" s="92">
        <f>+SUM(CEm!F4:Q4)</f>
        <v>6000000</v>
      </c>
    </row>
    <row r="88" spans="1:8" x14ac:dyDescent="0.25">
      <c r="E88" s="93" t="s">
        <v>634</v>
      </c>
      <c r="F88" s="92">
        <f>+SUM(CEm!D5:O5)</f>
        <v>11355277.296</v>
      </c>
      <c r="G88" s="92">
        <f>+SUM(CEm!E5:P5)</f>
        <v>10831386.719999999</v>
      </c>
      <c r="H88" s="92">
        <f>+SUM(CEm!F5:Q5)</f>
        <v>10831386.719999999</v>
      </c>
    </row>
    <row r="89" spans="1:8" x14ac:dyDescent="0.25">
      <c r="E89" s="70" t="s">
        <v>60</v>
      </c>
      <c r="F89" s="92">
        <f>+SUM(CEm!D6:O6)</f>
        <v>0</v>
      </c>
      <c r="G89" s="92">
        <f>+SUM(CEm!P6:AA6)</f>
        <v>0</v>
      </c>
      <c r="H89" s="92">
        <f>+SUM(CEm!AB6:AM6)</f>
        <v>0</v>
      </c>
    </row>
    <row r="90" spans="1:8" s="27" customFormat="1" x14ac:dyDescent="0.25">
      <c r="A90"/>
      <c r="B90"/>
      <c r="C90"/>
      <c r="E90" s="70" t="s">
        <v>61</v>
      </c>
      <c r="F90" s="92">
        <f>+F87+F89-F86+F88</f>
        <v>17355277.296</v>
      </c>
      <c r="G90" s="92">
        <f t="shared" ref="G90:H90" si="18">+G87+G89-G86+G88</f>
        <v>16831386.719999999</v>
      </c>
      <c r="H90" s="92">
        <f t="shared" si="18"/>
        <v>16831386.719999999</v>
      </c>
    </row>
    <row r="91" spans="1:8" x14ac:dyDescent="0.25">
      <c r="E91" s="93"/>
      <c r="F91" s="92"/>
      <c r="G91" s="92"/>
      <c r="H91" s="92"/>
    </row>
    <row r="92" spans="1:8" x14ac:dyDescent="0.25">
      <c r="E92" s="70" t="s">
        <v>62</v>
      </c>
      <c r="F92" s="92">
        <f>+SUM(CEm!D9:O9)</f>
        <v>0</v>
      </c>
      <c r="G92" s="92">
        <f>+SUM(CEm!P9:AA9)</f>
        <v>0</v>
      </c>
      <c r="H92" s="92">
        <f>+SUM(CEm!AB9:AM9)</f>
        <v>0</v>
      </c>
    </row>
    <row r="93" spans="1:8" x14ac:dyDescent="0.25">
      <c r="E93" s="70" t="s">
        <v>63</v>
      </c>
      <c r="F93" s="92">
        <f>+SUM(CEm!D10:O10)</f>
        <v>1115785.7880000002</v>
      </c>
      <c r="G93" s="92">
        <f>+SUM(CEm!P10:AA10)</f>
        <v>1123145.868</v>
      </c>
      <c r="H93" s="92">
        <f>+SUM(CEm!AB10:AM10)</f>
        <v>1130504.2679999999</v>
      </c>
    </row>
    <row r="94" spans="1:8" x14ac:dyDescent="0.25">
      <c r="E94" s="70" t="s">
        <v>64</v>
      </c>
      <c r="F94" s="92">
        <f>+SUM(CEm!D11:O11)</f>
        <v>0</v>
      </c>
      <c r="G94" s="92">
        <f>+SUM(CEm!P11:AA11)</f>
        <v>0</v>
      </c>
      <c r="H94" s="92">
        <f>+SUM(CEm!AB11:AM11)</f>
        <v>0</v>
      </c>
    </row>
    <row r="95" spans="1:8" s="27" customFormat="1" x14ac:dyDescent="0.25">
      <c r="A95"/>
      <c r="B95"/>
      <c r="C95"/>
      <c r="E95" s="70" t="s">
        <v>65</v>
      </c>
      <c r="F95" s="92">
        <f>+F92+F93-F94</f>
        <v>1115785.7880000002</v>
      </c>
      <c r="G95" s="92">
        <f t="shared" ref="G95:H95" si="19">+G92+G93-G94</f>
        <v>1123145.868</v>
      </c>
      <c r="H95" s="92">
        <f t="shared" si="19"/>
        <v>1130504.2679999999</v>
      </c>
    </row>
    <row r="96" spans="1:8" x14ac:dyDescent="0.25">
      <c r="E96" s="93"/>
      <c r="F96" s="92"/>
      <c r="G96" s="92"/>
      <c r="H96" s="92"/>
    </row>
    <row r="97" spans="1:8" s="27" customFormat="1" x14ac:dyDescent="0.25">
      <c r="A97"/>
      <c r="B97"/>
      <c r="C97"/>
      <c r="E97" s="70" t="s">
        <v>184</v>
      </c>
      <c r="F97" s="92">
        <f>+F90-F95</f>
        <v>16239491.507999999</v>
      </c>
      <c r="G97" s="92">
        <f t="shared" ref="G97:H97" si="20">+G90-G95</f>
        <v>15708240.851999998</v>
      </c>
      <c r="H97" s="92">
        <f t="shared" si="20"/>
        <v>15700882.452</v>
      </c>
    </row>
    <row r="98" spans="1:8" x14ac:dyDescent="0.25">
      <c r="E98" s="93"/>
      <c r="F98" s="92"/>
      <c r="G98" s="92"/>
      <c r="H98" s="92"/>
    </row>
    <row r="99" spans="1:8" x14ac:dyDescent="0.25">
      <c r="E99" s="70" t="str">
        <f>+CEm!C16</f>
        <v>Pubblicità</v>
      </c>
      <c r="F99" s="92">
        <f>+SUM(CEm!D16:O16)</f>
        <v>120000</v>
      </c>
      <c r="G99" s="92">
        <f>+SUM(CEm!P16:AA16)</f>
        <v>120000</v>
      </c>
      <c r="H99" s="92">
        <f>+SUM(CEm!AB16:AM16)</f>
        <v>120000</v>
      </c>
    </row>
    <row r="100" spans="1:8" x14ac:dyDescent="0.25">
      <c r="E100" s="108" t="str">
        <f>+CEm!C17</f>
        <v>costo 2</v>
      </c>
      <c r="F100" s="92">
        <f>+SUM(CEm!D17:O17)</f>
        <v>120000</v>
      </c>
      <c r="G100" s="92">
        <f>+SUM(CEm!P17:AA17)</f>
        <v>120000</v>
      </c>
      <c r="H100" s="92">
        <f>+SUM(CEm!AB17:AM17)</f>
        <v>120000</v>
      </c>
    </row>
    <row r="101" spans="1:8" x14ac:dyDescent="0.25">
      <c r="E101" s="108" t="str">
        <f>+CEm!C18</f>
        <v xml:space="preserve">Costo  3 </v>
      </c>
      <c r="F101" s="92">
        <f>+SUM(CEm!D18:O18)</f>
        <v>120000</v>
      </c>
      <c r="G101" s="92">
        <f>+SUM(CEm!P18:AA18)</f>
        <v>120000</v>
      </c>
      <c r="H101" s="92">
        <f>+SUM(CEm!AB18:AM18)</f>
        <v>120000</v>
      </c>
    </row>
    <row r="102" spans="1:8" x14ac:dyDescent="0.25">
      <c r="E102" s="108" t="str">
        <f>+CEm!C19</f>
        <v>Affitto</v>
      </c>
      <c r="F102" s="92">
        <f>+SUM(CEm!D19:O19)</f>
        <v>305500</v>
      </c>
      <c r="G102" s="92">
        <f>+SUM(CEm!P19:AA19)</f>
        <v>330000</v>
      </c>
      <c r="H102" s="92">
        <f>+SUM(CEm!AB19:AM19)</f>
        <v>330000</v>
      </c>
    </row>
    <row r="103" spans="1:8" x14ac:dyDescent="0.25">
      <c r="E103" s="108" t="str">
        <f>+CEm!C20</f>
        <v>consulente lavoro + commercialista</v>
      </c>
      <c r="F103" s="92">
        <f>+SUM(CEm!D20:O20)</f>
        <v>38050</v>
      </c>
      <c r="G103" s="92">
        <f>+SUM(CEm!P20:AA20)</f>
        <v>36600</v>
      </c>
      <c r="H103" s="92">
        <f>+SUM(CEm!AB20:AM20)</f>
        <v>36600</v>
      </c>
    </row>
    <row r="104" spans="1:8" x14ac:dyDescent="0.25">
      <c r="E104" s="108" t="str">
        <f>+CEm!C21</f>
        <v>Energia elettrica</v>
      </c>
      <c r="F104" s="92">
        <f>+SUM(CEm!D21:O21)</f>
        <v>58600</v>
      </c>
      <c r="G104" s="92">
        <f>+SUM(CEm!P21:AA21)</f>
        <v>63600</v>
      </c>
      <c r="H104" s="92">
        <f>+SUM(CEm!AB21:AM21)</f>
        <v>63600</v>
      </c>
    </row>
    <row r="105" spans="1:8" x14ac:dyDescent="0.25">
      <c r="E105" s="108" t="str">
        <f>+CEm!C22</f>
        <v>Manutenzione</v>
      </c>
      <c r="F105" s="92">
        <f>+SUM(CEm!D22:O22)</f>
        <v>57000</v>
      </c>
      <c r="G105" s="92">
        <f>+SUM(CEm!P22:AA22)</f>
        <v>60000</v>
      </c>
      <c r="H105" s="92">
        <f>+SUM(CEm!AB22:AM22)</f>
        <v>60000</v>
      </c>
    </row>
    <row r="106" spans="1:8" x14ac:dyDescent="0.25">
      <c r="E106" s="108" t="str">
        <f>+CEm!C23</f>
        <v>Assicurazione</v>
      </c>
      <c r="F106" s="92">
        <f>+SUM(CEm!D23:O23)</f>
        <v>37750</v>
      </c>
      <c r="G106" s="92">
        <f>+SUM(CEm!P23:AA23)</f>
        <v>39000</v>
      </c>
      <c r="H106" s="92">
        <f>+SUM(CEm!AB23:AM23)</f>
        <v>39000</v>
      </c>
    </row>
    <row r="107" spans="1:8" x14ac:dyDescent="0.25">
      <c r="E107" s="108" t="str">
        <f>+CEm!C24</f>
        <v>Cancelleria</v>
      </c>
      <c r="F107" s="92">
        <f>+SUM(CEm!D24:O24)</f>
        <v>3000</v>
      </c>
      <c r="G107" s="92">
        <f>+SUM(CEm!P24:AA24)</f>
        <v>3000</v>
      </c>
      <c r="H107" s="92">
        <f>+SUM(CEm!AB24:AM24)</f>
        <v>3000</v>
      </c>
    </row>
    <row r="108" spans="1:8" x14ac:dyDescent="0.25">
      <c r="E108" s="108" t="str">
        <f>+CEm!C25</f>
        <v>Spese varie</v>
      </c>
      <c r="F108" s="92">
        <f>+SUM(CEm!D25:O25)</f>
        <v>312000</v>
      </c>
      <c r="G108" s="92">
        <f>+SUM(CEm!P25:AA25)</f>
        <v>312000</v>
      </c>
      <c r="H108" s="92">
        <f>+SUM(CEm!AB25:AM25)</f>
        <v>312000</v>
      </c>
    </row>
    <row r="109" spans="1:8" x14ac:dyDescent="0.25">
      <c r="E109" s="108" t="str">
        <f>+CEm!C26</f>
        <v>Costi diversi</v>
      </c>
      <c r="F109" s="92">
        <f>+SUM(CEm!D26:O26)</f>
        <v>120000</v>
      </c>
      <c r="G109" s="92">
        <f>+SUM(CEm!P26:AA26)</f>
        <v>120000</v>
      </c>
      <c r="H109" s="92">
        <f>+SUM(CEm!AB26:AM26)</f>
        <v>120000</v>
      </c>
    </row>
    <row r="110" spans="1:8" x14ac:dyDescent="0.25">
      <c r="E110" s="108" t="str">
        <f>+CEm!C27</f>
        <v>acqua</v>
      </c>
      <c r="F110" s="92">
        <f>+SUM(CEm!D27:O27)</f>
        <v>1200</v>
      </c>
      <c r="G110" s="92">
        <f>+SUM(CEm!P27:AA27)</f>
        <v>1200</v>
      </c>
      <c r="H110" s="92">
        <f>+SUM(CEm!AB27:AM27)</f>
        <v>1200</v>
      </c>
    </row>
    <row r="111" spans="1:8" x14ac:dyDescent="0.25">
      <c r="E111" s="108" t="str">
        <f>+CEm!C28</f>
        <v>tasse minori</v>
      </c>
      <c r="F111" s="92">
        <f>+SUM(CEm!D28:O28)</f>
        <v>28200</v>
      </c>
      <c r="G111" s="92">
        <f>+SUM(CEm!P28:AA28)</f>
        <v>28200</v>
      </c>
      <c r="H111" s="92">
        <f>+SUM(CEm!AB28:AM28)</f>
        <v>28200</v>
      </c>
    </row>
    <row r="112" spans="1:8" x14ac:dyDescent="0.25">
      <c r="E112" s="108" t="str">
        <f>+CEm!C29</f>
        <v>spese automezzi</v>
      </c>
      <c r="F112" s="92">
        <f>+SUM(CEm!D29:O29)</f>
        <v>2150</v>
      </c>
      <c r="G112" s="92">
        <f>+SUM(CEm!P29:AA29)</f>
        <v>1800</v>
      </c>
      <c r="H112" s="92">
        <f>+SUM(CEm!AB29:AM29)</f>
        <v>1800</v>
      </c>
    </row>
    <row r="113" spans="1:8" x14ac:dyDescent="0.25">
      <c r="E113" s="108" t="str">
        <f>+CEm!C30</f>
        <v>trattenute asl</v>
      </c>
      <c r="F113" s="92">
        <f>+SUM(CEm!D30:O30)</f>
        <v>96000</v>
      </c>
      <c r="G113" s="92">
        <f>+SUM(CEm!P30:AA30)</f>
        <v>96000</v>
      </c>
      <c r="H113" s="92">
        <f>+SUM(CEm!AB30:AM30)</f>
        <v>96000</v>
      </c>
    </row>
    <row r="114" spans="1:8" x14ac:dyDescent="0.25">
      <c r="E114" s="108" t="str">
        <f>+CEm!C31</f>
        <v>quote associative</v>
      </c>
      <c r="F114" s="92">
        <f>+SUM(CEm!D31:O31)</f>
        <v>33600</v>
      </c>
      <c r="G114" s="92">
        <f>+SUM(CEm!P31:AA31)</f>
        <v>33600</v>
      </c>
      <c r="H114" s="92">
        <f>+SUM(CEm!AB31:AM31)</f>
        <v>33600</v>
      </c>
    </row>
    <row r="115" spans="1:8" x14ac:dyDescent="0.25">
      <c r="E115" s="70" t="s">
        <v>317</v>
      </c>
      <c r="F115" s="92">
        <f>+SUM(CEm!D32:O32)</f>
        <v>360</v>
      </c>
      <c r="G115" s="92">
        <f>+SUM(CEm!P32:AA32)</f>
        <v>340</v>
      </c>
      <c r="H115" s="92">
        <f>+SUM(CEm!AB32:AM32)</f>
        <v>60</v>
      </c>
    </row>
    <row r="116" spans="1:8" s="27" customFormat="1" x14ac:dyDescent="0.25">
      <c r="A116"/>
      <c r="B116"/>
      <c r="C116"/>
      <c r="E116" s="70" t="s">
        <v>606</v>
      </c>
      <c r="F116" s="92">
        <f>SUM(F99:F115)</f>
        <v>1453410</v>
      </c>
      <c r="G116" s="92">
        <f t="shared" ref="G116:H116" si="21">SUM(G99:G115)</f>
        <v>1485340</v>
      </c>
      <c r="H116" s="92">
        <f t="shared" si="21"/>
        <v>1485060</v>
      </c>
    </row>
    <row r="117" spans="1:8" x14ac:dyDescent="0.25">
      <c r="E117" s="93"/>
      <c r="F117" s="92"/>
      <c r="G117" s="92"/>
      <c r="H117" s="92"/>
    </row>
    <row r="118" spans="1:8" x14ac:dyDescent="0.25">
      <c r="E118" s="70" t="s">
        <v>66</v>
      </c>
      <c r="F118" s="92">
        <f>+SUM(CEm!D35:O35)</f>
        <v>70840.000000000015</v>
      </c>
      <c r="G118" s="92">
        <f>+SUM(CEm!P35:AA35)</f>
        <v>107322.60000000002</v>
      </c>
      <c r="H118" s="92">
        <f>+SUM(CEm!AB35:AM35)</f>
        <v>144527.76800000001</v>
      </c>
    </row>
    <row r="119" spans="1:8" x14ac:dyDescent="0.25">
      <c r="E119" s="70" t="s">
        <v>67</v>
      </c>
      <c r="F119" s="92">
        <f>+SUM(CEm!D36:O36)</f>
        <v>1847.9999999999998</v>
      </c>
      <c r="G119" s="92">
        <f>+SUM(CEm!P36:AA36)</f>
        <v>2799.7199999999993</v>
      </c>
      <c r="H119" s="92">
        <f>+SUM(CEm!AB36:AM36)</f>
        <v>3770.2895999999987</v>
      </c>
    </row>
    <row r="120" spans="1:8" s="27" customFormat="1" x14ac:dyDescent="0.25">
      <c r="A120"/>
      <c r="B120"/>
      <c r="C120"/>
      <c r="E120" s="70" t="s">
        <v>68</v>
      </c>
      <c r="F120" s="92">
        <f>+F118+F119</f>
        <v>72688.000000000015</v>
      </c>
      <c r="G120" s="92">
        <f t="shared" ref="G120:H120" si="22">+G118+G119</f>
        <v>110122.32000000002</v>
      </c>
      <c r="H120" s="92">
        <f t="shared" si="22"/>
        <v>148298.0576</v>
      </c>
    </row>
    <row r="121" spans="1:8" x14ac:dyDescent="0.25">
      <c r="E121" s="70"/>
      <c r="F121" s="92"/>
      <c r="G121" s="92"/>
      <c r="H121" s="92"/>
    </row>
    <row r="122" spans="1:8" s="27" customFormat="1" x14ac:dyDescent="0.25">
      <c r="A122"/>
      <c r="B122"/>
      <c r="C122"/>
      <c r="E122" s="70" t="s">
        <v>69</v>
      </c>
      <c r="F122" s="92">
        <f>+F97-F116-F120</f>
        <v>14713393.507999999</v>
      </c>
      <c r="G122" s="92">
        <f t="shared" ref="G122:H122" si="23">+G97-G116-G120</f>
        <v>14112778.531999998</v>
      </c>
      <c r="H122" s="92">
        <f t="shared" si="23"/>
        <v>14067524.394399999</v>
      </c>
    </row>
    <row r="123" spans="1:8" x14ac:dyDescent="0.25">
      <c r="E123" s="70"/>
      <c r="F123" s="92"/>
      <c r="G123" s="92"/>
      <c r="H123" s="92"/>
    </row>
    <row r="124" spans="1:8" x14ac:dyDescent="0.25">
      <c r="E124" s="70" t="s">
        <v>70</v>
      </c>
      <c r="F124" s="92">
        <f ca="1">+SUM(CEm!D41:O41)</f>
        <v>0</v>
      </c>
      <c r="G124" s="92">
        <f ca="1">+SUM(CEm!P41:AA41)</f>
        <v>0</v>
      </c>
      <c r="H124" s="92">
        <f ca="1">+SUM(CEm!AB41:AM41)</f>
        <v>0</v>
      </c>
    </row>
    <row r="125" spans="1:8" x14ac:dyDescent="0.25">
      <c r="E125" s="70" t="s">
        <v>71</v>
      </c>
      <c r="F125" s="92">
        <f ca="1">+SUM(CEm!D42:O42)</f>
        <v>0</v>
      </c>
      <c r="G125" s="92">
        <f ca="1">+SUM(CEm!P42:AA42)</f>
        <v>0</v>
      </c>
      <c r="H125" s="92">
        <f ca="1">+SUM(CEm!AB42:AM42)</f>
        <v>0</v>
      </c>
    </row>
    <row r="126" spans="1:8" x14ac:dyDescent="0.25">
      <c r="E126" s="70" t="s">
        <v>72</v>
      </c>
      <c r="F126" s="92">
        <f ca="1">+SUM(CEm!D43:O43)</f>
        <v>39666.666666666672</v>
      </c>
      <c r="G126" s="92">
        <f ca="1">+SUM(CEm!P43:AA43)</f>
        <v>41000</v>
      </c>
      <c r="H126" s="92">
        <f ca="1">+SUM(CEm!AB43:AM43)</f>
        <v>41000</v>
      </c>
    </row>
    <row r="127" spans="1:8" x14ac:dyDescent="0.25">
      <c r="E127" s="93" t="s">
        <v>440</v>
      </c>
      <c r="F127" s="92">
        <f>+SUM(CEm!D44:O44)</f>
        <v>8669.9999999999982</v>
      </c>
      <c r="G127" s="92">
        <f>+SUM(CEm!P44:AA44)</f>
        <v>11560</v>
      </c>
      <c r="H127" s="92">
        <f>+SUM(CEm!AB44:AM44)</f>
        <v>11560</v>
      </c>
    </row>
    <row r="128" spans="1:8" x14ac:dyDescent="0.25">
      <c r="E128" s="70" t="s">
        <v>73</v>
      </c>
      <c r="F128" s="92">
        <f>+SUM(CEm!D45:O45)</f>
        <v>0</v>
      </c>
      <c r="G128" s="92">
        <f>+SUM(CEm!P45:AA45)</f>
        <v>0</v>
      </c>
      <c r="H128" s="92">
        <f>+SUM(CEm!AB45:AM45)</f>
        <v>0</v>
      </c>
    </row>
    <row r="129" spans="1:8" s="27" customFormat="1" x14ac:dyDescent="0.25">
      <c r="A129"/>
      <c r="B129"/>
      <c r="C129"/>
      <c r="E129" s="70" t="s">
        <v>74</v>
      </c>
      <c r="F129" s="92">
        <f ca="1">+SUM(F124:F128)</f>
        <v>48336.666666666672</v>
      </c>
      <c r="G129" s="92">
        <f t="shared" ref="G129:H129" ca="1" si="24">+SUM(G124:G128)</f>
        <v>52560</v>
      </c>
      <c r="H129" s="92">
        <f t="shared" ca="1" si="24"/>
        <v>52560</v>
      </c>
    </row>
    <row r="130" spans="1:8" x14ac:dyDescent="0.25">
      <c r="E130" s="70"/>
      <c r="F130" s="92"/>
      <c r="G130" s="92"/>
      <c r="H130" s="92"/>
    </row>
    <row r="131" spans="1:8" s="27" customFormat="1" x14ac:dyDescent="0.25">
      <c r="A131"/>
      <c r="B131"/>
      <c r="C131"/>
      <c r="E131" s="70" t="s">
        <v>75</v>
      </c>
      <c r="F131" s="92">
        <f ca="1">+F122-F129</f>
        <v>14665056.841333333</v>
      </c>
      <c r="G131" s="92">
        <f t="shared" ref="G131:H131" ca="1" si="25">+G122-G129</f>
        <v>14060218.531999998</v>
      </c>
      <c r="H131" s="92">
        <f t="shared" ca="1" si="25"/>
        <v>14014964.394399999</v>
      </c>
    </row>
    <row r="132" spans="1:8" x14ac:dyDescent="0.25">
      <c r="E132" s="70"/>
      <c r="F132" s="92"/>
      <c r="G132" s="92"/>
      <c r="H132" s="92"/>
    </row>
    <row r="133" spans="1:8" x14ac:dyDescent="0.25">
      <c r="E133" s="70" t="s">
        <v>363</v>
      </c>
      <c r="F133" s="92">
        <f>+SUM(CEm!D50:O50)</f>
        <v>10000</v>
      </c>
      <c r="G133" s="92">
        <f>+SUM(CEm!P50:AA50)</f>
        <v>10000</v>
      </c>
      <c r="H133" s="92">
        <f>+SUM(CEm!AB50:AM50)</f>
        <v>10000</v>
      </c>
    </row>
    <row r="134" spans="1:8" x14ac:dyDescent="0.25">
      <c r="E134" s="70" t="s">
        <v>367</v>
      </c>
      <c r="F134" s="92">
        <f>+SUM(CEm!D51:O51)</f>
        <v>2500</v>
      </c>
      <c r="G134" s="92">
        <f>+SUM(CEm!P51:AA51)</f>
        <v>2500</v>
      </c>
      <c r="H134" s="92">
        <f>+SUM(CEm!AB51:AM51)</f>
        <v>2500</v>
      </c>
    </row>
    <row r="135" spans="1:8" x14ac:dyDescent="0.25">
      <c r="E135" s="70" t="s">
        <v>76</v>
      </c>
      <c r="F135" s="92">
        <f>+SUM(CEm!D52:O52)</f>
        <v>0</v>
      </c>
      <c r="G135" s="92">
        <f>+SUM(CEm!P52:AA52)</f>
        <v>0</v>
      </c>
      <c r="H135" s="92">
        <f>+SUM(CEm!AB52:AM52)</f>
        <v>0</v>
      </c>
    </row>
    <row r="136" spans="1:8" x14ac:dyDescent="0.25">
      <c r="E136" s="70" t="s">
        <v>77</v>
      </c>
      <c r="F136" s="92">
        <f>+SUM(CEm!D53:O53)</f>
        <v>0</v>
      </c>
      <c r="G136" s="92">
        <f>+SUM(CEm!P53:AA53)</f>
        <v>0</v>
      </c>
      <c r="H136" s="92">
        <f>+SUM(CEm!AB53:AM53)</f>
        <v>0</v>
      </c>
    </row>
    <row r="137" spans="1:8" s="27" customFormat="1" x14ac:dyDescent="0.25">
      <c r="A137"/>
      <c r="B137"/>
      <c r="C137"/>
      <c r="E137" s="70" t="s">
        <v>78</v>
      </c>
      <c r="F137" s="92">
        <f>+F133+F134-F135+F136</f>
        <v>12500</v>
      </c>
      <c r="G137" s="92">
        <f t="shared" ref="G137:H137" si="26">+G133+G134-G135+G136</f>
        <v>12500</v>
      </c>
      <c r="H137" s="92">
        <f t="shared" si="26"/>
        <v>12500</v>
      </c>
    </row>
    <row r="138" spans="1:8" x14ac:dyDescent="0.25">
      <c r="E138" s="70"/>
      <c r="F138" s="92"/>
      <c r="G138" s="92"/>
      <c r="H138" s="92"/>
    </row>
    <row r="139" spans="1:8" x14ac:dyDescent="0.25">
      <c r="E139" s="70" t="s">
        <v>79</v>
      </c>
      <c r="F139" s="92">
        <f>+SUM(CEm!D56:O56)</f>
        <v>0</v>
      </c>
      <c r="G139" s="92">
        <f>+SUM(CEm!P56:AA56)</f>
        <v>0</v>
      </c>
      <c r="H139" s="92">
        <f>+SUM(CEm!AB56:AM56)</f>
        <v>0</v>
      </c>
    </row>
    <row r="140" spans="1:8" x14ac:dyDescent="0.25">
      <c r="E140" s="70" t="s">
        <v>80</v>
      </c>
      <c r="F140" s="92">
        <f>+SUM(CEm!D57:O57)</f>
        <v>7959.5899629443429</v>
      </c>
      <c r="G140" s="92">
        <f>+SUM(CEm!P57:AA57)</f>
        <v>6215.7735672590779</v>
      </c>
      <c r="H140" s="92">
        <f>+SUM(CEm!AB57:AM57)</f>
        <v>594.2661567319085</v>
      </c>
    </row>
    <row r="141" spans="1:8" x14ac:dyDescent="0.25">
      <c r="E141" s="70" t="s">
        <v>81</v>
      </c>
      <c r="F141" s="92">
        <f>+SUM(CEm!D58:O58)</f>
        <v>0</v>
      </c>
      <c r="G141" s="92">
        <f>+SUM(CEm!P58:AA58)</f>
        <v>0</v>
      </c>
      <c r="H141" s="92">
        <f>+SUM(CEm!AB58:AM58)</f>
        <v>0</v>
      </c>
    </row>
    <row r="142" spans="1:8" s="27" customFormat="1" x14ac:dyDescent="0.25">
      <c r="A142"/>
      <c r="B142"/>
      <c r="C142"/>
      <c r="E142" s="70" t="s">
        <v>82</v>
      </c>
      <c r="F142" s="92">
        <f>+F141-F140-F139</f>
        <v>-7959.5899629443429</v>
      </c>
      <c r="G142" s="92">
        <f t="shared" ref="G142:H142" si="27">+G141-G140-G139</f>
        <v>-6215.7735672590779</v>
      </c>
      <c r="H142" s="92">
        <f t="shared" si="27"/>
        <v>-594.2661567319085</v>
      </c>
    </row>
    <row r="143" spans="1:8" x14ac:dyDescent="0.25">
      <c r="E143" s="70"/>
      <c r="F143" s="92"/>
      <c r="G143" s="92"/>
      <c r="H143" s="92"/>
    </row>
    <row r="144" spans="1:8" s="27" customFormat="1" x14ac:dyDescent="0.25">
      <c r="A144"/>
      <c r="B144"/>
      <c r="C144"/>
      <c r="E144" s="70" t="s">
        <v>83</v>
      </c>
      <c r="F144" s="92">
        <f ca="1">+F131+F137+F142</f>
        <v>14669597.251370389</v>
      </c>
      <c r="G144" s="92">
        <f t="shared" ref="G144:H144" ca="1" si="28">+G131+G137+G142</f>
        <v>14066502.758432738</v>
      </c>
      <c r="H144" s="92">
        <f t="shared" ca="1" si="28"/>
        <v>14026870.128243268</v>
      </c>
    </row>
    <row r="145" spans="1:8" x14ac:dyDescent="0.25">
      <c r="E145" s="70"/>
      <c r="F145" s="92"/>
      <c r="G145" s="92"/>
      <c r="H145" s="92"/>
    </row>
    <row r="146" spans="1:8" x14ac:dyDescent="0.25">
      <c r="E146" s="70" t="s">
        <v>84</v>
      </c>
      <c r="F146" s="92">
        <f ca="1">+SUM(CEm!D63:O63)</f>
        <v>3517952.2636048989</v>
      </c>
      <c r="G146" s="92">
        <f ca="1">+SUM(CEm!P63:AA63)</f>
        <v>3371848.5387478527</v>
      </c>
      <c r="H146" s="92">
        <f ca="1">+SUM(CEm!AB63:AM63)</f>
        <v>3143950.6963783847</v>
      </c>
    </row>
    <row r="147" spans="1:8" x14ac:dyDescent="0.25">
      <c r="E147" s="70" t="s">
        <v>85</v>
      </c>
      <c r="F147" s="92">
        <f ca="1">+SUM(CEm!D64:O64)</f>
        <v>885591.57966099889</v>
      </c>
      <c r="G147" s="92">
        <f ca="1">+SUM(CEm!P64:AA64)</f>
        <v>851830.49873900122</v>
      </c>
      <c r="H147" s="92">
        <f ca="1">+SUM(CEm!AB64:AM64)</f>
        <v>797630.19614400005</v>
      </c>
    </row>
    <row r="148" spans="1:8" s="27" customFormat="1" x14ac:dyDescent="0.25">
      <c r="A148"/>
      <c r="B148"/>
      <c r="C148"/>
      <c r="E148" s="70" t="s">
        <v>86</v>
      </c>
      <c r="F148" s="92">
        <f ca="1">+F144-SUM(F146:F147)</f>
        <v>10266053.40810449</v>
      </c>
      <c r="G148" s="92">
        <f t="shared" ref="G148:H148" ca="1" si="29">+G144-SUM(G146:G147)</f>
        <v>9842823.7209458835</v>
      </c>
      <c r="H148" s="92">
        <f t="shared" ca="1" si="29"/>
        <v>10085289.235720882</v>
      </c>
    </row>
    <row r="150" spans="1:8" s="76" customFormat="1" x14ac:dyDescent="0.25">
      <c r="A150"/>
      <c r="B150"/>
      <c r="C150"/>
      <c r="F150" s="77"/>
      <c r="G150" s="77"/>
      <c r="H150" s="77"/>
    </row>
    <row r="152" spans="1:8" s="27" customFormat="1" x14ac:dyDescent="0.25">
      <c r="A152"/>
      <c r="B152"/>
      <c r="C152"/>
      <c r="E152" s="70" t="s">
        <v>441</v>
      </c>
      <c r="F152" s="97">
        <v>2020</v>
      </c>
      <c r="G152" s="97">
        <v>2021</v>
      </c>
      <c r="H152" s="97">
        <v>2022</v>
      </c>
    </row>
    <row r="153" spans="1:8" x14ac:dyDescent="0.25">
      <c r="E153" s="70"/>
      <c r="F153" s="92"/>
      <c r="G153" s="92"/>
      <c r="H153" s="92"/>
    </row>
    <row r="154" spans="1:8" s="27" customFormat="1" x14ac:dyDescent="0.25">
      <c r="A154"/>
      <c r="B154"/>
      <c r="C154"/>
      <c r="E154" s="70" t="s">
        <v>124</v>
      </c>
      <c r="F154" s="92"/>
      <c r="G154" s="92"/>
      <c r="H154" s="92"/>
    </row>
    <row r="155" spans="1:8" x14ac:dyDescent="0.25">
      <c r="E155" s="70"/>
      <c r="F155" s="92"/>
      <c r="G155" s="92"/>
      <c r="H155" s="92"/>
    </row>
    <row r="156" spans="1:8" x14ac:dyDescent="0.25">
      <c r="E156" s="70" t="s">
        <v>141</v>
      </c>
      <c r="F156" s="92">
        <f>+SUM('FLUSSI CASSA'!D3:O3)</f>
        <v>5280000</v>
      </c>
      <c r="G156" s="92">
        <f>+SUM('FLUSSI CASSA'!P3:AA3)</f>
        <v>6600000</v>
      </c>
      <c r="H156" s="92">
        <f>+SUM('FLUSSI CASSA'!AB3:AM3)</f>
        <v>6600000</v>
      </c>
    </row>
    <row r="157" spans="1:8" x14ac:dyDescent="0.25">
      <c r="E157" s="70" t="s">
        <v>360</v>
      </c>
      <c r="F157" s="92">
        <f>+SUM('FLUSSI CASSA'!D4:O4)</f>
        <v>125000</v>
      </c>
      <c r="G157" s="92">
        <f>+SUM('FLUSSI CASSA'!P4:AA4)</f>
        <v>0</v>
      </c>
      <c r="H157" s="92">
        <f>+SUM('FLUSSI CASSA'!AB4:AM4)</f>
        <v>0</v>
      </c>
    </row>
    <row r="158" spans="1:8" x14ac:dyDescent="0.25">
      <c r="E158" s="70" t="s">
        <v>142</v>
      </c>
      <c r="F158" s="92">
        <f>+SUM('FLUSSI CASSA'!D5:O5)</f>
        <v>200000</v>
      </c>
      <c r="G158" s="92">
        <f>+SUM('FLUSSI CASSA'!P5:AA5)</f>
        <v>0</v>
      </c>
      <c r="H158" s="92">
        <f>+SUM('FLUSSI CASSA'!AB5:AM5)</f>
        <v>0</v>
      </c>
    </row>
    <row r="159" spans="1:8" x14ac:dyDescent="0.25">
      <c r="E159" s="70" t="s">
        <v>143</v>
      </c>
      <c r="F159" s="92">
        <f>+SUM('FLUSSI CASSA'!D6:O6)</f>
        <v>50000</v>
      </c>
      <c r="G159" s="92">
        <f>+SUM('FLUSSI CASSA'!P6:AA6)</f>
        <v>0</v>
      </c>
      <c r="H159" s="92">
        <f>+SUM('FLUSSI CASSA'!AB6:AM6)</f>
        <v>0</v>
      </c>
    </row>
    <row r="160" spans="1:8" x14ac:dyDescent="0.25">
      <c r="E160" s="70"/>
      <c r="F160" s="92"/>
      <c r="G160" s="92"/>
      <c r="H160" s="92"/>
    </row>
    <row r="161" spans="1:8" x14ac:dyDescent="0.25">
      <c r="E161" s="70"/>
      <c r="F161" s="92"/>
      <c r="G161" s="92"/>
      <c r="H161" s="92"/>
    </row>
    <row r="162" spans="1:8" s="27" customFormat="1" x14ac:dyDescent="0.25">
      <c r="A162"/>
      <c r="B162"/>
      <c r="C162"/>
      <c r="E162" s="70" t="s">
        <v>126</v>
      </c>
      <c r="F162" s="92">
        <f>+SUM(F156:F159)</f>
        <v>5655000</v>
      </c>
      <c r="G162" s="92">
        <f t="shared" ref="G162:H162" si="30">+SUM(G156:G159)</f>
        <v>6600000</v>
      </c>
      <c r="H162" s="92">
        <f t="shared" si="30"/>
        <v>6600000</v>
      </c>
    </row>
    <row r="163" spans="1:8" x14ac:dyDescent="0.25">
      <c r="E163" s="70"/>
      <c r="F163" s="92"/>
      <c r="G163" s="92"/>
      <c r="H163" s="92"/>
    </row>
    <row r="164" spans="1:8" s="27" customFormat="1" x14ac:dyDescent="0.25">
      <c r="A164"/>
      <c r="B164"/>
      <c r="C164"/>
      <c r="E164" s="70" t="s">
        <v>125</v>
      </c>
      <c r="F164" s="92"/>
      <c r="G164" s="92"/>
      <c r="H164" s="92"/>
    </row>
    <row r="165" spans="1:8" x14ac:dyDescent="0.25">
      <c r="E165" s="70"/>
      <c r="F165" s="92"/>
      <c r="G165" s="92"/>
      <c r="H165" s="92"/>
    </row>
    <row r="166" spans="1:8" x14ac:dyDescent="0.25">
      <c r="E166" s="70" t="s">
        <v>144</v>
      </c>
      <c r="F166" s="92">
        <f>+SUM('FLUSSI CASSA'!D18:O18)</f>
        <v>2363657.6298000002</v>
      </c>
      <c r="G166" s="92">
        <f>+SUM('FLUSSI CASSA'!P18:AA18)</f>
        <v>3047160.4547999999</v>
      </c>
      <c r="H166" s="92">
        <f>+SUM('FLUSSI CASSA'!AB18:AM18)</f>
        <v>3055254.6948000002</v>
      </c>
    </row>
    <row r="167" spans="1:8" x14ac:dyDescent="0.25">
      <c r="E167" s="70" t="s">
        <v>145</v>
      </c>
      <c r="F167" s="92">
        <f>+SUM('FLUSSI CASSA'!D19:O19)</f>
        <v>512400</v>
      </c>
      <c r="G167" s="92">
        <f>+SUM('FLUSSI CASSA'!P19:AA19)</f>
        <v>0</v>
      </c>
      <c r="H167" s="92">
        <f>+SUM('FLUSSI CASSA'!AB19:AM19)</f>
        <v>0</v>
      </c>
    </row>
    <row r="168" spans="1:8" x14ac:dyDescent="0.25">
      <c r="E168" s="70" t="s">
        <v>429</v>
      </c>
      <c r="F168" s="92">
        <f ca="1">+SUM('FLUSSI CASSA'!D20:O20)</f>
        <v>3079816.022431348</v>
      </c>
      <c r="G168" s="92">
        <f ca="1">+SUM('FLUSSI CASSA'!P20:AA20)</f>
        <v>2952847.116283766</v>
      </c>
      <c r="H168" s="92">
        <f ca="1">+SUM('FLUSSI CASSA'!AB20:AM20)</f>
        <v>2754802.1027162648</v>
      </c>
    </row>
    <row r="169" spans="1:8" x14ac:dyDescent="0.25">
      <c r="E169" s="70" t="s">
        <v>146</v>
      </c>
      <c r="F169" s="92">
        <f>+SUM('FLUSSI CASSA'!D21:O21)</f>
        <v>38372.666666666672</v>
      </c>
      <c r="G169" s="92">
        <f>+SUM('FLUSSI CASSA'!P21:AA21)</f>
        <v>61629.440000000017</v>
      </c>
      <c r="H169" s="92">
        <f>+SUM('FLUSSI CASSA'!AB21:AM21)</f>
        <v>84011.532933333336</v>
      </c>
    </row>
    <row r="170" spans="1:8" x14ac:dyDescent="0.25">
      <c r="E170" s="70" t="s">
        <v>147</v>
      </c>
      <c r="F170" s="92">
        <f>+SUM('FLUSSI CASSA'!D22:O22)</f>
        <v>0</v>
      </c>
      <c r="G170" s="92">
        <f>+SUM('FLUSSI CASSA'!P22:AA22)</f>
        <v>0</v>
      </c>
      <c r="H170" s="92">
        <f>+SUM('FLUSSI CASSA'!AB22:AM22)</f>
        <v>0</v>
      </c>
    </row>
    <row r="171" spans="1:8" x14ac:dyDescent="0.25">
      <c r="E171" s="70" t="s">
        <v>257</v>
      </c>
      <c r="F171" s="92">
        <f>+SUM('FLUSSI CASSA'!D23:O23)</f>
        <v>8470</v>
      </c>
      <c r="G171" s="92">
        <f>+SUM('FLUSSI CASSA'!P23:AA23)</f>
        <v>13987.049999999997</v>
      </c>
      <c r="H171" s="92">
        <f>+SUM('FLUSSI CASSA'!AB23:AM23)</f>
        <v>18835.894</v>
      </c>
    </row>
    <row r="172" spans="1:8" x14ac:dyDescent="0.25">
      <c r="E172" s="70" t="s">
        <v>258</v>
      </c>
      <c r="F172" s="92">
        <f>+SUM('FLUSSI CASSA'!D24:O24)</f>
        <v>18098.666666666668</v>
      </c>
      <c r="G172" s="92">
        <f>+SUM('FLUSSI CASSA'!P24:AA24)</f>
        <v>29166.013333333314</v>
      </c>
      <c r="H172" s="92">
        <f>+SUM('FLUSSI CASSA'!AB24:AM24)</f>
        <v>39732.214533333325</v>
      </c>
    </row>
    <row r="173" spans="1:8" x14ac:dyDescent="0.25">
      <c r="E173" s="70" t="s">
        <v>148</v>
      </c>
      <c r="F173" s="92">
        <f>+SUM('FLUSSI CASSA'!D25:O25)</f>
        <v>0</v>
      </c>
      <c r="G173" s="92">
        <f>+SUM('FLUSSI CASSA'!P25:AA25)</f>
        <v>0</v>
      </c>
      <c r="H173" s="92">
        <f>+SUM('FLUSSI CASSA'!AB25:AM25)</f>
        <v>0</v>
      </c>
    </row>
    <row r="174" spans="1:8" x14ac:dyDescent="0.25">
      <c r="E174" s="70" t="s">
        <v>330</v>
      </c>
      <c r="F174" s="92">
        <f>+SUM('FLUSSI CASSA'!D26:O26)</f>
        <v>22089.096976509678</v>
      </c>
      <c r="G174" s="92">
        <f>+SUM('FLUSSI CASSA'!P26:AA26)</f>
        <v>20908.831770472036</v>
      </c>
      <c r="H174" s="92">
        <f>+SUM('FLUSSI CASSA'!AB26:AM26)</f>
        <v>3761.597744420887</v>
      </c>
    </row>
    <row r="175" spans="1:8" x14ac:dyDescent="0.25">
      <c r="E175" s="70" t="s">
        <v>331</v>
      </c>
      <c r="F175" s="92">
        <f>+SUM('FLUSSI CASSA'!D27:O27)</f>
        <v>1606.0904075551086</v>
      </c>
      <c r="G175" s="92">
        <f>+SUM('FLUSSI CASSA'!P27:AA27)</f>
        <v>706.68840658209422</v>
      </c>
      <c r="H175" s="92">
        <f>+SUM('FLUSSI CASSA'!AB27:AM27)</f>
        <v>61.518242916938206</v>
      </c>
    </row>
    <row r="176" spans="1:8" x14ac:dyDescent="0.25">
      <c r="E176" s="70" t="s">
        <v>332</v>
      </c>
      <c r="F176" s="92">
        <f>+SUM('FLUSSI CASSA'!D28:O28)</f>
        <v>5800</v>
      </c>
      <c r="G176" s="92">
        <f>+SUM('FLUSSI CASSA'!P28:AA28)</f>
        <v>0</v>
      </c>
      <c r="H176" s="92">
        <f>+SUM('FLUSSI CASSA'!AB28:AM28)</f>
        <v>0</v>
      </c>
    </row>
    <row r="177" spans="1:8" x14ac:dyDescent="0.25">
      <c r="E177" s="70" t="s">
        <v>334</v>
      </c>
      <c r="F177" s="92">
        <f>+SUM('FLUSSI CASSA'!D29:O29)</f>
        <v>0</v>
      </c>
      <c r="G177" s="92">
        <f>+SUM('FLUSSI CASSA'!P29:AA29)</f>
        <v>3800</v>
      </c>
      <c r="H177" s="92">
        <f>+SUM('FLUSSI CASSA'!AB29:AM29)</f>
        <v>2000</v>
      </c>
    </row>
    <row r="178" spans="1:8" x14ac:dyDescent="0.25">
      <c r="E178" s="70" t="s">
        <v>335</v>
      </c>
      <c r="F178" s="92">
        <f>+SUM('FLUSSI CASSA'!D30:O30)</f>
        <v>360</v>
      </c>
      <c r="G178" s="92">
        <f>+SUM('FLUSSI CASSA'!P30:AA30)</f>
        <v>340</v>
      </c>
      <c r="H178" s="92">
        <f>+SUM('FLUSSI CASSA'!AB30:AM30)</f>
        <v>60</v>
      </c>
    </row>
    <row r="179" spans="1:8" x14ac:dyDescent="0.25">
      <c r="E179" s="70" t="s">
        <v>336</v>
      </c>
      <c r="F179" s="92">
        <f>+SUM('FLUSSI CASSA'!D31:O31)</f>
        <v>4938.8013348321292</v>
      </c>
      <c r="G179" s="92">
        <f>+SUM('FLUSSI CASSA'!P31:AA31)</f>
        <v>4674.7429895038476</v>
      </c>
      <c r="H179" s="92">
        <f>+SUM('FLUSSI CASSA'!AB31:AM31)</f>
        <v>840.75150377259513</v>
      </c>
    </row>
    <row r="180" spans="1:8" x14ac:dyDescent="0.25">
      <c r="E180" s="70" t="s">
        <v>149</v>
      </c>
      <c r="F180" s="92">
        <f>+SUM('FLUSSI CASSA'!D32:O32)</f>
        <v>66373.541446837233</v>
      </c>
      <c r="G180" s="92">
        <f>+SUM('FLUSSI CASSA'!P32:AA32)</f>
        <v>106197.66631493958</v>
      </c>
      <c r="H180" s="92">
        <f>+SUM('FLUSSI CASSA'!AB32:AM32)</f>
        <v>39824.124868102343</v>
      </c>
    </row>
    <row r="181" spans="1:8" x14ac:dyDescent="0.25">
      <c r="E181" s="70" t="s">
        <v>150</v>
      </c>
      <c r="F181" s="92">
        <f>+SUM('FLUSSI CASSA'!D33:O33)</f>
        <v>0</v>
      </c>
      <c r="G181" s="92">
        <f ca="1">+SUM('FLUSSI CASSA'!P33:AA33)</f>
        <v>8807087.6865317952</v>
      </c>
      <c r="H181" s="92">
        <f>+SUM('FLUSSI CASSA'!AB33:AM33)</f>
        <v>0</v>
      </c>
    </row>
    <row r="182" spans="1:8" x14ac:dyDescent="0.25">
      <c r="E182" s="70" t="s">
        <v>151</v>
      </c>
      <c r="F182" s="92">
        <f>+SUM('FLUSSI CASSA'!D34:O34)</f>
        <v>478828.85869711591</v>
      </c>
      <c r="G182" s="92">
        <f>+SUM('FLUSSI CASSA'!P34:AA34)</f>
        <v>589205.95285982604</v>
      </c>
      <c r="H182" s="92">
        <f>+SUM('FLUSSI CASSA'!AB34:AM34)</f>
        <v>592587.81415494916</v>
      </c>
    </row>
    <row r="183" spans="1:8" x14ac:dyDescent="0.25">
      <c r="E183" s="70"/>
      <c r="F183" s="92"/>
      <c r="G183" s="92"/>
      <c r="H183" s="92"/>
    </row>
    <row r="184" spans="1:8" s="27" customFormat="1" x14ac:dyDescent="0.25">
      <c r="A184"/>
      <c r="B184"/>
      <c r="C184"/>
      <c r="E184" s="70" t="s">
        <v>127</v>
      </c>
      <c r="F184" s="92">
        <f ca="1">+SUM(F166:F182)</f>
        <v>6600811.3744275328</v>
      </c>
      <c r="G184" s="92">
        <f t="shared" ref="G184:H184" ca="1" si="31">+SUM(G166:G182)</f>
        <v>15637711.643290218</v>
      </c>
      <c r="H184" s="92">
        <f t="shared" ca="1" si="31"/>
        <v>6591772.2454970945</v>
      </c>
    </row>
    <row r="185" spans="1:8" x14ac:dyDescent="0.25">
      <c r="E185" s="70"/>
      <c r="F185" s="92"/>
      <c r="G185" s="92"/>
      <c r="H185" s="92"/>
    </row>
    <row r="186" spans="1:8" s="27" customFormat="1" x14ac:dyDescent="0.25">
      <c r="A186"/>
      <c r="B186"/>
      <c r="C186"/>
      <c r="E186" s="70" t="s">
        <v>128</v>
      </c>
      <c r="F186" s="92">
        <f ca="1">+F162-F184</f>
        <v>-945811.37442753278</v>
      </c>
      <c r="G186" s="92">
        <f t="shared" ref="G186:H186" ca="1" si="32">+G162-G184</f>
        <v>-9037711.643290218</v>
      </c>
      <c r="H186" s="92">
        <f t="shared" ca="1" si="32"/>
        <v>8227.7545029055327</v>
      </c>
    </row>
    <row r="187" spans="1:8" x14ac:dyDescent="0.25">
      <c r="E187" s="70"/>
      <c r="F187" s="92"/>
      <c r="G187" s="92"/>
      <c r="H187" s="92"/>
    </row>
    <row r="188" spans="1:8" s="27" customFormat="1" x14ac:dyDescent="0.25">
      <c r="A188"/>
      <c r="B188"/>
      <c r="C188"/>
      <c r="E188" s="70" t="s">
        <v>129</v>
      </c>
      <c r="F188" s="92">
        <v>0</v>
      </c>
      <c r="G188" s="92">
        <f ca="1">+F189</f>
        <v>-945811.37442753278</v>
      </c>
      <c r="H188" s="92">
        <f ca="1">+G189</f>
        <v>-9983523.0177177507</v>
      </c>
    </row>
    <row r="189" spans="1:8" s="27" customFormat="1" x14ac:dyDescent="0.25">
      <c r="A189"/>
      <c r="B189"/>
      <c r="C189"/>
      <c r="E189" s="70" t="s">
        <v>130</v>
      </c>
      <c r="F189" s="92">
        <f ca="1">+F186</f>
        <v>-945811.37442753278</v>
      </c>
      <c r="G189" s="92">
        <f ca="1">+G188+G186</f>
        <v>-9983523.0177177507</v>
      </c>
      <c r="H189" s="92">
        <f ca="1">+H188+H186</f>
        <v>-9975295.2632148452</v>
      </c>
    </row>
    <row r="191" spans="1:8" s="76" customFormat="1" x14ac:dyDescent="0.25">
      <c r="A191"/>
      <c r="B191"/>
      <c r="C191"/>
      <c r="F191" s="77"/>
      <c r="G191" s="77"/>
      <c r="H191" s="77"/>
    </row>
    <row r="193" spans="1:8" s="78" customFormat="1" x14ac:dyDescent="0.25">
      <c r="A193"/>
      <c r="B193"/>
      <c r="C193"/>
      <c r="E193" s="98" t="s">
        <v>442</v>
      </c>
      <c r="F193" s="97">
        <v>2020</v>
      </c>
      <c r="G193" s="97">
        <v>2021</v>
      </c>
      <c r="H193" s="97">
        <v>2022</v>
      </c>
    </row>
    <row r="194" spans="1:8" x14ac:dyDescent="0.25">
      <c r="E194" s="70"/>
      <c r="F194" s="92"/>
      <c r="G194" s="92"/>
      <c r="H194" s="92"/>
    </row>
    <row r="195" spans="1:8" x14ac:dyDescent="0.25">
      <c r="E195" s="71" t="s">
        <v>387</v>
      </c>
      <c r="F195" s="92">
        <f ca="1">+SUM('RENDICONTO FINANZIARIO'!D5:O5)</f>
        <v>14665056.841333337</v>
      </c>
      <c r="G195" s="92">
        <f ca="1">+SUM('RENDICONTO FINANZIARIO'!P5:AA5)</f>
        <v>14060218.532000002</v>
      </c>
      <c r="H195" s="92">
        <f ca="1">+SUM('RENDICONTO FINANZIARIO'!AB5:AM5)</f>
        <v>13112348.8344</v>
      </c>
    </row>
    <row r="196" spans="1:8" x14ac:dyDescent="0.25">
      <c r="E196" s="71" t="s">
        <v>388</v>
      </c>
      <c r="F196" s="92">
        <f ca="1">+SUM('RENDICONTO FINANZIARIO'!D6:O6)</f>
        <v>39666.666666666672</v>
      </c>
      <c r="G196" s="92">
        <f ca="1">+SUM('RENDICONTO FINANZIARIO'!P6:AA6)</f>
        <v>41000</v>
      </c>
      <c r="H196" s="92">
        <f ca="1">+SUM('RENDICONTO FINANZIARIO'!AB6:AM6)</f>
        <v>41000</v>
      </c>
    </row>
    <row r="197" spans="1:8" x14ac:dyDescent="0.25">
      <c r="E197" s="71" t="s">
        <v>389</v>
      </c>
      <c r="F197" s="92">
        <f>+SUM('RENDICONTO FINANZIARIO'!D7:O7)</f>
        <v>8669.9999999999982</v>
      </c>
      <c r="G197" s="92">
        <f>+SUM('RENDICONTO FINANZIARIO'!P7:AA7)</f>
        <v>11560</v>
      </c>
      <c r="H197" s="92">
        <f>+SUM('RENDICONTO FINANZIARIO'!AB7:AM7)</f>
        <v>11560</v>
      </c>
    </row>
    <row r="198" spans="1:8" x14ac:dyDescent="0.25">
      <c r="E198" s="71"/>
      <c r="F198" s="92"/>
      <c r="G198" s="92"/>
      <c r="H198" s="92"/>
    </row>
    <row r="199" spans="1:8" s="27" customFormat="1" x14ac:dyDescent="0.25">
      <c r="A199"/>
      <c r="B199"/>
      <c r="C199"/>
      <c r="E199" s="71" t="s">
        <v>390</v>
      </c>
      <c r="F199" s="92">
        <f ca="1">+SUM(F195:F197)</f>
        <v>14713393.508000003</v>
      </c>
      <c r="G199" s="92">
        <f t="shared" ref="G199:H199" ca="1" si="33">+SUM(G195:G197)</f>
        <v>14112778.532000002</v>
      </c>
      <c r="H199" s="92">
        <f t="shared" ca="1" si="33"/>
        <v>13164908.8344</v>
      </c>
    </row>
    <row r="200" spans="1:8" x14ac:dyDescent="0.25">
      <c r="E200" s="71"/>
      <c r="F200" s="92"/>
      <c r="G200" s="92"/>
      <c r="H200" s="92"/>
    </row>
    <row r="201" spans="1:8" x14ac:dyDescent="0.25">
      <c r="E201" s="71" t="s">
        <v>391</v>
      </c>
      <c r="F201" s="92">
        <f>+SUM('RENDICONTO FINANZIARIO'!D11:O11)</f>
        <v>-1320000</v>
      </c>
      <c r="G201" s="92">
        <f>+SUM('RENDICONTO FINANZIARIO'!P11:AA11)</f>
        <v>0</v>
      </c>
      <c r="H201" s="92">
        <f>+SUM('RENDICONTO FINANZIARIO'!AB11:AM11)</f>
        <v>0</v>
      </c>
    </row>
    <row r="202" spans="1:8" x14ac:dyDescent="0.25">
      <c r="E202" s="71" t="s">
        <v>392</v>
      </c>
      <c r="F202" s="92">
        <f>+SUM('RENDICONTO FINANZIARIO'!D12:O12)</f>
        <v>636427.73699999996</v>
      </c>
      <c r="G202" s="92">
        <f>+SUM('RENDICONTO FINANZIARIO'!P12:AA12)</f>
        <v>0</v>
      </c>
      <c r="H202" s="92">
        <f>+SUM('RENDICONTO FINANZIARIO'!AB12:AM12)</f>
        <v>0</v>
      </c>
    </row>
    <row r="203" spans="1:8" x14ac:dyDescent="0.25">
      <c r="E203" s="71" t="s">
        <v>393</v>
      </c>
      <c r="F203" s="92">
        <f>+SUM('RENDICONTO FINANZIARIO'!D13:O13)</f>
        <v>0</v>
      </c>
      <c r="G203" s="92">
        <f>+SUM('RENDICONTO FINANZIARIO'!P13:AA13)</f>
        <v>0</v>
      </c>
      <c r="H203" s="92">
        <f>+SUM('RENDICONTO FINANZIARIO'!AB13:AM13)</f>
        <v>0</v>
      </c>
    </row>
    <row r="204" spans="1:8" x14ac:dyDescent="0.25">
      <c r="E204" s="71" t="s">
        <v>394</v>
      </c>
      <c r="F204" s="92">
        <f>+SUM('RENDICONTO FINANZIARIO'!D14:O14)</f>
        <v>5898.6666666666652</v>
      </c>
      <c r="G204" s="92">
        <f>+SUM('RENDICONTO FINANZIARIO'!P14:AA14)</f>
        <v>2540.0966666666654</v>
      </c>
      <c r="H204" s="92">
        <f>+SUM('RENDICONTO FINANZIARIO'!AB14:AM14)</f>
        <v>1948.1265333333395</v>
      </c>
    </row>
    <row r="205" spans="1:8" x14ac:dyDescent="0.25">
      <c r="E205" s="71" t="s">
        <v>395</v>
      </c>
      <c r="F205" s="92">
        <f>+SUM('RENDICONTO FINANZIARIO'!D15:O15)</f>
        <v>1847.9999999999998</v>
      </c>
      <c r="G205" s="92">
        <f>+SUM('RENDICONTO FINANZIARIO'!P15:AA15)</f>
        <v>2799.7199999999993</v>
      </c>
      <c r="H205" s="92">
        <f>+SUM('RENDICONTO FINANZIARIO'!AB15:AM15)</f>
        <v>3770.2895999999987</v>
      </c>
    </row>
    <row r="206" spans="1:8" x14ac:dyDescent="0.25">
      <c r="E206" s="71" t="s">
        <v>396</v>
      </c>
      <c r="F206" s="92">
        <f>+SUM('RENDICONTO FINANZIARIO'!D16:O16)</f>
        <v>48993.853008051745</v>
      </c>
      <c r="G206" s="92">
        <f>+SUM('RENDICONTO FINANZIARIO'!P16:AA16)</f>
        <v>360.18615067008068</v>
      </c>
      <c r="H206" s="92">
        <f>+SUM('RENDICONTO FINANZIARIO'!AB16:AM16)</f>
        <v>-36028.146058721824</v>
      </c>
    </row>
    <row r="207" spans="1:8" x14ac:dyDescent="0.25">
      <c r="E207" s="71" t="s">
        <v>397</v>
      </c>
      <c r="F207" s="92">
        <f>+SUM('RENDICONTO FINANZIARIO'!D17:O17)</f>
        <v>0</v>
      </c>
      <c r="G207" s="92">
        <f>+SUM('RENDICONTO FINANZIARIO'!P17:AA17)</f>
        <v>0</v>
      </c>
      <c r="H207" s="92">
        <f>+SUM('RENDICONTO FINANZIARIO'!AB17:AM17)</f>
        <v>0</v>
      </c>
    </row>
    <row r="208" spans="1:8" x14ac:dyDescent="0.25">
      <c r="E208" s="71"/>
      <c r="F208" s="92"/>
      <c r="G208" s="92"/>
      <c r="H208" s="92"/>
    </row>
    <row r="209" spans="1:8" s="27" customFormat="1" x14ac:dyDescent="0.25">
      <c r="A209"/>
      <c r="B209"/>
      <c r="C209"/>
      <c r="E209" s="71" t="s">
        <v>398</v>
      </c>
      <c r="F209" s="92">
        <f>+SUM(F201:F207)</f>
        <v>-626831.74332528166</v>
      </c>
      <c r="G209" s="92">
        <f t="shared" ref="G209:H209" si="34">+SUM(G201:G207)</f>
        <v>5700.0028173367455</v>
      </c>
      <c r="H209" s="92">
        <f t="shared" si="34"/>
        <v>-30309.729925388485</v>
      </c>
    </row>
    <row r="210" spans="1:8" x14ac:dyDescent="0.25">
      <c r="E210" s="71"/>
      <c r="F210" s="92"/>
      <c r="G210" s="92"/>
      <c r="H210" s="92"/>
    </row>
    <row r="211" spans="1:8" s="27" customFormat="1" x14ac:dyDescent="0.25">
      <c r="A211"/>
      <c r="B211"/>
      <c r="C211"/>
      <c r="E211" s="71" t="s">
        <v>399</v>
      </c>
      <c r="F211" s="92">
        <f ca="1">+F199+F209</f>
        <v>14086561.764674721</v>
      </c>
      <c r="G211" s="92">
        <f t="shared" ref="G211:H211" ca="1" si="35">+G199+G209</f>
        <v>14118478.534817338</v>
      </c>
      <c r="H211" s="92">
        <f t="shared" ca="1" si="35"/>
        <v>13134599.104474612</v>
      </c>
    </row>
    <row r="212" spans="1:8" x14ac:dyDescent="0.25">
      <c r="E212" s="71"/>
      <c r="F212" s="92"/>
      <c r="G212" s="92"/>
      <c r="H212" s="92"/>
    </row>
    <row r="213" spans="1:8" x14ac:dyDescent="0.25">
      <c r="E213" s="71" t="s">
        <v>400</v>
      </c>
      <c r="F213" s="92">
        <f ca="1">+SUM('RENDICONTO FINANZIARIO'!D24:O24)</f>
        <v>-410000</v>
      </c>
      <c r="G213" s="92">
        <f ca="1">+SUM('RENDICONTO FINANZIARIO'!P24:AA24)</f>
        <v>0</v>
      </c>
      <c r="H213" s="92">
        <f ca="1">+SUM('RENDICONTO FINANZIARIO'!AB24:AM24)</f>
        <v>0</v>
      </c>
    </row>
    <row r="214" spans="1:8" x14ac:dyDescent="0.25">
      <c r="E214" s="71" t="s">
        <v>401</v>
      </c>
      <c r="F214" s="92">
        <f ca="1">+SUM('RENDICONTO FINANZIARIO'!D25:O25)</f>
        <v>0</v>
      </c>
      <c r="G214" s="92">
        <f ca="1">+SUM('RENDICONTO FINANZIARIO'!P25:AA25)</f>
        <v>0</v>
      </c>
      <c r="H214" s="92">
        <f ca="1">+SUM('RENDICONTO FINANZIARIO'!AB25:AM25)</f>
        <v>0</v>
      </c>
    </row>
    <row r="215" spans="1:8" x14ac:dyDescent="0.25">
      <c r="E215" s="71" t="s">
        <v>389</v>
      </c>
      <c r="F215" s="92">
        <f>+SUM('RENDICONTO FINANZIARIO'!D26:O26)</f>
        <v>-58000</v>
      </c>
      <c r="G215" s="92">
        <f>+SUM('RENDICONTO FINANZIARIO'!P26:AA26)</f>
        <v>0</v>
      </c>
      <c r="H215" s="92">
        <f>+SUM('RENDICONTO FINANZIARIO'!AB26:AM26)</f>
        <v>0</v>
      </c>
    </row>
    <row r="216" spans="1:8" x14ac:dyDescent="0.25">
      <c r="E216" s="71"/>
      <c r="F216" s="92"/>
      <c r="G216" s="92"/>
      <c r="H216" s="92"/>
    </row>
    <row r="217" spans="1:8" s="27" customFormat="1" x14ac:dyDescent="0.25">
      <c r="A217"/>
      <c r="B217"/>
      <c r="C217"/>
      <c r="E217" s="71" t="s">
        <v>402</v>
      </c>
      <c r="F217" s="92">
        <f ca="1">+SUM(F213:F215)</f>
        <v>-468000</v>
      </c>
      <c r="G217" s="92">
        <f t="shared" ref="G217:H217" ca="1" si="36">+SUM(G213:G215)</f>
        <v>0</v>
      </c>
      <c r="H217" s="92">
        <f t="shared" ca="1" si="36"/>
        <v>0</v>
      </c>
    </row>
    <row r="218" spans="1:8" x14ac:dyDescent="0.25">
      <c r="E218" s="71"/>
      <c r="F218" s="92"/>
      <c r="G218" s="92"/>
      <c r="H218" s="92"/>
    </row>
    <row r="219" spans="1:8" x14ac:dyDescent="0.25">
      <c r="E219" s="71" t="s">
        <v>403</v>
      </c>
      <c r="F219" s="92">
        <f>+SUM('RENDICONTO FINANZIARIO'!D30:O30)</f>
        <v>196061.85229341182</v>
      </c>
      <c r="G219" s="92">
        <f>+SUM('RENDICONTO FINANZIARIO'!P30:AA30)</f>
        <v>0</v>
      </c>
      <c r="H219" s="92">
        <f>+SUM('RENDICONTO FINANZIARIO'!AB30:AM30)</f>
        <v>0</v>
      </c>
    </row>
    <row r="220" spans="1:8" x14ac:dyDescent="0.25">
      <c r="E220" s="71" t="s">
        <v>404</v>
      </c>
      <c r="F220" s="92">
        <f>+SUM('RENDICONTO FINANZIARIO'!D31:O31)</f>
        <v>-56081.894184859833</v>
      </c>
      <c r="G220" s="92">
        <f>+SUM('RENDICONTO FINANZIARIO'!P31:AA31)</f>
        <v>-100688.5811542626</v>
      </c>
      <c r="H220" s="92">
        <f>+SUM('RENDICONTO FINANZIARIO'!AB31:AM31)</f>
        <v>-39291.376954287371</v>
      </c>
    </row>
    <row r="221" spans="1:8" x14ac:dyDescent="0.25">
      <c r="E221" s="71" t="s">
        <v>389</v>
      </c>
      <c r="F221" s="92">
        <f>+SUM('RENDICONTO FINANZIARIO'!D32:O32)</f>
        <v>52200</v>
      </c>
      <c r="G221" s="92">
        <f>+SUM('RENDICONTO FINANZIARIO'!P32:AA32)</f>
        <v>0</v>
      </c>
      <c r="H221" s="92">
        <f>+SUM('RENDICONTO FINANZIARIO'!AB32:AM32)</f>
        <v>0</v>
      </c>
    </row>
    <row r="222" spans="1:8" x14ac:dyDescent="0.25">
      <c r="E222" s="71" t="s">
        <v>405</v>
      </c>
      <c r="F222" s="92">
        <f>+SUM('RENDICONTO FINANZIARIO'!D33:O33)</f>
        <v>-22089.096976509678</v>
      </c>
      <c r="G222" s="92">
        <f>+SUM('RENDICONTO FINANZIARIO'!P33:AA33)</f>
        <v>-24708.831770472032</v>
      </c>
      <c r="H222" s="92">
        <f>+SUM('RENDICONTO FINANZIARIO'!AB33:AM33)</f>
        <v>-5761.5977444208875</v>
      </c>
    </row>
    <row r="223" spans="1:8" x14ac:dyDescent="0.25">
      <c r="E223" s="71" t="s">
        <v>406</v>
      </c>
      <c r="F223" s="92">
        <f>+SUM('RENDICONTO FINANZIARIO'!D34:O34)</f>
        <v>123958.33333333334</v>
      </c>
      <c r="G223" s="92">
        <f>+SUM('RENDICONTO FINANZIARIO'!P34:AA34)</f>
        <v>0</v>
      </c>
      <c r="H223" s="92">
        <f>+SUM('RENDICONTO FINANZIARIO'!AB34:AM34)</f>
        <v>0</v>
      </c>
    </row>
    <row r="224" spans="1:8" x14ac:dyDescent="0.25">
      <c r="E224" s="71" t="s">
        <v>407</v>
      </c>
      <c r="F224" s="92">
        <f>+SUM('RENDICONTO FINANZIARIO'!D35:O35)</f>
        <v>50000</v>
      </c>
      <c r="G224" s="92">
        <f>+SUM('RENDICONTO FINANZIARIO'!P35:AA35)</f>
        <v>0</v>
      </c>
      <c r="H224" s="92">
        <f>+SUM('RENDICONTO FINANZIARIO'!AB35:AM35)</f>
        <v>0</v>
      </c>
    </row>
    <row r="225" spans="1:8" x14ac:dyDescent="0.25">
      <c r="E225" s="71" t="s">
        <v>408</v>
      </c>
      <c r="F225" s="92">
        <f>+SUM('RENDICONTO FINANZIARIO'!D36:O36)</f>
        <v>0</v>
      </c>
      <c r="G225" s="92">
        <f>+SUM('RENDICONTO FINANZIARIO'!P36:AA36)</f>
        <v>0</v>
      </c>
      <c r="H225" s="92">
        <f>+SUM('RENDICONTO FINANZIARIO'!AB36:AM36)</f>
        <v>0</v>
      </c>
    </row>
    <row r="226" spans="1:8" x14ac:dyDescent="0.25">
      <c r="E226" s="71" t="s">
        <v>409</v>
      </c>
      <c r="F226" s="92">
        <f ca="1">+SUM('RENDICONTO FINANZIARIO'!D37:O37)</f>
        <v>3079816.022431348</v>
      </c>
      <c r="G226" s="92">
        <f ca="1">+SUM('RENDICONTO FINANZIARIO'!P37:AA37)</f>
        <v>2952847.116283766</v>
      </c>
      <c r="H226" s="92">
        <f ca="1">+SUM('RENDICONTO FINANZIARIO'!AB37:AM37)</f>
        <v>2754802.1027162648</v>
      </c>
    </row>
    <row r="227" spans="1:8" x14ac:dyDescent="0.25">
      <c r="E227" s="71" t="s">
        <v>410</v>
      </c>
      <c r="F227" s="92">
        <f>+SUM('RENDICONTO FINANZIARIO'!D38:O38)</f>
        <v>-12200</v>
      </c>
      <c r="G227" s="92">
        <f>+SUM('RENDICONTO FINANZIARIO'!P38:AA38)</f>
        <v>0</v>
      </c>
      <c r="H227" s="92">
        <f>+SUM('RENDICONTO FINANZIARIO'!AB38:AM38)</f>
        <v>0</v>
      </c>
    </row>
    <row r="228" spans="1:8" x14ac:dyDescent="0.25">
      <c r="E228" s="71"/>
      <c r="F228" s="92"/>
      <c r="G228" s="92"/>
      <c r="H228" s="92"/>
    </row>
    <row r="229" spans="1:8" s="27" customFormat="1" x14ac:dyDescent="0.25">
      <c r="A229"/>
      <c r="B229"/>
      <c r="C229"/>
      <c r="E229" s="71" t="s">
        <v>411</v>
      </c>
      <c r="F229" s="92">
        <f ca="1">+SUM(F219:F227)</f>
        <v>3411665.2168967235</v>
      </c>
      <c r="G229" s="92">
        <f t="shared" ref="G229:H229" ca="1" si="37">+SUM(G219:G227)</f>
        <v>2827449.7033590311</v>
      </c>
      <c r="H229" s="92">
        <f t="shared" ca="1" si="37"/>
        <v>2709749.1280175564</v>
      </c>
    </row>
    <row r="230" spans="1:8" x14ac:dyDescent="0.25">
      <c r="E230" s="71"/>
      <c r="F230" s="92"/>
      <c r="G230" s="92"/>
      <c r="H230" s="92"/>
    </row>
    <row r="231" spans="1:8" x14ac:dyDescent="0.25">
      <c r="E231" s="71" t="s">
        <v>412</v>
      </c>
      <c r="F231" s="92">
        <f>+SUM('RENDICONTO FINANZIARIO'!D42:O42)</f>
        <v>1041.6666666666667</v>
      </c>
      <c r="G231" s="92">
        <f>+SUM('RENDICONTO FINANZIARIO'!P42:AA42)</f>
        <v>0</v>
      </c>
      <c r="H231" s="92">
        <f>+SUM('RENDICONTO FINANZIARIO'!AB42:AM42)</f>
        <v>0</v>
      </c>
    </row>
    <row r="232" spans="1:8" x14ac:dyDescent="0.25">
      <c r="E232" s="71" t="s">
        <v>413</v>
      </c>
      <c r="F232" s="92">
        <f>+SUM('RENDICONTO FINANZIARIO'!D43:O43)</f>
        <v>0</v>
      </c>
      <c r="G232" s="92">
        <f>+SUM('RENDICONTO FINANZIARIO'!P43:AA43)</f>
        <v>0</v>
      </c>
      <c r="H232" s="92">
        <f>+SUM('RENDICONTO FINANZIARIO'!AB43:AM43)</f>
        <v>0</v>
      </c>
    </row>
    <row r="233" spans="1:8" x14ac:dyDescent="0.25">
      <c r="E233" s="71" t="s">
        <v>414</v>
      </c>
      <c r="F233" s="92">
        <f>+SUM('RENDICONTO FINANZIARIO'!D44:O44)</f>
        <v>0</v>
      </c>
      <c r="G233" s="92">
        <f>+SUM('RENDICONTO FINANZIARIO'!P44:AA44)</f>
        <v>0</v>
      </c>
      <c r="H233" s="92">
        <f>+SUM('RENDICONTO FINANZIARIO'!AB44:AM44)</f>
        <v>0</v>
      </c>
    </row>
    <row r="234" spans="1:8" x14ac:dyDescent="0.25">
      <c r="E234" s="71"/>
      <c r="F234" s="92"/>
      <c r="G234" s="92"/>
      <c r="H234" s="92"/>
    </row>
    <row r="235" spans="1:8" s="27" customFormat="1" x14ac:dyDescent="0.25">
      <c r="A235"/>
      <c r="B235"/>
      <c r="C235"/>
      <c r="E235" s="71" t="s">
        <v>415</v>
      </c>
      <c r="F235" s="92">
        <f>+SUM(F231:F233)</f>
        <v>1041.6666666666667</v>
      </c>
      <c r="G235" s="92">
        <f t="shared" ref="G235:H235" si="38">+SUM(G231:G233)</f>
        <v>0</v>
      </c>
      <c r="H235" s="92">
        <f t="shared" si="38"/>
        <v>0</v>
      </c>
    </row>
    <row r="236" spans="1:8" x14ac:dyDescent="0.25">
      <c r="E236" s="71"/>
      <c r="F236" s="92"/>
      <c r="G236" s="92"/>
      <c r="H236" s="92"/>
    </row>
    <row r="237" spans="1:8" x14ac:dyDescent="0.25">
      <c r="E237" s="71" t="s">
        <v>416</v>
      </c>
      <c r="F237" s="92">
        <f>+SUM('RENDICONTO FINANZIARIO'!D48:O48)</f>
        <v>0</v>
      </c>
      <c r="G237" s="92">
        <f>+SUM('RENDICONTO FINANZIARIO'!P48:AA48)</f>
        <v>0</v>
      </c>
      <c r="H237" s="92">
        <f>+SUM('RENDICONTO FINANZIARIO'!AB48:AM48)</f>
        <v>0</v>
      </c>
    </row>
    <row r="238" spans="1:8" x14ac:dyDescent="0.25">
      <c r="E238" s="71" t="s">
        <v>417</v>
      </c>
      <c r="F238" s="92">
        <f>+SUM('RENDICONTO FINANZIARIO'!D49:O49)</f>
        <v>-7959.5899629443429</v>
      </c>
      <c r="G238" s="92">
        <f>+SUM('RENDICONTO FINANZIARIO'!P49:AA49)</f>
        <v>-6215.7735672590779</v>
      </c>
      <c r="H238" s="92">
        <f>+SUM('RENDICONTO FINANZIARIO'!AB49:AM49)</f>
        <v>-594.2661567319085</v>
      </c>
    </row>
    <row r="239" spans="1:8" x14ac:dyDescent="0.25">
      <c r="E239" s="71" t="s">
        <v>418</v>
      </c>
      <c r="F239" s="92">
        <f>+SUM('RENDICONTO FINANZIARIO'!D50:O50)</f>
        <v>0</v>
      </c>
      <c r="G239" s="92">
        <f>+SUM('RENDICONTO FINANZIARIO'!P50:AA50)</f>
        <v>0</v>
      </c>
      <c r="H239" s="92">
        <f>+SUM('RENDICONTO FINANZIARIO'!AB50:AM50)</f>
        <v>0</v>
      </c>
    </row>
    <row r="240" spans="1:8" x14ac:dyDescent="0.25">
      <c r="E240" s="71"/>
      <c r="F240" s="92"/>
      <c r="G240" s="92"/>
      <c r="H240" s="92"/>
    </row>
    <row r="241" spans="1:8" s="27" customFormat="1" x14ac:dyDescent="0.25">
      <c r="A241"/>
      <c r="B241"/>
      <c r="C241"/>
      <c r="E241" s="71" t="s">
        <v>419</v>
      </c>
      <c r="F241" s="92">
        <f>SUM(F237:F239)</f>
        <v>-7959.5899629443429</v>
      </c>
      <c r="G241" s="92">
        <f>SUM(G237:G239)</f>
        <v>-6215.7735672590779</v>
      </c>
      <c r="H241" s="92">
        <f>SUM(H237:H239)</f>
        <v>-594.2661567319085</v>
      </c>
    </row>
    <row r="242" spans="1:8" x14ac:dyDescent="0.25">
      <c r="E242" s="71"/>
      <c r="F242" s="92"/>
      <c r="G242" s="92"/>
      <c r="H242" s="92"/>
    </row>
    <row r="243" spans="1:8" s="27" customFormat="1" x14ac:dyDescent="0.25">
      <c r="A243"/>
      <c r="B243"/>
      <c r="C243"/>
      <c r="E243" s="71" t="s">
        <v>420</v>
      </c>
      <c r="F243" s="92">
        <f ca="1">+SUM('RENDICONTO FINANZIARIO'!D54:O54)</f>
        <v>0</v>
      </c>
      <c r="G243" s="92">
        <f ca="1">+SUM('RENDICONTO FINANZIARIO'!P54:AA54)</f>
        <v>-8807087.6865317952</v>
      </c>
      <c r="H243" s="92">
        <f ca="1">+SUM('RENDICONTO FINANZIARIO'!AB54:AM54)</f>
        <v>0</v>
      </c>
    </row>
    <row r="244" spans="1:8" x14ac:dyDescent="0.25">
      <c r="E244" s="71"/>
      <c r="F244" s="92"/>
      <c r="G244" s="92"/>
      <c r="H244" s="92"/>
    </row>
    <row r="245" spans="1:8" x14ac:dyDescent="0.25">
      <c r="E245" s="71"/>
      <c r="F245" s="92"/>
      <c r="G245" s="92"/>
      <c r="H245" s="92"/>
    </row>
    <row r="246" spans="1:8" s="27" customFormat="1" x14ac:dyDescent="0.25">
      <c r="A246"/>
      <c r="B246"/>
      <c r="C246"/>
      <c r="E246" s="71" t="s">
        <v>421</v>
      </c>
      <c r="F246" s="92">
        <f ca="1">+F211+F217+F229+F235+F241+F243</f>
        <v>17023309.058275167</v>
      </c>
      <c r="G246" s="92">
        <f t="shared" ref="G246:H246" ca="1" si="39">+G211+G217+G229+G235+G241+G243</f>
        <v>8132624.7780773137</v>
      </c>
      <c r="H246" s="92">
        <f t="shared" ca="1" si="39"/>
        <v>15843753.966335436</v>
      </c>
    </row>
  </sheetData>
  <mergeCells count="1">
    <mergeCell ref="A1:C1"/>
  </mergeCells>
  <hyperlinks>
    <hyperlink ref="A5" location="'I_COSTI GESTIONE'!A1" display="'I_COSTI GESTIONE'!A1" xr:uid="{FA68C248-D9D7-46C1-9FC7-6C78EB49A487}"/>
    <hyperlink ref="A6" location="I_VENDITE!A1" display="VENDITE" xr:uid="{655BD665-BA1C-4ADB-B9F1-3B892012B562}"/>
    <hyperlink ref="A7" location="I_ACQUISTI!A1" display="ACQUISTI" xr:uid="{4F911E6B-A053-45CD-9745-D47D1352C2D1}"/>
    <hyperlink ref="C5" location="SPm!A1" display="Stato Patrimoniale mensile" xr:uid="{C7804317-BEF6-41B5-BD82-5FCC8B802CA6}"/>
    <hyperlink ref="C6" location="CEm!A1" display="Conto Economico mensile" xr:uid="{391CD1CD-BA79-4ACC-8065-FA16217BF37D}"/>
    <hyperlink ref="C7" location="'FLUSSI CASSA'!A1" display="Cash Flow mensile" xr:uid="{AF641925-CED8-4E91-AF3B-E24710EBCB10}"/>
    <hyperlink ref="C11" location="CRUSCOTTO!F2" display="Stato Patrimoniale annuale" xr:uid="{60D6E0A1-99F0-463D-82B9-B0699E42D0ED}"/>
    <hyperlink ref="C12" location="CRUSCOTTO!F84" display="Conto Economico Annuale" xr:uid="{3F2142A4-F667-406A-A015-53555E74CDCD}"/>
    <hyperlink ref="C13" location="CRUSCOTTO!F157" display="Cash Flow annuale" xr:uid="{BFA4711D-FC5B-4B8F-8815-C1E038F8512A}"/>
    <hyperlink ref="A8" location="'AL. MARGINALI'!A1" display="ALIQUOTE MARGINALI" xr:uid="{273E9181-1F3D-4C21-AB96-28ED39D2113D}"/>
    <hyperlink ref="C8" location="'RENDICONTO FINANZIARIO'!A1" display="Rendiconto Finanziario indiretto mensile" xr:uid="{DC13B23D-3749-4A1F-9F5D-7BEE96935B49}"/>
    <hyperlink ref="B5" location="'MODULO IVA'!A1" display="MODULO IVA" xr:uid="{767CA9A4-EE38-45D1-AE42-E2EE131881CE}"/>
    <hyperlink ref="B6" location="M_CAPITALE!A1" display="MODULO CAPITALE" xr:uid="{8765A9F0-2C41-49BD-B290-47E6BA0B3468}"/>
    <hyperlink ref="B7" location="M_IRAP!A1" display="MODULO IRAP" xr:uid="{64F60133-A688-4601-8F93-49D37CCE39AA}"/>
    <hyperlink ref="B8" location="M_IRES!A1" display="MODULO IRES" xr:uid="{974D902B-64ED-4E95-82E8-00F09D348CEF}"/>
    <hyperlink ref="B9" location="M_CONTRIBUTI!A1" display="MODULO CONTRIBUTI" xr:uid="{CB0EA381-5E9F-423F-8B44-56F05C262B0B}"/>
    <hyperlink ref="B10" location="M_LEASING!A1" display="MODULO LEASING" xr:uid="{3B1F48A1-52F6-414D-8095-CB641E94877F}"/>
    <hyperlink ref="B11" location="M_FINANZIAMENTI!A1" display="MODULO FINANZIAMENTI" xr:uid="{67C287F3-02C2-489D-8478-BE0ACF062F8A}"/>
    <hyperlink ref="B12" location="INVESTIMENTI!A1" display="MODULO INVESTIMENTI" xr:uid="{51018BE4-5F5F-46F7-ABF8-E1111C5CDB5B}"/>
    <hyperlink ref="B13" location="M_PERSONALE!A1" display="MODULO PERSONALE" xr:uid="{73D19246-7333-48F2-95D7-EFC66835A010}"/>
    <hyperlink ref="B14" location="M_PERSONALE!A1" display="MODULO ACQUISTI" xr:uid="{953FA41E-E750-4BD7-8197-738AC545E66C}"/>
    <hyperlink ref="B15" location="M_VENDITE!A1" display="MODULO VENDITE" xr:uid="{07067F41-4EEA-40D5-AC15-CE5822833EA0}"/>
    <hyperlink ref="B16" location="'VARIAZIONI PATRIMONIALI'!A1" display="VARIAZIONI PATRIMONIALI" xr:uid="{AB778482-7792-4078-B3D7-3739FA10C1F3}"/>
    <hyperlink ref="C14" location="INDICATORI!A1" display="INDICATORI" xr:uid="{7B6869B0-8311-409D-B119-38E772F72EA0}"/>
    <hyperlink ref="C15" location="'DSCR_x0009_'!A1" display="DSCR" xr:uid="{23606F44-6044-4387-8EBC-A6C724D509D5}"/>
    <hyperlink ref="B17" location="'FARMACI CON RICETTA'!A1" display="FARMACI CON RICETTA" xr:uid="{D67498C2-EB22-49B1-8FBD-B7B8C5891E3D}"/>
  </hyperlinks>
  <pageMargins left="0.7" right="0.7" top="0.75" bottom="0.75" header="0.3" footer="0.3"/>
  <pageSetup paperSize="9" orientation="portrait" horizontalDpi="0" verticalDpi="0" r:id="rId1"/>
  <ignoredErrors>
    <ignoredError sqref="F21:H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EFDB-5E7B-4D7A-B56F-2542D752B4C7}">
  <sheetPr>
    <tabColor rgb="FFFF0000"/>
  </sheetPr>
  <dimension ref="A1:AM61"/>
  <sheetViews>
    <sheetView showGridLines="0" workbookViewId="0">
      <pane xSplit="3" ySplit="4" topLeftCell="G5" activePane="bottomRight" state="frozen"/>
      <selection activeCell="H19" sqref="H19"/>
      <selection pane="topRight" activeCell="H19" sqref="H19"/>
      <selection pane="bottomLeft" activeCell="H19" sqref="H19"/>
      <selection pane="bottomRight" activeCell="D18" sqref="D18:AM18"/>
    </sheetView>
  </sheetViews>
  <sheetFormatPr defaultRowHeight="15" x14ac:dyDescent="0.25"/>
  <cols>
    <col min="3" max="3" width="37.5703125" customWidth="1"/>
    <col min="4" max="4" width="13.5703125" bestFit="1" customWidth="1"/>
    <col min="5" max="14" width="10.28515625" bestFit="1" customWidth="1"/>
    <col min="15" max="26" width="12" bestFit="1" customWidth="1"/>
    <col min="27" max="30" width="13.7109375" bestFit="1" customWidth="1"/>
    <col min="31" max="31" width="23.85546875" bestFit="1" customWidth="1"/>
    <col min="32" max="39" width="13.7109375" bestFit="1" customWidth="1"/>
  </cols>
  <sheetData>
    <row r="1" spans="1:39" x14ac:dyDescent="0.25">
      <c r="A1" s="176" t="s">
        <v>386</v>
      </c>
      <c r="B1" s="176"/>
      <c r="C1" s="176"/>
      <c r="D1" s="65"/>
      <c r="E1" s="178" t="s">
        <v>482</v>
      </c>
      <c r="F1" s="178"/>
      <c r="G1" s="178"/>
      <c r="H1" s="178"/>
      <c r="I1" s="178"/>
    </row>
    <row r="2" spans="1:39" x14ac:dyDescent="0.25">
      <c r="C2" s="91" t="s">
        <v>479</v>
      </c>
    </row>
    <row r="3" spans="1:39" x14ac:dyDescent="0.25">
      <c r="D3" s="1">
        <f>+SPm!E3</f>
        <v>43861</v>
      </c>
      <c r="E3" s="1">
        <f>+SPm!F3</f>
        <v>43890</v>
      </c>
      <c r="F3" s="1">
        <f>+SPm!G3</f>
        <v>43921</v>
      </c>
      <c r="G3" s="1">
        <f>+SPm!H3</f>
        <v>43951</v>
      </c>
      <c r="H3" s="1">
        <f>+SPm!I3</f>
        <v>43982</v>
      </c>
      <c r="I3" s="1">
        <f>+SPm!J3</f>
        <v>44012</v>
      </c>
      <c r="J3" s="1">
        <f>+SPm!K3</f>
        <v>44043</v>
      </c>
      <c r="K3" s="1">
        <f>+SPm!L3</f>
        <v>44074</v>
      </c>
      <c r="L3" s="1">
        <f>+SPm!M3</f>
        <v>44104</v>
      </c>
      <c r="M3" s="1">
        <f>+SPm!N3</f>
        <v>44135</v>
      </c>
      <c r="N3" s="1">
        <f>+SPm!O3</f>
        <v>44165</v>
      </c>
      <c r="O3" s="1">
        <f>+SPm!P3</f>
        <v>44196</v>
      </c>
      <c r="P3" s="1">
        <f>+SPm!Q3</f>
        <v>44227</v>
      </c>
      <c r="Q3" s="1">
        <f>+SPm!R3</f>
        <v>44255</v>
      </c>
      <c r="R3" s="1">
        <f>+SPm!S3</f>
        <v>44286</v>
      </c>
      <c r="S3" s="1">
        <f>+SPm!T3</f>
        <v>44316</v>
      </c>
      <c r="T3" s="1">
        <f>+SPm!U3</f>
        <v>44347</v>
      </c>
      <c r="U3" s="1">
        <f>+SPm!V3</f>
        <v>44377</v>
      </c>
      <c r="V3" s="1">
        <f>+SPm!W3</f>
        <v>44408</v>
      </c>
      <c r="W3" s="1">
        <f>+SPm!X3</f>
        <v>44439</v>
      </c>
      <c r="X3" s="1">
        <f>+SPm!Y3</f>
        <v>44469</v>
      </c>
      <c r="Y3" s="1">
        <f>+SPm!Z3</f>
        <v>44500</v>
      </c>
      <c r="Z3" s="1">
        <f>+SPm!AA3</f>
        <v>44530</v>
      </c>
      <c r="AA3" s="1">
        <f>+SPm!AB3</f>
        <v>44561</v>
      </c>
      <c r="AB3" s="1">
        <f>+SPm!AC3</f>
        <v>44592</v>
      </c>
      <c r="AC3" s="1">
        <f>+SPm!AD3</f>
        <v>44620</v>
      </c>
      <c r="AD3" s="1">
        <f>+SPm!AE3</f>
        <v>44651</v>
      </c>
      <c r="AE3" s="1">
        <f>+SPm!AF3</f>
        <v>44681</v>
      </c>
      <c r="AF3" s="1">
        <f>+SPm!AG3</f>
        <v>44712</v>
      </c>
      <c r="AG3" s="1">
        <f>+SPm!AH3</f>
        <v>44742</v>
      </c>
      <c r="AH3" s="1">
        <f>+SPm!AI3</f>
        <v>44773</v>
      </c>
      <c r="AI3" s="1">
        <f>+SPm!AJ3</f>
        <v>44804</v>
      </c>
      <c r="AJ3" s="1">
        <f>+SPm!AK3</f>
        <v>44834</v>
      </c>
      <c r="AK3" s="1">
        <f>+SPm!AL3</f>
        <v>44865</v>
      </c>
      <c r="AL3" s="1">
        <f>+SPm!AM3</f>
        <v>44895</v>
      </c>
      <c r="AM3" s="1">
        <f>+SPm!AN3</f>
        <v>44926</v>
      </c>
    </row>
    <row r="5" spans="1:39" s="66" customFormat="1" ht="12.75" x14ac:dyDescent="0.2">
      <c r="C5" s="66" t="s">
        <v>387</v>
      </c>
      <c r="D5" s="66">
        <f ca="1">+CEm!D48</f>
        <v>1733863.6003333335</v>
      </c>
      <c r="E5" s="66">
        <f ca="1">+CEm!E48</f>
        <v>1176640.9710000001</v>
      </c>
      <c r="F5" s="66">
        <f ca="1">+CEm!F48</f>
        <v>1176588.8910000001</v>
      </c>
      <c r="G5" s="66">
        <f ca="1">+CEm!G48</f>
        <v>1175535.1576666669</v>
      </c>
      <c r="H5" s="66">
        <f ca="1">+CEm!H48</f>
        <v>1175483.0776666668</v>
      </c>
      <c r="I5" s="66">
        <f ca="1">+CEm!I48</f>
        <v>1175432.6776666667</v>
      </c>
      <c r="J5" s="66">
        <f ca="1">+CEm!J48</f>
        <v>1175380.5976666668</v>
      </c>
      <c r="K5" s="66">
        <f ca="1">+CEm!K48</f>
        <v>1175328.5176666668</v>
      </c>
      <c r="L5" s="66">
        <f ca="1">+CEm!L48</f>
        <v>1175278.1176666669</v>
      </c>
      <c r="M5" s="66">
        <f ca="1">+CEm!M48</f>
        <v>1175226.0376666668</v>
      </c>
      <c r="N5" s="66">
        <f ca="1">+CEm!N48</f>
        <v>1175175.6376666669</v>
      </c>
      <c r="O5" s="66">
        <f ca="1">+CEm!O48</f>
        <v>1175123.5576666668</v>
      </c>
      <c r="P5" s="66">
        <f ca="1">+CEm!P48</f>
        <v>1171951.9509999999</v>
      </c>
      <c r="Q5" s="66">
        <f ca="1">+CEm!Q48</f>
        <v>1171904.9109999998</v>
      </c>
      <c r="R5" s="66">
        <f ca="1">+CEm!R48</f>
        <v>1171852.831</v>
      </c>
      <c r="S5" s="66">
        <f ca="1">+CEm!S48</f>
        <v>1171802.4309999999</v>
      </c>
      <c r="T5" s="66">
        <f ca="1">+CEm!T48</f>
        <v>1171750.351</v>
      </c>
      <c r="U5" s="66">
        <f ca="1">+CEm!U48</f>
        <v>1171699.9509999999</v>
      </c>
      <c r="V5" s="66">
        <f ca="1">+CEm!V48</f>
        <v>1171657.871</v>
      </c>
      <c r="W5" s="66">
        <f ca="1">+CEm!W48</f>
        <v>1171605.791</v>
      </c>
      <c r="X5" s="66">
        <f ca="1">+CEm!X48</f>
        <v>1171575.3910000001</v>
      </c>
      <c r="Y5" s="66">
        <f ca="1">+CEm!Y48</f>
        <v>1171523.311</v>
      </c>
      <c r="Z5" s="66">
        <f ca="1">+CEm!Z48</f>
        <v>1171472.9109999998</v>
      </c>
      <c r="AA5" s="66">
        <f ca="1">+CEm!AA48</f>
        <v>1171420.831</v>
      </c>
      <c r="AB5" s="66">
        <f ca="1">+CEm!AB48</f>
        <v>1168187.4395333333</v>
      </c>
      <c r="AC5" s="66">
        <f ca="1">+CEm!AC48</f>
        <v>1168140.3995333333</v>
      </c>
      <c r="AD5" s="66">
        <f ca="1">+CEm!AD48</f>
        <v>1168088.3195333334</v>
      </c>
      <c r="AE5" s="66">
        <f ca="1">+CEm!AE48</f>
        <v>1168037.9195333333</v>
      </c>
      <c r="AF5" s="66">
        <f ca="1">+CEm!AF48</f>
        <v>1167985.8395333332</v>
      </c>
      <c r="AG5" s="66">
        <f ca="1">+CEm!AG48</f>
        <v>1167935.4395333333</v>
      </c>
      <c r="AH5" s="66">
        <f ca="1">+CEm!AH48</f>
        <v>1167893.3595333332</v>
      </c>
      <c r="AI5" s="66">
        <f ca="1">+CEm!AI48</f>
        <v>1167841.2795333334</v>
      </c>
      <c r="AJ5" s="66">
        <f ca="1">+CEm!AJ48</f>
        <v>1167790.8795333332</v>
      </c>
      <c r="AK5" s="66">
        <f ca="1">+CEm!AK48</f>
        <v>1167738.7995333334</v>
      </c>
      <c r="AL5" s="66">
        <f ca="1">+CEm!AL48</f>
        <v>1167688.3995333333</v>
      </c>
      <c r="AM5" s="66">
        <f ca="1">+CEm!AM48</f>
        <v>265020.7595333333</v>
      </c>
    </row>
    <row r="6" spans="1:39" s="66" customFormat="1" ht="12.75" x14ac:dyDescent="0.2">
      <c r="C6" s="66" t="s">
        <v>388</v>
      </c>
      <c r="D6" s="66">
        <f ca="1">+SUM(CEm!D41:D43)</f>
        <v>2083.3333333333335</v>
      </c>
      <c r="E6" s="66">
        <f ca="1">+SUM(CEm!E41:E43)</f>
        <v>3416.666666666667</v>
      </c>
      <c r="F6" s="66">
        <f ca="1">+SUM(CEm!F41:F43)</f>
        <v>3416.666666666667</v>
      </c>
      <c r="G6" s="66">
        <f ca="1">+SUM(CEm!G41:G43)</f>
        <v>3416.666666666667</v>
      </c>
      <c r="H6" s="66">
        <f ca="1">+SUM(CEm!H41:H43)</f>
        <v>3416.666666666667</v>
      </c>
      <c r="I6" s="66">
        <f ca="1">+SUM(CEm!I41:I43)</f>
        <v>3416.666666666667</v>
      </c>
      <c r="J6" s="66">
        <f ca="1">+SUM(CEm!J41:J43)</f>
        <v>3416.666666666667</v>
      </c>
      <c r="K6" s="66">
        <f ca="1">+SUM(CEm!K41:K43)</f>
        <v>3416.666666666667</v>
      </c>
      <c r="L6" s="66">
        <f ca="1">+SUM(CEm!L41:L43)</f>
        <v>3416.666666666667</v>
      </c>
      <c r="M6" s="66">
        <f ca="1">+SUM(CEm!M41:M43)</f>
        <v>3416.666666666667</v>
      </c>
      <c r="N6" s="66">
        <f ca="1">+SUM(CEm!N41:N43)</f>
        <v>3416.666666666667</v>
      </c>
      <c r="O6" s="66">
        <f ca="1">+SUM(CEm!O41:O43)</f>
        <v>3416.666666666667</v>
      </c>
      <c r="P6" s="66">
        <f ca="1">+SUM(CEm!P41:P43)</f>
        <v>3416.666666666667</v>
      </c>
      <c r="Q6" s="66">
        <f ca="1">+SUM(CEm!Q41:Q43)</f>
        <v>3416.666666666667</v>
      </c>
      <c r="R6" s="66">
        <f ca="1">+SUM(CEm!R41:R43)</f>
        <v>3416.666666666667</v>
      </c>
      <c r="S6" s="66">
        <f ca="1">+SUM(CEm!S41:S43)</f>
        <v>3416.666666666667</v>
      </c>
      <c r="T6" s="66">
        <f ca="1">+SUM(CEm!T41:T43)</f>
        <v>3416.666666666667</v>
      </c>
      <c r="U6" s="66">
        <f ca="1">+SUM(CEm!U41:U43)</f>
        <v>3416.666666666667</v>
      </c>
      <c r="V6" s="66">
        <f ca="1">+SUM(CEm!V41:V43)</f>
        <v>3416.666666666667</v>
      </c>
      <c r="W6" s="66">
        <f ca="1">+SUM(CEm!W41:W43)</f>
        <v>3416.666666666667</v>
      </c>
      <c r="X6" s="66">
        <f ca="1">+SUM(CEm!X41:X43)</f>
        <v>3416.666666666667</v>
      </c>
      <c r="Y6" s="66">
        <f ca="1">+SUM(CEm!Y41:Y43)</f>
        <v>3416.666666666667</v>
      </c>
      <c r="Z6" s="66">
        <f ca="1">+SUM(CEm!Z41:Z43)</f>
        <v>3416.666666666667</v>
      </c>
      <c r="AA6" s="66">
        <f ca="1">+SUM(CEm!AA41:AA43)</f>
        <v>3416.666666666667</v>
      </c>
      <c r="AB6" s="66">
        <f ca="1">+SUM(CEm!AB41:AB43)</f>
        <v>3416.666666666667</v>
      </c>
      <c r="AC6" s="66">
        <f ca="1">+SUM(CEm!AC41:AC43)</f>
        <v>3416.666666666667</v>
      </c>
      <c r="AD6" s="66">
        <f ca="1">+SUM(CEm!AD41:AD43)</f>
        <v>3416.666666666667</v>
      </c>
      <c r="AE6" s="66">
        <f ca="1">+SUM(CEm!AE41:AE43)</f>
        <v>3416.666666666667</v>
      </c>
      <c r="AF6" s="66">
        <f ca="1">+SUM(CEm!AF41:AF43)</f>
        <v>3416.666666666667</v>
      </c>
      <c r="AG6" s="66">
        <f ca="1">+SUM(CEm!AG41:AG43)</f>
        <v>3416.666666666667</v>
      </c>
      <c r="AH6" s="66">
        <f ca="1">+SUM(CEm!AH41:AH43)</f>
        <v>3416.666666666667</v>
      </c>
      <c r="AI6" s="66">
        <f ca="1">+SUM(CEm!AI41:AI43)</f>
        <v>3416.666666666667</v>
      </c>
      <c r="AJ6" s="66">
        <f ca="1">+SUM(CEm!AJ41:AJ43)</f>
        <v>3416.666666666667</v>
      </c>
      <c r="AK6" s="66">
        <f ca="1">+SUM(CEm!AK41:AK43)</f>
        <v>3416.666666666667</v>
      </c>
      <c r="AL6" s="66">
        <f ca="1">+SUM(CEm!AL41:AL43)</f>
        <v>3416.666666666667</v>
      </c>
      <c r="AM6" s="66">
        <f ca="1">+SUM(CEm!AM41:AM43)</f>
        <v>3416.666666666667</v>
      </c>
    </row>
    <row r="7" spans="1:39" s="66" customFormat="1" ht="12.75" x14ac:dyDescent="0.2">
      <c r="C7" s="66" t="s">
        <v>389</v>
      </c>
      <c r="D7" s="66">
        <f>+CEm!D44</f>
        <v>0</v>
      </c>
      <c r="E7" s="66">
        <f>+CEm!E44</f>
        <v>0</v>
      </c>
      <c r="F7" s="66">
        <f>+CEm!F44</f>
        <v>0</v>
      </c>
      <c r="G7" s="66">
        <f>+CEm!G44</f>
        <v>963.33333333333326</v>
      </c>
      <c r="H7" s="66">
        <f>+CEm!H44</f>
        <v>963.33333333333326</v>
      </c>
      <c r="I7" s="66">
        <f>+CEm!I44</f>
        <v>963.33333333333326</v>
      </c>
      <c r="J7" s="66">
        <f>+CEm!J44</f>
        <v>963.33333333333326</v>
      </c>
      <c r="K7" s="66">
        <f>+CEm!K44</f>
        <v>963.33333333333326</v>
      </c>
      <c r="L7" s="66">
        <f>+CEm!L44</f>
        <v>963.33333333333326</v>
      </c>
      <c r="M7" s="66">
        <f>+CEm!M44</f>
        <v>963.33333333333326</v>
      </c>
      <c r="N7" s="66">
        <f>+CEm!N44</f>
        <v>963.33333333333326</v>
      </c>
      <c r="O7" s="66">
        <f>+CEm!O44</f>
        <v>963.33333333333326</v>
      </c>
      <c r="P7" s="66">
        <f>+CEm!P44</f>
        <v>963.33333333333326</v>
      </c>
      <c r="Q7" s="66">
        <f>+CEm!Q44</f>
        <v>963.33333333333326</v>
      </c>
      <c r="R7" s="66">
        <f>+CEm!R44</f>
        <v>963.33333333333326</v>
      </c>
      <c r="S7" s="66">
        <f>+CEm!S44</f>
        <v>963.33333333333326</v>
      </c>
      <c r="T7" s="66">
        <f>+CEm!T44</f>
        <v>963.33333333333326</v>
      </c>
      <c r="U7" s="66">
        <f>+CEm!U44</f>
        <v>963.33333333333326</v>
      </c>
      <c r="V7" s="66">
        <f>+CEm!V44</f>
        <v>963.33333333333326</v>
      </c>
      <c r="W7" s="66">
        <f>+CEm!W44</f>
        <v>963.33333333333326</v>
      </c>
      <c r="X7" s="66">
        <f>+CEm!X44</f>
        <v>963.33333333333326</v>
      </c>
      <c r="Y7" s="66">
        <f>+CEm!Y44</f>
        <v>963.33333333333326</v>
      </c>
      <c r="Z7" s="66">
        <f>+CEm!Z44</f>
        <v>963.33333333333326</v>
      </c>
      <c r="AA7" s="66">
        <f>+CEm!AA44</f>
        <v>963.33333333333326</v>
      </c>
      <c r="AB7" s="66">
        <f>+CEm!AB44</f>
        <v>963.33333333333326</v>
      </c>
      <c r="AC7" s="66">
        <f>+CEm!AC44</f>
        <v>963.33333333333326</v>
      </c>
      <c r="AD7" s="66">
        <f>+CEm!AD44</f>
        <v>963.33333333333326</v>
      </c>
      <c r="AE7" s="66">
        <f>+CEm!AE44</f>
        <v>963.33333333333326</v>
      </c>
      <c r="AF7" s="66">
        <f>+CEm!AF44</f>
        <v>963.33333333333326</v>
      </c>
      <c r="AG7" s="66">
        <f>+CEm!AG44</f>
        <v>963.33333333333326</v>
      </c>
      <c r="AH7" s="66">
        <f>+CEm!AH44</f>
        <v>963.33333333333326</v>
      </c>
      <c r="AI7" s="66">
        <f>+CEm!AI44</f>
        <v>963.33333333333326</v>
      </c>
      <c r="AJ7" s="66">
        <f>+CEm!AJ44</f>
        <v>963.33333333333326</v>
      </c>
      <c r="AK7" s="66">
        <f>+CEm!AK44</f>
        <v>963.33333333333326</v>
      </c>
      <c r="AL7" s="66">
        <f>+CEm!AL44</f>
        <v>963.33333333333326</v>
      </c>
      <c r="AM7" s="66">
        <f>+CEm!AM44</f>
        <v>963.33333333333326</v>
      </c>
    </row>
    <row r="8" spans="1:39" s="66" customFormat="1" ht="12.75" x14ac:dyDescent="0.2"/>
    <row r="9" spans="1:39" s="64" customFormat="1" ht="12.75" x14ac:dyDescent="0.2">
      <c r="C9" s="64" t="s">
        <v>390</v>
      </c>
      <c r="D9" s="64">
        <f ca="1">+SUM(D5:D7)</f>
        <v>1735946.9336666667</v>
      </c>
      <c r="E9" s="64">
        <f t="shared" ref="E9:AM9" ca="1" si="0">+SUM(E5:E7)</f>
        <v>1180057.6376666669</v>
      </c>
      <c r="F9" s="64">
        <f t="shared" ca="1" si="0"/>
        <v>1180005.5576666668</v>
      </c>
      <c r="G9" s="64">
        <f t="shared" ca="1" si="0"/>
        <v>1179915.1576666669</v>
      </c>
      <c r="H9" s="64">
        <f t="shared" ca="1" si="0"/>
        <v>1179863.0776666668</v>
      </c>
      <c r="I9" s="64">
        <f t="shared" ca="1" si="0"/>
        <v>1179812.6776666667</v>
      </c>
      <c r="J9" s="64">
        <f t="shared" ca="1" si="0"/>
        <v>1179760.5976666668</v>
      </c>
      <c r="K9" s="64">
        <f t="shared" ca="1" si="0"/>
        <v>1179708.5176666668</v>
      </c>
      <c r="L9" s="64">
        <f t="shared" ca="1" si="0"/>
        <v>1179658.1176666669</v>
      </c>
      <c r="M9" s="64">
        <f t="shared" ca="1" si="0"/>
        <v>1179606.0376666668</v>
      </c>
      <c r="N9" s="64">
        <f t="shared" ca="1" si="0"/>
        <v>1179555.6376666669</v>
      </c>
      <c r="O9" s="64">
        <f t="shared" ca="1" si="0"/>
        <v>1179503.5576666668</v>
      </c>
      <c r="P9" s="64">
        <f t="shared" ca="1" si="0"/>
        <v>1176331.9509999999</v>
      </c>
      <c r="Q9" s="64">
        <f t="shared" ca="1" si="0"/>
        <v>1176284.9109999998</v>
      </c>
      <c r="R9" s="64">
        <f t="shared" ca="1" si="0"/>
        <v>1176232.831</v>
      </c>
      <c r="S9" s="64">
        <f t="shared" ca="1" si="0"/>
        <v>1176182.4309999999</v>
      </c>
      <c r="T9" s="64">
        <f t="shared" ca="1" si="0"/>
        <v>1176130.351</v>
      </c>
      <c r="U9" s="64">
        <f t="shared" ca="1" si="0"/>
        <v>1176079.9509999999</v>
      </c>
      <c r="V9" s="64">
        <f t="shared" ca="1" si="0"/>
        <v>1176037.871</v>
      </c>
      <c r="W9" s="64">
        <f t="shared" ca="1" si="0"/>
        <v>1175985.791</v>
      </c>
      <c r="X9" s="64">
        <f t="shared" ca="1" si="0"/>
        <v>1175955.3910000001</v>
      </c>
      <c r="Y9" s="64">
        <f t="shared" ca="1" si="0"/>
        <v>1175903.311</v>
      </c>
      <c r="Z9" s="64">
        <f t="shared" ca="1" si="0"/>
        <v>1175852.9109999998</v>
      </c>
      <c r="AA9" s="64">
        <f t="shared" ca="1" si="0"/>
        <v>1175800.831</v>
      </c>
      <c r="AB9" s="64">
        <f t="shared" ca="1" si="0"/>
        <v>1172567.4395333333</v>
      </c>
      <c r="AC9" s="64">
        <f t="shared" ca="1" si="0"/>
        <v>1172520.3995333333</v>
      </c>
      <c r="AD9" s="64">
        <f t="shared" ca="1" si="0"/>
        <v>1172468.3195333334</v>
      </c>
      <c r="AE9" s="64">
        <f t="shared" ca="1" si="0"/>
        <v>1172417.9195333333</v>
      </c>
      <c r="AF9" s="64">
        <f t="shared" ca="1" si="0"/>
        <v>1172365.8395333332</v>
      </c>
      <c r="AG9" s="64">
        <f t="shared" ca="1" si="0"/>
        <v>1172315.4395333333</v>
      </c>
      <c r="AH9" s="64">
        <f t="shared" ca="1" si="0"/>
        <v>1172273.3595333332</v>
      </c>
      <c r="AI9" s="64">
        <f t="shared" ca="1" si="0"/>
        <v>1172221.2795333334</v>
      </c>
      <c r="AJ9" s="64">
        <f t="shared" ca="1" si="0"/>
        <v>1172170.8795333332</v>
      </c>
      <c r="AK9" s="64">
        <f t="shared" ca="1" si="0"/>
        <v>1172118.7995333334</v>
      </c>
      <c r="AL9" s="64">
        <f t="shared" ca="1" si="0"/>
        <v>1172068.3995333333</v>
      </c>
      <c r="AM9" s="64">
        <f t="shared" ca="1" si="0"/>
        <v>269400.7595333333</v>
      </c>
    </row>
    <row r="10" spans="1:39" s="66" customFormat="1" ht="12.75" x14ac:dyDescent="0.2"/>
    <row r="11" spans="1:39" s="66" customFormat="1" ht="12.75" x14ac:dyDescent="0.2">
      <c r="C11" s="66" t="s">
        <v>391</v>
      </c>
      <c r="D11" s="66">
        <f>-'VARIAZIONI PATRIMONIALI'!C3</f>
        <v>-330000</v>
      </c>
      <c r="E11" s="66">
        <f>-'VARIAZIONI PATRIMONIALI'!D3</f>
        <v>-330000</v>
      </c>
      <c r="F11" s="66">
        <f>-'VARIAZIONI PATRIMONIALI'!E3</f>
        <v>-330000</v>
      </c>
      <c r="G11" s="66">
        <f>-'VARIAZIONI PATRIMONIALI'!F3</f>
        <v>-330000</v>
      </c>
      <c r="H11" s="66">
        <f>-'VARIAZIONI PATRIMONIALI'!G3</f>
        <v>0</v>
      </c>
      <c r="I11" s="66">
        <f>-'VARIAZIONI PATRIMONIALI'!H3</f>
        <v>0</v>
      </c>
      <c r="J11" s="66">
        <f>-'VARIAZIONI PATRIMONIALI'!I3</f>
        <v>0</v>
      </c>
      <c r="K11" s="66">
        <f>-'VARIAZIONI PATRIMONIALI'!J3</f>
        <v>0</v>
      </c>
      <c r="L11" s="66">
        <f>-'VARIAZIONI PATRIMONIALI'!K3</f>
        <v>0</v>
      </c>
      <c r="M11" s="66">
        <f>-'VARIAZIONI PATRIMONIALI'!L3</f>
        <v>0</v>
      </c>
      <c r="N11" s="66">
        <f>-'VARIAZIONI PATRIMONIALI'!M3</f>
        <v>0</v>
      </c>
      <c r="O11" s="66">
        <f>-'VARIAZIONI PATRIMONIALI'!N3</f>
        <v>0</v>
      </c>
      <c r="P11" s="66">
        <f>-'VARIAZIONI PATRIMONIALI'!O3</f>
        <v>0</v>
      </c>
      <c r="Q11" s="66">
        <f>-'VARIAZIONI PATRIMONIALI'!P3</f>
        <v>0</v>
      </c>
      <c r="R11" s="66">
        <f>-'VARIAZIONI PATRIMONIALI'!Q3</f>
        <v>0</v>
      </c>
      <c r="S11" s="66">
        <f>-'VARIAZIONI PATRIMONIALI'!R3</f>
        <v>0</v>
      </c>
      <c r="T11" s="66">
        <f>-'VARIAZIONI PATRIMONIALI'!S3</f>
        <v>0</v>
      </c>
      <c r="U11" s="66">
        <f>-'VARIAZIONI PATRIMONIALI'!T3</f>
        <v>0</v>
      </c>
      <c r="V11" s="66">
        <f>-'VARIAZIONI PATRIMONIALI'!U3</f>
        <v>0</v>
      </c>
      <c r="W11" s="66">
        <f>-'VARIAZIONI PATRIMONIALI'!V3</f>
        <v>0</v>
      </c>
      <c r="X11" s="66">
        <f>-'VARIAZIONI PATRIMONIALI'!W3</f>
        <v>0</v>
      </c>
      <c r="Y11" s="66">
        <f>-'VARIAZIONI PATRIMONIALI'!X3</f>
        <v>0</v>
      </c>
      <c r="Z11" s="66">
        <f>-'VARIAZIONI PATRIMONIALI'!Y3</f>
        <v>0</v>
      </c>
      <c r="AA11" s="66">
        <f>-'VARIAZIONI PATRIMONIALI'!Z3</f>
        <v>0</v>
      </c>
      <c r="AB11" s="66">
        <f>-'VARIAZIONI PATRIMONIALI'!AA3</f>
        <v>0</v>
      </c>
      <c r="AC11" s="66">
        <f>-'VARIAZIONI PATRIMONIALI'!AB3</f>
        <v>0</v>
      </c>
      <c r="AD11" s="66">
        <f>-'VARIAZIONI PATRIMONIALI'!AC3</f>
        <v>0</v>
      </c>
      <c r="AE11" s="66">
        <f>-'VARIAZIONI PATRIMONIALI'!AD3</f>
        <v>0</v>
      </c>
      <c r="AF11" s="66">
        <f>-'VARIAZIONI PATRIMONIALI'!AE3</f>
        <v>0</v>
      </c>
      <c r="AG11" s="66">
        <f>-'VARIAZIONI PATRIMONIALI'!AF3</f>
        <v>0</v>
      </c>
      <c r="AH11" s="66">
        <f>-'VARIAZIONI PATRIMONIALI'!AG3</f>
        <v>0</v>
      </c>
      <c r="AI11" s="66">
        <f>-'VARIAZIONI PATRIMONIALI'!AH3</f>
        <v>0</v>
      </c>
      <c r="AJ11" s="66">
        <f>-'VARIAZIONI PATRIMONIALI'!AI3</f>
        <v>0</v>
      </c>
      <c r="AK11" s="66">
        <f>-'VARIAZIONI PATRIMONIALI'!AJ3</f>
        <v>0</v>
      </c>
      <c r="AL11" s="66">
        <f>-'VARIAZIONI PATRIMONIALI'!AK3</f>
        <v>0</v>
      </c>
      <c r="AM11" s="66">
        <f>-'VARIAZIONI PATRIMONIALI'!AL3</f>
        <v>0</v>
      </c>
    </row>
    <row r="12" spans="1:39" s="66" customFormat="1" ht="12.75" x14ac:dyDescent="0.2">
      <c r="C12" s="66" t="s">
        <v>392</v>
      </c>
      <c r="D12" s="66">
        <f>+'VARIAZIONI PATRIMONIALI'!C25</f>
        <v>127125.18</v>
      </c>
      <c r="E12" s="66">
        <f>+'VARIAZIONI PATRIMONIALI'!D25</f>
        <v>161565.42599999998</v>
      </c>
      <c r="F12" s="66">
        <f>+'VARIAZIONI PATRIMONIALI'!E25</f>
        <v>157783.13099999999</v>
      </c>
      <c r="G12" s="66">
        <f>+'VARIAZIONI PATRIMONIALI'!F25</f>
        <v>150975</v>
      </c>
      <c r="H12" s="66">
        <f>+'VARIAZIONI PATRIMONIALI'!G25</f>
        <v>38979</v>
      </c>
      <c r="I12" s="66">
        <f>+'VARIAZIONI PATRIMONIALI'!H25</f>
        <v>0</v>
      </c>
      <c r="J12" s="66">
        <f>+'VARIAZIONI PATRIMONIALI'!I25</f>
        <v>0</v>
      </c>
      <c r="K12" s="66">
        <f>+'VARIAZIONI PATRIMONIALI'!J25</f>
        <v>0</v>
      </c>
      <c r="L12" s="66">
        <f>+'VARIAZIONI PATRIMONIALI'!K25</f>
        <v>0</v>
      </c>
      <c r="M12" s="66">
        <f>+'VARIAZIONI PATRIMONIALI'!L25</f>
        <v>0</v>
      </c>
      <c r="N12" s="66">
        <f>+'VARIAZIONI PATRIMONIALI'!M25</f>
        <v>0</v>
      </c>
      <c r="O12" s="66">
        <f>+'VARIAZIONI PATRIMONIALI'!N25</f>
        <v>0</v>
      </c>
      <c r="P12" s="66">
        <f>+'VARIAZIONI PATRIMONIALI'!O25</f>
        <v>0</v>
      </c>
      <c r="Q12" s="66">
        <f>+'VARIAZIONI PATRIMONIALI'!P25</f>
        <v>0</v>
      </c>
      <c r="R12" s="66">
        <f>+'VARIAZIONI PATRIMONIALI'!Q25</f>
        <v>0</v>
      </c>
      <c r="S12" s="66">
        <f>+'VARIAZIONI PATRIMONIALI'!R25</f>
        <v>0</v>
      </c>
      <c r="T12" s="66">
        <f>+'VARIAZIONI PATRIMONIALI'!S25</f>
        <v>0</v>
      </c>
      <c r="U12" s="66">
        <f>+'VARIAZIONI PATRIMONIALI'!T25</f>
        <v>0</v>
      </c>
      <c r="V12" s="66">
        <f>+'VARIAZIONI PATRIMONIALI'!U25</f>
        <v>0</v>
      </c>
      <c r="W12" s="66">
        <f>+'VARIAZIONI PATRIMONIALI'!V25</f>
        <v>0</v>
      </c>
      <c r="X12" s="66">
        <f>+'VARIAZIONI PATRIMONIALI'!W25</f>
        <v>0</v>
      </c>
      <c r="Y12" s="66">
        <f>+'VARIAZIONI PATRIMONIALI'!X25</f>
        <v>0</v>
      </c>
      <c r="Z12" s="66">
        <f>+'VARIAZIONI PATRIMONIALI'!Y25</f>
        <v>0</v>
      </c>
      <c r="AA12" s="66">
        <f>+'VARIAZIONI PATRIMONIALI'!Z25</f>
        <v>0</v>
      </c>
      <c r="AB12" s="66">
        <f>+'VARIAZIONI PATRIMONIALI'!AA25</f>
        <v>0</v>
      </c>
      <c r="AC12" s="66">
        <f>+'VARIAZIONI PATRIMONIALI'!AB25</f>
        <v>0</v>
      </c>
      <c r="AD12" s="66">
        <f>+'VARIAZIONI PATRIMONIALI'!AC25</f>
        <v>0</v>
      </c>
      <c r="AE12" s="66">
        <f>+'VARIAZIONI PATRIMONIALI'!AD25</f>
        <v>0</v>
      </c>
      <c r="AF12" s="66">
        <f>+'VARIAZIONI PATRIMONIALI'!AE25</f>
        <v>0</v>
      </c>
      <c r="AG12" s="66">
        <f>+'VARIAZIONI PATRIMONIALI'!AF25</f>
        <v>0</v>
      </c>
      <c r="AH12" s="66">
        <f>+'VARIAZIONI PATRIMONIALI'!AG25</f>
        <v>0</v>
      </c>
      <c r="AI12" s="66">
        <f>+'VARIAZIONI PATRIMONIALI'!AH25</f>
        <v>0</v>
      </c>
      <c r="AJ12" s="66">
        <f>+'VARIAZIONI PATRIMONIALI'!AI25</f>
        <v>0</v>
      </c>
      <c r="AK12" s="66">
        <f>+'VARIAZIONI PATRIMONIALI'!AJ25</f>
        <v>0</v>
      </c>
      <c r="AL12" s="66">
        <f>+'VARIAZIONI PATRIMONIALI'!AK25</f>
        <v>0</v>
      </c>
      <c r="AM12" s="66">
        <f>+'VARIAZIONI PATRIMONIALI'!AL25</f>
        <v>0</v>
      </c>
    </row>
    <row r="13" spans="1:39" s="66" customFormat="1" ht="12.75" x14ac:dyDescent="0.2">
      <c r="C13" s="66" t="s">
        <v>393</v>
      </c>
      <c r="D13" s="67">
        <f>-'VARIAZIONI PATRIMONIALI'!C11</f>
        <v>0</v>
      </c>
      <c r="E13" s="67">
        <f>-'VARIAZIONI PATRIMONIALI'!D11</f>
        <v>0</v>
      </c>
      <c r="F13" s="67">
        <f>-'VARIAZIONI PATRIMONIALI'!E11</f>
        <v>0</v>
      </c>
      <c r="G13" s="67">
        <f>-'VARIAZIONI PATRIMONIALI'!F11</f>
        <v>0</v>
      </c>
      <c r="H13" s="67">
        <f>-'VARIAZIONI PATRIMONIALI'!G11</f>
        <v>0</v>
      </c>
      <c r="I13" s="67">
        <f>-'VARIAZIONI PATRIMONIALI'!H11</f>
        <v>0</v>
      </c>
      <c r="J13" s="67">
        <f>-'VARIAZIONI PATRIMONIALI'!I11</f>
        <v>0</v>
      </c>
      <c r="K13" s="67">
        <f>-'VARIAZIONI PATRIMONIALI'!J11</f>
        <v>0</v>
      </c>
      <c r="L13" s="67">
        <f>-'VARIAZIONI PATRIMONIALI'!K11</f>
        <v>0</v>
      </c>
      <c r="M13" s="67">
        <f>-'VARIAZIONI PATRIMONIALI'!L11</f>
        <v>0</v>
      </c>
      <c r="N13" s="67">
        <f>-'VARIAZIONI PATRIMONIALI'!M11</f>
        <v>0</v>
      </c>
      <c r="O13" s="67">
        <f>-'VARIAZIONI PATRIMONIALI'!N11</f>
        <v>0</v>
      </c>
      <c r="P13" s="67">
        <f>-'VARIAZIONI PATRIMONIALI'!O11</f>
        <v>0</v>
      </c>
      <c r="Q13" s="67">
        <f>-'VARIAZIONI PATRIMONIALI'!P11</f>
        <v>0</v>
      </c>
      <c r="R13" s="67">
        <f>-'VARIAZIONI PATRIMONIALI'!Q11</f>
        <v>0</v>
      </c>
      <c r="S13" s="67">
        <f>-'VARIAZIONI PATRIMONIALI'!R11</f>
        <v>0</v>
      </c>
      <c r="T13" s="67">
        <f>-'VARIAZIONI PATRIMONIALI'!S11</f>
        <v>0</v>
      </c>
      <c r="U13" s="67">
        <f>-'VARIAZIONI PATRIMONIALI'!T11</f>
        <v>0</v>
      </c>
      <c r="V13" s="67">
        <f>-'VARIAZIONI PATRIMONIALI'!U11</f>
        <v>0</v>
      </c>
      <c r="W13" s="67">
        <f>-'VARIAZIONI PATRIMONIALI'!V11</f>
        <v>0</v>
      </c>
      <c r="X13" s="67">
        <f>-'VARIAZIONI PATRIMONIALI'!W11</f>
        <v>0</v>
      </c>
      <c r="Y13" s="67">
        <f>-'VARIAZIONI PATRIMONIALI'!X11</f>
        <v>0</v>
      </c>
      <c r="Z13" s="67">
        <f>-'VARIAZIONI PATRIMONIALI'!Y11</f>
        <v>0</v>
      </c>
      <c r="AA13" s="67">
        <f>-'VARIAZIONI PATRIMONIALI'!Z11</f>
        <v>0</v>
      </c>
      <c r="AB13" s="67">
        <f>-'VARIAZIONI PATRIMONIALI'!AA11</f>
        <v>0</v>
      </c>
      <c r="AC13" s="67">
        <f>-'VARIAZIONI PATRIMONIALI'!AB11</f>
        <v>0</v>
      </c>
      <c r="AD13" s="67">
        <f>-'VARIAZIONI PATRIMONIALI'!AC11</f>
        <v>0</v>
      </c>
      <c r="AE13" s="67">
        <f>-'VARIAZIONI PATRIMONIALI'!AD11</f>
        <v>0</v>
      </c>
      <c r="AF13" s="67">
        <f>-'VARIAZIONI PATRIMONIALI'!AE11</f>
        <v>0</v>
      </c>
      <c r="AG13" s="67">
        <f>-'VARIAZIONI PATRIMONIALI'!AF11</f>
        <v>0</v>
      </c>
      <c r="AH13" s="67">
        <f>-'VARIAZIONI PATRIMONIALI'!AG11</f>
        <v>0</v>
      </c>
      <c r="AI13" s="67">
        <f>-'VARIAZIONI PATRIMONIALI'!AH11</f>
        <v>0</v>
      </c>
      <c r="AJ13" s="67">
        <f>-'VARIAZIONI PATRIMONIALI'!AI11</f>
        <v>0</v>
      </c>
      <c r="AK13" s="67">
        <f>-'VARIAZIONI PATRIMONIALI'!AJ11</f>
        <v>0</v>
      </c>
      <c r="AL13" s="67">
        <f>-'VARIAZIONI PATRIMONIALI'!AK11</f>
        <v>0</v>
      </c>
      <c r="AM13" s="67">
        <f>-'VARIAZIONI PATRIMONIALI'!AL11</f>
        <v>0</v>
      </c>
    </row>
    <row r="14" spans="1:39" s="66" customFormat="1" ht="12.75" x14ac:dyDescent="0.2">
      <c r="C14" s="66" t="s">
        <v>394</v>
      </c>
      <c r="D14" s="66">
        <f>+SPm!D12-SPm!D14+SPm!E59-SPm!D59+SPm!E58-SPm!D58</f>
        <v>3148.6666666666661</v>
      </c>
      <c r="E14" s="66">
        <f>+SPm!E12-SPm!E14+SPm!F59-SPm!E59+SPm!F58-SPm!E58</f>
        <v>733.33333333333303</v>
      </c>
      <c r="F14" s="66">
        <f>+SPm!F12-SPm!F14+SPm!G59-SPm!F59+SPm!G58-SPm!F58</f>
        <v>733.33333333333303</v>
      </c>
      <c r="G14" s="66">
        <f>+SPm!G12-SPm!G14+SPm!H59-SPm!G59+SPm!H58-SPm!G58</f>
        <v>733.33333333333303</v>
      </c>
      <c r="H14" s="66">
        <f>+SPm!H12-SPm!H14+SPm!I59-SPm!H59+SPm!I58-SPm!H58</f>
        <v>733.33333333333303</v>
      </c>
      <c r="I14" s="66">
        <f>+SPm!I12-SPm!I14+SPm!J59-SPm!I59+SPm!J58-SPm!I58</f>
        <v>733.33333333333303</v>
      </c>
      <c r="J14" s="66">
        <f>+SPm!J12-SPm!J14+SPm!K59-SPm!J59+SPm!K58-SPm!J58</f>
        <v>733.33333333333303</v>
      </c>
      <c r="K14" s="66">
        <f>+SPm!K12-SPm!K14+SPm!L59-SPm!K59+SPm!L58-SPm!K58</f>
        <v>-1833.333333333333</v>
      </c>
      <c r="L14" s="66">
        <f>+SPm!L12-SPm!L14+SPm!M59-SPm!L59+SPm!M58-SPm!L58</f>
        <v>733.33333333333303</v>
      </c>
      <c r="M14" s="66">
        <f>+SPm!M12-SPm!M14+SPm!N59-SPm!M59+SPm!N58-SPm!M58</f>
        <v>733.33333333333303</v>
      </c>
      <c r="N14" s="66">
        <f>+SPm!N12-SPm!N14+SPm!O59-SPm!N59+SPm!O58-SPm!N58</f>
        <v>733.33333333333303</v>
      </c>
      <c r="O14" s="66">
        <f>+SPm!O12-SPm!O14+SPm!P59-SPm!O59+SPm!P58-SPm!O58</f>
        <v>-2016.6666666666652</v>
      </c>
      <c r="P14" s="66">
        <f>+SPm!P12-SPm!P14+SPm!Q59-SPm!P59+SPm!Q58-SPm!P58</f>
        <v>2045.0966666666645</v>
      </c>
      <c r="Q14" s="66">
        <f>+SPm!Q12-SPm!Q14+SPm!R59-SPm!Q59+SPm!R58-SPm!Q58</f>
        <v>1176.9999999999991</v>
      </c>
      <c r="R14" s="66">
        <f>+SPm!R12-SPm!R14+SPm!S59-SPm!R59+SPm!S58-SPm!R58</f>
        <v>1176.9999999999991</v>
      </c>
      <c r="S14" s="66">
        <f>+SPm!S12-SPm!S14+SPm!T59-SPm!S59+SPm!T58-SPm!S58</f>
        <v>1176.9999999999991</v>
      </c>
      <c r="T14" s="66">
        <f>+SPm!T12-SPm!T14+SPm!U59-SPm!T59+SPm!U58-SPm!T58</f>
        <v>1177</v>
      </c>
      <c r="U14" s="66">
        <f>+SPm!U12-SPm!U14+SPm!V59-SPm!U59+SPm!V58-SPm!U58</f>
        <v>1177</v>
      </c>
      <c r="V14" s="66">
        <f>+SPm!V12-SPm!V14+SPm!W59-SPm!V59+SPm!W58-SPm!V58</f>
        <v>1177</v>
      </c>
      <c r="W14" s="66">
        <f>+SPm!W12-SPm!W14+SPm!X59-SPm!W59+SPm!X58-SPm!W58</f>
        <v>-5554.9999999999955</v>
      </c>
      <c r="X14" s="66">
        <f>+SPm!X12-SPm!X14+SPm!Y59-SPm!X59+SPm!Y58-SPm!X58</f>
        <v>1176.9999999999991</v>
      </c>
      <c r="Y14" s="66">
        <f>+SPm!Y12-SPm!Y14+SPm!Z59-SPm!Y59+SPm!Z58-SPm!Y58</f>
        <v>1177</v>
      </c>
      <c r="Z14" s="66">
        <f>+SPm!Z12-SPm!Z14+SPm!AA59-SPm!Z59+SPm!AA58-SPm!Z58</f>
        <v>1177</v>
      </c>
      <c r="AA14" s="66">
        <f>+SPm!AA12-SPm!AA14+SPm!AB59-SPm!AA59+SPm!AB58-SPm!AA58</f>
        <v>-4542.9999999999991</v>
      </c>
      <c r="AB14" s="66">
        <f>+SPm!AB12-SPm!AB14+SPm!AC59-SPm!AB59+SPm!AC58-SPm!AB58</f>
        <v>2571.2765333333346</v>
      </c>
      <c r="AC14" s="66">
        <f>+SPm!AC12-SPm!AC14+SPm!AD59-SPm!AC59+SPm!AD58-SPm!AC58</f>
        <v>1673.0266666666657</v>
      </c>
      <c r="AD14" s="66">
        <f>+SPm!AD12-SPm!AD14+SPm!AE59-SPm!AD59+SPm!AE58-SPm!AD58</f>
        <v>1673.0266666666666</v>
      </c>
      <c r="AE14" s="66">
        <f>+SPm!AE12-SPm!AE14+SPm!AF59-SPm!AE59+SPm!AF58-SPm!AE58</f>
        <v>1673.0266666666666</v>
      </c>
      <c r="AF14" s="66">
        <f>+SPm!AF12-SPm!AF14+SPm!AG59-SPm!AF59+SPm!AG58-SPm!AF58</f>
        <v>1673.0266666666666</v>
      </c>
      <c r="AG14" s="66">
        <f>+SPm!AG12-SPm!AG14+SPm!AH59-SPm!AG59+SPm!AH58-SPm!AG58</f>
        <v>1673.0266666666666</v>
      </c>
      <c r="AH14" s="66">
        <f>+SPm!AH12-SPm!AH14+SPm!AI59-SPm!AH59+SPm!AI58-SPm!AH58</f>
        <v>1673.0266666666648</v>
      </c>
      <c r="AI14" s="66">
        <f>+SPm!AI12-SPm!AI14+SPm!AJ59-SPm!AI59+SPm!AJ58-SPm!AI58</f>
        <v>-8780.5666666666602</v>
      </c>
      <c r="AJ14" s="66">
        <f>+SPm!AJ12-SPm!AJ14+SPm!AK59-SPm!AJ59+SPm!AK58-SPm!AJ58</f>
        <v>1673.0266666666666</v>
      </c>
      <c r="AK14" s="66">
        <f>+SPm!AK12-SPm!AK14+SPm!AL59-SPm!AK59+SPm!AL58-SPm!AK58</f>
        <v>1673.0266666666666</v>
      </c>
      <c r="AL14" s="66">
        <f>+SPm!AL12-SPm!AL14+SPm!AM59-SPm!AL59+SPm!AM58-SPm!AL58</f>
        <v>1673.0266666666666</v>
      </c>
      <c r="AM14" s="66">
        <f>+SPm!AM12-SPm!AM14+SPm!AN59-SPm!AM59+SPm!AN58-SPm!AM58</f>
        <v>-6899.8233333333319</v>
      </c>
    </row>
    <row r="15" spans="1:39" s="66" customFormat="1" ht="12.75" x14ac:dyDescent="0.2">
      <c r="C15" s="66" t="s">
        <v>395</v>
      </c>
      <c r="D15" s="66">
        <f>+CEm!D36</f>
        <v>153.99999999999997</v>
      </c>
      <c r="E15" s="66">
        <f>+CEm!E36</f>
        <v>153.99999999999997</v>
      </c>
      <c r="F15" s="66">
        <f>+CEm!F36</f>
        <v>153.99999999999997</v>
      </c>
      <c r="G15" s="66">
        <f>+CEm!G36</f>
        <v>153.99999999999997</v>
      </c>
      <c r="H15" s="66">
        <f>+CEm!H36</f>
        <v>153.99999999999997</v>
      </c>
      <c r="I15" s="66">
        <f>+CEm!I36</f>
        <v>153.99999999999997</v>
      </c>
      <c r="J15" s="66">
        <f>+CEm!J36</f>
        <v>153.99999999999997</v>
      </c>
      <c r="K15" s="66">
        <f>+CEm!K36</f>
        <v>153.99999999999997</v>
      </c>
      <c r="L15" s="66">
        <f>+CEm!L36</f>
        <v>153.99999999999997</v>
      </c>
      <c r="M15" s="66">
        <f>+CEm!M36</f>
        <v>153.99999999999997</v>
      </c>
      <c r="N15" s="66">
        <f>+CEm!N36</f>
        <v>153.99999999999997</v>
      </c>
      <c r="O15" s="66">
        <f>+CEm!O36</f>
        <v>153.99999999999997</v>
      </c>
      <c r="P15" s="66">
        <f>+CEm!P36</f>
        <v>233.30999999999995</v>
      </c>
      <c r="Q15" s="66">
        <f>+CEm!Q36</f>
        <v>233.30999999999995</v>
      </c>
      <c r="R15" s="66">
        <f>+CEm!R36</f>
        <v>233.30999999999995</v>
      </c>
      <c r="S15" s="66">
        <f>+CEm!S36</f>
        <v>233.30999999999995</v>
      </c>
      <c r="T15" s="66">
        <f>+CEm!T36</f>
        <v>233.30999999999995</v>
      </c>
      <c r="U15" s="66">
        <f>+CEm!U36</f>
        <v>233.30999999999995</v>
      </c>
      <c r="V15" s="66">
        <f>+CEm!V36</f>
        <v>233.30999999999995</v>
      </c>
      <c r="W15" s="66">
        <f>+CEm!W36</f>
        <v>233.30999999999995</v>
      </c>
      <c r="X15" s="66">
        <f>+CEm!X36</f>
        <v>233.30999999999995</v>
      </c>
      <c r="Y15" s="66">
        <f>+CEm!Y36</f>
        <v>233.30999999999995</v>
      </c>
      <c r="Z15" s="66">
        <f>+CEm!Z36</f>
        <v>233.30999999999995</v>
      </c>
      <c r="AA15" s="66">
        <f>+CEm!AA36</f>
        <v>233.30999999999995</v>
      </c>
      <c r="AB15" s="66">
        <f>+CEm!AB36</f>
        <v>314.19079999999997</v>
      </c>
      <c r="AC15" s="66">
        <f>+CEm!AC36</f>
        <v>314.19079999999997</v>
      </c>
      <c r="AD15" s="66">
        <f>+CEm!AD36</f>
        <v>314.19079999999997</v>
      </c>
      <c r="AE15" s="66">
        <f>+CEm!AE36</f>
        <v>314.19079999999997</v>
      </c>
      <c r="AF15" s="66">
        <f>+CEm!AF36</f>
        <v>314.19079999999997</v>
      </c>
      <c r="AG15" s="66">
        <f>+CEm!AG36</f>
        <v>314.19079999999997</v>
      </c>
      <c r="AH15" s="66">
        <f>+CEm!AH36</f>
        <v>314.19079999999997</v>
      </c>
      <c r="AI15" s="66">
        <f>+CEm!AI36</f>
        <v>314.19079999999997</v>
      </c>
      <c r="AJ15" s="66">
        <f>+CEm!AJ36</f>
        <v>314.19079999999997</v>
      </c>
      <c r="AK15" s="66">
        <f>+CEm!AK36</f>
        <v>314.19079999999997</v>
      </c>
      <c r="AL15" s="66">
        <f>+CEm!AL36</f>
        <v>314.19079999999997</v>
      </c>
      <c r="AM15" s="66">
        <f>+CEm!AM36</f>
        <v>314.19079999999997</v>
      </c>
    </row>
    <row r="16" spans="1:39" s="66" customFormat="1" ht="12.75" x14ac:dyDescent="0.2">
      <c r="C16" s="66" t="s">
        <v>396</v>
      </c>
      <c r="D16" s="66">
        <f>+SPm!D14-SPm!E14+SPm!E60-SPm!D60</f>
        <v>22594.058539999882</v>
      </c>
      <c r="E16" s="66">
        <f>+SPm!E14-SPm!F14+SPm!F60-SPm!E60</f>
        <v>-8189.4950399998925</v>
      </c>
      <c r="F16" s="66">
        <f>+SPm!F14-SPm!G14+SPm!G60-SPm!F60</f>
        <v>35194.792000000009</v>
      </c>
      <c r="G16" s="66">
        <f>+SPm!G14-SPm!H14+SPm!H60-SPm!G60</f>
        <v>-543.3677354394531</v>
      </c>
      <c r="H16" s="66">
        <f>+SPm!H14-SPm!I14+SPm!I60-SPm!H60</f>
        <v>-7.7855030280043138</v>
      </c>
      <c r="I16" s="66">
        <f>+SPm!I14-SPm!J14+SPm!J60-SPm!I60</f>
        <v>-7.630049154322478</v>
      </c>
      <c r="J16" s="66">
        <f>+SPm!J14-SPm!K14+SPm!K60-SPm!J60</f>
        <v>-7.8106563495603041</v>
      </c>
      <c r="K16" s="66">
        <f>+SPm!K14-SPm!L14+SPm!L60-SPm!K60</f>
        <v>-7.8233249109252938</v>
      </c>
      <c r="L16" s="66">
        <f>+SPm!L14-SPm!M14+SPm!M60-SPm!L60</f>
        <v>-7.6680551371900947</v>
      </c>
      <c r="M16" s="66">
        <f>+SPm!M14-SPm!N14+SPm!N60-SPm!M60</f>
        <v>-7.8488473284451175</v>
      </c>
      <c r="N16" s="66">
        <f>+SPm!N14-SPm!O14+SPm!O60-SPm!N60</f>
        <v>-7.6937017863674555</v>
      </c>
      <c r="O16" s="66">
        <f>+SPm!O14-SPm!P14+SPm!P60-SPm!O60</f>
        <v>-7.8746188139848527</v>
      </c>
      <c r="P16" s="66">
        <f>+SPm!P14-SPm!Q14+SPm!Q60-SPm!P60</f>
        <v>-7.8875987159117358</v>
      </c>
      <c r="Q16" s="66">
        <f>+SPm!Q14-SPm!R14+SPm!R60-SPm!Q60</f>
        <v>-7.3966417981428094</v>
      </c>
      <c r="R16" s="66">
        <f>+SPm!R14-SPm!S14+SPm!S60-SPm!R60</f>
        <v>-7.9137483682643506</v>
      </c>
      <c r="S16" s="66">
        <f>+SPm!S14-SPm!T14+SPm!T60-SPm!S60</f>
        <v>-7.7589187352496083</v>
      </c>
      <c r="T16" s="66">
        <f>+SPm!T14-SPm!U14+SPm!U60-SPm!T60</f>
        <v>-7.9401532096817391</v>
      </c>
      <c r="U16" s="66">
        <f>+SPm!U14-SPm!V14+SPm!V60-SPm!U60</f>
        <v>-7.7854521035915241</v>
      </c>
      <c r="V16" s="66">
        <f>+SPm!V14-SPm!W14+SPm!W60-SPm!V60</f>
        <v>213.75057030685275</v>
      </c>
      <c r="W16" s="66">
        <f>+SPm!W14-SPm!X14+SPm!X60-SPm!W60</f>
        <v>-6.9117324290782562</v>
      </c>
      <c r="X16" s="66">
        <f>+SPm!X14-SPm!Y14+SPm!Y60-SPm!X60</f>
        <v>217.44677096723171</v>
      </c>
      <c r="Y16" s="66">
        <f>+SPm!Y14-SPm!Z14+SPm!Z60-SPm!Y60</f>
        <v>-5.8584770475135883</v>
      </c>
      <c r="Z16" s="66">
        <f>+SPm!Z14-SPm!AA14+SPm!AA60-SPm!Z60</f>
        <v>-5.6936432774309651</v>
      </c>
      <c r="AA16" s="66">
        <f>+SPm!AA14-SPm!AB14+SPm!AB60-SPm!AA60</f>
        <v>-5.8648249191392097</v>
      </c>
      <c r="AB16" s="66">
        <f>+SPm!AB14-SPm!AC14+SPm!AC60-SPm!AB60</f>
        <v>-5.8680220476526301</v>
      </c>
      <c r="AC16" s="66">
        <f>+SPm!AC14-SPm!AD14+SPm!AD60-SPm!AC60</f>
        <v>-5.3672347383326269</v>
      </c>
      <c r="AD16" s="66">
        <f>+SPm!AD14-SPm!AE14+SPm!AE60-SPm!AD60</f>
        <v>-5.8744630669680191</v>
      </c>
      <c r="AE16" s="66">
        <f>+SPm!AE14-SPm!AF14+SPm!AF60-SPm!AE60</f>
        <v>-5.7097071096359286</v>
      </c>
      <c r="AF16" s="66">
        <f>+SPm!AF14-SPm!AG14+SPm!AG60-SPm!AF60</f>
        <v>-5.8809669428665075</v>
      </c>
      <c r="AG16" s="66">
        <f>+SPm!AG14-SPm!AH14+SPm!AH60-SPm!AG60</f>
        <v>-5.7162426434806548</v>
      </c>
      <c r="AH16" s="66">
        <f>+SPm!AH14-SPm!AI14+SPm!AI60-SPm!AH60</f>
        <v>136.59697782710282</v>
      </c>
      <c r="AI16" s="66">
        <f>+SPm!AI14-SPm!AJ14+SPm!AJ60-SPm!AI60</f>
        <v>-5.2079999999987194</v>
      </c>
      <c r="AJ16" s="66">
        <f>+SPm!AJ14-SPm!AK14+SPm!AK60-SPm!AJ60</f>
        <v>-5.0400000000008731</v>
      </c>
      <c r="AK16" s="66">
        <f>+SPm!AK14-SPm!AL14+SPm!AL60-SPm!AK60</f>
        <v>-5.2079999999987194</v>
      </c>
      <c r="AL16" s="66">
        <f>+SPm!AL14-SPm!AM14+SPm!AM60-SPm!AL60</f>
        <v>-5.0400000000008731</v>
      </c>
      <c r="AM16" s="66">
        <f>+SPm!AM14-SPm!AN14+SPm!AN60-SPm!AM60</f>
        <v>-36109.830399999992</v>
      </c>
    </row>
    <row r="17" spans="3:39" s="66" customFormat="1" ht="12.75" x14ac:dyDescent="0.2">
      <c r="C17" s="66" t="s">
        <v>397</v>
      </c>
      <c r="D17" s="66">
        <f>+SPm!D15-SPm!E15+SPm!E63-SPm!D63</f>
        <v>0</v>
      </c>
      <c r="E17" s="66">
        <f>+SPm!E15-SPm!F15+SPm!F63-SPm!E63</f>
        <v>0</v>
      </c>
      <c r="F17" s="66">
        <f>+SPm!F15-SPm!G15+SPm!G63-SPm!F63</f>
        <v>0</v>
      </c>
      <c r="G17" s="66">
        <f>+SPm!G15-SPm!H15+SPm!H63-SPm!G63</f>
        <v>0</v>
      </c>
      <c r="H17" s="66">
        <f>+SPm!H15-SPm!I15+SPm!I63-SPm!H63</f>
        <v>0</v>
      </c>
      <c r="I17" s="66">
        <f>+SPm!I15-SPm!J15+SPm!J63-SPm!I63</f>
        <v>0</v>
      </c>
      <c r="J17" s="66">
        <f>+SPm!J15-SPm!K15+SPm!K63-SPm!J63</f>
        <v>0</v>
      </c>
      <c r="K17" s="66">
        <f>+SPm!K15-SPm!L15+SPm!L63-SPm!K63</f>
        <v>0</v>
      </c>
      <c r="L17" s="66">
        <f>+SPm!L15-SPm!M15+SPm!M63-SPm!L63</f>
        <v>0</v>
      </c>
      <c r="M17" s="66">
        <f>+SPm!M15-SPm!N15+SPm!N63-SPm!M63</f>
        <v>0</v>
      </c>
      <c r="N17" s="66">
        <f>+SPm!N15-SPm!O15+SPm!O63-SPm!N63</f>
        <v>0</v>
      </c>
      <c r="O17" s="66">
        <f>+SPm!O15-SPm!P15+SPm!P63-SPm!O63</f>
        <v>0</v>
      </c>
      <c r="P17" s="66">
        <f>+SPm!P15-SPm!Q15+SPm!Q63-SPm!P63</f>
        <v>0</v>
      </c>
      <c r="Q17" s="66">
        <f>+SPm!Q15-SPm!R15+SPm!R63-SPm!Q63</f>
        <v>0</v>
      </c>
      <c r="R17" s="66">
        <f>+SPm!R15-SPm!S15+SPm!S63-SPm!R63</f>
        <v>0</v>
      </c>
      <c r="S17" s="66">
        <f>+SPm!S15-SPm!T15+SPm!T63-SPm!S63</f>
        <v>0</v>
      </c>
      <c r="T17" s="66">
        <f>+SPm!T15-SPm!U15+SPm!U63-SPm!T63</f>
        <v>0</v>
      </c>
      <c r="U17" s="66">
        <f>+SPm!U15-SPm!V15+SPm!V63-SPm!U63</f>
        <v>0</v>
      </c>
      <c r="V17" s="66">
        <f>+SPm!V15-SPm!W15+SPm!W63-SPm!V63</f>
        <v>0</v>
      </c>
      <c r="W17" s="66">
        <f>+SPm!W15-SPm!X15+SPm!X63-SPm!W63</f>
        <v>0</v>
      </c>
      <c r="X17" s="66">
        <f>+SPm!X15-SPm!Y15+SPm!Y63-SPm!X63</f>
        <v>0</v>
      </c>
      <c r="Y17" s="66">
        <f>+SPm!Y15-SPm!Z15+SPm!Z63-SPm!Y63</f>
        <v>0</v>
      </c>
      <c r="Z17" s="66">
        <f>+SPm!Z15-SPm!AA15+SPm!AA63-SPm!Z63</f>
        <v>0</v>
      </c>
      <c r="AA17" s="66">
        <f>+SPm!AA15-SPm!AB15+SPm!AB63-SPm!AA63</f>
        <v>0</v>
      </c>
      <c r="AB17" s="66">
        <f>+SPm!AB15-SPm!AC15+SPm!AC63-SPm!AB63</f>
        <v>0</v>
      </c>
      <c r="AC17" s="66">
        <f>+SPm!AC15-SPm!AD15+SPm!AD63-SPm!AC63</f>
        <v>0</v>
      </c>
      <c r="AD17" s="66">
        <f>+SPm!AD15-SPm!AE15+SPm!AE63-SPm!AD63</f>
        <v>0</v>
      </c>
      <c r="AE17" s="66">
        <f>+SPm!AE15-SPm!AF15+SPm!AF63-SPm!AE63</f>
        <v>0</v>
      </c>
      <c r="AF17" s="66">
        <f>+SPm!AF15-SPm!AG15+SPm!AG63-SPm!AF63</f>
        <v>0</v>
      </c>
      <c r="AG17" s="66">
        <f>+SPm!AG15-SPm!AH15+SPm!AH63-SPm!AG63</f>
        <v>0</v>
      </c>
      <c r="AH17" s="66">
        <f>+SPm!AH15-SPm!AI15+SPm!AI63-SPm!AH63</f>
        <v>0</v>
      </c>
      <c r="AI17" s="66">
        <f>+SPm!AI15-SPm!AJ15+SPm!AJ63-SPm!AI63</f>
        <v>0</v>
      </c>
      <c r="AJ17" s="66">
        <f>+SPm!AJ15-SPm!AK15+SPm!AK63-SPm!AJ63</f>
        <v>0</v>
      </c>
      <c r="AK17" s="66">
        <f>+SPm!AK15-SPm!AL15+SPm!AL63-SPm!AK63</f>
        <v>0</v>
      </c>
      <c r="AL17" s="66">
        <f>+SPm!AL15-SPm!AM15+SPm!AM63-SPm!AL63</f>
        <v>0</v>
      </c>
      <c r="AM17" s="66">
        <f>+SPm!AM15-SPm!AN15+SPm!AN63-SPm!AM63</f>
        <v>0</v>
      </c>
    </row>
    <row r="18" spans="3:39" s="66" customFormat="1" ht="12.75" x14ac:dyDescent="0.2">
      <c r="C18" s="66" t="s">
        <v>631</v>
      </c>
      <c r="D18" s="66">
        <f>+SPm!D17-SPm!E17</f>
        <v>-1477316.3814400006</v>
      </c>
      <c r="E18" s="66">
        <f>+SPm!E17-SPm!F17</f>
        <v>487785.95359999943</v>
      </c>
      <c r="F18" s="66">
        <f>+SPm!F17-SPm!G17</f>
        <v>-36104.622399999993</v>
      </c>
      <c r="G18" s="66">
        <f>+SPm!G17-SPm!H17</f>
        <v>-36104.622399999993</v>
      </c>
      <c r="H18" s="66">
        <f>+SPm!H17-SPm!I17</f>
        <v>-36104.622399999993</v>
      </c>
      <c r="I18" s="66">
        <f>+SPm!I17-SPm!J17</f>
        <v>-36104.622399999993</v>
      </c>
      <c r="J18" s="66">
        <f>+SPm!J17-SPm!K17</f>
        <v>-36104.622399999993</v>
      </c>
      <c r="K18" s="66">
        <f>+SPm!K17-SPm!L17</f>
        <v>-36104.622399999993</v>
      </c>
      <c r="L18" s="66">
        <f>+SPm!L17-SPm!M17</f>
        <v>-36104.622399999993</v>
      </c>
      <c r="M18" s="66">
        <f>+SPm!M17-SPm!N17</f>
        <v>-36104.622399999993</v>
      </c>
      <c r="N18" s="66">
        <f>+SPm!N17-SPm!O17</f>
        <v>-36104.622399999993</v>
      </c>
      <c r="O18" s="66">
        <f>+SPm!O17-SPm!P17</f>
        <v>-36104.622399999993</v>
      </c>
      <c r="P18" s="66">
        <f>+SPm!P17-SPm!Q17</f>
        <v>-36104.622399999993</v>
      </c>
      <c r="Q18" s="66">
        <f>+SPm!Q17-SPm!R17</f>
        <v>-36104.622399999993</v>
      </c>
      <c r="R18" s="66">
        <f>+SPm!R17-SPm!S17</f>
        <v>-36104.622399999993</v>
      </c>
      <c r="S18" s="66">
        <f>+SPm!S17-SPm!T17</f>
        <v>-36104.622399999993</v>
      </c>
      <c r="T18" s="66">
        <f>+SPm!T17-SPm!U17</f>
        <v>-36104.622399999993</v>
      </c>
      <c r="U18" s="66">
        <f>+SPm!U17-SPm!V17</f>
        <v>-36104.622399999993</v>
      </c>
      <c r="V18" s="66">
        <f>+SPm!V17-SPm!W17</f>
        <v>-36104.622399999993</v>
      </c>
      <c r="W18" s="66">
        <f>+SPm!W17-SPm!X17</f>
        <v>-36104.622399999993</v>
      </c>
      <c r="X18" s="66">
        <f>+SPm!X17-SPm!Y17</f>
        <v>-36104.622399999993</v>
      </c>
      <c r="Y18" s="66">
        <f>+SPm!Y17-SPm!Z17</f>
        <v>-36104.622399999993</v>
      </c>
      <c r="Z18" s="66">
        <f>+SPm!Z17-SPm!AA17</f>
        <v>-36104.622399999993</v>
      </c>
      <c r="AA18" s="66">
        <f>+SPm!AA17-SPm!AB17</f>
        <v>-36104.622399999993</v>
      </c>
      <c r="AB18" s="66">
        <f>+SPm!AB17-SPm!AC17</f>
        <v>-36104.622399999993</v>
      </c>
      <c r="AC18" s="66">
        <f>+SPm!AC17-SPm!AD17</f>
        <v>-36104.622399999993</v>
      </c>
      <c r="AD18" s="66">
        <f>+SPm!AD17-SPm!AE17</f>
        <v>-36104.622399999993</v>
      </c>
      <c r="AE18" s="66">
        <f>+SPm!AE17-SPm!AF17</f>
        <v>-36104.622399999993</v>
      </c>
      <c r="AF18" s="66">
        <f>+SPm!AF17-SPm!AG17</f>
        <v>-36104.622399999993</v>
      </c>
      <c r="AG18" s="66">
        <f>+SPm!AG17-SPm!AH17</f>
        <v>-36104.622399999993</v>
      </c>
      <c r="AH18" s="66">
        <f>+SPm!AH17-SPm!AI17</f>
        <v>-36104.622399999993</v>
      </c>
      <c r="AI18" s="66">
        <f>+SPm!AI17-SPm!AJ17</f>
        <v>-36104.622399999993</v>
      </c>
      <c r="AJ18" s="66">
        <f>+SPm!AJ17-SPm!AK17</f>
        <v>-36104.622399999993</v>
      </c>
      <c r="AK18" s="66">
        <f>+SPm!AK17-SPm!AL17</f>
        <v>-36104.622400000226</v>
      </c>
      <c r="AL18" s="66">
        <f>+SPm!AL17-SPm!AM17</f>
        <v>-36104.622400000226</v>
      </c>
      <c r="AM18" s="66">
        <f>+SPm!AM17-SPm!AN17</f>
        <v>902615.56</v>
      </c>
    </row>
    <row r="19" spans="3:39" s="66" customFormat="1" ht="12.75" x14ac:dyDescent="0.2"/>
    <row r="20" spans="3:39" s="64" customFormat="1" ht="12.75" x14ac:dyDescent="0.2">
      <c r="C20" s="64" t="s">
        <v>398</v>
      </c>
      <c r="D20" s="64">
        <f>SUM(D11:D17)</f>
        <v>-176978.09479333347</v>
      </c>
      <c r="E20" s="64">
        <f t="shared" ref="E20:AM20" si="1">SUM(E11:E17)</f>
        <v>-175736.73570666657</v>
      </c>
      <c r="F20" s="64">
        <f t="shared" si="1"/>
        <v>-136134.74366666665</v>
      </c>
      <c r="G20" s="64">
        <f t="shared" si="1"/>
        <v>-178681.0344021061</v>
      </c>
      <c r="H20" s="64">
        <f t="shared" si="1"/>
        <v>39858.547830305331</v>
      </c>
      <c r="I20" s="64">
        <f t="shared" si="1"/>
        <v>879.70328417901055</v>
      </c>
      <c r="J20" s="64">
        <f t="shared" si="1"/>
        <v>879.52267698377273</v>
      </c>
      <c r="K20" s="64">
        <f t="shared" si="1"/>
        <v>-1687.1566582442583</v>
      </c>
      <c r="L20" s="64">
        <f t="shared" si="1"/>
        <v>879.66527819614294</v>
      </c>
      <c r="M20" s="64">
        <f t="shared" si="1"/>
        <v>879.48448600488791</v>
      </c>
      <c r="N20" s="64">
        <f t="shared" si="1"/>
        <v>879.63963154696557</v>
      </c>
      <c r="O20" s="64">
        <f t="shared" si="1"/>
        <v>-1870.54128548065</v>
      </c>
      <c r="P20" s="64">
        <f t="shared" si="1"/>
        <v>2270.5190679507527</v>
      </c>
      <c r="Q20" s="64">
        <f t="shared" si="1"/>
        <v>1402.9133582018562</v>
      </c>
      <c r="R20" s="64">
        <f t="shared" si="1"/>
        <v>1402.3962516317347</v>
      </c>
      <c r="S20" s="64">
        <f t="shared" si="1"/>
        <v>1402.5510812647494</v>
      </c>
      <c r="T20" s="64">
        <f t="shared" si="1"/>
        <v>1402.3698467903182</v>
      </c>
      <c r="U20" s="64">
        <f t="shared" si="1"/>
        <v>1402.5245478964084</v>
      </c>
      <c r="V20" s="64">
        <f t="shared" si="1"/>
        <v>1624.0605703068527</v>
      </c>
      <c r="W20" s="64">
        <f t="shared" si="1"/>
        <v>-5328.6017324290733</v>
      </c>
      <c r="X20" s="64">
        <f t="shared" si="1"/>
        <v>1627.7567709672308</v>
      </c>
      <c r="Y20" s="64">
        <f t="shared" si="1"/>
        <v>1404.4515229524864</v>
      </c>
      <c r="Z20" s="64">
        <f t="shared" si="1"/>
        <v>1404.616356722569</v>
      </c>
      <c r="AA20" s="64">
        <f t="shared" si="1"/>
        <v>-4315.5548249191379</v>
      </c>
      <c r="AB20" s="64">
        <f t="shared" si="1"/>
        <v>2879.5993112856818</v>
      </c>
      <c r="AC20" s="64">
        <f t="shared" si="1"/>
        <v>1981.850231928333</v>
      </c>
      <c r="AD20" s="64">
        <f t="shared" si="1"/>
        <v>1981.3430035996985</v>
      </c>
      <c r="AE20" s="64">
        <f t="shared" si="1"/>
        <v>1981.5077595570306</v>
      </c>
      <c r="AF20" s="64">
        <f t="shared" si="1"/>
        <v>1981.3364997238</v>
      </c>
      <c r="AG20" s="64">
        <f t="shared" si="1"/>
        <v>1981.5012240231858</v>
      </c>
      <c r="AH20" s="64">
        <f t="shared" si="1"/>
        <v>2123.8144444937675</v>
      </c>
      <c r="AI20" s="64">
        <f t="shared" si="1"/>
        <v>-8471.5838666666587</v>
      </c>
      <c r="AJ20" s="64">
        <f t="shared" si="1"/>
        <v>1982.1774666666656</v>
      </c>
      <c r="AK20" s="64">
        <f t="shared" si="1"/>
        <v>1982.0094666666678</v>
      </c>
      <c r="AL20" s="64">
        <f t="shared" si="1"/>
        <v>1982.1774666666656</v>
      </c>
      <c r="AM20" s="64">
        <f t="shared" si="1"/>
        <v>-42695.462933333321</v>
      </c>
    </row>
    <row r="21" spans="3:39" s="66" customFormat="1" ht="12.75" x14ac:dyDescent="0.2"/>
    <row r="22" spans="3:39" s="64" customFormat="1" ht="12.75" x14ac:dyDescent="0.2">
      <c r="C22" s="64" t="s">
        <v>399</v>
      </c>
      <c r="D22" s="64">
        <f ca="1">+D9+D20</f>
        <v>1558968.8388733333</v>
      </c>
      <c r="E22" s="64">
        <f t="shared" ref="E22:AM22" ca="1" si="2">+E9+E20</f>
        <v>1004320.9019600003</v>
      </c>
      <c r="F22" s="64">
        <f t="shared" ca="1" si="2"/>
        <v>1043870.8140000001</v>
      </c>
      <c r="G22" s="64">
        <f t="shared" ca="1" si="2"/>
        <v>1001234.1232645608</v>
      </c>
      <c r="H22" s="64">
        <f t="shared" ca="1" si="2"/>
        <v>1219721.6254969721</v>
      </c>
      <c r="I22" s="64">
        <f t="shared" ca="1" si="2"/>
        <v>1180692.3809508458</v>
      </c>
      <c r="J22" s="64">
        <f t="shared" ca="1" si="2"/>
        <v>1180640.1203436507</v>
      </c>
      <c r="K22" s="64">
        <f t="shared" ca="1" si="2"/>
        <v>1178021.3610084224</v>
      </c>
      <c r="L22" s="64">
        <f t="shared" ca="1" si="2"/>
        <v>1180537.782944863</v>
      </c>
      <c r="M22" s="64">
        <f t="shared" ca="1" si="2"/>
        <v>1180485.5221526716</v>
      </c>
      <c r="N22" s="64">
        <f t="shared" ca="1" si="2"/>
        <v>1180435.2772982139</v>
      </c>
      <c r="O22" s="64">
        <f t="shared" ca="1" si="2"/>
        <v>1177633.0163811862</v>
      </c>
      <c r="P22" s="64">
        <f t="shared" ca="1" si="2"/>
        <v>1178602.4700679507</v>
      </c>
      <c r="Q22" s="64">
        <f t="shared" ca="1" si="2"/>
        <v>1177687.8243582018</v>
      </c>
      <c r="R22" s="64">
        <f t="shared" ca="1" si="2"/>
        <v>1177635.2272516317</v>
      </c>
      <c r="S22" s="64">
        <f t="shared" ca="1" si="2"/>
        <v>1177584.9820812647</v>
      </c>
      <c r="T22" s="64">
        <f t="shared" ca="1" si="2"/>
        <v>1177532.7208467904</v>
      </c>
      <c r="U22" s="64">
        <f t="shared" ca="1" si="2"/>
        <v>1177482.4755478962</v>
      </c>
      <c r="V22" s="64">
        <f t="shared" ca="1" si="2"/>
        <v>1177661.9315703069</v>
      </c>
      <c r="W22" s="64">
        <f t="shared" ca="1" si="2"/>
        <v>1170657.1892675709</v>
      </c>
      <c r="X22" s="64">
        <f t="shared" ca="1" si="2"/>
        <v>1177583.1477709673</v>
      </c>
      <c r="Y22" s="64">
        <f t="shared" ca="1" si="2"/>
        <v>1177307.7625229524</v>
      </c>
      <c r="Z22" s="64">
        <f t="shared" ca="1" si="2"/>
        <v>1177257.5273567224</v>
      </c>
      <c r="AA22" s="64">
        <f t="shared" ca="1" si="2"/>
        <v>1171485.2761750808</v>
      </c>
      <c r="AB22" s="64">
        <f t="shared" ca="1" si="2"/>
        <v>1175447.0388446189</v>
      </c>
      <c r="AC22" s="64">
        <f t="shared" ca="1" si="2"/>
        <v>1174502.2497652615</v>
      </c>
      <c r="AD22" s="64">
        <f t="shared" ca="1" si="2"/>
        <v>1174449.6625369331</v>
      </c>
      <c r="AE22" s="64">
        <f t="shared" ca="1" si="2"/>
        <v>1174399.4272928904</v>
      </c>
      <c r="AF22" s="64">
        <f t="shared" ca="1" si="2"/>
        <v>1174347.176033057</v>
      </c>
      <c r="AG22" s="64">
        <f t="shared" ca="1" si="2"/>
        <v>1174296.9407573566</v>
      </c>
      <c r="AH22" s="64">
        <f t="shared" ca="1" si="2"/>
        <v>1174397.173977827</v>
      </c>
      <c r="AI22" s="64">
        <f t="shared" ca="1" si="2"/>
        <v>1163749.6956666666</v>
      </c>
      <c r="AJ22" s="64">
        <f t="shared" ca="1" si="2"/>
        <v>1174153.0569999998</v>
      </c>
      <c r="AK22" s="64">
        <f t="shared" ca="1" si="2"/>
        <v>1174100.8090000001</v>
      </c>
      <c r="AL22" s="64">
        <f t="shared" ca="1" si="2"/>
        <v>1174050.5769999998</v>
      </c>
      <c r="AM22" s="64">
        <f t="shared" ca="1" si="2"/>
        <v>226705.29659999997</v>
      </c>
    </row>
    <row r="23" spans="3:39" s="66" customFormat="1" ht="12.75" x14ac:dyDescent="0.2"/>
    <row r="24" spans="3:39" s="66" customFormat="1" ht="12.75" x14ac:dyDescent="0.2">
      <c r="C24" s="66" t="s">
        <v>400</v>
      </c>
      <c r="D24" s="66">
        <f ca="1">+IF(SUM('VARIAZIONI PATRIMONIALI'!C13:C18)&gt;0,-SUM('VARIAZIONI PATRIMONIALI'!C13:C18),0)</f>
        <v>-250000</v>
      </c>
      <c r="E24" s="66">
        <f ca="1">+IF(SUM('VARIAZIONI PATRIMONIALI'!D13:D18)&gt;0,-SUM('VARIAZIONI PATRIMONIALI'!D13:D18),0)</f>
        <v>-160000</v>
      </c>
      <c r="F24" s="66">
        <f ca="1">+IF(SUM('VARIAZIONI PATRIMONIALI'!E13:E18)&gt;0,-SUM('VARIAZIONI PATRIMONIALI'!E13:E18),0)</f>
        <v>0</v>
      </c>
      <c r="G24" s="66">
        <f ca="1">+IF(SUM('VARIAZIONI PATRIMONIALI'!F13:F18)&gt;0,-SUM('VARIAZIONI PATRIMONIALI'!F13:F18),0)</f>
        <v>0</v>
      </c>
      <c r="H24" s="66">
        <f ca="1">+IF(SUM('VARIAZIONI PATRIMONIALI'!G13:G18)&gt;0,-SUM('VARIAZIONI PATRIMONIALI'!G13:G18),0)</f>
        <v>0</v>
      </c>
      <c r="I24" s="66">
        <f ca="1">+IF(SUM('VARIAZIONI PATRIMONIALI'!H13:H18)&gt;0,-SUM('VARIAZIONI PATRIMONIALI'!H13:H18),0)</f>
        <v>0</v>
      </c>
      <c r="J24" s="66">
        <f ca="1">+IF(SUM('VARIAZIONI PATRIMONIALI'!I13:I18)&gt;0,-SUM('VARIAZIONI PATRIMONIALI'!I13:I18),0)</f>
        <v>0</v>
      </c>
      <c r="K24" s="66">
        <f ca="1">+IF(SUM('VARIAZIONI PATRIMONIALI'!J13:J18)&gt;0,-SUM('VARIAZIONI PATRIMONIALI'!J13:J18),0)</f>
        <v>0</v>
      </c>
      <c r="L24" s="66">
        <f ca="1">+IF(SUM('VARIAZIONI PATRIMONIALI'!K13:K18)&gt;0,-SUM('VARIAZIONI PATRIMONIALI'!K13:K18),0)</f>
        <v>0</v>
      </c>
      <c r="M24" s="66">
        <f ca="1">+IF(SUM('VARIAZIONI PATRIMONIALI'!L13:L18)&gt;0,-SUM('VARIAZIONI PATRIMONIALI'!L13:L18),0)</f>
        <v>0</v>
      </c>
      <c r="N24" s="66">
        <f ca="1">+IF(SUM('VARIAZIONI PATRIMONIALI'!M13:M18)&gt;0,-SUM('VARIAZIONI PATRIMONIALI'!M13:M18),0)</f>
        <v>0</v>
      </c>
      <c r="O24" s="66">
        <f ca="1">+IF(SUM('VARIAZIONI PATRIMONIALI'!N13:N18)&gt;0,-SUM('VARIAZIONI PATRIMONIALI'!N13:N18),0)</f>
        <v>0</v>
      </c>
      <c r="P24" s="66">
        <f ca="1">+IF(SUM('VARIAZIONI PATRIMONIALI'!O13:O18)&gt;0,-SUM('VARIAZIONI PATRIMONIALI'!O13:O18),0)</f>
        <v>0</v>
      </c>
      <c r="Q24" s="66">
        <f ca="1">+IF(SUM('VARIAZIONI PATRIMONIALI'!P13:P18)&gt;0,-SUM('VARIAZIONI PATRIMONIALI'!P13:P18),0)</f>
        <v>0</v>
      </c>
      <c r="R24" s="66">
        <f ca="1">+IF(SUM('VARIAZIONI PATRIMONIALI'!Q13:Q18)&gt;0,-SUM('VARIAZIONI PATRIMONIALI'!Q13:Q18),0)</f>
        <v>0</v>
      </c>
      <c r="S24" s="66">
        <f ca="1">+IF(SUM('VARIAZIONI PATRIMONIALI'!R13:R18)&gt;0,-SUM('VARIAZIONI PATRIMONIALI'!R13:R18),0)</f>
        <v>0</v>
      </c>
      <c r="T24" s="66">
        <f ca="1">+IF(SUM('VARIAZIONI PATRIMONIALI'!S13:S18)&gt;0,-SUM('VARIAZIONI PATRIMONIALI'!S13:S18),0)</f>
        <v>0</v>
      </c>
      <c r="U24" s="66">
        <f ca="1">+IF(SUM('VARIAZIONI PATRIMONIALI'!T13:T18)&gt;0,-SUM('VARIAZIONI PATRIMONIALI'!T13:T18),0)</f>
        <v>0</v>
      </c>
      <c r="V24" s="66">
        <f ca="1">+IF(SUM('VARIAZIONI PATRIMONIALI'!U13:U18)&gt;0,-SUM('VARIAZIONI PATRIMONIALI'!U13:U18),0)</f>
        <v>0</v>
      </c>
      <c r="W24" s="66">
        <f ca="1">+IF(SUM('VARIAZIONI PATRIMONIALI'!V13:V18)&gt;0,-SUM('VARIAZIONI PATRIMONIALI'!V13:V18),0)</f>
        <v>0</v>
      </c>
      <c r="X24" s="66">
        <f ca="1">+IF(SUM('VARIAZIONI PATRIMONIALI'!W13:W18)&gt;0,-SUM('VARIAZIONI PATRIMONIALI'!W13:W18),0)</f>
        <v>0</v>
      </c>
      <c r="Y24" s="66">
        <f ca="1">+IF(SUM('VARIAZIONI PATRIMONIALI'!X13:X18)&gt;0,-SUM('VARIAZIONI PATRIMONIALI'!X13:X18),0)</f>
        <v>0</v>
      </c>
      <c r="Z24" s="66">
        <f ca="1">+IF(SUM('VARIAZIONI PATRIMONIALI'!Y13:Y18)&gt;0,-SUM('VARIAZIONI PATRIMONIALI'!Y13:Y18),0)</f>
        <v>0</v>
      </c>
      <c r="AA24" s="66">
        <f ca="1">+IF(SUM('VARIAZIONI PATRIMONIALI'!Z13:Z18)&gt;0,-SUM('VARIAZIONI PATRIMONIALI'!Z13:Z18),0)</f>
        <v>0</v>
      </c>
      <c r="AB24" s="66">
        <f ca="1">+IF(SUM('VARIAZIONI PATRIMONIALI'!AA13:AA18)&gt;0,-SUM('VARIAZIONI PATRIMONIALI'!AA13:AA18),0)</f>
        <v>0</v>
      </c>
      <c r="AC24" s="66">
        <f ca="1">+IF(SUM('VARIAZIONI PATRIMONIALI'!AB13:AB18)&gt;0,-SUM('VARIAZIONI PATRIMONIALI'!AB13:AB18),0)</f>
        <v>0</v>
      </c>
      <c r="AD24" s="66">
        <f ca="1">+IF(SUM('VARIAZIONI PATRIMONIALI'!AC13:AC18)&gt;0,-SUM('VARIAZIONI PATRIMONIALI'!AC13:AC18),0)</f>
        <v>0</v>
      </c>
      <c r="AE24" s="66">
        <f ca="1">+IF(SUM('VARIAZIONI PATRIMONIALI'!AD13:AD18)&gt;0,-SUM('VARIAZIONI PATRIMONIALI'!AD13:AD18),0)</f>
        <v>0</v>
      </c>
      <c r="AF24" s="66">
        <f ca="1">+IF(SUM('VARIAZIONI PATRIMONIALI'!AE13:AE18)&gt;0,-SUM('VARIAZIONI PATRIMONIALI'!AE13:AE18),0)</f>
        <v>0</v>
      </c>
      <c r="AG24" s="66">
        <f ca="1">+IF(SUM('VARIAZIONI PATRIMONIALI'!AF13:AF18)&gt;0,-SUM('VARIAZIONI PATRIMONIALI'!AF13:AF18),0)</f>
        <v>0</v>
      </c>
      <c r="AH24" s="66">
        <f ca="1">+IF(SUM('VARIAZIONI PATRIMONIALI'!AG13:AG18)&gt;0,-SUM('VARIAZIONI PATRIMONIALI'!AG13:AG18),0)</f>
        <v>0</v>
      </c>
      <c r="AI24" s="66">
        <f ca="1">+IF(SUM('VARIAZIONI PATRIMONIALI'!AH13:AH18)&gt;0,-SUM('VARIAZIONI PATRIMONIALI'!AH13:AH18),0)</f>
        <v>0</v>
      </c>
      <c r="AJ24" s="66">
        <f ca="1">+IF(SUM('VARIAZIONI PATRIMONIALI'!AI13:AI18)&gt;0,-SUM('VARIAZIONI PATRIMONIALI'!AI13:AI18),0)</f>
        <v>0</v>
      </c>
      <c r="AK24" s="66">
        <f ca="1">+IF(SUM('VARIAZIONI PATRIMONIALI'!AJ13:AJ18)&gt;0,-SUM('VARIAZIONI PATRIMONIALI'!AJ13:AJ18),0)</f>
        <v>0</v>
      </c>
      <c r="AL24" s="66">
        <f ca="1">+IF(SUM('VARIAZIONI PATRIMONIALI'!AK13:AK18)&gt;0,-SUM('VARIAZIONI PATRIMONIALI'!AK13:AK18),0)</f>
        <v>0</v>
      </c>
      <c r="AM24" s="66">
        <f ca="1">+IF(SUM('VARIAZIONI PATRIMONIALI'!AL13:AL18)&gt;0,-SUM('VARIAZIONI PATRIMONIALI'!AL13:AL18),0)</f>
        <v>0</v>
      </c>
    </row>
    <row r="25" spans="3:39" s="66" customFormat="1" ht="12.75" x14ac:dyDescent="0.2">
      <c r="C25" s="66" t="s">
        <v>401</v>
      </c>
      <c r="D25" s="66">
        <f ca="1">+IF(SUM('VARIAZIONI PATRIMONIALI'!C13:C18)&lt;0,SUM('VARIAZIONI PATRIMONIALI'!C13:C18),0)</f>
        <v>0</v>
      </c>
      <c r="E25" s="66">
        <f ca="1">+IF(SUM('VARIAZIONI PATRIMONIALI'!D13:D18)&lt;0,SUM('VARIAZIONI PATRIMONIALI'!D13:D18),0)</f>
        <v>0</v>
      </c>
      <c r="F25" s="66">
        <f ca="1">+IF(SUM('VARIAZIONI PATRIMONIALI'!E13:E18)&lt;0,SUM('VARIAZIONI PATRIMONIALI'!E13:E18),0)</f>
        <v>0</v>
      </c>
      <c r="G25" s="66">
        <f ca="1">+IF(SUM('VARIAZIONI PATRIMONIALI'!F13:F18)&lt;0,SUM('VARIAZIONI PATRIMONIALI'!F13:F18),0)</f>
        <v>0</v>
      </c>
      <c r="H25" s="66">
        <f ca="1">+IF(SUM('VARIAZIONI PATRIMONIALI'!G13:G18)&lt;0,SUM('VARIAZIONI PATRIMONIALI'!G13:G18),0)</f>
        <v>0</v>
      </c>
      <c r="I25" s="66">
        <f ca="1">+IF(SUM('VARIAZIONI PATRIMONIALI'!H13:H18)&lt;0,SUM('VARIAZIONI PATRIMONIALI'!H13:H18),0)</f>
        <v>0</v>
      </c>
      <c r="J25" s="66">
        <f ca="1">+IF(SUM('VARIAZIONI PATRIMONIALI'!I13:I18)&lt;0,SUM('VARIAZIONI PATRIMONIALI'!I13:I18),0)</f>
        <v>0</v>
      </c>
      <c r="K25" s="66">
        <f ca="1">+IF(SUM('VARIAZIONI PATRIMONIALI'!J13:J18)&lt;0,SUM('VARIAZIONI PATRIMONIALI'!J13:J18),0)</f>
        <v>0</v>
      </c>
      <c r="L25" s="66">
        <f ca="1">+IF(SUM('VARIAZIONI PATRIMONIALI'!K13:K18)&lt;0,SUM('VARIAZIONI PATRIMONIALI'!K13:K18),0)</f>
        <v>0</v>
      </c>
      <c r="M25" s="66">
        <f ca="1">+IF(SUM('VARIAZIONI PATRIMONIALI'!L13:L18)&lt;0,SUM('VARIAZIONI PATRIMONIALI'!L13:L18),0)</f>
        <v>0</v>
      </c>
      <c r="N25" s="66">
        <f ca="1">+IF(SUM('VARIAZIONI PATRIMONIALI'!M13:M18)&lt;0,SUM('VARIAZIONI PATRIMONIALI'!M13:M18),0)</f>
        <v>0</v>
      </c>
      <c r="O25" s="66">
        <f ca="1">+IF(SUM('VARIAZIONI PATRIMONIALI'!N13:N18)&lt;0,SUM('VARIAZIONI PATRIMONIALI'!N13:N18),0)</f>
        <v>0</v>
      </c>
      <c r="P25" s="66">
        <f ca="1">+IF(SUM('VARIAZIONI PATRIMONIALI'!O13:O18)&lt;0,SUM('VARIAZIONI PATRIMONIALI'!O13:O18),0)</f>
        <v>0</v>
      </c>
      <c r="Q25" s="66">
        <f ca="1">+IF(SUM('VARIAZIONI PATRIMONIALI'!P13:P18)&lt;0,SUM('VARIAZIONI PATRIMONIALI'!P13:P18),0)</f>
        <v>0</v>
      </c>
      <c r="R25" s="66">
        <f ca="1">+IF(SUM('VARIAZIONI PATRIMONIALI'!Q13:Q18)&lt;0,SUM('VARIAZIONI PATRIMONIALI'!Q13:Q18),0)</f>
        <v>0</v>
      </c>
      <c r="S25" s="66">
        <f ca="1">+IF(SUM('VARIAZIONI PATRIMONIALI'!R13:R18)&lt;0,SUM('VARIAZIONI PATRIMONIALI'!R13:R18),0)</f>
        <v>0</v>
      </c>
      <c r="T25" s="66">
        <f ca="1">+IF(SUM('VARIAZIONI PATRIMONIALI'!S13:S18)&lt;0,SUM('VARIAZIONI PATRIMONIALI'!S13:S18),0)</f>
        <v>0</v>
      </c>
      <c r="U25" s="66">
        <f ca="1">+IF(SUM('VARIAZIONI PATRIMONIALI'!T13:T18)&lt;0,SUM('VARIAZIONI PATRIMONIALI'!T13:T18),0)</f>
        <v>0</v>
      </c>
      <c r="V25" s="66">
        <f ca="1">+IF(SUM('VARIAZIONI PATRIMONIALI'!U13:U18)&lt;0,SUM('VARIAZIONI PATRIMONIALI'!U13:U18),0)</f>
        <v>0</v>
      </c>
      <c r="W25" s="66">
        <f ca="1">+IF(SUM('VARIAZIONI PATRIMONIALI'!V13:V18)&lt;0,SUM('VARIAZIONI PATRIMONIALI'!V13:V18),0)</f>
        <v>0</v>
      </c>
      <c r="X25" s="66">
        <f ca="1">+IF(SUM('VARIAZIONI PATRIMONIALI'!W13:W18)&lt;0,SUM('VARIAZIONI PATRIMONIALI'!W13:W18),0)</f>
        <v>0</v>
      </c>
      <c r="Y25" s="66">
        <f ca="1">+IF(SUM('VARIAZIONI PATRIMONIALI'!X13:X18)&lt;0,SUM('VARIAZIONI PATRIMONIALI'!X13:X18),0)</f>
        <v>0</v>
      </c>
      <c r="Z25" s="66">
        <f ca="1">+IF(SUM('VARIAZIONI PATRIMONIALI'!Y13:Y18)&lt;0,SUM('VARIAZIONI PATRIMONIALI'!Y13:Y18),0)</f>
        <v>0</v>
      </c>
      <c r="AA25" s="66">
        <f ca="1">+IF(SUM('VARIAZIONI PATRIMONIALI'!Z13:Z18)&lt;0,SUM('VARIAZIONI PATRIMONIALI'!Z13:Z18),0)</f>
        <v>0</v>
      </c>
      <c r="AB25" s="66">
        <f ca="1">+IF(SUM('VARIAZIONI PATRIMONIALI'!AA13:AA18)&lt;0,SUM('VARIAZIONI PATRIMONIALI'!AA13:AA18),0)</f>
        <v>0</v>
      </c>
      <c r="AC25" s="66">
        <f ca="1">+IF(SUM('VARIAZIONI PATRIMONIALI'!AB13:AB18)&lt;0,SUM('VARIAZIONI PATRIMONIALI'!AB13:AB18),0)</f>
        <v>0</v>
      </c>
      <c r="AD25" s="66">
        <f ca="1">+IF(SUM('VARIAZIONI PATRIMONIALI'!AC13:AC18)&lt;0,SUM('VARIAZIONI PATRIMONIALI'!AC13:AC18),0)</f>
        <v>0</v>
      </c>
      <c r="AE25" s="66">
        <f ca="1">+IF(SUM('VARIAZIONI PATRIMONIALI'!AD13:AD18)&lt;0,SUM('VARIAZIONI PATRIMONIALI'!AD13:AD18),0)</f>
        <v>0</v>
      </c>
      <c r="AF25" s="66">
        <f ca="1">+IF(SUM('VARIAZIONI PATRIMONIALI'!AE13:AE18)&lt;0,SUM('VARIAZIONI PATRIMONIALI'!AE13:AE18),0)</f>
        <v>0</v>
      </c>
      <c r="AG25" s="66">
        <f ca="1">+IF(SUM('VARIAZIONI PATRIMONIALI'!AF13:AF18)&lt;0,SUM('VARIAZIONI PATRIMONIALI'!AF13:AF18),0)</f>
        <v>0</v>
      </c>
      <c r="AH25" s="66">
        <f ca="1">+IF(SUM('VARIAZIONI PATRIMONIALI'!AG13:AG18)&lt;0,SUM('VARIAZIONI PATRIMONIALI'!AG13:AG18),0)</f>
        <v>0</v>
      </c>
      <c r="AI25" s="66">
        <f ca="1">+IF(SUM('VARIAZIONI PATRIMONIALI'!AH13:AH18)&lt;0,SUM('VARIAZIONI PATRIMONIALI'!AH13:AH18),0)</f>
        <v>0</v>
      </c>
      <c r="AJ25" s="66">
        <f ca="1">+IF(SUM('VARIAZIONI PATRIMONIALI'!AI13:AI18)&lt;0,SUM('VARIAZIONI PATRIMONIALI'!AI13:AI18),0)</f>
        <v>0</v>
      </c>
      <c r="AK25" s="66">
        <f ca="1">+IF(SUM('VARIAZIONI PATRIMONIALI'!AJ13:AJ18)&lt;0,SUM('VARIAZIONI PATRIMONIALI'!AJ13:AJ18),0)</f>
        <v>0</v>
      </c>
      <c r="AL25" s="66">
        <f ca="1">+IF(SUM('VARIAZIONI PATRIMONIALI'!AK13:AK18)&lt;0,SUM('VARIAZIONI PATRIMONIALI'!AK13:AK18),0)</f>
        <v>0</v>
      </c>
      <c r="AM25" s="66">
        <f ca="1">+IF(SUM('VARIAZIONI PATRIMONIALI'!AL13:AL18)&lt;0,SUM('VARIAZIONI PATRIMONIALI'!AL13:AL18),0)</f>
        <v>0</v>
      </c>
    </row>
    <row r="26" spans="3:39" s="66" customFormat="1" ht="12.75" x14ac:dyDescent="0.2">
      <c r="C26" s="66" t="s">
        <v>389</v>
      </c>
      <c r="D26" s="66">
        <f>+IF('VARIAZIONI PATRIMONIALI'!C37&gt;0,-'VARIAZIONI PATRIMONIALI'!C37,0)</f>
        <v>0</v>
      </c>
      <c r="E26" s="66">
        <f>+IF('VARIAZIONI PATRIMONIALI'!D37&gt;0,-'VARIAZIONI PATRIMONIALI'!D37,0)</f>
        <v>0</v>
      </c>
      <c r="F26" s="66">
        <f>+IF('VARIAZIONI PATRIMONIALI'!E37&gt;0,-'VARIAZIONI PATRIMONIALI'!E37,0)</f>
        <v>-58000</v>
      </c>
      <c r="G26" s="66">
        <f>+IF('VARIAZIONI PATRIMONIALI'!F37&gt;0,-'VARIAZIONI PATRIMONIALI'!F37,0)</f>
        <v>0</v>
      </c>
      <c r="H26" s="66">
        <f>+IF('VARIAZIONI PATRIMONIALI'!G37&gt;0,-'VARIAZIONI PATRIMONIALI'!G37,0)</f>
        <v>0</v>
      </c>
      <c r="I26" s="66">
        <f>+IF('VARIAZIONI PATRIMONIALI'!H37&gt;0,-'VARIAZIONI PATRIMONIALI'!H37,0)</f>
        <v>0</v>
      </c>
      <c r="J26" s="66">
        <f>+IF('VARIAZIONI PATRIMONIALI'!I37&gt;0,-'VARIAZIONI PATRIMONIALI'!I37,0)</f>
        <v>0</v>
      </c>
      <c r="K26" s="66">
        <f>+IF('VARIAZIONI PATRIMONIALI'!J37&gt;0,-'VARIAZIONI PATRIMONIALI'!J37,0)</f>
        <v>0</v>
      </c>
      <c r="L26" s="66">
        <f>+IF('VARIAZIONI PATRIMONIALI'!K37&gt;0,-'VARIAZIONI PATRIMONIALI'!K37,0)</f>
        <v>0</v>
      </c>
      <c r="M26" s="66">
        <f>+IF('VARIAZIONI PATRIMONIALI'!L37&gt;0,-'VARIAZIONI PATRIMONIALI'!L37,0)</f>
        <v>0</v>
      </c>
      <c r="N26" s="66">
        <f>+IF('VARIAZIONI PATRIMONIALI'!M37&gt;0,-'VARIAZIONI PATRIMONIALI'!M37,0)</f>
        <v>0</v>
      </c>
      <c r="O26" s="66">
        <f>+IF('VARIAZIONI PATRIMONIALI'!N37&gt;0,-'VARIAZIONI PATRIMONIALI'!N37,0)</f>
        <v>0</v>
      </c>
      <c r="P26" s="66">
        <f>+IF('VARIAZIONI PATRIMONIALI'!O37&gt;0,-'VARIAZIONI PATRIMONIALI'!O37,0)</f>
        <v>0</v>
      </c>
      <c r="Q26" s="66">
        <f>+IF('VARIAZIONI PATRIMONIALI'!P37&gt;0,-'VARIAZIONI PATRIMONIALI'!P37,0)</f>
        <v>0</v>
      </c>
      <c r="R26" s="66">
        <f>+IF('VARIAZIONI PATRIMONIALI'!Q37&gt;0,-'VARIAZIONI PATRIMONIALI'!Q37,0)</f>
        <v>0</v>
      </c>
      <c r="S26" s="66">
        <f>+IF('VARIAZIONI PATRIMONIALI'!R37&gt;0,-'VARIAZIONI PATRIMONIALI'!R37,0)</f>
        <v>0</v>
      </c>
      <c r="T26" s="66">
        <f>+IF('VARIAZIONI PATRIMONIALI'!S37&gt;0,-'VARIAZIONI PATRIMONIALI'!S37,0)</f>
        <v>0</v>
      </c>
      <c r="U26" s="66">
        <f>+IF('VARIAZIONI PATRIMONIALI'!T37&gt;0,-'VARIAZIONI PATRIMONIALI'!T37,0)</f>
        <v>0</v>
      </c>
      <c r="V26" s="66">
        <f>+IF('VARIAZIONI PATRIMONIALI'!U37&gt;0,-'VARIAZIONI PATRIMONIALI'!U37,0)</f>
        <v>0</v>
      </c>
      <c r="W26" s="66">
        <f>+IF('VARIAZIONI PATRIMONIALI'!V37&gt;0,-'VARIAZIONI PATRIMONIALI'!V37,0)</f>
        <v>0</v>
      </c>
      <c r="X26" s="66">
        <f>+IF('VARIAZIONI PATRIMONIALI'!W37&gt;0,-'VARIAZIONI PATRIMONIALI'!W37,0)</f>
        <v>0</v>
      </c>
      <c r="Y26" s="66">
        <f>+IF('VARIAZIONI PATRIMONIALI'!X37&gt;0,-'VARIAZIONI PATRIMONIALI'!X37,0)</f>
        <v>0</v>
      </c>
      <c r="Z26" s="66">
        <f>+IF('VARIAZIONI PATRIMONIALI'!Y37&gt;0,-'VARIAZIONI PATRIMONIALI'!Y37,0)</f>
        <v>0</v>
      </c>
      <c r="AA26" s="66">
        <f>+IF('VARIAZIONI PATRIMONIALI'!Z37&gt;0,-'VARIAZIONI PATRIMONIALI'!Z37,0)</f>
        <v>0</v>
      </c>
      <c r="AB26" s="66">
        <f>+IF('VARIAZIONI PATRIMONIALI'!AA37&gt;0,-'VARIAZIONI PATRIMONIALI'!AA37,0)</f>
        <v>0</v>
      </c>
      <c r="AC26" s="66">
        <f>+IF('VARIAZIONI PATRIMONIALI'!AB37&gt;0,-'VARIAZIONI PATRIMONIALI'!AB37,0)</f>
        <v>0</v>
      </c>
      <c r="AD26" s="66">
        <f>+IF('VARIAZIONI PATRIMONIALI'!AC37&gt;0,-'VARIAZIONI PATRIMONIALI'!AC37,0)</f>
        <v>0</v>
      </c>
      <c r="AE26" s="66">
        <f>+IF('VARIAZIONI PATRIMONIALI'!AD37&gt;0,-'VARIAZIONI PATRIMONIALI'!AD37,0)</f>
        <v>0</v>
      </c>
      <c r="AF26" s="66">
        <f>+IF('VARIAZIONI PATRIMONIALI'!AE37&gt;0,-'VARIAZIONI PATRIMONIALI'!AE37,0)</f>
        <v>0</v>
      </c>
      <c r="AG26" s="66">
        <f>+IF('VARIAZIONI PATRIMONIALI'!AF37&gt;0,-'VARIAZIONI PATRIMONIALI'!AF37,0)</f>
        <v>0</v>
      </c>
      <c r="AH26" s="66">
        <f>+IF('VARIAZIONI PATRIMONIALI'!AG37&gt;0,-'VARIAZIONI PATRIMONIALI'!AG37,0)</f>
        <v>0</v>
      </c>
      <c r="AI26" s="66">
        <f>+IF('VARIAZIONI PATRIMONIALI'!AH37&gt;0,-'VARIAZIONI PATRIMONIALI'!AH37,0)</f>
        <v>0</v>
      </c>
      <c r="AJ26" s="66">
        <f>+IF('VARIAZIONI PATRIMONIALI'!AI37&gt;0,-'VARIAZIONI PATRIMONIALI'!AI37,0)</f>
        <v>0</v>
      </c>
      <c r="AK26" s="66">
        <f>+IF('VARIAZIONI PATRIMONIALI'!AJ37&gt;0,-'VARIAZIONI PATRIMONIALI'!AJ37,0)</f>
        <v>0</v>
      </c>
      <c r="AL26" s="66">
        <f>+IF('VARIAZIONI PATRIMONIALI'!AK37&gt;0,-'VARIAZIONI PATRIMONIALI'!AK37,0)</f>
        <v>0</v>
      </c>
      <c r="AM26" s="66">
        <f>+IF('VARIAZIONI PATRIMONIALI'!AL37&gt;0,-'VARIAZIONI PATRIMONIALI'!AL37,0)</f>
        <v>0</v>
      </c>
    </row>
    <row r="27" spans="3:39" s="66" customFormat="1" ht="12.75" x14ac:dyDescent="0.2"/>
    <row r="28" spans="3:39" s="64" customFormat="1" ht="12.75" x14ac:dyDescent="0.2">
      <c r="C28" s="64" t="s">
        <v>402</v>
      </c>
      <c r="D28" s="64">
        <f ca="1">+SUM(D24:D26)</f>
        <v>-250000</v>
      </c>
      <c r="E28" s="64">
        <f t="shared" ref="E28:AM28" ca="1" si="3">+SUM(E24:E26)</f>
        <v>-160000</v>
      </c>
      <c r="F28" s="64">
        <f t="shared" ca="1" si="3"/>
        <v>-58000</v>
      </c>
      <c r="G28" s="64">
        <f t="shared" ca="1" si="3"/>
        <v>0</v>
      </c>
      <c r="H28" s="64">
        <f t="shared" ca="1" si="3"/>
        <v>0</v>
      </c>
      <c r="I28" s="64">
        <f t="shared" ca="1" si="3"/>
        <v>0</v>
      </c>
      <c r="J28" s="64">
        <f t="shared" ca="1" si="3"/>
        <v>0</v>
      </c>
      <c r="K28" s="64">
        <f t="shared" ca="1" si="3"/>
        <v>0</v>
      </c>
      <c r="L28" s="64">
        <f t="shared" ca="1" si="3"/>
        <v>0</v>
      </c>
      <c r="M28" s="64">
        <f t="shared" ca="1" si="3"/>
        <v>0</v>
      </c>
      <c r="N28" s="64">
        <f t="shared" ca="1" si="3"/>
        <v>0</v>
      </c>
      <c r="O28" s="64">
        <f t="shared" ca="1" si="3"/>
        <v>0</v>
      </c>
      <c r="P28" s="64">
        <f t="shared" ca="1" si="3"/>
        <v>0</v>
      </c>
      <c r="Q28" s="64">
        <f t="shared" ca="1" si="3"/>
        <v>0</v>
      </c>
      <c r="R28" s="64">
        <f t="shared" ca="1" si="3"/>
        <v>0</v>
      </c>
      <c r="S28" s="64">
        <f t="shared" ca="1" si="3"/>
        <v>0</v>
      </c>
      <c r="T28" s="64">
        <f t="shared" ca="1" si="3"/>
        <v>0</v>
      </c>
      <c r="U28" s="64">
        <f t="shared" ca="1" si="3"/>
        <v>0</v>
      </c>
      <c r="V28" s="64">
        <f t="shared" ca="1" si="3"/>
        <v>0</v>
      </c>
      <c r="W28" s="64">
        <f t="shared" ca="1" si="3"/>
        <v>0</v>
      </c>
      <c r="X28" s="64">
        <f t="shared" ca="1" si="3"/>
        <v>0</v>
      </c>
      <c r="Y28" s="64">
        <f t="shared" ca="1" si="3"/>
        <v>0</v>
      </c>
      <c r="Z28" s="64">
        <f t="shared" ca="1" si="3"/>
        <v>0</v>
      </c>
      <c r="AA28" s="64">
        <f t="shared" ca="1" si="3"/>
        <v>0</v>
      </c>
      <c r="AB28" s="64">
        <f t="shared" ca="1" si="3"/>
        <v>0</v>
      </c>
      <c r="AC28" s="64">
        <f t="shared" ca="1" si="3"/>
        <v>0</v>
      </c>
      <c r="AD28" s="64">
        <f t="shared" ca="1" si="3"/>
        <v>0</v>
      </c>
      <c r="AE28" s="64">
        <f t="shared" ca="1" si="3"/>
        <v>0</v>
      </c>
      <c r="AF28" s="64">
        <f t="shared" ca="1" si="3"/>
        <v>0</v>
      </c>
      <c r="AG28" s="64">
        <f t="shared" ca="1" si="3"/>
        <v>0</v>
      </c>
      <c r="AH28" s="64">
        <f t="shared" ca="1" si="3"/>
        <v>0</v>
      </c>
      <c r="AI28" s="64">
        <f t="shared" ca="1" si="3"/>
        <v>0</v>
      </c>
      <c r="AJ28" s="64">
        <f t="shared" ca="1" si="3"/>
        <v>0</v>
      </c>
      <c r="AK28" s="64">
        <f t="shared" ca="1" si="3"/>
        <v>0</v>
      </c>
      <c r="AL28" s="64">
        <f t="shared" ca="1" si="3"/>
        <v>0</v>
      </c>
      <c r="AM28" s="64">
        <f t="shared" ca="1" si="3"/>
        <v>0</v>
      </c>
    </row>
    <row r="29" spans="3:39" s="66" customFormat="1" ht="12.75" x14ac:dyDescent="0.2"/>
    <row r="30" spans="3:39" s="66" customFormat="1" ht="12.75" x14ac:dyDescent="0.2">
      <c r="C30" s="66" t="s">
        <v>403</v>
      </c>
      <c r="D30" s="66">
        <f>+IF('VARIAZIONI PATRIMONIALI'!C34&gt;0,'VARIAZIONI PATRIMONIALI'!C34,0)</f>
        <v>0</v>
      </c>
      <c r="E30" s="66">
        <f>+IF('VARIAZIONI PATRIMONIALI'!D34&gt;0,'VARIAZIONI PATRIMONIALI'!D34,0)</f>
        <v>0</v>
      </c>
      <c r="F30" s="66">
        <f>+IF('VARIAZIONI PATRIMONIALI'!E34&gt;0,'VARIAZIONI PATRIMONIALI'!E34,0)</f>
        <v>0</v>
      </c>
      <c r="G30" s="66">
        <f>+IF('VARIAZIONI PATRIMONIALI'!F34&gt;0,'VARIAZIONI PATRIMONIALI'!F34,0)</f>
        <v>100000</v>
      </c>
      <c r="H30" s="66">
        <f>+IF('VARIAZIONI PATRIMONIALI'!G34&gt;0,'VARIAZIONI PATRIMONIALI'!G34,0)</f>
        <v>96061.852293411823</v>
      </c>
      <c r="I30" s="66">
        <f>+IF('VARIAZIONI PATRIMONIALI'!H34&gt;0,'VARIAZIONI PATRIMONIALI'!H34,0)</f>
        <v>0</v>
      </c>
      <c r="J30" s="66">
        <f>+IF('VARIAZIONI PATRIMONIALI'!I34&gt;0,'VARIAZIONI PATRIMONIALI'!I34,0)</f>
        <v>0</v>
      </c>
      <c r="K30" s="66">
        <f>+IF('VARIAZIONI PATRIMONIALI'!J34&gt;0,'VARIAZIONI PATRIMONIALI'!J34,0)</f>
        <v>0</v>
      </c>
      <c r="L30" s="66">
        <f>+IF('VARIAZIONI PATRIMONIALI'!K34&gt;0,'VARIAZIONI PATRIMONIALI'!K34,0)</f>
        <v>0</v>
      </c>
      <c r="M30" s="66">
        <f>+IF('VARIAZIONI PATRIMONIALI'!L34&gt;0,'VARIAZIONI PATRIMONIALI'!L34,0)</f>
        <v>0</v>
      </c>
      <c r="N30" s="66">
        <f>+IF('VARIAZIONI PATRIMONIALI'!M34&gt;0,'VARIAZIONI PATRIMONIALI'!M34,0)</f>
        <v>0</v>
      </c>
      <c r="O30" s="66">
        <f>+IF('VARIAZIONI PATRIMONIALI'!N34&gt;0,'VARIAZIONI PATRIMONIALI'!N34,0)</f>
        <v>0</v>
      </c>
      <c r="P30" s="66">
        <f>+IF('VARIAZIONI PATRIMONIALI'!O34&gt;0,'VARIAZIONI PATRIMONIALI'!O34,0)</f>
        <v>0</v>
      </c>
      <c r="Q30" s="66">
        <f>+IF('VARIAZIONI PATRIMONIALI'!P34&gt;0,'VARIAZIONI PATRIMONIALI'!P34,0)</f>
        <v>0</v>
      </c>
      <c r="R30" s="66">
        <f>+IF('VARIAZIONI PATRIMONIALI'!Q34&gt;0,'VARIAZIONI PATRIMONIALI'!Q34,0)</f>
        <v>0</v>
      </c>
      <c r="S30" s="66">
        <f>+IF('VARIAZIONI PATRIMONIALI'!R34&gt;0,'VARIAZIONI PATRIMONIALI'!R34,0)</f>
        <v>0</v>
      </c>
      <c r="T30" s="66">
        <f>+IF('VARIAZIONI PATRIMONIALI'!S34&gt;0,'VARIAZIONI PATRIMONIALI'!S34,0)</f>
        <v>0</v>
      </c>
      <c r="U30" s="66">
        <f>+IF('VARIAZIONI PATRIMONIALI'!T34&gt;0,'VARIAZIONI PATRIMONIALI'!T34,0)</f>
        <v>0</v>
      </c>
      <c r="V30" s="66">
        <f>+IF('VARIAZIONI PATRIMONIALI'!U34&gt;0,'VARIAZIONI PATRIMONIALI'!U34,0)</f>
        <v>0</v>
      </c>
      <c r="W30" s="66">
        <f>+IF('VARIAZIONI PATRIMONIALI'!V34&gt;0,'VARIAZIONI PATRIMONIALI'!V34,0)</f>
        <v>0</v>
      </c>
      <c r="X30" s="66">
        <f>+IF('VARIAZIONI PATRIMONIALI'!W34&gt;0,'VARIAZIONI PATRIMONIALI'!W34,0)</f>
        <v>0</v>
      </c>
      <c r="Y30" s="66">
        <f>+IF('VARIAZIONI PATRIMONIALI'!X34&gt;0,'VARIAZIONI PATRIMONIALI'!X34,0)</f>
        <v>0</v>
      </c>
      <c r="Z30" s="66">
        <f>+IF('VARIAZIONI PATRIMONIALI'!Y34&gt;0,'VARIAZIONI PATRIMONIALI'!Y34,0)</f>
        <v>0</v>
      </c>
      <c r="AA30" s="66">
        <f>+IF('VARIAZIONI PATRIMONIALI'!Z34&gt;0,'VARIAZIONI PATRIMONIALI'!Z34,0)</f>
        <v>0</v>
      </c>
      <c r="AB30" s="66">
        <f>+IF('VARIAZIONI PATRIMONIALI'!AA34&gt;0,'VARIAZIONI PATRIMONIALI'!AA34,0)</f>
        <v>0</v>
      </c>
      <c r="AC30" s="66">
        <f>+IF('VARIAZIONI PATRIMONIALI'!AB34&gt;0,'VARIAZIONI PATRIMONIALI'!AB34,0)</f>
        <v>0</v>
      </c>
      <c r="AD30" s="66">
        <f>+IF('VARIAZIONI PATRIMONIALI'!AC34&gt;0,'VARIAZIONI PATRIMONIALI'!AC34,0)</f>
        <v>0</v>
      </c>
      <c r="AE30" s="66">
        <f>+IF('VARIAZIONI PATRIMONIALI'!AD34&gt;0,'VARIAZIONI PATRIMONIALI'!AD34,0)</f>
        <v>0</v>
      </c>
      <c r="AF30" s="66">
        <f>+IF('VARIAZIONI PATRIMONIALI'!AE34&gt;0,'VARIAZIONI PATRIMONIALI'!AE34,0)</f>
        <v>0</v>
      </c>
      <c r="AG30" s="66">
        <f>+IF('VARIAZIONI PATRIMONIALI'!AF34&gt;0,'VARIAZIONI PATRIMONIALI'!AF34,0)</f>
        <v>0</v>
      </c>
      <c r="AH30" s="66">
        <f>+IF('VARIAZIONI PATRIMONIALI'!AG34&gt;0,'VARIAZIONI PATRIMONIALI'!AG34,0)</f>
        <v>0</v>
      </c>
      <c r="AI30" s="66">
        <f>+IF('VARIAZIONI PATRIMONIALI'!AH34&gt;0,'VARIAZIONI PATRIMONIALI'!AH34,0)</f>
        <v>0</v>
      </c>
      <c r="AJ30" s="66">
        <f>+IF('VARIAZIONI PATRIMONIALI'!AI34&gt;0,'VARIAZIONI PATRIMONIALI'!AI34,0)</f>
        <v>0</v>
      </c>
      <c r="AK30" s="66">
        <f>+IF('VARIAZIONI PATRIMONIALI'!AJ34&gt;0,'VARIAZIONI PATRIMONIALI'!AJ34,0)</f>
        <v>0</v>
      </c>
      <c r="AL30" s="66">
        <f>+IF('VARIAZIONI PATRIMONIALI'!AK34&gt;0,'VARIAZIONI PATRIMONIALI'!AK34,0)</f>
        <v>0</v>
      </c>
      <c r="AM30" s="66">
        <f>+IF('VARIAZIONI PATRIMONIALI'!AL34&gt;0,'VARIAZIONI PATRIMONIALI'!AL34,0)</f>
        <v>0</v>
      </c>
    </row>
    <row r="31" spans="3:39" s="66" customFormat="1" ht="12.75" x14ac:dyDescent="0.2">
      <c r="C31" s="66" t="s">
        <v>404</v>
      </c>
      <c r="D31" s="66">
        <f>+IF('VARIAZIONI PATRIMONIALI'!C34&lt;0,'VARIAZIONI PATRIMONIALI'!C34,0)</f>
        <v>0</v>
      </c>
      <c r="E31" s="66">
        <f>+IF('VARIAZIONI PATRIMONIALI'!D34&lt;0,'VARIAZIONI PATRIMONIALI'!D34,0)</f>
        <v>0</v>
      </c>
      <c r="F31" s="66">
        <f>+IF('VARIAZIONI PATRIMONIALI'!E34&lt;0,'VARIAZIONI PATRIMONIALI'!E34,0)</f>
        <v>0</v>
      </c>
      <c r="G31" s="66">
        <f>+IF('VARIAZIONI PATRIMONIALI'!F34&lt;0,'VARIAZIONI PATRIMONIALI'!F34,0)</f>
        <v>0</v>
      </c>
      <c r="H31" s="66">
        <f>+IF('VARIAZIONI PATRIMONIALI'!G34&lt;0,'VARIAZIONI PATRIMONIALI'!G34,0)</f>
        <v>0</v>
      </c>
      <c r="I31" s="66">
        <f>+IF('VARIAZIONI PATRIMONIALI'!H34&lt;0,'VARIAZIONI PATRIMONIALI'!H34,0)</f>
        <v>-7895.4645462719636</v>
      </c>
      <c r="J31" s="66">
        <f>+IF('VARIAZIONI PATRIMONIALI'!I34&lt;0,'VARIAZIONI PATRIMONIALI'!I34,0)</f>
        <v>-7933.8961191878152</v>
      </c>
      <c r="K31" s="66">
        <f>+IF('VARIAZIONI PATRIMONIALI'!J34&lt;0,'VARIAZIONI PATRIMONIALI'!J34,0)</f>
        <v>-7972.5147597281411</v>
      </c>
      <c r="L31" s="66">
        <f>+IF('VARIAZIONI PATRIMONIALI'!K34&lt;0,'VARIAZIONI PATRIMONIALI'!K34,0)</f>
        <v>-8011.3213784540621</v>
      </c>
      <c r="M31" s="66">
        <f>+IF('VARIAZIONI PATRIMONIALI'!L34&lt;0,'VARIAZIONI PATRIMONIALI'!L34,0)</f>
        <v>-8050.3168903589003</v>
      </c>
      <c r="N31" s="66">
        <f>+IF('VARIAZIONI PATRIMONIALI'!M34&lt;0,'VARIAZIONI PATRIMONIALI'!M34,0)</f>
        <v>-8089.5022148897569</v>
      </c>
      <c r="O31" s="66">
        <f>+IF('VARIAZIONI PATRIMONIALI'!N34&lt;0,'VARIAZIONI PATRIMONIALI'!N34,0)</f>
        <v>-8128.8782759691876</v>
      </c>
      <c r="P31" s="66">
        <f>+IF('VARIAZIONI PATRIMONIALI'!O34&lt;0,'VARIAZIONI PATRIMONIALI'!O34,0)</f>
        <v>-8168.4460020169863</v>
      </c>
      <c r="Q31" s="66">
        <f>+IF('VARIAZIONI PATRIMONIALI'!P34&lt;0,'VARIAZIONI PATRIMONIALI'!P34,0)</f>
        <v>-8208.206325972078</v>
      </c>
      <c r="R31" s="66">
        <f>+IF('VARIAZIONI PATRIMONIALI'!Q34&lt;0,'VARIAZIONI PATRIMONIALI'!Q34,0)</f>
        <v>-8248.1601853145166</v>
      </c>
      <c r="S31" s="66">
        <f>+IF('VARIAZIONI PATRIMONIALI'!R34&lt;0,'VARIAZIONI PATRIMONIALI'!R34,0)</f>
        <v>-8288.3085220875837</v>
      </c>
      <c r="T31" s="66">
        <f>+IF('VARIAZIONI PATRIMONIALI'!S34&lt;0,'VARIAZIONI PATRIMONIALI'!S34,0)</f>
        <v>-8328.6522829200076</v>
      </c>
      <c r="U31" s="66">
        <f>+IF('VARIAZIONI PATRIMONIALI'!T34&lt;0,'VARIAZIONI PATRIMONIALI'!T34,0)</f>
        <v>-8369.1924190482823</v>
      </c>
      <c r="V31" s="66">
        <f>+IF('VARIAZIONI PATRIMONIALI'!U34&lt;0,'VARIAZIONI PATRIMONIALI'!U34,0)</f>
        <v>-8409.929886339085</v>
      </c>
      <c r="W31" s="66">
        <f>+IF('VARIAZIONI PATRIMONIALI'!V34&lt;0,'VARIAZIONI PATRIMONIALI'!V34,0)</f>
        <v>-8450.865645311831</v>
      </c>
      <c r="X31" s="66">
        <f>+IF('VARIAZIONI PATRIMONIALI'!W34&lt;0,'VARIAZIONI PATRIMONIALI'!W34,0)</f>
        <v>-8492.0006611613062</v>
      </c>
      <c r="Y31" s="66">
        <f>+IF('VARIAZIONI PATRIMONIALI'!X34&lt;0,'VARIAZIONI PATRIMONIALI'!X34,0)</f>
        <v>-8533.3359037804366</v>
      </c>
      <c r="Z31" s="66">
        <f>+IF('VARIAZIONI PATRIMONIALI'!Y34&lt;0,'VARIAZIONI PATRIMONIALI'!Y34,0)</f>
        <v>-8574.8723477831445</v>
      </c>
      <c r="AA31" s="66">
        <f>+IF('VARIAZIONI PATRIMONIALI'!Z34&lt;0,'VARIAZIONI PATRIMONIALI'!Z34,0)</f>
        <v>-8616.6109725273418</v>
      </c>
      <c r="AB31" s="66">
        <f>+IF('VARIAZIONI PATRIMONIALI'!AA34&lt;0,'VARIAZIONI PATRIMONIALI'!AA34,0)</f>
        <v>-8658.5527621380061</v>
      </c>
      <c r="AC31" s="66">
        <f>+IF('VARIAZIONI PATRIMONIALI'!AB34&lt;0,'VARIAZIONI PATRIMONIALI'!AB34,0)</f>
        <v>-8700.6987055304053</v>
      </c>
      <c r="AD31" s="66">
        <f>+IF('VARIAZIONI PATRIMONIALI'!AC34&lt;0,'VARIAZIONI PATRIMONIALI'!AC34,0)</f>
        <v>-8743.0497964333881</v>
      </c>
      <c r="AE31" s="66">
        <f>+IF('VARIAZIONI PATRIMONIALI'!AD34&lt;0,'VARIAZIONI PATRIMONIALI'!AD34,0)</f>
        <v>-8785.6070334128399</v>
      </c>
      <c r="AF31" s="66">
        <f>+IF('VARIAZIONI PATRIMONIALI'!AE34&lt;0,'VARIAZIONI PATRIMONIALI'!AE34,0)</f>
        <v>-4403.4686567727331</v>
      </c>
      <c r="AG31" s="66">
        <f>+IF('VARIAZIONI PATRIMONIALI'!AF34&lt;0,'VARIAZIONI PATRIMONIALI'!AF34,0)</f>
        <v>0</v>
      </c>
      <c r="AH31" s="66">
        <f>+IF('VARIAZIONI PATRIMONIALI'!AG34&lt;0,'VARIAZIONI PATRIMONIALI'!AG34,0)</f>
        <v>0</v>
      </c>
      <c r="AI31" s="66">
        <f>+IF('VARIAZIONI PATRIMONIALI'!AH34&lt;0,'VARIAZIONI PATRIMONIALI'!AH34,0)</f>
        <v>0</v>
      </c>
      <c r="AJ31" s="66">
        <f>+IF('VARIAZIONI PATRIMONIALI'!AI34&lt;0,'VARIAZIONI PATRIMONIALI'!AI34,0)</f>
        <v>0</v>
      </c>
      <c r="AK31" s="66">
        <f>+IF('VARIAZIONI PATRIMONIALI'!AJ34&lt;0,'VARIAZIONI PATRIMONIALI'!AJ34,0)</f>
        <v>0</v>
      </c>
      <c r="AL31" s="66">
        <f>+IF('VARIAZIONI PATRIMONIALI'!AK34&lt;0,'VARIAZIONI PATRIMONIALI'!AK34,0)</f>
        <v>0</v>
      </c>
      <c r="AM31" s="66">
        <f>+IF('VARIAZIONI PATRIMONIALI'!AL34&lt;0,'VARIAZIONI PATRIMONIALI'!AL34,0)</f>
        <v>0</v>
      </c>
    </row>
    <row r="32" spans="3:39" s="66" customFormat="1" ht="12.75" x14ac:dyDescent="0.2">
      <c r="C32" s="66" t="s">
        <v>389</v>
      </c>
      <c r="D32" s="66">
        <f>+IF('VARIAZIONI PATRIMONIALI'!C38&gt;0,'VARIAZIONI PATRIMONIALI'!C38,0)</f>
        <v>0</v>
      </c>
      <c r="E32" s="66">
        <f>+IF('VARIAZIONI PATRIMONIALI'!D38&gt;0,'VARIAZIONI PATRIMONIALI'!D38,0)</f>
        <v>0</v>
      </c>
      <c r="F32" s="66">
        <f>+IF('VARIAZIONI PATRIMONIALI'!E38&gt;0,'VARIAZIONI PATRIMONIALI'!E38,0)</f>
        <v>52200</v>
      </c>
      <c r="G32" s="66">
        <f>+IF('VARIAZIONI PATRIMONIALI'!F38&gt;0,'VARIAZIONI PATRIMONIALI'!F38,0)</f>
        <v>0</v>
      </c>
      <c r="H32" s="66">
        <f>+IF('VARIAZIONI PATRIMONIALI'!G38&gt;0,'VARIAZIONI PATRIMONIALI'!G38,0)</f>
        <v>0</v>
      </c>
      <c r="I32" s="66">
        <f>+IF('VARIAZIONI PATRIMONIALI'!H38&gt;0,'VARIAZIONI PATRIMONIALI'!H38,0)</f>
        <v>0</v>
      </c>
      <c r="J32" s="66">
        <f>+IF('VARIAZIONI PATRIMONIALI'!I38&gt;0,'VARIAZIONI PATRIMONIALI'!I38,0)</f>
        <v>0</v>
      </c>
      <c r="K32" s="66">
        <f>+IF('VARIAZIONI PATRIMONIALI'!J38&gt;0,'VARIAZIONI PATRIMONIALI'!J38,0)</f>
        <v>0</v>
      </c>
      <c r="L32" s="66">
        <f>+IF('VARIAZIONI PATRIMONIALI'!K38&gt;0,'VARIAZIONI PATRIMONIALI'!K38,0)</f>
        <v>0</v>
      </c>
      <c r="M32" s="66">
        <f>+IF('VARIAZIONI PATRIMONIALI'!L38&gt;0,'VARIAZIONI PATRIMONIALI'!L38,0)</f>
        <v>0</v>
      </c>
      <c r="N32" s="66">
        <f>+IF('VARIAZIONI PATRIMONIALI'!M38&gt;0,'VARIAZIONI PATRIMONIALI'!M38,0)</f>
        <v>0</v>
      </c>
      <c r="O32" s="66">
        <f>+IF('VARIAZIONI PATRIMONIALI'!N38&gt;0,'VARIAZIONI PATRIMONIALI'!N38,0)</f>
        <v>0</v>
      </c>
      <c r="P32" s="66">
        <f>+IF('VARIAZIONI PATRIMONIALI'!O38&gt;0,'VARIAZIONI PATRIMONIALI'!O38,0)</f>
        <v>0</v>
      </c>
      <c r="Q32" s="66">
        <f>+IF('VARIAZIONI PATRIMONIALI'!P38&gt;0,'VARIAZIONI PATRIMONIALI'!P38,0)</f>
        <v>0</v>
      </c>
      <c r="R32" s="66">
        <f>+IF('VARIAZIONI PATRIMONIALI'!Q38&gt;0,'VARIAZIONI PATRIMONIALI'!Q38,0)</f>
        <v>0</v>
      </c>
      <c r="S32" s="66">
        <f>+IF('VARIAZIONI PATRIMONIALI'!R38&gt;0,'VARIAZIONI PATRIMONIALI'!R38,0)</f>
        <v>0</v>
      </c>
      <c r="T32" s="66">
        <f>+IF('VARIAZIONI PATRIMONIALI'!S38&gt;0,'VARIAZIONI PATRIMONIALI'!S38,0)</f>
        <v>0</v>
      </c>
      <c r="U32" s="66">
        <f>+IF('VARIAZIONI PATRIMONIALI'!T38&gt;0,'VARIAZIONI PATRIMONIALI'!T38,0)</f>
        <v>0</v>
      </c>
      <c r="V32" s="66">
        <f>+IF('VARIAZIONI PATRIMONIALI'!U38&gt;0,'VARIAZIONI PATRIMONIALI'!U38,0)</f>
        <v>0</v>
      </c>
      <c r="W32" s="66">
        <f>+IF('VARIAZIONI PATRIMONIALI'!V38&gt;0,'VARIAZIONI PATRIMONIALI'!V38,0)</f>
        <v>0</v>
      </c>
      <c r="X32" s="66">
        <f>+IF('VARIAZIONI PATRIMONIALI'!W38&gt;0,'VARIAZIONI PATRIMONIALI'!W38,0)</f>
        <v>0</v>
      </c>
      <c r="Y32" s="66">
        <f>+IF('VARIAZIONI PATRIMONIALI'!X38&gt;0,'VARIAZIONI PATRIMONIALI'!X38,0)</f>
        <v>0</v>
      </c>
      <c r="Z32" s="66">
        <f>+IF('VARIAZIONI PATRIMONIALI'!Y38&gt;0,'VARIAZIONI PATRIMONIALI'!Y38,0)</f>
        <v>0</v>
      </c>
      <c r="AA32" s="66">
        <f>+IF('VARIAZIONI PATRIMONIALI'!Z38&gt;0,'VARIAZIONI PATRIMONIALI'!Z38,0)</f>
        <v>0</v>
      </c>
      <c r="AB32" s="66">
        <f>+IF('VARIAZIONI PATRIMONIALI'!AA38&gt;0,'VARIAZIONI PATRIMONIALI'!AA38,0)</f>
        <v>0</v>
      </c>
      <c r="AC32" s="66">
        <f>+IF('VARIAZIONI PATRIMONIALI'!AB38&gt;0,'VARIAZIONI PATRIMONIALI'!AB38,0)</f>
        <v>0</v>
      </c>
      <c r="AD32" s="66">
        <f>+IF('VARIAZIONI PATRIMONIALI'!AC38&gt;0,'VARIAZIONI PATRIMONIALI'!AC38,0)</f>
        <v>0</v>
      </c>
      <c r="AE32" s="66">
        <f>+IF('VARIAZIONI PATRIMONIALI'!AD38&gt;0,'VARIAZIONI PATRIMONIALI'!AD38,0)</f>
        <v>0</v>
      </c>
      <c r="AF32" s="66">
        <f>+IF('VARIAZIONI PATRIMONIALI'!AE38&gt;0,'VARIAZIONI PATRIMONIALI'!AE38,0)</f>
        <v>0</v>
      </c>
      <c r="AG32" s="66">
        <f>+IF('VARIAZIONI PATRIMONIALI'!AF38&gt;0,'VARIAZIONI PATRIMONIALI'!AF38,0)</f>
        <v>0</v>
      </c>
      <c r="AH32" s="66">
        <f>+IF('VARIAZIONI PATRIMONIALI'!AG38&gt;0,'VARIAZIONI PATRIMONIALI'!AG38,0)</f>
        <v>0</v>
      </c>
      <c r="AI32" s="66">
        <f>+IF('VARIAZIONI PATRIMONIALI'!AH38&gt;0,'VARIAZIONI PATRIMONIALI'!AH38,0)</f>
        <v>0</v>
      </c>
      <c r="AJ32" s="66">
        <f>+IF('VARIAZIONI PATRIMONIALI'!AI38&gt;0,'VARIAZIONI PATRIMONIALI'!AI38,0)</f>
        <v>0</v>
      </c>
      <c r="AK32" s="66">
        <f>+IF('VARIAZIONI PATRIMONIALI'!AJ38&gt;0,'VARIAZIONI PATRIMONIALI'!AJ38,0)</f>
        <v>0</v>
      </c>
      <c r="AL32" s="66">
        <f>+IF('VARIAZIONI PATRIMONIALI'!AK38&gt;0,'VARIAZIONI PATRIMONIALI'!AK38,0)</f>
        <v>0</v>
      </c>
      <c r="AM32" s="66">
        <f>+IF('VARIAZIONI PATRIMONIALI'!AL38&gt;0,'VARIAZIONI PATRIMONIALI'!AL38,0)</f>
        <v>0</v>
      </c>
    </row>
    <row r="33" spans="3:39" s="66" customFormat="1" ht="12.75" x14ac:dyDescent="0.2">
      <c r="C33" s="66" t="s">
        <v>405</v>
      </c>
      <c r="D33" s="66">
        <f>+IF('VARIAZIONI PATRIMONIALI'!C38&lt;0,'VARIAZIONI PATRIMONIALI'!C38,0)</f>
        <v>0</v>
      </c>
      <c r="E33" s="66">
        <f>+IF('VARIAZIONI PATRIMONIALI'!D38&lt;0,'VARIAZIONI PATRIMONIALI'!D38,0)</f>
        <v>0</v>
      </c>
      <c r="F33" s="66">
        <f>+IF('VARIAZIONI PATRIMONIALI'!E38&lt;0,'VARIAZIONI PATRIMONIALI'!E38,0)</f>
        <v>0</v>
      </c>
      <c r="G33" s="66">
        <f>+IF('VARIAZIONI PATRIMONIALI'!F38&lt;0,'VARIAZIONI PATRIMONIALI'!F38,0)</f>
        <v>-2406.9442519975028</v>
      </c>
      <c r="H33" s="66">
        <f>+IF('VARIAZIONI PATRIMONIALI'!G38&lt;0,'VARIAZIONI PATRIMONIALI'!G38,0)</f>
        <v>-2418.6601748520625</v>
      </c>
      <c r="I33" s="66">
        <f>+IF('VARIAZIONI PATRIMONIALI'!H38&lt;0,'VARIAZIONI PATRIMONIALI'!H38,0)</f>
        <v>-2430.4331255535367</v>
      </c>
      <c r="J33" s="66">
        <f>+IF('VARIAZIONI PATRIMONIALI'!I38&lt;0,'VARIAZIONI PATRIMONIALI'!I38,0)</f>
        <v>-2442.2633816878533</v>
      </c>
      <c r="K33" s="66">
        <f>+IF('VARIAZIONI PATRIMONIALI'!J38&lt;0,'VARIAZIONI PATRIMONIALI'!J38,0)</f>
        <v>-2454.1512221921048</v>
      </c>
      <c r="L33" s="66">
        <f>+IF('VARIAZIONI PATRIMONIALI'!K38&lt;0,'VARIAZIONI PATRIMONIALI'!K38,0)</f>
        <v>-2466.0969273611231</v>
      </c>
      <c r="M33" s="66">
        <f>+IF('VARIAZIONI PATRIMONIALI'!L38&lt;0,'VARIAZIONI PATRIMONIALI'!L38,0)</f>
        <v>-2478.1007788540905</v>
      </c>
      <c r="N33" s="66">
        <f>+IF('VARIAZIONI PATRIMONIALI'!M38&lt;0,'VARIAZIONI PATRIMONIALI'!M38,0)</f>
        <v>-2490.163059701179</v>
      </c>
      <c r="O33" s="66">
        <f>+IF('VARIAZIONI PATRIMONIALI'!N38&lt;0,'VARIAZIONI PATRIMONIALI'!N38,0)</f>
        <v>-2502.2840543102234</v>
      </c>
      <c r="P33" s="66">
        <f>+IF('VARIAZIONI PATRIMONIALI'!O38&lt;0,'VARIAZIONI PATRIMONIALI'!O38,0)</f>
        <v>-2514.46404847343</v>
      </c>
      <c r="Q33" s="66">
        <f>+IF('VARIAZIONI PATRIMONIALI'!P38&lt;0,'VARIAZIONI PATRIMONIALI'!P38,0)</f>
        <v>-2526.7033293741119</v>
      </c>
      <c r="R33" s="66">
        <f>+IF('VARIAZIONI PATRIMONIALI'!Q38&lt;0,'VARIAZIONI PATRIMONIALI'!Q38,0)</f>
        <v>-2539.002185593461</v>
      </c>
      <c r="S33" s="66">
        <f>+IF('VARIAZIONI PATRIMONIALI'!R38&lt;0,'VARIAZIONI PATRIMONIALI'!R38,0)</f>
        <v>-2551.3609071173537</v>
      </c>
      <c r="T33" s="66">
        <f>+IF('VARIAZIONI PATRIMONIALI'!S38&lt;0,'VARIAZIONI PATRIMONIALI'!S38,0)</f>
        <v>-2563.7797853431866</v>
      </c>
      <c r="U33" s="66">
        <f>+IF('VARIAZIONI PATRIMONIALI'!T38&lt;0,'VARIAZIONI PATRIMONIALI'!T38,0)</f>
        <v>-6376.2591130867495</v>
      </c>
      <c r="V33" s="66">
        <f>+IF('VARIAZIONI PATRIMONIALI'!U38&lt;0,'VARIAZIONI PATRIMONIALI'!U38,0)</f>
        <v>-1590.9928844192339</v>
      </c>
      <c r="W33" s="66">
        <f>+IF('VARIAZIONI PATRIMONIALI'!V38&lt;0,'VARIAZIONI PATRIMONIALI'!V38,0)</f>
        <v>-1598.7371227332455</v>
      </c>
      <c r="X33" s="66">
        <f>+IF('VARIAZIONI PATRIMONIALI'!W38&lt;0,'VARIAZIONI PATRIMONIALI'!W38,0)</f>
        <v>-607.43361833672668</v>
      </c>
      <c r="Y33" s="66">
        <f>+IF('VARIAZIONI PATRIMONIALI'!X38&lt;0,'VARIAZIONI PATRIMONIALI'!X38,0)</f>
        <v>-610.39033218907002</v>
      </c>
      <c r="Z33" s="66">
        <f>+IF('VARIAZIONI PATRIMONIALI'!Y38&lt;0,'VARIAZIONI PATRIMONIALI'!Y38,0)</f>
        <v>-613.36143799559682</v>
      </c>
      <c r="AA33" s="66">
        <f>+IF('VARIAZIONI PATRIMONIALI'!Z38&lt;0,'VARIAZIONI PATRIMONIALI'!Z38,0)</f>
        <v>-616.34700580987192</v>
      </c>
      <c r="AB33" s="66">
        <f>+IF('VARIAZIONI PATRIMONIALI'!AA38&lt;0,'VARIAZIONI PATRIMONIALI'!AA38,0)</f>
        <v>-619.3471060264493</v>
      </c>
      <c r="AC33" s="66">
        <f>+IF('VARIAZIONI PATRIMONIALI'!AB38&lt;0,'VARIAZIONI PATRIMONIALI'!AB38,0)</f>
        <v>-622.36180938253187</v>
      </c>
      <c r="AD33" s="66">
        <f>+IF('VARIAZIONI PATRIMONIALI'!AC38&lt;0,'VARIAZIONI PATRIMONIALI'!AC38,0)</f>
        <v>-2625.3911869596395</v>
      </c>
      <c r="AE33" s="66">
        <f>+IF('VARIAZIONI PATRIMONIALI'!AD38&lt;0,'VARIAZIONI PATRIMONIALI'!AD38,0)</f>
        <v>-628.43531018528574</v>
      </c>
      <c r="AF33" s="66">
        <f>+IF('VARIAZIONI PATRIMONIALI'!AE38&lt;0,'VARIAZIONI PATRIMONIALI'!AE38,0)</f>
        <v>-631.49425083465962</v>
      </c>
      <c r="AG33" s="66">
        <f>+IF('VARIAZIONI PATRIMONIALI'!AF38&lt;0,'VARIAZIONI PATRIMONIALI'!AF38,0)</f>
        <v>-634.56808103232072</v>
      </c>
      <c r="AH33" s="66">
        <f>+IF('VARIAZIONI PATRIMONIALI'!AG38&lt;0,'VARIAZIONI PATRIMONIALI'!AG38,0)</f>
        <v>0</v>
      </c>
      <c r="AI33" s="66">
        <f>+IF('VARIAZIONI PATRIMONIALI'!AH38&lt;0,'VARIAZIONI PATRIMONIALI'!AH38,0)</f>
        <v>0</v>
      </c>
      <c r="AJ33" s="66">
        <f>+IF('VARIAZIONI PATRIMONIALI'!AI38&lt;0,'VARIAZIONI PATRIMONIALI'!AI38,0)</f>
        <v>0</v>
      </c>
      <c r="AK33" s="66">
        <f>+IF('VARIAZIONI PATRIMONIALI'!AJ38&lt;0,'VARIAZIONI PATRIMONIALI'!AJ38,0)</f>
        <v>0</v>
      </c>
      <c r="AL33" s="66">
        <f>+IF('VARIAZIONI PATRIMONIALI'!AK38&lt;0,'VARIAZIONI PATRIMONIALI'!AK38,0)</f>
        <v>0</v>
      </c>
      <c r="AM33" s="66">
        <f>+IF('VARIAZIONI PATRIMONIALI'!AL38&lt;0,'VARIAZIONI PATRIMONIALI'!AL38,0)</f>
        <v>0</v>
      </c>
    </row>
    <row r="34" spans="3:39" s="66" customFormat="1" ht="12.75" x14ac:dyDescent="0.2">
      <c r="C34" s="66" t="s">
        <v>406</v>
      </c>
      <c r="D34" s="66">
        <f>IF('VARIAZIONI PATRIMONIALI'!C40&gt;0,'VARIAZIONI PATRIMONIALI'!C40,0)-'VARIAZIONI PATRIMONIALI'!C39</f>
        <v>-1041.666666666657</v>
      </c>
      <c r="E34" s="66">
        <f>IF('VARIAZIONI PATRIMONIALI'!D40&gt;0,'VARIAZIONI PATRIMONIALI'!D40,0)-'VARIAZIONI PATRIMONIALI'!D39</f>
        <v>62500</v>
      </c>
      <c r="F34" s="66">
        <f>IF('VARIAZIONI PATRIMONIALI'!E40&gt;0,'VARIAZIONI PATRIMONIALI'!E40,0)-'VARIAZIONI PATRIMONIALI'!E39</f>
        <v>0</v>
      </c>
      <c r="G34" s="66">
        <f>IF('VARIAZIONI PATRIMONIALI'!F40&gt;0,'VARIAZIONI PATRIMONIALI'!F40,0)-'VARIAZIONI PATRIMONIALI'!F39</f>
        <v>62500</v>
      </c>
      <c r="H34" s="66">
        <f>IF('VARIAZIONI PATRIMONIALI'!G40&gt;0,'VARIAZIONI PATRIMONIALI'!G40,0)-'VARIAZIONI PATRIMONIALI'!G39</f>
        <v>0</v>
      </c>
      <c r="I34" s="66">
        <f>IF('VARIAZIONI PATRIMONIALI'!H40&gt;0,'VARIAZIONI PATRIMONIALI'!H40,0)-'VARIAZIONI PATRIMONIALI'!H39</f>
        <v>0</v>
      </c>
      <c r="J34" s="66">
        <f>IF('VARIAZIONI PATRIMONIALI'!I40&gt;0,'VARIAZIONI PATRIMONIALI'!I40,0)-'VARIAZIONI PATRIMONIALI'!I39</f>
        <v>0</v>
      </c>
      <c r="K34" s="66">
        <f>IF('VARIAZIONI PATRIMONIALI'!J40&gt;0,'VARIAZIONI PATRIMONIALI'!J40,0)-'VARIAZIONI PATRIMONIALI'!J39</f>
        <v>0</v>
      </c>
      <c r="L34" s="66">
        <f>IF('VARIAZIONI PATRIMONIALI'!K40&gt;0,'VARIAZIONI PATRIMONIALI'!K40,0)-'VARIAZIONI PATRIMONIALI'!K39</f>
        <v>0</v>
      </c>
      <c r="M34" s="66">
        <f>IF('VARIAZIONI PATRIMONIALI'!L40&gt;0,'VARIAZIONI PATRIMONIALI'!L40,0)-'VARIAZIONI PATRIMONIALI'!L39</f>
        <v>0</v>
      </c>
      <c r="N34" s="66">
        <f>IF('VARIAZIONI PATRIMONIALI'!M40&gt;0,'VARIAZIONI PATRIMONIALI'!M40,0)-'VARIAZIONI PATRIMONIALI'!M39</f>
        <v>0</v>
      </c>
      <c r="O34" s="66">
        <f>IF('VARIAZIONI PATRIMONIALI'!N40&gt;0,'VARIAZIONI PATRIMONIALI'!N40,0)-'VARIAZIONI PATRIMONIALI'!N39</f>
        <v>0</v>
      </c>
      <c r="P34" s="66">
        <f>IF('VARIAZIONI PATRIMONIALI'!O40&gt;0,'VARIAZIONI PATRIMONIALI'!O40,0)-'VARIAZIONI PATRIMONIALI'!O39</f>
        <v>0</v>
      </c>
      <c r="Q34" s="66">
        <f>IF('VARIAZIONI PATRIMONIALI'!P40&gt;0,'VARIAZIONI PATRIMONIALI'!P40,0)-'VARIAZIONI PATRIMONIALI'!P39</f>
        <v>0</v>
      </c>
      <c r="R34" s="66">
        <f>IF('VARIAZIONI PATRIMONIALI'!Q40&gt;0,'VARIAZIONI PATRIMONIALI'!Q40,0)-'VARIAZIONI PATRIMONIALI'!Q39</f>
        <v>0</v>
      </c>
      <c r="S34" s="66">
        <f>IF('VARIAZIONI PATRIMONIALI'!R40&gt;0,'VARIAZIONI PATRIMONIALI'!R40,0)-'VARIAZIONI PATRIMONIALI'!R39</f>
        <v>0</v>
      </c>
      <c r="T34" s="66">
        <f>IF('VARIAZIONI PATRIMONIALI'!S40&gt;0,'VARIAZIONI PATRIMONIALI'!S40,0)-'VARIAZIONI PATRIMONIALI'!S39</f>
        <v>0</v>
      </c>
      <c r="U34" s="66">
        <f>IF('VARIAZIONI PATRIMONIALI'!T40&gt;0,'VARIAZIONI PATRIMONIALI'!T40,0)-'VARIAZIONI PATRIMONIALI'!T39</f>
        <v>0</v>
      </c>
      <c r="V34" s="66">
        <f>IF('VARIAZIONI PATRIMONIALI'!U40&gt;0,'VARIAZIONI PATRIMONIALI'!U40,0)-'VARIAZIONI PATRIMONIALI'!U39</f>
        <v>0</v>
      </c>
      <c r="W34" s="66">
        <f>IF('VARIAZIONI PATRIMONIALI'!V40&gt;0,'VARIAZIONI PATRIMONIALI'!V40,0)-'VARIAZIONI PATRIMONIALI'!V39</f>
        <v>0</v>
      </c>
      <c r="X34" s="66">
        <f>IF('VARIAZIONI PATRIMONIALI'!W40&gt;0,'VARIAZIONI PATRIMONIALI'!W40,0)-'VARIAZIONI PATRIMONIALI'!W39</f>
        <v>0</v>
      </c>
      <c r="Y34" s="66">
        <f>IF('VARIAZIONI PATRIMONIALI'!X40&gt;0,'VARIAZIONI PATRIMONIALI'!X40,0)-'VARIAZIONI PATRIMONIALI'!X39</f>
        <v>0</v>
      </c>
      <c r="Z34" s="66">
        <f>IF('VARIAZIONI PATRIMONIALI'!Y40&gt;0,'VARIAZIONI PATRIMONIALI'!Y40,0)-'VARIAZIONI PATRIMONIALI'!Y39</f>
        <v>0</v>
      </c>
      <c r="AA34" s="66">
        <f>IF('VARIAZIONI PATRIMONIALI'!Z40&gt;0,'VARIAZIONI PATRIMONIALI'!Z40,0)-'VARIAZIONI PATRIMONIALI'!Z39</f>
        <v>0</v>
      </c>
      <c r="AB34" s="66">
        <f>IF('VARIAZIONI PATRIMONIALI'!AA40&gt;0,'VARIAZIONI PATRIMONIALI'!AA40,0)-'VARIAZIONI PATRIMONIALI'!AA39</f>
        <v>0</v>
      </c>
      <c r="AC34" s="66">
        <f>IF('VARIAZIONI PATRIMONIALI'!AB40&gt;0,'VARIAZIONI PATRIMONIALI'!AB40,0)-'VARIAZIONI PATRIMONIALI'!AB39</f>
        <v>0</v>
      </c>
      <c r="AD34" s="66">
        <f>IF('VARIAZIONI PATRIMONIALI'!AC40&gt;0,'VARIAZIONI PATRIMONIALI'!AC40,0)-'VARIAZIONI PATRIMONIALI'!AC39</f>
        <v>0</v>
      </c>
      <c r="AE34" s="66">
        <f>IF('VARIAZIONI PATRIMONIALI'!AD40&gt;0,'VARIAZIONI PATRIMONIALI'!AD40,0)-'VARIAZIONI PATRIMONIALI'!AD39</f>
        <v>0</v>
      </c>
      <c r="AF34" s="66">
        <f>IF('VARIAZIONI PATRIMONIALI'!AE40&gt;0,'VARIAZIONI PATRIMONIALI'!AE40,0)-'VARIAZIONI PATRIMONIALI'!AE39</f>
        <v>0</v>
      </c>
      <c r="AG34" s="66">
        <f>IF('VARIAZIONI PATRIMONIALI'!AF40&gt;0,'VARIAZIONI PATRIMONIALI'!AF40,0)-'VARIAZIONI PATRIMONIALI'!AF39</f>
        <v>0</v>
      </c>
      <c r="AH34" s="66">
        <f>IF('VARIAZIONI PATRIMONIALI'!AG40&gt;0,'VARIAZIONI PATRIMONIALI'!AG40,0)-'VARIAZIONI PATRIMONIALI'!AG39</f>
        <v>0</v>
      </c>
      <c r="AI34" s="66">
        <f>IF('VARIAZIONI PATRIMONIALI'!AH40&gt;0,'VARIAZIONI PATRIMONIALI'!AH40,0)-'VARIAZIONI PATRIMONIALI'!AH39</f>
        <v>0</v>
      </c>
      <c r="AJ34" s="66">
        <f>IF('VARIAZIONI PATRIMONIALI'!AI40&gt;0,'VARIAZIONI PATRIMONIALI'!AI40,0)-'VARIAZIONI PATRIMONIALI'!AI39</f>
        <v>0</v>
      </c>
      <c r="AK34" s="66">
        <f>IF('VARIAZIONI PATRIMONIALI'!AJ40&gt;0,'VARIAZIONI PATRIMONIALI'!AJ40,0)-'VARIAZIONI PATRIMONIALI'!AJ39</f>
        <v>0</v>
      </c>
      <c r="AL34" s="66">
        <f>IF('VARIAZIONI PATRIMONIALI'!AK40&gt;0,'VARIAZIONI PATRIMONIALI'!AK40,0)-'VARIAZIONI PATRIMONIALI'!AK39</f>
        <v>0</v>
      </c>
      <c r="AM34" s="66">
        <f>IF('VARIAZIONI PATRIMONIALI'!AL40&gt;0,'VARIAZIONI PATRIMONIALI'!AL40,0)-'VARIAZIONI PATRIMONIALI'!AL39</f>
        <v>0</v>
      </c>
    </row>
    <row r="35" spans="3:39" s="66" customFormat="1" ht="12.75" x14ac:dyDescent="0.2">
      <c r="C35" s="66" t="s">
        <v>407</v>
      </c>
      <c r="D35" s="66">
        <f>+IF('VARIAZIONI PATRIMONIALI'!C41&gt;0,'VARIAZIONI PATRIMONIALI'!C41,0)</f>
        <v>0</v>
      </c>
      <c r="E35" s="66">
        <f>+IF('VARIAZIONI PATRIMONIALI'!D41&gt;0,'VARIAZIONI PATRIMONIALI'!D41,0)</f>
        <v>0</v>
      </c>
      <c r="F35" s="66">
        <f>+IF('VARIAZIONI PATRIMONIALI'!E41&gt;0,'VARIAZIONI PATRIMONIALI'!E41,0)</f>
        <v>0</v>
      </c>
      <c r="G35" s="66">
        <f>+IF('VARIAZIONI PATRIMONIALI'!F41&gt;0,'VARIAZIONI PATRIMONIALI'!F41,0)</f>
        <v>0</v>
      </c>
      <c r="H35" s="66">
        <f>+IF('VARIAZIONI PATRIMONIALI'!G41&gt;0,'VARIAZIONI PATRIMONIALI'!G41,0)</f>
        <v>50000</v>
      </c>
      <c r="I35" s="66">
        <f>+IF('VARIAZIONI PATRIMONIALI'!H41&gt;0,'VARIAZIONI PATRIMONIALI'!H41,0)</f>
        <v>0</v>
      </c>
      <c r="J35" s="66">
        <f>+IF('VARIAZIONI PATRIMONIALI'!I41&gt;0,'VARIAZIONI PATRIMONIALI'!I41,0)</f>
        <v>0</v>
      </c>
      <c r="K35" s="66">
        <f>+IF('VARIAZIONI PATRIMONIALI'!J41&gt;0,'VARIAZIONI PATRIMONIALI'!J41,0)</f>
        <v>0</v>
      </c>
      <c r="L35" s="66">
        <f>+IF('VARIAZIONI PATRIMONIALI'!K41&gt;0,'VARIAZIONI PATRIMONIALI'!K41,0)</f>
        <v>0</v>
      </c>
      <c r="M35" s="66">
        <f>+IF('VARIAZIONI PATRIMONIALI'!L41&gt;0,'VARIAZIONI PATRIMONIALI'!L41,0)</f>
        <v>0</v>
      </c>
      <c r="N35" s="66">
        <f>+IF('VARIAZIONI PATRIMONIALI'!M41&gt;0,'VARIAZIONI PATRIMONIALI'!M41,0)</f>
        <v>0</v>
      </c>
      <c r="O35" s="66">
        <f>+IF('VARIAZIONI PATRIMONIALI'!N41&gt;0,'VARIAZIONI PATRIMONIALI'!N41,0)</f>
        <v>0</v>
      </c>
      <c r="P35" s="66">
        <f>+IF('VARIAZIONI PATRIMONIALI'!O41&gt;0,'VARIAZIONI PATRIMONIALI'!O41,0)</f>
        <v>0</v>
      </c>
      <c r="Q35" s="66">
        <f>+IF('VARIAZIONI PATRIMONIALI'!P41&gt;0,'VARIAZIONI PATRIMONIALI'!P41,0)</f>
        <v>0</v>
      </c>
      <c r="R35" s="66">
        <f>+IF('VARIAZIONI PATRIMONIALI'!Q41&gt;0,'VARIAZIONI PATRIMONIALI'!Q41,0)</f>
        <v>0</v>
      </c>
      <c r="S35" s="66">
        <f>+IF('VARIAZIONI PATRIMONIALI'!R41&gt;0,'VARIAZIONI PATRIMONIALI'!R41,0)</f>
        <v>0</v>
      </c>
      <c r="T35" s="66">
        <f>+IF('VARIAZIONI PATRIMONIALI'!S41&gt;0,'VARIAZIONI PATRIMONIALI'!S41,0)</f>
        <v>0</v>
      </c>
      <c r="U35" s="66">
        <f>+IF('VARIAZIONI PATRIMONIALI'!T41&gt;0,'VARIAZIONI PATRIMONIALI'!T41,0)</f>
        <v>0</v>
      </c>
      <c r="V35" s="66">
        <f>+IF('VARIAZIONI PATRIMONIALI'!U41&gt;0,'VARIAZIONI PATRIMONIALI'!U41,0)</f>
        <v>0</v>
      </c>
      <c r="W35" s="66">
        <f>+IF('VARIAZIONI PATRIMONIALI'!V41&gt;0,'VARIAZIONI PATRIMONIALI'!V41,0)</f>
        <v>0</v>
      </c>
      <c r="X35" s="66">
        <f>+IF('VARIAZIONI PATRIMONIALI'!W41&gt;0,'VARIAZIONI PATRIMONIALI'!W41,0)</f>
        <v>0</v>
      </c>
      <c r="Y35" s="66">
        <f>+IF('VARIAZIONI PATRIMONIALI'!X41&gt;0,'VARIAZIONI PATRIMONIALI'!X41,0)</f>
        <v>0</v>
      </c>
      <c r="Z35" s="66">
        <f>+IF('VARIAZIONI PATRIMONIALI'!Y41&gt;0,'VARIAZIONI PATRIMONIALI'!Y41,0)</f>
        <v>0</v>
      </c>
      <c r="AA35" s="66">
        <f>+IF('VARIAZIONI PATRIMONIALI'!Z41&gt;0,'VARIAZIONI PATRIMONIALI'!Z41,0)</f>
        <v>0</v>
      </c>
      <c r="AB35" s="66">
        <f>+IF('VARIAZIONI PATRIMONIALI'!AA41&gt;0,'VARIAZIONI PATRIMONIALI'!AA41,0)</f>
        <v>0</v>
      </c>
      <c r="AC35" s="66">
        <f>+IF('VARIAZIONI PATRIMONIALI'!AB41&gt;0,'VARIAZIONI PATRIMONIALI'!AB41,0)</f>
        <v>0</v>
      </c>
      <c r="AD35" s="66">
        <f>+IF('VARIAZIONI PATRIMONIALI'!AC41&gt;0,'VARIAZIONI PATRIMONIALI'!AC41,0)</f>
        <v>0</v>
      </c>
      <c r="AE35" s="66">
        <f>+IF('VARIAZIONI PATRIMONIALI'!AD41&gt;0,'VARIAZIONI PATRIMONIALI'!AD41,0)</f>
        <v>0</v>
      </c>
      <c r="AF35" s="66">
        <f>+IF('VARIAZIONI PATRIMONIALI'!AE41&gt;0,'VARIAZIONI PATRIMONIALI'!AE41,0)</f>
        <v>0</v>
      </c>
      <c r="AG35" s="66">
        <f>+IF('VARIAZIONI PATRIMONIALI'!AF41&gt;0,'VARIAZIONI PATRIMONIALI'!AF41,0)</f>
        <v>0</v>
      </c>
      <c r="AH35" s="66">
        <f>+IF('VARIAZIONI PATRIMONIALI'!AG41&gt;0,'VARIAZIONI PATRIMONIALI'!AG41,0)</f>
        <v>0</v>
      </c>
      <c r="AI35" s="66">
        <f>+IF('VARIAZIONI PATRIMONIALI'!AH41&gt;0,'VARIAZIONI PATRIMONIALI'!AH41,0)</f>
        <v>0</v>
      </c>
      <c r="AJ35" s="66">
        <f>+IF('VARIAZIONI PATRIMONIALI'!AI41&gt;0,'VARIAZIONI PATRIMONIALI'!AI41,0)</f>
        <v>0</v>
      </c>
      <c r="AK35" s="66">
        <f>+IF('VARIAZIONI PATRIMONIALI'!AJ41&gt;0,'VARIAZIONI PATRIMONIALI'!AJ41,0)</f>
        <v>0</v>
      </c>
      <c r="AL35" s="66">
        <f>+IF('VARIAZIONI PATRIMONIALI'!AK41&gt;0,'VARIAZIONI PATRIMONIALI'!AK41,0)</f>
        <v>0</v>
      </c>
      <c r="AM35" s="66">
        <f>+IF('VARIAZIONI PATRIMONIALI'!AL41&gt;0,'VARIAZIONI PATRIMONIALI'!AL41,0)</f>
        <v>0</v>
      </c>
    </row>
    <row r="36" spans="3:39" s="66" customFormat="1" ht="12.75" x14ac:dyDescent="0.2">
      <c r="C36" s="66" t="s">
        <v>408</v>
      </c>
      <c r="D36" s="66">
        <f>+IF('VARIAZIONI PATRIMONIALI'!C41&lt;0,'VARIAZIONI PATRIMONIALI'!C41,0)</f>
        <v>0</v>
      </c>
      <c r="E36" s="66">
        <f>+IF('VARIAZIONI PATRIMONIALI'!D41&lt;0,'VARIAZIONI PATRIMONIALI'!D41,0)</f>
        <v>0</v>
      </c>
      <c r="F36" s="66">
        <f>+IF('VARIAZIONI PATRIMONIALI'!E41&lt;0,'VARIAZIONI PATRIMONIALI'!E41,0)</f>
        <v>0</v>
      </c>
      <c r="G36" s="66">
        <f>+IF('VARIAZIONI PATRIMONIALI'!F41&lt;0,'VARIAZIONI PATRIMONIALI'!F41,0)</f>
        <v>0</v>
      </c>
      <c r="H36" s="66">
        <f>+IF('VARIAZIONI PATRIMONIALI'!G41&lt;0,'VARIAZIONI PATRIMONIALI'!G41,0)</f>
        <v>0</v>
      </c>
      <c r="I36" s="66">
        <f>+IF('VARIAZIONI PATRIMONIALI'!H41&lt;0,'VARIAZIONI PATRIMONIALI'!H41,0)</f>
        <v>0</v>
      </c>
      <c r="J36" s="66">
        <f>+IF('VARIAZIONI PATRIMONIALI'!I41&lt;0,'VARIAZIONI PATRIMONIALI'!I41,0)</f>
        <v>0</v>
      </c>
      <c r="K36" s="66">
        <f>+IF('VARIAZIONI PATRIMONIALI'!J41&lt;0,'VARIAZIONI PATRIMONIALI'!J41,0)</f>
        <v>0</v>
      </c>
      <c r="L36" s="66">
        <f>+IF('VARIAZIONI PATRIMONIALI'!K41&lt;0,'VARIAZIONI PATRIMONIALI'!K41,0)</f>
        <v>0</v>
      </c>
      <c r="M36" s="66">
        <f>+IF('VARIAZIONI PATRIMONIALI'!L41&lt;0,'VARIAZIONI PATRIMONIALI'!L41,0)</f>
        <v>0</v>
      </c>
      <c r="N36" s="66">
        <f>+IF('VARIAZIONI PATRIMONIALI'!M41&lt;0,'VARIAZIONI PATRIMONIALI'!M41,0)</f>
        <v>0</v>
      </c>
      <c r="O36" s="66">
        <f>+IF('VARIAZIONI PATRIMONIALI'!N41&lt;0,'VARIAZIONI PATRIMONIALI'!N41,0)</f>
        <v>0</v>
      </c>
      <c r="P36" s="66">
        <f>+IF('VARIAZIONI PATRIMONIALI'!O41&lt;0,'VARIAZIONI PATRIMONIALI'!O41,0)</f>
        <v>0</v>
      </c>
      <c r="Q36" s="66">
        <f>+IF('VARIAZIONI PATRIMONIALI'!P41&lt;0,'VARIAZIONI PATRIMONIALI'!P41,0)</f>
        <v>0</v>
      </c>
      <c r="R36" s="66">
        <f>+IF('VARIAZIONI PATRIMONIALI'!Q41&lt;0,'VARIAZIONI PATRIMONIALI'!Q41,0)</f>
        <v>0</v>
      </c>
      <c r="S36" s="66">
        <f>+IF('VARIAZIONI PATRIMONIALI'!R41&lt;0,'VARIAZIONI PATRIMONIALI'!R41,0)</f>
        <v>0</v>
      </c>
      <c r="T36" s="66">
        <f>+IF('VARIAZIONI PATRIMONIALI'!S41&lt;0,'VARIAZIONI PATRIMONIALI'!S41,0)</f>
        <v>0</v>
      </c>
      <c r="U36" s="66">
        <f>+IF('VARIAZIONI PATRIMONIALI'!T41&lt;0,'VARIAZIONI PATRIMONIALI'!T41,0)</f>
        <v>0</v>
      </c>
      <c r="V36" s="66">
        <f>+IF('VARIAZIONI PATRIMONIALI'!U41&lt;0,'VARIAZIONI PATRIMONIALI'!U41,0)</f>
        <v>0</v>
      </c>
      <c r="W36" s="66">
        <f>+IF('VARIAZIONI PATRIMONIALI'!V41&lt;0,'VARIAZIONI PATRIMONIALI'!V41,0)</f>
        <v>0</v>
      </c>
      <c r="X36" s="66">
        <f>+IF('VARIAZIONI PATRIMONIALI'!W41&lt;0,'VARIAZIONI PATRIMONIALI'!W41,0)</f>
        <v>0</v>
      </c>
      <c r="Y36" s="66">
        <f>+IF('VARIAZIONI PATRIMONIALI'!X41&lt;0,'VARIAZIONI PATRIMONIALI'!X41,0)</f>
        <v>0</v>
      </c>
      <c r="Z36" s="66">
        <f>+IF('VARIAZIONI PATRIMONIALI'!Y41&lt;0,'VARIAZIONI PATRIMONIALI'!Y41,0)</f>
        <v>0</v>
      </c>
      <c r="AA36" s="66">
        <f>+IF('VARIAZIONI PATRIMONIALI'!Z41&lt;0,'VARIAZIONI PATRIMONIALI'!Z41,0)</f>
        <v>0</v>
      </c>
      <c r="AB36" s="66">
        <f>+IF('VARIAZIONI PATRIMONIALI'!AA41&lt;0,'VARIAZIONI PATRIMONIALI'!AA41,0)</f>
        <v>0</v>
      </c>
      <c r="AC36" s="66">
        <f>+IF('VARIAZIONI PATRIMONIALI'!AB41&lt;0,'VARIAZIONI PATRIMONIALI'!AB41,0)</f>
        <v>0</v>
      </c>
      <c r="AD36" s="66">
        <f>+IF('VARIAZIONI PATRIMONIALI'!AC41&lt;0,'VARIAZIONI PATRIMONIALI'!AC41,0)</f>
        <v>0</v>
      </c>
      <c r="AE36" s="66">
        <f>+IF('VARIAZIONI PATRIMONIALI'!AD41&lt;0,'VARIAZIONI PATRIMONIALI'!AD41,0)</f>
        <v>0</v>
      </c>
      <c r="AF36" s="66">
        <f>+IF('VARIAZIONI PATRIMONIALI'!AE41&lt;0,'VARIAZIONI PATRIMONIALI'!AE41,0)</f>
        <v>0</v>
      </c>
      <c r="AG36" s="66">
        <f>+IF('VARIAZIONI PATRIMONIALI'!AF41&lt;0,'VARIAZIONI PATRIMONIALI'!AF41,0)</f>
        <v>0</v>
      </c>
      <c r="AH36" s="66">
        <f>+IF('VARIAZIONI PATRIMONIALI'!AG41&lt;0,'VARIAZIONI PATRIMONIALI'!AG41,0)</f>
        <v>0</v>
      </c>
      <c r="AI36" s="66">
        <f>+IF('VARIAZIONI PATRIMONIALI'!AH41&lt;0,'VARIAZIONI PATRIMONIALI'!AH41,0)</f>
        <v>0</v>
      </c>
      <c r="AJ36" s="66">
        <f>+IF('VARIAZIONI PATRIMONIALI'!AI41&lt;0,'VARIAZIONI PATRIMONIALI'!AI41,0)</f>
        <v>0</v>
      </c>
      <c r="AK36" s="66">
        <f>+IF('VARIAZIONI PATRIMONIALI'!AJ41&lt;0,'VARIAZIONI PATRIMONIALI'!AJ41,0)</f>
        <v>0</v>
      </c>
      <c r="AL36" s="66">
        <f>+IF('VARIAZIONI PATRIMONIALI'!AK41&lt;0,'VARIAZIONI PATRIMONIALI'!AK41,0)</f>
        <v>0</v>
      </c>
      <c r="AM36" s="66">
        <f>+IF('VARIAZIONI PATRIMONIALI'!AL41&lt;0,'VARIAZIONI PATRIMONIALI'!AL41,0)</f>
        <v>0</v>
      </c>
    </row>
    <row r="37" spans="3:39" s="66" customFormat="1" ht="12.75" x14ac:dyDescent="0.2">
      <c r="C37" s="66" t="s">
        <v>409</v>
      </c>
      <c r="D37" s="66">
        <f ca="1">+M_CAPITALE!D12</f>
        <v>0</v>
      </c>
      <c r="E37" s="66">
        <f ca="1">+M_CAPITALE!E12</f>
        <v>3079816.022431348</v>
      </c>
      <c r="F37" s="66">
        <f ca="1">+M_CAPITALE!F12</f>
        <v>0</v>
      </c>
      <c r="G37" s="66">
        <f ca="1">+M_CAPITALE!G12</f>
        <v>0</v>
      </c>
      <c r="H37" s="66">
        <f ca="1">+M_CAPITALE!H12</f>
        <v>0</v>
      </c>
      <c r="I37" s="66">
        <f ca="1">+M_CAPITALE!I12</f>
        <v>0</v>
      </c>
      <c r="J37" s="66">
        <f ca="1">+M_CAPITALE!J12</f>
        <v>0</v>
      </c>
      <c r="K37" s="66">
        <f ca="1">+M_CAPITALE!K12</f>
        <v>0</v>
      </c>
      <c r="L37" s="66">
        <f ca="1">+M_CAPITALE!L12</f>
        <v>0</v>
      </c>
      <c r="M37" s="66">
        <f ca="1">+M_CAPITALE!M12</f>
        <v>0</v>
      </c>
      <c r="N37" s="66">
        <f ca="1">+M_CAPITALE!N12</f>
        <v>0</v>
      </c>
      <c r="O37" s="66">
        <f ca="1">+M_CAPITALE!O12</f>
        <v>0</v>
      </c>
      <c r="P37" s="66">
        <f ca="1">+M_CAPITALE!P12</f>
        <v>0</v>
      </c>
      <c r="Q37" s="66">
        <f ca="1">+M_CAPITALE!Q12</f>
        <v>0</v>
      </c>
      <c r="R37" s="66">
        <f ca="1">+M_CAPITALE!R12</f>
        <v>0</v>
      </c>
      <c r="S37" s="66">
        <f ca="1">+M_CAPITALE!S12</f>
        <v>0</v>
      </c>
      <c r="T37" s="66">
        <f ca="1">+M_CAPITALE!T12</f>
        <v>0</v>
      </c>
      <c r="U37" s="66">
        <f ca="1">+M_CAPITALE!U12</f>
        <v>0</v>
      </c>
      <c r="V37" s="66">
        <f ca="1">+M_CAPITALE!V12</f>
        <v>0</v>
      </c>
      <c r="W37" s="66">
        <f ca="1">+M_CAPITALE!W12</f>
        <v>0</v>
      </c>
      <c r="X37" s="66">
        <f ca="1">+M_CAPITALE!X12</f>
        <v>0</v>
      </c>
      <c r="Y37" s="66">
        <f ca="1">+M_CAPITALE!Y12</f>
        <v>0</v>
      </c>
      <c r="Z37" s="66">
        <f ca="1">+M_CAPITALE!Z12</f>
        <v>0</v>
      </c>
      <c r="AA37" s="66">
        <f ca="1">+M_CAPITALE!AA12</f>
        <v>2952847.116283766</v>
      </c>
      <c r="AB37" s="66">
        <f ca="1">+M_CAPITALE!AB12</f>
        <v>2754802.1027162648</v>
      </c>
      <c r="AC37" s="66">
        <f ca="1">+M_CAPITALE!AC12</f>
        <v>0</v>
      </c>
      <c r="AD37" s="66">
        <f ca="1">+M_CAPITALE!AD12</f>
        <v>0</v>
      </c>
      <c r="AE37" s="66">
        <f ca="1">+M_CAPITALE!AE12</f>
        <v>0</v>
      </c>
      <c r="AF37" s="66">
        <f ca="1">+M_CAPITALE!AF12</f>
        <v>0</v>
      </c>
      <c r="AG37" s="66">
        <f ca="1">+M_CAPITALE!AG12</f>
        <v>0</v>
      </c>
      <c r="AH37" s="66">
        <f ca="1">+M_CAPITALE!AH12</f>
        <v>0</v>
      </c>
      <c r="AI37" s="66">
        <f ca="1">+M_CAPITALE!AI12</f>
        <v>0</v>
      </c>
      <c r="AJ37" s="66">
        <f ca="1">+M_CAPITALE!AJ12</f>
        <v>0</v>
      </c>
      <c r="AK37" s="66">
        <f ca="1">+M_CAPITALE!AK12</f>
        <v>0</v>
      </c>
      <c r="AL37" s="66">
        <f ca="1">+M_CAPITALE!AL12</f>
        <v>0</v>
      </c>
      <c r="AM37" s="66">
        <f ca="1">+M_CAPITALE!AM12</f>
        <v>0</v>
      </c>
    </row>
    <row r="38" spans="3:39" s="66" customFormat="1" ht="12.75" x14ac:dyDescent="0.2">
      <c r="C38" s="66" t="s">
        <v>410</v>
      </c>
      <c r="D38" s="66">
        <f>+'VARIAZIONI PATRIMONIALI'!C26</f>
        <v>152500</v>
      </c>
      <c r="E38" s="66">
        <f>+'VARIAZIONI PATRIMONIALI'!D26</f>
        <v>-54900</v>
      </c>
      <c r="F38" s="66">
        <f>+'VARIAZIONI PATRIMONIALI'!E26</f>
        <v>-97600</v>
      </c>
      <c r="G38" s="66">
        <f>+'VARIAZIONI PATRIMONIALI'!F26</f>
        <v>0</v>
      </c>
      <c r="H38" s="66">
        <f>+'VARIAZIONI PATRIMONIALI'!G26</f>
        <v>0</v>
      </c>
      <c r="I38" s="66">
        <f>+'VARIAZIONI PATRIMONIALI'!H26</f>
        <v>-6100</v>
      </c>
      <c r="J38" s="66">
        <f>+'VARIAZIONI PATRIMONIALI'!I26</f>
        <v>-6100</v>
      </c>
      <c r="K38" s="66">
        <f>+'VARIAZIONI PATRIMONIALI'!J26</f>
        <v>0</v>
      </c>
      <c r="L38" s="66">
        <f>+'VARIAZIONI PATRIMONIALI'!K26</f>
        <v>0</v>
      </c>
      <c r="M38" s="66">
        <f>+'VARIAZIONI PATRIMONIALI'!L26</f>
        <v>0</v>
      </c>
      <c r="N38" s="66">
        <f>+'VARIAZIONI PATRIMONIALI'!M26</f>
        <v>0</v>
      </c>
      <c r="O38" s="66">
        <f>+'VARIAZIONI PATRIMONIALI'!N26</f>
        <v>0</v>
      </c>
      <c r="P38" s="66">
        <f>+'VARIAZIONI PATRIMONIALI'!O26</f>
        <v>0</v>
      </c>
      <c r="Q38" s="66">
        <f>+'VARIAZIONI PATRIMONIALI'!P26</f>
        <v>0</v>
      </c>
      <c r="R38" s="66">
        <f>+'VARIAZIONI PATRIMONIALI'!Q26</f>
        <v>0</v>
      </c>
      <c r="S38" s="66">
        <f>+'VARIAZIONI PATRIMONIALI'!R26</f>
        <v>0</v>
      </c>
      <c r="T38" s="66">
        <f>+'VARIAZIONI PATRIMONIALI'!S26</f>
        <v>0</v>
      </c>
      <c r="U38" s="66">
        <f>+'VARIAZIONI PATRIMONIALI'!T26</f>
        <v>0</v>
      </c>
      <c r="V38" s="66">
        <f>+'VARIAZIONI PATRIMONIALI'!U26</f>
        <v>0</v>
      </c>
      <c r="W38" s="66">
        <f>+'VARIAZIONI PATRIMONIALI'!V26</f>
        <v>0</v>
      </c>
      <c r="X38" s="66">
        <f>+'VARIAZIONI PATRIMONIALI'!W26</f>
        <v>0</v>
      </c>
      <c r="Y38" s="66">
        <f>+'VARIAZIONI PATRIMONIALI'!X26</f>
        <v>0</v>
      </c>
      <c r="Z38" s="66">
        <f>+'VARIAZIONI PATRIMONIALI'!Y26</f>
        <v>0</v>
      </c>
      <c r="AA38" s="66">
        <f>+'VARIAZIONI PATRIMONIALI'!Z26</f>
        <v>0</v>
      </c>
      <c r="AB38" s="66">
        <f>+'VARIAZIONI PATRIMONIALI'!AA26</f>
        <v>0</v>
      </c>
      <c r="AC38" s="66">
        <f>+'VARIAZIONI PATRIMONIALI'!AB26</f>
        <v>0</v>
      </c>
      <c r="AD38" s="66">
        <f>+'VARIAZIONI PATRIMONIALI'!AC26</f>
        <v>0</v>
      </c>
      <c r="AE38" s="66">
        <f>+'VARIAZIONI PATRIMONIALI'!AD26</f>
        <v>0</v>
      </c>
      <c r="AF38" s="66">
        <f>+'VARIAZIONI PATRIMONIALI'!AE26</f>
        <v>0</v>
      </c>
      <c r="AG38" s="66">
        <f>+'VARIAZIONI PATRIMONIALI'!AF26</f>
        <v>0</v>
      </c>
      <c r="AH38" s="66">
        <f>+'VARIAZIONI PATRIMONIALI'!AG26</f>
        <v>0</v>
      </c>
      <c r="AI38" s="66">
        <f>+'VARIAZIONI PATRIMONIALI'!AH26</f>
        <v>0</v>
      </c>
      <c r="AJ38" s="66">
        <f>+'VARIAZIONI PATRIMONIALI'!AI26</f>
        <v>0</v>
      </c>
      <c r="AK38" s="66">
        <f>+'VARIAZIONI PATRIMONIALI'!AJ26</f>
        <v>0</v>
      </c>
      <c r="AL38" s="66">
        <f>+'VARIAZIONI PATRIMONIALI'!AK26</f>
        <v>0</v>
      </c>
      <c r="AM38" s="66">
        <f>+'VARIAZIONI PATRIMONIALI'!AL26</f>
        <v>0</v>
      </c>
    </row>
    <row r="39" spans="3:39" s="66" customFormat="1" ht="12.75" x14ac:dyDescent="0.2"/>
    <row r="40" spans="3:39" s="64" customFormat="1" ht="12.75" x14ac:dyDescent="0.2">
      <c r="C40" s="64" t="s">
        <v>411</v>
      </c>
      <c r="D40" s="64">
        <f ca="1">+SUM(D30:D38)</f>
        <v>151458.33333333334</v>
      </c>
      <c r="E40" s="64">
        <f t="shared" ref="E40:AM40" ca="1" si="4">+SUM(E30:E38)</f>
        <v>3087416.022431348</v>
      </c>
      <c r="F40" s="64">
        <f t="shared" ca="1" si="4"/>
        <v>-45400</v>
      </c>
      <c r="G40" s="64">
        <f t="shared" ca="1" si="4"/>
        <v>160093.05574800249</v>
      </c>
      <c r="H40" s="64">
        <f t="shared" ca="1" si="4"/>
        <v>143643.19211855976</v>
      </c>
      <c r="I40" s="64">
        <f t="shared" ca="1" si="4"/>
        <v>-16425.8976718255</v>
      </c>
      <c r="J40" s="64">
        <f t="shared" ca="1" si="4"/>
        <v>-16476.15950087567</v>
      </c>
      <c r="K40" s="64">
        <f t="shared" ca="1" si="4"/>
        <v>-10426.665981920247</v>
      </c>
      <c r="L40" s="64">
        <f t="shared" ca="1" si="4"/>
        <v>-10477.418305815185</v>
      </c>
      <c r="M40" s="64">
        <f t="shared" ca="1" si="4"/>
        <v>-10528.417669212991</v>
      </c>
      <c r="N40" s="64">
        <f t="shared" ca="1" si="4"/>
        <v>-10579.665274590936</v>
      </c>
      <c r="O40" s="64">
        <f t="shared" ca="1" si="4"/>
        <v>-10631.162330279411</v>
      </c>
      <c r="P40" s="64">
        <f t="shared" ca="1" si="4"/>
        <v>-10682.910050490416</v>
      </c>
      <c r="Q40" s="64">
        <f t="shared" ca="1" si="4"/>
        <v>-10734.90965534619</v>
      </c>
      <c r="R40" s="64">
        <f t="shared" ca="1" si="4"/>
        <v>-10787.162370907978</v>
      </c>
      <c r="S40" s="64">
        <f t="shared" ca="1" si="4"/>
        <v>-10839.669429204938</v>
      </c>
      <c r="T40" s="64">
        <f t="shared" ca="1" si="4"/>
        <v>-10892.432068263195</v>
      </c>
      <c r="U40" s="64">
        <f t="shared" ca="1" si="4"/>
        <v>-14745.451532135032</v>
      </c>
      <c r="V40" s="64">
        <f t="shared" ca="1" si="4"/>
        <v>-10000.92277075832</v>
      </c>
      <c r="W40" s="64">
        <f t="shared" ca="1" si="4"/>
        <v>-10049.602768045077</v>
      </c>
      <c r="X40" s="64">
        <f t="shared" ca="1" si="4"/>
        <v>-9099.434279498033</v>
      </c>
      <c r="Y40" s="64">
        <f t="shared" ca="1" si="4"/>
        <v>-9143.7262359695069</v>
      </c>
      <c r="Z40" s="64">
        <f t="shared" ca="1" si="4"/>
        <v>-9188.2337857787406</v>
      </c>
      <c r="AA40" s="64">
        <f t="shared" ca="1" si="4"/>
        <v>2943614.1583054289</v>
      </c>
      <c r="AB40" s="64">
        <f t="shared" ca="1" si="4"/>
        <v>2745524.2028481001</v>
      </c>
      <c r="AC40" s="64">
        <f t="shared" ca="1" si="4"/>
        <v>-9323.0605149129369</v>
      </c>
      <c r="AD40" s="64">
        <f t="shared" ca="1" si="4"/>
        <v>-11368.440983393028</v>
      </c>
      <c r="AE40" s="64">
        <f t="shared" ca="1" si="4"/>
        <v>-9414.0423435981247</v>
      </c>
      <c r="AF40" s="64">
        <f t="shared" ca="1" si="4"/>
        <v>-5034.9629076073925</v>
      </c>
      <c r="AG40" s="64">
        <f t="shared" ca="1" si="4"/>
        <v>-634.56808103232072</v>
      </c>
      <c r="AH40" s="64">
        <f t="shared" ca="1" si="4"/>
        <v>0</v>
      </c>
      <c r="AI40" s="64">
        <f t="shared" ca="1" si="4"/>
        <v>0</v>
      </c>
      <c r="AJ40" s="64">
        <f t="shared" ca="1" si="4"/>
        <v>0</v>
      </c>
      <c r="AK40" s="64">
        <f t="shared" ca="1" si="4"/>
        <v>0</v>
      </c>
      <c r="AL40" s="64">
        <f t="shared" ca="1" si="4"/>
        <v>0</v>
      </c>
      <c r="AM40" s="64">
        <f t="shared" ca="1" si="4"/>
        <v>0</v>
      </c>
    </row>
    <row r="41" spans="3:39" s="66" customFormat="1" ht="12.75" x14ac:dyDescent="0.2"/>
    <row r="42" spans="3:39" s="66" customFormat="1" ht="12.75" x14ac:dyDescent="0.2">
      <c r="C42" s="66" t="s">
        <v>412</v>
      </c>
      <c r="D42" s="66">
        <f>+CEm!D50+CEm!D51+IF('VARIAZIONI PATRIMONIALI'!C40&lt;0,'VARIAZIONI PATRIMONIALI'!C40,0)</f>
        <v>1041.6666666666667</v>
      </c>
      <c r="E42" s="66">
        <f>+CEm!E50+CEm!E51+IF('VARIAZIONI PATRIMONIALI'!D40&lt;0,'VARIAZIONI PATRIMONIALI'!D40,0)</f>
        <v>0</v>
      </c>
      <c r="F42" s="66">
        <f>+CEm!F50+CEm!F51+IF('VARIAZIONI PATRIMONIALI'!E40&lt;0,'VARIAZIONI PATRIMONIALI'!E40,0)</f>
        <v>0</v>
      </c>
      <c r="G42" s="66">
        <f>+CEm!G50+CEm!G51+IF('VARIAZIONI PATRIMONIALI'!F40&lt;0,'VARIAZIONI PATRIMONIALI'!F40,0)</f>
        <v>0</v>
      </c>
      <c r="H42" s="66">
        <f>+CEm!H50+CEm!H51+IF('VARIAZIONI PATRIMONIALI'!G40&lt;0,'VARIAZIONI PATRIMONIALI'!G40,0)</f>
        <v>0</v>
      </c>
      <c r="I42" s="66">
        <f>+CEm!I50+CEm!I51+IF('VARIAZIONI PATRIMONIALI'!H40&lt;0,'VARIAZIONI PATRIMONIALI'!H40,0)</f>
        <v>0</v>
      </c>
      <c r="J42" s="66">
        <f>+CEm!J50+CEm!J51+IF('VARIAZIONI PATRIMONIALI'!I40&lt;0,'VARIAZIONI PATRIMONIALI'!I40,0)</f>
        <v>0</v>
      </c>
      <c r="K42" s="66">
        <f>+CEm!K50+CEm!K51+IF('VARIAZIONI PATRIMONIALI'!J40&lt;0,'VARIAZIONI PATRIMONIALI'!J40,0)</f>
        <v>0</v>
      </c>
      <c r="L42" s="66">
        <f>+CEm!L50+CEm!L51+IF('VARIAZIONI PATRIMONIALI'!K40&lt;0,'VARIAZIONI PATRIMONIALI'!K40,0)</f>
        <v>0</v>
      </c>
      <c r="M42" s="66">
        <f>+CEm!M50+CEm!M51+IF('VARIAZIONI PATRIMONIALI'!L40&lt;0,'VARIAZIONI PATRIMONIALI'!L40,0)</f>
        <v>0</v>
      </c>
      <c r="N42" s="66">
        <f>+CEm!N50+CEm!N51+IF('VARIAZIONI PATRIMONIALI'!M40&lt;0,'VARIAZIONI PATRIMONIALI'!M40,0)</f>
        <v>0</v>
      </c>
      <c r="O42" s="66">
        <f>+CEm!O50+CEm!O51+IF('VARIAZIONI PATRIMONIALI'!N40&lt;0,'VARIAZIONI PATRIMONIALI'!N40,0)</f>
        <v>0</v>
      </c>
      <c r="P42" s="66">
        <f>+CEm!P50+CEm!P51+IF('VARIAZIONI PATRIMONIALI'!O40&lt;0,'VARIAZIONI PATRIMONIALI'!O40,0)</f>
        <v>0</v>
      </c>
      <c r="Q42" s="66">
        <f>+CEm!Q50+CEm!Q51+IF('VARIAZIONI PATRIMONIALI'!P40&lt;0,'VARIAZIONI PATRIMONIALI'!P40,0)</f>
        <v>0</v>
      </c>
      <c r="R42" s="66">
        <f>+CEm!R50+CEm!R51+IF('VARIAZIONI PATRIMONIALI'!Q40&lt;0,'VARIAZIONI PATRIMONIALI'!Q40,0)</f>
        <v>0</v>
      </c>
      <c r="S42" s="66">
        <f>+CEm!S50+CEm!S51+IF('VARIAZIONI PATRIMONIALI'!R40&lt;0,'VARIAZIONI PATRIMONIALI'!R40,0)</f>
        <v>0</v>
      </c>
      <c r="T42" s="66">
        <f>+CEm!T50+CEm!T51+IF('VARIAZIONI PATRIMONIALI'!S40&lt;0,'VARIAZIONI PATRIMONIALI'!S40,0)</f>
        <v>0</v>
      </c>
      <c r="U42" s="66">
        <f>+CEm!U50+CEm!U51+IF('VARIAZIONI PATRIMONIALI'!T40&lt;0,'VARIAZIONI PATRIMONIALI'!T40,0)</f>
        <v>0</v>
      </c>
      <c r="V42" s="66">
        <f>+CEm!V50+CEm!V51+IF('VARIAZIONI PATRIMONIALI'!U40&lt;0,'VARIAZIONI PATRIMONIALI'!U40,0)</f>
        <v>0</v>
      </c>
      <c r="W42" s="66">
        <f>+CEm!W50+CEm!W51+IF('VARIAZIONI PATRIMONIALI'!V40&lt;0,'VARIAZIONI PATRIMONIALI'!V40,0)</f>
        <v>0</v>
      </c>
      <c r="X42" s="66">
        <f>+CEm!X50+CEm!X51+IF('VARIAZIONI PATRIMONIALI'!W40&lt;0,'VARIAZIONI PATRIMONIALI'!W40,0)</f>
        <v>0</v>
      </c>
      <c r="Y42" s="66">
        <f>+CEm!Y50+CEm!Y51+IF('VARIAZIONI PATRIMONIALI'!X40&lt;0,'VARIAZIONI PATRIMONIALI'!X40,0)</f>
        <v>0</v>
      </c>
      <c r="Z42" s="66">
        <f>+CEm!Z50+CEm!Z51+IF('VARIAZIONI PATRIMONIALI'!Y40&lt;0,'VARIAZIONI PATRIMONIALI'!Y40,0)</f>
        <v>0</v>
      </c>
      <c r="AA42" s="66">
        <f>+CEm!AA50+CEm!AA51+IF('VARIAZIONI PATRIMONIALI'!Z40&lt;0,'VARIAZIONI PATRIMONIALI'!Z40,0)</f>
        <v>0</v>
      </c>
      <c r="AB42" s="66">
        <f>+CEm!AB50+CEm!AB51+IF('VARIAZIONI PATRIMONIALI'!AA40&lt;0,'VARIAZIONI PATRIMONIALI'!AA40,0)</f>
        <v>0</v>
      </c>
      <c r="AC42" s="66">
        <f>+CEm!AC50+CEm!AC51+IF('VARIAZIONI PATRIMONIALI'!AB40&lt;0,'VARIAZIONI PATRIMONIALI'!AB40,0)</f>
        <v>0</v>
      </c>
      <c r="AD42" s="66">
        <f>+CEm!AD50+CEm!AD51+IF('VARIAZIONI PATRIMONIALI'!AC40&lt;0,'VARIAZIONI PATRIMONIALI'!AC40,0)</f>
        <v>0</v>
      </c>
      <c r="AE42" s="66">
        <f>+CEm!AE50+CEm!AE51+IF('VARIAZIONI PATRIMONIALI'!AD40&lt;0,'VARIAZIONI PATRIMONIALI'!AD40,0)</f>
        <v>0</v>
      </c>
      <c r="AF42" s="66">
        <f>+CEm!AF50+CEm!AF51+IF('VARIAZIONI PATRIMONIALI'!AE40&lt;0,'VARIAZIONI PATRIMONIALI'!AE40,0)</f>
        <v>0</v>
      </c>
      <c r="AG42" s="66">
        <f>+CEm!AG50+CEm!AG51+IF('VARIAZIONI PATRIMONIALI'!AF40&lt;0,'VARIAZIONI PATRIMONIALI'!AF40,0)</f>
        <v>0</v>
      </c>
      <c r="AH42" s="66">
        <f>+CEm!AH50+CEm!AH51+IF('VARIAZIONI PATRIMONIALI'!AG40&lt;0,'VARIAZIONI PATRIMONIALI'!AG40,0)</f>
        <v>0</v>
      </c>
      <c r="AI42" s="66">
        <f>+CEm!AI50+CEm!AI51+IF('VARIAZIONI PATRIMONIALI'!AH40&lt;0,'VARIAZIONI PATRIMONIALI'!AH40,0)</f>
        <v>0</v>
      </c>
      <c r="AJ42" s="66">
        <f>+CEm!AJ50+CEm!AJ51+IF('VARIAZIONI PATRIMONIALI'!AI40&lt;0,'VARIAZIONI PATRIMONIALI'!AI40,0)</f>
        <v>0</v>
      </c>
      <c r="AK42" s="66">
        <f>+CEm!AK50+CEm!AK51+IF('VARIAZIONI PATRIMONIALI'!AJ40&lt;0,'VARIAZIONI PATRIMONIALI'!AJ40,0)</f>
        <v>0</v>
      </c>
      <c r="AL42" s="66">
        <f>+CEm!AL50+CEm!AL51+IF('VARIAZIONI PATRIMONIALI'!AK40&lt;0,'VARIAZIONI PATRIMONIALI'!AK40,0)</f>
        <v>0</v>
      </c>
      <c r="AM42" s="66">
        <f>+CEm!AM50+CEm!AM51+IF('VARIAZIONI PATRIMONIALI'!AL40&lt;0,'VARIAZIONI PATRIMONIALI'!AL40,0)</f>
        <v>0</v>
      </c>
    </row>
    <row r="43" spans="3:39" s="66" customFormat="1" ht="12.75" x14ac:dyDescent="0.2">
      <c r="C43" s="66" t="s">
        <v>413</v>
      </c>
      <c r="D43" s="67">
        <f>+'VARIAZIONI PATRIMONIALI'!C35-D15</f>
        <v>0</v>
      </c>
      <c r="E43" s="67">
        <f>+'VARIAZIONI PATRIMONIALI'!D35-E15</f>
        <v>0</v>
      </c>
      <c r="F43" s="67">
        <f>+'VARIAZIONI PATRIMONIALI'!E35-F15</f>
        <v>0</v>
      </c>
      <c r="G43" s="67">
        <f>+'VARIAZIONI PATRIMONIALI'!F35-G15</f>
        <v>0</v>
      </c>
      <c r="H43" s="67">
        <f>+'VARIAZIONI PATRIMONIALI'!G35-H15</f>
        <v>0</v>
      </c>
      <c r="I43" s="67">
        <f>+'VARIAZIONI PATRIMONIALI'!H35-I15</f>
        <v>0</v>
      </c>
      <c r="J43" s="67">
        <f>+'VARIAZIONI PATRIMONIALI'!I35-J15</f>
        <v>0</v>
      </c>
      <c r="K43" s="67">
        <f>+'VARIAZIONI PATRIMONIALI'!J35-K15</f>
        <v>0</v>
      </c>
      <c r="L43" s="67">
        <f>+'VARIAZIONI PATRIMONIALI'!K35-L15</f>
        <v>0</v>
      </c>
      <c r="M43" s="67">
        <f>+'VARIAZIONI PATRIMONIALI'!L35-M15</f>
        <v>0</v>
      </c>
      <c r="N43" s="67">
        <f>+'VARIAZIONI PATRIMONIALI'!M35-N15</f>
        <v>0</v>
      </c>
      <c r="O43" s="67">
        <f>+'VARIAZIONI PATRIMONIALI'!N35-O15</f>
        <v>0</v>
      </c>
      <c r="P43" s="67">
        <f>+'VARIAZIONI PATRIMONIALI'!O35-P15</f>
        <v>0</v>
      </c>
      <c r="Q43" s="67">
        <f>+'VARIAZIONI PATRIMONIALI'!P35-Q15</f>
        <v>0</v>
      </c>
      <c r="R43" s="67">
        <f>+'VARIAZIONI PATRIMONIALI'!Q35-R15</f>
        <v>0</v>
      </c>
      <c r="S43" s="67">
        <f>+'VARIAZIONI PATRIMONIALI'!R35-S15</f>
        <v>0</v>
      </c>
      <c r="T43" s="67">
        <f>+'VARIAZIONI PATRIMONIALI'!S35-T15</f>
        <v>0</v>
      </c>
      <c r="U43" s="67">
        <f>+'VARIAZIONI PATRIMONIALI'!T35-U15</f>
        <v>0</v>
      </c>
      <c r="V43" s="67">
        <f>+'VARIAZIONI PATRIMONIALI'!U35-V15</f>
        <v>0</v>
      </c>
      <c r="W43" s="67">
        <f>+'VARIAZIONI PATRIMONIALI'!V35-W15</f>
        <v>0</v>
      </c>
      <c r="X43" s="67">
        <f>+'VARIAZIONI PATRIMONIALI'!W35-X15</f>
        <v>0</v>
      </c>
      <c r="Y43" s="67">
        <f>+'VARIAZIONI PATRIMONIALI'!X35-Y15</f>
        <v>0</v>
      </c>
      <c r="Z43" s="67">
        <f>+'VARIAZIONI PATRIMONIALI'!Y35-Z15</f>
        <v>0</v>
      </c>
      <c r="AA43" s="67">
        <f>+'VARIAZIONI PATRIMONIALI'!Z35-AA15</f>
        <v>0</v>
      </c>
      <c r="AB43" s="67">
        <f>+'VARIAZIONI PATRIMONIALI'!AA35-AB15</f>
        <v>0</v>
      </c>
      <c r="AC43" s="67">
        <f>+'VARIAZIONI PATRIMONIALI'!AB35-AC15</f>
        <v>0</v>
      </c>
      <c r="AD43" s="67">
        <f>+'VARIAZIONI PATRIMONIALI'!AC35-AD15</f>
        <v>0</v>
      </c>
      <c r="AE43" s="67">
        <f>+'VARIAZIONI PATRIMONIALI'!AD35-AE15</f>
        <v>0</v>
      </c>
      <c r="AF43" s="67">
        <f>+'VARIAZIONI PATRIMONIALI'!AE35-AF15</f>
        <v>0</v>
      </c>
      <c r="AG43" s="67">
        <f>+'VARIAZIONI PATRIMONIALI'!AF35-AG15</f>
        <v>0</v>
      </c>
      <c r="AH43" s="67">
        <f>+'VARIAZIONI PATRIMONIALI'!AG35-AH15</f>
        <v>0</v>
      </c>
      <c r="AI43" s="67">
        <f>+'VARIAZIONI PATRIMONIALI'!AH35-AI15</f>
        <v>0</v>
      </c>
      <c r="AJ43" s="67">
        <f>+'VARIAZIONI PATRIMONIALI'!AI35-AJ15</f>
        <v>0</v>
      </c>
      <c r="AK43" s="67">
        <f>+'VARIAZIONI PATRIMONIALI'!AJ35-AK15</f>
        <v>0</v>
      </c>
      <c r="AL43" s="67">
        <f>+'VARIAZIONI PATRIMONIALI'!AK35-AL15</f>
        <v>0</v>
      </c>
      <c r="AM43" s="67">
        <f>+'VARIAZIONI PATRIMONIALI'!AL35-AM15</f>
        <v>0</v>
      </c>
    </row>
    <row r="44" spans="3:39" s="66" customFormat="1" ht="12.75" x14ac:dyDescent="0.2">
      <c r="C44" s="66" t="s">
        <v>414</v>
      </c>
      <c r="D44" s="66">
        <f>+SPm!E68-SPm!D68-CEm!D45</f>
        <v>0</v>
      </c>
      <c r="E44" s="66">
        <f>+SPm!F68-SPm!E68-CEm!E45</f>
        <v>0</v>
      </c>
      <c r="F44" s="66">
        <f>+SPm!G68-SPm!F68-CEm!F45</f>
        <v>0</v>
      </c>
      <c r="G44" s="66">
        <f>+SPm!H68-SPm!G68-CEm!G45</f>
        <v>0</v>
      </c>
      <c r="H44" s="66">
        <f>+SPm!I68-SPm!H68-CEm!H45</f>
        <v>0</v>
      </c>
      <c r="I44" s="66">
        <f>+SPm!J68-SPm!I68-CEm!I45</f>
        <v>0</v>
      </c>
      <c r="J44" s="66">
        <f>+SPm!K68-SPm!J68-CEm!J45</f>
        <v>0</v>
      </c>
      <c r="K44" s="66">
        <f>+SPm!L68-SPm!K68-CEm!K45</f>
        <v>0</v>
      </c>
      <c r="L44" s="66">
        <f>+SPm!M68-SPm!L68-CEm!L45</f>
        <v>0</v>
      </c>
      <c r="M44" s="66">
        <f>+SPm!N68-SPm!M68-CEm!M45</f>
        <v>0</v>
      </c>
      <c r="N44" s="66">
        <f>+SPm!O68-SPm!N68-CEm!N45</f>
        <v>0</v>
      </c>
      <c r="O44" s="66">
        <f>+SPm!P68-SPm!O68-CEm!O45</f>
        <v>0</v>
      </c>
      <c r="P44" s="66">
        <f>+SPm!Q68-SPm!P68-CEm!P45</f>
        <v>0</v>
      </c>
      <c r="Q44" s="66">
        <f>+SPm!R68-SPm!Q68-CEm!Q45</f>
        <v>0</v>
      </c>
      <c r="R44" s="66">
        <f>+SPm!S68-SPm!R68-CEm!R45</f>
        <v>0</v>
      </c>
      <c r="S44" s="66">
        <f>+SPm!T68-SPm!S68-CEm!S45</f>
        <v>0</v>
      </c>
      <c r="T44" s="66">
        <f>+SPm!U68-SPm!T68-CEm!T45</f>
        <v>0</v>
      </c>
      <c r="U44" s="66">
        <f>+SPm!V68-SPm!U68-CEm!U45</f>
        <v>0</v>
      </c>
      <c r="V44" s="66">
        <f>+SPm!W68-SPm!V68-CEm!V45</f>
        <v>0</v>
      </c>
      <c r="W44" s="66">
        <f>+SPm!X68-SPm!W68-CEm!W45</f>
        <v>0</v>
      </c>
      <c r="X44" s="66">
        <f>+SPm!Y68-SPm!X68-CEm!X45</f>
        <v>0</v>
      </c>
      <c r="Y44" s="66">
        <f>+SPm!Z68-SPm!Y68-CEm!Y45</f>
        <v>0</v>
      </c>
      <c r="Z44" s="66">
        <f>+SPm!AA68-SPm!Z68-CEm!Z45</f>
        <v>0</v>
      </c>
      <c r="AA44" s="66">
        <f>+SPm!AB68-SPm!AA68-CEm!AA45</f>
        <v>0</v>
      </c>
      <c r="AB44" s="66">
        <f>+SPm!AC68-SPm!AB68-CEm!AB45</f>
        <v>0</v>
      </c>
      <c r="AC44" s="66">
        <f>+SPm!AD68-SPm!AC68-CEm!AC45</f>
        <v>0</v>
      </c>
      <c r="AD44" s="66">
        <f>+SPm!AE68-SPm!AD68-CEm!AD45</f>
        <v>0</v>
      </c>
      <c r="AE44" s="66">
        <f>+SPm!AF68-SPm!AE68-CEm!AE45</f>
        <v>0</v>
      </c>
      <c r="AF44" s="66">
        <f>+SPm!AG68-SPm!AF68-CEm!AF45</f>
        <v>0</v>
      </c>
      <c r="AG44" s="66">
        <f>+SPm!AH68-SPm!AG68-CEm!AG45</f>
        <v>0</v>
      </c>
      <c r="AH44" s="66">
        <f>+SPm!AI68-SPm!AH68-CEm!AH45</f>
        <v>0</v>
      </c>
      <c r="AI44" s="66">
        <f>+SPm!AJ68-SPm!AI68-CEm!AI45</f>
        <v>0</v>
      </c>
      <c r="AJ44" s="66">
        <f>+SPm!AK68-SPm!AJ68-CEm!AJ45</f>
        <v>0</v>
      </c>
      <c r="AK44" s="66">
        <f>+SPm!AL68-SPm!AK68-CEm!AK45</f>
        <v>0</v>
      </c>
      <c r="AL44" s="66">
        <f>+SPm!AM68-SPm!AL68-CEm!AL45</f>
        <v>0</v>
      </c>
      <c r="AM44" s="66">
        <f>+SPm!AN68-SPm!AM68-CEm!AM45</f>
        <v>0</v>
      </c>
    </row>
    <row r="45" spans="3:39" s="66" customFormat="1" ht="12.75" x14ac:dyDescent="0.2"/>
    <row r="46" spans="3:39" s="64" customFormat="1" ht="12.75" x14ac:dyDescent="0.2">
      <c r="C46" s="64" t="s">
        <v>415</v>
      </c>
      <c r="D46" s="64">
        <f>+SUM(D42:D44)</f>
        <v>1041.6666666666667</v>
      </c>
      <c r="E46" s="64">
        <f t="shared" ref="E46:AM46" si="5">+SUM(E42:E44)</f>
        <v>0</v>
      </c>
      <c r="F46" s="64">
        <f t="shared" si="5"/>
        <v>0</v>
      </c>
      <c r="G46" s="64">
        <f t="shared" si="5"/>
        <v>0</v>
      </c>
      <c r="H46" s="64">
        <f t="shared" si="5"/>
        <v>0</v>
      </c>
      <c r="I46" s="64">
        <f t="shared" si="5"/>
        <v>0</v>
      </c>
      <c r="J46" s="64">
        <f t="shared" si="5"/>
        <v>0</v>
      </c>
      <c r="K46" s="64">
        <f t="shared" si="5"/>
        <v>0</v>
      </c>
      <c r="L46" s="64">
        <f t="shared" si="5"/>
        <v>0</v>
      </c>
      <c r="M46" s="64">
        <f t="shared" si="5"/>
        <v>0</v>
      </c>
      <c r="N46" s="64">
        <f t="shared" si="5"/>
        <v>0</v>
      </c>
      <c r="O46" s="64">
        <f t="shared" si="5"/>
        <v>0</v>
      </c>
      <c r="P46" s="64">
        <f t="shared" si="5"/>
        <v>0</v>
      </c>
      <c r="Q46" s="64">
        <f t="shared" si="5"/>
        <v>0</v>
      </c>
      <c r="R46" s="64">
        <f t="shared" si="5"/>
        <v>0</v>
      </c>
      <c r="S46" s="64">
        <f t="shared" si="5"/>
        <v>0</v>
      </c>
      <c r="T46" s="64">
        <f t="shared" si="5"/>
        <v>0</v>
      </c>
      <c r="U46" s="64">
        <f t="shared" si="5"/>
        <v>0</v>
      </c>
      <c r="V46" s="64">
        <f t="shared" si="5"/>
        <v>0</v>
      </c>
      <c r="W46" s="64">
        <f t="shared" si="5"/>
        <v>0</v>
      </c>
      <c r="X46" s="64">
        <f t="shared" si="5"/>
        <v>0</v>
      </c>
      <c r="Y46" s="64">
        <f t="shared" si="5"/>
        <v>0</v>
      </c>
      <c r="Z46" s="64">
        <f t="shared" si="5"/>
        <v>0</v>
      </c>
      <c r="AA46" s="64">
        <f t="shared" si="5"/>
        <v>0</v>
      </c>
      <c r="AB46" s="64">
        <f t="shared" si="5"/>
        <v>0</v>
      </c>
      <c r="AC46" s="64">
        <f t="shared" si="5"/>
        <v>0</v>
      </c>
      <c r="AD46" s="64">
        <f t="shared" si="5"/>
        <v>0</v>
      </c>
      <c r="AE46" s="64">
        <f t="shared" si="5"/>
        <v>0</v>
      </c>
      <c r="AF46" s="64">
        <f t="shared" si="5"/>
        <v>0</v>
      </c>
      <c r="AG46" s="64">
        <f t="shared" si="5"/>
        <v>0</v>
      </c>
      <c r="AH46" s="64">
        <f t="shared" si="5"/>
        <v>0</v>
      </c>
      <c r="AI46" s="64">
        <f t="shared" si="5"/>
        <v>0</v>
      </c>
      <c r="AJ46" s="64">
        <f t="shared" si="5"/>
        <v>0</v>
      </c>
      <c r="AK46" s="64">
        <f t="shared" si="5"/>
        <v>0</v>
      </c>
      <c r="AL46" s="64">
        <f t="shared" si="5"/>
        <v>0</v>
      </c>
      <c r="AM46" s="64">
        <f t="shared" si="5"/>
        <v>0</v>
      </c>
    </row>
    <row r="47" spans="3:39" s="66" customFormat="1" ht="12.75" x14ac:dyDescent="0.2"/>
    <row r="48" spans="3:39" s="66" customFormat="1" ht="12.75" x14ac:dyDescent="0.2">
      <c r="C48" s="66" t="s">
        <v>416</v>
      </c>
      <c r="D48" s="66">
        <f>-CEm!D56</f>
        <v>0</v>
      </c>
      <c r="E48" s="66">
        <f>-CEm!E56</f>
        <v>0</v>
      </c>
      <c r="F48" s="66">
        <f>-CEm!F56</f>
        <v>0</v>
      </c>
      <c r="G48" s="66">
        <f>-CEm!G56</f>
        <v>0</v>
      </c>
      <c r="H48" s="66">
        <f>-CEm!H56</f>
        <v>0</v>
      </c>
      <c r="I48" s="66">
        <f>-CEm!I56</f>
        <v>0</v>
      </c>
      <c r="J48" s="66">
        <f>-CEm!J56</f>
        <v>0</v>
      </c>
      <c r="K48" s="66">
        <f>-CEm!K56</f>
        <v>0</v>
      </c>
      <c r="L48" s="66">
        <f>-CEm!L56</f>
        <v>0</v>
      </c>
      <c r="M48" s="66">
        <f>-CEm!M56</f>
        <v>0</v>
      </c>
      <c r="N48" s="66">
        <f>-CEm!N56</f>
        <v>0</v>
      </c>
      <c r="O48" s="66">
        <f>-CEm!O56</f>
        <v>0</v>
      </c>
      <c r="P48" s="66">
        <f>-CEm!P56</f>
        <v>0</v>
      </c>
      <c r="Q48" s="66">
        <f>-CEm!Q56</f>
        <v>0</v>
      </c>
      <c r="R48" s="66">
        <f>-CEm!R56</f>
        <v>0</v>
      </c>
      <c r="S48" s="66">
        <f>-CEm!S56</f>
        <v>0</v>
      </c>
      <c r="T48" s="66">
        <f>-CEm!T56</f>
        <v>0</v>
      </c>
      <c r="U48" s="66">
        <f>-CEm!U56</f>
        <v>0</v>
      </c>
      <c r="V48" s="66">
        <f>-CEm!V56</f>
        <v>0</v>
      </c>
      <c r="W48" s="66">
        <f>-CEm!W56</f>
        <v>0</v>
      </c>
      <c r="X48" s="66">
        <f>-CEm!X56</f>
        <v>0</v>
      </c>
      <c r="Y48" s="66">
        <f>-CEm!Y56</f>
        <v>0</v>
      </c>
      <c r="Z48" s="66">
        <f>-CEm!Z56</f>
        <v>0</v>
      </c>
      <c r="AA48" s="66">
        <f>-CEm!AA56</f>
        <v>0</v>
      </c>
      <c r="AB48" s="66">
        <f>-CEm!AB56</f>
        <v>0</v>
      </c>
      <c r="AC48" s="66">
        <f>-CEm!AC56</f>
        <v>0</v>
      </c>
      <c r="AD48" s="66">
        <f>-CEm!AD56</f>
        <v>0</v>
      </c>
      <c r="AE48" s="66">
        <f>-CEm!AE56</f>
        <v>0</v>
      </c>
      <c r="AF48" s="66">
        <f>-CEm!AF56</f>
        <v>0</v>
      </c>
      <c r="AG48" s="66">
        <f>-CEm!AG56</f>
        <v>0</v>
      </c>
      <c r="AH48" s="66">
        <f>-CEm!AH56</f>
        <v>0</v>
      </c>
      <c r="AI48" s="66">
        <f>-CEm!AI56</f>
        <v>0</v>
      </c>
      <c r="AJ48" s="66">
        <f>-CEm!AJ56</f>
        <v>0</v>
      </c>
      <c r="AK48" s="66">
        <f>-CEm!AK56</f>
        <v>0</v>
      </c>
      <c r="AL48" s="66">
        <f>-CEm!AL56</f>
        <v>0</v>
      </c>
      <c r="AM48" s="66">
        <f>-CEm!AM56</f>
        <v>0</v>
      </c>
    </row>
    <row r="49" spans="3:39" s="66" customFormat="1" ht="12.75" x14ac:dyDescent="0.2">
      <c r="C49" s="66" t="s">
        <v>417</v>
      </c>
      <c r="D49" s="66">
        <f>-CEm!D57</f>
        <v>0</v>
      </c>
      <c r="E49" s="66">
        <f>-CEm!E57</f>
        <v>0</v>
      </c>
      <c r="F49" s="66">
        <f>-CEm!F57</f>
        <v>0</v>
      </c>
      <c r="G49" s="66">
        <f>-CEm!G57</f>
        <v>-225.85434623191745</v>
      </c>
      <c r="H49" s="66">
        <f>-CEm!H57</f>
        <v>-700.89347991166255</v>
      </c>
      <c r="I49" s="66">
        <f>-CEm!I57</f>
        <v>-1156.7064526488859</v>
      </c>
      <c r="J49" s="66">
        <f>-CEm!J57</f>
        <v>-1106.4446235987173</v>
      </c>
      <c r="K49" s="66">
        <f>-CEm!K57</f>
        <v>-1055.9381425541401</v>
      </c>
      <c r="L49" s="66">
        <f>-CEm!L57</f>
        <v>-1005.1858186592011</v>
      </c>
      <c r="M49" s="66">
        <f>-CEm!M57</f>
        <v>-954.18645526139483</v>
      </c>
      <c r="N49" s="66">
        <f>-CEm!N57</f>
        <v>-902.93884988344951</v>
      </c>
      <c r="O49" s="66">
        <f>-CEm!O57</f>
        <v>-851.44179419497414</v>
      </c>
      <c r="P49" s="66">
        <f>-CEm!P57</f>
        <v>-799.69407398396902</v>
      </c>
      <c r="Q49" s="66">
        <f>-CEm!Q57</f>
        <v>-747.69446912819535</v>
      </c>
      <c r="R49" s="66">
        <f>-CEm!R57</f>
        <v>-695.44175356640847</v>
      </c>
      <c r="S49" s="66">
        <f>-CEm!S57</f>
        <v>-642.93469526944807</v>
      </c>
      <c r="T49" s="66">
        <f>-CEm!T57</f>
        <v>-590.17205621118978</v>
      </c>
      <c r="U49" s="66">
        <f>-CEm!U57</f>
        <v>-537.15259233935456</v>
      </c>
      <c r="V49" s="66">
        <f>-CEm!V57</f>
        <v>-483.87505354617514</v>
      </c>
      <c r="W49" s="66">
        <f>-CEm!W57</f>
        <v>-435.19505625941832</v>
      </c>
      <c r="X49" s="66">
        <f>-CEm!X57</f>
        <v>-387.55724463656975</v>
      </c>
      <c r="Y49" s="66">
        <f>-CEm!Y57</f>
        <v>-343.26528816509722</v>
      </c>
      <c r="Z49" s="66">
        <f>-CEm!Z57</f>
        <v>-298.75773835586176</v>
      </c>
      <c r="AA49" s="66">
        <f>-CEm!AA57</f>
        <v>-254.03354579739039</v>
      </c>
      <c r="AB49" s="66">
        <f>-CEm!AB57</f>
        <v>-209.09165597014652</v>
      </c>
      <c r="AC49" s="66">
        <f>-CEm!AC57</f>
        <v>-163.93100922166644</v>
      </c>
      <c r="AD49" s="66">
        <f>-CEm!AD57</f>
        <v>-118.55054074157454</v>
      </c>
      <c r="AE49" s="66">
        <f>-CEm!AE57</f>
        <v>-72.949180536476803</v>
      </c>
      <c r="AF49" s="66">
        <f>-CEm!AF57</f>
        <v>-27.12585340472738</v>
      </c>
      <c r="AG49" s="66">
        <f>-CEm!AG57</f>
        <v>-2.6179168573167799</v>
      </c>
      <c r="AH49" s="66">
        <f>-CEm!AH57</f>
        <v>0</v>
      </c>
      <c r="AI49" s="66">
        <f>-CEm!AI57</f>
        <v>0</v>
      </c>
      <c r="AJ49" s="66">
        <f>-CEm!AJ57</f>
        <v>0</v>
      </c>
      <c r="AK49" s="66">
        <f>-CEm!AK57</f>
        <v>0</v>
      </c>
      <c r="AL49" s="66">
        <f>-CEm!AL57</f>
        <v>0</v>
      </c>
      <c r="AM49" s="66">
        <f>-CEm!AM57</f>
        <v>0</v>
      </c>
    </row>
    <row r="50" spans="3:39" s="66" customFormat="1" ht="12.75" x14ac:dyDescent="0.2">
      <c r="C50" s="66" t="s">
        <v>418</v>
      </c>
      <c r="D50" s="66">
        <f>+CEm!D58</f>
        <v>0</v>
      </c>
      <c r="E50" s="66">
        <f>+CEm!E58</f>
        <v>0</v>
      </c>
      <c r="F50" s="66">
        <f>+CEm!F58</f>
        <v>0</v>
      </c>
      <c r="G50" s="66">
        <f>+CEm!G58</f>
        <v>0</v>
      </c>
      <c r="H50" s="66">
        <f>+CEm!H58</f>
        <v>0</v>
      </c>
      <c r="I50" s="66">
        <f>+CEm!I58</f>
        <v>0</v>
      </c>
      <c r="J50" s="66">
        <f>+CEm!J58</f>
        <v>0</v>
      </c>
      <c r="K50" s="66">
        <f>+CEm!K58</f>
        <v>0</v>
      </c>
      <c r="L50" s="66">
        <f>+CEm!L58</f>
        <v>0</v>
      </c>
      <c r="M50" s="66">
        <f>+CEm!M58</f>
        <v>0</v>
      </c>
      <c r="N50" s="66">
        <f>+CEm!N58</f>
        <v>0</v>
      </c>
      <c r="O50" s="66">
        <f>+CEm!O58</f>
        <v>0</v>
      </c>
      <c r="P50" s="66">
        <f>+CEm!P58</f>
        <v>0</v>
      </c>
      <c r="Q50" s="66">
        <f>+CEm!Q58</f>
        <v>0</v>
      </c>
      <c r="R50" s="66">
        <f>+CEm!R58</f>
        <v>0</v>
      </c>
      <c r="S50" s="66">
        <f>+CEm!S58</f>
        <v>0</v>
      </c>
      <c r="T50" s="66">
        <f>+CEm!T58</f>
        <v>0</v>
      </c>
      <c r="U50" s="66">
        <f>+CEm!U58</f>
        <v>0</v>
      </c>
      <c r="V50" s="66">
        <f>+CEm!V58</f>
        <v>0</v>
      </c>
      <c r="W50" s="66">
        <f>+CEm!W58</f>
        <v>0</v>
      </c>
      <c r="X50" s="66">
        <f>+CEm!X58</f>
        <v>0</v>
      </c>
      <c r="Y50" s="66">
        <f>+CEm!Y58</f>
        <v>0</v>
      </c>
      <c r="Z50" s="66">
        <f>+CEm!Z58</f>
        <v>0</v>
      </c>
      <c r="AA50" s="66">
        <f>+CEm!AA58</f>
        <v>0</v>
      </c>
      <c r="AB50" s="66">
        <f>+CEm!AB58</f>
        <v>0</v>
      </c>
      <c r="AC50" s="66">
        <f>+CEm!AC58</f>
        <v>0</v>
      </c>
      <c r="AD50" s="66">
        <f>+CEm!AD58</f>
        <v>0</v>
      </c>
      <c r="AE50" s="66">
        <f>+CEm!AE58</f>
        <v>0</v>
      </c>
      <c r="AF50" s="66">
        <f>+CEm!AF58</f>
        <v>0</v>
      </c>
      <c r="AG50" s="66">
        <f>+CEm!AG58</f>
        <v>0</v>
      </c>
      <c r="AH50" s="66">
        <f>+CEm!AH58</f>
        <v>0</v>
      </c>
      <c r="AI50" s="66">
        <f>+CEm!AI58</f>
        <v>0</v>
      </c>
      <c r="AJ50" s="66">
        <f>+CEm!AJ58</f>
        <v>0</v>
      </c>
      <c r="AK50" s="66">
        <f>+CEm!AK58</f>
        <v>0</v>
      </c>
      <c r="AL50" s="66">
        <f>+CEm!AL58</f>
        <v>0</v>
      </c>
      <c r="AM50" s="66">
        <f>+CEm!AM58</f>
        <v>0</v>
      </c>
    </row>
    <row r="51" spans="3:39" s="66" customFormat="1" ht="12.75" x14ac:dyDescent="0.2"/>
    <row r="52" spans="3:39" s="64" customFormat="1" ht="12.75" x14ac:dyDescent="0.2">
      <c r="C52" s="64" t="s">
        <v>419</v>
      </c>
      <c r="D52" s="64">
        <f>+SUM(D48:D50)</f>
        <v>0</v>
      </c>
      <c r="E52" s="64">
        <f t="shared" ref="E52:AM52" si="6">+SUM(E48:E50)</f>
        <v>0</v>
      </c>
      <c r="F52" s="64">
        <f t="shared" si="6"/>
        <v>0</v>
      </c>
      <c r="G52" s="64">
        <f t="shared" si="6"/>
        <v>-225.85434623191745</v>
      </c>
      <c r="H52" s="64">
        <f t="shared" si="6"/>
        <v>-700.89347991166255</v>
      </c>
      <c r="I52" s="64">
        <f t="shared" si="6"/>
        <v>-1156.7064526488859</v>
      </c>
      <c r="J52" s="64">
        <f t="shared" si="6"/>
        <v>-1106.4446235987173</v>
      </c>
      <c r="K52" s="64">
        <f t="shared" si="6"/>
        <v>-1055.9381425541401</v>
      </c>
      <c r="L52" s="64">
        <f t="shared" si="6"/>
        <v>-1005.1858186592011</v>
      </c>
      <c r="M52" s="64">
        <f t="shared" si="6"/>
        <v>-954.18645526139483</v>
      </c>
      <c r="N52" s="64">
        <f t="shared" si="6"/>
        <v>-902.93884988344951</v>
      </c>
      <c r="O52" s="64">
        <f t="shared" si="6"/>
        <v>-851.44179419497414</v>
      </c>
      <c r="P52" s="64">
        <f t="shared" si="6"/>
        <v>-799.69407398396902</v>
      </c>
      <c r="Q52" s="64">
        <f t="shared" si="6"/>
        <v>-747.69446912819535</v>
      </c>
      <c r="R52" s="64">
        <f t="shared" si="6"/>
        <v>-695.44175356640847</v>
      </c>
      <c r="S52" s="64">
        <f t="shared" si="6"/>
        <v>-642.93469526944807</v>
      </c>
      <c r="T52" s="64">
        <f t="shared" si="6"/>
        <v>-590.17205621118978</v>
      </c>
      <c r="U52" s="64">
        <f t="shared" si="6"/>
        <v>-537.15259233935456</v>
      </c>
      <c r="V52" s="64">
        <f t="shared" si="6"/>
        <v>-483.87505354617514</v>
      </c>
      <c r="W52" s="64">
        <f t="shared" si="6"/>
        <v>-435.19505625941832</v>
      </c>
      <c r="X52" s="64">
        <f t="shared" si="6"/>
        <v>-387.55724463656975</v>
      </c>
      <c r="Y52" s="64">
        <f t="shared" si="6"/>
        <v>-343.26528816509722</v>
      </c>
      <c r="Z52" s="64">
        <f t="shared" si="6"/>
        <v>-298.75773835586176</v>
      </c>
      <c r="AA52" s="64">
        <f t="shared" si="6"/>
        <v>-254.03354579739039</v>
      </c>
      <c r="AB52" s="64">
        <f t="shared" si="6"/>
        <v>-209.09165597014652</v>
      </c>
      <c r="AC52" s="64">
        <f t="shared" si="6"/>
        <v>-163.93100922166644</v>
      </c>
      <c r="AD52" s="64">
        <f t="shared" si="6"/>
        <v>-118.55054074157454</v>
      </c>
      <c r="AE52" s="64">
        <f t="shared" si="6"/>
        <v>-72.949180536476803</v>
      </c>
      <c r="AF52" s="64">
        <f t="shared" si="6"/>
        <v>-27.12585340472738</v>
      </c>
      <c r="AG52" s="64">
        <f t="shared" si="6"/>
        <v>-2.6179168573167799</v>
      </c>
      <c r="AH52" s="64">
        <f t="shared" si="6"/>
        <v>0</v>
      </c>
      <c r="AI52" s="64">
        <f t="shared" si="6"/>
        <v>0</v>
      </c>
      <c r="AJ52" s="64">
        <f t="shared" si="6"/>
        <v>0</v>
      </c>
      <c r="AK52" s="64">
        <f t="shared" si="6"/>
        <v>0</v>
      </c>
      <c r="AL52" s="64">
        <f t="shared" si="6"/>
        <v>0</v>
      </c>
      <c r="AM52" s="64">
        <f t="shared" si="6"/>
        <v>0</v>
      </c>
    </row>
    <row r="53" spans="3:39" s="66" customFormat="1" ht="12.75" x14ac:dyDescent="0.2"/>
    <row r="54" spans="3:39" s="64" customFormat="1" ht="12.75" x14ac:dyDescent="0.2">
      <c r="C54" s="64" t="s">
        <v>420</v>
      </c>
      <c r="D54" s="68">
        <f>-CEm!D63-CEm!D64+SPm!D13-SPm!E13+SPm!E61-SPm!D61</f>
        <v>0</v>
      </c>
      <c r="E54" s="68">
        <f>-CEm!E63-CEm!E64+SPm!E13-SPm!F13+SPm!F61-SPm!E61</f>
        <v>0</v>
      </c>
      <c r="F54" s="68">
        <f>-CEm!F63-CEm!F64+SPm!F13-SPm!G13+SPm!G61-SPm!F61</f>
        <v>0</v>
      </c>
      <c r="G54" s="68">
        <f>-CEm!G63-CEm!G64+SPm!G13-SPm!H13+SPm!H61-SPm!G61</f>
        <v>0</v>
      </c>
      <c r="H54" s="68">
        <f>-CEm!H63-CEm!H64+SPm!H13-SPm!I13+SPm!I61-SPm!H61</f>
        <v>0</v>
      </c>
      <c r="I54" s="68">
        <f>-CEm!I63-CEm!I64+SPm!I13-SPm!J13+SPm!J61-SPm!I61</f>
        <v>0</v>
      </c>
      <c r="J54" s="68">
        <f>-CEm!J63-CEm!J64+SPm!J13-SPm!K13+SPm!K61-SPm!J61</f>
        <v>0</v>
      </c>
      <c r="K54" s="68">
        <f>-CEm!K63-CEm!K64+SPm!K13-SPm!L13+SPm!L61-SPm!K61</f>
        <v>0</v>
      </c>
      <c r="L54" s="68">
        <f>-CEm!L63-CEm!L64+SPm!L13-SPm!M13+SPm!M61-SPm!L61</f>
        <v>0</v>
      </c>
      <c r="M54" s="68">
        <f>-CEm!M63-CEm!M64+SPm!M13-SPm!N13+SPm!N61-SPm!M61</f>
        <v>0</v>
      </c>
      <c r="N54" s="68">
        <f>-CEm!N63-CEm!N64+SPm!N13-SPm!O13+SPm!O61-SPm!N61</f>
        <v>0</v>
      </c>
      <c r="O54" s="68">
        <f ca="1">-CEm!O63-CEm!O64+SPm!O13-SPm!P13+SPm!P61-SPm!O61</f>
        <v>0</v>
      </c>
      <c r="P54" s="68">
        <f ca="1">-CEm!P63-CEm!P64+SPm!P13-SPm!Q13+SPm!Q61-SPm!P61</f>
        <v>0</v>
      </c>
      <c r="Q54" s="68">
        <f ca="1">-CEm!Q63-CEm!Q64+SPm!Q13-SPm!R13+SPm!R61-SPm!Q61</f>
        <v>0</v>
      </c>
      <c r="R54" s="68">
        <f ca="1">-CEm!R63-CEm!R64+SPm!R13-SPm!S13+SPm!S61-SPm!R61</f>
        <v>0</v>
      </c>
      <c r="S54" s="68">
        <f ca="1">-CEm!S63-CEm!S64+SPm!S13-SPm!T13+SPm!T61-SPm!S61</f>
        <v>0</v>
      </c>
      <c r="T54" s="68">
        <f ca="1">-CEm!T63-CEm!T64+SPm!T13-SPm!U13+SPm!U61-SPm!T61</f>
        <v>0</v>
      </c>
      <c r="U54" s="68">
        <f ca="1">-CEm!U63-CEm!U64+SPm!U13-SPm!V13+SPm!V61-SPm!U61</f>
        <v>-6164961.3805722566</v>
      </c>
      <c r="V54" s="68">
        <f ca="1">-CEm!V63-CEm!V64+SPm!V13-SPm!W13+SPm!W61-SPm!V61</f>
        <v>0</v>
      </c>
      <c r="W54" s="68">
        <f ca="1">-CEm!W63-CEm!W64+SPm!W13-SPm!X13+SPm!X61-SPm!W61</f>
        <v>0</v>
      </c>
      <c r="X54" s="68">
        <f ca="1">-CEm!X63-CEm!X64+SPm!X13-SPm!Y13+SPm!Y61-SPm!X61</f>
        <v>0</v>
      </c>
      <c r="Y54" s="68">
        <f ca="1">-CEm!Y63-CEm!Y64+SPm!Y13-SPm!Z13+SPm!Z61-SPm!Y61</f>
        <v>0</v>
      </c>
      <c r="Z54" s="68">
        <f ca="1">-CEm!Z63-CEm!Z64+SPm!Z13-SPm!AA13+SPm!AA61-SPm!Z61</f>
        <v>-2642126.3059595386</v>
      </c>
      <c r="AA54" s="68">
        <f ca="1">-CEm!AA63-CEm!AA64+SPm!AA13-SPm!AB13+SPm!AB61-SPm!AA61</f>
        <v>0</v>
      </c>
      <c r="AB54" s="68">
        <f ca="1">-CEm!AB63-CEm!AB64+SPm!AB13-SPm!AC13+SPm!AC61-SPm!AB61</f>
        <v>0</v>
      </c>
      <c r="AC54" s="68">
        <f ca="1">-CEm!AC63-CEm!AC64+SPm!AC13-SPm!AD13+SPm!AD61-SPm!AC61</f>
        <v>0</v>
      </c>
      <c r="AD54" s="68">
        <f ca="1">-CEm!AD63-CEm!AD64+SPm!AD13-SPm!AE13+SPm!AE61-SPm!AD61</f>
        <v>0</v>
      </c>
      <c r="AE54" s="68">
        <f ca="1">-CEm!AE63-CEm!AE64+SPm!AE13-SPm!AF13+SPm!AF61-SPm!AE61</f>
        <v>0</v>
      </c>
      <c r="AF54" s="68">
        <f ca="1">-CEm!AF63-CEm!AF64+SPm!AF13-SPm!AG13+SPm!AG61-SPm!AF61</f>
        <v>0</v>
      </c>
      <c r="AG54" s="68">
        <f ca="1">-CEm!AG63-CEm!AG64+SPm!AG13-SPm!AH13+SPm!AH61-SPm!AG61</f>
        <v>0</v>
      </c>
      <c r="AH54" s="68">
        <f ca="1">-CEm!AH63-CEm!AH64+SPm!AH13-SPm!AI13+SPm!AI61-SPm!AH61</f>
        <v>0</v>
      </c>
      <c r="AI54" s="68">
        <f ca="1">-CEm!AI63-CEm!AI64+SPm!AI13-SPm!AJ13+SPm!AJ61-SPm!AI61</f>
        <v>0</v>
      </c>
      <c r="AJ54" s="68">
        <f ca="1">-CEm!AJ63-CEm!AJ64+SPm!AJ13-SPm!AK13+SPm!AK61-SPm!AJ61</f>
        <v>0</v>
      </c>
      <c r="AK54" s="68">
        <f ca="1">-CEm!AK63-CEm!AK64+SPm!AK13-SPm!AL13+SPm!AL61-SPm!AK61</f>
        <v>0</v>
      </c>
      <c r="AL54" s="68">
        <f ca="1">-CEm!AL63-CEm!AL64+SPm!AL13-SPm!AM13+SPm!AM61-SPm!AL61</f>
        <v>0</v>
      </c>
      <c r="AM54" s="68">
        <f ca="1">-CEm!AM63-CEm!AM64+SPm!AM13-SPm!AN13+SPm!AN61-SPm!AM61</f>
        <v>0</v>
      </c>
    </row>
    <row r="55" spans="3:39" s="66" customFormat="1" ht="12.75" x14ac:dyDescent="0.2"/>
    <row r="56" spans="3:39" x14ac:dyDescent="0.2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3:39" s="64" customFormat="1" ht="12.75" x14ac:dyDescent="0.2">
      <c r="C57" s="64" t="s">
        <v>421</v>
      </c>
      <c r="D57" s="64">
        <f t="shared" ref="D57:AM57" ca="1" si="7">+D22+D28+D40+D46+D52+D54</f>
        <v>1461468.8388733333</v>
      </c>
      <c r="E57" s="64">
        <f t="shared" ca="1" si="7"/>
        <v>3931736.9243913484</v>
      </c>
      <c r="F57" s="64">
        <f t="shared" ca="1" si="7"/>
        <v>940470.81400000013</v>
      </c>
      <c r="G57" s="64">
        <f t="shared" ca="1" si="7"/>
        <v>1161101.3246663313</v>
      </c>
      <c r="H57" s="64">
        <f t="shared" ca="1" si="7"/>
        <v>1362663.9241356202</v>
      </c>
      <c r="I57" s="64">
        <f t="shared" ca="1" si="7"/>
        <v>1163109.7768263714</v>
      </c>
      <c r="J57" s="64">
        <f t="shared" ca="1" si="7"/>
        <v>1163057.5162191761</v>
      </c>
      <c r="K57" s="64">
        <f t="shared" ca="1" si="7"/>
        <v>1166538.7568839481</v>
      </c>
      <c r="L57" s="64">
        <f t="shared" ca="1" si="7"/>
        <v>1169055.1788203886</v>
      </c>
      <c r="M57" s="64">
        <f t="shared" ca="1" si="7"/>
        <v>1169002.9180281973</v>
      </c>
      <c r="N57" s="64">
        <f t="shared" ca="1" si="7"/>
        <v>1168952.6731737396</v>
      </c>
      <c r="O57" s="64">
        <f t="shared" ca="1" si="7"/>
        <v>1166150.4122567119</v>
      </c>
      <c r="P57" s="64">
        <f t="shared" ca="1" si="7"/>
        <v>1167119.8659434763</v>
      </c>
      <c r="Q57" s="64">
        <f t="shared" ca="1" si="7"/>
        <v>1166205.2202337272</v>
      </c>
      <c r="R57" s="64">
        <f t="shared" ca="1" si="7"/>
        <v>1166152.6231271571</v>
      </c>
      <c r="S57" s="64">
        <f t="shared" ca="1" si="7"/>
        <v>1166102.3779567904</v>
      </c>
      <c r="T57" s="64">
        <f t="shared" ca="1" si="7"/>
        <v>1166050.116722316</v>
      </c>
      <c r="U57" s="64">
        <f t="shared" ca="1" si="7"/>
        <v>-5002761.5091488343</v>
      </c>
      <c r="V57" s="64">
        <f t="shared" ca="1" si="7"/>
        <v>1167177.1337460023</v>
      </c>
      <c r="W57" s="64">
        <f t="shared" ca="1" si="7"/>
        <v>1160172.3914432663</v>
      </c>
      <c r="X57" s="64">
        <f t="shared" ca="1" si="7"/>
        <v>1168096.1562468328</v>
      </c>
      <c r="Y57" s="64">
        <f t="shared" ca="1" si="7"/>
        <v>1167820.7709988179</v>
      </c>
      <c r="Z57" s="64">
        <f t="shared" ca="1" si="7"/>
        <v>-1474355.7701269507</v>
      </c>
      <c r="AA57" s="64">
        <f t="shared" ca="1" si="7"/>
        <v>4114845.4009347125</v>
      </c>
      <c r="AB57" s="64">
        <f t="shared" ca="1" si="7"/>
        <v>3920762.150036749</v>
      </c>
      <c r="AC57" s="64">
        <f t="shared" ca="1" si="7"/>
        <v>1165015.258241127</v>
      </c>
      <c r="AD57" s="64">
        <f t="shared" ca="1" si="7"/>
        <v>1162962.6710127986</v>
      </c>
      <c r="AE57" s="64">
        <f t="shared" ca="1" si="7"/>
        <v>1164912.4357687559</v>
      </c>
      <c r="AF57" s="64">
        <f t="shared" ca="1" si="7"/>
        <v>1169285.087272045</v>
      </c>
      <c r="AG57" s="64">
        <f t="shared" ca="1" si="7"/>
        <v>1173659.754759467</v>
      </c>
      <c r="AH57" s="64">
        <f t="shared" ca="1" si="7"/>
        <v>1174397.173977827</v>
      </c>
      <c r="AI57" s="64">
        <f t="shared" ca="1" si="7"/>
        <v>1163749.6956666666</v>
      </c>
      <c r="AJ57" s="64">
        <f t="shared" ca="1" si="7"/>
        <v>1174153.0569999998</v>
      </c>
      <c r="AK57" s="64">
        <f t="shared" ca="1" si="7"/>
        <v>1174100.8090000001</v>
      </c>
      <c r="AL57" s="64">
        <f t="shared" ca="1" si="7"/>
        <v>1174050.5769999998</v>
      </c>
      <c r="AM57" s="64">
        <f t="shared" ca="1" si="7"/>
        <v>226705.29659999997</v>
      </c>
    </row>
    <row r="59" spans="3:39" x14ac:dyDescent="0.25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1" spans="3:39" x14ac:dyDescent="0.2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</row>
  </sheetData>
  <mergeCells count="2">
    <mergeCell ref="A1:C1"/>
    <mergeCell ref="E1:I1"/>
  </mergeCells>
  <hyperlinks>
    <hyperlink ref="C2" location="CRUSCOTTO!A1" display="RITORNA AL CRUSCOTTO" xr:uid="{A7FF6F8F-27C2-4334-8620-E624467C55B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38B1E-7787-4A4E-AF4E-7497BB8C7B52}">
  <sheetPr>
    <tabColor rgb="FFFF0000"/>
  </sheetPr>
  <dimension ref="A1:AM41"/>
  <sheetViews>
    <sheetView showGridLines="0" workbookViewId="0">
      <pane xSplit="3" ySplit="1" topLeftCell="AF16" activePane="bottomRight" state="frozen"/>
      <selection activeCell="H19" sqref="H19"/>
      <selection pane="topRight" activeCell="H19" sqref="H19"/>
      <selection pane="bottomLeft" activeCell="H19" sqref="H19"/>
      <selection pane="bottomRight" activeCell="D32" sqref="D32:AM32"/>
    </sheetView>
  </sheetViews>
  <sheetFormatPr defaultRowHeight="15" x14ac:dyDescent="0.25"/>
  <cols>
    <col min="1" max="1" width="21.28515625" customWidth="1"/>
    <col min="3" max="3" width="29.7109375" customWidth="1"/>
    <col min="4" max="4" width="13.42578125" customWidth="1"/>
    <col min="5" max="5" width="13.5703125" customWidth="1"/>
    <col min="6" max="6" width="13.42578125" customWidth="1"/>
    <col min="7" max="25" width="12" bestFit="1" customWidth="1"/>
    <col min="26" max="39" width="13.7109375" bestFit="1" customWidth="1"/>
  </cols>
  <sheetData>
    <row r="1" spans="1:39" x14ac:dyDescent="0.25">
      <c r="C1" t="s">
        <v>124</v>
      </c>
      <c r="D1" s="1">
        <f>+SPm!E3</f>
        <v>43861</v>
      </c>
      <c r="E1" s="1">
        <f>+SPm!F3</f>
        <v>43890</v>
      </c>
      <c r="F1" s="1">
        <f>+SPm!G3</f>
        <v>43921</v>
      </c>
      <c r="G1" s="1">
        <f>+SPm!H3</f>
        <v>43951</v>
      </c>
      <c r="H1" s="1">
        <f>+SPm!I3</f>
        <v>43982</v>
      </c>
      <c r="I1" s="1">
        <f>+SPm!J3</f>
        <v>44012</v>
      </c>
      <c r="J1" s="1">
        <f>+SPm!K3</f>
        <v>44043</v>
      </c>
      <c r="K1" s="1">
        <f>+SPm!L3</f>
        <v>44074</v>
      </c>
      <c r="L1" s="1">
        <f>+SPm!M3</f>
        <v>44104</v>
      </c>
      <c r="M1" s="1">
        <f>+SPm!N3</f>
        <v>44135</v>
      </c>
      <c r="N1" s="1">
        <f>+SPm!O3</f>
        <v>44165</v>
      </c>
      <c r="O1" s="1">
        <f>+SPm!P3</f>
        <v>44196</v>
      </c>
      <c r="P1" s="1">
        <f>+SPm!Q3</f>
        <v>44227</v>
      </c>
      <c r="Q1" s="1">
        <f>+SPm!R3</f>
        <v>44255</v>
      </c>
      <c r="R1" s="1">
        <f>+SPm!S3</f>
        <v>44286</v>
      </c>
      <c r="S1" s="1">
        <f>+SPm!T3</f>
        <v>44316</v>
      </c>
      <c r="T1" s="1">
        <f>+SPm!U3</f>
        <v>44347</v>
      </c>
      <c r="U1" s="1">
        <f>+SPm!V3</f>
        <v>44377</v>
      </c>
      <c r="V1" s="1">
        <f>+SPm!W3</f>
        <v>44408</v>
      </c>
      <c r="W1" s="1">
        <f>+SPm!X3</f>
        <v>44439</v>
      </c>
      <c r="X1" s="1">
        <f>+SPm!Y3</f>
        <v>44469</v>
      </c>
      <c r="Y1" s="1">
        <f>+SPm!Z3</f>
        <v>44500</v>
      </c>
      <c r="Z1" s="1">
        <f>+SPm!AA3</f>
        <v>44530</v>
      </c>
      <c r="AA1" s="1">
        <f>+SPm!AB3</f>
        <v>44561</v>
      </c>
      <c r="AB1" s="1">
        <f>+SPm!AC3</f>
        <v>44592</v>
      </c>
      <c r="AC1" s="1">
        <f>+SPm!AD3</f>
        <v>44620</v>
      </c>
      <c r="AD1" s="1">
        <f>+SPm!AE3</f>
        <v>44651</v>
      </c>
      <c r="AE1" s="1">
        <f>+SPm!AF3</f>
        <v>44681</v>
      </c>
      <c r="AF1" s="1">
        <f>+SPm!AG3</f>
        <v>44712</v>
      </c>
      <c r="AG1" s="1">
        <f>+SPm!AH3</f>
        <v>44742</v>
      </c>
      <c r="AH1" s="1">
        <f>+SPm!AI3</f>
        <v>44773</v>
      </c>
      <c r="AI1" s="1">
        <f>+SPm!AJ3</f>
        <v>44804</v>
      </c>
      <c r="AJ1" s="1">
        <f>+SPm!AK3</f>
        <v>44834</v>
      </c>
      <c r="AK1" s="1">
        <f>+SPm!AL3</f>
        <v>44865</v>
      </c>
      <c r="AL1" s="1">
        <f>+SPm!AM3</f>
        <v>44895</v>
      </c>
      <c r="AM1" s="1">
        <f>+SPm!AN3</f>
        <v>44926</v>
      </c>
    </row>
    <row r="2" spans="1:39" x14ac:dyDescent="0.25">
      <c r="A2" s="91" t="s">
        <v>479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x14ac:dyDescent="0.25">
      <c r="A3" s="180" t="s">
        <v>483</v>
      </c>
      <c r="C3" t="s">
        <v>141</v>
      </c>
      <c r="D3" s="26">
        <f>+'M_VENDITE PRODOTTI SOP'!D68</f>
        <v>220000</v>
      </c>
      <c r="E3" s="26">
        <f>+'M_VENDITE PRODOTTI SOP'!E68</f>
        <v>220000</v>
      </c>
      <c r="F3" s="26">
        <f>+'M_VENDITE PRODOTTI SOP'!F68</f>
        <v>220000</v>
      </c>
      <c r="G3" s="26">
        <f>+'M_VENDITE PRODOTTI SOP'!G68</f>
        <v>220000</v>
      </c>
      <c r="H3" s="26">
        <f>+'M_VENDITE PRODOTTI SOP'!H68</f>
        <v>550000</v>
      </c>
      <c r="I3" s="26">
        <f>+'M_VENDITE PRODOTTI SOP'!I68</f>
        <v>550000</v>
      </c>
      <c r="J3" s="26">
        <f>+'M_VENDITE PRODOTTI SOP'!J68</f>
        <v>550000</v>
      </c>
      <c r="K3" s="26">
        <f>+'M_VENDITE PRODOTTI SOP'!K68</f>
        <v>550000</v>
      </c>
      <c r="L3" s="26">
        <f>+'M_VENDITE PRODOTTI SOP'!L68</f>
        <v>550000</v>
      </c>
      <c r="M3" s="26">
        <f>+'M_VENDITE PRODOTTI SOP'!M68</f>
        <v>550000</v>
      </c>
      <c r="N3" s="26">
        <f>+'M_VENDITE PRODOTTI SOP'!N68</f>
        <v>550000</v>
      </c>
      <c r="O3" s="26">
        <f>+'M_VENDITE PRODOTTI SOP'!O68</f>
        <v>550000</v>
      </c>
      <c r="P3" s="26">
        <f>+'M_VENDITE PRODOTTI SOP'!P68</f>
        <v>550000</v>
      </c>
      <c r="Q3" s="26">
        <f>+'M_VENDITE PRODOTTI SOP'!Q68</f>
        <v>550000</v>
      </c>
      <c r="R3" s="26">
        <f>+'M_VENDITE PRODOTTI SOP'!R68</f>
        <v>550000</v>
      </c>
      <c r="S3" s="26">
        <f>+'M_VENDITE PRODOTTI SOP'!S68</f>
        <v>550000</v>
      </c>
      <c r="T3" s="26">
        <f>+'M_VENDITE PRODOTTI SOP'!T68</f>
        <v>550000</v>
      </c>
      <c r="U3" s="26">
        <f>+'M_VENDITE PRODOTTI SOP'!U68</f>
        <v>550000</v>
      </c>
      <c r="V3" s="26">
        <f>+'M_VENDITE PRODOTTI SOP'!V68</f>
        <v>550000</v>
      </c>
      <c r="W3" s="26">
        <f>+'M_VENDITE PRODOTTI SOP'!W68</f>
        <v>550000</v>
      </c>
      <c r="X3" s="26">
        <f>+'M_VENDITE PRODOTTI SOP'!X68</f>
        <v>550000</v>
      </c>
      <c r="Y3" s="26">
        <f>+'M_VENDITE PRODOTTI SOP'!Y68</f>
        <v>550000</v>
      </c>
      <c r="Z3" s="26">
        <f>+'M_VENDITE PRODOTTI SOP'!Z68</f>
        <v>550000</v>
      </c>
      <c r="AA3" s="26">
        <f>+'M_VENDITE PRODOTTI SOP'!AA68</f>
        <v>550000</v>
      </c>
      <c r="AB3" s="26">
        <f>+'M_VENDITE PRODOTTI SOP'!AB68</f>
        <v>550000</v>
      </c>
      <c r="AC3" s="26">
        <f>+'M_VENDITE PRODOTTI SOP'!AC68</f>
        <v>550000</v>
      </c>
      <c r="AD3" s="26">
        <f>+'M_VENDITE PRODOTTI SOP'!AD68</f>
        <v>550000</v>
      </c>
      <c r="AE3" s="26">
        <f>+'M_VENDITE PRODOTTI SOP'!AE68</f>
        <v>550000</v>
      </c>
      <c r="AF3" s="26">
        <f>+'M_VENDITE PRODOTTI SOP'!AF68</f>
        <v>550000</v>
      </c>
      <c r="AG3" s="26">
        <f>+'M_VENDITE PRODOTTI SOP'!AG68</f>
        <v>550000</v>
      </c>
      <c r="AH3" s="26">
        <f>+'M_VENDITE PRODOTTI SOP'!AH68</f>
        <v>550000</v>
      </c>
      <c r="AI3" s="26">
        <f>+'M_VENDITE PRODOTTI SOP'!AI68</f>
        <v>550000</v>
      </c>
      <c r="AJ3" s="26">
        <f>+'M_VENDITE PRODOTTI SOP'!AJ68</f>
        <v>550000</v>
      </c>
      <c r="AK3" s="26">
        <f>+'M_VENDITE PRODOTTI SOP'!AK68</f>
        <v>550000</v>
      </c>
      <c r="AL3" s="26">
        <f>+'M_VENDITE PRODOTTI SOP'!AL68</f>
        <v>550000</v>
      </c>
      <c r="AM3" s="26">
        <f>+'M_VENDITE PRODOTTI SOP'!AM68</f>
        <v>550000</v>
      </c>
    </row>
    <row r="4" spans="1:39" x14ac:dyDescent="0.25">
      <c r="A4" s="176"/>
      <c r="C4" t="s">
        <v>360</v>
      </c>
      <c r="D4" s="26">
        <f>+M_CONTRIBUTI!D9+M_CONTRIBUTI!D26</f>
        <v>0</v>
      </c>
      <c r="E4" s="26">
        <f>+M_CONTRIBUTI!E9+M_CONTRIBUTI!E26</f>
        <v>62500</v>
      </c>
      <c r="F4" s="26">
        <f>+M_CONTRIBUTI!F9+M_CONTRIBUTI!F26</f>
        <v>0</v>
      </c>
      <c r="G4" s="26">
        <f>+M_CONTRIBUTI!G9+M_CONTRIBUTI!G26</f>
        <v>62500</v>
      </c>
      <c r="H4" s="26">
        <f>+M_CONTRIBUTI!H9+M_CONTRIBUTI!H26</f>
        <v>0</v>
      </c>
      <c r="I4" s="26">
        <f>+M_CONTRIBUTI!I9+M_CONTRIBUTI!I26</f>
        <v>0</v>
      </c>
      <c r="J4" s="26">
        <f>+M_CONTRIBUTI!J9+M_CONTRIBUTI!J26</f>
        <v>0</v>
      </c>
      <c r="K4" s="26">
        <f>+M_CONTRIBUTI!K9+M_CONTRIBUTI!K26</f>
        <v>0</v>
      </c>
      <c r="L4" s="26">
        <f>+M_CONTRIBUTI!L9+M_CONTRIBUTI!L26</f>
        <v>0</v>
      </c>
      <c r="M4" s="26">
        <f>+M_CONTRIBUTI!M9+M_CONTRIBUTI!M26</f>
        <v>0</v>
      </c>
      <c r="N4" s="26">
        <f>+M_CONTRIBUTI!N9+M_CONTRIBUTI!N26</f>
        <v>0</v>
      </c>
      <c r="O4" s="26">
        <f>+M_CONTRIBUTI!O9+M_CONTRIBUTI!O26</f>
        <v>0</v>
      </c>
      <c r="P4" s="26">
        <f>+M_CONTRIBUTI!P9+M_CONTRIBUTI!P26</f>
        <v>0</v>
      </c>
      <c r="Q4" s="26">
        <f>+M_CONTRIBUTI!Q9+M_CONTRIBUTI!Q26</f>
        <v>0</v>
      </c>
      <c r="R4" s="26">
        <f>+M_CONTRIBUTI!R9+M_CONTRIBUTI!R26</f>
        <v>0</v>
      </c>
      <c r="S4" s="26">
        <f>+M_CONTRIBUTI!S9+M_CONTRIBUTI!S26</f>
        <v>0</v>
      </c>
      <c r="T4" s="26">
        <f>+M_CONTRIBUTI!T9+M_CONTRIBUTI!T26</f>
        <v>0</v>
      </c>
      <c r="U4" s="26">
        <f>+M_CONTRIBUTI!U9+M_CONTRIBUTI!U26</f>
        <v>0</v>
      </c>
      <c r="V4" s="26">
        <f>+M_CONTRIBUTI!V9+M_CONTRIBUTI!V26</f>
        <v>0</v>
      </c>
      <c r="W4" s="26">
        <f>+M_CONTRIBUTI!W9+M_CONTRIBUTI!W26</f>
        <v>0</v>
      </c>
      <c r="X4" s="26">
        <f>+M_CONTRIBUTI!X9+M_CONTRIBUTI!X26</f>
        <v>0</v>
      </c>
      <c r="Y4" s="26">
        <f>+M_CONTRIBUTI!Y9+M_CONTRIBUTI!Y26</f>
        <v>0</v>
      </c>
      <c r="Z4" s="26">
        <f>+M_CONTRIBUTI!Z9+M_CONTRIBUTI!Z26</f>
        <v>0</v>
      </c>
      <c r="AA4" s="26">
        <f>+M_CONTRIBUTI!AA9+M_CONTRIBUTI!AA26</f>
        <v>0</v>
      </c>
      <c r="AB4" s="26">
        <f>+M_CONTRIBUTI!AB9+M_CONTRIBUTI!AB26</f>
        <v>0</v>
      </c>
      <c r="AC4" s="26">
        <f>+M_CONTRIBUTI!AC9+M_CONTRIBUTI!AC26</f>
        <v>0</v>
      </c>
      <c r="AD4" s="26">
        <f>+M_CONTRIBUTI!AD9+M_CONTRIBUTI!AD26</f>
        <v>0</v>
      </c>
      <c r="AE4" s="26">
        <f>+M_CONTRIBUTI!AE9+M_CONTRIBUTI!AE26</f>
        <v>0</v>
      </c>
      <c r="AF4" s="26">
        <f>+M_CONTRIBUTI!AF9+M_CONTRIBUTI!AF26</f>
        <v>0</v>
      </c>
      <c r="AG4" s="26">
        <f>+M_CONTRIBUTI!AG9+M_CONTRIBUTI!AG26</f>
        <v>0</v>
      </c>
      <c r="AH4" s="26">
        <f>+M_CONTRIBUTI!AH9+M_CONTRIBUTI!AH26</f>
        <v>0</v>
      </c>
      <c r="AI4" s="26">
        <f>+M_CONTRIBUTI!AI9+M_CONTRIBUTI!AI26</f>
        <v>0</v>
      </c>
      <c r="AJ4" s="26">
        <f>+M_CONTRIBUTI!AJ9+M_CONTRIBUTI!AJ26</f>
        <v>0</v>
      </c>
      <c r="AK4" s="26">
        <f>+M_CONTRIBUTI!AK9+M_CONTRIBUTI!AK26</f>
        <v>0</v>
      </c>
      <c r="AL4" s="26">
        <f>+M_CONTRIBUTI!AL9+M_CONTRIBUTI!AL26</f>
        <v>0</v>
      </c>
      <c r="AM4" s="26">
        <f>+M_CONTRIBUTI!AM9+M_CONTRIBUTI!AM26</f>
        <v>0</v>
      </c>
    </row>
    <row r="5" spans="1:39" x14ac:dyDescent="0.25">
      <c r="A5" s="176"/>
      <c r="C5" t="s">
        <v>142</v>
      </c>
      <c r="D5" s="26">
        <f>+M_FINANZIAMENTI!D26+M_FINANZIAMENTI!D52</f>
        <v>0</v>
      </c>
      <c r="E5" s="26">
        <f>+M_FINANZIAMENTI!E26+M_FINANZIAMENTI!E52</f>
        <v>0</v>
      </c>
      <c r="F5" s="26">
        <f>+M_FINANZIAMENTI!F26+M_FINANZIAMENTI!F52</f>
        <v>0</v>
      </c>
      <c r="G5" s="26">
        <f>+M_FINANZIAMENTI!G26+M_FINANZIAMENTI!G52</f>
        <v>100000</v>
      </c>
      <c r="H5" s="26">
        <f>+M_FINANZIAMENTI!H26+M_FINANZIAMENTI!H52</f>
        <v>100000</v>
      </c>
      <c r="I5" s="26">
        <f>+M_FINANZIAMENTI!I26+M_FINANZIAMENTI!I52</f>
        <v>0</v>
      </c>
      <c r="J5" s="26">
        <f>+M_FINANZIAMENTI!J26+M_FINANZIAMENTI!J52</f>
        <v>0</v>
      </c>
      <c r="K5" s="26">
        <f>+M_FINANZIAMENTI!K26+M_FINANZIAMENTI!K52</f>
        <v>0</v>
      </c>
      <c r="L5" s="26">
        <f>+M_FINANZIAMENTI!L26+M_FINANZIAMENTI!L52</f>
        <v>0</v>
      </c>
      <c r="M5" s="26">
        <f>+M_FINANZIAMENTI!M26+M_FINANZIAMENTI!M52</f>
        <v>0</v>
      </c>
      <c r="N5" s="26">
        <f>+M_FINANZIAMENTI!N26+M_FINANZIAMENTI!N52</f>
        <v>0</v>
      </c>
      <c r="O5" s="26">
        <f>+M_FINANZIAMENTI!O26+M_FINANZIAMENTI!O52</f>
        <v>0</v>
      </c>
      <c r="P5" s="26">
        <f>+M_FINANZIAMENTI!P26+M_FINANZIAMENTI!P52</f>
        <v>0</v>
      </c>
      <c r="Q5" s="26">
        <f>+M_FINANZIAMENTI!Q26+M_FINANZIAMENTI!Q52</f>
        <v>0</v>
      </c>
      <c r="R5" s="26">
        <f>+M_FINANZIAMENTI!R26+M_FINANZIAMENTI!R52</f>
        <v>0</v>
      </c>
      <c r="S5" s="26">
        <f>+M_FINANZIAMENTI!S26+M_FINANZIAMENTI!S52</f>
        <v>0</v>
      </c>
      <c r="T5" s="26">
        <f>+M_FINANZIAMENTI!T26+M_FINANZIAMENTI!T52</f>
        <v>0</v>
      </c>
      <c r="U5" s="26">
        <f>+M_FINANZIAMENTI!U26+M_FINANZIAMENTI!U52</f>
        <v>0</v>
      </c>
      <c r="V5" s="26">
        <f>+M_FINANZIAMENTI!V26+M_FINANZIAMENTI!V52</f>
        <v>0</v>
      </c>
      <c r="W5" s="26">
        <f>+M_FINANZIAMENTI!W26+M_FINANZIAMENTI!W52</f>
        <v>0</v>
      </c>
      <c r="X5" s="26">
        <f>+M_FINANZIAMENTI!X26+M_FINANZIAMENTI!X52</f>
        <v>0</v>
      </c>
      <c r="Y5" s="26">
        <f>+M_FINANZIAMENTI!Y26+M_FINANZIAMENTI!Y52</f>
        <v>0</v>
      </c>
      <c r="Z5" s="26">
        <f>+M_FINANZIAMENTI!Z26+M_FINANZIAMENTI!Z52</f>
        <v>0</v>
      </c>
      <c r="AA5" s="26">
        <f>+M_FINANZIAMENTI!AA26+M_FINANZIAMENTI!AA52</f>
        <v>0</v>
      </c>
      <c r="AB5" s="26">
        <f>+M_FINANZIAMENTI!AB26+M_FINANZIAMENTI!AB52</f>
        <v>0</v>
      </c>
      <c r="AC5" s="26">
        <f>+M_FINANZIAMENTI!AC26+M_FINANZIAMENTI!AC52</f>
        <v>0</v>
      </c>
      <c r="AD5" s="26">
        <f>+M_FINANZIAMENTI!AD26+M_FINANZIAMENTI!AD52</f>
        <v>0</v>
      </c>
      <c r="AE5" s="26">
        <f>+M_FINANZIAMENTI!AE26+M_FINANZIAMENTI!AE52</f>
        <v>0</v>
      </c>
      <c r="AF5" s="26">
        <f>+M_FINANZIAMENTI!AF26+M_FINANZIAMENTI!AF52</f>
        <v>0</v>
      </c>
      <c r="AG5" s="26">
        <f>+M_FINANZIAMENTI!AG26+M_FINANZIAMENTI!AG52</f>
        <v>0</v>
      </c>
      <c r="AH5" s="26">
        <f>+M_FINANZIAMENTI!AH26+M_FINANZIAMENTI!AH52</f>
        <v>0</v>
      </c>
      <c r="AI5" s="26">
        <f>+M_FINANZIAMENTI!AI26+M_FINANZIAMENTI!AI52</f>
        <v>0</v>
      </c>
      <c r="AJ5" s="26">
        <f>+M_FINANZIAMENTI!AJ26+M_FINANZIAMENTI!AJ52</f>
        <v>0</v>
      </c>
      <c r="AK5" s="26">
        <f>+M_FINANZIAMENTI!AK26+M_FINANZIAMENTI!AK52</f>
        <v>0</v>
      </c>
      <c r="AL5" s="26">
        <f>+M_FINANZIAMENTI!AL26+M_FINANZIAMENTI!AL52</f>
        <v>0</v>
      </c>
      <c r="AM5" s="26">
        <f>+M_FINANZIAMENTI!AM26+M_FINANZIAMENTI!AM52</f>
        <v>0</v>
      </c>
    </row>
    <row r="6" spans="1:39" x14ac:dyDescent="0.25">
      <c r="C6" t="s">
        <v>143</v>
      </c>
      <c r="D6" s="18">
        <f>+M_CAPITALE!D4</f>
        <v>0</v>
      </c>
      <c r="E6" s="18">
        <f>+M_CAPITALE!E4</f>
        <v>0</v>
      </c>
      <c r="F6" s="18">
        <f>+M_CAPITALE!F4</f>
        <v>0</v>
      </c>
      <c r="G6" s="18">
        <f>+M_CAPITALE!G4</f>
        <v>0</v>
      </c>
      <c r="H6" s="18">
        <f>+M_CAPITALE!H4</f>
        <v>50000</v>
      </c>
      <c r="I6" s="18">
        <f>+M_CAPITALE!I4</f>
        <v>0</v>
      </c>
      <c r="J6" s="18">
        <f>+M_CAPITALE!J4</f>
        <v>0</v>
      </c>
      <c r="K6" s="18">
        <f>+M_CAPITALE!K4</f>
        <v>0</v>
      </c>
      <c r="L6" s="18">
        <f>+M_CAPITALE!L4</f>
        <v>0</v>
      </c>
      <c r="M6" s="18">
        <f>+M_CAPITALE!M4</f>
        <v>0</v>
      </c>
      <c r="N6" s="18">
        <f>+M_CAPITALE!N4</f>
        <v>0</v>
      </c>
      <c r="O6" s="18">
        <f>+M_CAPITALE!O4</f>
        <v>0</v>
      </c>
      <c r="P6" s="18">
        <f>+M_CAPITALE!P4</f>
        <v>0</v>
      </c>
      <c r="Q6" s="18">
        <f>+M_CAPITALE!Q4</f>
        <v>0</v>
      </c>
      <c r="R6" s="18">
        <f>+M_CAPITALE!R4</f>
        <v>0</v>
      </c>
      <c r="S6" s="18">
        <f>+M_CAPITALE!S4</f>
        <v>0</v>
      </c>
      <c r="T6" s="18">
        <f>+M_CAPITALE!T4</f>
        <v>0</v>
      </c>
      <c r="U6" s="18">
        <f>+M_CAPITALE!U4</f>
        <v>0</v>
      </c>
      <c r="V6" s="18">
        <f>+M_CAPITALE!V4</f>
        <v>0</v>
      </c>
      <c r="W6" s="18">
        <f>+M_CAPITALE!W4</f>
        <v>0</v>
      </c>
      <c r="X6" s="18">
        <f>+M_CAPITALE!X4</f>
        <v>0</v>
      </c>
      <c r="Y6" s="18">
        <f>+M_CAPITALE!Y4</f>
        <v>0</v>
      </c>
      <c r="Z6" s="18">
        <f>+M_CAPITALE!Z4</f>
        <v>0</v>
      </c>
      <c r="AA6" s="18">
        <f>+M_CAPITALE!AA4</f>
        <v>0</v>
      </c>
      <c r="AB6" s="18">
        <f>+M_CAPITALE!AB4</f>
        <v>0</v>
      </c>
      <c r="AC6" s="18">
        <f>+M_CAPITALE!AC4</f>
        <v>0</v>
      </c>
      <c r="AD6" s="18">
        <f>+M_CAPITALE!AD4</f>
        <v>0</v>
      </c>
      <c r="AE6" s="18">
        <f>+M_CAPITALE!AE4</f>
        <v>0</v>
      </c>
      <c r="AF6" s="18">
        <f>+M_CAPITALE!AF4</f>
        <v>0</v>
      </c>
      <c r="AG6" s="18">
        <f>+M_CAPITALE!AG4</f>
        <v>0</v>
      </c>
      <c r="AH6" s="18">
        <f>+M_CAPITALE!AH4</f>
        <v>0</v>
      </c>
      <c r="AI6" s="18">
        <f>+M_CAPITALE!AI4</f>
        <v>0</v>
      </c>
      <c r="AJ6" s="18">
        <f>+M_CAPITALE!AJ4</f>
        <v>0</v>
      </c>
      <c r="AK6" s="18">
        <f>+M_CAPITALE!AK4</f>
        <v>0</v>
      </c>
      <c r="AL6" s="18">
        <f>+M_CAPITALE!AL4</f>
        <v>0</v>
      </c>
      <c r="AM6" s="18">
        <f>+M_CAPITALE!AM4</f>
        <v>0</v>
      </c>
    </row>
    <row r="7" spans="1:39" x14ac:dyDescent="0.25">
      <c r="C7" t="s">
        <v>621</v>
      </c>
      <c r="D7" s="18">
        <f>+'M_VENDITE FARMACI CON RICETTA'!E214</f>
        <v>0</v>
      </c>
      <c r="E7" s="18">
        <f>+'M_VENDITE FARMACI CON RICETTA'!F214</f>
        <v>1420256.1359999999</v>
      </c>
      <c r="F7" s="18">
        <f>+'M_VENDITE FARMACI CON RICETTA'!G214</f>
        <v>896365.55999999994</v>
      </c>
      <c r="G7" s="18">
        <f>+'M_VENDITE FARMACI CON RICETTA'!H214</f>
        <v>896365.55999999994</v>
      </c>
      <c r="H7" s="18">
        <f>+'M_VENDITE FARMACI CON RICETTA'!I214</f>
        <v>896365.55999999994</v>
      </c>
      <c r="I7" s="18">
        <f>+'M_VENDITE FARMACI CON RICETTA'!J214</f>
        <v>896365.55999999994</v>
      </c>
      <c r="J7" s="18">
        <f>+'M_VENDITE FARMACI CON RICETTA'!K214</f>
        <v>896365.55999999994</v>
      </c>
      <c r="K7" s="18">
        <f>+'M_VENDITE FARMACI CON RICETTA'!L214</f>
        <v>896365.55999999994</v>
      </c>
      <c r="L7" s="18">
        <f>+'M_VENDITE FARMACI CON RICETTA'!M214</f>
        <v>896365.55999999994</v>
      </c>
      <c r="M7" s="18">
        <f>+'M_VENDITE FARMACI CON RICETTA'!N214</f>
        <v>896365.55999999994</v>
      </c>
      <c r="N7" s="18">
        <f>+'M_VENDITE FARMACI CON RICETTA'!O214</f>
        <v>896365.55999999994</v>
      </c>
      <c r="O7" s="18">
        <f>+'M_VENDITE FARMACI CON RICETTA'!P214</f>
        <v>896365.55999999994</v>
      </c>
      <c r="P7" s="18">
        <f>+'M_VENDITE FARMACI CON RICETTA'!Q214</f>
        <v>896365.55999999994</v>
      </c>
      <c r="Q7" s="18">
        <f>+'M_VENDITE FARMACI CON RICETTA'!R214</f>
        <v>896365.55999999994</v>
      </c>
      <c r="R7" s="18">
        <f>+'M_VENDITE FARMACI CON RICETTA'!S214</f>
        <v>896365.55999999994</v>
      </c>
      <c r="S7" s="18">
        <f>+'M_VENDITE FARMACI CON RICETTA'!T214</f>
        <v>896365.55999999994</v>
      </c>
      <c r="T7" s="18">
        <f>+'M_VENDITE FARMACI CON RICETTA'!U214</f>
        <v>896365.55999999994</v>
      </c>
      <c r="U7" s="18">
        <f>+'M_VENDITE FARMACI CON RICETTA'!V214</f>
        <v>896365.55999999994</v>
      </c>
      <c r="V7" s="18">
        <f>+'M_VENDITE FARMACI CON RICETTA'!W214</f>
        <v>896365.55999999994</v>
      </c>
      <c r="W7" s="18">
        <f>+'M_VENDITE FARMACI CON RICETTA'!X214</f>
        <v>896365.55999999994</v>
      </c>
      <c r="X7" s="18">
        <f>+'M_VENDITE FARMACI CON RICETTA'!Y214</f>
        <v>896365.55999999994</v>
      </c>
      <c r="Y7" s="18">
        <f>+'M_VENDITE FARMACI CON RICETTA'!Z214</f>
        <v>896365.55999999994</v>
      </c>
      <c r="Z7" s="18">
        <f>+'M_VENDITE FARMACI CON RICETTA'!AA214</f>
        <v>896365.55999999994</v>
      </c>
      <c r="AA7" s="18">
        <f>+'M_VENDITE FARMACI CON RICETTA'!AB214</f>
        <v>896365.55999999994</v>
      </c>
      <c r="AB7" s="18">
        <f>+'M_VENDITE FARMACI CON RICETTA'!AC214</f>
        <v>896365.55999999994</v>
      </c>
      <c r="AC7" s="18">
        <f>+'M_VENDITE FARMACI CON RICETTA'!AD214</f>
        <v>896365.55999999994</v>
      </c>
      <c r="AD7" s="18">
        <f>+'M_VENDITE FARMACI CON RICETTA'!AE214</f>
        <v>896365.55999999994</v>
      </c>
      <c r="AE7" s="18">
        <f>+'M_VENDITE FARMACI CON RICETTA'!AF214</f>
        <v>896365.55999999994</v>
      </c>
      <c r="AF7" s="18">
        <f>+'M_VENDITE FARMACI CON RICETTA'!AG214</f>
        <v>896365.55999999994</v>
      </c>
      <c r="AG7" s="18">
        <f>+'M_VENDITE FARMACI CON RICETTA'!AH214</f>
        <v>896365.55999999994</v>
      </c>
      <c r="AH7" s="18">
        <f>+'M_VENDITE FARMACI CON RICETTA'!AI214</f>
        <v>896365.55999999994</v>
      </c>
      <c r="AI7" s="18">
        <f>+'M_VENDITE FARMACI CON RICETTA'!AJ214</f>
        <v>896365.55999999994</v>
      </c>
      <c r="AJ7" s="18">
        <f>+'M_VENDITE FARMACI CON RICETTA'!AK214</f>
        <v>896365.55999999994</v>
      </c>
      <c r="AK7" s="18">
        <f>+'M_VENDITE FARMACI CON RICETTA'!AL214</f>
        <v>896365.55999999994</v>
      </c>
      <c r="AL7" s="18">
        <f>+'M_VENDITE FARMACI CON RICETTA'!AM214</f>
        <v>896365.55999999994</v>
      </c>
      <c r="AM7" s="18">
        <f>+'M_VENDITE FARMACI CON RICETTA'!AN214</f>
        <v>896365.55999999994</v>
      </c>
    </row>
    <row r="8" spans="1:39" x14ac:dyDescent="0.25">
      <c r="C8" t="s">
        <v>620</v>
      </c>
      <c r="D8" s="18">
        <f>+'M_VENDITE FARMACI CON RICETTA'!F160</f>
        <v>6250</v>
      </c>
      <c r="E8" s="18">
        <f>+'M_VENDITE FARMACI CON RICETTA'!G160</f>
        <v>6250</v>
      </c>
      <c r="F8" s="18">
        <f>+'M_VENDITE FARMACI CON RICETTA'!H160</f>
        <v>6250</v>
      </c>
      <c r="G8" s="18">
        <f>+'M_VENDITE FARMACI CON RICETTA'!I160</f>
        <v>6250</v>
      </c>
      <c r="H8" s="18">
        <f>+'M_VENDITE FARMACI CON RICETTA'!J160</f>
        <v>6250</v>
      </c>
      <c r="I8" s="18">
        <f>+'M_VENDITE FARMACI CON RICETTA'!K160</f>
        <v>6250</v>
      </c>
      <c r="J8" s="18">
        <f>+'M_VENDITE FARMACI CON RICETTA'!L160</f>
        <v>6250</v>
      </c>
      <c r="K8" s="18">
        <f>+'M_VENDITE FARMACI CON RICETTA'!M160</f>
        <v>6250</v>
      </c>
      <c r="L8" s="18">
        <f>+'M_VENDITE FARMACI CON RICETTA'!N160</f>
        <v>6250</v>
      </c>
      <c r="M8" s="18">
        <f>+'M_VENDITE FARMACI CON RICETTA'!O160</f>
        <v>6250</v>
      </c>
      <c r="N8" s="18">
        <f>+'M_VENDITE FARMACI CON RICETTA'!P160</f>
        <v>6250</v>
      </c>
      <c r="O8" s="18">
        <f>+'M_VENDITE FARMACI CON RICETTA'!Q160</f>
        <v>6250</v>
      </c>
      <c r="P8" s="18">
        <f>+'M_VENDITE FARMACI CON RICETTA'!R160</f>
        <v>6250</v>
      </c>
      <c r="Q8" s="18">
        <f>+'M_VENDITE FARMACI CON RICETTA'!S160</f>
        <v>6250</v>
      </c>
      <c r="R8" s="18">
        <f>+'M_VENDITE FARMACI CON RICETTA'!T160</f>
        <v>6250</v>
      </c>
      <c r="S8" s="18">
        <f>+'M_VENDITE FARMACI CON RICETTA'!U160</f>
        <v>6250</v>
      </c>
      <c r="T8" s="18">
        <f>+'M_VENDITE FARMACI CON RICETTA'!V160</f>
        <v>6250</v>
      </c>
      <c r="U8" s="18">
        <f>+'M_VENDITE FARMACI CON RICETTA'!W160</f>
        <v>6250</v>
      </c>
      <c r="V8" s="18">
        <f>+'M_VENDITE FARMACI CON RICETTA'!X160</f>
        <v>6250</v>
      </c>
      <c r="W8" s="18">
        <f>+'M_VENDITE FARMACI CON RICETTA'!Y160</f>
        <v>6250</v>
      </c>
      <c r="X8" s="18">
        <f>+'M_VENDITE FARMACI CON RICETTA'!Z160</f>
        <v>6250</v>
      </c>
      <c r="Y8" s="18">
        <f>+'M_VENDITE FARMACI CON RICETTA'!AA160</f>
        <v>6250</v>
      </c>
      <c r="Z8" s="18">
        <f>+'M_VENDITE FARMACI CON RICETTA'!AB160</f>
        <v>6250</v>
      </c>
      <c r="AA8" s="18">
        <f>+'M_VENDITE FARMACI CON RICETTA'!AC160</f>
        <v>6250</v>
      </c>
      <c r="AB8" s="18">
        <f>+'M_VENDITE FARMACI CON RICETTA'!AD160</f>
        <v>6250</v>
      </c>
      <c r="AC8" s="18">
        <f>+'M_VENDITE FARMACI CON RICETTA'!AE160</f>
        <v>6250</v>
      </c>
      <c r="AD8" s="18">
        <f>+'M_VENDITE FARMACI CON RICETTA'!AF160</f>
        <v>6250</v>
      </c>
      <c r="AE8" s="18">
        <f>+'M_VENDITE FARMACI CON RICETTA'!AG160</f>
        <v>6250</v>
      </c>
      <c r="AF8" s="18">
        <f>+'M_VENDITE FARMACI CON RICETTA'!AH160</f>
        <v>6250</v>
      </c>
      <c r="AG8" s="18">
        <f>+'M_VENDITE FARMACI CON RICETTA'!AI160</f>
        <v>6250</v>
      </c>
      <c r="AH8" s="18">
        <f>+'M_VENDITE FARMACI CON RICETTA'!AJ160</f>
        <v>6250</v>
      </c>
      <c r="AI8" s="18">
        <f>+'M_VENDITE FARMACI CON RICETTA'!AK160</f>
        <v>6250</v>
      </c>
      <c r="AJ8" s="18">
        <f>+'M_VENDITE FARMACI CON RICETTA'!AL160</f>
        <v>6250</v>
      </c>
      <c r="AK8" s="18">
        <f>+'M_VENDITE FARMACI CON RICETTA'!AM160</f>
        <v>6250</v>
      </c>
      <c r="AL8" s="18">
        <f>+'M_VENDITE FARMACI CON RICETTA'!AN160</f>
        <v>6250</v>
      </c>
      <c r="AM8" s="18">
        <f>+'M_VENDITE FARMACI CON RICETTA'!AO160</f>
        <v>6250</v>
      </c>
    </row>
    <row r="9" spans="1:39" x14ac:dyDescent="0.25"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x14ac:dyDescent="0.25"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5"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5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5">
      <c r="C14" t="s">
        <v>126</v>
      </c>
      <c r="D14" s="18">
        <f>SUM(D3:D12)</f>
        <v>226250</v>
      </c>
      <c r="E14" s="18">
        <f t="shared" ref="E14:AM14" si="0">SUM(E3:E12)</f>
        <v>1709006.1359999999</v>
      </c>
      <c r="F14" s="18">
        <f t="shared" si="0"/>
        <v>1122615.56</v>
      </c>
      <c r="G14" s="26">
        <f>SUM(G3:G12)</f>
        <v>1285115.56</v>
      </c>
      <c r="H14" s="18">
        <f t="shared" si="0"/>
        <v>1602615.56</v>
      </c>
      <c r="I14" s="18">
        <f t="shared" si="0"/>
        <v>1452615.56</v>
      </c>
      <c r="J14" s="18">
        <f t="shared" si="0"/>
        <v>1452615.56</v>
      </c>
      <c r="K14" s="18">
        <f t="shared" si="0"/>
        <v>1452615.56</v>
      </c>
      <c r="L14" s="18">
        <f t="shared" si="0"/>
        <v>1452615.56</v>
      </c>
      <c r="M14" s="18">
        <f t="shared" si="0"/>
        <v>1452615.56</v>
      </c>
      <c r="N14" s="18">
        <f t="shared" si="0"/>
        <v>1452615.56</v>
      </c>
      <c r="O14" s="18">
        <f t="shared" si="0"/>
        <v>1452615.56</v>
      </c>
      <c r="P14" s="18">
        <f t="shared" si="0"/>
        <v>1452615.56</v>
      </c>
      <c r="Q14" s="18">
        <f t="shared" si="0"/>
        <v>1452615.56</v>
      </c>
      <c r="R14" s="18">
        <f t="shared" si="0"/>
        <v>1452615.56</v>
      </c>
      <c r="S14" s="18">
        <f t="shared" si="0"/>
        <v>1452615.56</v>
      </c>
      <c r="T14" s="18">
        <f t="shared" si="0"/>
        <v>1452615.56</v>
      </c>
      <c r="U14" s="18">
        <f t="shared" si="0"/>
        <v>1452615.56</v>
      </c>
      <c r="V14" s="18">
        <f t="shared" si="0"/>
        <v>1452615.56</v>
      </c>
      <c r="W14" s="18">
        <f t="shared" si="0"/>
        <v>1452615.56</v>
      </c>
      <c r="X14" s="18">
        <f t="shared" si="0"/>
        <v>1452615.56</v>
      </c>
      <c r="Y14" s="18">
        <f t="shared" si="0"/>
        <v>1452615.56</v>
      </c>
      <c r="Z14" s="18">
        <f t="shared" si="0"/>
        <v>1452615.56</v>
      </c>
      <c r="AA14" s="18">
        <f t="shared" si="0"/>
        <v>1452615.56</v>
      </c>
      <c r="AB14" s="18">
        <f t="shared" si="0"/>
        <v>1452615.56</v>
      </c>
      <c r="AC14" s="18">
        <f t="shared" si="0"/>
        <v>1452615.56</v>
      </c>
      <c r="AD14" s="18">
        <f t="shared" si="0"/>
        <v>1452615.56</v>
      </c>
      <c r="AE14" s="18">
        <f t="shared" si="0"/>
        <v>1452615.56</v>
      </c>
      <c r="AF14" s="18">
        <f t="shared" si="0"/>
        <v>1452615.56</v>
      </c>
      <c r="AG14" s="18">
        <f t="shared" si="0"/>
        <v>1452615.56</v>
      </c>
      <c r="AH14" s="18">
        <f t="shared" si="0"/>
        <v>1452615.56</v>
      </c>
      <c r="AI14" s="18">
        <f t="shared" si="0"/>
        <v>1452615.56</v>
      </c>
      <c r="AJ14" s="18">
        <f t="shared" si="0"/>
        <v>1452615.56</v>
      </c>
      <c r="AK14" s="18">
        <f t="shared" si="0"/>
        <v>1452615.56</v>
      </c>
      <c r="AL14" s="18">
        <f t="shared" si="0"/>
        <v>1452615.56</v>
      </c>
      <c r="AM14" s="18">
        <f t="shared" si="0"/>
        <v>1452615.56</v>
      </c>
    </row>
    <row r="15" spans="1:39" x14ac:dyDescent="0.25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5">
      <c r="C16" t="s">
        <v>125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3:39" x14ac:dyDescent="0.25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3:39" x14ac:dyDescent="0.25">
      <c r="C18" t="s">
        <v>144</v>
      </c>
      <c r="D18" s="26">
        <f>+M_ACQUISTI!D74+'I_COSTI GESTIONE'!D57+M_ACQUISTI!D317</f>
        <v>86842.875899999999</v>
      </c>
      <c r="E18" s="26">
        <f>+M_ACQUISTI!E74+'I_COSTI GESTIONE'!E57+M_ACQUISTI!E317</f>
        <v>91435.221900000004</v>
      </c>
      <c r="F18" s="26">
        <f>+M_ACQUISTI!F74+'I_COSTI GESTIONE'!F57+M_ACQUISTI!F317</f>
        <v>95274.804900000003</v>
      </c>
      <c r="G18" s="26">
        <f>+M_ACQUISTI!G74+'I_COSTI GESTIONE'!G57+M_ACQUISTI!G317</f>
        <v>102138.37590000001</v>
      </c>
      <c r="H18" s="26">
        <f>+M_ACQUISTI!H74+'I_COSTI GESTIONE'!H57+M_ACQUISTI!H317</f>
        <v>214191.66390000001</v>
      </c>
      <c r="I18" s="26">
        <f>+M_ACQUISTI!I74+'I_COSTI GESTIONE'!I57+M_ACQUISTI!I317</f>
        <v>253226.10389999999</v>
      </c>
      <c r="J18" s="26">
        <f>+M_ACQUISTI!J74+'I_COSTI GESTIONE'!J57+M_ACQUISTI!J317</f>
        <v>253283.39189999999</v>
      </c>
      <c r="K18" s="26">
        <f>+M_ACQUISTI!K74+'I_COSTI GESTIONE'!K57+M_ACQUISTI!K317</f>
        <v>253340.67989999999</v>
      </c>
      <c r="L18" s="26">
        <f>+M_ACQUISTI!L74+'I_COSTI GESTIONE'!L57+M_ACQUISTI!L317</f>
        <v>253396.11989999999</v>
      </c>
      <c r="M18" s="26">
        <f>+M_ACQUISTI!M74+'I_COSTI GESTIONE'!M57+M_ACQUISTI!M317</f>
        <v>253453.40789999999</v>
      </c>
      <c r="N18" s="26">
        <f>+M_ACQUISTI!N74+'I_COSTI GESTIONE'!N57+M_ACQUISTI!N317</f>
        <v>253508.84789999999</v>
      </c>
      <c r="O18" s="26">
        <f>+M_ACQUISTI!O74+'I_COSTI GESTIONE'!O57+M_ACQUISTI!O317</f>
        <v>253566.13589999999</v>
      </c>
      <c r="P18" s="26">
        <f>+M_ACQUISTI!P74+'I_COSTI GESTIONE'!P57+M_ACQUISTI!P317</f>
        <v>253623.42389999999</v>
      </c>
      <c r="Q18" s="26">
        <f>+M_ACQUISTI!Q74+'I_COSTI GESTIONE'!Q57+M_ACQUISTI!Q317</f>
        <v>253675.1679</v>
      </c>
      <c r="R18" s="26">
        <f>+M_ACQUISTI!R74+'I_COSTI GESTIONE'!R57+M_ACQUISTI!R317</f>
        <v>253732.4559</v>
      </c>
      <c r="S18" s="26">
        <f>+M_ACQUISTI!S74+'I_COSTI GESTIONE'!S57+M_ACQUISTI!S317</f>
        <v>253787.8959</v>
      </c>
      <c r="T18" s="26">
        <f>+M_ACQUISTI!T74+'I_COSTI GESTIONE'!T57+M_ACQUISTI!T317</f>
        <v>253845.1839</v>
      </c>
      <c r="U18" s="26">
        <f>+M_ACQUISTI!U74+'I_COSTI GESTIONE'!U57+M_ACQUISTI!U317</f>
        <v>253900.62390000001</v>
      </c>
      <c r="V18" s="26">
        <f>+M_ACQUISTI!V74+'I_COSTI GESTIONE'!V57+M_ACQUISTI!V317</f>
        <v>253957.91190000001</v>
      </c>
      <c r="W18" s="26">
        <f>+M_ACQUISTI!W74+'I_COSTI GESTIONE'!W57+M_ACQUISTI!W317</f>
        <v>254015.19990000001</v>
      </c>
      <c r="X18" s="26">
        <f>+M_ACQUISTI!X74+'I_COSTI GESTIONE'!X57+M_ACQUISTI!X317</f>
        <v>254070.63990000001</v>
      </c>
      <c r="Y18" s="26">
        <f>+M_ACQUISTI!Y74+'I_COSTI GESTIONE'!Y57+M_ACQUISTI!Y317</f>
        <v>254127.92790000001</v>
      </c>
      <c r="Z18" s="26">
        <f>+M_ACQUISTI!Z74+'I_COSTI GESTIONE'!Z57+M_ACQUISTI!Z317</f>
        <v>254183.36790000001</v>
      </c>
      <c r="AA18" s="26">
        <f>+M_ACQUISTI!AA74+'I_COSTI GESTIONE'!AA57+M_ACQUISTI!AA317</f>
        <v>254240.65590000001</v>
      </c>
      <c r="AB18" s="26">
        <f>+M_ACQUISTI!AB74+'I_COSTI GESTIONE'!AB57+M_ACQUISTI!AB317</f>
        <v>254297.94390000001</v>
      </c>
      <c r="AC18" s="26">
        <f>+M_ACQUISTI!AC74+'I_COSTI GESTIONE'!AC57+M_ACQUISTI!AC317</f>
        <v>254349.68790000002</v>
      </c>
      <c r="AD18" s="26">
        <f>+M_ACQUISTI!AD74+'I_COSTI GESTIONE'!AD57+M_ACQUISTI!AD317</f>
        <v>254406.97590000002</v>
      </c>
      <c r="AE18" s="26">
        <f>+M_ACQUISTI!AE74+'I_COSTI GESTIONE'!AE57+M_ACQUISTI!AE317</f>
        <v>254462.41590000002</v>
      </c>
      <c r="AF18" s="26">
        <f>+M_ACQUISTI!AF74+'I_COSTI GESTIONE'!AF57+M_ACQUISTI!AF317</f>
        <v>254519.70390000002</v>
      </c>
      <c r="AG18" s="26">
        <f>+M_ACQUISTI!AG74+'I_COSTI GESTIONE'!AG57+M_ACQUISTI!AG317</f>
        <v>254575.1439</v>
      </c>
      <c r="AH18" s="26">
        <f>+M_ACQUISTI!AH74+'I_COSTI GESTIONE'!AH57+M_ACQUISTI!AH317</f>
        <v>254632.4319</v>
      </c>
      <c r="AI18" s="26">
        <f>+M_ACQUISTI!AI74+'I_COSTI GESTIONE'!AI57+M_ACQUISTI!AI317</f>
        <v>254689.7199</v>
      </c>
      <c r="AJ18" s="26">
        <f>+M_ACQUISTI!AJ74+'I_COSTI GESTIONE'!AJ57+M_ACQUISTI!AJ317</f>
        <v>254745.1599</v>
      </c>
      <c r="AK18" s="26">
        <f>+M_ACQUISTI!AK74+'I_COSTI GESTIONE'!AK57+M_ACQUISTI!AK317</f>
        <v>254802.4479</v>
      </c>
      <c r="AL18" s="26">
        <f>+M_ACQUISTI!AL74+'I_COSTI GESTIONE'!AL57+M_ACQUISTI!AL317</f>
        <v>254857.8879</v>
      </c>
      <c r="AM18" s="26">
        <f>+M_ACQUISTI!AM74+'I_COSTI GESTIONE'!AM57+M_ACQUISTI!AM317</f>
        <v>254915.1759</v>
      </c>
    </row>
    <row r="19" spans="3:39" x14ac:dyDescent="0.25">
      <c r="C19" t="s">
        <v>145</v>
      </c>
      <c r="D19" s="18">
        <f>+INVESTIMENTI!E38</f>
        <v>152500</v>
      </c>
      <c r="E19" s="18">
        <f>+INVESTIMENTI!F38</f>
        <v>250100</v>
      </c>
      <c r="F19" s="18">
        <f>+INVESTIMENTI!G38</f>
        <v>97600</v>
      </c>
      <c r="G19" s="18">
        <f>+INVESTIMENTI!H38</f>
        <v>0</v>
      </c>
      <c r="H19" s="18">
        <f>+INVESTIMENTI!I38</f>
        <v>0</v>
      </c>
      <c r="I19" s="18">
        <f>+INVESTIMENTI!J38</f>
        <v>6100</v>
      </c>
      <c r="J19" s="18">
        <f>+INVESTIMENTI!K38</f>
        <v>6100</v>
      </c>
      <c r="K19" s="18">
        <f>+INVESTIMENTI!L38</f>
        <v>0</v>
      </c>
      <c r="L19" s="18">
        <f>+INVESTIMENTI!M38</f>
        <v>0</v>
      </c>
      <c r="M19" s="18">
        <f>+INVESTIMENTI!N38</f>
        <v>0</v>
      </c>
      <c r="N19" s="18">
        <f>+INVESTIMENTI!O38</f>
        <v>0</v>
      </c>
      <c r="O19" s="18">
        <f>+INVESTIMENTI!P38</f>
        <v>0</v>
      </c>
      <c r="P19" s="18">
        <f>+INVESTIMENTI!Q38</f>
        <v>0</v>
      </c>
      <c r="Q19" s="18">
        <f>+INVESTIMENTI!R38</f>
        <v>0</v>
      </c>
      <c r="R19" s="18">
        <f>+INVESTIMENTI!S38</f>
        <v>0</v>
      </c>
      <c r="S19" s="18">
        <f>+INVESTIMENTI!T38</f>
        <v>0</v>
      </c>
      <c r="T19" s="18">
        <f>+INVESTIMENTI!U38</f>
        <v>0</v>
      </c>
      <c r="U19" s="18">
        <f>+INVESTIMENTI!V38</f>
        <v>0</v>
      </c>
      <c r="V19" s="18">
        <f>+INVESTIMENTI!W38</f>
        <v>0</v>
      </c>
      <c r="W19" s="18">
        <f>+INVESTIMENTI!X38</f>
        <v>0</v>
      </c>
      <c r="X19" s="18">
        <f>+INVESTIMENTI!Y38</f>
        <v>0</v>
      </c>
      <c r="Y19" s="18">
        <f>+INVESTIMENTI!Z38</f>
        <v>0</v>
      </c>
      <c r="Z19" s="18">
        <f>+INVESTIMENTI!AA38</f>
        <v>0</v>
      </c>
      <c r="AA19" s="18">
        <f>+INVESTIMENTI!AB38</f>
        <v>0</v>
      </c>
      <c r="AB19" s="18">
        <f>+INVESTIMENTI!AC38</f>
        <v>0</v>
      </c>
      <c r="AC19" s="18">
        <f>+INVESTIMENTI!AD38</f>
        <v>0</v>
      </c>
      <c r="AD19" s="18">
        <f>+INVESTIMENTI!AE38</f>
        <v>0</v>
      </c>
      <c r="AE19" s="18">
        <f>+INVESTIMENTI!AF38</f>
        <v>0</v>
      </c>
      <c r="AF19" s="18">
        <f>+INVESTIMENTI!AG38</f>
        <v>0</v>
      </c>
      <c r="AG19" s="18">
        <f>+INVESTIMENTI!AH38</f>
        <v>0</v>
      </c>
      <c r="AH19" s="18">
        <f>+INVESTIMENTI!AI38</f>
        <v>0</v>
      </c>
      <c r="AI19" s="18">
        <f>+INVESTIMENTI!AJ38</f>
        <v>0</v>
      </c>
      <c r="AJ19" s="18">
        <f>+INVESTIMENTI!AK38</f>
        <v>0</v>
      </c>
      <c r="AK19" s="18">
        <f>+INVESTIMENTI!AL38</f>
        <v>0</v>
      </c>
      <c r="AL19" s="18">
        <f>+INVESTIMENTI!AM38</f>
        <v>0</v>
      </c>
      <c r="AM19" s="18">
        <f>+INVESTIMENTI!AN38</f>
        <v>0</v>
      </c>
    </row>
    <row r="20" spans="3:39" x14ac:dyDescent="0.25">
      <c r="C20" t="s">
        <v>429</v>
      </c>
      <c r="D20" s="18">
        <f ca="1">+M_CAPITALE!D12</f>
        <v>0</v>
      </c>
      <c r="E20" s="18">
        <f ca="1">+M_CAPITALE!E12</f>
        <v>3079816.022431348</v>
      </c>
      <c r="F20" s="18">
        <f ca="1">+M_CAPITALE!F12</f>
        <v>0</v>
      </c>
      <c r="G20" s="18">
        <f ca="1">+M_CAPITALE!G12</f>
        <v>0</v>
      </c>
      <c r="H20" s="18">
        <f ca="1">+M_CAPITALE!H12</f>
        <v>0</v>
      </c>
      <c r="I20" s="18">
        <f ca="1">+M_CAPITALE!I12</f>
        <v>0</v>
      </c>
      <c r="J20" s="18">
        <f ca="1">+M_CAPITALE!J12</f>
        <v>0</v>
      </c>
      <c r="K20" s="18">
        <f ca="1">+M_CAPITALE!K12</f>
        <v>0</v>
      </c>
      <c r="L20" s="18">
        <f ca="1">+M_CAPITALE!L12</f>
        <v>0</v>
      </c>
      <c r="M20" s="18">
        <f ca="1">+M_CAPITALE!M12</f>
        <v>0</v>
      </c>
      <c r="N20" s="18">
        <f ca="1">+M_CAPITALE!N12</f>
        <v>0</v>
      </c>
      <c r="O20" s="18">
        <f ca="1">+M_CAPITALE!O12</f>
        <v>0</v>
      </c>
      <c r="P20" s="18">
        <f ca="1">+M_CAPITALE!P12</f>
        <v>0</v>
      </c>
      <c r="Q20" s="18">
        <f ca="1">+M_CAPITALE!Q12</f>
        <v>0</v>
      </c>
      <c r="R20" s="18">
        <f ca="1">+M_CAPITALE!R12</f>
        <v>0</v>
      </c>
      <c r="S20" s="18">
        <f ca="1">+M_CAPITALE!S12</f>
        <v>0</v>
      </c>
      <c r="T20" s="18">
        <f ca="1">+M_CAPITALE!T12</f>
        <v>0</v>
      </c>
      <c r="U20" s="18">
        <f ca="1">+M_CAPITALE!U12</f>
        <v>0</v>
      </c>
      <c r="V20" s="18">
        <f ca="1">+M_CAPITALE!V12</f>
        <v>0</v>
      </c>
      <c r="W20" s="18">
        <f ca="1">+M_CAPITALE!W12</f>
        <v>0</v>
      </c>
      <c r="X20" s="18">
        <f ca="1">+M_CAPITALE!X12</f>
        <v>0</v>
      </c>
      <c r="Y20" s="18">
        <f ca="1">+M_CAPITALE!Y12</f>
        <v>0</v>
      </c>
      <c r="Z20" s="18">
        <f ca="1">+M_CAPITALE!Z12</f>
        <v>0</v>
      </c>
      <c r="AA20" s="18">
        <f ca="1">+M_CAPITALE!AA12</f>
        <v>2952847.116283766</v>
      </c>
      <c r="AB20" s="18">
        <f ca="1">+M_CAPITALE!AB12</f>
        <v>2754802.1027162648</v>
      </c>
      <c r="AC20" s="18">
        <f ca="1">+M_CAPITALE!AC12</f>
        <v>0</v>
      </c>
      <c r="AD20" s="18">
        <f ca="1">+M_CAPITALE!AD12</f>
        <v>0</v>
      </c>
      <c r="AE20" s="18">
        <f ca="1">+M_CAPITALE!AE12</f>
        <v>0</v>
      </c>
      <c r="AF20" s="18">
        <f ca="1">+M_CAPITALE!AF12</f>
        <v>0</v>
      </c>
      <c r="AG20" s="18">
        <f ca="1">+M_CAPITALE!AG12</f>
        <v>0</v>
      </c>
      <c r="AH20" s="18">
        <f ca="1">+M_CAPITALE!AH12</f>
        <v>0</v>
      </c>
      <c r="AI20" s="18">
        <f ca="1">+M_CAPITALE!AI12</f>
        <v>0</v>
      </c>
      <c r="AJ20" s="18">
        <f ca="1">+M_CAPITALE!AJ12</f>
        <v>0</v>
      </c>
      <c r="AK20" s="18">
        <f ca="1">+M_CAPITALE!AK12</f>
        <v>0</v>
      </c>
      <c r="AL20" s="18">
        <f ca="1">+M_CAPITALE!AL12</f>
        <v>0</v>
      </c>
      <c r="AM20" s="18">
        <f ca="1">+M_CAPITALE!AM12</f>
        <v>0</v>
      </c>
    </row>
    <row r="21" spans="3:39" x14ac:dyDescent="0.25">
      <c r="C21" t="s">
        <v>146</v>
      </c>
      <c r="D21" s="18">
        <f>+M_PERSONALE!C81</f>
        <v>2754.666666666667</v>
      </c>
      <c r="E21" s="18">
        <f>+M_PERSONALE!D81</f>
        <v>2754.666666666667</v>
      </c>
      <c r="F21" s="18">
        <f>+M_PERSONALE!E81</f>
        <v>2754.666666666667</v>
      </c>
      <c r="G21" s="18">
        <f>+M_PERSONALE!F81</f>
        <v>2754.666666666667</v>
      </c>
      <c r="H21" s="18">
        <f>+M_PERSONALE!G81</f>
        <v>2754.666666666667</v>
      </c>
      <c r="I21" s="18">
        <f>+M_PERSONALE!H81</f>
        <v>2754.666666666667</v>
      </c>
      <c r="J21" s="18">
        <f>+M_PERSONALE!I81</f>
        <v>2754.666666666667</v>
      </c>
      <c r="K21" s="18">
        <f>+M_PERSONALE!J81</f>
        <v>5321.333333333333</v>
      </c>
      <c r="L21" s="18">
        <f>+M_PERSONALE!K81</f>
        <v>2754.666666666667</v>
      </c>
      <c r="M21" s="18">
        <f>+M_PERSONALE!L81</f>
        <v>2754.666666666667</v>
      </c>
      <c r="N21" s="18">
        <f>+M_PERSONALE!M81</f>
        <v>2754.666666666667</v>
      </c>
      <c r="O21" s="18">
        <f>+M_PERSONALE!N81</f>
        <v>5504.6666666666652</v>
      </c>
      <c r="P21" s="18">
        <f>+M_PERSONALE!O81</f>
        <v>4098.1200000000008</v>
      </c>
      <c r="Q21" s="18">
        <f>+M_PERSONALE!P81</f>
        <v>4098.1200000000008</v>
      </c>
      <c r="R21" s="18">
        <f>+M_PERSONALE!Q81</f>
        <v>4098.1200000000008</v>
      </c>
      <c r="S21" s="18">
        <f>+M_PERSONALE!R81</f>
        <v>4098.1200000000008</v>
      </c>
      <c r="T21" s="18">
        <f>+M_PERSONALE!S81</f>
        <v>4098.1200000000008</v>
      </c>
      <c r="U21" s="18">
        <f>+M_PERSONALE!T81</f>
        <v>4098.1200000000008</v>
      </c>
      <c r="V21" s="18">
        <f>+M_PERSONALE!U81</f>
        <v>4098.1200000000008</v>
      </c>
      <c r="W21" s="18">
        <f>+M_PERSONALE!V81</f>
        <v>10830.119999999995</v>
      </c>
      <c r="X21" s="18">
        <f>+M_PERSONALE!W81</f>
        <v>4098.1200000000008</v>
      </c>
      <c r="Y21" s="18">
        <f>+M_PERSONALE!X81</f>
        <v>4098.1200000000008</v>
      </c>
      <c r="Z21" s="18">
        <f>+M_PERSONALE!Y81</f>
        <v>4098.1200000000008</v>
      </c>
      <c r="AA21" s="18">
        <f>+M_PERSONALE!Z81</f>
        <v>9818.119999999999</v>
      </c>
      <c r="AB21" s="18">
        <f>+M_PERSONALE!AA81</f>
        <v>5415.4241333333339</v>
      </c>
      <c r="AC21" s="18">
        <f>+M_PERSONALE!AB81</f>
        <v>5415.4241333333339</v>
      </c>
      <c r="AD21" s="18">
        <f>+M_PERSONALE!AC81</f>
        <v>5415.4241333333339</v>
      </c>
      <c r="AE21" s="18">
        <f>+M_PERSONALE!AD81</f>
        <v>5415.4241333333339</v>
      </c>
      <c r="AF21" s="18">
        <f>+M_PERSONALE!AE81</f>
        <v>5415.4241333333339</v>
      </c>
      <c r="AG21" s="18">
        <f>+M_PERSONALE!AF81</f>
        <v>5415.4241333333339</v>
      </c>
      <c r="AH21" s="18">
        <f>+M_PERSONALE!AG81</f>
        <v>5415.4241333333339</v>
      </c>
      <c r="AI21" s="18">
        <f>+M_PERSONALE!AH81</f>
        <v>15869.017466666661</v>
      </c>
      <c r="AJ21" s="18">
        <f>+M_PERSONALE!AI81</f>
        <v>5415.4241333333339</v>
      </c>
      <c r="AK21" s="18">
        <f>+M_PERSONALE!AJ81</f>
        <v>5415.4241333333339</v>
      </c>
      <c r="AL21" s="18">
        <f>+M_PERSONALE!AK81</f>
        <v>5415.4241333333339</v>
      </c>
      <c r="AM21" s="18">
        <f>+M_PERSONALE!AL81</f>
        <v>13988.274133333332</v>
      </c>
    </row>
    <row r="22" spans="3:39" x14ac:dyDescent="0.25">
      <c r="C22" t="s">
        <v>147</v>
      </c>
      <c r="D22" s="18">
        <f>+M_PERSONALE!C76</f>
        <v>0</v>
      </c>
      <c r="E22" s="18">
        <f>+M_PERSONALE!D76</f>
        <v>0</v>
      </c>
      <c r="F22" s="18">
        <f>+M_PERSONALE!E76</f>
        <v>0</v>
      </c>
      <c r="G22" s="18">
        <f>+M_PERSONALE!F76</f>
        <v>0</v>
      </c>
      <c r="H22" s="18">
        <f>+M_PERSONALE!G76</f>
        <v>0</v>
      </c>
      <c r="I22" s="18">
        <f>+M_PERSONALE!H76</f>
        <v>0</v>
      </c>
      <c r="J22" s="18">
        <f>+M_PERSONALE!I76</f>
        <v>0</v>
      </c>
      <c r="K22" s="18">
        <f>+M_PERSONALE!J76</f>
        <v>0</v>
      </c>
      <c r="L22" s="18">
        <f>+M_PERSONALE!K76</f>
        <v>0</v>
      </c>
      <c r="M22" s="18">
        <f>+M_PERSONALE!L76</f>
        <v>0</v>
      </c>
      <c r="N22" s="18">
        <f>+M_PERSONALE!M76</f>
        <v>0</v>
      </c>
      <c r="O22" s="18">
        <f>+M_PERSONALE!N76</f>
        <v>0</v>
      </c>
      <c r="P22" s="18">
        <f>+M_PERSONALE!O76</f>
        <v>0</v>
      </c>
      <c r="Q22" s="18">
        <f>+M_PERSONALE!P76</f>
        <v>0</v>
      </c>
      <c r="R22" s="18">
        <f>+M_PERSONALE!Q76</f>
        <v>0</v>
      </c>
      <c r="S22" s="18">
        <f>+M_PERSONALE!R76</f>
        <v>0</v>
      </c>
      <c r="T22" s="18">
        <f>+M_PERSONALE!S76</f>
        <v>0</v>
      </c>
      <c r="U22" s="18">
        <f>+M_PERSONALE!T76</f>
        <v>0</v>
      </c>
      <c r="V22" s="18">
        <f>+M_PERSONALE!U76</f>
        <v>0</v>
      </c>
      <c r="W22" s="18">
        <f>+M_PERSONALE!V76</f>
        <v>0</v>
      </c>
      <c r="X22" s="18">
        <f>+M_PERSONALE!W76</f>
        <v>0</v>
      </c>
      <c r="Y22" s="18">
        <f>+M_PERSONALE!X76</f>
        <v>0</v>
      </c>
      <c r="Z22" s="18">
        <f>+M_PERSONALE!Y76</f>
        <v>0</v>
      </c>
      <c r="AA22" s="18">
        <f>+M_PERSONALE!Z76</f>
        <v>0</v>
      </c>
      <c r="AB22" s="18">
        <f>+M_PERSONALE!AA76</f>
        <v>0</v>
      </c>
      <c r="AC22" s="18">
        <f>+M_PERSONALE!AB76</f>
        <v>0</v>
      </c>
      <c r="AD22" s="18">
        <f>+M_PERSONALE!AC76</f>
        <v>0</v>
      </c>
      <c r="AE22" s="18">
        <f>+M_PERSONALE!AD76</f>
        <v>0</v>
      </c>
      <c r="AF22" s="18">
        <f>+M_PERSONALE!AE76</f>
        <v>0</v>
      </c>
      <c r="AG22" s="18">
        <f>+M_PERSONALE!AF76</f>
        <v>0</v>
      </c>
      <c r="AH22" s="18">
        <f>+M_PERSONALE!AG76</f>
        <v>0</v>
      </c>
      <c r="AI22" s="18">
        <f>+M_PERSONALE!AH76</f>
        <v>0</v>
      </c>
      <c r="AJ22" s="18">
        <f>+M_PERSONALE!AI76</f>
        <v>0</v>
      </c>
      <c r="AK22" s="18">
        <f>+M_PERSONALE!AJ76</f>
        <v>0</v>
      </c>
      <c r="AL22" s="18">
        <f>+M_PERSONALE!AK76</f>
        <v>0</v>
      </c>
      <c r="AM22" s="18">
        <f>+M_PERSONALE!AL76</f>
        <v>0</v>
      </c>
    </row>
    <row r="23" spans="3:39" x14ac:dyDescent="0.25">
      <c r="C23" t="s">
        <v>257</v>
      </c>
      <c r="D23" s="18">
        <f>+M_PERSONALE!C74+M_PERSONALE!C75</f>
        <v>0</v>
      </c>
      <c r="E23" s="18">
        <f>+M_PERSONALE!D74+M_PERSONALE!D75</f>
        <v>770</v>
      </c>
      <c r="F23" s="18">
        <f>+M_PERSONALE!E74+M_PERSONALE!E75</f>
        <v>770</v>
      </c>
      <c r="G23" s="18">
        <f>+M_PERSONALE!F74+M_PERSONALE!F75</f>
        <v>770</v>
      </c>
      <c r="H23" s="18">
        <f>+M_PERSONALE!G74+M_PERSONALE!G75</f>
        <v>770</v>
      </c>
      <c r="I23" s="18">
        <f>+M_PERSONALE!H74+M_PERSONALE!H75</f>
        <v>770</v>
      </c>
      <c r="J23" s="18">
        <f>+M_PERSONALE!I74+M_PERSONALE!I75</f>
        <v>770</v>
      </c>
      <c r="K23" s="18">
        <f>+M_PERSONALE!J74+M_PERSONALE!J75</f>
        <v>770</v>
      </c>
      <c r="L23" s="18">
        <f>+M_PERSONALE!K74+M_PERSONALE!K75</f>
        <v>770</v>
      </c>
      <c r="M23" s="18">
        <f>+M_PERSONALE!L74+M_PERSONALE!L75</f>
        <v>770</v>
      </c>
      <c r="N23" s="18">
        <f>+M_PERSONALE!M74+M_PERSONALE!M75</f>
        <v>770</v>
      </c>
      <c r="O23" s="18">
        <f>+M_PERSONALE!N74+M_PERSONALE!N75</f>
        <v>770</v>
      </c>
      <c r="P23" s="18">
        <f>+M_PERSONALE!O74+M_PERSONALE!O75</f>
        <v>1155</v>
      </c>
      <c r="Q23" s="18">
        <f>+M_PERSONALE!P74+M_PERSONALE!P75</f>
        <v>1166.55</v>
      </c>
      <c r="R23" s="18">
        <f>+M_PERSONALE!Q74+M_PERSONALE!Q75</f>
        <v>1166.55</v>
      </c>
      <c r="S23" s="18">
        <f>+M_PERSONALE!R74+M_PERSONALE!R75</f>
        <v>1166.55</v>
      </c>
      <c r="T23" s="18">
        <f>+M_PERSONALE!S74+M_PERSONALE!S75</f>
        <v>1166.55</v>
      </c>
      <c r="U23" s="18">
        <f>+M_PERSONALE!T74+M_PERSONALE!T75</f>
        <v>1166.55</v>
      </c>
      <c r="V23" s="18">
        <f>+M_PERSONALE!U74+M_PERSONALE!U75</f>
        <v>1166.55</v>
      </c>
      <c r="W23" s="18">
        <f>+M_PERSONALE!V74+M_PERSONALE!V75</f>
        <v>1166.55</v>
      </c>
      <c r="X23" s="18">
        <f>+M_PERSONALE!W74+M_PERSONALE!W75</f>
        <v>1166.55</v>
      </c>
      <c r="Y23" s="18">
        <f>+M_PERSONALE!X74+M_PERSONALE!X75</f>
        <v>1166.55</v>
      </c>
      <c r="Z23" s="18">
        <f>+M_PERSONALE!Y74+M_PERSONALE!Y75</f>
        <v>1166.55</v>
      </c>
      <c r="AA23" s="18">
        <f>+M_PERSONALE!Z74+M_PERSONALE!Z75</f>
        <v>1166.55</v>
      </c>
      <c r="AB23" s="18">
        <f>+M_PERSONALE!AA74+M_PERSONALE!AA75</f>
        <v>1555.4</v>
      </c>
      <c r="AC23" s="18">
        <f>+M_PERSONALE!AB74+M_PERSONALE!AB75</f>
        <v>1570.9540000000002</v>
      </c>
      <c r="AD23" s="18">
        <f>+M_PERSONALE!AC74+M_PERSONALE!AC75</f>
        <v>1570.9540000000002</v>
      </c>
      <c r="AE23" s="18">
        <f>+M_PERSONALE!AD74+M_PERSONALE!AD75</f>
        <v>1570.9540000000002</v>
      </c>
      <c r="AF23" s="18">
        <f>+M_PERSONALE!AE74+M_PERSONALE!AE75</f>
        <v>1570.9540000000002</v>
      </c>
      <c r="AG23" s="18">
        <f>+M_PERSONALE!AF74+M_PERSONALE!AF75</f>
        <v>1570.9540000000002</v>
      </c>
      <c r="AH23" s="18">
        <f>+M_PERSONALE!AG74+M_PERSONALE!AG75</f>
        <v>1570.9540000000002</v>
      </c>
      <c r="AI23" s="18">
        <f>+M_PERSONALE!AH74+M_PERSONALE!AH75</f>
        <v>1570.9540000000002</v>
      </c>
      <c r="AJ23" s="18">
        <f>+M_PERSONALE!AI74+M_PERSONALE!AI75</f>
        <v>1570.9540000000002</v>
      </c>
      <c r="AK23" s="18">
        <f>+M_PERSONALE!AJ74+M_PERSONALE!AJ75</f>
        <v>1570.9540000000002</v>
      </c>
      <c r="AL23" s="18">
        <f>+M_PERSONALE!AK74+M_PERSONALE!AK75</f>
        <v>1570.9540000000002</v>
      </c>
      <c r="AM23" s="18">
        <f>+M_PERSONALE!AL74+M_PERSONALE!AL75</f>
        <v>1570.9540000000002</v>
      </c>
    </row>
    <row r="24" spans="3:39" x14ac:dyDescent="0.25">
      <c r="C24" t="s">
        <v>258</v>
      </c>
      <c r="D24" s="18">
        <f>+M_PERSONALE!C82</f>
        <v>0</v>
      </c>
      <c r="E24" s="18">
        <f>+M_PERSONALE!D82</f>
        <v>1645.3333333333333</v>
      </c>
      <c r="F24" s="18">
        <f>+M_PERSONALE!E82</f>
        <v>1645.3333333333333</v>
      </c>
      <c r="G24" s="18">
        <f>+M_PERSONALE!F82</f>
        <v>1645.3333333333333</v>
      </c>
      <c r="H24" s="18">
        <f>+M_PERSONALE!G82</f>
        <v>1645.3333333333333</v>
      </c>
      <c r="I24" s="18">
        <f>+M_PERSONALE!H82</f>
        <v>1645.3333333333333</v>
      </c>
      <c r="J24" s="18">
        <f>+M_PERSONALE!I82</f>
        <v>1645.3333333333333</v>
      </c>
      <c r="K24" s="18">
        <f>+M_PERSONALE!J82</f>
        <v>1645.3333333333333</v>
      </c>
      <c r="L24" s="18">
        <f>+M_PERSONALE!K82</f>
        <v>1645.3333333333333</v>
      </c>
      <c r="M24" s="18">
        <f>+M_PERSONALE!L82</f>
        <v>1645.3333333333333</v>
      </c>
      <c r="N24" s="18">
        <f>+M_PERSONALE!M82</f>
        <v>1645.3333333333333</v>
      </c>
      <c r="O24" s="18">
        <f>+M_PERSONALE!N82</f>
        <v>1645.3333333333333</v>
      </c>
      <c r="P24" s="18">
        <f>+M_PERSONALE!O82</f>
        <v>1645.3333333333333</v>
      </c>
      <c r="Q24" s="18">
        <f>+M_PERSONALE!P82</f>
        <v>2501.8799999999992</v>
      </c>
      <c r="R24" s="18">
        <f>+M_PERSONALE!Q82</f>
        <v>2501.8799999999992</v>
      </c>
      <c r="S24" s="18">
        <f>+M_PERSONALE!R82</f>
        <v>2501.8799999999992</v>
      </c>
      <c r="T24" s="18">
        <f>+M_PERSONALE!S82</f>
        <v>2501.8799999999992</v>
      </c>
      <c r="U24" s="18">
        <f>+M_PERSONALE!T82</f>
        <v>2501.8799999999992</v>
      </c>
      <c r="V24" s="18">
        <f>+M_PERSONALE!U82</f>
        <v>2501.8799999999992</v>
      </c>
      <c r="W24" s="18">
        <f>+M_PERSONALE!V82</f>
        <v>2501.8799999999992</v>
      </c>
      <c r="X24" s="18">
        <f>+M_PERSONALE!W82</f>
        <v>2501.8799999999992</v>
      </c>
      <c r="Y24" s="18">
        <f>+M_PERSONALE!X82</f>
        <v>2501.8799999999992</v>
      </c>
      <c r="Z24" s="18">
        <f>+M_PERSONALE!Y82</f>
        <v>2501.8799999999992</v>
      </c>
      <c r="AA24" s="18">
        <f>+M_PERSONALE!Z82</f>
        <v>2501.8799999999992</v>
      </c>
      <c r="AB24" s="18">
        <f>+M_PERSONALE!AA82</f>
        <v>2501.8799999999992</v>
      </c>
      <c r="AC24" s="18">
        <f>+M_PERSONALE!AB82</f>
        <v>3384.5758666666661</v>
      </c>
      <c r="AD24" s="18">
        <f>+M_PERSONALE!AC82</f>
        <v>3384.5758666666661</v>
      </c>
      <c r="AE24" s="18">
        <f>+M_PERSONALE!AD82</f>
        <v>3384.5758666666661</v>
      </c>
      <c r="AF24" s="18">
        <f>+M_PERSONALE!AE82</f>
        <v>3384.5758666666661</v>
      </c>
      <c r="AG24" s="18">
        <f>+M_PERSONALE!AF82</f>
        <v>3384.5758666666661</v>
      </c>
      <c r="AH24" s="18">
        <f>+M_PERSONALE!AG82</f>
        <v>3384.5758666666661</v>
      </c>
      <c r="AI24" s="18">
        <f>+M_PERSONALE!AH82</f>
        <v>3384.5758666666661</v>
      </c>
      <c r="AJ24" s="18">
        <f>+M_PERSONALE!AI82</f>
        <v>3384.5758666666661</v>
      </c>
      <c r="AK24" s="18">
        <f>+M_PERSONALE!AJ82</f>
        <v>3384.5758666666661</v>
      </c>
      <c r="AL24" s="18">
        <f>+M_PERSONALE!AK82</f>
        <v>3384.5758666666661</v>
      </c>
      <c r="AM24" s="18">
        <f>+M_PERSONALE!AL82</f>
        <v>3384.5758666666661</v>
      </c>
    </row>
    <row r="25" spans="3:39" x14ac:dyDescent="0.25">
      <c r="C25" t="s">
        <v>148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3:39" x14ac:dyDescent="0.25">
      <c r="C26" t="s">
        <v>515</v>
      </c>
      <c r="D26" s="18">
        <f>+M_LEASING!D30+M_LEASING!D90+M_LEASING!D153</f>
        <v>0</v>
      </c>
      <c r="E26" s="18">
        <f>+M_LEASING!E30+M_LEASING!E90+M_LEASING!E153</f>
        <v>0</v>
      </c>
      <c r="F26" s="18">
        <f>+M_LEASING!F30+M_LEASING!F90+M_LEASING!F153</f>
        <v>0</v>
      </c>
      <c r="G26" s="18">
        <f>+M_LEASING!G30+M_LEASING!G90+M_LEASING!G153</f>
        <v>2406.9442519975028</v>
      </c>
      <c r="H26" s="18">
        <f>+M_LEASING!H30+M_LEASING!H90+M_LEASING!H153</f>
        <v>2418.6601748520625</v>
      </c>
      <c r="I26" s="18">
        <f>+M_LEASING!I30+M_LEASING!I90+M_LEASING!I153</f>
        <v>2430.4331255535367</v>
      </c>
      <c r="J26" s="18">
        <f>+M_LEASING!J30+M_LEASING!J90+M_LEASING!J153</f>
        <v>2442.2633816878533</v>
      </c>
      <c r="K26" s="18">
        <f>+M_LEASING!K30+M_LEASING!K90+M_LEASING!K153</f>
        <v>2454.1512221921048</v>
      </c>
      <c r="L26" s="18">
        <f>+M_LEASING!L30+M_LEASING!L90+M_LEASING!L153</f>
        <v>2466.0969273611231</v>
      </c>
      <c r="M26" s="18">
        <f>+M_LEASING!M30+M_LEASING!M90+M_LEASING!M153</f>
        <v>2478.1007788540905</v>
      </c>
      <c r="N26" s="18">
        <f>+M_LEASING!N30+M_LEASING!N90+M_LEASING!N153</f>
        <v>2490.163059701179</v>
      </c>
      <c r="O26" s="18">
        <f>+M_LEASING!O30+M_LEASING!O90+M_LEASING!O153</f>
        <v>2502.2840543102234</v>
      </c>
      <c r="P26" s="18">
        <f>+M_LEASING!P30+M_LEASING!P90+M_LEASING!P153</f>
        <v>2514.46404847343</v>
      </c>
      <c r="Q26" s="18">
        <f>+M_LEASING!Q30+M_LEASING!Q90+M_LEASING!Q153</f>
        <v>2526.7033293741119</v>
      </c>
      <c r="R26" s="18">
        <f>+M_LEASING!R30+M_LEASING!R90+M_LEASING!R153</f>
        <v>2539.002185593461</v>
      </c>
      <c r="S26" s="18">
        <f>+M_LEASING!S30+M_LEASING!S90+M_LEASING!S153</f>
        <v>2551.3609071173537</v>
      </c>
      <c r="T26" s="18">
        <f>+M_LEASING!T30+M_LEASING!T90+M_LEASING!T153</f>
        <v>2563.7797853431866</v>
      </c>
      <c r="U26" s="18">
        <f>+M_LEASING!U30+M_LEASING!U90+M_LEASING!U153</f>
        <v>2576.259113086749</v>
      </c>
      <c r="V26" s="18">
        <f>+M_LEASING!V30+M_LEASING!V90+M_LEASING!V153</f>
        <v>1590.9928844192339</v>
      </c>
      <c r="W26" s="18">
        <f>+M_LEASING!W30+M_LEASING!W90+M_LEASING!W153</f>
        <v>1598.7371227332455</v>
      </c>
      <c r="X26" s="18">
        <f>+M_LEASING!X30+M_LEASING!X90+M_LEASING!X153</f>
        <v>607.43361833672668</v>
      </c>
      <c r="Y26" s="18">
        <f>+M_LEASING!Y30+M_LEASING!Y90+M_LEASING!Y153</f>
        <v>610.39033218907002</v>
      </c>
      <c r="Z26" s="18">
        <f>+M_LEASING!Z30+M_LEASING!Z90+M_LEASING!Z153</f>
        <v>613.36143799559682</v>
      </c>
      <c r="AA26" s="18">
        <f>+M_LEASING!AA30+M_LEASING!AA90+M_LEASING!AA153</f>
        <v>616.34700580987192</v>
      </c>
      <c r="AB26" s="18">
        <f>+M_LEASING!AB30+M_LEASING!AB90+M_LEASING!AB153</f>
        <v>619.3471060264493</v>
      </c>
      <c r="AC26" s="18">
        <f>+M_LEASING!AC30+M_LEASING!AC90+M_LEASING!AC153</f>
        <v>622.36180938253187</v>
      </c>
      <c r="AD26" s="18">
        <f>+M_LEASING!AD30+M_LEASING!AD90+M_LEASING!AD153</f>
        <v>625.39118695963975</v>
      </c>
      <c r="AE26" s="18">
        <f>+M_LEASING!AE30+M_LEASING!AE90+M_LEASING!AE153</f>
        <v>628.43531018528574</v>
      </c>
      <c r="AF26" s="18">
        <f>+M_LEASING!AF30+M_LEASING!AF90+M_LEASING!AF153</f>
        <v>631.49425083465962</v>
      </c>
      <c r="AG26" s="18">
        <f>+M_LEASING!AG30+M_LEASING!AG90+M_LEASING!AG153</f>
        <v>634.56808103232072</v>
      </c>
      <c r="AH26" s="18">
        <f>+M_LEASING!AH30+M_LEASING!AH90+M_LEASING!AH153</f>
        <v>0</v>
      </c>
      <c r="AI26" s="18">
        <f>+M_LEASING!AI30+M_LEASING!AI90+M_LEASING!AI153</f>
        <v>0</v>
      </c>
      <c r="AJ26" s="18">
        <f>+M_LEASING!AJ30+M_LEASING!AJ90+M_LEASING!AJ153</f>
        <v>0</v>
      </c>
      <c r="AK26" s="18">
        <f>+M_LEASING!AK30+M_LEASING!AK90+M_LEASING!AK153</f>
        <v>0</v>
      </c>
      <c r="AL26" s="18">
        <f>+M_LEASING!AL30+M_LEASING!AL90+M_LEASING!AL153</f>
        <v>0</v>
      </c>
      <c r="AM26" s="18">
        <f>+M_LEASING!AM30+M_LEASING!AM90+M_LEASING!AM153</f>
        <v>0</v>
      </c>
    </row>
    <row r="27" spans="3:39" x14ac:dyDescent="0.25">
      <c r="C27" t="s">
        <v>512</v>
      </c>
      <c r="D27" s="18">
        <f>+M_LEASING!D31+M_LEASING!D91+M_LEASING!D154</f>
        <v>0</v>
      </c>
      <c r="E27" s="18">
        <f>+M_LEASING!E31+M_LEASING!E91+M_LEASING!E154</f>
        <v>0</v>
      </c>
      <c r="F27" s="18">
        <f>+M_LEASING!F31+M_LEASING!F91+M_LEASING!F154</f>
        <v>0</v>
      </c>
      <c r="G27" s="18">
        <f>+M_LEASING!G31+M_LEASING!G91+M_LEASING!G154</f>
        <v>225.85434623191745</v>
      </c>
      <c r="H27" s="18">
        <f>+M_LEASING!H31+M_LEASING!H91+M_LEASING!H154</f>
        <v>214.13842337735781</v>
      </c>
      <c r="I27" s="18">
        <f>+M_LEASING!I31+M_LEASING!I91+M_LEASING!I154</f>
        <v>202.36547267588389</v>
      </c>
      <c r="J27" s="18">
        <f>+M_LEASING!J31+M_LEASING!J91+M_LEASING!J154</f>
        <v>190.53521654156737</v>
      </c>
      <c r="K27" s="18">
        <f>+M_LEASING!K31+M_LEASING!K91+M_LEASING!K154</f>
        <v>178.64737603731601</v>
      </c>
      <c r="L27" s="18">
        <f>+M_LEASING!L31+M_LEASING!L91+M_LEASING!L154</f>
        <v>166.70167086829747</v>
      </c>
      <c r="M27" s="18">
        <f>+M_LEASING!M31+M_LEASING!M91+M_LEASING!M154</f>
        <v>154.69781937533008</v>
      </c>
      <c r="N27" s="18">
        <f>+M_LEASING!N31+M_LEASING!N91+M_LEASING!N154</f>
        <v>142.63553852824182</v>
      </c>
      <c r="O27" s="18">
        <f>+M_LEASING!O31+M_LEASING!O91+M_LEASING!O154</f>
        <v>130.514543919197</v>
      </c>
      <c r="P27" s="18">
        <f>+M_LEASING!P31+M_LEASING!P91+M_LEASING!P154</f>
        <v>118.33454975599037</v>
      </c>
      <c r="Q27" s="18">
        <f>+M_LEASING!Q31+M_LEASING!Q91+M_LEASING!Q154</f>
        <v>106.09526885530875</v>
      </c>
      <c r="R27" s="18">
        <f>+M_LEASING!R31+M_LEASING!R91+M_LEASING!R154</f>
        <v>93.796412635959612</v>
      </c>
      <c r="S27" s="18">
        <f>+M_LEASING!S31+M_LEASING!S91+M_LEASING!S154</f>
        <v>81.437691112066929</v>
      </c>
      <c r="T27" s="18">
        <f>+M_LEASING!T31+M_LEASING!T91+M_LEASING!T154</f>
        <v>69.018812886233718</v>
      </c>
      <c r="U27" s="18">
        <f>+M_LEASING!U31+M_LEASING!U91+M_LEASING!U154</f>
        <v>56.539485142671396</v>
      </c>
      <c r="V27" s="18">
        <f>+M_LEASING!V31+M_LEASING!V91+M_LEASING!V154</f>
        <v>43.999413640295231</v>
      </c>
      <c r="W27" s="18">
        <f>+M_LEASING!W31+M_LEASING!W91+M_LEASING!W154</f>
        <v>36.25517532628362</v>
      </c>
      <c r="X27" s="18">
        <f>+M_LEASING!X31+M_LEASING!X91+M_LEASING!X154</f>
        <v>29.752379552910845</v>
      </c>
      <c r="Y27" s="18">
        <f>+M_LEASING!Y31+M_LEASING!Y91+M_LEASING!Y154</f>
        <v>26.795665700567536</v>
      </c>
      <c r="Z27" s="18">
        <f>+M_LEASING!Z31+M_LEASING!Z91+M_LEASING!Z154</f>
        <v>23.824559894040696</v>
      </c>
      <c r="AA27" s="18">
        <f>+M_LEASING!AA31+M_LEASING!AA91+M_LEASING!AA154</f>
        <v>20.838992079765607</v>
      </c>
      <c r="AB27" s="18">
        <f>+M_LEASING!AB31+M_LEASING!AB91+M_LEASING!AB154</f>
        <v>17.83889186318827</v>
      </c>
      <c r="AC27" s="18">
        <f>+M_LEASING!AC31+M_LEASING!AC91+M_LEASING!AC154</f>
        <v>14.824188507105646</v>
      </c>
      <c r="AD27" s="18">
        <f>+M_LEASING!AD31+M_LEASING!AD91+M_LEASING!AD154</f>
        <v>11.794810929997782</v>
      </c>
      <c r="AE27" s="18">
        <f>+M_LEASING!AE31+M_LEASING!AE91+M_LEASING!AE154</f>
        <v>8.7506877043518276</v>
      </c>
      <c r="AF27" s="18">
        <f>+M_LEASING!AF31+M_LEASING!AF91+M_LEASING!AF154</f>
        <v>5.6917470549779106</v>
      </c>
      <c r="AG27" s="18">
        <f>+M_LEASING!AG31+M_LEASING!AG91+M_LEASING!AG154</f>
        <v>2.6179168573167799</v>
      </c>
      <c r="AH27" s="18">
        <f>+M_LEASING!AH31+M_LEASING!AH91+M_LEASING!AH154</f>
        <v>0</v>
      </c>
      <c r="AI27" s="18">
        <f>+M_LEASING!AI31+M_LEASING!AI91+M_LEASING!AI154</f>
        <v>0</v>
      </c>
      <c r="AJ27" s="18">
        <f>+M_LEASING!AJ31+M_LEASING!AJ91+M_LEASING!AJ154</f>
        <v>0</v>
      </c>
      <c r="AK27" s="18">
        <f>+M_LEASING!AK31+M_LEASING!AK91+M_LEASING!AK154</f>
        <v>0</v>
      </c>
      <c r="AL27" s="18">
        <f>+M_LEASING!AL31+M_LEASING!AL91+M_LEASING!AL154</f>
        <v>0</v>
      </c>
      <c r="AM27" s="18">
        <f>+M_LEASING!AM31+M_LEASING!AM91+M_LEASING!AM154</f>
        <v>0</v>
      </c>
    </row>
    <row r="28" spans="3:39" x14ac:dyDescent="0.25">
      <c r="C28" t="s">
        <v>511</v>
      </c>
      <c r="D28" s="18">
        <f>+M_LEASING!D32+M_LEASING!D92+M_LEASING!D155</f>
        <v>0</v>
      </c>
      <c r="E28" s="18">
        <f>+M_LEASING!E32+M_LEASING!E92+M_LEASING!E155</f>
        <v>0</v>
      </c>
      <c r="F28" s="18">
        <f>+M_LEASING!F32+M_LEASING!F92+M_LEASING!F155</f>
        <v>5800</v>
      </c>
      <c r="G28" s="18">
        <f>+M_LEASING!G32+M_LEASING!G92+M_LEASING!G155</f>
        <v>0</v>
      </c>
      <c r="H28" s="18">
        <f>+M_LEASING!H32+M_LEASING!H92+M_LEASING!H155</f>
        <v>0</v>
      </c>
      <c r="I28" s="18">
        <f>+M_LEASING!I32+M_LEASING!I92+M_LEASING!I155</f>
        <v>0</v>
      </c>
      <c r="J28" s="18">
        <f>+M_LEASING!J32+M_LEASING!J92+M_LEASING!J155</f>
        <v>0</v>
      </c>
      <c r="K28" s="18">
        <f>+M_LEASING!K32+M_LEASING!K92+M_LEASING!K155</f>
        <v>0</v>
      </c>
      <c r="L28" s="18">
        <f>+M_LEASING!L32+M_LEASING!L92+M_LEASING!L155</f>
        <v>0</v>
      </c>
      <c r="M28" s="18">
        <f>+M_LEASING!M32+M_LEASING!M92+M_LEASING!M155</f>
        <v>0</v>
      </c>
      <c r="N28" s="18">
        <f>+M_LEASING!N32+M_LEASING!N92+M_LEASING!N155</f>
        <v>0</v>
      </c>
      <c r="O28" s="18">
        <f>+M_LEASING!O32+M_LEASING!O92+M_LEASING!O155</f>
        <v>0</v>
      </c>
      <c r="P28" s="18">
        <f>+M_LEASING!P32+M_LEASING!P92+M_LEASING!P155</f>
        <v>0</v>
      </c>
      <c r="Q28" s="18">
        <f>+M_LEASING!Q32+M_LEASING!Q92+M_LEASING!Q155</f>
        <v>0</v>
      </c>
      <c r="R28" s="18">
        <f>+M_LEASING!R32+M_LEASING!R92+M_LEASING!R155</f>
        <v>0</v>
      </c>
      <c r="S28" s="18">
        <f>+M_LEASING!S32+M_LEASING!S92+M_LEASING!S155</f>
        <v>0</v>
      </c>
      <c r="T28" s="18">
        <f>+M_LEASING!T32+M_LEASING!T92+M_LEASING!T155</f>
        <v>0</v>
      </c>
      <c r="U28" s="18">
        <f>+M_LEASING!U32+M_LEASING!U92+M_LEASING!U155</f>
        <v>0</v>
      </c>
      <c r="V28" s="18">
        <f>+M_LEASING!V32+M_LEASING!V92+M_LEASING!V155</f>
        <v>0</v>
      </c>
      <c r="W28" s="18">
        <f>+M_LEASING!W32+M_LEASING!W92+M_LEASING!W155</f>
        <v>0</v>
      </c>
      <c r="X28" s="18">
        <f>+M_LEASING!X32+M_LEASING!X92+M_LEASING!X155</f>
        <v>0</v>
      </c>
      <c r="Y28" s="18">
        <f>+M_LEASING!Y32+M_LEASING!Y92+M_LEASING!Y155</f>
        <v>0</v>
      </c>
      <c r="Z28" s="18">
        <f>+M_LEASING!Z32+M_LEASING!Z92+M_LEASING!Z155</f>
        <v>0</v>
      </c>
      <c r="AA28" s="18">
        <f>+M_LEASING!AA32+M_LEASING!AA92+M_LEASING!AA155</f>
        <v>0</v>
      </c>
      <c r="AB28" s="18">
        <f>+M_LEASING!AB32+M_LEASING!AB92+M_LEASING!AB155</f>
        <v>0</v>
      </c>
      <c r="AC28" s="18">
        <f>+M_LEASING!AC32+M_LEASING!AC92+M_LEASING!AC155</f>
        <v>0</v>
      </c>
      <c r="AD28" s="18">
        <f>+M_LEASING!AD32+M_LEASING!AD92+M_LEASING!AD155</f>
        <v>0</v>
      </c>
      <c r="AE28" s="18">
        <f>+M_LEASING!AE32+M_LEASING!AE92+M_LEASING!AE155</f>
        <v>0</v>
      </c>
      <c r="AF28" s="18">
        <f>+M_LEASING!AF32+M_LEASING!AF92+M_LEASING!AF155</f>
        <v>0</v>
      </c>
      <c r="AG28" s="18">
        <f>+M_LEASING!AG32+M_LEASING!AG92+M_LEASING!AG155</f>
        <v>0</v>
      </c>
      <c r="AH28" s="18">
        <f>+M_LEASING!AH32+M_LEASING!AH92+M_LEASING!AH155</f>
        <v>0</v>
      </c>
      <c r="AI28" s="18">
        <f>+M_LEASING!AI32+M_LEASING!AI92+M_LEASING!AI155</f>
        <v>0</v>
      </c>
      <c r="AJ28" s="18">
        <f>+M_LEASING!AJ32+M_LEASING!AJ92+M_LEASING!AJ155</f>
        <v>0</v>
      </c>
      <c r="AK28" s="18">
        <f>+M_LEASING!AK32+M_LEASING!AK92+M_LEASING!AK155</f>
        <v>0</v>
      </c>
      <c r="AL28" s="18">
        <f>+M_LEASING!AL32+M_LEASING!AL92+M_LEASING!AL155</f>
        <v>0</v>
      </c>
      <c r="AM28" s="18">
        <f>+M_LEASING!AM32+M_LEASING!AM92+M_LEASING!AM155</f>
        <v>0</v>
      </c>
    </row>
    <row r="29" spans="3:39" x14ac:dyDescent="0.25">
      <c r="C29" t="s">
        <v>510</v>
      </c>
      <c r="D29" s="18">
        <f>+M_LEASING!D33+M_LEASING!D93+M_LEASING!D156</f>
        <v>0</v>
      </c>
      <c r="E29" s="18">
        <f>+M_LEASING!E33+M_LEASING!E93+M_LEASING!E156</f>
        <v>0</v>
      </c>
      <c r="F29" s="18">
        <f>+M_LEASING!F33+M_LEASING!F93+M_LEASING!F156</f>
        <v>0</v>
      </c>
      <c r="G29" s="18">
        <f>+M_LEASING!G33+M_LEASING!G93+M_LEASING!G156</f>
        <v>0</v>
      </c>
      <c r="H29" s="18">
        <f>+M_LEASING!H33+M_LEASING!H93+M_LEASING!H156</f>
        <v>0</v>
      </c>
      <c r="I29" s="18">
        <f>+M_LEASING!I33+M_LEASING!I93+M_LEASING!I156</f>
        <v>0</v>
      </c>
      <c r="J29" s="18">
        <f>+M_LEASING!J33+M_LEASING!J93+M_LEASING!J156</f>
        <v>0</v>
      </c>
      <c r="K29" s="18">
        <f>+M_LEASING!K33+M_LEASING!K93+M_LEASING!K156</f>
        <v>0</v>
      </c>
      <c r="L29" s="18">
        <f>+M_LEASING!L33+M_LEASING!L93+M_LEASING!L156</f>
        <v>0</v>
      </c>
      <c r="M29" s="18">
        <f>+M_LEASING!M33+M_LEASING!M93+M_LEASING!M156</f>
        <v>0</v>
      </c>
      <c r="N29" s="18">
        <f>+M_LEASING!N33+M_LEASING!N93+M_LEASING!N156</f>
        <v>0</v>
      </c>
      <c r="O29" s="18">
        <f>+M_LEASING!O33+M_LEASING!O93+M_LEASING!O156</f>
        <v>0</v>
      </c>
      <c r="P29" s="18">
        <f>+M_LEASING!P33+M_LEASING!P93+M_LEASING!P156</f>
        <v>0</v>
      </c>
      <c r="Q29" s="18">
        <f>+M_LEASING!Q33+M_LEASING!Q93+M_LEASING!Q156</f>
        <v>0</v>
      </c>
      <c r="R29" s="18">
        <f>+M_LEASING!R33+M_LEASING!R93+M_LEASING!R156</f>
        <v>0</v>
      </c>
      <c r="S29" s="18">
        <f>+M_LEASING!S33+M_LEASING!S93+M_LEASING!S156</f>
        <v>0</v>
      </c>
      <c r="T29" s="18">
        <f>+M_LEASING!T33+M_LEASING!T93+M_LEASING!T156</f>
        <v>0</v>
      </c>
      <c r="U29" s="18">
        <f>+M_LEASING!U33+M_LEASING!U93+M_LEASING!U156</f>
        <v>3800</v>
      </c>
      <c r="V29" s="18">
        <f>+M_LEASING!V33+M_LEASING!V93+M_LEASING!V156</f>
        <v>0</v>
      </c>
      <c r="W29" s="18">
        <f>+M_LEASING!W33+M_LEASING!W93+M_LEASING!W156</f>
        <v>0</v>
      </c>
      <c r="X29" s="18">
        <f>+M_LEASING!X33+M_LEASING!X93+M_LEASING!X156</f>
        <v>0</v>
      </c>
      <c r="Y29" s="18">
        <f>+M_LEASING!Y33+M_LEASING!Y93+M_LEASING!Y156</f>
        <v>0</v>
      </c>
      <c r="Z29" s="18">
        <f>+M_LEASING!Z33+M_LEASING!Z93+M_LEASING!Z156</f>
        <v>0</v>
      </c>
      <c r="AA29" s="18">
        <f>+M_LEASING!AA33+M_LEASING!AA93+M_LEASING!AA156</f>
        <v>0</v>
      </c>
      <c r="AB29" s="18">
        <f>+M_LEASING!AB33+M_LEASING!AB93+M_LEASING!AB156</f>
        <v>0</v>
      </c>
      <c r="AC29" s="18">
        <f>+M_LEASING!AC33+M_LEASING!AC93+M_LEASING!AC156</f>
        <v>0</v>
      </c>
      <c r="AD29" s="18">
        <f>+M_LEASING!AD33+M_LEASING!AD93+M_LEASING!AD156</f>
        <v>2000</v>
      </c>
      <c r="AE29" s="18">
        <f>+M_LEASING!AE33+M_LEASING!AE93+M_LEASING!AE156</f>
        <v>0</v>
      </c>
      <c r="AF29" s="18">
        <f>+M_LEASING!AF33+M_LEASING!AF93+M_LEASING!AF156</f>
        <v>0</v>
      </c>
      <c r="AG29" s="18">
        <f>+M_LEASING!AG33+M_LEASING!AG93+M_LEASING!AG156</f>
        <v>0</v>
      </c>
      <c r="AH29" s="18">
        <f>+M_LEASING!AH33+M_LEASING!AH93+M_LEASING!AH156</f>
        <v>0</v>
      </c>
      <c r="AI29" s="18">
        <f>+M_LEASING!AI33+M_LEASING!AI93+M_LEASING!AI156</f>
        <v>0</v>
      </c>
      <c r="AJ29" s="18">
        <f>+M_LEASING!AJ33+M_LEASING!AJ93+M_LEASING!AJ156</f>
        <v>0</v>
      </c>
      <c r="AK29" s="18">
        <f>+M_LEASING!AK33+M_LEASING!AK93+M_LEASING!AK156</f>
        <v>0</v>
      </c>
      <c r="AL29" s="18">
        <f>+M_LEASING!AL33+M_LEASING!AL93+M_LEASING!AL156</f>
        <v>0</v>
      </c>
      <c r="AM29" s="18">
        <f>+M_LEASING!AM33+M_LEASING!AM93+M_LEASING!AM156</f>
        <v>0</v>
      </c>
    </row>
    <row r="30" spans="3:39" x14ac:dyDescent="0.25">
      <c r="C30" t="s">
        <v>335</v>
      </c>
      <c r="D30" s="18">
        <f>+M_LEASING!D34+M_LEASING!D94+M_LEASING!D157</f>
        <v>0</v>
      </c>
      <c r="E30" s="18">
        <f>+M_LEASING!E34+M_LEASING!E94+M_LEASING!E157</f>
        <v>0</v>
      </c>
      <c r="F30" s="18">
        <f>+M_LEASING!F34+M_LEASING!F94+M_LEASING!F157</f>
        <v>0</v>
      </c>
      <c r="G30" s="18">
        <f>+M_LEASING!G34+M_LEASING!G94+M_LEASING!G157</f>
        <v>40</v>
      </c>
      <c r="H30" s="18">
        <f>+M_LEASING!H34+M_LEASING!H94+M_LEASING!H157</f>
        <v>40</v>
      </c>
      <c r="I30" s="18">
        <f>+M_LEASING!I34+M_LEASING!I94+M_LEASING!I157</f>
        <v>40</v>
      </c>
      <c r="J30" s="18">
        <f>+M_LEASING!J34+M_LEASING!J94+M_LEASING!J157</f>
        <v>40</v>
      </c>
      <c r="K30" s="18">
        <f>+M_LEASING!K34+M_LEASING!K94+M_LEASING!K157</f>
        <v>40</v>
      </c>
      <c r="L30" s="18">
        <f>+M_LEASING!L34+M_LEASING!L94+M_LEASING!L157</f>
        <v>40</v>
      </c>
      <c r="M30" s="18">
        <f>+M_LEASING!M34+M_LEASING!M94+M_LEASING!M157</f>
        <v>40</v>
      </c>
      <c r="N30" s="18">
        <f>+M_LEASING!N34+M_LEASING!N94+M_LEASING!N157</f>
        <v>40</v>
      </c>
      <c r="O30" s="18">
        <f>+M_LEASING!O34+M_LEASING!O94+M_LEASING!O157</f>
        <v>40</v>
      </c>
      <c r="P30" s="18">
        <f>+M_LEASING!P34+M_LEASING!P94+M_LEASING!P157</f>
        <v>40</v>
      </c>
      <c r="Q30" s="18">
        <f>+M_LEASING!Q34+M_LEASING!Q94+M_LEASING!Q157</f>
        <v>40</v>
      </c>
      <c r="R30" s="18">
        <f>+M_LEASING!R34+M_LEASING!R94+M_LEASING!R157</f>
        <v>40</v>
      </c>
      <c r="S30" s="18">
        <f>+M_LEASING!S34+M_LEASING!S94+M_LEASING!S157</f>
        <v>40</v>
      </c>
      <c r="T30" s="18">
        <f>+M_LEASING!T34+M_LEASING!T94+M_LEASING!T157</f>
        <v>40</v>
      </c>
      <c r="U30" s="18">
        <f>+M_LEASING!U34+M_LEASING!U94+M_LEASING!U157</f>
        <v>40</v>
      </c>
      <c r="V30" s="18">
        <f>+M_LEASING!V34+M_LEASING!V94+M_LEASING!V157</f>
        <v>30</v>
      </c>
      <c r="W30" s="18">
        <f>+M_LEASING!W34+M_LEASING!W94+M_LEASING!W157</f>
        <v>30</v>
      </c>
      <c r="X30" s="18">
        <f>+M_LEASING!X34+M_LEASING!X94+M_LEASING!X157</f>
        <v>10</v>
      </c>
      <c r="Y30" s="18">
        <f>+M_LEASING!Y34+M_LEASING!Y94+M_LEASING!Y157</f>
        <v>10</v>
      </c>
      <c r="Z30" s="18">
        <f>+M_LEASING!Z34+M_LEASING!Z94+M_LEASING!Z157</f>
        <v>10</v>
      </c>
      <c r="AA30" s="18">
        <f>+M_LEASING!AA34+M_LEASING!AA94+M_LEASING!AA157</f>
        <v>10</v>
      </c>
      <c r="AB30" s="18">
        <f>+M_LEASING!AB34+M_LEASING!AB94+M_LEASING!AB157</f>
        <v>10</v>
      </c>
      <c r="AC30" s="18">
        <f>+M_LEASING!AC34+M_LEASING!AC94+M_LEASING!AC157</f>
        <v>10</v>
      </c>
      <c r="AD30" s="18">
        <f>+M_LEASING!AD34+M_LEASING!AD94+M_LEASING!AD157</f>
        <v>10</v>
      </c>
      <c r="AE30" s="18">
        <f>+M_LEASING!AE34+M_LEASING!AE94+M_LEASING!AE157</f>
        <v>10</v>
      </c>
      <c r="AF30" s="18">
        <f>+M_LEASING!AF34+M_LEASING!AF94+M_LEASING!AF157</f>
        <v>10</v>
      </c>
      <c r="AG30" s="18">
        <f>+M_LEASING!AG34+M_LEASING!AG94+M_LEASING!AG157</f>
        <v>10</v>
      </c>
      <c r="AH30" s="18">
        <f>+M_LEASING!AH34+M_LEASING!AH94+M_LEASING!AH157</f>
        <v>0</v>
      </c>
      <c r="AI30" s="18">
        <f>+M_LEASING!AI34+M_LEASING!AI94+M_LEASING!AI157</f>
        <v>0</v>
      </c>
      <c r="AJ30" s="18">
        <f>+M_LEASING!AJ34+M_LEASING!AJ94+M_LEASING!AJ157</f>
        <v>0</v>
      </c>
      <c r="AK30" s="18">
        <f>+M_LEASING!AK34+M_LEASING!AK94+M_LEASING!AK157</f>
        <v>0</v>
      </c>
      <c r="AL30" s="18">
        <f>+M_LEASING!AL34+M_LEASING!AL94+M_LEASING!AL157</f>
        <v>0</v>
      </c>
      <c r="AM30" s="18">
        <f>+M_LEASING!AM34+M_LEASING!AM94+M_LEASING!AM157</f>
        <v>0</v>
      </c>
    </row>
    <row r="31" spans="3:39" x14ac:dyDescent="0.25">
      <c r="C31" t="s">
        <v>513</v>
      </c>
      <c r="D31" s="18">
        <f>+M_LEASING!D35+M_LEASING!D95+M_LEASING!D158</f>
        <v>0</v>
      </c>
      <c r="E31" s="18">
        <f>+M_LEASING!E35+M_LEASING!E95+M_LEASING!E158</f>
        <v>0</v>
      </c>
      <c r="F31" s="18">
        <f>+M_LEASING!F35+M_LEASING!F95+M_LEASING!F158</f>
        <v>0</v>
      </c>
      <c r="G31" s="18">
        <f>+M_LEASING!G35+M_LEASING!G95+M_LEASING!G158</f>
        <v>538.32773543945063</v>
      </c>
      <c r="H31" s="18">
        <f>+M_LEASING!H35+M_LEASING!H95+M_LEASING!H158</f>
        <v>540.90523846745373</v>
      </c>
      <c r="I31" s="18">
        <f>+M_LEASING!I35+M_LEASING!I95+M_LEASING!I158</f>
        <v>543.49528762177806</v>
      </c>
      <c r="J31" s="18">
        <f>+M_LEASING!J35+M_LEASING!J95+M_LEASING!J158</f>
        <v>546.09794397132771</v>
      </c>
      <c r="K31" s="18">
        <f>+M_LEASING!K35+M_LEASING!K95+M_LEASING!K158</f>
        <v>548.71326888226304</v>
      </c>
      <c r="L31" s="18">
        <f>+M_LEASING!L35+M_LEASING!L95+M_LEASING!L158</f>
        <v>551.34132401944703</v>
      </c>
      <c r="M31" s="18">
        <f>+M_LEASING!M35+M_LEASING!M95+M_LEASING!M158</f>
        <v>553.98217134789991</v>
      </c>
      <c r="N31" s="18">
        <f>+M_LEASING!N35+M_LEASING!N95+M_LEASING!N158</f>
        <v>556.63587313425933</v>
      </c>
      <c r="O31" s="18">
        <f>+M_LEASING!O35+M_LEASING!O95+M_LEASING!O158</f>
        <v>559.30249194824921</v>
      </c>
      <c r="P31" s="18">
        <f>+M_LEASING!P35+M_LEASING!P95+M_LEASING!P158</f>
        <v>561.98209066415461</v>
      </c>
      <c r="Q31" s="18">
        <f>+M_LEASING!Q35+M_LEASING!Q95+M_LEASING!Q158</f>
        <v>564.67473246230463</v>
      </c>
      <c r="R31" s="18">
        <f>+M_LEASING!R35+M_LEASING!R95+M_LEASING!R158</f>
        <v>567.3804808305614</v>
      </c>
      <c r="S31" s="18">
        <f>+M_LEASING!S35+M_LEASING!S95+M_LEASING!S158</f>
        <v>570.09939956581775</v>
      </c>
      <c r="T31" s="18">
        <f>+M_LEASING!T35+M_LEASING!T95+M_LEASING!T158</f>
        <v>572.83155277550111</v>
      </c>
      <c r="U31" s="18">
        <f>+M_LEASING!U35+M_LEASING!U95+M_LEASING!U158</f>
        <v>575.57700487908483</v>
      </c>
      <c r="V31" s="18">
        <f>+M_LEASING!V35+M_LEASING!V95+M_LEASING!V158</f>
        <v>356.61843457223142</v>
      </c>
      <c r="W31" s="18">
        <f>+M_LEASING!W35+M_LEASING!W95+M_LEASING!W158</f>
        <v>358.32216700131403</v>
      </c>
      <c r="X31" s="18">
        <f>+M_LEASING!X35+M_LEASING!X95+M_LEASING!X158</f>
        <v>135.83539603407988</v>
      </c>
      <c r="Y31" s="18">
        <f>+M_LEASING!Y35+M_LEASING!Y95+M_LEASING!Y158</f>
        <v>136.4858730815954</v>
      </c>
      <c r="Z31" s="18">
        <f>+M_LEASING!Z35+M_LEASING!Z95+M_LEASING!Z158</f>
        <v>137.13951635903129</v>
      </c>
      <c r="AA31" s="18">
        <f>+M_LEASING!AA35+M_LEASING!AA95+M_LEASING!AA158</f>
        <v>137.79634127817181</v>
      </c>
      <c r="AB31" s="18">
        <f>+M_LEASING!AB35+M_LEASING!AB95+M_LEASING!AB158</f>
        <v>138.45636332581884</v>
      </c>
      <c r="AC31" s="18">
        <f>+M_LEASING!AC35+M_LEASING!AC95+M_LEASING!AC158</f>
        <v>139.119598064157</v>
      </c>
      <c r="AD31" s="18">
        <f>+M_LEASING!AD35+M_LEASING!AD95+M_LEASING!AD158</f>
        <v>139.78606113112076</v>
      </c>
      <c r="AE31" s="18">
        <f>+M_LEASING!AE35+M_LEASING!AE95+M_LEASING!AE158</f>
        <v>140.45576824076286</v>
      </c>
      <c r="AF31" s="18">
        <f>+M_LEASING!AF35+M_LEASING!AF95+M_LEASING!AF158</f>
        <v>141.12873518362511</v>
      </c>
      <c r="AG31" s="18">
        <f>+M_LEASING!AG35+M_LEASING!AG95+M_LEASING!AG158</f>
        <v>141.80497782711055</v>
      </c>
      <c r="AH31" s="18">
        <f>+M_LEASING!AH35+M_LEASING!AH95+M_LEASING!AH158</f>
        <v>0</v>
      </c>
      <c r="AI31" s="18">
        <f>+M_LEASING!AI35+M_LEASING!AI95+M_LEASING!AI158</f>
        <v>0</v>
      </c>
      <c r="AJ31" s="18">
        <f>+M_LEASING!AJ35+M_LEASING!AJ95+M_LEASING!AJ158</f>
        <v>0</v>
      </c>
      <c r="AK31" s="18">
        <f>+M_LEASING!AK35+M_LEASING!AK95+M_LEASING!AK158</f>
        <v>0</v>
      </c>
      <c r="AL31" s="18">
        <f>+M_LEASING!AL35+M_LEASING!AL95+M_LEASING!AL158</f>
        <v>0</v>
      </c>
      <c r="AM31" s="18">
        <f>+M_LEASING!AM35+M_LEASING!AM95+M_LEASING!AM158</f>
        <v>0</v>
      </c>
    </row>
    <row r="32" spans="3:39" x14ac:dyDescent="0.25">
      <c r="C32" t="s">
        <v>553</v>
      </c>
      <c r="D32" s="18">
        <f>+M_FINANZIAMENTI!D28+M_FINANZIAMENTI!D54</f>
        <v>0</v>
      </c>
      <c r="E32" s="18">
        <f>+M_FINANZIAMENTI!E28+M_FINANZIAMENTI!E54</f>
        <v>0</v>
      </c>
      <c r="F32" s="18">
        <f>+M_FINANZIAMENTI!F28+M_FINANZIAMENTI!F54</f>
        <v>0</v>
      </c>
      <c r="G32" s="18">
        <f>+M_FINANZIAMENTI!G28+M_FINANZIAMENTI!G54</f>
        <v>0</v>
      </c>
      <c r="H32" s="18">
        <f>+M_FINANZIAMENTI!H28+M_FINANZIAMENTI!H54</f>
        <v>4424.9027631224826</v>
      </c>
      <c r="I32" s="18">
        <f>+M_FINANZIAMENTI!I28+M_FINANZIAMENTI!I54</f>
        <v>8849.8055262449652</v>
      </c>
      <c r="J32" s="18">
        <f>+M_FINANZIAMENTI!J28+M_FINANZIAMENTI!J54</f>
        <v>8849.8055262449652</v>
      </c>
      <c r="K32" s="18">
        <f>+M_FINANZIAMENTI!K28+M_FINANZIAMENTI!K54</f>
        <v>8849.8055262449652</v>
      </c>
      <c r="L32" s="18">
        <f>+M_FINANZIAMENTI!L28+M_FINANZIAMENTI!L54</f>
        <v>8849.8055262449652</v>
      </c>
      <c r="M32" s="18">
        <f>+M_FINANZIAMENTI!M28+M_FINANZIAMENTI!M54</f>
        <v>8849.8055262449652</v>
      </c>
      <c r="N32" s="18">
        <f>+M_FINANZIAMENTI!N28+M_FINANZIAMENTI!N54</f>
        <v>8849.8055262449652</v>
      </c>
      <c r="O32" s="18">
        <f>+M_FINANZIAMENTI!O28+M_FINANZIAMENTI!O54</f>
        <v>8849.8055262449652</v>
      </c>
      <c r="P32" s="18">
        <f>+M_FINANZIAMENTI!P28+M_FINANZIAMENTI!P54</f>
        <v>8849.8055262449652</v>
      </c>
      <c r="Q32" s="18">
        <f>+M_FINANZIAMENTI!Q28+M_FINANZIAMENTI!Q54</f>
        <v>8849.8055262449652</v>
      </c>
      <c r="R32" s="18">
        <f>+M_FINANZIAMENTI!R28+M_FINANZIAMENTI!R54</f>
        <v>8849.8055262449652</v>
      </c>
      <c r="S32" s="18">
        <f>+M_FINANZIAMENTI!S28+M_FINANZIAMENTI!S54</f>
        <v>8849.8055262449652</v>
      </c>
      <c r="T32" s="18">
        <f>+M_FINANZIAMENTI!T28+M_FINANZIAMENTI!T54</f>
        <v>8849.8055262449652</v>
      </c>
      <c r="U32" s="18">
        <f>+M_FINANZIAMENTI!U28+M_FINANZIAMENTI!U54</f>
        <v>8849.8055262449652</v>
      </c>
      <c r="V32" s="18">
        <f>+M_FINANZIAMENTI!V28+M_FINANZIAMENTI!V54</f>
        <v>8849.8055262449652</v>
      </c>
      <c r="W32" s="18">
        <f>+M_FINANZIAMENTI!W28+M_FINANZIAMENTI!W54</f>
        <v>8849.8055262449652</v>
      </c>
      <c r="X32" s="18">
        <f>+M_FINANZIAMENTI!X28+M_FINANZIAMENTI!X54</f>
        <v>8849.8055262449652</v>
      </c>
      <c r="Y32" s="18">
        <f>+M_FINANZIAMENTI!Y28+M_FINANZIAMENTI!Y54</f>
        <v>8849.8055262449652</v>
      </c>
      <c r="Z32" s="18">
        <f>+M_FINANZIAMENTI!Z28+M_FINANZIAMENTI!Z54</f>
        <v>8849.8055262449652</v>
      </c>
      <c r="AA32" s="18">
        <f>+M_FINANZIAMENTI!AA28+M_FINANZIAMENTI!AA54</f>
        <v>8849.8055262449652</v>
      </c>
      <c r="AB32" s="18">
        <f>+M_FINANZIAMENTI!AB28+M_FINANZIAMENTI!AB54</f>
        <v>8849.8055262449652</v>
      </c>
      <c r="AC32" s="18">
        <f>+M_FINANZIAMENTI!AC28+M_FINANZIAMENTI!AC54</f>
        <v>8849.8055262449652</v>
      </c>
      <c r="AD32" s="18">
        <f>+M_FINANZIAMENTI!AD28+M_FINANZIAMENTI!AD54</f>
        <v>8849.8055262449652</v>
      </c>
      <c r="AE32" s="18">
        <f>+M_FINANZIAMENTI!AE28+M_FINANZIAMENTI!AE54</f>
        <v>8849.8055262449652</v>
      </c>
      <c r="AF32" s="18">
        <f>+M_FINANZIAMENTI!AF28+M_FINANZIAMENTI!AF54</f>
        <v>4424.9027631224826</v>
      </c>
      <c r="AG32" s="18">
        <f>+M_FINANZIAMENTI!AG28+M_FINANZIAMENTI!AG54</f>
        <v>0</v>
      </c>
      <c r="AH32" s="18">
        <f>+M_FINANZIAMENTI!AH28+M_FINANZIAMENTI!AH54</f>
        <v>0</v>
      </c>
      <c r="AI32" s="18">
        <f>+M_FINANZIAMENTI!AI28+M_FINANZIAMENTI!AI54</f>
        <v>0</v>
      </c>
      <c r="AJ32" s="18">
        <f>+M_FINANZIAMENTI!AJ28+M_FINANZIAMENTI!AJ54</f>
        <v>0</v>
      </c>
      <c r="AK32" s="18">
        <f>+M_FINANZIAMENTI!AK28+M_FINANZIAMENTI!AK54</f>
        <v>0</v>
      </c>
      <c r="AL32" s="18">
        <f>+M_FINANZIAMENTI!AL28+M_FINANZIAMENTI!AL54</f>
        <v>0</v>
      </c>
      <c r="AM32" s="18">
        <f>+M_FINANZIAMENTI!AM28+M_FINANZIAMENTI!AM54</f>
        <v>0</v>
      </c>
    </row>
    <row r="33" spans="3:39" x14ac:dyDescent="0.25">
      <c r="C33" t="s">
        <v>150</v>
      </c>
      <c r="D33" s="18">
        <f>+M_IRES!D19+M_IRAP!D21</f>
        <v>0</v>
      </c>
      <c r="E33" s="18">
        <f>+M_IRES!E19+M_IRAP!E21</f>
        <v>0</v>
      </c>
      <c r="F33" s="18">
        <f>+M_IRES!F19+M_IRAP!F21</f>
        <v>0</v>
      </c>
      <c r="G33" s="18">
        <f>+M_IRES!G19+M_IRAP!G21</f>
        <v>0</v>
      </c>
      <c r="H33" s="18">
        <f>+M_IRES!H19+M_IRAP!H21</f>
        <v>0</v>
      </c>
      <c r="I33" s="18">
        <f>+M_IRES!I19+M_IRAP!I21</f>
        <v>0</v>
      </c>
      <c r="J33" s="18">
        <f>+M_IRES!J19+M_IRAP!J21</f>
        <v>0</v>
      </c>
      <c r="K33" s="18">
        <f>+M_IRES!K19+M_IRAP!K21</f>
        <v>0</v>
      </c>
      <c r="L33" s="18">
        <f>+M_IRES!L19+M_IRAP!L21</f>
        <v>0</v>
      </c>
      <c r="M33" s="18">
        <f>+M_IRES!M19+M_IRAP!M21</f>
        <v>0</v>
      </c>
      <c r="N33" s="18">
        <f>+M_IRES!N19+M_IRAP!N21</f>
        <v>0</v>
      </c>
      <c r="O33" s="18">
        <f>+M_IRES!O19+M_IRAP!O21</f>
        <v>0</v>
      </c>
      <c r="P33" s="18">
        <f>+M_IRES!P19+M_IRAP!P21</f>
        <v>0</v>
      </c>
      <c r="Q33" s="18">
        <f>+M_IRES!Q19+M_IRAP!Q21</f>
        <v>0</v>
      </c>
      <c r="R33" s="18">
        <f>+M_IRES!R19+M_IRAP!R21</f>
        <v>0</v>
      </c>
      <c r="S33" s="18">
        <f>+M_IRES!S19+M_IRAP!S21</f>
        <v>0</v>
      </c>
      <c r="T33" s="18">
        <f>+M_IRES!T19+M_IRAP!T21</f>
        <v>0</v>
      </c>
      <c r="U33" s="18">
        <f ca="1">+M_IRES!U19+M_IRAP!U21</f>
        <v>6164961.3805722566</v>
      </c>
      <c r="V33" s="18">
        <f>+M_IRES!V19+M_IRAP!V21</f>
        <v>0</v>
      </c>
      <c r="W33" s="18">
        <f>+M_IRES!W19+M_IRAP!W21</f>
        <v>0</v>
      </c>
      <c r="X33" s="18">
        <f>+M_IRES!X19+M_IRAP!X21</f>
        <v>0</v>
      </c>
      <c r="Y33" s="18">
        <f>+M_IRES!Y19+M_IRAP!Y21</f>
        <v>0</v>
      </c>
      <c r="Z33" s="18">
        <f ca="1">+M_IRES!Z19+M_IRAP!Z21</f>
        <v>2642126.3059595386</v>
      </c>
      <c r="AA33" s="18">
        <f>+M_IRES!AA19+M_IRAP!AA21</f>
        <v>0</v>
      </c>
      <c r="AB33" s="18">
        <f>+M_IRES!AB19+M_IRAP!AB21</f>
        <v>0</v>
      </c>
      <c r="AC33" s="18">
        <f>+M_IRES!AC19+M_IRAP!AC21</f>
        <v>0</v>
      </c>
      <c r="AD33" s="18">
        <f>+M_IRES!AD19+M_IRAP!AD21</f>
        <v>0</v>
      </c>
      <c r="AE33" s="18">
        <f>+M_IRES!AE19+M_IRAP!AE21</f>
        <v>0</v>
      </c>
      <c r="AF33" s="18">
        <f>+M_IRES!AF19+M_IRAP!AF21</f>
        <v>0</v>
      </c>
      <c r="AG33" s="18">
        <f>+M_IRES!AG19+M_IRAP!AG21</f>
        <v>0</v>
      </c>
      <c r="AH33" s="18">
        <f>+M_IRES!AH19+M_IRAP!AH21</f>
        <v>0</v>
      </c>
      <c r="AI33" s="18">
        <f>+M_IRES!AI19+M_IRAP!AI21</f>
        <v>0</v>
      </c>
      <c r="AJ33" s="18">
        <f>+M_IRES!AJ19+M_IRAP!AJ21</f>
        <v>0</v>
      </c>
      <c r="AK33" s="18">
        <f>+M_IRES!AK19+M_IRAP!AK21</f>
        <v>0</v>
      </c>
      <c r="AL33" s="18">
        <f>+M_IRES!AL19+M_IRAP!AL21</f>
        <v>0</v>
      </c>
      <c r="AM33" s="18">
        <f>+M_IRES!AM19+M_IRAP!AM21</f>
        <v>0</v>
      </c>
    </row>
    <row r="34" spans="3:39" x14ac:dyDescent="0.25">
      <c r="C34" t="s">
        <v>151</v>
      </c>
      <c r="D34" s="18">
        <f>+'MODULO IVA'!C8</f>
        <v>0</v>
      </c>
      <c r="E34" s="18">
        <f>+'MODULO IVA'!D8</f>
        <v>22594.058539999882</v>
      </c>
      <c r="F34" s="18">
        <f>+'MODULO IVA'!E8</f>
        <v>14404.563499999989</v>
      </c>
      <c r="G34" s="18">
        <f>+'MODULO IVA'!F8</f>
        <v>49599.355499999998</v>
      </c>
      <c r="H34" s="18">
        <f>+'MODULO IVA'!G8</f>
        <v>49055.987764560545</v>
      </c>
      <c r="I34" s="18">
        <f>+'MODULO IVA'!H8</f>
        <v>49048.20226153254</v>
      </c>
      <c r="J34" s="18">
        <f>+'MODULO IVA'!I8</f>
        <v>49040.572212378218</v>
      </c>
      <c r="K34" s="18">
        <f>+'MODULO IVA'!J8</f>
        <v>49032.761556028658</v>
      </c>
      <c r="L34" s="18">
        <f>+'MODULO IVA'!K8</f>
        <v>49024.938231117732</v>
      </c>
      <c r="M34" s="18">
        <f>+'MODULO IVA'!L8</f>
        <v>49017.270175980542</v>
      </c>
      <c r="N34" s="18">
        <f>+'MODULO IVA'!M8</f>
        <v>49009.421328652097</v>
      </c>
      <c r="O34" s="18">
        <f>+'MODULO IVA'!N8</f>
        <v>49001.72762686573</v>
      </c>
      <c r="P34" s="18">
        <f>+'MODULO IVA'!O8</f>
        <v>48993.853008051745</v>
      </c>
      <c r="Q34" s="18">
        <f>+'MODULO IVA'!P8</f>
        <v>48985.965409335833</v>
      </c>
      <c r="R34" s="18">
        <f>+'MODULO IVA'!Q8</f>
        <v>48978.56876753769</v>
      </c>
      <c r="S34" s="18">
        <f>+'MODULO IVA'!R8</f>
        <v>48970.655019169426</v>
      </c>
      <c r="T34" s="18">
        <f>+'MODULO IVA'!S8</f>
        <v>48962.896100434176</v>
      </c>
      <c r="U34" s="18">
        <f>+'MODULO IVA'!T8</f>
        <v>48954.955947224495</v>
      </c>
      <c r="V34" s="18">
        <f>+'MODULO IVA'!U8</f>
        <v>48947.170495120903</v>
      </c>
      <c r="W34" s="18">
        <f>+'MODULO IVA'!V8</f>
        <v>49160.921065427756</v>
      </c>
      <c r="X34" s="18">
        <f>+'MODULO IVA'!W8</f>
        <v>49154.009332998678</v>
      </c>
      <c r="Y34" s="18">
        <f>+'MODULO IVA'!X8</f>
        <v>49371.456103965909</v>
      </c>
      <c r="Z34" s="18">
        <f>+'MODULO IVA'!Y8</f>
        <v>49365.597626918396</v>
      </c>
      <c r="AA34" s="18">
        <f>+'MODULO IVA'!Z8</f>
        <v>49359.903983640965</v>
      </c>
      <c r="AB34" s="18">
        <f>+'MODULO IVA'!AA8</f>
        <v>49354.039158721826</v>
      </c>
      <c r="AC34" s="18">
        <f>+'MODULO IVA'!AB8</f>
        <v>49348.171136674173</v>
      </c>
      <c r="AD34" s="18">
        <f>+'MODULO IVA'!AC8</f>
        <v>49342.80390193584</v>
      </c>
      <c r="AE34" s="18">
        <f>+'MODULO IVA'!AD8</f>
        <v>49336.929438868872</v>
      </c>
      <c r="AF34" s="18">
        <f>+'MODULO IVA'!AE8</f>
        <v>49331.219731759236</v>
      </c>
      <c r="AG34" s="18">
        <f>+'MODULO IVA'!AF8</f>
        <v>49325.33876481637</v>
      </c>
      <c r="AH34" s="18">
        <f>+'MODULO IVA'!AG8</f>
        <v>49319.622522172889</v>
      </c>
      <c r="AI34" s="18">
        <f>+'MODULO IVA'!AH8</f>
        <v>49456.219499999992</v>
      </c>
      <c r="AJ34" s="18">
        <f>+'MODULO IVA'!AI8</f>
        <v>49451.011499999993</v>
      </c>
      <c r="AK34" s="18">
        <f>+'MODULO IVA'!AJ8</f>
        <v>49445.971499999992</v>
      </c>
      <c r="AL34" s="18">
        <f>+'MODULO IVA'!AK8</f>
        <v>49440.763499999994</v>
      </c>
      <c r="AM34" s="18">
        <f>+'MODULO IVA'!AL8</f>
        <v>49435.723499999993</v>
      </c>
    </row>
    <row r="36" spans="3:39" x14ac:dyDescent="0.25">
      <c r="C36" t="s">
        <v>127</v>
      </c>
      <c r="D36" s="26">
        <f ca="1">SUM(D18:D34)</f>
        <v>242097.54256666664</v>
      </c>
      <c r="E36" s="26">
        <f t="shared" ref="E36:AM36" ca="1" si="1">SUM(E18:E34)</f>
        <v>3449115.3028713474</v>
      </c>
      <c r="F36" s="26">
        <f t="shared" ca="1" si="1"/>
        <v>218249.36839999998</v>
      </c>
      <c r="G36" s="26">
        <f t="shared" ca="1" si="1"/>
        <v>160118.85773366888</v>
      </c>
      <c r="H36" s="26">
        <f ca="1">SUM(H18:H34)</f>
        <v>276056.25826437993</v>
      </c>
      <c r="I36" s="26">
        <f t="shared" ca="1" si="1"/>
        <v>325610.40557362867</v>
      </c>
      <c r="J36" s="26">
        <f t="shared" ca="1" si="1"/>
        <v>325662.66618082393</v>
      </c>
      <c r="K36" s="26">
        <f t="shared" ca="1" si="1"/>
        <v>322181.425516052</v>
      </c>
      <c r="L36" s="26">
        <f t="shared" ca="1" si="1"/>
        <v>319665.00357961154</v>
      </c>
      <c r="M36" s="26">
        <f t="shared" ca="1" si="1"/>
        <v>319717.2643718028</v>
      </c>
      <c r="N36" s="26">
        <f t="shared" ca="1" si="1"/>
        <v>319767.50922626071</v>
      </c>
      <c r="O36" s="26">
        <f t="shared" ca="1" si="1"/>
        <v>322569.77014328836</v>
      </c>
      <c r="P36" s="26">
        <f t="shared" ca="1" si="1"/>
        <v>321600.31645652361</v>
      </c>
      <c r="Q36" s="26">
        <f t="shared" ca="1" si="1"/>
        <v>322514.96216627263</v>
      </c>
      <c r="R36" s="26">
        <f t="shared" ca="1" si="1"/>
        <v>322567.55927284266</v>
      </c>
      <c r="S36" s="26">
        <f t="shared" ca="1" si="1"/>
        <v>322617.80444320966</v>
      </c>
      <c r="T36" s="26">
        <f t="shared" ca="1" si="1"/>
        <v>322670.06567768409</v>
      </c>
      <c r="U36" s="26">
        <f t="shared" ca="1" si="1"/>
        <v>6491481.6915488346</v>
      </c>
      <c r="V36" s="26">
        <f t="shared" ca="1" si="1"/>
        <v>321543.04865399766</v>
      </c>
      <c r="W36" s="26">
        <f t="shared" ca="1" si="1"/>
        <v>328547.79095673363</v>
      </c>
      <c r="X36" s="26">
        <f t="shared" ca="1" si="1"/>
        <v>320624.02615316736</v>
      </c>
      <c r="Y36" s="26">
        <f t="shared" ca="1" si="1"/>
        <v>320899.41140118218</v>
      </c>
      <c r="Z36" s="26">
        <f t="shared" ca="1" si="1"/>
        <v>2963075.9525269507</v>
      </c>
      <c r="AA36" s="26">
        <f t="shared" ca="1" si="1"/>
        <v>3279569.0140328193</v>
      </c>
      <c r="AB36" s="26">
        <f t="shared" ca="1" si="1"/>
        <v>3077562.2377957804</v>
      </c>
      <c r="AC36" s="26">
        <f t="shared" ca="1" si="1"/>
        <v>323704.92415887292</v>
      </c>
      <c r="AD36" s="26">
        <f t="shared" ca="1" si="1"/>
        <v>325757.51138720149</v>
      </c>
      <c r="AE36" s="26">
        <f t="shared" ca="1" si="1"/>
        <v>323807.74663124431</v>
      </c>
      <c r="AF36" s="26">
        <f t="shared" ca="1" si="1"/>
        <v>319435.09512795496</v>
      </c>
      <c r="AG36" s="26">
        <f t="shared" ca="1" si="1"/>
        <v>315060.42764053307</v>
      </c>
      <c r="AH36" s="26">
        <f t="shared" ca="1" si="1"/>
        <v>314323.00842217286</v>
      </c>
      <c r="AI36" s="26">
        <f t="shared" ca="1" si="1"/>
        <v>324970.48673333338</v>
      </c>
      <c r="AJ36" s="26">
        <f t="shared" ca="1" si="1"/>
        <v>314567.12540000002</v>
      </c>
      <c r="AK36" s="26">
        <f t="shared" ca="1" si="1"/>
        <v>314619.37339999998</v>
      </c>
      <c r="AL36" s="26">
        <f t="shared" ca="1" si="1"/>
        <v>314669.6054</v>
      </c>
      <c r="AM36" s="26">
        <f t="shared" ca="1" si="1"/>
        <v>323294.7034</v>
      </c>
    </row>
    <row r="37" spans="3:39" x14ac:dyDescent="0.25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3:39" x14ac:dyDescent="0.25">
      <c r="C38" t="s">
        <v>128</v>
      </c>
      <c r="D38" s="26">
        <f t="shared" ref="D38:AM38" ca="1" si="2">D14-D36</f>
        <v>-15847.542566666642</v>
      </c>
      <c r="E38" s="26">
        <f t="shared" ca="1" si="2"/>
        <v>-1740109.1668713475</v>
      </c>
      <c r="F38" s="26">
        <f t="shared" ca="1" si="2"/>
        <v>904366.19160000002</v>
      </c>
      <c r="G38" s="26">
        <f t="shared" ca="1" si="2"/>
        <v>1124996.7022663313</v>
      </c>
      <c r="H38" s="26">
        <f t="shared" ca="1" si="2"/>
        <v>1326559.30173562</v>
      </c>
      <c r="I38" s="26">
        <f t="shared" ca="1" si="2"/>
        <v>1127005.1544263714</v>
      </c>
      <c r="J38" s="26">
        <f t="shared" ca="1" si="2"/>
        <v>1126952.8938191761</v>
      </c>
      <c r="K38" s="26">
        <f t="shared" ca="1" si="2"/>
        <v>1130434.1344839481</v>
      </c>
      <c r="L38" s="26">
        <f t="shared" ca="1" si="2"/>
        <v>1132950.5564203886</v>
      </c>
      <c r="M38" s="26">
        <f t="shared" ca="1" si="2"/>
        <v>1132898.2956281973</v>
      </c>
      <c r="N38" s="26">
        <f t="shared" ca="1" si="2"/>
        <v>1132848.0507737393</v>
      </c>
      <c r="O38" s="26">
        <f t="shared" ca="1" si="2"/>
        <v>1130045.7898567116</v>
      </c>
      <c r="P38" s="26">
        <f t="shared" ca="1" si="2"/>
        <v>1131015.2435434763</v>
      </c>
      <c r="Q38" s="26">
        <f t="shared" ca="1" si="2"/>
        <v>1130100.5978337275</v>
      </c>
      <c r="R38" s="26">
        <f t="shared" ca="1" si="2"/>
        <v>1130048.0007271573</v>
      </c>
      <c r="S38" s="26">
        <f t="shared" ca="1" si="2"/>
        <v>1129997.7555567904</v>
      </c>
      <c r="T38" s="26">
        <f t="shared" ca="1" si="2"/>
        <v>1129945.494322316</v>
      </c>
      <c r="U38" s="26">
        <f t="shared" ca="1" si="2"/>
        <v>-5038866.131548835</v>
      </c>
      <c r="V38" s="26">
        <f t="shared" ca="1" si="2"/>
        <v>1131072.5113460023</v>
      </c>
      <c r="W38" s="26">
        <f t="shared" ca="1" si="2"/>
        <v>1124067.7690432663</v>
      </c>
      <c r="X38" s="26">
        <f t="shared" ca="1" si="2"/>
        <v>1131991.5338468328</v>
      </c>
      <c r="Y38" s="26">
        <f t="shared" ca="1" si="2"/>
        <v>1131716.1485988179</v>
      </c>
      <c r="Z38" s="26">
        <f t="shared" ca="1" si="2"/>
        <v>-1510460.3925269507</v>
      </c>
      <c r="AA38" s="26">
        <f t="shared" ca="1" si="2"/>
        <v>-1826953.4540328193</v>
      </c>
      <c r="AB38" s="26">
        <f t="shared" ca="1" si="2"/>
        <v>-1624946.6777957804</v>
      </c>
      <c r="AC38" s="26">
        <f t="shared" ca="1" si="2"/>
        <v>1128910.635841127</v>
      </c>
      <c r="AD38" s="26">
        <f t="shared" ca="1" si="2"/>
        <v>1126858.0486127986</v>
      </c>
      <c r="AE38" s="26">
        <f t="shared" ca="1" si="2"/>
        <v>1128807.8133687559</v>
      </c>
      <c r="AF38" s="26">
        <f t="shared" ca="1" si="2"/>
        <v>1133180.464872045</v>
      </c>
      <c r="AG38" s="26">
        <f t="shared" ca="1" si="2"/>
        <v>1137555.132359467</v>
      </c>
      <c r="AH38" s="26">
        <f t="shared" ca="1" si="2"/>
        <v>1138292.5515778272</v>
      </c>
      <c r="AI38" s="26">
        <f t="shared" ca="1" si="2"/>
        <v>1127645.0732666666</v>
      </c>
      <c r="AJ38" s="26">
        <f t="shared" ca="1" si="2"/>
        <v>1138048.4346</v>
      </c>
      <c r="AK38" s="26">
        <f t="shared" ca="1" si="2"/>
        <v>1137996.1866000001</v>
      </c>
      <c r="AL38" s="26">
        <f t="shared" ca="1" si="2"/>
        <v>1137945.9546000001</v>
      </c>
      <c r="AM38" s="26">
        <f t="shared" ca="1" si="2"/>
        <v>1129320.8566000001</v>
      </c>
    </row>
    <row r="39" spans="3:39" x14ac:dyDescent="0.25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3:39" x14ac:dyDescent="0.25">
      <c r="C40" t="s">
        <v>129</v>
      </c>
      <c r="D40" s="26">
        <v>0</v>
      </c>
      <c r="E40" s="26">
        <f ca="1">+D41</f>
        <v>-15847.542566666642</v>
      </c>
      <c r="F40" s="26">
        <f t="shared" ref="F40:AM40" ca="1" si="3">+E41</f>
        <v>-1755956.7094380141</v>
      </c>
      <c r="G40" s="26">
        <f t="shared" ca="1" si="3"/>
        <v>-851590.51783801406</v>
      </c>
      <c r="H40" s="26">
        <f t="shared" ca="1" si="3"/>
        <v>273406.18442831724</v>
      </c>
      <c r="I40" s="26">
        <f t="shared" ca="1" si="3"/>
        <v>1599965.4861639373</v>
      </c>
      <c r="J40" s="26">
        <f t="shared" ca="1" si="3"/>
        <v>2726970.6405903087</v>
      </c>
      <c r="K40" s="26">
        <f t="shared" ca="1" si="3"/>
        <v>3853923.5344094848</v>
      </c>
      <c r="L40" s="26">
        <f t="shared" ca="1" si="3"/>
        <v>4984357.6688934332</v>
      </c>
      <c r="M40" s="26">
        <f t="shared" ca="1" si="3"/>
        <v>6117308.2253138218</v>
      </c>
      <c r="N40" s="26">
        <f t="shared" ca="1" si="3"/>
        <v>7250206.5209420193</v>
      </c>
      <c r="O40" s="26">
        <f t="shared" ca="1" si="3"/>
        <v>8383054.5717157591</v>
      </c>
      <c r="P40" s="26">
        <f t="shared" ca="1" si="3"/>
        <v>9513100.3615724705</v>
      </c>
      <c r="Q40" s="26">
        <f t="shared" ca="1" si="3"/>
        <v>10644115.605115946</v>
      </c>
      <c r="R40" s="26">
        <f t="shared" ca="1" si="3"/>
        <v>11774216.202949673</v>
      </c>
      <c r="S40" s="26">
        <f t="shared" ca="1" si="3"/>
        <v>12904264.203676831</v>
      </c>
      <c r="T40" s="26">
        <f t="shared" ca="1" si="3"/>
        <v>14034261.959233621</v>
      </c>
      <c r="U40" s="26">
        <f t="shared" ca="1" si="3"/>
        <v>15164207.453555938</v>
      </c>
      <c r="V40" s="26">
        <f t="shared" ca="1" si="3"/>
        <v>10125341.322007103</v>
      </c>
      <c r="W40" s="26">
        <f t="shared" ca="1" si="3"/>
        <v>11256413.833353106</v>
      </c>
      <c r="X40" s="26">
        <f t="shared" ca="1" si="3"/>
        <v>12380481.602396373</v>
      </c>
      <c r="Y40" s="26">
        <f t="shared" ca="1" si="3"/>
        <v>13512473.136243206</v>
      </c>
      <c r="Z40" s="26">
        <f t="shared" ca="1" si="3"/>
        <v>14644189.284842024</v>
      </c>
      <c r="AA40" s="26">
        <f t="shared" ca="1" si="3"/>
        <v>13133728.892315073</v>
      </c>
      <c r="AB40" s="26">
        <f t="shared" ca="1" si="3"/>
        <v>11306775.438282253</v>
      </c>
      <c r="AC40" s="26">
        <f t="shared" ca="1" si="3"/>
        <v>9681828.7604864724</v>
      </c>
      <c r="AD40" s="26">
        <f t="shared" ca="1" si="3"/>
        <v>10810739.3963276</v>
      </c>
      <c r="AE40" s="26">
        <f t="shared" ca="1" si="3"/>
        <v>11937597.444940399</v>
      </c>
      <c r="AF40" s="26">
        <f t="shared" ca="1" si="3"/>
        <v>13066405.258309156</v>
      </c>
      <c r="AG40" s="26">
        <f t="shared" ca="1" si="3"/>
        <v>14199585.723181201</v>
      </c>
      <c r="AH40" s="26">
        <f t="shared" ca="1" si="3"/>
        <v>15337140.855540669</v>
      </c>
      <c r="AI40" s="26">
        <f t="shared" ca="1" si="3"/>
        <v>16475433.407118496</v>
      </c>
      <c r="AJ40" s="26">
        <f t="shared" ca="1" si="3"/>
        <v>17603078.480385162</v>
      </c>
      <c r="AK40" s="26">
        <f t="shared" ca="1" si="3"/>
        <v>18741126.914985161</v>
      </c>
      <c r="AL40" s="26">
        <f t="shared" ca="1" si="3"/>
        <v>19879123.101585161</v>
      </c>
      <c r="AM40" s="26">
        <f t="shared" ca="1" si="3"/>
        <v>21017069.05618516</v>
      </c>
    </row>
    <row r="41" spans="3:39" x14ac:dyDescent="0.25">
      <c r="C41" t="s">
        <v>130</v>
      </c>
      <c r="D41" s="26">
        <f ca="1">+D40+D38</f>
        <v>-15847.542566666642</v>
      </c>
      <c r="E41" s="26">
        <f ca="1">+E40+E38</f>
        <v>-1755956.7094380141</v>
      </c>
      <c r="F41" s="26">
        <f t="shared" ref="F41:AM41" ca="1" si="4">+F40+F38</f>
        <v>-851590.51783801406</v>
      </c>
      <c r="G41" s="26">
        <f t="shared" ca="1" si="4"/>
        <v>273406.18442831724</v>
      </c>
      <c r="H41" s="26">
        <f ca="1">+H40+H38</f>
        <v>1599965.4861639373</v>
      </c>
      <c r="I41" s="26">
        <f t="shared" ca="1" si="4"/>
        <v>2726970.6405903087</v>
      </c>
      <c r="J41" s="26">
        <f t="shared" ca="1" si="4"/>
        <v>3853923.5344094848</v>
      </c>
      <c r="K41" s="26">
        <f t="shared" ca="1" si="4"/>
        <v>4984357.6688934332</v>
      </c>
      <c r="L41" s="26">
        <f t="shared" ca="1" si="4"/>
        <v>6117308.2253138218</v>
      </c>
      <c r="M41" s="26">
        <f t="shared" ca="1" si="4"/>
        <v>7250206.5209420193</v>
      </c>
      <c r="N41" s="26">
        <f t="shared" ca="1" si="4"/>
        <v>8383054.5717157591</v>
      </c>
      <c r="O41" s="26">
        <f t="shared" ca="1" si="4"/>
        <v>9513100.3615724705</v>
      </c>
      <c r="P41" s="26">
        <f t="shared" ca="1" si="4"/>
        <v>10644115.605115946</v>
      </c>
      <c r="Q41" s="26">
        <f t="shared" ca="1" si="4"/>
        <v>11774216.202949673</v>
      </c>
      <c r="R41" s="26">
        <f t="shared" ca="1" si="4"/>
        <v>12904264.203676831</v>
      </c>
      <c r="S41" s="26">
        <f t="shared" ca="1" si="4"/>
        <v>14034261.959233621</v>
      </c>
      <c r="T41" s="26">
        <f t="shared" ca="1" si="4"/>
        <v>15164207.453555938</v>
      </c>
      <c r="U41" s="26">
        <f t="shared" ca="1" si="4"/>
        <v>10125341.322007103</v>
      </c>
      <c r="V41" s="26">
        <f t="shared" ca="1" si="4"/>
        <v>11256413.833353106</v>
      </c>
      <c r="W41" s="26">
        <f t="shared" ca="1" si="4"/>
        <v>12380481.602396373</v>
      </c>
      <c r="X41" s="26">
        <f t="shared" ca="1" si="4"/>
        <v>13512473.136243206</v>
      </c>
      <c r="Y41" s="26">
        <f t="shared" ca="1" si="4"/>
        <v>14644189.284842024</v>
      </c>
      <c r="Z41" s="26">
        <f t="shared" ca="1" si="4"/>
        <v>13133728.892315073</v>
      </c>
      <c r="AA41" s="26">
        <f t="shared" ca="1" si="4"/>
        <v>11306775.438282253</v>
      </c>
      <c r="AB41" s="26">
        <f t="shared" ca="1" si="4"/>
        <v>9681828.7604864724</v>
      </c>
      <c r="AC41" s="26">
        <f t="shared" ca="1" si="4"/>
        <v>10810739.3963276</v>
      </c>
      <c r="AD41" s="26">
        <f t="shared" ca="1" si="4"/>
        <v>11937597.444940399</v>
      </c>
      <c r="AE41" s="26">
        <f t="shared" ca="1" si="4"/>
        <v>13066405.258309156</v>
      </c>
      <c r="AF41" s="26">
        <f t="shared" ca="1" si="4"/>
        <v>14199585.723181201</v>
      </c>
      <c r="AG41" s="26">
        <f t="shared" ca="1" si="4"/>
        <v>15337140.855540669</v>
      </c>
      <c r="AH41" s="26">
        <f t="shared" ca="1" si="4"/>
        <v>16475433.407118496</v>
      </c>
      <c r="AI41" s="26">
        <f t="shared" ca="1" si="4"/>
        <v>17603078.480385162</v>
      </c>
      <c r="AJ41" s="26">
        <f t="shared" ca="1" si="4"/>
        <v>18741126.914985161</v>
      </c>
      <c r="AK41" s="26">
        <f t="shared" ca="1" si="4"/>
        <v>19879123.101585161</v>
      </c>
      <c r="AL41" s="26">
        <f t="shared" ca="1" si="4"/>
        <v>21017069.05618516</v>
      </c>
      <c r="AM41" s="26">
        <f t="shared" ca="1" si="4"/>
        <v>22146389.912785161</v>
      </c>
    </row>
  </sheetData>
  <mergeCells count="1">
    <mergeCell ref="A3:A5"/>
  </mergeCells>
  <hyperlinks>
    <hyperlink ref="A2" location="CRUSCOTTO!A1" display="RITORNA AL CRUSCOTTO" xr:uid="{0F9AD6E3-9263-474B-AC61-CD6D656A8C61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28160-8FC9-44A6-93E5-E37F9E71383D}">
  <sheetPr>
    <tabColor rgb="FFFF0000"/>
  </sheetPr>
  <dimension ref="B1:AM16"/>
  <sheetViews>
    <sheetView showGridLines="0" workbookViewId="0">
      <selection activeCell="B11" sqref="B11"/>
    </sheetView>
  </sheetViews>
  <sheetFormatPr defaultRowHeight="15" x14ac:dyDescent="0.25"/>
  <cols>
    <col min="2" max="2" width="30.140625" customWidth="1"/>
    <col min="3" max="3" width="12.140625" bestFit="1" customWidth="1"/>
    <col min="4" max="4" width="11.28515625" customWidth="1"/>
    <col min="5" max="13" width="11" bestFit="1" customWidth="1"/>
    <col min="14" max="38" width="12" bestFit="1" customWidth="1"/>
  </cols>
  <sheetData>
    <row r="1" spans="2:39" x14ac:dyDescent="0.25">
      <c r="B1" s="24" t="s">
        <v>131</v>
      </c>
      <c r="C1" s="1">
        <f>+SPm!E3</f>
        <v>43861</v>
      </c>
      <c r="D1" s="1">
        <f>+SPm!F3</f>
        <v>43890</v>
      </c>
      <c r="E1" s="1">
        <f>+SPm!G3</f>
        <v>43921</v>
      </c>
      <c r="F1" s="1">
        <f>+SPm!H3</f>
        <v>43951</v>
      </c>
      <c r="G1" s="1">
        <f>+SPm!I3</f>
        <v>43982</v>
      </c>
      <c r="H1" s="1">
        <f>+SPm!J3</f>
        <v>44012</v>
      </c>
      <c r="I1" s="1">
        <f>+SPm!K3</f>
        <v>44043</v>
      </c>
      <c r="J1" s="1">
        <f>+SPm!L3</f>
        <v>44074</v>
      </c>
      <c r="K1" s="1">
        <f>+SPm!M3</f>
        <v>44104</v>
      </c>
      <c r="L1" s="1">
        <f>+SPm!N3</f>
        <v>44135</v>
      </c>
      <c r="M1" s="1">
        <f>+SPm!O3</f>
        <v>44165</v>
      </c>
      <c r="N1" s="1">
        <f>+SPm!P3</f>
        <v>44196</v>
      </c>
      <c r="O1" s="1">
        <f>+SPm!Q3</f>
        <v>44227</v>
      </c>
      <c r="P1" s="1">
        <f>+SPm!R3</f>
        <v>44255</v>
      </c>
      <c r="Q1" s="1">
        <f>+SPm!S3</f>
        <v>44286</v>
      </c>
      <c r="R1" s="1">
        <f>+SPm!T3</f>
        <v>44316</v>
      </c>
      <c r="S1" s="1">
        <f>+SPm!U3</f>
        <v>44347</v>
      </c>
      <c r="T1" s="1">
        <f>+SPm!V3</f>
        <v>44377</v>
      </c>
      <c r="U1" s="1">
        <f>+SPm!W3</f>
        <v>44408</v>
      </c>
      <c r="V1" s="1">
        <f>+SPm!X3</f>
        <v>44439</v>
      </c>
      <c r="W1" s="1">
        <f>+SPm!Y3</f>
        <v>44469</v>
      </c>
      <c r="X1" s="1">
        <f>+SPm!Z3</f>
        <v>44500</v>
      </c>
      <c r="Y1" s="1">
        <f>+SPm!AA3</f>
        <v>44530</v>
      </c>
      <c r="Z1" s="1">
        <f>+SPm!AB3</f>
        <v>44561</v>
      </c>
      <c r="AA1" s="1">
        <f>+SPm!AC3</f>
        <v>44592</v>
      </c>
      <c r="AB1" s="1">
        <f>+SPm!AD3</f>
        <v>44620</v>
      </c>
      <c r="AC1" s="1">
        <f>+SPm!AE3</f>
        <v>44651</v>
      </c>
      <c r="AD1" s="1">
        <f>+SPm!AF3</f>
        <v>44681</v>
      </c>
      <c r="AE1" s="1">
        <f>+SPm!AG3</f>
        <v>44712</v>
      </c>
      <c r="AF1" s="1">
        <f>+SPm!AH3</f>
        <v>44742</v>
      </c>
      <c r="AG1" s="1">
        <f>+SPm!AI3</f>
        <v>44773</v>
      </c>
      <c r="AH1" s="1">
        <f>+SPm!AJ3</f>
        <v>44804</v>
      </c>
      <c r="AI1" s="1">
        <f>+SPm!AK3</f>
        <v>44834</v>
      </c>
      <c r="AJ1" s="1">
        <f>+SPm!AL3</f>
        <v>44865</v>
      </c>
      <c r="AK1" s="1">
        <f>+SPm!AM3</f>
        <v>44895</v>
      </c>
      <c r="AL1" s="1">
        <f>+SPm!AN3</f>
        <v>44926</v>
      </c>
      <c r="AM1" s="1"/>
    </row>
    <row r="2" spans="2:39" x14ac:dyDescent="0.25">
      <c r="B2" s="24" t="s">
        <v>139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2:39" x14ac:dyDescent="0.25">
      <c r="B4" s="104" t="s">
        <v>132</v>
      </c>
      <c r="C4" s="71">
        <f>+'VARIAZIONI PATRIMONIALI'!C7</f>
        <v>84466.186900000001</v>
      </c>
      <c r="D4" s="71">
        <f>+'VARIAZIONI PATRIMONIALI'!D7+C7</f>
        <v>71700.058900000004</v>
      </c>
      <c r="E4" s="71">
        <f>+'VARIAZIONI PATRIMONIALI'!E7+D7</f>
        <v>36505.266899999995</v>
      </c>
      <c r="F4" s="71">
        <f>+'VARIAZIONI PATRIMONIALI'!F7+E7</f>
        <v>37048.634635439448</v>
      </c>
      <c r="G4" s="71">
        <f>+'VARIAZIONI PATRIMONIALI'!G7+F7</f>
        <v>37056.420138467452</v>
      </c>
      <c r="H4" s="71">
        <f>+'VARIAZIONI PATRIMONIALI'!H7+G7</f>
        <v>37064.050187621775</v>
      </c>
      <c r="I4" s="71">
        <f>+'VARIAZIONI PATRIMONIALI'!I7+H7</f>
        <v>37071.860843971335</v>
      </c>
      <c r="J4" s="71">
        <f>+'VARIAZIONI PATRIMONIALI'!J7+I7</f>
        <v>37079.684168882261</v>
      </c>
      <c r="K4" s="71">
        <f>+'VARIAZIONI PATRIMONIALI'!K7+J7</f>
        <v>37087.352224019451</v>
      </c>
      <c r="L4" s="71">
        <f>+'VARIAZIONI PATRIMONIALI'!L7+K7</f>
        <v>37095.201071347896</v>
      </c>
      <c r="M4" s="71">
        <f>+'VARIAZIONI PATRIMONIALI'!M7+L7</f>
        <v>37102.894773134263</v>
      </c>
      <c r="N4" s="71">
        <f>+'VARIAZIONI PATRIMONIALI'!N7+M7</f>
        <v>37110.769391948248</v>
      </c>
      <c r="O4" s="71">
        <f>+'VARIAZIONI PATRIMONIALI'!O7+N7</f>
        <v>37118.65699066416</v>
      </c>
      <c r="P4" s="71">
        <f>+'VARIAZIONI PATRIMONIALI'!P7+O7</f>
        <v>37126.053632462303</v>
      </c>
      <c r="Q4" s="71">
        <f>+'VARIAZIONI PATRIMONIALI'!Q7+P7</f>
        <v>37133.967380830567</v>
      </c>
      <c r="R4" s="71">
        <f>+'VARIAZIONI PATRIMONIALI'!R7+Q7</f>
        <v>37141.726299565817</v>
      </c>
      <c r="S4" s="71">
        <f>+'VARIAZIONI PATRIMONIALI'!S7+R7</f>
        <v>37149.666452775498</v>
      </c>
      <c r="T4" s="71">
        <f>+'VARIAZIONI PATRIMONIALI'!T7+S7</f>
        <v>37157.45190487909</v>
      </c>
      <c r="U4" s="71">
        <f>+'VARIAZIONI PATRIMONIALI'!U7+T7</f>
        <v>36943.701334572237</v>
      </c>
      <c r="V4" s="71">
        <f>+'VARIAZIONI PATRIMONIALI'!V7+U7</f>
        <v>36950.613067001315</v>
      </c>
      <c r="W4" s="71">
        <f>+'VARIAZIONI PATRIMONIALI'!W7+V7</f>
        <v>36733.166296034084</v>
      </c>
      <c r="X4" s="71">
        <f>+'VARIAZIONI PATRIMONIALI'!X7+W7</f>
        <v>36739.024773081597</v>
      </c>
      <c r="Y4" s="71">
        <f>+'VARIAZIONI PATRIMONIALI'!Y7+X7</f>
        <v>36744.718416359028</v>
      </c>
      <c r="Z4" s="71">
        <f>+'VARIAZIONI PATRIMONIALI'!Z7+Y7</f>
        <v>36750.583241278167</v>
      </c>
      <c r="AA4" s="71">
        <f>+'VARIAZIONI PATRIMONIALI'!AA7+Z7</f>
        <v>36756.45126332582</v>
      </c>
      <c r="AB4" s="71">
        <f>+'VARIAZIONI PATRIMONIALI'!AB7+AA7</f>
        <v>36761.818498064153</v>
      </c>
      <c r="AC4" s="71">
        <f>+'VARIAZIONI PATRIMONIALI'!AC7+AB7</f>
        <v>36767.692961131121</v>
      </c>
      <c r="AD4" s="71">
        <f>+'VARIAZIONI PATRIMONIALI'!AD7+AC7</f>
        <v>36773.402668240757</v>
      </c>
      <c r="AE4" s="71">
        <f>+'VARIAZIONI PATRIMONIALI'!AE7+AD7</f>
        <v>36779.283635183623</v>
      </c>
      <c r="AF4" s="71">
        <f>+'VARIAZIONI PATRIMONIALI'!AF7+AE7</f>
        <v>36784.999877827104</v>
      </c>
      <c r="AG4" s="71">
        <f>+'VARIAZIONI PATRIMONIALI'!AG7+AF7</f>
        <v>36648.402900000001</v>
      </c>
      <c r="AH4" s="71">
        <f>+'VARIAZIONI PATRIMONIALI'!AH7+AG7</f>
        <v>36653.6109</v>
      </c>
      <c r="AI4" s="71">
        <f>+'VARIAZIONI PATRIMONIALI'!AI7+AH7</f>
        <v>36658.650900000001</v>
      </c>
      <c r="AJ4" s="71">
        <f>+'VARIAZIONI PATRIMONIALI'!AJ7+AI7</f>
        <v>36663.858899999999</v>
      </c>
      <c r="AK4" s="71">
        <f>+'VARIAZIONI PATRIMONIALI'!AK7+AJ7</f>
        <v>36668.8989</v>
      </c>
      <c r="AL4" s="71">
        <f>+'VARIAZIONI PATRIMONIALI'!AL7+AK7</f>
        <v>36674.106899999999</v>
      </c>
    </row>
    <row r="5" spans="2:39" x14ac:dyDescent="0.25">
      <c r="B5" s="104" t="s">
        <v>133</v>
      </c>
      <c r="C5" s="71">
        <f>+'VARIAZIONI PATRIMONIALI'!C29</f>
        <v>107060.24543999988</v>
      </c>
      <c r="D5" s="71">
        <f>+'VARIAZIONI PATRIMONIALI'!D29</f>
        <v>86104.622399999993</v>
      </c>
      <c r="E5" s="71">
        <f>+'VARIAZIONI PATRIMONIALI'!E29</f>
        <v>86104.622399999993</v>
      </c>
      <c r="F5" s="71">
        <f>+'VARIAZIONI PATRIMONIALI'!F29</f>
        <v>86104.622399999993</v>
      </c>
      <c r="G5" s="71">
        <f>+'VARIAZIONI PATRIMONIALI'!G29</f>
        <v>86104.622399999993</v>
      </c>
      <c r="H5" s="71">
        <f>+'VARIAZIONI PATRIMONIALI'!H29</f>
        <v>86104.622399999993</v>
      </c>
      <c r="I5" s="71">
        <f>+'VARIAZIONI PATRIMONIALI'!I29</f>
        <v>86104.622399999993</v>
      </c>
      <c r="J5" s="71">
        <f>+'VARIAZIONI PATRIMONIALI'!J29</f>
        <v>86104.622399999993</v>
      </c>
      <c r="K5" s="71">
        <f>+'VARIAZIONI PATRIMONIALI'!K29</f>
        <v>86104.622399999993</v>
      </c>
      <c r="L5" s="71">
        <f>+'VARIAZIONI PATRIMONIALI'!L29</f>
        <v>86104.622399999993</v>
      </c>
      <c r="M5" s="71">
        <f>+'VARIAZIONI PATRIMONIALI'!M29</f>
        <v>86104.622399999993</v>
      </c>
      <c r="N5" s="71">
        <f>+'VARIAZIONI PATRIMONIALI'!N29</f>
        <v>86104.622399999993</v>
      </c>
      <c r="O5" s="71">
        <f>+'VARIAZIONI PATRIMONIALI'!O29</f>
        <v>86104.622399999993</v>
      </c>
      <c r="P5" s="71">
        <f>+'VARIAZIONI PATRIMONIALI'!P29</f>
        <v>86104.622399999993</v>
      </c>
      <c r="Q5" s="71">
        <f>+'VARIAZIONI PATRIMONIALI'!Q29</f>
        <v>86104.622399999993</v>
      </c>
      <c r="R5" s="71">
        <f>+'VARIAZIONI PATRIMONIALI'!R29</f>
        <v>86104.622399999993</v>
      </c>
      <c r="S5" s="71">
        <f>+'VARIAZIONI PATRIMONIALI'!S29</f>
        <v>86104.622399999993</v>
      </c>
      <c r="T5" s="71">
        <f>+'VARIAZIONI PATRIMONIALI'!T29</f>
        <v>86104.622399999993</v>
      </c>
      <c r="U5" s="71">
        <f>+'VARIAZIONI PATRIMONIALI'!U29</f>
        <v>86104.622399999993</v>
      </c>
      <c r="V5" s="71">
        <f>+'VARIAZIONI PATRIMONIALI'!V29</f>
        <v>86104.622399999993</v>
      </c>
      <c r="W5" s="71">
        <f>+'VARIAZIONI PATRIMONIALI'!W29</f>
        <v>86104.622399999993</v>
      </c>
      <c r="X5" s="71">
        <f>+'VARIAZIONI PATRIMONIALI'!X29</f>
        <v>86104.622399999993</v>
      </c>
      <c r="Y5" s="71">
        <f>+'VARIAZIONI PATRIMONIALI'!Y29</f>
        <v>86104.622399999993</v>
      </c>
      <c r="Z5" s="71">
        <f>+'VARIAZIONI PATRIMONIALI'!Z29</f>
        <v>86104.622399999993</v>
      </c>
      <c r="AA5" s="71">
        <f>+'VARIAZIONI PATRIMONIALI'!AA29</f>
        <v>86104.622399999993</v>
      </c>
      <c r="AB5" s="71">
        <f>+'VARIAZIONI PATRIMONIALI'!AB29</f>
        <v>86104.622399999993</v>
      </c>
      <c r="AC5" s="71">
        <f>+'VARIAZIONI PATRIMONIALI'!AC29</f>
        <v>86104.622399999993</v>
      </c>
      <c r="AD5" s="71">
        <f>+'VARIAZIONI PATRIMONIALI'!AD29</f>
        <v>86104.622399999993</v>
      </c>
      <c r="AE5" s="71">
        <f>+'VARIAZIONI PATRIMONIALI'!AE29</f>
        <v>86104.622399999993</v>
      </c>
      <c r="AF5" s="71">
        <f>+'VARIAZIONI PATRIMONIALI'!AF29</f>
        <v>86104.622399999993</v>
      </c>
      <c r="AG5" s="71">
        <f>+'VARIAZIONI PATRIMONIALI'!AG29</f>
        <v>86104.622399999993</v>
      </c>
      <c r="AH5" s="71">
        <f>+'VARIAZIONI PATRIMONIALI'!AH29</f>
        <v>86104.622399999993</v>
      </c>
      <c r="AI5" s="71">
        <f>+'VARIAZIONI PATRIMONIALI'!AI29</f>
        <v>86104.622399999993</v>
      </c>
      <c r="AJ5" s="71">
        <f>+'VARIAZIONI PATRIMONIALI'!AJ29</f>
        <v>86104.622399999993</v>
      </c>
      <c r="AK5" s="71">
        <f>+'VARIAZIONI PATRIMONIALI'!AK29</f>
        <v>86104.622399999993</v>
      </c>
      <c r="AL5" s="71">
        <f>+'VARIAZIONI PATRIMONIALI'!AL29</f>
        <v>50000</v>
      </c>
    </row>
    <row r="6" spans="2:39" x14ac:dyDescent="0.25">
      <c r="B6" s="104" t="s">
        <v>134</v>
      </c>
      <c r="C6" s="71">
        <f>+IF(C5&gt;C4,C5-C4,0)</f>
        <v>22594.058539999882</v>
      </c>
      <c r="D6" s="71">
        <f>+IF(D5&gt;D4,D5-D4,0)</f>
        <v>14404.563499999989</v>
      </c>
      <c r="E6" s="71">
        <f t="shared" ref="E6:AL6" si="0">+IF(E5&gt;E4,E5-E4,0)</f>
        <v>49599.355499999998</v>
      </c>
      <c r="F6" s="71">
        <f t="shared" si="0"/>
        <v>49055.987764560545</v>
      </c>
      <c r="G6" s="71">
        <f t="shared" si="0"/>
        <v>49048.20226153254</v>
      </c>
      <c r="H6" s="71">
        <f t="shared" si="0"/>
        <v>49040.572212378218</v>
      </c>
      <c r="I6" s="71">
        <f t="shared" si="0"/>
        <v>49032.761556028658</v>
      </c>
      <c r="J6" s="71">
        <f t="shared" si="0"/>
        <v>49024.938231117732</v>
      </c>
      <c r="K6" s="71">
        <f t="shared" si="0"/>
        <v>49017.270175980542</v>
      </c>
      <c r="L6" s="71">
        <f t="shared" si="0"/>
        <v>49009.421328652097</v>
      </c>
      <c r="M6" s="71">
        <f t="shared" si="0"/>
        <v>49001.72762686573</v>
      </c>
      <c r="N6" s="71">
        <f t="shared" si="0"/>
        <v>48993.853008051745</v>
      </c>
      <c r="O6" s="71">
        <f t="shared" si="0"/>
        <v>48985.965409335833</v>
      </c>
      <c r="P6" s="71">
        <f t="shared" si="0"/>
        <v>48978.56876753769</v>
      </c>
      <c r="Q6" s="71">
        <f t="shared" si="0"/>
        <v>48970.655019169426</v>
      </c>
      <c r="R6" s="71">
        <f t="shared" si="0"/>
        <v>48962.896100434176</v>
      </c>
      <c r="S6" s="71">
        <f t="shared" si="0"/>
        <v>48954.955947224495</v>
      </c>
      <c r="T6" s="71">
        <f t="shared" si="0"/>
        <v>48947.170495120903</v>
      </c>
      <c r="U6" s="71">
        <f t="shared" si="0"/>
        <v>49160.921065427756</v>
      </c>
      <c r="V6" s="71">
        <f t="shared" si="0"/>
        <v>49154.009332998678</v>
      </c>
      <c r="W6" s="71">
        <f t="shared" si="0"/>
        <v>49371.456103965909</v>
      </c>
      <c r="X6" s="71">
        <f t="shared" si="0"/>
        <v>49365.597626918396</v>
      </c>
      <c r="Y6" s="71">
        <f t="shared" si="0"/>
        <v>49359.903983640965</v>
      </c>
      <c r="Z6" s="71">
        <f t="shared" si="0"/>
        <v>49354.039158721826</v>
      </c>
      <c r="AA6" s="71">
        <f t="shared" si="0"/>
        <v>49348.171136674173</v>
      </c>
      <c r="AB6" s="71">
        <f t="shared" si="0"/>
        <v>49342.80390193584</v>
      </c>
      <c r="AC6" s="71">
        <f t="shared" si="0"/>
        <v>49336.929438868872</v>
      </c>
      <c r="AD6" s="71">
        <f t="shared" si="0"/>
        <v>49331.219731759236</v>
      </c>
      <c r="AE6" s="71">
        <f t="shared" si="0"/>
        <v>49325.33876481637</v>
      </c>
      <c r="AF6" s="71">
        <f t="shared" si="0"/>
        <v>49319.622522172889</v>
      </c>
      <c r="AG6" s="71">
        <f t="shared" si="0"/>
        <v>49456.219499999992</v>
      </c>
      <c r="AH6" s="71">
        <f t="shared" si="0"/>
        <v>49451.011499999993</v>
      </c>
      <c r="AI6" s="71">
        <f t="shared" si="0"/>
        <v>49445.971499999992</v>
      </c>
      <c r="AJ6" s="71">
        <f t="shared" si="0"/>
        <v>49440.763499999994</v>
      </c>
      <c r="AK6" s="71">
        <f t="shared" si="0"/>
        <v>49435.723499999993</v>
      </c>
      <c r="AL6" s="71">
        <f t="shared" si="0"/>
        <v>13325.893100000001</v>
      </c>
    </row>
    <row r="7" spans="2:39" x14ac:dyDescent="0.25">
      <c r="B7" s="104" t="s">
        <v>135</v>
      </c>
      <c r="C7" s="71">
        <f>IF(C4&gt;C5,C4-C5,0)</f>
        <v>0</v>
      </c>
      <c r="D7" s="71">
        <f>IF(D4&gt;D5,D4-D5,0)</f>
        <v>0</v>
      </c>
      <c r="E7" s="71">
        <f t="shared" ref="E7:AL7" si="1">IF(E4&gt;E5,E4-E5,0)</f>
        <v>0</v>
      </c>
      <c r="F7" s="71">
        <f t="shared" si="1"/>
        <v>0</v>
      </c>
      <c r="G7" s="71">
        <f t="shared" si="1"/>
        <v>0</v>
      </c>
      <c r="H7" s="71">
        <f t="shared" si="1"/>
        <v>0</v>
      </c>
      <c r="I7" s="71">
        <f t="shared" si="1"/>
        <v>0</v>
      </c>
      <c r="J7" s="71">
        <f t="shared" si="1"/>
        <v>0</v>
      </c>
      <c r="K7" s="71">
        <f t="shared" si="1"/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71">
        <f t="shared" si="1"/>
        <v>0</v>
      </c>
      <c r="R7" s="71">
        <f t="shared" si="1"/>
        <v>0</v>
      </c>
      <c r="S7" s="71">
        <f t="shared" si="1"/>
        <v>0</v>
      </c>
      <c r="T7" s="71">
        <f t="shared" si="1"/>
        <v>0</v>
      </c>
      <c r="U7" s="71">
        <f t="shared" si="1"/>
        <v>0</v>
      </c>
      <c r="V7" s="71">
        <f t="shared" si="1"/>
        <v>0</v>
      </c>
      <c r="W7" s="71">
        <f t="shared" si="1"/>
        <v>0</v>
      </c>
      <c r="X7" s="71">
        <f t="shared" si="1"/>
        <v>0</v>
      </c>
      <c r="Y7" s="71">
        <f t="shared" si="1"/>
        <v>0</v>
      </c>
      <c r="Z7" s="71">
        <f t="shared" si="1"/>
        <v>0</v>
      </c>
      <c r="AA7" s="71">
        <f t="shared" si="1"/>
        <v>0</v>
      </c>
      <c r="AB7" s="71">
        <f t="shared" si="1"/>
        <v>0</v>
      </c>
      <c r="AC7" s="71">
        <f t="shared" si="1"/>
        <v>0</v>
      </c>
      <c r="AD7" s="71">
        <f t="shared" si="1"/>
        <v>0</v>
      </c>
      <c r="AE7" s="71">
        <f t="shared" si="1"/>
        <v>0</v>
      </c>
      <c r="AF7" s="71">
        <f t="shared" si="1"/>
        <v>0</v>
      </c>
      <c r="AG7" s="71">
        <f t="shared" si="1"/>
        <v>0</v>
      </c>
      <c r="AH7" s="71">
        <f t="shared" si="1"/>
        <v>0</v>
      </c>
      <c r="AI7" s="71">
        <f t="shared" si="1"/>
        <v>0</v>
      </c>
      <c r="AJ7" s="71">
        <f t="shared" si="1"/>
        <v>0</v>
      </c>
      <c r="AK7" s="71">
        <f t="shared" si="1"/>
        <v>0</v>
      </c>
      <c r="AL7" s="71">
        <f t="shared" si="1"/>
        <v>0</v>
      </c>
    </row>
    <row r="8" spans="2:39" x14ac:dyDescent="0.25">
      <c r="B8" s="104" t="s">
        <v>136</v>
      </c>
      <c r="C8" s="71">
        <v>0</v>
      </c>
      <c r="D8" s="71">
        <f>+C6</f>
        <v>22594.058539999882</v>
      </c>
      <c r="E8" s="71">
        <f t="shared" ref="E8:AL8" si="2">+D6</f>
        <v>14404.563499999989</v>
      </c>
      <c r="F8" s="71">
        <f t="shared" si="2"/>
        <v>49599.355499999998</v>
      </c>
      <c r="G8" s="71">
        <f t="shared" si="2"/>
        <v>49055.987764560545</v>
      </c>
      <c r="H8" s="71">
        <f t="shared" si="2"/>
        <v>49048.20226153254</v>
      </c>
      <c r="I8" s="71">
        <f t="shared" si="2"/>
        <v>49040.572212378218</v>
      </c>
      <c r="J8" s="71">
        <f t="shared" si="2"/>
        <v>49032.761556028658</v>
      </c>
      <c r="K8" s="71">
        <f t="shared" si="2"/>
        <v>49024.938231117732</v>
      </c>
      <c r="L8" s="71">
        <f t="shared" si="2"/>
        <v>49017.270175980542</v>
      </c>
      <c r="M8" s="71">
        <f t="shared" si="2"/>
        <v>49009.421328652097</v>
      </c>
      <c r="N8" s="71">
        <f t="shared" si="2"/>
        <v>49001.72762686573</v>
      </c>
      <c r="O8" s="71">
        <f t="shared" si="2"/>
        <v>48993.853008051745</v>
      </c>
      <c r="P8" s="71">
        <f t="shared" si="2"/>
        <v>48985.965409335833</v>
      </c>
      <c r="Q8" s="71">
        <f t="shared" si="2"/>
        <v>48978.56876753769</v>
      </c>
      <c r="R8" s="71">
        <f t="shared" si="2"/>
        <v>48970.655019169426</v>
      </c>
      <c r="S8" s="71">
        <f t="shared" si="2"/>
        <v>48962.896100434176</v>
      </c>
      <c r="T8" s="71">
        <f t="shared" si="2"/>
        <v>48954.955947224495</v>
      </c>
      <c r="U8" s="71">
        <f t="shared" si="2"/>
        <v>48947.170495120903</v>
      </c>
      <c r="V8" s="71">
        <f t="shared" si="2"/>
        <v>49160.921065427756</v>
      </c>
      <c r="W8" s="71">
        <f t="shared" si="2"/>
        <v>49154.009332998678</v>
      </c>
      <c r="X8" s="71">
        <f t="shared" si="2"/>
        <v>49371.456103965909</v>
      </c>
      <c r="Y8" s="71">
        <f t="shared" si="2"/>
        <v>49365.597626918396</v>
      </c>
      <c r="Z8" s="71">
        <f t="shared" si="2"/>
        <v>49359.903983640965</v>
      </c>
      <c r="AA8" s="71">
        <f t="shared" si="2"/>
        <v>49354.039158721826</v>
      </c>
      <c r="AB8" s="71">
        <f t="shared" si="2"/>
        <v>49348.171136674173</v>
      </c>
      <c r="AC8" s="71">
        <f t="shared" si="2"/>
        <v>49342.80390193584</v>
      </c>
      <c r="AD8" s="71">
        <f t="shared" si="2"/>
        <v>49336.929438868872</v>
      </c>
      <c r="AE8" s="71">
        <f t="shared" si="2"/>
        <v>49331.219731759236</v>
      </c>
      <c r="AF8" s="71">
        <f t="shared" si="2"/>
        <v>49325.33876481637</v>
      </c>
      <c r="AG8" s="71">
        <f t="shared" si="2"/>
        <v>49319.622522172889</v>
      </c>
      <c r="AH8" s="71">
        <f t="shared" si="2"/>
        <v>49456.219499999992</v>
      </c>
      <c r="AI8" s="71">
        <f t="shared" si="2"/>
        <v>49451.011499999993</v>
      </c>
      <c r="AJ8" s="71">
        <f t="shared" si="2"/>
        <v>49445.971499999992</v>
      </c>
      <c r="AK8" s="71">
        <f t="shared" si="2"/>
        <v>49440.763499999994</v>
      </c>
      <c r="AL8" s="71">
        <f t="shared" si="2"/>
        <v>49435.723499999993</v>
      </c>
    </row>
    <row r="9" spans="2:39" x14ac:dyDescent="0.25">
      <c r="B9" s="104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2:39" x14ac:dyDescent="0.25">
      <c r="B10" s="104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</row>
    <row r="11" spans="2:39" x14ac:dyDescent="0.25">
      <c r="B11" s="104" t="s">
        <v>137</v>
      </c>
      <c r="C11" s="71">
        <f>+C7</f>
        <v>0</v>
      </c>
      <c r="D11" s="71">
        <f>+D7-C7</f>
        <v>0</v>
      </c>
      <c r="E11" s="71">
        <f t="shared" ref="E11:AL11" si="3">+E7-D7</f>
        <v>0</v>
      </c>
      <c r="F11" s="71">
        <f t="shared" si="3"/>
        <v>0</v>
      </c>
      <c r="G11" s="71">
        <f t="shared" si="3"/>
        <v>0</v>
      </c>
      <c r="H11" s="71">
        <f t="shared" si="3"/>
        <v>0</v>
      </c>
      <c r="I11" s="71">
        <f t="shared" si="3"/>
        <v>0</v>
      </c>
      <c r="J11" s="71">
        <f t="shared" si="3"/>
        <v>0</v>
      </c>
      <c r="K11" s="71">
        <f t="shared" si="3"/>
        <v>0</v>
      </c>
      <c r="L11" s="71">
        <f t="shared" si="3"/>
        <v>0</v>
      </c>
      <c r="M11" s="71">
        <f t="shared" si="3"/>
        <v>0</v>
      </c>
      <c r="N11" s="71">
        <f t="shared" si="3"/>
        <v>0</v>
      </c>
      <c r="O11" s="71">
        <f t="shared" si="3"/>
        <v>0</v>
      </c>
      <c r="P11" s="71">
        <f t="shared" si="3"/>
        <v>0</v>
      </c>
      <c r="Q11" s="71">
        <f t="shared" si="3"/>
        <v>0</v>
      </c>
      <c r="R11" s="71">
        <f t="shared" si="3"/>
        <v>0</v>
      </c>
      <c r="S11" s="71">
        <f t="shared" si="3"/>
        <v>0</v>
      </c>
      <c r="T11" s="71">
        <f t="shared" si="3"/>
        <v>0</v>
      </c>
      <c r="U11" s="71">
        <f t="shared" si="3"/>
        <v>0</v>
      </c>
      <c r="V11" s="71">
        <f t="shared" si="3"/>
        <v>0</v>
      </c>
      <c r="W11" s="71">
        <f t="shared" si="3"/>
        <v>0</v>
      </c>
      <c r="X11" s="71">
        <f t="shared" si="3"/>
        <v>0</v>
      </c>
      <c r="Y11" s="71">
        <f t="shared" si="3"/>
        <v>0</v>
      </c>
      <c r="Z11" s="71">
        <f t="shared" si="3"/>
        <v>0</v>
      </c>
      <c r="AA11" s="71">
        <f t="shared" si="3"/>
        <v>0</v>
      </c>
      <c r="AB11" s="71">
        <f t="shared" si="3"/>
        <v>0</v>
      </c>
      <c r="AC11" s="71">
        <f t="shared" si="3"/>
        <v>0</v>
      </c>
      <c r="AD11" s="71">
        <f t="shared" si="3"/>
        <v>0</v>
      </c>
      <c r="AE11" s="71">
        <f t="shared" si="3"/>
        <v>0</v>
      </c>
      <c r="AF11" s="71">
        <f t="shared" si="3"/>
        <v>0</v>
      </c>
      <c r="AG11" s="71">
        <f t="shared" si="3"/>
        <v>0</v>
      </c>
      <c r="AH11" s="71">
        <f t="shared" si="3"/>
        <v>0</v>
      </c>
      <c r="AI11" s="71">
        <f t="shared" si="3"/>
        <v>0</v>
      </c>
      <c r="AJ11" s="71">
        <f t="shared" si="3"/>
        <v>0</v>
      </c>
      <c r="AK11" s="71">
        <f t="shared" si="3"/>
        <v>0</v>
      </c>
      <c r="AL11" s="71">
        <f t="shared" si="3"/>
        <v>0</v>
      </c>
    </row>
    <row r="12" spans="2:39" x14ac:dyDescent="0.25">
      <c r="B12" s="104" t="s">
        <v>138</v>
      </c>
      <c r="C12" s="71">
        <f>+C6-C8</f>
        <v>22594.058539999882</v>
      </c>
      <c r="D12" s="71">
        <f>+D6-D8</f>
        <v>-8189.4950399998925</v>
      </c>
      <c r="E12" s="71">
        <f t="shared" ref="E12:AL12" si="4">+E6-E8</f>
        <v>35194.792000000009</v>
      </c>
      <c r="F12" s="71">
        <f t="shared" si="4"/>
        <v>-543.3677354394531</v>
      </c>
      <c r="G12" s="71">
        <f t="shared" si="4"/>
        <v>-7.7855030280043138</v>
      </c>
      <c r="H12" s="71">
        <f t="shared" si="4"/>
        <v>-7.630049154322478</v>
      </c>
      <c r="I12" s="71">
        <f t="shared" si="4"/>
        <v>-7.8106563495603041</v>
      </c>
      <c r="J12" s="71">
        <f t="shared" si="4"/>
        <v>-7.8233249109252938</v>
      </c>
      <c r="K12" s="71">
        <f t="shared" si="4"/>
        <v>-7.6680551371900947</v>
      </c>
      <c r="L12" s="71">
        <f t="shared" si="4"/>
        <v>-7.8488473284451175</v>
      </c>
      <c r="M12" s="71">
        <f t="shared" si="4"/>
        <v>-7.6937017863674555</v>
      </c>
      <c r="N12" s="71">
        <f t="shared" si="4"/>
        <v>-7.8746188139848527</v>
      </c>
      <c r="O12" s="71">
        <f t="shared" si="4"/>
        <v>-7.8875987159117358</v>
      </c>
      <c r="P12" s="71">
        <f t="shared" si="4"/>
        <v>-7.3966417981428094</v>
      </c>
      <c r="Q12" s="71">
        <f t="shared" si="4"/>
        <v>-7.9137483682643506</v>
      </c>
      <c r="R12" s="71">
        <f t="shared" si="4"/>
        <v>-7.7589187352496083</v>
      </c>
      <c r="S12" s="71">
        <f t="shared" si="4"/>
        <v>-7.9401532096817391</v>
      </c>
      <c r="T12" s="71">
        <f t="shared" si="4"/>
        <v>-7.7854521035915241</v>
      </c>
      <c r="U12" s="71">
        <f t="shared" si="4"/>
        <v>213.75057030685275</v>
      </c>
      <c r="V12" s="71">
        <f t="shared" si="4"/>
        <v>-6.9117324290782562</v>
      </c>
      <c r="W12" s="71">
        <f t="shared" si="4"/>
        <v>217.44677096723171</v>
      </c>
      <c r="X12" s="71">
        <f t="shared" si="4"/>
        <v>-5.8584770475135883</v>
      </c>
      <c r="Y12" s="71">
        <f t="shared" si="4"/>
        <v>-5.6936432774309651</v>
      </c>
      <c r="Z12" s="71">
        <f t="shared" si="4"/>
        <v>-5.8648249191392097</v>
      </c>
      <c r="AA12" s="71">
        <f t="shared" si="4"/>
        <v>-5.8680220476526301</v>
      </c>
      <c r="AB12" s="71">
        <f t="shared" si="4"/>
        <v>-5.3672347383326269</v>
      </c>
      <c r="AC12" s="71">
        <f t="shared" si="4"/>
        <v>-5.8744630669680191</v>
      </c>
      <c r="AD12" s="71">
        <f t="shared" si="4"/>
        <v>-5.7097071096359286</v>
      </c>
      <c r="AE12" s="71">
        <f t="shared" si="4"/>
        <v>-5.8809669428665075</v>
      </c>
      <c r="AF12" s="71">
        <f t="shared" si="4"/>
        <v>-5.7162426434806548</v>
      </c>
      <c r="AG12" s="71">
        <f t="shared" si="4"/>
        <v>136.59697782710282</v>
      </c>
      <c r="AH12" s="71">
        <f t="shared" si="4"/>
        <v>-5.2079999999987194</v>
      </c>
      <c r="AI12" s="71">
        <f t="shared" si="4"/>
        <v>-5.0400000000008731</v>
      </c>
      <c r="AJ12" s="71">
        <f t="shared" si="4"/>
        <v>-5.2079999999987194</v>
      </c>
      <c r="AK12" s="71">
        <f t="shared" si="4"/>
        <v>-5.0400000000008731</v>
      </c>
      <c r="AL12" s="71">
        <f t="shared" si="4"/>
        <v>-36109.830399999992</v>
      </c>
    </row>
    <row r="14" spans="2:39" x14ac:dyDescent="0.25">
      <c r="B14" s="91" t="s">
        <v>479</v>
      </c>
    </row>
    <row r="16" spans="2:39" x14ac:dyDescent="0.25">
      <c r="B16" t="s">
        <v>482</v>
      </c>
    </row>
  </sheetData>
  <hyperlinks>
    <hyperlink ref="B14" location="CRUSCOTTO!A1" display="RITORNA AL CRUSCOTTO" xr:uid="{86BFAC9F-948F-4B7B-A017-F05670029C0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F557-2433-4FAC-8D9F-F03C5BB8A70D}">
  <sheetPr>
    <tabColor rgb="FFFFFF00"/>
  </sheetPr>
  <dimension ref="C1:AN232"/>
  <sheetViews>
    <sheetView showGridLines="0" topLeftCell="A52" workbookViewId="0">
      <selection activeCell="D66" sqref="D66"/>
    </sheetView>
  </sheetViews>
  <sheetFormatPr defaultRowHeight="15" x14ac:dyDescent="0.25"/>
  <cols>
    <col min="1" max="2" width="9.140625" style="28"/>
    <col min="3" max="3" width="22.5703125" style="28" customWidth="1"/>
    <col min="4" max="4" width="12.140625" style="28" bestFit="1" customWidth="1"/>
    <col min="5" max="5" width="11.28515625" style="28" bestFit="1" customWidth="1"/>
    <col min="6" max="6" width="10.42578125" style="28" bestFit="1" customWidth="1"/>
    <col min="7" max="39" width="11.140625" style="28" bestFit="1" customWidth="1"/>
    <col min="40" max="16384" width="9.140625" style="28"/>
  </cols>
  <sheetData>
    <row r="1" spans="3:40" x14ac:dyDescent="0.25">
      <c r="C1" s="91" t="s">
        <v>479</v>
      </c>
      <c r="E1" s="40" t="s">
        <v>359</v>
      </c>
      <c r="F1" s="70" t="s">
        <v>426</v>
      </c>
    </row>
    <row r="2" spans="3:40" s="27" customFormat="1" x14ac:dyDescent="0.25">
      <c r="C2" s="27" t="s">
        <v>161</v>
      </c>
      <c r="D2" s="31">
        <f>+I_VENDITE!E3</f>
        <v>43861</v>
      </c>
      <c r="E2" s="31">
        <f>+I_VENDITE!F3</f>
        <v>43890</v>
      </c>
      <c r="F2" s="31">
        <f>+I_VENDITE!G3</f>
        <v>43921</v>
      </c>
      <c r="G2" s="31">
        <f>+I_VENDITE!H3</f>
        <v>43951</v>
      </c>
      <c r="H2" s="31">
        <f>+I_VENDITE!I3</f>
        <v>43982</v>
      </c>
      <c r="I2" s="31">
        <f>+I_VENDITE!J3</f>
        <v>44012</v>
      </c>
      <c r="J2" s="31">
        <f>+I_VENDITE!K3</f>
        <v>44043</v>
      </c>
      <c r="K2" s="31">
        <f>+I_VENDITE!L3</f>
        <v>44074</v>
      </c>
      <c r="L2" s="31">
        <f>+I_VENDITE!M3</f>
        <v>44104</v>
      </c>
      <c r="M2" s="31">
        <f>+I_VENDITE!N3</f>
        <v>44135</v>
      </c>
      <c r="N2" s="31">
        <f>+I_VENDITE!O3</f>
        <v>44165</v>
      </c>
      <c r="O2" s="31">
        <f>+I_VENDITE!P3</f>
        <v>44196</v>
      </c>
      <c r="P2" s="31">
        <f>+I_VENDITE!Q3</f>
        <v>44227</v>
      </c>
      <c r="Q2" s="31">
        <f>+I_VENDITE!R3</f>
        <v>44255</v>
      </c>
      <c r="R2" s="31">
        <f>+I_VENDITE!S3</f>
        <v>44286</v>
      </c>
      <c r="S2" s="31">
        <f>+I_VENDITE!T3</f>
        <v>44316</v>
      </c>
      <c r="T2" s="31">
        <f>+I_VENDITE!U3</f>
        <v>44347</v>
      </c>
      <c r="U2" s="31">
        <f>+I_VENDITE!V3</f>
        <v>44377</v>
      </c>
      <c r="V2" s="31">
        <f>+I_VENDITE!W3</f>
        <v>44408</v>
      </c>
      <c r="W2" s="31">
        <f>+I_VENDITE!X3</f>
        <v>44439</v>
      </c>
      <c r="X2" s="31">
        <f>+I_VENDITE!Y3</f>
        <v>44469</v>
      </c>
      <c r="Y2" s="31">
        <f>+I_VENDITE!Z3</f>
        <v>44500</v>
      </c>
      <c r="Z2" s="31">
        <f>+I_VENDITE!AA3</f>
        <v>44530</v>
      </c>
      <c r="AA2" s="31">
        <f>+I_VENDITE!AB3</f>
        <v>44561</v>
      </c>
      <c r="AB2" s="31">
        <f>+I_VENDITE!AC3</f>
        <v>44592</v>
      </c>
      <c r="AC2" s="31">
        <f>+I_VENDITE!AD3</f>
        <v>44620</v>
      </c>
      <c r="AD2" s="31">
        <f>+I_VENDITE!AE3</f>
        <v>44651</v>
      </c>
      <c r="AE2" s="31">
        <f>+I_VENDITE!AF3</f>
        <v>44681</v>
      </c>
      <c r="AF2" s="31">
        <f>+I_VENDITE!AG3</f>
        <v>44712</v>
      </c>
      <c r="AG2" s="31">
        <f>+I_VENDITE!AH3</f>
        <v>44742</v>
      </c>
      <c r="AH2" s="31">
        <f>+I_VENDITE!AI3</f>
        <v>44773</v>
      </c>
      <c r="AI2" s="31">
        <f>+I_VENDITE!AJ3</f>
        <v>44804</v>
      </c>
      <c r="AJ2" s="31">
        <f>+I_VENDITE!AK3</f>
        <v>44834</v>
      </c>
      <c r="AK2" s="31">
        <f>+I_VENDITE!AL3</f>
        <v>44865</v>
      </c>
      <c r="AL2" s="31">
        <f>+I_VENDITE!AM3</f>
        <v>44895</v>
      </c>
      <c r="AM2" s="31">
        <f>+I_VENDITE!AN3</f>
        <v>44926</v>
      </c>
      <c r="AN2" s="31"/>
    </row>
    <row r="3" spans="3:40" x14ac:dyDescent="0.25">
      <c r="C3" s="28" t="str">
        <f>+I_VENDITE!C4</f>
        <v>Farmaco 1</v>
      </c>
      <c r="D3" s="71">
        <f>+I_VENDITE!E4*I_VENDITE!D58</f>
        <v>10000</v>
      </c>
      <c r="E3" s="71">
        <f>+I_VENDITE!F4*I_VENDITE!E58</f>
        <v>10000</v>
      </c>
      <c r="F3" s="71">
        <f>+I_VENDITE!G4*I_VENDITE!F58</f>
        <v>10000</v>
      </c>
      <c r="G3" s="71">
        <f>+I_VENDITE!H4*I_VENDITE!G58</f>
        <v>10000</v>
      </c>
      <c r="H3" s="71">
        <f>+I_VENDITE!I4*I_VENDITE!H58</f>
        <v>10000</v>
      </c>
      <c r="I3" s="71">
        <f>+I_VENDITE!J4*I_VENDITE!I58</f>
        <v>10000</v>
      </c>
      <c r="J3" s="71">
        <f>+I_VENDITE!K4*I_VENDITE!J58</f>
        <v>10000</v>
      </c>
      <c r="K3" s="71">
        <f>+I_VENDITE!L4*I_VENDITE!K58</f>
        <v>10000</v>
      </c>
      <c r="L3" s="71">
        <f>+I_VENDITE!M4*I_VENDITE!L58</f>
        <v>10000</v>
      </c>
      <c r="M3" s="71">
        <f>+I_VENDITE!N4*I_VENDITE!M58</f>
        <v>10000</v>
      </c>
      <c r="N3" s="71">
        <f>+I_VENDITE!O4*I_VENDITE!N58</f>
        <v>10000</v>
      </c>
      <c r="O3" s="71">
        <f>+I_VENDITE!P4*I_VENDITE!O58</f>
        <v>10000</v>
      </c>
      <c r="P3" s="71">
        <f>+I_VENDITE!Q4*I_VENDITE!P58</f>
        <v>10000</v>
      </c>
      <c r="Q3" s="71">
        <f>+I_VENDITE!R4*I_VENDITE!Q58</f>
        <v>10000</v>
      </c>
      <c r="R3" s="71">
        <f>+I_VENDITE!S4*I_VENDITE!R58</f>
        <v>10000</v>
      </c>
      <c r="S3" s="71">
        <f>+I_VENDITE!T4*I_VENDITE!S58</f>
        <v>10000</v>
      </c>
      <c r="T3" s="71">
        <f>+I_VENDITE!U4*I_VENDITE!T58</f>
        <v>10000</v>
      </c>
      <c r="U3" s="71">
        <f>+I_VENDITE!V4*I_VENDITE!U58</f>
        <v>10000</v>
      </c>
      <c r="V3" s="71">
        <f>+I_VENDITE!W4*I_VENDITE!V58</f>
        <v>10000</v>
      </c>
      <c r="W3" s="71">
        <f>+I_VENDITE!X4*I_VENDITE!W58</f>
        <v>10000</v>
      </c>
      <c r="X3" s="71">
        <f>+I_VENDITE!Y4*I_VENDITE!X58</f>
        <v>10000</v>
      </c>
      <c r="Y3" s="71">
        <f>+I_VENDITE!Z4*I_VENDITE!Y58</f>
        <v>10000</v>
      </c>
      <c r="Z3" s="71">
        <f>+I_VENDITE!AA4*I_VENDITE!Z58</f>
        <v>10000</v>
      </c>
      <c r="AA3" s="71">
        <f>+I_VENDITE!AB4*I_VENDITE!AA58</f>
        <v>10000</v>
      </c>
      <c r="AB3" s="71">
        <f>+I_VENDITE!AC4*I_VENDITE!AB58</f>
        <v>10000</v>
      </c>
      <c r="AC3" s="71">
        <f>+I_VENDITE!AD4*I_VENDITE!AC58</f>
        <v>10000</v>
      </c>
      <c r="AD3" s="71">
        <f>+I_VENDITE!AE4*I_VENDITE!AD58</f>
        <v>10000</v>
      </c>
      <c r="AE3" s="71">
        <f>+I_VENDITE!AF4*I_VENDITE!AE58</f>
        <v>10000</v>
      </c>
      <c r="AF3" s="71">
        <f>+I_VENDITE!AG4*I_VENDITE!AF58</f>
        <v>10000</v>
      </c>
      <c r="AG3" s="71">
        <f>+I_VENDITE!AH4*I_VENDITE!AG58</f>
        <v>10000</v>
      </c>
      <c r="AH3" s="71">
        <f>+I_VENDITE!AI4*I_VENDITE!AH58</f>
        <v>10000</v>
      </c>
      <c r="AI3" s="71">
        <f>+I_VENDITE!AJ4*I_VENDITE!AI58</f>
        <v>10000</v>
      </c>
      <c r="AJ3" s="71">
        <f>+I_VENDITE!AK4*I_VENDITE!AJ58</f>
        <v>10000</v>
      </c>
      <c r="AK3" s="71">
        <f>+I_VENDITE!AL4*I_VENDITE!AK58</f>
        <v>10000</v>
      </c>
      <c r="AL3" s="71">
        <f>+I_VENDITE!AM4*I_VENDITE!AL58</f>
        <v>10000</v>
      </c>
      <c r="AM3" s="71">
        <f>+I_VENDITE!AN4*I_VENDITE!AM58</f>
        <v>10000</v>
      </c>
      <c r="AN3" s="29"/>
    </row>
    <row r="4" spans="3:40" x14ac:dyDescent="0.25">
      <c r="C4" s="28" t="str">
        <f>+I_VENDITE!C5</f>
        <v>Farmaco 2</v>
      </c>
      <c r="D4" s="71">
        <f>+I_VENDITE!E5*I_VENDITE!D59</f>
        <v>10000</v>
      </c>
      <c r="E4" s="71">
        <f>+I_VENDITE!F5*I_VENDITE!E59</f>
        <v>10000</v>
      </c>
      <c r="F4" s="71">
        <f>+I_VENDITE!G5*I_VENDITE!F59</f>
        <v>10000</v>
      </c>
      <c r="G4" s="71">
        <f>+I_VENDITE!H5*I_VENDITE!G59</f>
        <v>10000</v>
      </c>
      <c r="H4" s="71">
        <f>+I_VENDITE!I5*I_VENDITE!H59</f>
        <v>10000</v>
      </c>
      <c r="I4" s="71">
        <f>+I_VENDITE!J5*I_VENDITE!I59</f>
        <v>10000</v>
      </c>
      <c r="J4" s="71">
        <f>+I_VENDITE!K5*I_VENDITE!J59</f>
        <v>10000</v>
      </c>
      <c r="K4" s="71">
        <f>+I_VENDITE!L5*I_VENDITE!K59</f>
        <v>10000</v>
      </c>
      <c r="L4" s="71">
        <f>+I_VENDITE!M5*I_VENDITE!L59</f>
        <v>10000</v>
      </c>
      <c r="M4" s="71">
        <f>+I_VENDITE!N5*I_VENDITE!M59</f>
        <v>10000</v>
      </c>
      <c r="N4" s="71">
        <f>+I_VENDITE!O5*I_VENDITE!N59</f>
        <v>10000</v>
      </c>
      <c r="O4" s="71">
        <f>+I_VENDITE!P5*I_VENDITE!O59</f>
        <v>10000</v>
      </c>
      <c r="P4" s="71">
        <f>+I_VENDITE!Q5*I_VENDITE!P59</f>
        <v>10000</v>
      </c>
      <c r="Q4" s="71">
        <f>+I_VENDITE!R5*I_VENDITE!Q59</f>
        <v>10000</v>
      </c>
      <c r="R4" s="71">
        <f>+I_VENDITE!S5*I_VENDITE!R59</f>
        <v>10000</v>
      </c>
      <c r="S4" s="71">
        <f>+I_VENDITE!T5*I_VENDITE!S59</f>
        <v>10000</v>
      </c>
      <c r="T4" s="71">
        <f>+I_VENDITE!U5*I_VENDITE!T59</f>
        <v>10000</v>
      </c>
      <c r="U4" s="71">
        <f>+I_VENDITE!V5*I_VENDITE!U59</f>
        <v>10000</v>
      </c>
      <c r="V4" s="71">
        <f>+I_VENDITE!W5*I_VENDITE!V59</f>
        <v>10000</v>
      </c>
      <c r="W4" s="71">
        <f>+I_VENDITE!X5*I_VENDITE!W59</f>
        <v>10000</v>
      </c>
      <c r="X4" s="71">
        <f>+I_VENDITE!Y5*I_VENDITE!X59</f>
        <v>10000</v>
      </c>
      <c r="Y4" s="71">
        <f>+I_VENDITE!Z5*I_VENDITE!Y59</f>
        <v>10000</v>
      </c>
      <c r="Z4" s="71">
        <f>+I_VENDITE!AA5*I_VENDITE!Z59</f>
        <v>10000</v>
      </c>
      <c r="AA4" s="71">
        <f>+I_VENDITE!AB5*I_VENDITE!AA59</f>
        <v>10000</v>
      </c>
      <c r="AB4" s="71">
        <f>+I_VENDITE!AC5*I_VENDITE!AB59</f>
        <v>10000</v>
      </c>
      <c r="AC4" s="71">
        <f>+I_VENDITE!AD5*I_VENDITE!AC59</f>
        <v>10000</v>
      </c>
      <c r="AD4" s="71">
        <f>+I_VENDITE!AE5*I_VENDITE!AD59</f>
        <v>10000</v>
      </c>
      <c r="AE4" s="71">
        <f>+I_VENDITE!AF5*I_VENDITE!AE59</f>
        <v>10000</v>
      </c>
      <c r="AF4" s="71">
        <f>+I_VENDITE!AG5*I_VENDITE!AF59</f>
        <v>10000</v>
      </c>
      <c r="AG4" s="71">
        <f>+I_VENDITE!AH5*I_VENDITE!AG59</f>
        <v>10000</v>
      </c>
      <c r="AH4" s="71">
        <f>+I_VENDITE!AI5*I_VENDITE!AH59</f>
        <v>10000</v>
      </c>
      <c r="AI4" s="71">
        <f>+I_VENDITE!AJ5*I_VENDITE!AI59</f>
        <v>10000</v>
      </c>
      <c r="AJ4" s="71">
        <f>+I_VENDITE!AK5*I_VENDITE!AJ59</f>
        <v>10000</v>
      </c>
      <c r="AK4" s="71">
        <f>+I_VENDITE!AL5*I_VENDITE!AK59</f>
        <v>10000</v>
      </c>
      <c r="AL4" s="71">
        <f>+I_VENDITE!AM5*I_VENDITE!AL59</f>
        <v>10000</v>
      </c>
      <c r="AM4" s="71">
        <f>+I_VENDITE!AN5*I_VENDITE!AM59</f>
        <v>10000</v>
      </c>
      <c r="AN4" s="29"/>
    </row>
    <row r="5" spans="3:40" x14ac:dyDescent="0.25">
      <c r="C5" s="28" t="str">
        <f>+I_VENDITE!C6</f>
        <v>Farmaco 3</v>
      </c>
      <c r="D5" s="71">
        <f>+I_VENDITE!E6*I_VENDITE!D60</f>
        <v>10000</v>
      </c>
      <c r="E5" s="71">
        <f>+I_VENDITE!F6*I_VENDITE!E60</f>
        <v>10000</v>
      </c>
      <c r="F5" s="71">
        <f>+I_VENDITE!G6*I_VENDITE!F60</f>
        <v>10000</v>
      </c>
      <c r="G5" s="71">
        <f>+I_VENDITE!H6*I_VENDITE!G60</f>
        <v>10000</v>
      </c>
      <c r="H5" s="71">
        <f>+I_VENDITE!I6*I_VENDITE!H60</f>
        <v>10000</v>
      </c>
      <c r="I5" s="71">
        <f>+I_VENDITE!J6*I_VENDITE!I60</f>
        <v>10000</v>
      </c>
      <c r="J5" s="71">
        <f>+I_VENDITE!K6*I_VENDITE!J60</f>
        <v>10000</v>
      </c>
      <c r="K5" s="71">
        <f>+I_VENDITE!L6*I_VENDITE!K60</f>
        <v>10000</v>
      </c>
      <c r="L5" s="71">
        <f>+I_VENDITE!M6*I_VENDITE!L60</f>
        <v>10000</v>
      </c>
      <c r="M5" s="71">
        <f>+I_VENDITE!N6*I_VENDITE!M60</f>
        <v>10000</v>
      </c>
      <c r="N5" s="71">
        <f>+I_VENDITE!O6*I_VENDITE!N60</f>
        <v>10000</v>
      </c>
      <c r="O5" s="71">
        <f>+I_VENDITE!P6*I_VENDITE!O60</f>
        <v>10000</v>
      </c>
      <c r="P5" s="71">
        <f>+I_VENDITE!Q6*I_VENDITE!P60</f>
        <v>10000</v>
      </c>
      <c r="Q5" s="71">
        <f>+I_VENDITE!R6*I_VENDITE!Q60</f>
        <v>10000</v>
      </c>
      <c r="R5" s="71">
        <f>+I_VENDITE!S6*I_VENDITE!R60</f>
        <v>10000</v>
      </c>
      <c r="S5" s="71">
        <f>+I_VENDITE!T6*I_VENDITE!S60</f>
        <v>10000</v>
      </c>
      <c r="T5" s="71">
        <f>+I_VENDITE!U6*I_VENDITE!T60</f>
        <v>10000</v>
      </c>
      <c r="U5" s="71">
        <f>+I_VENDITE!V6*I_VENDITE!U60</f>
        <v>10000</v>
      </c>
      <c r="V5" s="71">
        <f>+I_VENDITE!W6*I_VENDITE!V60</f>
        <v>10000</v>
      </c>
      <c r="W5" s="71">
        <f>+I_VENDITE!X6*I_VENDITE!W60</f>
        <v>10000</v>
      </c>
      <c r="X5" s="71">
        <f>+I_VENDITE!Y6*I_VENDITE!X60</f>
        <v>10000</v>
      </c>
      <c r="Y5" s="71">
        <f>+I_VENDITE!Z6*I_VENDITE!Y60</f>
        <v>10000</v>
      </c>
      <c r="Z5" s="71">
        <f>+I_VENDITE!AA6*I_VENDITE!Z60</f>
        <v>10000</v>
      </c>
      <c r="AA5" s="71">
        <f>+I_VENDITE!AB6*I_VENDITE!AA60</f>
        <v>10000</v>
      </c>
      <c r="AB5" s="71">
        <f>+I_VENDITE!AC6*I_VENDITE!AB60</f>
        <v>10000</v>
      </c>
      <c r="AC5" s="71">
        <f>+I_VENDITE!AD6*I_VENDITE!AC60</f>
        <v>10000</v>
      </c>
      <c r="AD5" s="71">
        <f>+I_VENDITE!AE6*I_VENDITE!AD60</f>
        <v>10000</v>
      </c>
      <c r="AE5" s="71">
        <f>+I_VENDITE!AF6*I_VENDITE!AE60</f>
        <v>10000</v>
      </c>
      <c r="AF5" s="71">
        <f>+I_VENDITE!AG6*I_VENDITE!AF60</f>
        <v>10000</v>
      </c>
      <c r="AG5" s="71">
        <f>+I_VENDITE!AH6*I_VENDITE!AG60</f>
        <v>10000</v>
      </c>
      <c r="AH5" s="71">
        <f>+I_VENDITE!AI6*I_VENDITE!AH60</f>
        <v>10000</v>
      </c>
      <c r="AI5" s="71">
        <f>+I_VENDITE!AJ6*I_VENDITE!AI60</f>
        <v>10000</v>
      </c>
      <c r="AJ5" s="71">
        <f>+I_VENDITE!AK6*I_VENDITE!AJ60</f>
        <v>10000</v>
      </c>
      <c r="AK5" s="71">
        <f>+I_VENDITE!AL6*I_VENDITE!AK60</f>
        <v>10000</v>
      </c>
      <c r="AL5" s="71">
        <f>+I_VENDITE!AM6*I_VENDITE!AL60</f>
        <v>10000</v>
      </c>
      <c r="AM5" s="71">
        <f>+I_VENDITE!AN6*I_VENDITE!AM60</f>
        <v>10000</v>
      </c>
      <c r="AN5" s="29"/>
    </row>
    <row r="6" spans="3:40" x14ac:dyDescent="0.25">
      <c r="C6" s="28" t="str">
        <f>+I_VENDITE!C7</f>
        <v>Farmaco 4</v>
      </c>
      <c r="D6" s="71">
        <f>+I_VENDITE!E7*I_VENDITE!D61</f>
        <v>10000</v>
      </c>
      <c r="E6" s="71">
        <f>+I_VENDITE!F7*I_VENDITE!E61</f>
        <v>10000</v>
      </c>
      <c r="F6" s="71">
        <f>+I_VENDITE!G7*I_VENDITE!F61</f>
        <v>10000</v>
      </c>
      <c r="G6" s="71">
        <f>+I_VENDITE!H7*I_VENDITE!G61</f>
        <v>10000</v>
      </c>
      <c r="H6" s="71">
        <f>+I_VENDITE!I7*I_VENDITE!H61</f>
        <v>10000</v>
      </c>
      <c r="I6" s="71">
        <f>+I_VENDITE!J7*I_VENDITE!I61</f>
        <v>10000</v>
      </c>
      <c r="J6" s="71">
        <f>+I_VENDITE!K7*I_VENDITE!J61</f>
        <v>10000</v>
      </c>
      <c r="K6" s="71">
        <f>+I_VENDITE!L7*I_VENDITE!K61</f>
        <v>10000</v>
      </c>
      <c r="L6" s="71">
        <f>+I_VENDITE!M7*I_VENDITE!L61</f>
        <v>10000</v>
      </c>
      <c r="M6" s="71">
        <f>+I_VENDITE!N7*I_VENDITE!M61</f>
        <v>10000</v>
      </c>
      <c r="N6" s="71">
        <f>+I_VENDITE!O7*I_VENDITE!N61</f>
        <v>10000</v>
      </c>
      <c r="O6" s="71">
        <f>+I_VENDITE!P7*I_VENDITE!O61</f>
        <v>10000</v>
      </c>
      <c r="P6" s="71">
        <f>+I_VENDITE!Q7*I_VENDITE!P61</f>
        <v>10000</v>
      </c>
      <c r="Q6" s="71">
        <f>+I_VENDITE!R7*I_VENDITE!Q61</f>
        <v>10000</v>
      </c>
      <c r="R6" s="71">
        <f>+I_VENDITE!S7*I_VENDITE!R61</f>
        <v>10000</v>
      </c>
      <c r="S6" s="71">
        <f>+I_VENDITE!T7*I_VENDITE!S61</f>
        <v>10000</v>
      </c>
      <c r="T6" s="71">
        <f>+I_VENDITE!U7*I_VENDITE!T61</f>
        <v>10000</v>
      </c>
      <c r="U6" s="71">
        <f>+I_VENDITE!V7*I_VENDITE!U61</f>
        <v>10000</v>
      </c>
      <c r="V6" s="71">
        <f>+I_VENDITE!W7*I_VENDITE!V61</f>
        <v>10000</v>
      </c>
      <c r="W6" s="71">
        <f>+I_VENDITE!X7*I_VENDITE!W61</f>
        <v>10000</v>
      </c>
      <c r="X6" s="71">
        <f>+I_VENDITE!Y7*I_VENDITE!X61</f>
        <v>10000</v>
      </c>
      <c r="Y6" s="71">
        <f>+I_VENDITE!Z7*I_VENDITE!Y61</f>
        <v>10000</v>
      </c>
      <c r="Z6" s="71">
        <f>+I_VENDITE!AA7*I_VENDITE!Z61</f>
        <v>10000</v>
      </c>
      <c r="AA6" s="71">
        <f>+I_VENDITE!AB7*I_VENDITE!AA61</f>
        <v>10000</v>
      </c>
      <c r="AB6" s="71">
        <f>+I_VENDITE!AC7*I_VENDITE!AB61</f>
        <v>10000</v>
      </c>
      <c r="AC6" s="71">
        <f>+I_VENDITE!AD7*I_VENDITE!AC61</f>
        <v>10000</v>
      </c>
      <c r="AD6" s="71">
        <f>+I_VENDITE!AE7*I_VENDITE!AD61</f>
        <v>10000</v>
      </c>
      <c r="AE6" s="71">
        <f>+I_VENDITE!AF7*I_VENDITE!AE61</f>
        <v>10000</v>
      </c>
      <c r="AF6" s="71">
        <f>+I_VENDITE!AG7*I_VENDITE!AF61</f>
        <v>10000</v>
      </c>
      <c r="AG6" s="71">
        <f>+I_VENDITE!AH7*I_VENDITE!AG61</f>
        <v>10000</v>
      </c>
      <c r="AH6" s="71">
        <f>+I_VENDITE!AI7*I_VENDITE!AH61</f>
        <v>10000</v>
      </c>
      <c r="AI6" s="71">
        <f>+I_VENDITE!AJ7*I_VENDITE!AI61</f>
        <v>10000</v>
      </c>
      <c r="AJ6" s="71">
        <f>+I_VENDITE!AK7*I_VENDITE!AJ61</f>
        <v>10000</v>
      </c>
      <c r="AK6" s="71">
        <f>+I_VENDITE!AL7*I_VENDITE!AK61</f>
        <v>10000</v>
      </c>
      <c r="AL6" s="71">
        <f>+I_VENDITE!AM7*I_VENDITE!AL61</f>
        <v>10000</v>
      </c>
      <c r="AM6" s="71">
        <f>+I_VENDITE!AN7*I_VENDITE!AM61</f>
        <v>10000</v>
      </c>
      <c r="AN6" s="29"/>
    </row>
    <row r="7" spans="3:40" x14ac:dyDescent="0.25">
      <c r="C7" s="28" t="str">
        <f>+I_VENDITE!C8</f>
        <v>Farmaco 5</v>
      </c>
      <c r="D7" s="71">
        <f>+I_VENDITE!E8*I_VENDITE!D62</f>
        <v>10000</v>
      </c>
      <c r="E7" s="71">
        <f>+I_VENDITE!F8*I_VENDITE!E62</f>
        <v>10000</v>
      </c>
      <c r="F7" s="71">
        <f>+I_VENDITE!G8*I_VENDITE!F62</f>
        <v>10000</v>
      </c>
      <c r="G7" s="71">
        <f>+I_VENDITE!H8*I_VENDITE!G62</f>
        <v>10000</v>
      </c>
      <c r="H7" s="71">
        <f>+I_VENDITE!I8*I_VENDITE!H62</f>
        <v>10000</v>
      </c>
      <c r="I7" s="71">
        <f>+I_VENDITE!J8*I_VENDITE!I62</f>
        <v>10000</v>
      </c>
      <c r="J7" s="71">
        <f>+I_VENDITE!K8*I_VENDITE!J62</f>
        <v>10000</v>
      </c>
      <c r="K7" s="71">
        <f>+I_VENDITE!L8*I_VENDITE!K62</f>
        <v>10000</v>
      </c>
      <c r="L7" s="71">
        <f>+I_VENDITE!M8*I_VENDITE!L62</f>
        <v>10000</v>
      </c>
      <c r="M7" s="71">
        <f>+I_VENDITE!N8*I_VENDITE!M62</f>
        <v>10000</v>
      </c>
      <c r="N7" s="71">
        <f>+I_VENDITE!O8*I_VENDITE!N62</f>
        <v>10000</v>
      </c>
      <c r="O7" s="71">
        <f>+I_VENDITE!P8*I_VENDITE!O62</f>
        <v>10000</v>
      </c>
      <c r="P7" s="71">
        <f>+I_VENDITE!Q8*I_VENDITE!P62</f>
        <v>10000</v>
      </c>
      <c r="Q7" s="71">
        <f>+I_VENDITE!R8*I_VENDITE!Q62</f>
        <v>10000</v>
      </c>
      <c r="R7" s="71">
        <f>+I_VENDITE!S8*I_VENDITE!R62</f>
        <v>10000</v>
      </c>
      <c r="S7" s="71">
        <f>+I_VENDITE!T8*I_VENDITE!S62</f>
        <v>10000</v>
      </c>
      <c r="T7" s="71">
        <f>+I_VENDITE!U8*I_VENDITE!T62</f>
        <v>10000</v>
      </c>
      <c r="U7" s="71">
        <f>+I_VENDITE!V8*I_VENDITE!U62</f>
        <v>10000</v>
      </c>
      <c r="V7" s="71">
        <f>+I_VENDITE!W8*I_VENDITE!V62</f>
        <v>10000</v>
      </c>
      <c r="W7" s="71">
        <f>+I_VENDITE!X8*I_VENDITE!W62</f>
        <v>10000</v>
      </c>
      <c r="X7" s="71">
        <f>+I_VENDITE!Y8*I_VENDITE!X62</f>
        <v>10000</v>
      </c>
      <c r="Y7" s="71">
        <f>+I_VENDITE!Z8*I_VENDITE!Y62</f>
        <v>10000</v>
      </c>
      <c r="Z7" s="71">
        <f>+I_VENDITE!AA8*I_VENDITE!Z62</f>
        <v>10000</v>
      </c>
      <c r="AA7" s="71">
        <f>+I_VENDITE!AB8*I_VENDITE!AA62</f>
        <v>10000</v>
      </c>
      <c r="AB7" s="71">
        <f>+I_VENDITE!AC8*I_VENDITE!AB62</f>
        <v>10000</v>
      </c>
      <c r="AC7" s="71">
        <f>+I_VENDITE!AD8*I_VENDITE!AC62</f>
        <v>10000</v>
      </c>
      <c r="AD7" s="71">
        <f>+I_VENDITE!AE8*I_VENDITE!AD62</f>
        <v>10000</v>
      </c>
      <c r="AE7" s="71">
        <f>+I_VENDITE!AF8*I_VENDITE!AE62</f>
        <v>10000</v>
      </c>
      <c r="AF7" s="71">
        <f>+I_VENDITE!AG8*I_VENDITE!AF62</f>
        <v>10000</v>
      </c>
      <c r="AG7" s="71">
        <f>+I_VENDITE!AH8*I_VENDITE!AG62</f>
        <v>10000</v>
      </c>
      <c r="AH7" s="71">
        <f>+I_VENDITE!AI8*I_VENDITE!AH62</f>
        <v>10000</v>
      </c>
      <c r="AI7" s="71">
        <f>+I_VENDITE!AJ8*I_VENDITE!AI62</f>
        <v>10000</v>
      </c>
      <c r="AJ7" s="71">
        <f>+I_VENDITE!AK8*I_VENDITE!AJ62</f>
        <v>10000</v>
      </c>
      <c r="AK7" s="71">
        <f>+I_VENDITE!AL8*I_VENDITE!AK62</f>
        <v>10000</v>
      </c>
      <c r="AL7" s="71">
        <f>+I_VENDITE!AM8*I_VENDITE!AL62</f>
        <v>10000</v>
      </c>
      <c r="AM7" s="71">
        <f>+I_VENDITE!AN8*I_VENDITE!AM62</f>
        <v>10000</v>
      </c>
      <c r="AN7" s="29"/>
    </row>
    <row r="8" spans="3:40" x14ac:dyDescent="0.25">
      <c r="C8" s="28" t="str">
        <f>+I_VENDITE!C9</f>
        <v>Farmaco 6</v>
      </c>
      <c r="D8" s="71">
        <f>+I_VENDITE!E9*I_VENDITE!D63</f>
        <v>10000</v>
      </c>
      <c r="E8" s="71">
        <f>+I_VENDITE!F9*I_VENDITE!E63</f>
        <v>10000</v>
      </c>
      <c r="F8" s="71">
        <f>+I_VENDITE!G9*I_VENDITE!F63</f>
        <v>10000</v>
      </c>
      <c r="G8" s="71">
        <f>+I_VENDITE!H9*I_VENDITE!G63</f>
        <v>10000</v>
      </c>
      <c r="H8" s="71">
        <f>+I_VENDITE!I9*I_VENDITE!H63</f>
        <v>10000</v>
      </c>
      <c r="I8" s="71">
        <f>+I_VENDITE!J9*I_VENDITE!I63</f>
        <v>10000</v>
      </c>
      <c r="J8" s="71">
        <f>+I_VENDITE!K9*I_VENDITE!J63</f>
        <v>10000</v>
      </c>
      <c r="K8" s="71">
        <f>+I_VENDITE!L9*I_VENDITE!K63</f>
        <v>10000</v>
      </c>
      <c r="L8" s="71">
        <f>+I_VENDITE!M9*I_VENDITE!L63</f>
        <v>10000</v>
      </c>
      <c r="M8" s="71">
        <f>+I_VENDITE!N9*I_VENDITE!M63</f>
        <v>10000</v>
      </c>
      <c r="N8" s="71">
        <f>+I_VENDITE!O9*I_VENDITE!N63</f>
        <v>10000</v>
      </c>
      <c r="O8" s="71">
        <f>+I_VENDITE!P9*I_VENDITE!O63</f>
        <v>10000</v>
      </c>
      <c r="P8" s="71">
        <f>+I_VENDITE!Q9*I_VENDITE!P63</f>
        <v>10000</v>
      </c>
      <c r="Q8" s="71">
        <f>+I_VENDITE!R9*I_VENDITE!Q63</f>
        <v>10000</v>
      </c>
      <c r="R8" s="71">
        <f>+I_VENDITE!S9*I_VENDITE!R63</f>
        <v>10000</v>
      </c>
      <c r="S8" s="71">
        <f>+I_VENDITE!T9*I_VENDITE!S63</f>
        <v>10000</v>
      </c>
      <c r="T8" s="71">
        <f>+I_VENDITE!U9*I_VENDITE!T63</f>
        <v>10000</v>
      </c>
      <c r="U8" s="71">
        <f>+I_VENDITE!V9*I_VENDITE!U63</f>
        <v>10000</v>
      </c>
      <c r="V8" s="71">
        <f>+I_VENDITE!W9*I_VENDITE!V63</f>
        <v>10000</v>
      </c>
      <c r="W8" s="71">
        <f>+I_VENDITE!X9*I_VENDITE!W63</f>
        <v>10000</v>
      </c>
      <c r="X8" s="71">
        <f>+I_VENDITE!Y9*I_VENDITE!X63</f>
        <v>10000</v>
      </c>
      <c r="Y8" s="71">
        <f>+I_VENDITE!Z9*I_VENDITE!Y63</f>
        <v>10000</v>
      </c>
      <c r="Z8" s="71">
        <f>+I_VENDITE!AA9*I_VENDITE!Z63</f>
        <v>10000</v>
      </c>
      <c r="AA8" s="71">
        <f>+I_VENDITE!AB9*I_VENDITE!AA63</f>
        <v>10000</v>
      </c>
      <c r="AB8" s="71">
        <f>+I_VENDITE!AC9*I_VENDITE!AB63</f>
        <v>10000</v>
      </c>
      <c r="AC8" s="71">
        <f>+I_VENDITE!AD9*I_VENDITE!AC63</f>
        <v>10000</v>
      </c>
      <c r="AD8" s="71">
        <f>+I_VENDITE!AE9*I_VENDITE!AD63</f>
        <v>10000</v>
      </c>
      <c r="AE8" s="71">
        <f>+I_VENDITE!AF9*I_VENDITE!AE63</f>
        <v>10000</v>
      </c>
      <c r="AF8" s="71">
        <f>+I_VENDITE!AG9*I_VENDITE!AF63</f>
        <v>10000</v>
      </c>
      <c r="AG8" s="71">
        <f>+I_VENDITE!AH9*I_VENDITE!AG63</f>
        <v>10000</v>
      </c>
      <c r="AH8" s="71">
        <f>+I_VENDITE!AI9*I_VENDITE!AH63</f>
        <v>10000</v>
      </c>
      <c r="AI8" s="71">
        <f>+I_VENDITE!AJ9*I_VENDITE!AI63</f>
        <v>10000</v>
      </c>
      <c r="AJ8" s="71">
        <f>+I_VENDITE!AK9*I_VENDITE!AJ63</f>
        <v>10000</v>
      </c>
      <c r="AK8" s="71">
        <f>+I_VENDITE!AL9*I_VENDITE!AK63</f>
        <v>10000</v>
      </c>
      <c r="AL8" s="71">
        <f>+I_VENDITE!AM9*I_VENDITE!AL63</f>
        <v>10000</v>
      </c>
      <c r="AM8" s="71">
        <f>+I_VENDITE!AN9*I_VENDITE!AM63</f>
        <v>10000</v>
      </c>
      <c r="AN8" s="29"/>
    </row>
    <row r="9" spans="3:40" x14ac:dyDescent="0.25">
      <c r="C9" s="28" t="str">
        <f>+I_VENDITE!C10</f>
        <v>Farmaco 7</v>
      </c>
      <c r="D9" s="71">
        <f>+I_VENDITE!E10*I_VENDITE!D64</f>
        <v>10000</v>
      </c>
      <c r="E9" s="71">
        <f>+I_VENDITE!F10*I_VENDITE!E64</f>
        <v>10000</v>
      </c>
      <c r="F9" s="71">
        <f>+I_VENDITE!G10*I_VENDITE!F64</f>
        <v>10000</v>
      </c>
      <c r="G9" s="71">
        <f>+I_VENDITE!H10*I_VENDITE!G64</f>
        <v>10000</v>
      </c>
      <c r="H9" s="71">
        <f>+I_VENDITE!I10*I_VENDITE!H64</f>
        <v>10000</v>
      </c>
      <c r="I9" s="71">
        <f>+I_VENDITE!J10*I_VENDITE!I64</f>
        <v>10000</v>
      </c>
      <c r="J9" s="71">
        <f>+I_VENDITE!K10*I_VENDITE!J64</f>
        <v>10000</v>
      </c>
      <c r="K9" s="71">
        <f>+I_VENDITE!L10*I_VENDITE!K64</f>
        <v>10000</v>
      </c>
      <c r="L9" s="71">
        <f>+I_VENDITE!M10*I_VENDITE!L64</f>
        <v>10000</v>
      </c>
      <c r="M9" s="71">
        <f>+I_VENDITE!N10*I_VENDITE!M64</f>
        <v>10000</v>
      </c>
      <c r="N9" s="71">
        <f>+I_VENDITE!O10*I_VENDITE!N64</f>
        <v>10000</v>
      </c>
      <c r="O9" s="71">
        <f>+I_VENDITE!P10*I_VENDITE!O64</f>
        <v>10000</v>
      </c>
      <c r="P9" s="71">
        <f>+I_VENDITE!Q10*I_VENDITE!P64</f>
        <v>10000</v>
      </c>
      <c r="Q9" s="71">
        <f>+I_VENDITE!R10*I_VENDITE!Q64</f>
        <v>10000</v>
      </c>
      <c r="R9" s="71">
        <f>+I_VENDITE!S10*I_VENDITE!R64</f>
        <v>10000</v>
      </c>
      <c r="S9" s="71">
        <f>+I_VENDITE!T10*I_VENDITE!S64</f>
        <v>10000</v>
      </c>
      <c r="T9" s="71">
        <f>+I_VENDITE!U10*I_VENDITE!T64</f>
        <v>10000</v>
      </c>
      <c r="U9" s="71">
        <f>+I_VENDITE!V10*I_VENDITE!U64</f>
        <v>10000</v>
      </c>
      <c r="V9" s="71">
        <f>+I_VENDITE!W10*I_VENDITE!V64</f>
        <v>10000</v>
      </c>
      <c r="W9" s="71">
        <f>+I_VENDITE!X10*I_VENDITE!W64</f>
        <v>10000</v>
      </c>
      <c r="X9" s="71">
        <f>+I_VENDITE!Y10*I_VENDITE!X64</f>
        <v>10000</v>
      </c>
      <c r="Y9" s="71">
        <f>+I_VENDITE!Z10*I_VENDITE!Y64</f>
        <v>10000</v>
      </c>
      <c r="Z9" s="71">
        <f>+I_VENDITE!AA10*I_VENDITE!Z64</f>
        <v>10000</v>
      </c>
      <c r="AA9" s="71">
        <f>+I_VENDITE!AB10*I_VENDITE!AA64</f>
        <v>10000</v>
      </c>
      <c r="AB9" s="71">
        <f>+I_VENDITE!AC10*I_VENDITE!AB64</f>
        <v>10000</v>
      </c>
      <c r="AC9" s="71">
        <f>+I_VENDITE!AD10*I_VENDITE!AC64</f>
        <v>10000</v>
      </c>
      <c r="AD9" s="71">
        <f>+I_VENDITE!AE10*I_VENDITE!AD64</f>
        <v>10000</v>
      </c>
      <c r="AE9" s="71">
        <f>+I_VENDITE!AF10*I_VENDITE!AE64</f>
        <v>10000</v>
      </c>
      <c r="AF9" s="71">
        <f>+I_VENDITE!AG10*I_VENDITE!AF64</f>
        <v>10000</v>
      </c>
      <c r="AG9" s="71">
        <f>+I_VENDITE!AH10*I_VENDITE!AG64</f>
        <v>10000</v>
      </c>
      <c r="AH9" s="71">
        <f>+I_VENDITE!AI10*I_VENDITE!AH64</f>
        <v>10000</v>
      </c>
      <c r="AI9" s="71">
        <f>+I_VENDITE!AJ10*I_VENDITE!AI64</f>
        <v>10000</v>
      </c>
      <c r="AJ9" s="71">
        <f>+I_VENDITE!AK10*I_VENDITE!AJ64</f>
        <v>10000</v>
      </c>
      <c r="AK9" s="71">
        <f>+I_VENDITE!AL10*I_VENDITE!AK64</f>
        <v>10000</v>
      </c>
      <c r="AL9" s="71">
        <f>+I_VENDITE!AM10*I_VENDITE!AL64</f>
        <v>10000</v>
      </c>
      <c r="AM9" s="71">
        <f>+I_VENDITE!AN10*I_VENDITE!AM64</f>
        <v>10000</v>
      </c>
      <c r="AN9" s="29"/>
    </row>
    <row r="10" spans="3:40" x14ac:dyDescent="0.25">
      <c r="C10" s="28" t="str">
        <f>+I_VENDITE!C11</f>
        <v>Farmaco 8</v>
      </c>
      <c r="D10" s="71">
        <f>+I_VENDITE!E11*I_VENDITE!D65</f>
        <v>10000</v>
      </c>
      <c r="E10" s="71">
        <f>+I_VENDITE!F11*I_VENDITE!E65</f>
        <v>10000</v>
      </c>
      <c r="F10" s="71">
        <f>+I_VENDITE!G11*I_VENDITE!F65</f>
        <v>10000</v>
      </c>
      <c r="G10" s="71">
        <f>+I_VENDITE!H11*I_VENDITE!G65</f>
        <v>10000</v>
      </c>
      <c r="H10" s="71">
        <f>+I_VENDITE!I11*I_VENDITE!H65</f>
        <v>10000</v>
      </c>
      <c r="I10" s="71">
        <f>+I_VENDITE!J11*I_VENDITE!I65</f>
        <v>10000</v>
      </c>
      <c r="J10" s="71">
        <f>+I_VENDITE!K11*I_VENDITE!J65</f>
        <v>10000</v>
      </c>
      <c r="K10" s="71">
        <f>+I_VENDITE!L11*I_VENDITE!K65</f>
        <v>10000</v>
      </c>
      <c r="L10" s="71">
        <f>+I_VENDITE!M11*I_VENDITE!L65</f>
        <v>10000</v>
      </c>
      <c r="M10" s="71">
        <f>+I_VENDITE!N11*I_VENDITE!M65</f>
        <v>10000</v>
      </c>
      <c r="N10" s="71">
        <f>+I_VENDITE!O11*I_VENDITE!N65</f>
        <v>10000</v>
      </c>
      <c r="O10" s="71">
        <f>+I_VENDITE!P11*I_VENDITE!O65</f>
        <v>10000</v>
      </c>
      <c r="P10" s="71">
        <f>+I_VENDITE!Q11*I_VENDITE!P65</f>
        <v>10000</v>
      </c>
      <c r="Q10" s="71">
        <f>+I_VENDITE!R11*I_VENDITE!Q65</f>
        <v>10000</v>
      </c>
      <c r="R10" s="71">
        <f>+I_VENDITE!S11*I_VENDITE!R65</f>
        <v>10000</v>
      </c>
      <c r="S10" s="71">
        <f>+I_VENDITE!T11*I_VENDITE!S65</f>
        <v>10000</v>
      </c>
      <c r="T10" s="71">
        <f>+I_VENDITE!U11*I_VENDITE!T65</f>
        <v>10000</v>
      </c>
      <c r="U10" s="71">
        <f>+I_VENDITE!V11*I_VENDITE!U65</f>
        <v>10000</v>
      </c>
      <c r="V10" s="71">
        <f>+I_VENDITE!W11*I_VENDITE!V65</f>
        <v>10000</v>
      </c>
      <c r="W10" s="71">
        <f>+I_VENDITE!X11*I_VENDITE!W65</f>
        <v>10000</v>
      </c>
      <c r="X10" s="71">
        <f>+I_VENDITE!Y11*I_VENDITE!X65</f>
        <v>10000</v>
      </c>
      <c r="Y10" s="71">
        <f>+I_VENDITE!Z11*I_VENDITE!Y65</f>
        <v>10000</v>
      </c>
      <c r="Z10" s="71">
        <f>+I_VENDITE!AA11*I_VENDITE!Z65</f>
        <v>10000</v>
      </c>
      <c r="AA10" s="71">
        <f>+I_VENDITE!AB11*I_VENDITE!AA65</f>
        <v>10000</v>
      </c>
      <c r="AB10" s="71">
        <f>+I_VENDITE!AC11*I_VENDITE!AB65</f>
        <v>10000</v>
      </c>
      <c r="AC10" s="71">
        <f>+I_VENDITE!AD11*I_VENDITE!AC65</f>
        <v>10000</v>
      </c>
      <c r="AD10" s="71">
        <f>+I_VENDITE!AE11*I_VENDITE!AD65</f>
        <v>10000</v>
      </c>
      <c r="AE10" s="71">
        <f>+I_VENDITE!AF11*I_VENDITE!AE65</f>
        <v>10000</v>
      </c>
      <c r="AF10" s="71">
        <f>+I_VENDITE!AG11*I_VENDITE!AF65</f>
        <v>10000</v>
      </c>
      <c r="AG10" s="71">
        <f>+I_VENDITE!AH11*I_VENDITE!AG65</f>
        <v>10000</v>
      </c>
      <c r="AH10" s="71">
        <f>+I_VENDITE!AI11*I_VENDITE!AH65</f>
        <v>10000</v>
      </c>
      <c r="AI10" s="71">
        <f>+I_VENDITE!AJ11*I_VENDITE!AI65</f>
        <v>10000</v>
      </c>
      <c r="AJ10" s="71">
        <f>+I_VENDITE!AK11*I_VENDITE!AJ65</f>
        <v>10000</v>
      </c>
      <c r="AK10" s="71">
        <f>+I_VENDITE!AL11*I_VENDITE!AK65</f>
        <v>10000</v>
      </c>
      <c r="AL10" s="71">
        <f>+I_VENDITE!AM11*I_VENDITE!AL65</f>
        <v>10000</v>
      </c>
      <c r="AM10" s="71">
        <f>+I_VENDITE!AN11*I_VENDITE!AM65</f>
        <v>10000</v>
      </c>
      <c r="AN10" s="29"/>
    </row>
    <row r="11" spans="3:40" x14ac:dyDescent="0.25">
      <c r="C11" s="28" t="str">
        <f>+I_VENDITE!C12</f>
        <v>Farmaco 9</v>
      </c>
      <c r="D11" s="71">
        <f>+I_VENDITE!E12*I_VENDITE!D66</f>
        <v>10000</v>
      </c>
      <c r="E11" s="71">
        <f>+I_VENDITE!F12*I_VENDITE!E66</f>
        <v>10000</v>
      </c>
      <c r="F11" s="71">
        <f>+I_VENDITE!G12*I_VENDITE!F66</f>
        <v>10000</v>
      </c>
      <c r="G11" s="71">
        <f>+I_VENDITE!H12*I_VENDITE!G66</f>
        <v>10000</v>
      </c>
      <c r="H11" s="71">
        <f>+I_VENDITE!I12*I_VENDITE!H66</f>
        <v>10000</v>
      </c>
      <c r="I11" s="71">
        <f>+I_VENDITE!J12*I_VENDITE!I66</f>
        <v>10000</v>
      </c>
      <c r="J11" s="71">
        <f>+I_VENDITE!K12*I_VENDITE!J66</f>
        <v>10000</v>
      </c>
      <c r="K11" s="71">
        <f>+I_VENDITE!L12*I_VENDITE!K66</f>
        <v>10000</v>
      </c>
      <c r="L11" s="71">
        <f>+I_VENDITE!M12*I_VENDITE!L66</f>
        <v>10000</v>
      </c>
      <c r="M11" s="71">
        <f>+I_VENDITE!N12*I_VENDITE!M66</f>
        <v>10000</v>
      </c>
      <c r="N11" s="71">
        <f>+I_VENDITE!O12*I_VENDITE!N66</f>
        <v>10000</v>
      </c>
      <c r="O11" s="71">
        <f>+I_VENDITE!P12*I_VENDITE!O66</f>
        <v>10000</v>
      </c>
      <c r="P11" s="71">
        <f>+I_VENDITE!Q12*I_VENDITE!P66</f>
        <v>10000</v>
      </c>
      <c r="Q11" s="71">
        <f>+I_VENDITE!R12*I_VENDITE!Q66</f>
        <v>10000</v>
      </c>
      <c r="R11" s="71">
        <f>+I_VENDITE!S12*I_VENDITE!R66</f>
        <v>10000</v>
      </c>
      <c r="S11" s="71">
        <f>+I_VENDITE!T12*I_VENDITE!S66</f>
        <v>10000</v>
      </c>
      <c r="T11" s="71">
        <f>+I_VENDITE!U12*I_VENDITE!T66</f>
        <v>10000</v>
      </c>
      <c r="U11" s="71">
        <f>+I_VENDITE!V12*I_VENDITE!U66</f>
        <v>10000</v>
      </c>
      <c r="V11" s="71">
        <f>+I_VENDITE!W12*I_VENDITE!V66</f>
        <v>10000</v>
      </c>
      <c r="W11" s="71">
        <f>+I_VENDITE!X12*I_VENDITE!W66</f>
        <v>10000</v>
      </c>
      <c r="X11" s="71">
        <f>+I_VENDITE!Y12*I_VENDITE!X66</f>
        <v>10000</v>
      </c>
      <c r="Y11" s="71">
        <f>+I_VENDITE!Z12*I_VENDITE!Y66</f>
        <v>10000</v>
      </c>
      <c r="Z11" s="71">
        <f>+I_VENDITE!AA12*I_VENDITE!Z66</f>
        <v>10000</v>
      </c>
      <c r="AA11" s="71">
        <f>+I_VENDITE!AB12*I_VENDITE!AA66</f>
        <v>10000</v>
      </c>
      <c r="AB11" s="71">
        <f>+I_VENDITE!AC12*I_VENDITE!AB66</f>
        <v>10000</v>
      </c>
      <c r="AC11" s="71">
        <f>+I_VENDITE!AD12*I_VENDITE!AC66</f>
        <v>10000</v>
      </c>
      <c r="AD11" s="71">
        <f>+I_VENDITE!AE12*I_VENDITE!AD66</f>
        <v>10000</v>
      </c>
      <c r="AE11" s="71">
        <f>+I_VENDITE!AF12*I_VENDITE!AE66</f>
        <v>10000</v>
      </c>
      <c r="AF11" s="71">
        <f>+I_VENDITE!AG12*I_VENDITE!AF66</f>
        <v>10000</v>
      </c>
      <c r="AG11" s="71">
        <f>+I_VENDITE!AH12*I_VENDITE!AG66</f>
        <v>10000</v>
      </c>
      <c r="AH11" s="71">
        <f>+I_VENDITE!AI12*I_VENDITE!AH66</f>
        <v>10000</v>
      </c>
      <c r="AI11" s="71">
        <f>+I_VENDITE!AJ12*I_VENDITE!AI66</f>
        <v>10000</v>
      </c>
      <c r="AJ11" s="71">
        <f>+I_VENDITE!AK12*I_VENDITE!AJ66</f>
        <v>10000</v>
      </c>
      <c r="AK11" s="71">
        <f>+I_VENDITE!AL12*I_VENDITE!AK66</f>
        <v>10000</v>
      </c>
      <c r="AL11" s="71">
        <f>+I_VENDITE!AM12*I_VENDITE!AL66</f>
        <v>10000</v>
      </c>
      <c r="AM11" s="71">
        <f>+I_VENDITE!AN12*I_VENDITE!AM66</f>
        <v>10000</v>
      </c>
      <c r="AN11" s="29"/>
    </row>
    <row r="12" spans="3:40" x14ac:dyDescent="0.25">
      <c r="C12" s="28" t="str">
        <f>+I_VENDITE!C13</f>
        <v>Farmaco 10</v>
      </c>
      <c r="D12" s="71">
        <f>+I_VENDITE!E13*I_VENDITE!D67</f>
        <v>10000</v>
      </c>
      <c r="E12" s="71">
        <f>+I_VENDITE!F13*I_VENDITE!E67</f>
        <v>10000</v>
      </c>
      <c r="F12" s="71">
        <f>+I_VENDITE!G13*I_VENDITE!F67</f>
        <v>10000</v>
      </c>
      <c r="G12" s="71">
        <f>+I_VENDITE!H13*I_VENDITE!G67</f>
        <v>10000</v>
      </c>
      <c r="H12" s="71">
        <f>+I_VENDITE!I13*I_VENDITE!H67</f>
        <v>10000</v>
      </c>
      <c r="I12" s="71">
        <f>+I_VENDITE!J13*I_VENDITE!I67</f>
        <v>10000</v>
      </c>
      <c r="J12" s="71">
        <f>+I_VENDITE!K13*I_VENDITE!J67</f>
        <v>10000</v>
      </c>
      <c r="K12" s="71">
        <f>+I_VENDITE!L13*I_VENDITE!K67</f>
        <v>10000</v>
      </c>
      <c r="L12" s="71">
        <f>+I_VENDITE!M13*I_VENDITE!L67</f>
        <v>10000</v>
      </c>
      <c r="M12" s="71">
        <f>+I_VENDITE!N13*I_VENDITE!M67</f>
        <v>10000</v>
      </c>
      <c r="N12" s="71">
        <f>+I_VENDITE!O13*I_VENDITE!N67</f>
        <v>10000</v>
      </c>
      <c r="O12" s="71">
        <f>+I_VENDITE!P13*I_VENDITE!O67</f>
        <v>10000</v>
      </c>
      <c r="P12" s="71">
        <f>+I_VENDITE!Q13*I_VENDITE!P67</f>
        <v>10000</v>
      </c>
      <c r="Q12" s="71">
        <f>+I_VENDITE!R13*I_VENDITE!Q67</f>
        <v>10000</v>
      </c>
      <c r="R12" s="71">
        <f>+I_VENDITE!S13*I_VENDITE!R67</f>
        <v>10000</v>
      </c>
      <c r="S12" s="71">
        <f>+I_VENDITE!T13*I_VENDITE!S67</f>
        <v>10000</v>
      </c>
      <c r="T12" s="71">
        <f>+I_VENDITE!U13*I_VENDITE!T67</f>
        <v>10000</v>
      </c>
      <c r="U12" s="71">
        <f>+I_VENDITE!V13*I_VENDITE!U67</f>
        <v>10000</v>
      </c>
      <c r="V12" s="71">
        <f>+I_VENDITE!W13*I_VENDITE!V67</f>
        <v>10000</v>
      </c>
      <c r="W12" s="71">
        <f>+I_VENDITE!X13*I_VENDITE!W67</f>
        <v>10000</v>
      </c>
      <c r="X12" s="71">
        <f>+I_VENDITE!Y13*I_VENDITE!X67</f>
        <v>10000</v>
      </c>
      <c r="Y12" s="71">
        <f>+I_VENDITE!Z13*I_VENDITE!Y67</f>
        <v>10000</v>
      </c>
      <c r="Z12" s="71">
        <f>+I_VENDITE!AA13*I_VENDITE!Z67</f>
        <v>10000</v>
      </c>
      <c r="AA12" s="71">
        <f>+I_VENDITE!AB13*I_VENDITE!AA67</f>
        <v>10000</v>
      </c>
      <c r="AB12" s="71">
        <f>+I_VENDITE!AC13*I_VENDITE!AB67</f>
        <v>10000</v>
      </c>
      <c r="AC12" s="71">
        <f>+I_VENDITE!AD13*I_VENDITE!AC67</f>
        <v>10000</v>
      </c>
      <c r="AD12" s="71">
        <f>+I_VENDITE!AE13*I_VENDITE!AD67</f>
        <v>10000</v>
      </c>
      <c r="AE12" s="71">
        <f>+I_VENDITE!AF13*I_VENDITE!AE67</f>
        <v>10000</v>
      </c>
      <c r="AF12" s="71">
        <f>+I_VENDITE!AG13*I_VENDITE!AF67</f>
        <v>10000</v>
      </c>
      <c r="AG12" s="71">
        <f>+I_VENDITE!AH13*I_VENDITE!AG67</f>
        <v>10000</v>
      </c>
      <c r="AH12" s="71">
        <f>+I_VENDITE!AI13*I_VENDITE!AH67</f>
        <v>10000</v>
      </c>
      <c r="AI12" s="71">
        <f>+I_VENDITE!AJ13*I_VENDITE!AI67</f>
        <v>10000</v>
      </c>
      <c r="AJ12" s="71">
        <f>+I_VENDITE!AK13*I_VENDITE!AJ67</f>
        <v>10000</v>
      </c>
      <c r="AK12" s="71">
        <f>+I_VENDITE!AL13*I_VENDITE!AK67</f>
        <v>10000</v>
      </c>
      <c r="AL12" s="71">
        <f>+I_VENDITE!AM13*I_VENDITE!AL67</f>
        <v>10000</v>
      </c>
      <c r="AM12" s="71">
        <f>+I_VENDITE!AN13*I_VENDITE!AM67</f>
        <v>10000</v>
      </c>
      <c r="AN12" s="29"/>
    </row>
    <row r="13" spans="3:40" x14ac:dyDescent="0.25">
      <c r="C13" s="28" t="str">
        <f>+I_VENDITE!C14</f>
        <v>Farmaco 11</v>
      </c>
      <c r="D13" s="71">
        <f>+I_VENDITE!E14*I_VENDITE!D68</f>
        <v>10000</v>
      </c>
      <c r="E13" s="71">
        <f>+I_VENDITE!F14*I_VENDITE!E68</f>
        <v>10000</v>
      </c>
      <c r="F13" s="71">
        <f>+I_VENDITE!G14*I_VENDITE!F68</f>
        <v>10000</v>
      </c>
      <c r="G13" s="71">
        <f>+I_VENDITE!H14*I_VENDITE!G68</f>
        <v>10000</v>
      </c>
      <c r="H13" s="71">
        <f>+I_VENDITE!I14*I_VENDITE!H68</f>
        <v>10000</v>
      </c>
      <c r="I13" s="71">
        <f>+I_VENDITE!J14*I_VENDITE!I68</f>
        <v>10000</v>
      </c>
      <c r="J13" s="71">
        <f>+I_VENDITE!K14*I_VENDITE!J68</f>
        <v>10000</v>
      </c>
      <c r="K13" s="71">
        <f>+I_VENDITE!L14*I_VENDITE!K68</f>
        <v>10000</v>
      </c>
      <c r="L13" s="71">
        <f>+I_VENDITE!M14*I_VENDITE!L68</f>
        <v>10000</v>
      </c>
      <c r="M13" s="71">
        <f>+I_VENDITE!N14*I_VENDITE!M68</f>
        <v>10000</v>
      </c>
      <c r="N13" s="71">
        <f>+I_VENDITE!O14*I_VENDITE!N68</f>
        <v>10000</v>
      </c>
      <c r="O13" s="71">
        <f>+I_VENDITE!P14*I_VENDITE!O68</f>
        <v>10000</v>
      </c>
      <c r="P13" s="71">
        <f>+I_VENDITE!Q14*I_VENDITE!P68</f>
        <v>10000</v>
      </c>
      <c r="Q13" s="71">
        <f>+I_VENDITE!R14*I_VENDITE!Q68</f>
        <v>10000</v>
      </c>
      <c r="R13" s="71">
        <f>+I_VENDITE!S14*I_VENDITE!R68</f>
        <v>10000</v>
      </c>
      <c r="S13" s="71">
        <f>+I_VENDITE!T14*I_VENDITE!S68</f>
        <v>10000</v>
      </c>
      <c r="T13" s="71">
        <f>+I_VENDITE!U14*I_VENDITE!T68</f>
        <v>10000</v>
      </c>
      <c r="U13" s="71">
        <f>+I_VENDITE!V14*I_VENDITE!U68</f>
        <v>10000</v>
      </c>
      <c r="V13" s="71">
        <f>+I_VENDITE!W14*I_VENDITE!V68</f>
        <v>10000</v>
      </c>
      <c r="W13" s="71">
        <f>+I_VENDITE!X14*I_VENDITE!W68</f>
        <v>10000</v>
      </c>
      <c r="X13" s="71">
        <f>+I_VENDITE!Y14*I_VENDITE!X68</f>
        <v>10000</v>
      </c>
      <c r="Y13" s="71">
        <f>+I_VENDITE!Z14*I_VENDITE!Y68</f>
        <v>10000</v>
      </c>
      <c r="Z13" s="71">
        <f>+I_VENDITE!AA14*I_VENDITE!Z68</f>
        <v>10000</v>
      </c>
      <c r="AA13" s="71">
        <f>+I_VENDITE!AB14*I_VENDITE!AA68</f>
        <v>10000</v>
      </c>
      <c r="AB13" s="71">
        <f>+I_VENDITE!AC14*I_VENDITE!AB68</f>
        <v>10000</v>
      </c>
      <c r="AC13" s="71">
        <f>+I_VENDITE!AD14*I_VENDITE!AC68</f>
        <v>10000</v>
      </c>
      <c r="AD13" s="71">
        <f>+I_VENDITE!AE14*I_VENDITE!AD68</f>
        <v>10000</v>
      </c>
      <c r="AE13" s="71">
        <f>+I_VENDITE!AF14*I_VENDITE!AE68</f>
        <v>10000</v>
      </c>
      <c r="AF13" s="71">
        <f>+I_VENDITE!AG14*I_VENDITE!AF68</f>
        <v>10000</v>
      </c>
      <c r="AG13" s="71">
        <f>+I_VENDITE!AH14*I_VENDITE!AG68</f>
        <v>10000</v>
      </c>
      <c r="AH13" s="71">
        <f>+I_VENDITE!AI14*I_VENDITE!AH68</f>
        <v>10000</v>
      </c>
      <c r="AI13" s="71">
        <f>+I_VENDITE!AJ14*I_VENDITE!AI68</f>
        <v>10000</v>
      </c>
      <c r="AJ13" s="71">
        <f>+I_VENDITE!AK14*I_VENDITE!AJ68</f>
        <v>10000</v>
      </c>
      <c r="AK13" s="71">
        <f>+I_VENDITE!AL14*I_VENDITE!AK68</f>
        <v>10000</v>
      </c>
      <c r="AL13" s="71">
        <f>+I_VENDITE!AM14*I_VENDITE!AL68</f>
        <v>10000</v>
      </c>
      <c r="AM13" s="71">
        <f>+I_VENDITE!AN14*I_VENDITE!AM68</f>
        <v>10000</v>
      </c>
      <c r="AN13" s="29"/>
    </row>
    <row r="14" spans="3:40" x14ac:dyDescent="0.25">
      <c r="C14" s="28" t="str">
        <f>+I_VENDITE!C15</f>
        <v>Farmaco 12</v>
      </c>
      <c r="D14" s="71">
        <f>+I_VENDITE!E15*I_VENDITE!D69</f>
        <v>10000</v>
      </c>
      <c r="E14" s="71">
        <f>+I_VENDITE!F15*I_VENDITE!E69</f>
        <v>10000</v>
      </c>
      <c r="F14" s="71">
        <f>+I_VENDITE!G15*I_VENDITE!F69</f>
        <v>10000</v>
      </c>
      <c r="G14" s="71">
        <f>+I_VENDITE!H15*I_VENDITE!G69</f>
        <v>10000</v>
      </c>
      <c r="H14" s="71">
        <f>+I_VENDITE!I15*I_VENDITE!H69</f>
        <v>10000</v>
      </c>
      <c r="I14" s="71">
        <f>+I_VENDITE!J15*I_VENDITE!I69</f>
        <v>10000</v>
      </c>
      <c r="J14" s="71">
        <f>+I_VENDITE!K15*I_VENDITE!J69</f>
        <v>10000</v>
      </c>
      <c r="K14" s="71">
        <f>+I_VENDITE!L15*I_VENDITE!K69</f>
        <v>10000</v>
      </c>
      <c r="L14" s="71">
        <f>+I_VENDITE!M15*I_VENDITE!L69</f>
        <v>10000</v>
      </c>
      <c r="M14" s="71">
        <f>+I_VENDITE!N15*I_VENDITE!M69</f>
        <v>10000</v>
      </c>
      <c r="N14" s="71">
        <f>+I_VENDITE!O15*I_VENDITE!N69</f>
        <v>10000</v>
      </c>
      <c r="O14" s="71">
        <f>+I_VENDITE!P15*I_VENDITE!O69</f>
        <v>10000</v>
      </c>
      <c r="P14" s="71">
        <f>+I_VENDITE!Q15*I_VENDITE!P69</f>
        <v>10000</v>
      </c>
      <c r="Q14" s="71">
        <f>+I_VENDITE!R15*I_VENDITE!Q69</f>
        <v>10000</v>
      </c>
      <c r="R14" s="71">
        <f>+I_VENDITE!S15*I_VENDITE!R69</f>
        <v>10000</v>
      </c>
      <c r="S14" s="71">
        <f>+I_VENDITE!T15*I_VENDITE!S69</f>
        <v>10000</v>
      </c>
      <c r="T14" s="71">
        <f>+I_VENDITE!U15*I_VENDITE!T69</f>
        <v>10000</v>
      </c>
      <c r="U14" s="71">
        <f>+I_VENDITE!V15*I_VENDITE!U69</f>
        <v>10000</v>
      </c>
      <c r="V14" s="71">
        <f>+I_VENDITE!W15*I_VENDITE!V69</f>
        <v>10000</v>
      </c>
      <c r="W14" s="71">
        <f>+I_VENDITE!X15*I_VENDITE!W69</f>
        <v>10000</v>
      </c>
      <c r="X14" s="71">
        <f>+I_VENDITE!Y15*I_VENDITE!X69</f>
        <v>10000</v>
      </c>
      <c r="Y14" s="71">
        <f>+I_VENDITE!Z15*I_VENDITE!Y69</f>
        <v>10000</v>
      </c>
      <c r="Z14" s="71">
        <f>+I_VENDITE!AA15*I_VENDITE!Z69</f>
        <v>10000</v>
      </c>
      <c r="AA14" s="71">
        <f>+I_VENDITE!AB15*I_VENDITE!AA69</f>
        <v>10000</v>
      </c>
      <c r="AB14" s="71">
        <f>+I_VENDITE!AC15*I_VENDITE!AB69</f>
        <v>10000</v>
      </c>
      <c r="AC14" s="71">
        <f>+I_VENDITE!AD15*I_VENDITE!AC69</f>
        <v>10000</v>
      </c>
      <c r="AD14" s="71">
        <f>+I_VENDITE!AE15*I_VENDITE!AD69</f>
        <v>10000</v>
      </c>
      <c r="AE14" s="71">
        <f>+I_VENDITE!AF15*I_VENDITE!AE69</f>
        <v>10000</v>
      </c>
      <c r="AF14" s="71">
        <f>+I_VENDITE!AG15*I_VENDITE!AF69</f>
        <v>10000</v>
      </c>
      <c r="AG14" s="71">
        <f>+I_VENDITE!AH15*I_VENDITE!AG69</f>
        <v>10000</v>
      </c>
      <c r="AH14" s="71">
        <f>+I_VENDITE!AI15*I_VENDITE!AH69</f>
        <v>10000</v>
      </c>
      <c r="AI14" s="71">
        <f>+I_VENDITE!AJ15*I_VENDITE!AI69</f>
        <v>10000</v>
      </c>
      <c r="AJ14" s="71">
        <f>+I_VENDITE!AK15*I_VENDITE!AJ69</f>
        <v>10000</v>
      </c>
      <c r="AK14" s="71">
        <f>+I_VENDITE!AL15*I_VENDITE!AK69</f>
        <v>10000</v>
      </c>
      <c r="AL14" s="71">
        <f>+I_VENDITE!AM15*I_VENDITE!AL69</f>
        <v>10000</v>
      </c>
      <c r="AM14" s="71">
        <f>+I_VENDITE!AN15*I_VENDITE!AM69</f>
        <v>10000</v>
      </c>
      <c r="AN14" s="29"/>
    </row>
    <row r="15" spans="3:40" x14ac:dyDescent="0.25">
      <c r="C15" s="28" t="str">
        <f>+I_VENDITE!C16</f>
        <v>Farmaco 13</v>
      </c>
      <c r="D15" s="71">
        <f>+I_VENDITE!E16*I_VENDITE!D70</f>
        <v>10000</v>
      </c>
      <c r="E15" s="71">
        <f>+I_VENDITE!F16*I_VENDITE!E70</f>
        <v>10000</v>
      </c>
      <c r="F15" s="71">
        <f>+I_VENDITE!G16*I_VENDITE!F70</f>
        <v>10000</v>
      </c>
      <c r="G15" s="71">
        <f>+I_VENDITE!H16*I_VENDITE!G70</f>
        <v>10000</v>
      </c>
      <c r="H15" s="71">
        <f>+I_VENDITE!I16*I_VENDITE!H70</f>
        <v>10000</v>
      </c>
      <c r="I15" s="71">
        <f>+I_VENDITE!J16*I_VENDITE!I70</f>
        <v>10000</v>
      </c>
      <c r="J15" s="71">
        <f>+I_VENDITE!K16*I_VENDITE!J70</f>
        <v>10000</v>
      </c>
      <c r="K15" s="71">
        <f>+I_VENDITE!L16*I_VENDITE!K70</f>
        <v>10000</v>
      </c>
      <c r="L15" s="71">
        <f>+I_VENDITE!M16*I_VENDITE!L70</f>
        <v>10000</v>
      </c>
      <c r="M15" s="71">
        <f>+I_VENDITE!N16*I_VENDITE!M70</f>
        <v>10000</v>
      </c>
      <c r="N15" s="71">
        <f>+I_VENDITE!O16*I_VENDITE!N70</f>
        <v>10000</v>
      </c>
      <c r="O15" s="71">
        <f>+I_VENDITE!P16*I_VENDITE!O70</f>
        <v>10000</v>
      </c>
      <c r="P15" s="71">
        <f>+I_VENDITE!Q16*I_VENDITE!P70</f>
        <v>10000</v>
      </c>
      <c r="Q15" s="71">
        <f>+I_VENDITE!R16*I_VENDITE!Q70</f>
        <v>10000</v>
      </c>
      <c r="R15" s="71">
        <f>+I_VENDITE!S16*I_VENDITE!R70</f>
        <v>10000</v>
      </c>
      <c r="S15" s="71">
        <f>+I_VENDITE!T16*I_VENDITE!S70</f>
        <v>10000</v>
      </c>
      <c r="T15" s="71">
        <f>+I_VENDITE!U16*I_VENDITE!T70</f>
        <v>10000</v>
      </c>
      <c r="U15" s="71">
        <f>+I_VENDITE!V16*I_VENDITE!U70</f>
        <v>10000</v>
      </c>
      <c r="V15" s="71">
        <f>+I_VENDITE!W16*I_VENDITE!V70</f>
        <v>10000</v>
      </c>
      <c r="W15" s="71">
        <f>+I_VENDITE!X16*I_VENDITE!W70</f>
        <v>10000</v>
      </c>
      <c r="X15" s="71">
        <f>+I_VENDITE!Y16*I_VENDITE!X70</f>
        <v>10000</v>
      </c>
      <c r="Y15" s="71">
        <f>+I_VENDITE!Z16*I_VENDITE!Y70</f>
        <v>10000</v>
      </c>
      <c r="Z15" s="71">
        <f>+I_VENDITE!AA16*I_VENDITE!Z70</f>
        <v>10000</v>
      </c>
      <c r="AA15" s="71">
        <f>+I_VENDITE!AB16*I_VENDITE!AA70</f>
        <v>10000</v>
      </c>
      <c r="AB15" s="71">
        <f>+I_VENDITE!AC16*I_VENDITE!AB70</f>
        <v>10000</v>
      </c>
      <c r="AC15" s="71">
        <f>+I_VENDITE!AD16*I_VENDITE!AC70</f>
        <v>10000</v>
      </c>
      <c r="AD15" s="71">
        <f>+I_VENDITE!AE16*I_VENDITE!AD70</f>
        <v>10000</v>
      </c>
      <c r="AE15" s="71">
        <f>+I_VENDITE!AF16*I_VENDITE!AE70</f>
        <v>10000</v>
      </c>
      <c r="AF15" s="71">
        <f>+I_VENDITE!AG16*I_VENDITE!AF70</f>
        <v>10000</v>
      </c>
      <c r="AG15" s="71">
        <f>+I_VENDITE!AH16*I_VENDITE!AG70</f>
        <v>10000</v>
      </c>
      <c r="AH15" s="71">
        <f>+I_VENDITE!AI16*I_VENDITE!AH70</f>
        <v>10000</v>
      </c>
      <c r="AI15" s="71">
        <f>+I_VENDITE!AJ16*I_VENDITE!AI70</f>
        <v>10000</v>
      </c>
      <c r="AJ15" s="71">
        <f>+I_VENDITE!AK16*I_VENDITE!AJ70</f>
        <v>10000</v>
      </c>
      <c r="AK15" s="71">
        <f>+I_VENDITE!AL16*I_VENDITE!AK70</f>
        <v>10000</v>
      </c>
      <c r="AL15" s="71">
        <f>+I_VENDITE!AM16*I_VENDITE!AL70</f>
        <v>10000</v>
      </c>
      <c r="AM15" s="71">
        <f>+I_VENDITE!AN16*I_VENDITE!AM70</f>
        <v>10000</v>
      </c>
      <c r="AN15" s="29"/>
    </row>
    <row r="16" spans="3:40" x14ac:dyDescent="0.25">
      <c r="C16" s="28" t="str">
        <f>+I_VENDITE!C17</f>
        <v>Farmaco 14</v>
      </c>
      <c r="D16" s="71">
        <f>+I_VENDITE!E17*I_VENDITE!D71</f>
        <v>10000</v>
      </c>
      <c r="E16" s="71">
        <f>+I_VENDITE!F17*I_VENDITE!E71</f>
        <v>10000</v>
      </c>
      <c r="F16" s="71">
        <f>+I_VENDITE!G17*I_VENDITE!F71</f>
        <v>10000</v>
      </c>
      <c r="G16" s="71">
        <f>+I_VENDITE!H17*I_VENDITE!G71</f>
        <v>10000</v>
      </c>
      <c r="H16" s="71">
        <f>+I_VENDITE!I17*I_VENDITE!H71</f>
        <v>10000</v>
      </c>
      <c r="I16" s="71">
        <f>+I_VENDITE!J17*I_VENDITE!I71</f>
        <v>10000</v>
      </c>
      <c r="J16" s="71">
        <f>+I_VENDITE!K17*I_VENDITE!J71</f>
        <v>10000</v>
      </c>
      <c r="K16" s="71">
        <f>+I_VENDITE!L17*I_VENDITE!K71</f>
        <v>10000</v>
      </c>
      <c r="L16" s="71">
        <f>+I_VENDITE!M17*I_VENDITE!L71</f>
        <v>10000</v>
      </c>
      <c r="M16" s="71">
        <f>+I_VENDITE!N17*I_VENDITE!M71</f>
        <v>10000</v>
      </c>
      <c r="N16" s="71">
        <f>+I_VENDITE!O17*I_VENDITE!N71</f>
        <v>10000</v>
      </c>
      <c r="O16" s="71">
        <f>+I_VENDITE!P17*I_VENDITE!O71</f>
        <v>10000</v>
      </c>
      <c r="P16" s="71">
        <f>+I_VENDITE!Q17*I_VENDITE!P71</f>
        <v>10000</v>
      </c>
      <c r="Q16" s="71">
        <f>+I_VENDITE!R17*I_VENDITE!Q71</f>
        <v>10000</v>
      </c>
      <c r="R16" s="71">
        <f>+I_VENDITE!S17*I_VENDITE!R71</f>
        <v>10000</v>
      </c>
      <c r="S16" s="71">
        <f>+I_VENDITE!T17*I_VENDITE!S71</f>
        <v>10000</v>
      </c>
      <c r="T16" s="71">
        <f>+I_VENDITE!U17*I_VENDITE!T71</f>
        <v>10000</v>
      </c>
      <c r="U16" s="71">
        <f>+I_VENDITE!V17*I_VENDITE!U71</f>
        <v>10000</v>
      </c>
      <c r="V16" s="71">
        <f>+I_VENDITE!W17*I_VENDITE!V71</f>
        <v>10000</v>
      </c>
      <c r="W16" s="71">
        <f>+I_VENDITE!X17*I_VENDITE!W71</f>
        <v>10000</v>
      </c>
      <c r="X16" s="71">
        <f>+I_VENDITE!Y17*I_VENDITE!X71</f>
        <v>10000</v>
      </c>
      <c r="Y16" s="71">
        <f>+I_VENDITE!Z17*I_VENDITE!Y71</f>
        <v>10000</v>
      </c>
      <c r="Z16" s="71">
        <f>+I_VENDITE!AA17*I_VENDITE!Z71</f>
        <v>10000</v>
      </c>
      <c r="AA16" s="71">
        <f>+I_VENDITE!AB17*I_VENDITE!AA71</f>
        <v>10000</v>
      </c>
      <c r="AB16" s="71">
        <f>+I_VENDITE!AC17*I_VENDITE!AB71</f>
        <v>10000</v>
      </c>
      <c r="AC16" s="71">
        <f>+I_VENDITE!AD17*I_VENDITE!AC71</f>
        <v>10000</v>
      </c>
      <c r="AD16" s="71">
        <f>+I_VENDITE!AE17*I_VENDITE!AD71</f>
        <v>10000</v>
      </c>
      <c r="AE16" s="71">
        <f>+I_VENDITE!AF17*I_VENDITE!AE71</f>
        <v>10000</v>
      </c>
      <c r="AF16" s="71">
        <f>+I_VENDITE!AG17*I_VENDITE!AF71</f>
        <v>10000</v>
      </c>
      <c r="AG16" s="71">
        <f>+I_VENDITE!AH17*I_VENDITE!AG71</f>
        <v>10000</v>
      </c>
      <c r="AH16" s="71">
        <f>+I_VENDITE!AI17*I_VENDITE!AH71</f>
        <v>10000</v>
      </c>
      <c r="AI16" s="71">
        <f>+I_VENDITE!AJ17*I_VENDITE!AI71</f>
        <v>10000</v>
      </c>
      <c r="AJ16" s="71">
        <f>+I_VENDITE!AK17*I_VENDITE!AJ71</f>
        <v>10000</v>
      </c>
      <c r="AK16" s="71">
        <f>+I_VENDITE!AL17*I_VENDITE!AK71</f>
        <v>10000</v>
      </c>
      <c r="AL16" s="71">
        <f>+I_VENDITE!AM17*I_VENDITE!AL71</f>
        <v>10000</v>
      </c>
      <c r="AM16" s="71">
        <f>+I_VENDITE!AN17*I_VENDITE!AM71</f>
        <v>10000</v>
      </c>
      <c r="AN16" s="29"/>
    </row>
    <row r="17" spans="3:40" x14ac:dyDescent="0.25">
      <c r="C17" s="28" t="str">
        <f>+I_VENDITE!C18</f>
        <v>Farmaco 15</v>
      </c>
      <c r="D17" s="71">
        <f>+I_VENDITE!E18*I_VENDITE!D72</f>
        <v>10000</v>
      </c>
      <c r="E17" s="71">
        <f>+I_VENDITE!F18*I_VENDITE!E72</f>
        <v>10000</v>
      </c>
      <c r="F17" s="71">
        <f>+I_VENDITE!G18*I_VENDITE!F72</f>
        <v>10000</v>
      </c>
      <c r="G17" s="71">
        <f>+I_VENDITE!H18*I_VENDITE!G72</f>
        <v>10000</v>
      </c>
      <c r="H17" s="71">
        <f>+I_VENDITE!I18*I_VENDITE!H72</f>
        <v>10000</v>
      </c>
      <c r="I17" s="71">
        <f>+I_VENDITE!J18*I_VENDITE!I72</f>
        <v>10000</v>
      </c>
      <c r="J17" s="71">
        <f>+I_VENDITE!K18*I_VENDITE!J72</f>
        <v>10000</v>
      </c>
      <c r="K17" s="71">
        <f>+I_VENDITE!L18*I_VENDITE!K72</f>
        <v>10000</v>
      </c>
      <c r="L17" s="71">
        <f>+I_VENDITE!M18*I_VENDITE!L72</f>
        <v>10000</v>
      </c>
      <c r="M17" s="71">
        <f>+I_VENDITE!N18*I_VENDITE!M72</f>
        <v>10000</v>
      </c>
      <c r="N17" s="71">
        <f>+I_VENDITE!O18*I_VENDITE!N72</f>
        <v>10000</v>
      </c>
      <c r="O17" s="71">
        <f>+I_VENDITE!P18*I_VENDITE!O72</f>
        <v>10000</v>
      </c>
      <c r="P17" s="71">
        <f>+I_VENDITE!Q18*I_VENDITE!P72</f>
        <v>10000</v>
      </c>
      <c r="Q17" s="71">
        <f>+I_VENDITE!R18*I_VENDITE!Q72</f>
        <v>10000</v>
      </c>
      <c r="R17" s="71">
        <f>+I_VENDITE!S18*I_VENDITE!R72</f>
        <v>10000</v>
      </c>
      <c r="S17" s="71">
        <f>+I_VENDITE!T18*I_VENDITE!S72</f>
        <v>10000</v>
      </c>
      <c r="T17" s="71">
        <f>+I_VENDITE!U18*I_VENDITE!T72</f>
        <v>10000</v>
      </c>
      <c r="U17" s="71">
        <f>+I_VENDITE!V18*I_VENDITE!U72</f>
        <v>10000</v>
      </c>
      <c r="V17" s="71">
        <f>+I_VENDITE!W18*I_VENDITE!V72</f>
        <v>10000</v>
      </c>
      <c r="W17" s="71">
        <f>+I_VENDITE!X18*I_VENDITE!W72</f>
        <v>10000</v>
      </c>
      <c r="X17" s="71">
        <f>+I_VENDITE!Y18*I_VENDITE!X72</f>
        <v>10000</v>
      </c>
      <c r="Y17" s="71">
        <f>+I_VENDITE!Z18*I_VENDITE!Y72</f>
        <v>10000</v>
      </c>
      <c r="Z17" s="71">
        <f>+I_VENDITE!AA18*I_VENDITE!Z72</f>
        <v>10000</v>
      </c>
      <c r="AA17" s="71">
        <f>+I_VENDITE!AB18*I_VENDITE!AA72</f>
        <v>10000</v>
      </c>
      <c r="AB17" s="71">
        <f>+I_VENDITE!AC18*I_VENDITE!AB72</f>
        <v>10000</v>
      </c>
      <c r="AC17" s="71">
        <f>+I_VENDITE!AD18*I_VENDITE!AC72</f>
        <v>10000</v>
      </c>
      <c r="AD17" s="71">
        <f>+I_VENDITE!AE18*I_VENDITE!AD72</f>
        <v>10000</v>
      </c>
      <c r="AE17" s="71">
        <f>+I_VENDITE!AF18*I_VENDITE!AE72</f>
        <v>10000</v>
      </c>
      <c r="AF17" s="71">
        <f>+I_VENDITE!AG18*I_VENDITE!AF72</f>
        <v>10000</v>
      </c>
      <c r="AG17" s="71">
        <f>+I_VENDITE!AH18*I_VENDITE!AG72</f>
        <v>10000</v>
      </c>
      <c r="AH17" s="71">
        <f>+I_VENDITE!AI18*I_VENDITE!AH72</f>
        <v>10000</v>
      </c>
      <c r="AI17" s="71">
        <f>+I_VENDITE!AJ18*I_VENDITE!AI72</f>
        <v>10000</v>
      </c>
      <c r="AJ17" s="71">
        <f>+I_VENDITE!AK18*I_VENDITE!AJ72</f>
        <v>10000</v>
      </c>
      <c r="AK17" s="71">
        <f>+I_VENDITE!AL18*I_VENDITE!AK72</f>
        <v>10000</v>
      </c>
      <c r="AL17" s="71">
        <f>+I_VENDITE!AM18*I_VENDITE!AL72</f>
        <v>10000</v>
      </c>
      <c r="AM17" s="71">
        <f>+I_VENDITE!AN18*I_VENDITE!AM72</f>
        <v>10000</v>
      </c>
      <c r="AN17" s="29"/>
    </row>
    <row r="18" spans="3:40" x14ac:dyDescent="0.25">
      <c r="C18" s="28" t="str">
        <f>+I_VENDITE!C19</f>
        <v>Farmaco 16</v>
      </c>
      <c r="D18" s="71">
        <f>+I_VENDITE!E19*I_VENDITE!D73</f>
        <v>10000</v>
      </c>
      <c r="E18" s="71">
        <f>+I_VENDITE!F19*I_VENDITE!E73</f>
        <v>10000</v>
      </c>
      <c r="F18" s="71">
        <f>+I_VENDITE!G19*I_VENDITE!F73</f>
        <v>10000</v>
      </c>
      <c r="G18" s="71">
        <f>+I_VENDITE!H19*I_VENDITE!G73</f>
        <v>10000</v>
      </c>
      <c r="H18" s="71">
        <f>+I_VENDITE!I19*I_VENDITE!H73</f>
        <v>10000</v>
      </c>
      <c r="I18" s="71">
        <f>+I_VENDITE!J19*I_VENDITE!I73</f>
        <v>10000</v>
      </c>
      <c r="J18" s="71">
        <f>+I_VENDITE!K19*I_VENDITE!J73</f>
        <v>10000</v>
      </c>
      <c r="K18" s="71">
        <f>+I_VENDITE!L19*I_VENDITE!K73</f>
        <v>10000</v>
      </c>
      <c r="L18" s="71">
        <f>+I_VENDITE!M19*I_VENDITE!L73</f>
        <v>10000</v>
      </c>
      <c r="M18" s="71">
        <f>+I_VENDITE!N19*I_VENDITE!M73</f>
        <v>10000</v>
      </c>
      <c r="N18" s="71">
        <f>+I_VENDITE!O19*I_VENDITE!N73</f>
        <v>10000</v>
      </c>
      <c r="O18" s="71">
        <f>+I_VENDITE!P19*I_VENDITE!O73</f>
        <v>10000</v>
      </c>
      <c r="P18" s="71">
        <f>+I_VENDITE!Q19*I_VENDITE!P73</f>
        <v>10000</v>
      </c>
      <c r="Q18" s="71">
        <f>+I_VENDITE!R19*I_VENDITE!Q73</f>
        <v>10000</v>
      </c>
      <c r="R18" s="71">
        <f>+I_VENDITE!S19*I_VENDITE!R73</f>
        <v>10000</v>
      </c>
      <c r="S18" s="71">
        <f>+I_VENDITE!T19*I_VENDITE!S73</f>
        <v>10000</v>
      </c>
      <c r="T18" s="71">
        <f>+I_VENDITE!U19*I_VENDITE!T73</f>
        <v>10000</v>
      </c>
      <c r="U18" s="71">
        <f>+I_VENDITE!V19*I_VENDITE!U73</f>
        <v>10000</v>
      </c>
      <c r="V18" s="71">
        <f>+I_VENDITE!W19*I_VENDITE!V73</f>
        <v>10000</v>
      </c>
      <c r="W18" s="71">
        <f>+I_VENDITE!X19*I_VENDITE!W73</f>
        <v>10000</v>
      </c>
      <c r="X18" s="71">
        <f>+I_VENDITE!Y19*I_VENDITE!X73</f>
        <v>10000</v>
      </c>
      <c r="Y18" s="71">
        <f>+I_VENDITE!Z19*I_VENDITE!Y73</f>
        <v>10000</v>
      </c>
      <c r="Z18" s="71">
        <f>+I_VENDITE!AA19*I_VENDITE!Z73</f>
        <v>10000</v>
      </c>
      <c r="AA18" s="71">
        <f>+I_VENDITE!AB19*I_VENDITE!AA73</f>
        <v>10000</v>
      </c>
      <c r="AB18" s="71">
        <f>+I_VENDITE!AC19*I_VENDITE!AB73</f>
        <v>10000</v>
      </c>
      <c r="AC18" s="71">
        <f>+I_VENDITE!AD19*I_VENDITE!AC73</f>
        <v>10000</v>
      </c>
      <c r="AD18" s="71">
        <f>+I_VENDITE!AE19*I_VENDITE!AD73</f>
        <v>10000</v>
      </c>
      <c r="AE18" s="71">
        <f>+I_VENDITE!AF19*I_VENDITE!AE73</f>
        <v>10000</v>
      </c>
      <c r="AF18" s="71">
        <f>+I_VENDITE!AG19*I_VENDITE!AF73</f>
        <v>10000</v>
      </c>
      <c r="AG18" s="71">
        <f>+I_VENDITE!AH19*I_VENDITE!AG73</f>
        <v>10000</v>
      </c>
      <c r="AH18" s="71">
        <f>+I_VENDITE!AI19*I_VENDITE!AH73</f>
        <v>10000</v>
      </c>
      <c r="AI18" s="71">
        <f>+I_VENDITE!AJ19*I_VENDITE!AI73</f>
        <v>10000</v>
      </c>
      <c r="AJ18" s="71">
        <f>+I_VENDITE!AK19*I_VENDITE!AJ73</f>
        <v>10000</v>
      </c>
      <c r="AK18" s="71">
        <f>+I_VENDITE!AL19*I_VENDITE!AK73</f>
        <v>10000</v>
      </c>
      <c r="AL18" s="71">
        <f>+I_VENDITE!AM19*I_VENDITE!AL73</f>
        <v>10000</v>
      </c>
      <c r="AM18" s="71">
        <f>+I_VENDITE!AN19*I_VENDITE!AM73</f>
        <v>10000</v>
      </c>
      <c r="AN18" s="29"/>
    </row>
    <row r="19" spans="3:40" x14ac:dyDescent="0.25">
      <c r="C19" s="28" t="str">
        <f>+I_VENDITE!C20</f>
        <v>Farmaco 17</v>
      </c>
      <c r="D19" s="71">
        <f>+I_VENDITE!E20*I_VENDITE!D74</f>
        <v>10000</v>
      </c>
      <c r="E19" s="71">
        <f>+I_VENDITE!F20*I_VENDITE!E74</f>
        <v>10000</v>
      </c>
      <c r="F19" s="71">
        <f>+I_VENDITE!G20*I_VENDITE!F74</f>
        <v>10000</v>
      </c>
      <c r="G19" s="71">
        <f>+I_VENDITE!H20*I_VENDITE!G74</f>
        <v>10000</v>
      </c>
      <c r="H19" s="71">
        <f>+I_VENDITE!I20*I_VENDITE!H74</f>
        <v>10000</v>
      </c>
      <c r="I19" s="71">
        <f>+I_VENDITE!J20*I_VENDITE!I74</f>
        <v>10000</v>
      </c>
      <c r="J19" s="71">
        <f>+I_VENDITE!K20*I_VENDITE!J74</f>
        <v>10000</v>
      </c>
      <c r="K19" s="71">
        <f>+I_VENDITE!L20*I_VENDITE!K74</f>
        <v>10000</v>
      </c>
      <c r="L19" s="71">
        <f>+I_VENDITE!M20*I_VENDITE!L74</f>
        <v>10000</v>
      </c>
      <c r="M19" s="71">
        <f>+I_VENDITE!N20*I_VENDITE!M74</f>
        <v>10000</v>
      </c>
      <c r="N19" s="71">
        <f>+I_VENDITE!O20*I_VENDITE!N74</f>
        <v>10000</v>
      </c>
      <c r="O19" s="71">
        <f>+I_VENDITE!P20*I_VENDITE!O74</f>
        <v>10000</v>
      </c>
      <c r="P19" s="71">
        <f>+I_VENDITE!Q20*I_VENDITE!P74</f>
        <v>10000</v>
      </c>
      <c r="Q19" s="71">
        <f>+I_VENDITE!R20*I_VENDITE!Q74</f>
        <v>10000</v>
      </c>
      <c r="R19" s="71">
        <f>+I_VENDITE!S20*I_VENDITE!R74</f>
        <v>10000</v>
      </c>
      <c r="S19" s="71">
        <f>+I_VENDITE!T20*I_VENDITE!S74</f>
        <v>10000</v>
      </c>
      <c r="T19" s="71">
        <f>+I_VENDITE!U20*I_VENDITE!T74</f>
        <v>10000</v>
      </c>
      <c r="U19" s="71">
        <f>+I_VENDITE!V20*I_VENDITE!U74</f>
        <v>10000</v>
      </c>
      <c r="V19" s="71">
        <f>+I_VENDITE!W20*I_VENDITE!V74</f>
        <v>10000</v>
      </c>
      <c r="W19" s="71">
        <f>+I_VENDITE!X20*I_VENDITE!W74</f>
        <v>10000</v>
      </c>
      <c r="X19" s="71">
        <f>+I_VENDITE!Y20*I_VENDITE!X74</f>
        <v>10000</v>
      </c>
      <c r="Y19" s="71">
        <f>+I_VENDITE!Z20*I_VENDITE!Y74</f>
        <v>10000</v>
      </c>
      <c r="Z19" s="71">
        <f>+I_VENDITE!AA20*I_VENDITE!Z74</f>
        <v>10000</v>
      </c>
      <c r="AA19" s="71">
        <f>+I_VENDITE!AB20*I_VENDITE!AA74</f>
        <v>10000</v>
      </c>
      <c r="AB19" s="71">
        <f>+I_VENDITE!AC20*I_VENDITE!AB74</f>
        <v>10000</v>
      </c>
      <c r="AC19" s="71">
        <f>+I_VENDITE!AD20*I_VENDITE!AC74</f>
        <v>10000</v>
      </c>
      <c r="AD19" s="71">
        <f>+I_VENDITE!AE20*I_VENDITE!AD74</f>
        <v>10000</v>
      </c>
      <c r="AE19" s="71">
        <f>+I_VENDITE!AF20*I_VENDITE!AE74</f>
        <v>10000</v>
      </c>
      <c r="AF19" s="71">
        <f>+I_VENDITE!AG20*I_VENDITE!AF74</f>
        <v>10000</v>
      </c>
      <c r="AG19" s="71">
        <f>+I_VENDITE!AH20*I_VENDITE!AG74</f>
        <v>10000</v>
      </c>
      <c r="AH19" s="71">
        <f>+I_VENDITE!AI20*I_VENDITE!AH74</f>
        <v>10000</v>
      </c>
      <c r="AI19" s="71">
        <f>+I_VENDITE!AJ20*I_VENDITE!AI74</f>
        <v>10000</v>
      </c>
      <c r="AJ19" s="71">
        <f>+I_VENDITE!AK20*I_VENDITE!AJ74</f>
        <v>10000</v>
      </c>
      <c r="AK19" s="71">
        <f>+I_VENDITE!AL20*I_VENDITE!AK74</f>
        <v>10000</v>
      </c>
      <c r="AL19" s="71">
        <f>+I_VENDITE!AM20*I_VENDITE!AL74</f>
        <v>10000</v>
      </c>
      <c r="AM19" s="71">
        <f>+I_VENDITE!AN20*I_VENDITE!AM74</f>
        <v>10000</v>
      </c>
      <c r="AN19" s="29"/>
    </row>
    <row r="20" spans="3:40" x14ac:dyDescent="0.25">
      <c r="C20" s="28" t="str">
        <f>+I_VENDITE!C21</f>
        <v>Farmaco 18</v>
      </c>
      <c r="D20" s="71">
        <f>+I_VENDITE!E21*I_VENDITE!D75</f>
        <v>10000</v>
      </c>
      <c r="E20" s="71">
        <f>+I_VENDITE!F21*I_VENDITE!E75</f>
        <v>10000</v>
      </c>
      <c r="F20" s="71">
        <f>+I_VENDITE!G21*I_VENDITE!F75</f>
        <v>10000</v>
      </c>
      <c r="G20" s="71">
        <f>+I_VENDITE!H21*I_VENDITE!G75</f>
        <v>10000</v>
      </c>
      <c r="H20" s="71">
        <f>+I_VENDITE!I21*I_VENDITE!H75</f>
        <v>10000</v>
      </c>
      <c r="I20" s="71">
        <f>+I_VENDITE!J21*I_VENDITE!I75</f>
        <v>10000</v>
      </c>
      <c r="J20" s="71">
        <f>+I_VENDITE!K21*I_VENDITE!J75</f>
        <v>10000</v>
      </c>
      <c r="K20" s="71">
        <f>+I_VENDITE!L21*I_VENDITE!K75</f>
        <v>10000</v>
      </c>
      <c r="L20" s="71">
        <f>+I_VENDITE!M21*I_VENDITE!L75</f>
        <v>10000</v>
      </c>
      <c r="M20" s="71">
        <f>+I_VENDITE!N21*I_VENDITE!M75</f>
        <v>10000</v>
      </c>
      <c r="N20" s="71">
        <f>+I_VENDITE!O21*I_VENDITE!N75</f>
        <v>10000</v>
      </c>
      <c r="O20" s="71">
        <f>+I_VENDITE!P21*I_VENDITE!O75</f>
        <v>10000</v>
      </c>
      <c r="P20" s="71">
        <f>+I_VENDITE!Q21*I_VENDITE!P75</f>
        <v>10000</v>
      </c>
      <c r="Q20" s="71">
        <f>+I_VENDITE!R21*I_VENDITE!Q75</f>
        <v>10000</v>
      </c>
      <c r="R20" s="71">
        <f>+I_VENDITE!S21*I_VENDITE!R75</f>
        <v>10000</v>
      </c>
      <c r="S20" s="71">
        <f>+I_VENDITE!T21*I_VENDITE!S75</f>
        <v>10000</v>
      </c>
      <c r="T20" s="71">
        <f>+I_VENDITE!U21*I_VENDITE!T75</f>
        <v>10000</v>
      </c>
      <c r="U20" s="71">
        <f>+I_VENDITE!V21*I_VENDITE!U75</f>
        <v>10000</v>
      </c>
      <c r="V20" s="71">
        <f>+I_VENDITE!W21*I_VENDITE!V75</f>
        <v>10000</v>
      </c>
      <c r="W20" s="71">
        <f>+I_VENDITE!X21*I_VENDITE!W75</f>
        <v>10000</v>
      </c>
      <c r="X20" s="71">
        <f>+I_VENDITE!Y21*I_VENDITE!X75</f>
        <v>10000</v>
      </c>
      <c r="Y20" s="71">
        <f>+I_VENDITE!Z21*I_VENDITE!Y75</f>
        <v>10000</v>
      </c>
      <c r="Z20" s="71">
        <f>+I_VENDITE!AA21*I_VENDITE!Z75</f>
        <v>10000</v>
      </c>
      <c r="AA20" s="71">
        <f>+I_VENDITE!AB21*I_VENDITE!AA75</f>
        <v>10000</v>
      </c>
      <c r="AB20" s="71">
        <f>+I_VENDITE!AC21*I_VENDITE!AB75</f>
        <v>10000</v>
      </c>
      <c r="AC20" s="71">
        <f>+I_VENDITE!AD21*I_VENDITE!AC75</f>
        <v>10000</v>
      </c>
      <c r="AD20" s="71">
        <f>+I_VENDITE!AE21*I_VENDITE!AD75</f>
        <v>10000</v>
      </c>
      <c r="AE20" s="71">
        <f>+I_VENDITE!AF21*I_VENDITE!AE75</f>
        <v>10000</v>
      </c>
      <c r="AF20" s="71">
        <f>+I_VENDITE!AG21*I_VENDITE!AF75</f>
        <v>10000</v>
      </c>
      <c r="AG20" s="71">
        <f>+I_VENDITE!AH21*I_VENDITE!AG75</f>
        <v>10000</v>
      </c>
      <c r="AH20" s="71">
        <f>+I_VENDITE!AI21*I_VENDITE!AH75</f>
        <v>10000</v>
      </c>
      <c r="AI20" s="71">
        <f>+I_VENDITE!AJ21*I_VENDITE!AI75</f>
        <v>10000</v>
      </c>
      <c r="AJ20" s="71">
        <f>+I_VENDITE!AK21*I_VENDITE!AJ75</f>
        <v>10000</v>
      </c>
      <c r="AK20" s="71">
        <f>+I_VENDITE!AL21*I_VENDITE!AK75</f>
        <v>10000</v>
      </c>
      <c r="AL20" s="71">
        <f>+I_VENDITE!AM21*I_VENDITE!AL75</f>
        <v>10000</v>
      </c>
      <c r="AM20" s="71">
        <f>+I_VENDITE!AN21*I_VENDITE!AM75</f>
        <v>10000</v>
      </c>
      <c r="AN20" s="29"/>
    </row>
    <row r="21" spans="3:40" x14ac:dyDescent="0.25">
      <c r="C21" s="28" t="str">
        <f>+I_VENDITE!C22</f>
        <v>Farmaco 19</v>
      </c>
      <c r="D21" s="71">
        <f>+I_VENDITE!E22*I_VENDITE!D76</f>
        <v>10000</v>
      </c>
      <c r="E21" s="71">
        <f>+I_VENDITE!F22*I_VENDITE!E76</f>
        <v>10000</v>
      </c>
      <c r="F21" s="71">
        <f>+I_VENDITE!G22*I_VENDITE!F76</f>
        <v>10000</v>
      </c>
      <c r="G21" s="71">
        <f>+I_VENDITE!H22*I_VENDITE!G76</f>
        <v>10000</v>
      </c>
      <c r="H21" s="71">
        <f>+I_VENDITE!I22*I_VENDITE!H76</f>
        <v>10000</v>
      </c>
      <c r="I21" s="71">
        <f>+I_VENDITE!J22*I_VENDITE!I76</f>
        <v>10000</v>
      </c>
      <c r="J21" s="71">
        <f>+I_VENDITE!K22*I_VENDITE!J76</f>
        <v>10000</v>
      </c>
      <c r="K21" s="71">
        <f>+I_VENDITE!L22*I_VENDITE!K76</f>
        <v>10000</v>
      </c>
      <c r="L21" s="71">
        <f>+I_VENDITE!M22*I_VENDITE!L76</f>
        <v>10000</v>
      </c>
      <c r="M21" s="71">
        <f>+I_VENDITE!N22*I_VENDITE!M76</f>
        <v>10000</v>
      </c>
      <c r="N21" s="71">
        <f>+I_VENDITE!O22*I_VENDITE!N76</f>
        <v>10000</v>
      </c>
      <c r="O21" s="71">
        <f>+I_VENDITE!P22*I_VENDITE!O76</f>
        <v>10000</v>
      </c>
      <c r="P21" s="71">
        <f>+I_VENDITE!Q22*I_VENDITE!P76</f>
        <v>10000</v>
      </c>
      <c r="Q21" s="71">
        <f>+I_VENDITE!R22*I_VENDITE!Q76</f>
        <v>10000</v>
      </c>
      <c r="R21" s="71">
        <f>+I_VENDITE!S22*I_VENDITE!R76</f>
        <v>10000</v>
      </c>
      <c r="S21" s="71">
        <f>+I_VENDITE!T22*I_VENDITE!S76</f>
        <v>10000</v>
      </c>
      <c r="T21" s="71">
        <f>+I_VENDITE!U22*I_VENDITE!T76</f>
        <v>10000</v>
      </c>
      <c r="U21" s="71">
        <f>+I_VENDITE!V22*I_VENDITE!U76</f>
        <v>10000</v>
      </c>
      <c r="V21" s="71">
        <f>+I_VENDITE!W22*I_VENDITE!V76</f>
        <v>10000</v>
      </c>
      <c r="W21" s="71">
        <f>+I_VENDITE!X22*I_VENDITE!W76</f>
        <v>10000</v>
      </c>
      <c r="X21" s="71">
        <f>+I_VENDITE!Y22*I_VENDITE!X76</f>
        <v>10000</v>
      </c>
      <c r="Y21" s="71">
        <f>+I_VENDITE!Z22*I_VENDITE!Y76</f>
        <v>10000</v>
      </c>
      <c r="Z21" s="71">
        <f>+I_VENDITE!AA22*I_VENDITE!Z76</f>
        <v>10000</v>
      </c>
      <c r="AA21" s="71">
        <f>+I_VENDITE!AB22*I_VENDITE!AA76</f>
        <v>10000</v>
      </c>
      <c r="AB21" s="71">
        <f>+I_VENDITE!AC22*I_VENDITE!AB76</f>
        <v>10000</v>
      </c>
      <c r="AC21" s="71">
        <f>+I_VENDITE!AD22*I_VENDITE!AC76</f>
        <v>10000</v>
      </c>
      <c r="AD21" s="71">
        <f>+I_VENDITE!AE22*I_VENDITE!AD76</f>
        <v>10000</v>
      </c>
      <c r="AE21" s="71">
        <f>+I_VENDITE!AF22*I_VENDITE!AE76</f>
        <v>10000</v>
      </c>
      <c r="AF21" s="71">
        <f>+I_VENDITE!AG22*I_VENDITE!AF76</f>
        <v>10000</v>
      </c>
      <c r="AG21" s="71">
        <f>+I_VENDITE!AH22*I_VENDITE!AG76</f>
        <v>10000</v>
      </c>
      <c r="AH21" s="71">
        <f>+I_VENDITE!AI22*I_VENDITE!AH76</f>
        <v>10000</v>
      </c>
      <c r="AI21" s="71">
        <f>+I_VENDITE!AJ22*I_VENDITE!AI76</f>
        <v>10000</v>
      </c>
      <c r="AJ21" s="71">
        <f>+I_VENDITE!AK22*I_VENDITE!AJ76</f>
        <v>10000</v>
      </c>
      <c r="AK21" s="71">
        <f>+I_VENDITE!AL22*I_VENDITE!AK76</f>
        <v>10000</v>
      </c>
      <c r="AL21" s="71">
        <f>+I_VENDITE!AM22*I_VENDITE!AL76</f>
        <v>10000</v>
      </c>
      <c r="AM21" s="71">
        <f>+I_VENDITE!AN22*I_VENDITE!AM76</f>
        <v>10000</v>
      </c>
      <c r="AN21" s="29"/>
    </row>
    <row r="22" spans="3:40" x14ac:dyDescent="0.25">
      <c r="C22" s="28" t="str">
        <f>+I_VENDITE!C23</f>
        <v>Farmaco 20</v>
      </c>
      <c r="D22" s="71">
        <f>+I_VENDITE!E23*I_VENDITE!D77</f>
        <v>10000</v>
      </c>
      <c r="E22" s="71">
        <f>+I_VENDITE!F23*I_VENDITE!E77</f>
        <v>10000</v>
      </c>
      <c r="F22" s="71">
        <f>+I_VENDITE!G23*I_VENDITE!F77</f>
        <v>10000</v>
      </c>
      <c r="G22" s="71">
        <f>+I_VENDITE!H23*I_VENDITE!G77</f>
        <v>10000</v>
      </c>
      <c r="H22" s="71">
        <f>+I_VENDITE!I23*I_VENDITE!H77</f>
        <v>10000</v>
      </c>
      <c r="I22" s="71">
        <f>+I_VENDITE!J23*I_VENDITE!I77</f>
        <v>10000</v>
      </c>
      <c r="J22" s="71">
        <f>+I_VENDITE!K23*I_VENDITE!J77</f>
        <v>10000</v>
      </c>
      <c r="K22" s="71">
        <f>+I_VENDITE!L23*I_VENDITE!K77</f>
        <v>10000</v>
      </c>
      <c r="L22" s="71">
        <f>+I_VENDITE!M23*I_VENDITE!L77</f>
        <v>10000</v>
      </c>
      <c r="M22" s="71">
        <f>+I_VENDITE!N23*I_VENDITE!M77</f>
        <v>10000</v>
      </c>
      <c r="N22" s="71">
        <f>+I_VENDITE!O23*I_VENDITE!N77</f>
        <v>10000</v>
      </c>
      <c r="O22" s="71">
        <f>+I_VENDITE!P23*I_VENDITE!O77</f>
        <v>10000</v>
      </c>
      <c r="P22" s="71">
        <f>+I_VENDITE!Q23*I_VENDITE!P77</f>
        <v>10000</v>
      </c>
      <c r="Q22" s="71">
        <f>+I_VENDITE!R23*I_VENDITE!Q77</f>
        <v>10000</v>
      </c>
      <c r="R22" s="71">
        <f>+I_VENDITE!S23*I_VENDITE!R77</f>
        <v>10000</v>
      </c>
      <c r="S22" s="71">
        <f>+I_VENDITE!T23*I_VENDITE!S77</f>
        <v>10000</v>
      </c>
      <c r="T22" s="71">
        <f>+I_VENDITE!U23*I_VENDITE!T77</f>
        <v>10000</v>
      </c>
      <c r="U22" s="71">
        <f>+I_VENDITE!V23*I_VENDITE!U77</f>
        <v>10000</v>
      </c>
      <c r="V22" s="71">
        <f>+I_VENDITE!W23*I_VENDITE!V77</f>
        <v>10000</v>
      </c>
      <c r="W22" s="71">
        <f>+I_VENDITE!X23*I_VENDITE!W77</f>
        <v>10000</v>
      </c>
      <c r="X22" s="71">
        <f>+I_VENDITE!Y23*I_VENDITE!X77</f>
        <v>10000</v>
      </c>
      <c r="Y22" s="71">
        <f>+I_VENDITE!Z23*I_VENDITE!Y77</f>
        <v>10000</v>
      </c>
      <c r="Z22" s="71">
        <f>+I_VENDITE!AA23*I_VENDITE!Z77</f>
        <v>10000</v>
      </c>
      <c r="AA22" s="71">
        <f>+I_VENDITE!AB23*I_VENDITE!AA77</f>
        <v>10000</v>
      </c>
      <c r="AB22" s="71">
        <f>+I_VENDITE!AC23*I_VENDITE!AB77</f>
        <v>10000</v>
      </c>
      <c r="AC22" s="71">
        <f>+I_VENDITE!AD23*I_VENDITE!AC77</f>
        <v>10000</v>
      </c>
      <c r="AD22" s="71">
        <f>+I_VENDITE!AE23*I_VENDITE!AD77</f>
        <v>10000</v>
      </c>
      <c r="AE22" s="71">
        <f>+I_VENDITE!AF23*I_VENDITE!AE77</f>
        <v>10000</v>
      </c>
      <c r="AF22" s="71">
        <f>+I_VENDITE!AG23*I_VENDITE!AF77</f>
        <v>10000</v>
      </c>
      <c r="AG22" s="71">
        <f>+I_VENDITE!AH23*I_VENDITE!AG77</f>
        <v>10000</v>
      </c>
      <c r="AH22" s="71">
        <f>+I_VENDITE!AI23*I_VENDITE!AH77</f>
        <v>10000</v>
      </c>
      <c r="AI22" s="71">
        <f>+I_VENDITE!AJ23*I_VENDITE!AI77</f>
        <v>10000</v>
      </c>
      <c r="AJ22" s="71">
        <f>+I_VENDITE!AK23*I_VENDITE!AJ77</f>
        <v>10000</v>
      </c>
      <c r="AK22" s="71">
        <f>+I_VENDITE!AL23*I_VENDITE!AK77</f>
        <v>10000</v>
      </c>
      <c r="AL22" s="71">
        <f>+I_VENDITE!AM23*I_VENDITE!AL77</f>
        <v>10000</v>
      </c>
      <c r="AM22" s="71">
        <f>+I_VENDITE!AN23*I_VENDITE!AM77</f>
        <v>10000</v>
      </c>
      <c r="AN22" s="29"/>
    </row>
    <row r="23" spans="3:40" x14ac:dyDescent="0.25">
      <c r="C23" s="28" t="str">
        <f>+I_VENDITE!C24</f>
        <v>Farmaco 21</v>
      </c>
      <c r="D23" s="71">
        <f>+I_VENDITE!E24*I_VENDITE!D78</f>
        <v>10000</v>
      </c>
      <c r="E23" s="71">
        <f>+I_VENDITE!F24*I_VENDITE!E78</f>
        <v>10000</v>
      </c>
      <c r="F23" s="71">
        <f>+I_VENDITE!G24*I_VENDITE!F78</f>
        <v>10000</v>
      </c>
      <c r="G23" s="71">
        <f>+I_VENDITE!H24*I_VENDITE!G78</f>
        <v>10000</v>
      </c>
      <c r="H23" s="71">
        <f>+I_VENDITE!I24*I_VENDITE!H78</f>
        <v>10000</v>
      </c>
      <c r="I23" s="71">
        <f>+I_VENDITE!J24*I_VENDITE!I78</f>
        <v>10000</v>
      </c>
      <c r="J23" s="71">
        <f>+I_VENDITE!K24*I_VENDITE!J78</f>
        <v>10000</v>
      </c>
      <c r="K23" s="71">
        <f>+I_VENDITE!L24*I_VENDITE!K78</f>
        <v>10000</v>
      </c>
      <c r="L23" s="71">
        <f>+I_VENDITE!M24*I_VENDITE!L78</f>
        <v>10000</v>
      </c>
      <c r="M23" s="71">
        <f>+I_VENDITE!N24*I_VENDITE!M78</f>
        <v>10000</v>
      </c>
      <c r="N23" s="71">
        <f>+I_VENDITE!O24*I_VENDITE!N78</f>
        <v>10000</v>
      </c>
      <c r="O23" s="71">
        <f>+I_VENDITE!P24*I_VENDITE!O78</f>
        <v>10000</v>
      </c>
      <c r="P23" s="71">
        <f>+I_VENDITE!Q24*I_VENDITE!P78</f>
        <v>10000</v>
      </c>
      <c r="Q23" s="71">
        <f>+I_VENDITE!R24*I_VENDITE!Q78</f>
        <v>10000</v>
      </c>
      <c r="R23" s="71">
        <f>+I_VENDITE!S24*I_VENDITE!R78</f>
        <v>10000</v>
      </c>
      <c r="S23" s="71">
        <f>+I_VENDITE!T24*I_VENDITE!S78</f>
        <v>10000</v>
      </c>
      <c r="T23" s="71">
        <f>+I_VENDITE!U24*I_VENDITE!T78</f>
        <v>10000</v>
      </c>
      <c r="U23" s="71">
        <f>+I_VENDITE!V24*I_VENDITE!U78</f>
        <v>10000</v>
      </c>
      <c r="V23" s="71">
        <f>+I_VENDITE!W24*I_VENDITE!V78</f>
        <v>10000</v>
      </c>
      <c r="W23" s="71">
        <f>+I_VENDITE!X24*I_VENDITE!W78</f>
        <v>10000</v>
      </c>
      <c r="X23" s="71">
        <f>+I_VENDITE!Y24*I_VENDITE!X78</f>
        <v>10000</v>
      </c>
      <c r="Y23" s="71">
        <f>+I_VENDITE!Z24*I_VENDITE!Y78</f>
        <v>10000</v>
      </c>
      <c r="Z23" s="71">
        <f>+I_VENDITE!AA24*I_VENDITE!Z78</f>
        <v>10000</v>
      </c>
      <c r="AA23" s="71">
        <f>+I_VENDITE!AB24*I_VENDITE!AA78</f>
        <v>10000</v>
      </c>
      <c r="AB23" s="71">
        <f>+I_VENDITE!AC24*I_VENDITE!AB78</f>
        <v>10000</v>
      </c>
      <c r="AC23" s="71">
        <f>+I_VENDITE!AD24*I_VENDITE!AC78</f>
        <v>10000</v>
      </c>
      <c r="AD23" s="71">
        <f>+I_VENDITE!AE24*I_VENDITE!AD78</f>
        <v>10000</v>
      </c>
      <c r="AE23" s="71">
        <f>+I_VENDITE!AF24*I_VENDITE!AE78</f>
        <v>10000</v>
      </c>
      <c r="AF23" s="71">
        <f>+I_VENDITE!AG24*I_VENDITE!AF78</f>
        <v>10000</v>
      </c>
      <c r="AG23" s="71">
        <f>+I_VENDITE!AH24*I_VENDITE!AG78</f>
        <v>10000</v>
      </c>
      <c r="AH23" s="71">
        <f>+I_VENDITE!AI24*I_VENDITE!AH78</f>
        <v>10000</v>
      </c>
      <c r="AI23" s="71">
        <f>+I_VENDITE!AJ24*I_VENDITE!AI78</f>
        <v>10000</v>
      </c>
      <c r="AJ23" s="71">
        <f>+I_VENDITE!AK24*I_VENDITE!AJ78</f>
        <v>10000</v>
      </c>
      <c r="AK23" s="71">
        <f>+I_VENDITE!AL24*I_VENDITE!AK78</f>
        <v>10000</v>
      </c>
      <c r="AL23" s="71">
        <f>+I_VENDITE!AM24*I_VENDITE!AL78</f>
        <v>10000</v>
      </c>
      <c r="AM23" s="71">
        <f>+I_VENDITE!AN24*I_VENDITE!AM78</f>
        <v>10000</v>
      </c>
      <c r="AN23" s="29"/>
    </row>
    <row r="24" spans="3:40" x14ac:dyDescent="0.25">
      <c r="C24" s="28" t="str">
        <f>+I_VENDITE!C25</f>
        <v>Farmaco 22</v>
      </c>
      <c r="D24" s="71">
        <f>+I_VENDITE!E25*I_VENDITE!D79</f>
        <v>10000</v>
      </c>
      <c r="E24" s="71">
        <f>+I_VENDITE!F25*I_VENDITE!E79</f>
        <v>10000</v>
      </c>
      <c r="F24" s="71">
        <f>+I_VENDITE!G25*I_VENDITE!F79</f>
        <v>10000</v>
      </c>
      <c r="G24" s="71">
        <f>+I_VENDITE!H25*I_VENDITE!G79</f>
        <v>10000</v>
      </c>
      <c r="H24" s="71">
        <f>+I_VENDITE!I25*I_VENDITE!H79</f>
        <v>10000</v>
      </c>
      <c r="I24" s="71">
        <f>+I_VENDITE!J25*I_VENDITE!I79</f>
        <v>10000</v>
      </c>
      <c r="J24" s="71">
        <f>+I_VENDITE!K25*I_VENDITE!J79</f>
        <v>10000</v>
      </c>
      <c r="K24" s="71">
        <f>+I_VENDITE!L25*I_VENDITE!K79</f>
        <v>10000</v>
      </c>
      <c r="L24" s="71">
        <f>+I_VENDITE!M25*I_VENDITE!L79</f>
        <v>10000</v>
      </c>
      <c r="M24" s="71">
        <f>+I_VENDITE!N25*I_VENDITE!M79</f>
        <v>10000</v>
      </c>
      <c r="N24" s="71">
        <f>+I_VENDITE!O25*I_VENDITE!N79</f>
        <v>10000</v>
      </c>
      <c r="O24" s="71">
        <f>+I_VENDITE!P25*I_VENDITE!O79</f>
        <v>10000</v>
      </c>
      <c r="P24" s="71">
        <f>+I_VENDITE!Q25*I_VENDITE!P79</f>
        <v>10000</v>
      </c>
      <c r="Q24" s="71">
        <f>+I_VENDITE!R25*I_VENDITE!Q79</f>
        <v>10000</v>
      </c>
      <c r="R24" s="71">
        <f>+I_VENDITE!S25*I_VENDITE!R79</f>
        <v>10000</v>
      </c>
      <c r="S24" s="71">
        <f>+I_VENDITE!T25*I_VENDITE!S79</f>
        <v>10000</v>
      </c>
      <c r="T24" s="71">
        <f>+I_VENDITE!U25*I_VENDITE!T79</f>
        <v>10000</v>
      </c>
      <c r="U24" s="71">
        <f>+I_VENDITE!V25*I_VENDITE!U79</f>
        <v>10000</v>
      </c>
      <c r="V24" s="71">
        <f>+I_VENDITE!W25*I_VENDITE!V79</f>
        <v>10000</v>
      </c>
      <c r="W24" s="71">
        <f>+I_VENDITE!X25*I_VENDITE!W79</f>
        <v>10000</v>
      </c>
      <c r="X24" s="71">
        <f>+I_VENDITE!Y25*I_VENDITE!X79</f>
        <v>10000</v>
      </c>
      <c r="Y24" s="71">
        <f>+I_VENDITE!Z25*I_VENDITE!Y79</f>
        <v>10000</v>
      </c>
      <c r="Z24" s="71">
        <f>+I_VENDITE!AA25*I_VENDITE!Z79</f>
        <v>10000</v>
      </c>
      <c r="AA24" s="71">
        <f>+I_VENDITE!AB25*I_VENDITE!AA79</f>
        <v>10000</v>
      </c>
      <c r="AB24" s="71">
        <f>+I_VENDITE!AC25*I_VENDITE!AB79</f>
        <v>10000</v>
      </c>
      <c r="AC24" s="71">
        <f>+I_VENDITE!AD25*I_VENDITE!AC79</f>
        <v>10000</v>
      </c>
      <c r="AD24" s="71">
        <f>+I_VENDITE!AE25*I_VENDITE!AD79</f>
        <v>10000</v>
      </c>
      <c r="AE24" s="71">
        <f>+I_VENDITE!AF25*I_VENDITE!AE79</f>
        <v>10000</v>
      </c>
      <c r="AF24" s="71">
        <f>+I_VENDITE!AG25*I_VENDITE!AF79</f>
        <v>10000</v>
      </c>
      <c r="AG24" s="71">
        <f>+I_VENDITE!AH25*I_VENDITE!AG79</f>
        <v>10000</v>
      </c>
      <c r="AH24" s="71">
        <f>+I_VENDITE!AI25*I_VENDITE!AH79</f>
        <v>10000</v>
      </c>
      <c r="AI24" s="71">
        <f>+I_VENDITE!AJ25*I_VENDITE!AI79</f>
        <v>10000</v>
      </c>
      <c r="AJ24" s="71">
        <f>+I_VENDITE!AK25*I_VENDITE!AJ79</f>
        <v>10000</v>
      </c>
      <c r="AK24" s="71">
        <f>+I_VENDITE!AL25*I_VENDITE!AK79</f>
        <v>10000</v>
      </c>
      <c r="AL24" s="71">
        <f>+I_VENDITE!AM25*I_VENDITE!AL79</f>
        <v>10000</v>
      </c>
      <c r="AM24" s="71">
        <f>+I_VENDITE!AN25*I_VENDITE!AM79</f>
        <v>10000</v>
      </c>
      <c r="AN24" s="29"/>
    </row>
    <row r="25" spans="3:40" x14ac:dyDescent="0.25">
      <c r="C25" s="28" t="str">
        <f>+I_VENDITE!C26</f>
        <v>Farmaco 23</v>
      </c>
      <c r="D25" s="71">
        <f>+I_VENDITE!E26*I_VENDITE!D80</f>
        <v>10000</v>
      </c>
      <c r="E25" s="71">
        <f>+I_VENDITE!F26*I_VENDITE!E80</f>
        <v>10000</v>
      </c>
      <c r="F25" s="71">
        <f>+I_VENDITE!G26*I_VENDITE!F80</f>
        <v>10000</v>
      </c>
      <c r="G25" s="71">
        <f>+I_VENDITE!H26*I_VENDITE!G80</f>
        <v>10000</v>
      </c>
      <c r="H25" s="71">
        <f>+I_VENDITE!I26*I_VENDITE!H80</f>
        <v>10000</v>
      </c>
      <c r="I25" s="71">
        <f>+I_VENDITE!J26*I_VENDITE!I80</f>
        <v>10000</v>
      </c>
      <c r="J25" s="71">
        <f>+I_VENDITE!K26*I_VENDITE!J80</f>
        <v>10000</v>
      </c>
      <c r="K25" s="71">
        <f>+I_VENDITE!L26*I_VENDITE!K80</f>
        <v>10000</v>
      </c>
      <c r="L25" s="71">
        <f>+I_VENDITE!M26*I_VENDITE!L80</f>
        <v>10000</v>
      </c>
      <c r="M25" s="71">
        <f>+I_VENDITE!N26*I_VENDITE!M80</f>
        <v>10000</v>
      </c>
      <c r="N25" s="71">
        <f>+I_VENDITE!O26*I_VENDITE!N80</f>
        <v>10000</v>
      </c>
      <c r="O25" s="71">
        <f>+I_VENDITE!P26*I_VENDITE!O80</f>
        <v>10000</v>
      </c>
      <c r="P25" s="71">
        <f>+I_VENDITE!Q26*I_VENDITE!P80</f>
        <v>10000</v>
      </c>
      <c r="Q25" s="71">
        <f>+I_VENDITE!R26*I_VENDITE!Q80</f>
        <v>10000</v>
      </c>
      <c r="R25" s="71">
        <f>+I_VENDITE!S26*I_VENDITE!R80</f>
        <v>10000</v>
      </c>
      <c r="S25" s="71">
        <f>+I_VENDITE!T26*I_VENDITE!S80</f>
        <v>10000</v>
      </c>
      <c r="T25" s="71">
        <f>+I_VENDITE!U26*I_VENDITE!T80</f>
        <v>10000</v>
      </c>
      <c r="U25" s="71">
        <f>+I_VENDITE!V26*I_VENDITE!U80</f>
        <v>10000</v>
      </c>
      <c r="V25" s="71">
        <f>+I_VENDITE!W26*I_VENDITE!V80</f>
        <v>10000</v>
      </c>
      <c r="W25" s="71">
        <f>+I_VENDITE!X26*I_VENDITE!W80</f>
        <v>10000</v>
      </c>
      <c r="X25" s="71">
        <f>+I_VENDITE!Y26*I_VENDITE!X80</f>
        <v>10000</v>
      </c>
      <c r="Y25" s="71">
        <f>+I_VENDITE!Z26*I_VENDITE!Y80</f>
        <v>10000</v>
      </c>
      <c r="Z25" s="71">
        <f>+I_VENDITE!AA26*I_VENDITE!Z80</f>
        <v>10000</v>
      </c>
      <c r="AA25" s="71">
        <f>+I_VENDITE!AB26*I_VENDITE!AA80</f>
        <v>10000</v>
      </c>
      <c r="AB25" s="71">
        <f>+I_VENDITE!AC26*I_VENDITE!AB80</f>
        <v>10000</v>
      </c>
      <c r="AC25" s="71">
        <f>+I_VENDITE!AD26*I_VENDITE!AC80</f>
        <v>10000</v>
      </c>
      <c r="AD25" s="71">
        <f>+I_VENDITE!AE26*I_VENDITE!AD80</f>
        <v>10000</v>
      </c>
      <c r="AE25" s="71">
        <f>+I_VENDITE!AF26*I_VENDITE!AE80</f>
        <v>10000</v>
      </c>
      <c r="AF25" s="71">
        <f>+I_VENDITE!AG26*I_VENDITE!AF80</f>
        <v>10000</v>
      </c>
      <c r="AG25" s="71">
        <f>+I_VENDITE!AH26*I_VENDITE!AG80</f>
        <v>10000</v>
      </c>
      <c r="AH25" s="71">
        <f>+I_VENDITE!AI26*I_VENDITE!AH80</f>
        <v>10000</v>
      </c>
      <c r="AI25" s="71">
        <f>+I_VENDITE!AJ26*I_VENDITE!AI80</f>
        <v>10000</v>
      </c>
      <c r="AJ25" s="71">
        <f>+I_VENDITE!AK26*I_VENDITE!AJ80</f>
        <v>10000</v>
      </c>
      <c r="AK25" s="71">
        <f>+I_VENDITE!AL26*I_VENDITE!AK80</f>
        <v>10000</v>
      </c>
      <c r="AL25" s="71">
        <f>+I_VENDITE!AM26*I_VENDITE!AL80</f>
        <v>10000</v>
      </c>
      <c r="AM25" s="71">
        <f>+I_VENDITE!AN26*I_VENDITE!AM80</f>
        <v>10000</v>
      </c>
      <c r="AN25" s="29"/>
    </row>
    <row r="26" spans="3:40" x14ac:dyDescent="0.25">
      <c r="C26" s="28" t="str">
        <f>+I_VENDITE!C27</f>
        <v>Farmaco 24</v>
      </c>
      <c r="D26" s="71">
        <f>+I_VENDITE!E27*I_VENDITE!D81</f>
        <v>10000</v>
      </c>
      <c r="E26" s="71">
        <f>+I_VENDITE!F27*I_VENDITE!E81</f>
        <v>10000</v>
      </c>
      <c r="F26" s="71">
        <f>+I_VENDITE!G27*I_VENDITE!F81</f>
        <v>10000</v>
      </c>
      <c r="G26" s="71">
        <f>+I_VENDITE!H27*I_VENDITE!G81</f>
        <v>10000</v>
      </c>
      <c r="H26" s="71">
        <f>+I_VENDITE!I27*I_VENDITE!H81</f>
        <v>10000</v>
      </c>
      <c r="I26" s="71">
        <f>+I_VENDITE!J27*I_VENDITE!I81</f>
        <v>10000</v>
      </c>
      <c r="J26" s="71">
        <f>+I_VENDITE!K27*I_VENDITE!J81</f>
        <v>10000</v>
      </c>
      <c r="K26" s="71">
        <f>+I_VENDITE!L27*I_VENDITE!K81</f>
        <v>10000</v>
      </c>
      <c r="L26" s="71">
        <f>+I_VENDITE!M27*I_VENDITE!L81</f>
        <v>10000</v>
      </c>
      <c r="M26" s="71">
        <f>+I_VENDITE!N27*I_VENDITE!M81</f>
        <v>10000</v>
      </c>
      <c r="N26" s="71">
        <f>+I_VENDITE!O27*I_VENDITE!N81</f>
        <v>10000</v>
      </c>
      <c r="O26" s="71">
        <f>+I_VENDITE!P27*I_VENDITE!O81</f>
        <v>10000</v>
      </c>
      <c r="P26" s="71">
        <f>+I_VENDITE!Q27*I_VENDITE!P81</f>
        <v>10000</v>
      </c>
      <c r="Q26" s="71">
        <f>+I_VENDITE!R27*I_VENDITE!Q81</f>
        <v>10000</v>
      </c>
      <c r="R26" s="71">
        <f>+I_VENDITE!S27*I_VENDITE!R81</f>
        <v>10000</v>
      </c>
      <c r="S26" s="71">
        <f>+I_VENDITE!T27*I_VENDITE!S81</f>
        <v>10000</v>
      </c>
      <c r="T26" s="71">
        <f>+I_VENDITE!U27*I_VENDITE!T81</f>
        <v>10000</v>
      </c>
      <c r="U26" s="71">
        <f>+I_VENDITE!V27*I_VENDITE!U81</f>
        <v>10000</v>
      </c>
      <c r="V26" s="71">
        <f>+I_VENDITE!W27*I_VENDITE!V81</f>
        <v>10000</v>
      </c>
      <c r="W26" s="71">
        <f>+I_VENDITE!X27*I_VENDITE!W81</f>
        <v>10000</v>
      </c>
      <c r="X26" s="71">
        <f>+I_VENDITE!Y27*I_VENDITE!X81</f>
        <v>10000</v>
      </c>
      <c r="Y26" s="71">
        <f>+I_VENDITE!Z27*I_VENDITE!Y81</f>
        <v>10000</v>
      </c>
      <c r="Z26" s="71">
        <f>+I_VENDITE!AA27*I_VENDITE!Z81</f>
        <v>10000</v>
      </c>
      <c r="AA26" s="71">
        <f>+I_VENDITE!AB27*I_VENDITE!AA81</f>
        <v>10000</v>
      </c>
      <c r="AB26" s="71">
        <f>+I_VENDITE!AC27*I_VENDITE!AB81</f>
        <v>10000</v>
      </c>
      <c r="AC26" s="71">
        <f>+I_VENDITE!AD27*I_VENDITE!AC81</f>
        <v>10000</v>
      </c>
      <c r="AD26" s="71">
        <f>+I_VENDITE!AE27*I_VENDITE!AD81</f>
        <v>10000</v>
      </c>
      <c r="AE26" s="71">
        <f>+I_VENDITE!AF27*I_VENDITE!AE81</f>
        <v>10000</v>
      </c>
      <c r="AF26" s="71">
        <f>+I_VENDITE!AG27*I_VENDITE!AF81</f>
        <v>10000</v>
      </c>
      <c r="AG26" s="71">
        <f>+I_VENDITE!AH27*I_VENDITE!AG81</f>
        <v>10000</v>
      </c>
      <c r="AH26" s="71">
        <f>+I_VENDITE!AI27*I_VENDITE!AH81</f>
        <v>10000</v>
      </c>
      <c r="AI26" s="71">
        <f>+I_VENDITE!AJ27*I_VENDITE!AI81</f>
        <v>10000</v>
      </c>
      <c r="AJ26" s="71">
        <f>+I_VENDITE!AK27*I_VENDITE!AJ81</f>
        <v>10000</v>
      </c>
      <c r="AK26" s="71">
        <f>+I_VENDITE!AL27*I_VENDITE!AK81</f>
        <v>10000</v>
      </c>
      <c r="AL26" s="71">
        <f>+I_VENDITE!AM27*I_VENDITE!AL81</f>
        <v>10000</v>
      </c>
      <c r="AM26" s="71">
        <f>+I_VENDITE!AN27*I_VENDITE!AM81</f>
        <v>10000</v>
      </c>
      <c r="AN26" s="29"/>
    </row>
    <row r="27" spans="3:40" x14ac:dyDescent="0.25">
      <c r="C27" s="28" t="str">
        <f>+I_VENDITE!C28</f>
        <v>Farmaco 25</v>
      </c>
      <c r="D27" s="71">
        <f>+I_VENDITE!E28*I_VENDITE!D82</f>
        <v>10000</v>
      </c>
      <c r="E27" s="71">
        <f>+I_VENDITE!F28*I_VENDITE!E82</f>
        <v>10000</v>
      </c>
      <c r="F27" s="71">
        <f>+I_VENDITE!G28*I_VENDITE!F82</f>
        <v>10000</v>
      </c>
      <c r="G27" s="71">
        <f>+I_VENDITE!H28*I_VENDITE!G82</f>
        <v>10000</v>
      </c>
      <c r="H27" s="71">
        <f>+I_VENDITE!I28*I_VENDITE!H82</f>
        <v>10000</v>
      </c>
      <c r="I27" s="71">
        <f>+I_VENDITE!J28*I_VENDITE!I82</f>
        <v>10000</v>
      </c>
      <c r="J27" s="71">
        <f>+I_VENDITE!K28*I_VENDITE!J82</f>
        <v>10000</v>
      </c>
      <c r="K27" s="71">
        <f>+I_VENDITE!L28*I_VENDITE!K82</f>
        <v>10000</v>
      </c>
      <c r="L27" s="71">
        <f>+I_VENDITE!M28*I_VENDITE!L82</f>
        <v>10000</v>
      </c>
      <c r="M27" s="71">
        <f>+I_VENDITE!N28*I_VENDITE!M82</f>
        <v>10000</v>
      </c>
      <c r="N27" s="71">
        <f>+I_VENDITE!O28*I_VENDITE!N82</f>
        <v>10000</v>
      </c>
      <c r="O27" s="71">
        <f>+I_VENDITE!P28*I_VENDITE!O82</f>
        <v>10000</v>
      </c>
      <c r="P27" s="71">
        <f>+I_VENDITE!Q28*I_VENDITE!P82</f>
        <v>10000</v>
      </c>
      <c r="Q27" s="71">
        <f>+I_VENDITE!R28*I_VENDITE!Q82</f>
        <v>10000</v>
      </c>
      <c r="R27" s="71">
        <f>+I_VENDITE!S28*I_VENDITE!R82</f>
        <v>10000</v>
      </c>
      <c r="S27" s="71">
        <f>+I_VENDITE!T28*I_VENDITE!S82</f>
        <v>10000</v>
      </c>
      <c r="T27" s="71">
        <f>+I_VENDITE!U28*I_VENDITE!T82</f>
        <v>10000</v>
      </c>
      <c r="U27" s="71">
        <f>+I_VENDITE!V28*I_VENDITE!U82</f>
        <v>10000</v>
      </c>
      <c r="V27" s="71">
        <f>+I_VENDITE!W28*I_VENDITE!V82</f>
        <v>10000</v>
      </c>
      <c r="W27" s="71">
        <f>+I_VENDITE!X28*I_VENDITE!W82</f>
        <v>10000</v>
      </c>
      <c r="X27" s="71">
        <f>+I_VENDITE!Y28*I_VENDITE!X82</f>
        <v>10000</v>
      </c>
      <c r="Y27" s="71">
        <f>+I_VENDITE!Z28*I_VENDITE!Y82</f>
        <v>10000</v>
      </c>
      <c r="Z27" s="71">
        <f>+I_VENDITE!AA28*I_VENDITE!Z82</f>
        <v>10000</v>
      </c>
      <c r="AA27" s="71">
        <f>+I_VENDITE!AB28*I_VENDITE!AA82</f>
        <v>10000</v>
      </c>
      <c r="AB27" s="71">
        <f>+I_VENDITE!AC28*I_VENDITE!AB82</f>
        <v>10000</v>
      </c>
      <c r="AC27" s="71">
        <f>+I_VENDITE!AD28*I_VENDITE!AC82</f>
        <v>10000</v>
      </c>
      <c r="AD27" s="71">
        <f>+I_VENDITE!AE28*I_VENDITE!AD82</f>
        <v>10000</v>
      </c>
      <c r="AE27" s="71">
        <f>+I_VENDITE!AF28*I_VENDITE!AE82</f>
        <v>10000</v>
      </c>
      <c r="AF27" s="71">
        <f>+I_VENDITE!AG28*I_VENDITE!AF82</f>
        <v>10000</v>
      </c>
      <c r="AG27" s="71">
        <f>+I_VENDITE!AH28*I_VENDITE!AG82</f>
        <v>10000</v>
      </c>
      <c r="AH27" s="71">
        <f>+I_VENDITE!AI28*I_VENDITE!AH82</f>
        <v>10000</v>
      </c>
      <c r="AI27" s="71">
        <f>+I_VENDITE!AJ28*I_VENDITE!AI82</f>
        <v>10000</v>
      </c>
      <c r="AJ27" s="71">
        <f>+I_VENDITE!AK28*I_VENDITE!AJ82</f>
        <v>10000</v>
      </c>
      <c r="AK27" s="71">
        <f>+I_VENDITE!AL28*I_VENDITE!AK82</f>
        <v>10000</v>
      </c>
      <c r="AL27" s="71">
        <f>+I_VENDITE!AM28*I_VENDITE!AL82</f>
        <v>10000</v>
      </c>
      <c r="AM27" s="71">
        <f>+I_VENDITE!AN28*I_VENDITE!AM82</f>
        <v>10000</v>
      </c>
      <c r="AN27" s="29"/>
    </row>
    <row r="28" spans="3:40" x14ac:dyDescent="0.25">
      <c r="C28" s="28" t="str">
        <f>+I_VENDITE!C29</f>
        <v>Farmaco 26</v>
      </c>
      <c r="D28" s="71">
        <f>+I_VENDITE!E29*I_VENDITE!D83</f>
        <v>10000</v>
      </c>
      <c r="E28" s="71">
        <f>+I_VENDITE!F29*I_VENDITE!E83</f>
        <v>10000</v>
      </c>
      <c r="F28" s="71">
        <f>+I_VENDITE!G29*I_VENDITE!F83</f>
        <v>10000</v>
      </c>
      <c r="G28" s="71">
        <f>+I_VENDITE!H29*I_VENDITE!G83</f>
        <v>10000</v>
      </c>
      <c r="H28" s="71">
        <f>+I_VENDITE!I29*I_VENDITE!H83</f>
        <v>10000</v>
      </c>
      <c r="I28" s="71">
        <f>+I_VENDITE!J29*I_VENDITE!I83</f>
        <v>10000</v>
      </c>
      <c r="J28" s="71">
        <f>+I_VENDITE!K29*I_VENDITE!J83</f>
        <v>10000</v>
      </c>
      <c r="K28" s="71">
        <f>+I_VENDITE!L29*I_VENDITE!K83</f>
        <v>10000</v>
      </c>
      <c r="L28" s="71">
        <f>+I_VENDITE!M29*I_VENDITE!L83</f>
        <v>10000</v>
      </c>
      <c r="M28" s="71">
        <f>+I_VENDITE!N29*I_VENDITE!M83</f>
        <v>10000</v>
      </c>
      <c r="N28" s="71">
        <f>+I_VENDITE!O29*I_VENDITE!N83</f>
        <v>10000</v>
      </c>
      <c r="O28" s="71">
        <f>+I_VENDITE!P29*I_VENDITE!O83</f>
        <v>10000</v>
      </c>
      <c r="P28" s="71">
        <f>+I_VENDITE!Q29*I_VENDITE!P83</f>
        <v>10000</v>
      </c>
      <c r="Q28" s="71">
        <f>+I_VENDITE!R29*I_VENDITE!Q83</f>
        <v>10000</v>
      </c>
      <c r="R28" s="71">
        <f>+I_VENDITE!S29*I_VENDITE!R83</f>
        <v>10000</v>
      </c>
      <c r="S28" s="71">
        <f>+I_VENDITE!T29*I_VENDITE!S83</f>
        <v>10000</v>
      </c>
      <c r="T28" s="71">
        <f>+I_VENDITE!U29*I_VENDITE!T83</f>
        <v>10000</v>
      </c>
      <c r="U28" s="71">
        <f>+I_VENDITE!V29*I_VENDITE!U83</f>
        <v>10000</v>
      </c>
      <c r="V28" s="71">
        <f>+I_VENDITE!W29*I_VENDITE!V83</f>
        <v>10000</v>
      </c>
      <c r="W28" s="71">
        <f>+I_VENDITE!X29*I_VENDITE!W83</f>
        <v>10000</v>
      </c>
      <c r="X28" s="71">
        <f>+I_VENDITE!Y29*I_VENDITE!X83</f>
        <v>10000</v>
      </c>
      <c r="Y28" s="71">
        <f>+I_VENDITE!Z29*I_VENDITE!Y83</f>
        <v>10000</v>
      </c>
      <c r="Z28" s="71">
        <f>+I_VENDITE!AA29*I_VENDITE!Z83</f>
        <v>10000</v>
      </c>
      <c r="AA28" s="71">
        <f>+I_VENDITE!AB29*I_VENDITE!AA83</f>
        <v>10000</v>
      </c>
      <c r="AB28" s="71">
        <f>+I_VENDITE!AC29*I_VENDITE!AB83</f>
        <v>10000</v>
      </c>
      <c r="AC28" s="71">
        <f>+I_VENDITE!AD29*I_VENDITE!AC83</f>
        <v>10000</v>
      </c>
      <c r="AD28" s="71">
        <f>+I_VENDITE!AE29*I_VENDITE!AD83</f>
        <v>10000</v>
      </c>
      <c r="AE28" s="71">
        <f>+I_VENDITE!AF29*I_VENDITE!AE83</f>
        <v>10000</v>
      </c>
      <c r="AF28" s="71">
        <f>+I_VENDITE!AG29*I_VENDITE!AF83</f>
        <v>10000</v>
      </c>
      <c r="AG28" s="71">
        <f>+I_VENDITE!AH29*I_VENDITE!AG83</f>
        <v>10000</v>
      </c>
      <c r="AH28" s="71">
        <f>+I_VENDITE!AI29*I_VENDITE!AH83</f>
        <v>10000</v>
      </c>
      <c r="AI28" s="71">
        <f>+I_VENDITE!AJ29*I_VENDITE!AI83</f>
        <v>10000</v>
      </c>
      <c r="AJ28" s="71">
        <f>+I_VENDITE!AK29*I_VENDITE!AJ83</f>
        <v>10000</v>
      </c>
      <c r="AK28" s="71">
        <f>+I_VENDITE!AL29*I_VENDITE!AK83</f>
        <v>10000</v>
      </c>
      <c r="AL28" s="71">
        <f>+I_VENDITE!AM29*I_VENDITE!AL83</f>
        <v>10000</v>
      </c>
      <c r="AM28" s="71">
        <f>+I_VENDITE!AN29*I_VENDITE!AM83</f>
        <v>10000</v>
      </c>
      <c r="AN28" s="29"/>
    </row>
    <row r="29" spans="3:40" x14ac:dyDescent="0.25">
      <c r="C29" s="28" t="str">
        <f>+I_VENDITE!C30</f>
        <v>Farmaco 27</v>
      </c>
      <c r="D29" s="71">
        <f>+I_VENDITE!E30*I_VENDITE!D84</f>
        <v>10000</v>
      </c>
      <c r="E29" s="71">
        <f>+I_VENDITE!F30*I_VENDITE!E84</f>
        <v>10000</v>
      </c>
      <c r="F29" s="71">
        <f>+I_VENDITE!G30*I_VENDITE!F84</f>
        <v>10000</v>
      </c>
      <c r="G29" s="71">
        <f>+I_VENDITE!H30*I_VENDITE!G84</f>
        <v>10000</v>
      </c>
      <c r="H29" s="71">
        <f>+I_VENDITE!I30*I_VENDITE!H84</f>
        <v>10000</v>
      </c>
      <c r="I29" s="71">
        <f>+I_VENDITE!J30*I_VENDITE!I84</f>
        <v>10000</v>
      </c>
      <c r="J29" s="71">
        <f>+I_VENDITE!K30*I_VENDITE!J84</f>
        <v>10000</v>
      </c>
      <c r="K29" s="71">
        <f>+I_VENDITE!L30*I_VENDITE!K84</f>
        <v>10000</v>
      </c>
      <c r="L29" s="71">
        <f>+I_VENDITE!M30*I_VENDITE!L84</f>
        <v>10000</v>
      </c>
      <c r="M29" s="71">
        <f>+I_VENDITE!N30*I_VENDITE!M84</f>
        <v>10000</v>
      </c>
      <c r="N29" s="71">
        <f>+I_VENDITE!O30*I_VENDITE!N84</f>
        <v>10000</v>
      </c>
      <c r="O29" s="71">
        <f>+I_VENDITE!P30*I_VENDITE!O84</f>
        <v>10000</v>
      </c>
      <c r="P29" s="71">
        <f>+I_VENDITE!Q30*I_VENDITE!P84</f>
        <v>10000</v>
      </c>
      <c r="Q29" s="71">
        <f>+I_VENDITE!R30*I_VENDITE!Q84</f>
        <v>10000</v>
      </c>
      <c r="R29" s="71">
        <f>+I_VENDITE!S30*I_VENDITE!R84</f>
        <v>10000</v>
      </c>
      <c r="S29" s="71">
        <f>+I_VENDITE!T30*I_VENDITE!S84</f>
        <v>10000</v>
      </c>
      <c r="T29" s="71">
        <f>+I_VENDITE!U30*I_VENDITE!T84</f>
        <v>10000</v>
      </c>
      <c r="U29" s="71">
        <f>+I_VENDITE!V30*I_VENDITE!U84</f>
        <v>10000</v>
      </c>
      <c r="V29" s="71">
        <f>+I_VENDITE!W30*I_VENDITE!V84</f>
        <v>10000</v>
      </c>
      <c r="W29" s="71">
        <f>+I_VENDITE!X30*I_VENDITE!W84</f>
        <v>10000</v>
      </c>
      <c r="X29" s="71">
        <f>+I_VENDITE!Y30*I_VENDITE!X84</f>
        <v>10000</v>
      </c>
      <c r="Y29" s="71">
        <f>+I_VENDITE!Z30*I_VENDITE!Y84</f>
        <v>10000</v>
      </c>
      <c r="Z29" s="71">
        <f>+I_VENDITE!AA30*I_VENDITE!Z84</f>
        <v>10000</v>
      </c>
      <c r="AA29" s="71">
        <f>+I_VENDITE!AB30*I_VENDITE!AA84</f>
        <v>10000</v>
      </c>
      <c r="AB29" s="71">
        <f>+I_VENDITE!AC30*I_VENDITE!AB84</f>
        <v>10000</v>
      </c>
      <c r="AC29" s="71">
        <f>+I_VENDITE!AD30*I_VENDITE!AC84</f>
        <v>10000</v>
      </c>
      <c r="AD29" s="71">
        <f>+I_VENDITE!AE30*I_VENDITE!AD84</f>
        <v>10000</v>
      </c>
      <c r="AE29" s="71">
        <f>+I_VENDITE!AF30*I_VENDITE!AE84</f>
        <v>10000</v>
      </c>
      <c r="AF29" s="71">
        <f>+I_VENDITE!AG30*I_VENDITE!AF84</f>
        <v>10000</v>
      </c>
      <c r="AG29" s="71">
        <f>+I_VENDITE!AH30*I_VENDITE!AG84</f>
        <v>10000</v>
      </c>
      <c r="AH29" s="71">
        <f>+I_VENDITE!AI30*I_VENDITE!AH84</f>
        <v>10000</v>
      </c>
      <c r="AI29" s="71">
        <f>+I_VENDITE!AJ30*I_VENDITE!AI84</f>
        <v>10000</v>
      </c>
      <c r="AJ29" s="71">
        <f>+I_VENDITE!AK30*I_VENDITE!AJ84</f>
        <v>10000</v>
      </c>
      <c r="AK29" s="71">
        <f>+I_VENDITE!AL30*I_VENDITE!AK84</f>
        <v>10000</v>
      </c>
      <c r="AL29" s="71">
        <f>+I_VENDITE!AM30*I_VENDITE!AL84</f>
        <v>10000</v>
      </c>
      <c r="AM29" s="71">
        <f>+I_VENDITE!AN30*I_VENDITE!AM84</f>
        <v>10000</v>
      </c>
      <c r="AN29" s="29"/>
    </row>
    <row r="30" spans="3:40" x14ac:dyDescent="0.25">
      <c r="C30" s="28" t="str">
        <f>+I_VENDITE!C31</f>
        <v>Farmaco 28</v>
      </c>
      <c r="D30" s="71">
        <f>+I_VENDITE!E31*I_VENDITE!D85</f>
        <v>10000</v>
      </c>
      <c r="E30" s="71">
        <f>+I_VENDITE!F31*I_VENDITE!E85</f>
        <v>10000</v>
      </c>
      <c r="F30" s="71">
        <f>+I_VENDITE!G31*I_VENDITE!F85</f>
        <v>10000</v>
      </c>
      <c r="G30" s="71">
        <f>+I_VENDITE!H31*I_VENDITE!G85</f>
        <v>10000</v>
      </c>
      <c r="H30" s="71">
        <f>+I_VENDITE!I31*I_VENDITE!H85</f>
        <v>10000</v>
      </c>
      <c r="I30" s="71">
        <f>+I_VENDITE!J31*I_VENDITE!I85</f>
        <v>10000</v>
      </c>
      <c r="J30" s="71">
        <f>+I_VENDITE!K31*I_VENDITE!J85</f>
        <v>10000</v>
      </c>
      <c r="K30" s="71">
        <f>+I_VENDITE!L31*I_VENDITE!K85</f>
        <v>10000</v>
      </c>
      <c r="L30" s="71">
        <f>+I_VENDITE!M31*I_VENDITE!L85</f>
        <v>10000</v>
      </c>
      <c r="M30" s="71">
        <f>+I_VENDITE!N31*I_VENDITE!M85</f>
        <v>10000</v>
      </c>
      <c r="N30" s="71">
        <f>+I_VENDITE!O31*I_VENDITE!N85</f>
        <v>10000</v>
      </c>
      <c r="O30" s="71">
        <f>+I_VENDITE!P31*I_VENDITE!O85</f>
        <v>10000</v>
      </c>
      <c r="P30" s="71">
        <f>+I_VENDITE!Q31*I_VENDITE!P85</f>
        <v>10000</v>
      </c>
      <c r="Q30" s="71">
        <f>+I_VENDITE!R31*I_VENDITE!Q85</f>
        <v>10000</v>
      </c>
      <c r="R30" s="71">
        <f>+I_VENDITE!S31*I_VENDITE!R85</f>
        <v>10000</v>
      </c>
      <c r="S30" s="71">
        <f>+I_VENDITE!T31*I_VENDITE!S85</f>
        <v>10000</v>
      </c>
      <c r="T30" s="71">
        <f>+I_VENDITE!U31*I_VENDITE!T85</f>
        <v>10000</v>
      </c>
      <c r="U30" s="71">
        <f>+I_VENDITE!V31*I_VENDITE!U85</f>
        <v>10000</v>
      </c>
      <c r="V30" s="71">
        <f>+I_VENDITE!W31*I_VENDITE!V85</f>
        <v>10000</v>
      </c>
      <c r="W30" s="71">
        <f>+I_VENDITE!X31*I_VENDITE!W85</f>
        <v>10000</v>
      </c>
      <c r="X30" s="71">
        <f>+I_VENDITE!Y31*I_VENDITE!X85</f>
        <v>10000</v>
      </c>
      <c r="Y30" s="71">
        <f>+I_VENDITE!Z31*I_VENDITE!Y85</f>
        <v>10000</v>
      </c>
      <c r="Z30" s="71">
        <f>+I_VENDITE!AA31*I_VENDITE!Z85</f>
        <v>10000</v>
      </c>
      <c r="AA30" s="71">
        <f>+I_VENDITE!AB31*I_VENDITE!AA85</f>
        <v>10000</v>
      </c>
      <c r="AB30" s="71">
        <f>+I_VENDITE!AC31*I_VENDITE!AB85</f>
        <v>10000</v>
      </c>
      <c r="AC30" s="71">
        <f>+I_VENDITE!AD31*I_VENDITE!AC85</f>
        <v>10000</v>
      </c>
      <c r="AD30" s="71">
        <f>+I_VENDITE!AE31*I_VENDITE!AD85</f>
        <v>10000</v>
      </c>
      <c r="AE30" s="71">
        <f>+I_VENDITE!AF31*I_VENDITE!AE85</f>
        <v>10000</v>
      </c>
      <c r="AF30" s="71">
        <f>+I_VENDITE!AG31*I_VENDITE!AF85</f>
        <v>10000</v>
      </c>
      <c r="AG30" s="71">
        <f>+I_VENDITE!AH31*I_VENDITE!AG85</f>
        <v>10000</v>
      </c>
      <c r="AH30" s="71">
        <f>+I_VENDITE!AI31*I_VENDITE!AH85</f>
        <v>10000</v>
      </c>
      <c r="AI30" s="71">
        <f>+I_VENDITE!AJ31*I_VENDITE!AI85</f>
        <v>10000</v>
      </c>
      <c r="AJ30" s="71">
        <f>+I_VENDITE!AK31*I_VENDITE!AJ85</f>
        <v>10000</v>
      </c>
      <c r="AK30" s="71">
        <f>+I_VENDITE!AL31*I_VENDITE!AK85</f>
        <v>10000</v>
      </c>
      <c r="AL30" s="71">
        <f>+I_VENDITE!AM31*I_VENDITE!AL85</f>
        <v>10000</v>
      </c>
      <c r="AM30" s="71">
        <f>+I_VENDITE!AN31*I_VENDITE!AM85</f>
        <v>10000</v>
      </c>
      <c r="AN30" s="29"/>
    </row>
    <row r="31" spans="3:40" x14ac:dyDescent="0.25">
      <c r="C31" s="28" t="str">
        <f>+I_VENDITE!C32</f>
        <v>Farmaco 29</v>
      </c>
      <c r="D31" s="71">
        <f>+I_VENDITE!E32*I_VENDITE!D86</f>
        <v>10000</v>
      </c>
      <c r="E31" s="71">
        <f>+I_VENDITE!F32*I_VENDITE!E86</f>
        <v>10000</v>
      </c>
      <c r="F31" s="71">
        <f>+I_VENDITE!G32*I_VENDITE!F86</f>
        <v>10000</v>
      </c>
      <c r="G31" s="71">
        <f>+I_VENDITE!H32*I_VENDITE!G86</f>
        <v>10000</v>
      </c>
      <c r="H31" s="71">
        <f>+I_VENDITE!I32*I_VENDITE!H86</f>
        <v>10000</v>
      </c>
      <c r="I31" s="71">
        <f>+I_VENDITE!J32*I_VENDITE!I86</f>
        <v>10000</v>
      </c>
      <c r="J31" s="71">
        <f>+I_VENDITE!K32*I_VENDITE!J86</f>
        <v>10000</v>
      </c>
      <c r="K31" s="71">
        <f>+I_VENDITE!L32*I_VENDITE!K86</f>
        <v>10000</v>
      </c>
      <c r="L31" s="71">
        <f>+I_VENDITE!M32*I_VENDITE!L86</f>
        <v>10000</v>
      </c>
      <c r="M31" s="71">
        <f>+I_VENDITE!N32*I_VENDITE!M86</f>
        <v>10000</v>
      </c>
      <c r="N31" s="71">
        <f>+I_VENDITE!O32*I_VENDITE!N86</f>
        <v>10000</v>
      </c>
      <c r="O31" s="71">
        <f>+I_VENDITE!P32*I_VENDITE!O86</f>
        <v>10000</v>
      </c>
      <c r="P31" s="71">
        <f>+I_VENDITE!Q32*I_VENDITE!P86</f>
        <v>10000</v>
      </c>
      <c r="Q31" s="71">
        <f>+I_VENDITE!R32*I_VENDITE!Q86</f>
        <v>10000</v>
      </c>
      <c r="R31" s="71">
        <f>+I_VENDITE!S32*I_VENDITE!R86</f>
        <v>10000</v>
      </c>
      <c r="S31" s="71">
        <f>+I_VENDITE!T32*I_VENDITE!S86</f>
        <v>10000</v>
      </c>
      <c r="T31" s="71">
        <f>+I_VENDITE!U32*I_VENDITE!T86</f>
        <v>10000</v>
      </c>
      <c r="U31" s="71">
        <f>+I_VENDITE!V32*I_VENDITE!U86</f>
        <v>10000</v>
      </c>
      <c r="V31" s="71">
        <f>+I_VENDITE!W32*I_VENDITE!V86</f>
        <v>10000</v>
      </c>
      <c r="W31" s="71">
        <f>+I_VENDITE!X32*I_VENDITE!W86</f>
        <v>10000</v>
      </c>
      <c r="X31" s="71">
        <f>+I_VENDITE!Y32*I_VENDITE!X86</f>
        <v>10000</v>
      </c>
      <c r="Y31" s="71">
        <f>+I_VENDITE!Z32*I_VENDITE!Y86</f>
        <v>10000</v>
      </c>
      <c r="Z31" s="71">
        <f>+I_VENDITE!AA32*I_VENDITE!Z86</f>
        <v>10000</v>
      </c>
      <c r="AA31" s="71">
        <f>+I_VENDITE!AB32*I_VENDITE!AA86</f>
        <v>10000</v>
      </c>
      <c r="AB31" s="71">
        <f>+I_VENDITE!AC32*I_VENDITE!AB86</f>
        <v>10000</v>
      </c>
      <c r="AC31" s="71">
        <f>+I_VENDITE!AD32*I_VENDITE!AC86</f>
        <v>10000</v>
      </c>
      <c r="AD31" s="71">
        <f>+I_VENDITE!AE32*I_VENDITE!AD86</f>
        <v>10000</v>
      </c>
      <c r="AE31" s="71">
        <f>+I_VENDITE!AF32*I_VENDITE!AE86</f>
        <v>10000</v>
      </c>
      <c r="AF31" s="71">
        <f>+I_VENDITE!AG32*I_VENDITE!AF86</f>
        <v>10000</v>
      </c>
      <c r="AG31" s="71">
        <f>+I_VENDITE!AH32*I_VENDITE!AG86</f>
        <v>10000</v>
      </c>
      <c r="AH31" s="71">
        <f>+I_VENDITE!AI32*I_VENDITE!AH86</f>
        <v>10000</v>
      </c>
      <c r="AI31" s="71">
        <f>+I_VENDITE!AJ32*I_VENDITE!AI86</f>
        <v>10000</v>
      </c>
      <c r="AJ31" s="71">
        <f>+I_VENDITE!AK32*I_VENDITE!AJ86</f>
        <v>10000</v>
      </c>
      <c r="AK31" s="71">
        <f>+I_VENDITE!AL32*I_VENDITE!AK86</f>
        <v>10000</v>
      </c>
      <c r="AL31" s="71">
        <f>+I_VENDITE!AM32*I_VENDITE!AL86</f>
        <v>10000</v>
      </c>
      <c r="AM31" s="71">
        <f>+I_VENDITE!AN32*I_VENDITE!AM86</f>
        <v>10000</v>
      </c>
      <c r="AN31" s="29"/>
    </row>
    <row r="32" spans="3:40" x14ac:dyDescent="0.25">
      <c r="C32" s="28" t="str">
        <f>+I_VENDITE!C33</f>
        <v>Farmaco 30</v>
      </c>
      <c r="D32" s="71">
        <f>+I_VENDITE!E33*I_VENDITE!D87</f>
        <v>10000</v>
      </c>
      <c r="E32" s="71">
        <f>+I_VENDITE!F33*I_VENDITE!E87</f>
        <v>10000</v>
      </c>
      <c r="F32" s="71">
        <f>+I_VENDITE!G33*I_VENDITE!F87</f>
        <v>10000</v>
      </c>
      <c r="G32" s="71">
        <f>+I_VENDITE!H33*I_VENDITE!G87</f>
        <v>10000</v>
      </c>
      <c r="H32" s="71">
        <f>+I_VENDITE!I33*I_VENDITE!H87</f>
        <v>10000</v>
      </c>
      <c r="I32" s="71">
        <f>+I_VENDITE!J33*I_VENDITE!I87</f>
        <v>10000</v>
      </c>
      <c r="J32" s="71">
        <f>+I_VENDITE!K33*I_VENDITE!J87</f>
        <v>10000</v>
      </c>
      <c r="K32" s="71">
        <f>+I_VENDITE!L33*I_VENDITE!K87</f>
        <v>10000</v>
      </c>
      <c r="L32" s="71">
        <f>+I_VENDITE!M33*I_VENDITE!L87</f>
        <v>10000</v>
      </c>
      <c r="M32" s="71">
        <f>+I_VENDITE!N33*I_VENDITE!M87</f>
        <v>10000</v>
      </c>
      <c r="N32" s="71">
        <f>+I_VENDITE!O33*I_VENDITE!N87</f>
        <v>10000</v>
      </c>
      <c r="O32" s="71">
        <f>+I_VENDITE!P33*I_VENDITE!O87</f>
        <v>10000</v>
      </c>
      <c r="P32" s="71">
        <f>+I_VENDITE!Q33*I_VENDITE!P87</f>
        <v>10000</v>
      </c>
      <c r="Q32" s="71">
        <f>+I_VENDITE!R33*I_VENDITE!Q87</f>
        <v>10000</v>
      </c>
      <c r="R32" s="71">
        <f>+I_VENDITE!S33*I_VENDITE!R87</f>
        <v>10000</v>
      </c>
      <c r="S32" s="71">
        <f>+I_VENDITE!T33*I_VENDITE!S87</f>
        <v>10000</v>
      </c>
      <c r="T32" s="71">
        <f>+I_VENDITE!U33*I_VENDITE!T87</f>
        <v>10000</v>
      </c>
      <c r="U32" s="71">
        <f>+I_VENDITE!V33*I_VENDITE!U87</f>
        <v>10000</v>
      </c>
      <c r="V32" s="71">
        <f>+I_VENDITE!W33*I_VENDITE!V87</f>
        <v>10000</v>
      </c>
      <c r="W32" s="71">
        <f>+I_VENDITE!X33*I_VENDITE!W87</f>
        <v>10000</v>
      </c>
      <c r="X32" s="71">
        <f>+I_VENDITE!Y33*I_VENDITE!X87</f>
        <v>10000</v>
      </c>
      <c r="Y32" s="71">
        <f>+I_VENDITE!Z33*I_VENDITE!Y87</f>
        <v>10000</v>
      </c>
      <c r="Z32" s="71">
        <f>+I_VENDITE!AA33*I_VENDITE!Z87</f>
        <v>10000</v>
      </c>
      <c r="AA32" s="71">
        <f>+I_VENDITE!AB33*I_VENDITE!AA87</f>
        <v>10000</v>
      </c>
      <c r="AB32" s="71">
        <f>+I_VENDITE!AC33*I_VENDITE!AB87</f>
        <v>10000</v>
      </c>
      <c r="AC32" s="71">
        <f>+I_VENDITE!AD33*I_VENDITE!AC87</f>
        <v>10000</v>
      </c>
      <c r="AD32" s="71">
        <f>+I_VENDITE!AE33*I_VENDITE!AD87</f>
        <v>10000</v>
      </c>
      <c r="AE32" s="71">
        <f>+I_VENDITE!AF33*I_VENDITE!AE87</f>
        <v>10000</v>
      </c>
      <c r="AF32" s="71">
        <f>+I_VENDITE!AG33*I_VENDITE!AF87</f>
        <v>10000</v>
      </c>
      <c r="AG32" s="71">
        <f>+I_VENDITE!AH33*I_VENDITE!AG87</f>
        <v>10000</v>
      </c>
      <c r="AH32" s="71">
        <f>+I_VENDITE!AI33*I_VENDITE!AH87</f>
        <v>10000</v>
      </c>
      <c r="AI32" s="71">
        <f>+I_VENDITE!AJ33*I_VENDITE!AI87</f>
        <v>10000</v>
      </c>
      <c r="AJ32" s="71">
        <f>+I_VENDITE!AK33*I_VENDITE!AJ87</f>
        <v>10000</v>
      </c>
      <c r="AK32" s="71">
        <f>+I_VENDITE!AL33*I_VENDITE!AK87</f>
        <v>10000</v>
      </c>
      <c r="AL32" s="71">
        <f>+I_VENDITE!AM33*I_VENDITE!AL87</f>
        <v>10000</v>
      </c>
      <c r="AM32" s="71">
        <f>+I_VENDITE!AN33*I_VENDITE!AM87</f>
        <v>10000</v>
      </c>
      <c r="AN32" s="29"/>
    </row>
    <row r="33" spans="3:40" x14ac:dyDescent="0.25">
      <c r="C33" s="28" t="str">
        <f>+I_VENDITE!C34</f>
        <v>Farmaco 31</v>
      </c>
      <c r="D33" s="71">
        <f>+I_VENDITE!E34*I_VENDITE!D88</f>
        <v>10000</v>
      </c>
      <c r="E33" s="71">
        <f>+I_VENDITE!F34*I_VENDITE!E88</f>
        <v>10000</v>
      </c>
      <c r="F33" s="71">
        <f>+I_VENDITE!G34*I_VENDITE!F88</f>
        <v>10000</v>
      </c>
      <c r="G33" s="71">
        <f>+I_VENDITE!H34*I_VENDITE!G88</f>
        <v>10000</v>
      </c>
      <c r="H33" s="71">
        <f>+I_VENDITE!I34*I_VENDITE!H88</f>
        <v>10000</v>
      </c>
      <c r="I33" s="71">
        <f>+I_VENDITE!J34*I_VENDITE!I88</f>
        <v>10000</v>
      </c>
      <c r="J33" s="71">
        <f>+I_VENDITE!K34*I_VENDITE!J88</f>
        <v>10000</v>
      </c>
      <c r="K33" s="71">
        <f>+I_VENDITE!L34*I_VENDITE!K88</f>
        <v>10000</v>
      </c>
      <c r="L33" s="71">
        <f>+I_VENDITE!M34*I_VENDITE!L88</f>
        <v>10000</v>
      </c>
      <c r="M33" s="71">
        <f>+I_VENDITE!N34*I_VENDITE!M88</f>
        <v>10000</v>
      </c>
      <c r="N33" s="71">
        <f>+I_VENDITE!O34*I_VENDITE!N88</f>
        <v>10000</v>
      </c>
      <c r="O33" s="71">
        <f>+I_VENDITE!P34*I_VENDITE!O88</f>
        <v>10000</v>
      </c>
      <c r="P33" s="71">
        <f>+I_VENDITE!Q34*I_VENDITE!P88</f>
        <v>10000</v>
      </c>
      <c r="Q33" s="71">
        <f>+I_VENDITE!R34*I_VENDITE!Q88</f>
        <v>10000</v>
      </c>
      <c r="R33" s="71">
        <f>+I_VENDITE!S34*I_VENDITE!R88</f>
        <v>10000</v>
      </c>
      <c r="S33" s="71">
        <f>+I_VENDITE!T34*I_VENDITE!S88</f>
        <v>10000</v>
      </c>
      <c r="T33" s="71">
        <f>+I_VENDITE!U34*I_VENDITE!T88</f>
        <v>10000</v>
      </c>
      <c r="U33" s="71">
        <f>+I_VENDITE!V34*I_VENDITE!U88</f>
        <v>10000</v>
      </c>
      <c r="V33" s="71">
        <f>+I_VENDITE!W34*I_VENDITE!V88</f>
        <v>10000</v>
      </c>
      <c r="W33" s="71">
        <f>+I_VENDITE!X34*I_VENDITE!W88</f>
        <v>10000</v>
      </c>
      <c r="X33" s="71">
        <f>+I_VENDITE!Y34*I_VENDITE!X88</f>
        <v>10000</v>
      </c>
      <c r="Y33" s="71">
        <f>+I_VENDITE!Z34*I_VENDITE!Y88</f>
        <v>10000</v>
      </c>
      <c r="Z33" s="71">
        <f>+I_VENDITE!AA34*I_VENDITE!Z88</f>
        <v>10000</v>
      </c>
      <c r="AA33" s="71">
        <f>+I_VENDITE!AB34*I_VENDITE!AA88</f>
        <v>10000</v>
      </c>
      <c r="AB33" s="71">
        <f>+I_VENDITE!AC34*I_VENDITE!AB88</f>
        <v>10000</v>
      </c>
      <c r="AC33" s="71">
        <f>+I_VENDITE!AD34*I_VENDITE!AC88</f>
        <v>10000</v>
      </c>
      <c r="AD33" s="71">
        <f>+I_VENDITE!AE34*I_VENDITE!AD88</f>
        <v>10000</v>
      </c>
      <c r="AE33" s="71">
        <f>+I_VENDITE!AF34*I_VENDITE!AE88</f>
        <v>10000</v>
      </c>
      <c r="AF33" s="71">
        <f>+I_VENDITE!AG34*I_VENDITE!AF88</f>
        <v>10000</v>
      </c>
      <c r="AG33" s="71">
        <f>+I_VENDITE!AH34*I_VENDITE!AG88</f>
        <v>10000</v>
      </c>
      <c r="AH33" s="71">
        <f>+I_VENDITE!AI34*I_VENDITE!AH88</f>
        <v>10000</v>
      </c>
      <c r="AI33" s="71">
        <f>+I_VENDITE!AJ34*I_VENDITE!AI88</f>
        <v>10000</v>
      </c>
      <c r="AJ33" s="71">
        <f>+I_VENDITE!AK34*I_VENDITE!AJ88</f>
        <v>10000</v>
      </c>
      <c r="AK33" s="71">
        <f>+I_VENDITE!AL34*I_VENDITE!AK88</f>
        <v>10000</v>
      </c>
      <c r="AL33" s="71">
        <f>+I_VENDITE!AM34*I_VENDITE!AL88</f>
        <v>10000</v>
      </c>
      <c r="AM33" s="71">
        <f>+I_VENDITE!AN34*I_VENDITE!AM88</f>
        <v>10000</v>
      </c>
      <c r="AN33" s="29"/>
    </row>
    <row r="34" spans="3:40" x14ac:dyDescent="0.25">
      <c r="C34" s="28" t="str">
        <f>+I_VENDITE!C35</f>
        <v>Farmaco 32</v>
      </c>
      <c r="D34" s="71">
        <f>+I_VENDITE!E35*I_VENDITE!D89</f>
        <v>10000</v>
      </c>
      <c r="E34" s="71">
        <f>+I_VENDITE!F35*I_VENDITE!E89</f>
        <v>10000</v>
      </c>
      <c r="F34" s="71">
        <f>+I_VENDITE!G35*I_VENDITE!F89</f>
        <v>10000</v>
      </c>
      <c r="G34" s="71">
        <f>+I_VENDITE!H35*I_VENDITE!G89</f>
        <v>10000</v>
      </c>
      <c r="H34" s="71">
        <f>+I_VENDITE!I35*I_VENDITE!H89</f>
        <v>10000</v>
      </c>
      <c r="I34" s="71">
        <f>+I_VENDITE!J35*I_VENDITE!I89</f>
        <v>10000</v>
      </c>
      <c r="J34" s="71">
        <f>+I_VENDITE!K35*I_VENDITE!J89</f>
        <v>10000</v>
      </c>
      <c r="K34" s="71">
        <f>+I_VENDITE!L35*I_VENDITE!K89</f>
        <v>10000</v>
      </c>
      <c r="L34" s="71">
        <f>+I_VENDITE!M35*I_VENDITE!L89</f>
        <v>10000</v>
      </c>
      <c r="M34" s="71">
        <f>+I_VENDITE!N35*I_VENDITE!M89</f>
        <v>10000</v>
      </c>
      <c r="N34" s="71">
        <f>+I_VENDITE!O35*I_VENDITE!N89</f>
        <v>10000</v>
      </c>
      <c r="O34" s="71">
        <f>+I_VENDITE!P35*I_VENDITE!O89</f>
        <v>10000</v>
      </c>
      <c r="P34" s="71">
        <f>+I_VENDITE!Q35*I_VENDITE!P89</f>
        <v>10000</v>
      </c>
      <c r="Q34" s="71">
        <f>+I_VENDITE!R35*I_VENDITE!Q89</f>
        <v>10000</v>
      </c>
      <c r="R34" s="71">
        <f>+I_VENDITE!S35*I_VENDITE!R89</f>
        <v>10000</v>
      </c>
      <c r="S34" s="71">
        <f>+I_VENDITE!T35*I_VENDITE!S89</f>
        <v>10000</v>
      </c>
      <c r="T34" s="71">
        <f>+I_VENDITE!U35*I_VENDITE!T89</f>
        <v>10000</v>
      </c>
      <c r="U34" s="71">
        <f>+I_VENDITE!V35*I_VENDITE!U89</f>
        <v>10000</v>
      </c>
      <c r="V34" s="71">
        <f>+I_VENDITE!W35*I_VENDITE!V89</f>
        <v>10000</v>
      </c>
      <c r="W34" s="71">
        <f>+I_VENDITE!X35*I_VENDITE!W89</f>
        <v>10000</v>
      </c>
      <c r="X34" s="71">
        <f>+I_VENDITE!Y35*I_VENDITE!X89</f>
        <v>10000</v>
      </c>
      <c r="Y34" s="71">
        <f>+I_VENDITE!Z35*I_VENDITE!Y89</f>
        <v>10000</v>
      </c>
      <c r="Z34" s="71">
        <f>+I_VENDITE!AA35*I_VENDITE!Z89</f>
        <v>10000</v>
      </c>
      <c r="AA34" s="71">
        <f>+I_VENDITE!AB35*I_VENDITE!AA89</f>
        <v>10000</v>
      </c>
      <c r="AB34" s="71">
        <f>+I_VENDITE!AC35*I_VENDITE!AB89</f>
        <v>10000</v>
      </c>
      <c r="AC34" s="71">
        <f>+I_VENDITE!AD35*I_VENDITE!AC89</f>
        <v>10000</v>
      </c>
      <c r="AD34" s="71">
        <f>+I_VENDITE!AE35*I_VENDITE!AD89</f>
        <v>10000</v>
      </c>
      <c r="AE34" s="71">
        <f>+I_VENDITE!AF35*I_VENDITE!AE89</f>
        <v>10000</v>
      </c>
      <c r="AF34" s="71">
        <f>+I_VENDITE!AG35*I_VENDITE!AF89</f>
        <v>10000</v>
      </c>
      <c r="AG34" s="71">
        <f>+I_VENDITE!AH35*I_VENDITE!AG89</f>
        <v>10000</v>
      </c>
      <c r="AH34" s="71">
        <f>+I_VENDITE!AI35*I_VENDITE!AH89</f>
        <v>10000</v>
      </c>
      <c r="AI34" s="71">
        <f>+I_VENDITE!AJ35*I_VENDITE!AI89</f>
        <v>10000</v>
      </c>
      <c r="AJ34" s="71">
        <f>+I_VENDITE!AK35*I_VENDITE!AJ89</f>
        <v>10000</v>
      </c>
      <c r="AK34" s="71">
        <f>+I_VENDITE!AL35*I_VENDITE!AK89</f>
        <v>10000</v>
      </c>
      <c r="AL34" s="71">
        <f>+I_VENDITE!AM35*I_VENDITE!AL89</f>
        <v>10000</v>
      </c>
      <c r="AM34" s="71">
        <f>+I_VENDITE!AN35*I_VENDITE!AM89</f>
        <v>10000</v>
      </c>
      <c r="AN34" s="29"/>
    </row>
    <row r="35" spans="3:40" x14ac:dyDescent="0.25">
      <c r="C35" s="28" t="str">
        <f>+I_VENDITE!C36</f>
        <v>Farmaco 33</v>
      </c>
      <c r="D35" s="71">
        <f>+I_VENDITE!E36*I_VENDITE!D90</f>
        <v>10000</v>
      </c>
      <c r="E35" s="71">
        <f>+I_VENDITE!F36*I_VENDITE!E90</f>
        <v>10000</v>
      </c>
      <c r="F35" s="71">
        <f>+I_VENDITE!G36*I_VENDITE!F90</f>
        <v>10000</v>
      </c>
      <c r="G35" s="71">
        <f>+I_VENDITE!H36*I_VENDITE!G90</f>
        <v>10000</v>
      </c>
      <c r="H35" s="71">
        <f>+I_VENDITE!I36*I_VENDITE!H90</f>
        <v>10000</v>
      </c>
      <c r="I35" s="71">
        <f>+I_VENDITE!J36*I_VENDITE!I90</f>
        <v>10000</v>
      </c>
      <c r="J35" s="71">
        <f>+I_VENDITE!K36*I_VENDITE!J90</f>
        <v>10000</v>
      </c>
      <c r="K35" s="71">
        <f>+I_VENDITE!L36*I_VENDITE!K90</f>
        <v>10000</v>
      </c>
      <c r="L35" s="71">
        <f>+I_VENDITE!M36*I_VENDITE!L90</f>
        <v>10000</v>
      </c>
      <c r="M35" s="71">
        <f>+I_VENDITE!N36*I_VENDITE!M90</f>
        <v>10000</v>
      </c>
      <c r="N35" s="71">
        <f>+I_VENDITE!O36*I_VENDITE!N90</f>
        <v>10000</v>
      </c>
      <c r="O35" s="71">
        <f>+I_VENDITE!P36*I_VENDITE!O90</f>
        <v>10000</v>
      </c>
      <c r="P35" s="71">
        <f>+I_VENDITE!Q36*I_VENDITE!P90</f>
        <v>10000</v>
      </c>
      <c r="Q35" s="71">
        <f>+I_VENDITE!R36*I_VENDITE!Q90</f>
        <v>10000</v>
      </c>
      <c r="R35" s="71">
        <f>+I_VENDITE!S36*I_VENDITE!R90</f>
        <v>10000</v>
      </c>
      <c r="S35" s="71">
        <f>+I_VENDITE!T36*I_VENDITE!S90</f>
        <v>10000</v>
      </c>
      <c r="T35" s="71">
        <f>+I_VENDITE!U36*I_VENDITE!T90</f>
        <v>10000</v>
      </c>
      <c r="U35" s="71">
        <f>+I_VENDITE!V36*I_VENDITE!U90</f>
        <v>10000</v>
      </c>
      <c r="V35" s="71">
        <f>+I_VENDITE!W36*I_VENDITE!V90</f>
        <v>10000</v>
      </c>
      <c r="W35" s="71">
        <f>+I_VENDITE!X36*I_VENDITE!W90</f>
        <v>10000</v>
      </c>
      <c r="X35" s="71">
        <f>+I_VENDITE!Y36*I_VENDITE!X90</f>
        <v>10000</v>
      </c>
      <c r="Y35" s="71">
        <f>+I_VENDITE!Z36*I_VENDITE!Y90</f>
        <v>10000</v>
      </c>
      <c r="Z35" s="71">
        <f>+I_VENDITE!AA36*I_VENDITE!Z90</f>
        <v>10000</v>
      </c>
      <c r="AA35" s="71">
        <f>+I_VENDITE!AB36*I_VENDITE!AA90</f>
        <v>10000</v>
      </c>
      <c r="AB35" s="71">
        <f>+I_VENDITE!AC36*I_VENDITE!AB90</f>
        <v>10000</v>
      </c>
      <c r="AC35" s="71">
        <f>+I_VENDITE!AD36*I_VENDITE!AC90</f>
        <v>10000</v>
      </c>
      <c r="AD35" s="71">
        <f>+I_VENDITE!AE36*I_VENDITE!AD90</f>
        <v>10000</v>
      </c>
      <c r="AE35" s="71">
        <f>+I_VENDITE!AF36*I_VENDITE!AE90</f>
        <v>10000</v>
      </c>
      <c r="AF35" s="71">
        <f>+I_VENDITE!AG36*I_VENDITE!AF90</f>
        <v>10000</v>
      </c>
      <c r="AG35" s="71">
        <f>+I_VENDITE!AH36*I_VENDITE!AG90</f>
        <v>10000</v>
      </c>
      <c r="AH35" s="71">
        <f>+I_VENDITE!AI36*I_VENDITE!AH90</f>
        <v>10000</v>
      </c>
      <c r="AI35" s="71">
        <f>+I_VENDITE!AJ36*I_VENDITE!AI90</f>
        <v>10000</v>
      </c>
      <c r="AJ35" s="71">
        <f>+I_VENDITE!AK36*I_VENDITE!AJ90</f>
        <v>10000</v>
      </c>
      <c r="AK35" s="71">
        <f>+I_VENDITE!AL36*I_VENDITE!AK90</f>
        <v>10000</v>
      </c>
      <c r="AL35" s="71">
        <f>+I_VENDITE!AM36*I_VENDITE!AL90</f>
        <v>10000</v>
      </c>
      <c r="AM35" s="71">
        <f>+I_VENDITE!AN36*I_VENDITE!AM90</f>
        <v>10000</v>
      </c>
      <c r="AN35" s="29"/>
    </row>
    <row r="36" spans="3:40" x14ac:dyDescent="0.25">
      <c r="C36" s="28" t="str">
        <f>+I_VENDITE!C37</f>
        <v>Farmaco 34</v>
      </c>
      <c r="D36" s="71">
        <f>+I_VENDITE!E37*I_VENDITE!D91</f>
        <v>10000</v>
      </c>
      <c r="E36" s="71">
        <f>+I_VENDITE!F37*I_VENDITE!E91</f>
        <v>10000</v>
      </c>
      <c r="F36" s="71">
        <f>+I_VENDITE!G37*I_VENDITE!F91</f>
        <v>10000</v>
      </c>
      <c r="G36" s="71">
        <f>+I_VENDITE!H37*I_VENDITE!G91</f>
        <v>10000</v>
      </c>
      <c r="H36" s="71">
        <f>+I_VENDITE!I37*I_VENDITE!H91</f>
        <v>10000</v>
      </c>
      <c r="I36" s="71">
        <f>+I_VENDITE!J37*I_VENDITE!I91</f>
        <v>10000</v>
      </c>
      <c r="J36" s="71">
        <f>+I_VENDITE!K37*I_VENDITE!J91</f>
        <v>10000</v>
      </c>
      <c r="K36" s="71">
        <f>+I_VENDITE!L37*I_VENDITE!K91</f>
        <v>10000</v>
      </c>
      <c r="L36" s="71">
        <f>+I_VENDITE!M37*I_VENDITE!L91</f>
        <v>10000</v>
      </c>
      <c r="M36" s="71">
        <f>+I_VENDITE!N37*I_VENDITE!M91</f>
        <v>10000</v>
      </c>
      <c r="N36" s="71">
        <f>+I_VENDITE!O37*I_VENDITE!N91</f>
        <v>10000</v>
      </c>
      <c r="O36" s="71">
        <f>+I_VENDITE!P37*I_VENDITE!O91</f>
        <v>10000</v>
      </c>
      <c r="P36" s="71">
        <f>+I_VENDITE!Q37*I_VENDITE!P91</f>
        <v>10000</v>
      </c>
      <c r="Q36" s="71">
        <f>+I_VENDITE!R37*I_VENDITE!Q91</f>
        <v>10000</v>
      </c>
      <c r="R36" s="71">
        <f>+I_VENDITE!S37*I_VENDITE!R91</f>
        <v>10000</v>
      </c>
      <c r="S36" s="71">
        <f>+I_VENDITE!T37*I_VENDITE!S91</f>
        <v>10000</v>
      </c>
      <c r="T36" s="71">
        <f>+I_VENDITE!U37*I_VENDITE!T91</f>
        <v>10000</v>
      </c>
      <c r="U36" s="71">
        <f>+I_VENDITE!V37*I_VENDITE!U91</f>
        <v>10000</v>
      </c>
      <c r="V36" s="71">
        <f>+I_VENDITE!W37*I_VENDITE!V91</f>
        <v>10000</v>
      </c>
      <c r="W36" s="71">
        <f>+I_VENDITE!X37*I_VENDITE!W91</f>
        <v>10000</v>
      </c>
      <c r="X36" s="71">
        <f>+I_VENDITE!Y37*I_VENDITE!X91</f>
        <v>10000</v>
      </c>
      <c r="Y36" s="71">
        <f>+I_VENDITE!Z37*I_VENDITE!Y91</f>
        <v>10000</v>
      </c>
      <c r="Z36" s="71">
        <f>+I_VENDITE!AA37*I_VENDITE!Z91</f>
        <v>10000</v>
      </c>
      <c r="AA36" s="71">
        <f>+I_VENDITE!AB37*I_VENDITE!AA91</f>
        <v>10000</v>
      </c>
      <c r="AB36" s="71">
        <f>+I_VENDITE!AC37*I_VENDITE!AB91</f>
        <v>10000</v>
      </c>
      <c r="AC36" s="71">
        <f>+I_VENDITE!AD37*I_VENDITE!AC91</f>
        <v>10000</v>
      </c>
      <c r="AD36" s="71">
        <f>+I_VENDITE!AE37*I_VENDITE!AD91</f>
        <v>10000</v>
      </c>
      <c r="AE36" s="71">
        <f>+I_VENDITE!AF37*I_VENDITE!AE91</f>
        <v>10000</v>
      </c>
      <c r="AF36" s="71">
        <f>+I_VENDITE!AG37*I_VENDITE!AF91</f>
        <v>10000</v>
      </c>
      <c r="AG36" s="71">
        <f>+I_VENDITE!AH37*I_VENDITE!AG91</f>
        <v>10000</v>
      </c>
      <c r="AH36" s="71">
        <f>+I_VENDITE!AI37*I_VENDITE!AH91</f>
        <v>10000</v>
      </c>
      <c r="AI36" s="71">
        <f>+I_VENDITE!AJ37*I_VENDITE!AI91</f>
        <v>10000</v>
      </c>
      <c r="AJ36" s="71">
        <f>+I_VENDITE!AK37*I_VENDITE!AJ91</f>
        <v>10000</v>
      </c>
      <c r="AK36" s="71">
        <f>+I_VENDITE!AL37*I_VENDITE!AK91</f>
        <v>10000</v>
      </c>
      <c r="AL36" s="71">
        <f>+I_VENDITE!AM37*I_VENDITE!AL91</f>
        <v>10000</v>
      </c>
      <c r="AM36" s="71">
        <f>+I_VENDITE!AN37*I_VENDITE!AM91</f>
        <v>10000</v>
      </c>
      <c r="AN36" s="29"/>
    </row>
    <row r="37" spans="3:40" x14ac:dyDescent="0.25">
      <c r="C37" s="28" t="str">
        <f>+I_VENDITE!C38</f>
        <v>Farmaco 35</v>
      </c>
      <c r="D37" s="71">
        <f>+I_VENDITE!E38*I_VENDITE!D92</f>
        <v>10000</v>
      </c>
      <c r="E37" s="71">
        <f>+I_VENDITE!F38*I_VENDITE!E92</f>
        <v>10000</v>
      </c>
      <c r="F37" s="71">
        <f>+I_VENDITE!G38*I_VENDITE!F92</f>
        <v>10000</v>
      </c>
      <c r="G37" s="71">
        <f>+I_VENDITE!H38*I_VENDITE!G92</f>
        <v>10000</v>
      </c>
      <c r="H37" s="71">
        <f>+I_VENDITE!I38*I_VENDITE!H92</f>
        <v>10000</v>
      </c>
      <c r="I37" s="71">
        <f>+I_VENDITE!J38*I_VENDITE!I92</f>
        <v>10000</v>
      </c>
      <c r="J37" s="71">
        <f>+I_VENDITE!K38*I_VENDITE!J92</f>
        <v>10000</v>
      </c>
      <c r="K37" s="71">
        <f>+I_VENDITE!L38*I_VENDITE!K92</f>
        <v>10000</v>
      </c>
      <c r="L37" s="71">
        <f>+I_VENDITE!M38*I_VENDITE!L92</f>
        <v>10000</v>
      </c>
      <c r="M37" s="71">
        <f>+I_VENDITE!N38*I_VENDITE!M92</f>
        <v>10000</v>
      </c>
      <c r="N37" s="71">
        <f>+I_VENDITE!O38*I_VENDITE!N92</f>
        <v>10000</v>
      </c>
      <c r="O37" s="71">
        <f>+I_VENDITE!P38*I_VENDITE!O92</f>
        <v>10000</v>
      </c>
      <c r="P37" s="71">
        <f>+I_VENDITE!Q38*I_VENDITE!P92</f>
        <v>10000</v>
      </c>
      <c r="Q37" s="71">
        <f>+I_VENDITE!R38*I_VENDITE!Q92</f>
        <v>10000</v>
      </c>
      <c r="R37" s="71">
        <f>+I_VENDITE!S38*I_VENDITE!R92</f>
        <v>10000</v>
      </c>
      <c r="S37" s="71">
        <f>+I_VENDITE!T38*I_VENDITE!S92</f>
        <v>10000</v>
      </c>
      <c r="T37" s="71">
        <f>+I_VENDITE!U38*I_VENDITE!T92</f>
        <v>10000</v>
      </c>
      <c r="U37" s="71">
        <f>+I_VENDITE!V38*I_VENDITE!U92</f>
        <v>10000</v>
      </c>
      <c r="V37" s="71">
        <f>+I_VENDITE!W38*I_VENDITE!V92</f>
        <v>10000</v>
      </c>
      <c r="W37" s="71">
        <f>+I_VENDITE!X38*I_VENDITE!W92</f>
        <v>10000</v>
      </c>
      <c r="X37" s="71">
        <f>+I_VENDITE!Y38*I_VENDITE!X92</f>
        <v>10000</v>
      </c>
      <c r="Y37" s="71">
        <f>+I_VENDITE!Z38*I_VENDITE!Y92</f>
        <v>10000</v>
      </c>
      <c r="Z37" s="71">
        <f>+I_VENDITE!AA38*I_VENDITE!Z92</f>
        <v>10000</v>
      </c>
      <c r="AA37" s="71">
        <f>+I_VENDITE!AB38*I_VENDITE!AA92</f>
        <v>10000</v>
      </c>
      <c r="AB37" s="71">
        <f>+I_VENDITE!AC38*I_VENDITE!AB92</f>
        <v>10000</v>
      </c>
      <c r="AC37" s="71">
        <f>+I_VENDITE!AD38*I_VENDITE!AC92</f>
        <v>10000</v>
      </c>
      <c r="AD37" s="71">
        <f>+I_VENDITE!AE38*I_VENDITE!AD92</f>
        <v>10000</v>
      </c>
      <c r="AE37" s="71">
        <f>+I_VENDITE!AF38*I_VENDITE!AE92</f>
        <v>10000</v>
      </c>
      <c r="AF37" s="71">
        <f>+I_VENDITE!AG38*I_VENDITE!AF92</f>
        <v>10000</v>
      </c>
      <c r="AG37" s="71">
        <f>+I_VENDITE!AH38*I_VENDITE!AG92</f>
        <v>10000</v>
      </c>
      <c r="AH37" s="71">
        <f>+I_VENDITE!AI38*I_VENDITE!AH92</f>
        <v>10000</v>
      </c>
      <c r="AI37" s="71">
        <f>+I_VENDITE!AJ38*I_VENDITE!AI92</f>
        <v>10000</v>
      </c>
      <c r="AJ37" s="71">
        <f>+I_VENDITE!AK38*I_VENDITE!AJ92</f>
        <v>10000</v>
      </c>
      <c r="AK37" s="71">
        <f>+I_VENDITE!AL38*I_VENDITE!AK92</f>
        <v>10000</v>
      </c>
      <c r="AL37" s="71">
        <f>+I_VENDITE!AM38*I_VENDITE!AL92</f>
        <v>10000</v>
      </c>
      <c r="AM37" s="71">
        <f>+I_VENDITE!AN38*I_VENDITE!AM92</f>
        <v>10000</v>
      </c>
      <c r="AN37" s="29"/>
    </row>
    <row r="38" spans="3:40" x14ac:dyDescent="0.25">
      <c r="C38" s="28" t="str">
        <f>+I_VENDITE!C39</f>
        <v>Farmaco 36</v>
      </c>
      <c r="D38" s="71">
        <f>+I_VENDITE!E39*I_VENDITE!D93</f>
        <v>10000</v>
      </c>
      <c r="E38" s="71">
        <f>+I_VENDITE!F39*I_VENDITE!E93</f>
        <v>10000</v>
      </c>
      <c r="F38" s="71">
        <f>+I_VENDITE!G39*I_VENDITE!F93</f>
        <v>10000</v>
      </c>
      <c r="G38" s="71">
        <f>+I_VENDITE!H39*I_VENDITE!G93</f>
        <v>10000</v>
      </c>
      <c r="H38" s="71">
        <f>+I_VENDITE!I39*I_VENDITE!H93</f>
        <v>10000</v>
      </c>
      <c r="I38" s="71">
        <f>+I_VENDITE!J39*I_VENDITE!I93</f>
        <v>10000</v>
      </c>
      <c r="J38" s="71">
        <f>+I_VENDITE!K39*I_VENDITE!J93</f>
        <v>10000</v>
      </c>
      <c r="K38" s="71">
        <f>+I_VENDITE!L39*I_VENDITE!K93</f>
        <v>10000</v>
      </c>
      <c r="L38" s="71">
        <f>+I_VENDITE!M39*I_VENDITE!L93</f>
        <v>10000</v>
      </c>
      <c r="M38" s="71">
        <f>+I_VENDITE!N39*I_VENDITE!M93</f>
        <v>10000</v>
      </c>
      <c r="N38" s="71">
        <f>+I_VENDITE!O39*I_VENDITE!N93</f>
        <v>10000</v>
      </c>
      <c r="O38" s="71">
        <f>+I_VENDITE!P39*I_VENDITE!O93</f>
        <v>10000</v>
      </c>
      <c r="P38" s="71">
        <f>+I_VENDITE!Q39*I_VENDITE!P93</f>
        <v>10000</v>
      </c>
      <c r="Q38" s="71">
        <f>+I_VENDITE!R39*I_VENDITE!Q93</f>
        <v>10000</v>
      </c>
      <c r="R38" s="71">
        <f>+I_VENDITE!S39*I_VENDITE!R93</f>
        <v>10000</v>
      </c>
      <c r="S38" s="71">
        <f>+I_VENDITE!T39*I_VENDITE!S93</f>
        <v>10000</v>
      </c>
      <c r="T38" s="71">
        <f>+I_VENDITE!U39*I_VENDITE!T93</f>
        <v>10000</v>
      </c>
      <c r="U38" s="71">
        <f>+I_VENDITE!V39*I_VENDITE!U93</f>
        <v>10000</v>
      </c>
      <c r="V38" s="71">
        <f>+I_VENDITE!W39*I_VENDITE!V93</f>
        <v>10000</v>
      </c>
      <c r="W38" s="71">
        <f>+I_VENDITE!X39*I_VENDITE!W93</f>
        <v>10000</v>
      </c>
      <c r="X38" s="71">
        <f>+I_VENDITE!Y39*I_VENDITE!X93</f>
        <v>10000</v>
      </c>
      <c r="Y38" s="71">
        <f>+I_VENDITE!Z39*I_VENDITE!Y93</f>
        <v>10000</v>
      </c>
      <c r="Z38" s="71">
        <f>+I_VENDITE!AA39*I_VENDITE!Z93</f>
        <v>10000</v>
      </c>
      <c r="AA38" s="71">
        <f>+I_VENDITE!AB39*I_VENDITE!AA93</f>
        <v>10000</v>
      </c>
      <c r="AB38" s="71">
        <f>+I_VENDITE!AC39*I_VENDITE!AB93</f>
        <v>10000</v>
      </c>
      <c r="AC38" s="71">
        <f>+I_VENDITE!AD39*I_VENDITE!AC93</f>
        <v>10000</v>
      </c>
      <c r="AD38" s="71">
        <f>+I_VENDITE!AE39*I_VENDITE!AD93</f>
        <v>10000</v>
      </c>
      <c r="AE38" s="71">
        <f>+I_VENDITE!AF39*I_VENDITE!AE93</f>
        <v>10000</v>
      </c>
      <c r="AF38" s="71">
        <f>+I_VENDITE!AG39*I_VENDITE!AF93</f>
        <v>10000</v>
      </c>
      <c r="AG38" s="71">
        <f>+I_VENDITE!AH39*I_VENDITE!AG93</f>
        <v>10000</v>
      </c>
      <c r="AH38" s="71">
        <f>+I_VENDITE!AI39*I_VENDITE!AH93</f>
        <v>10000</v>
      </c>
      <c r="AI38" s="71">
        <f>+I_VENDITE!AJ39*I_VENDITE!AI93</f>
        <v>10000</v>
      </c>
      <c r="AJ38" s="71">
        <f>+I_VENDITE!AK39*I_VENDITE!AJ93</f>
        <v>10000</v>
      </c>
      <c r="AK38" s="71">
        <f>+I_VENDITE!AL39*I_VENDITE!AK93</f>
        <v>10000</v>
      </c>
      <c r="AL38" s="71">
        <f>+I_VENDITE!AM39*I_VENDITE!AL93</f>
        <v>10000</v>
      </c>
      <c r="AM38" s="71">
        <f>+I_VENDITE!AN39*I_VENDITE!AM93</f>
        <v>10000</v>
      </c>
      <c r="AN38" s="29"/>
    </row>
    <row r="39" spans="3:40" x14ac:dyDescent="0.25">
      <c r="C39" s="28" t="str">
        <f>+I_VENDITE!C40</f>
        <v>Farmaco 37</v>
      </c>
      <c r="D39" s="71">
        <f>+I_VENDITE!E40*I_VENDITE!D94</f>
        <v>10000</v>
      </c>
      <c r="E39" s="71">
        <f>+I_VENDITE!F40*I_VENDITE!E94</f>
        <v>10000</v>
      </c>
      <c r="F39" s="71">
        <f>+I_VENDITE!G40*I_VENDITE!F94</f>
        <v>10000</v>
      </c>
      <c r="G39" s="71">
        <f>+I_VENDITE!H40*I_VENDITE!G94</f>
        <v>10000</v>
      </c>
      <c r="H39" s="71">
        <f>+I_VENDITE!I40*I_VENDITE!H94</f>
        <v>10000</v>
      </c>
      <c r="I39" s="71">
        <f>+I_VENDITE!J40*I_VENDITE!I94</f>
        <v>10000</v>
      </c>
      <c r="J39" s="71">
        <f>+I_VENDITE!K40*I_VENDITE!J94</f>
        <v>10000</v>
      </c>
      <c r="K39" s="71">
        <f>+I_VENDITE!L40*I_VENDITE!K94</f>
        <v>10000</v>
      </c>
      <c r="L39" s="71">
        <f>+I_VENDITE!M40*I_VENDITE!L94</f>
        <v>10000</v>
      </c>
      <c r="M39" s="71">
        <f>+I_VENDITE!N40*I_VENDITE!M94</f>
        <v>10000</v>
      </c>
      <c r="N39" s="71">
        <f>+I_VENDITE!O40*I_VENDITE!N94</f>
        <v>10000</v>
      </c>
      <c r="O39" s="71">
        <f>+I_VENDITE!P40*I_VENDITE!O94</f>
        <v>10000</v>
      </c>
      <c r="P39" s="71">
        <f>+I_VENDITE!Q40*I_VENDITE!P94</f>
        <v>10000</v>
      </c>
      <c r="Q39" s="71">
        <f>+I_VENDITE!R40*I_VENDITE!Q94</f>
        <v>10000</v>
      </c>
      <c r="R39" s="71">
        <f>+I_VENDITE!S40*I_VENDITE!R94</f>
        <v>10000</v>
      </c>
      <c r="S39" s="71">
        <f>+I_VENDITE!T40*I_VENDITE!S94</f>
        <v>10000</v>
      </c>
      <c r="T39" s="71">
        <f>+I_VENDITE!U40*I_VENDITE!T94</f>
        <v>10000</v>
      </c>
      <c r="U39" s="71">
        <f>+I_VENDITE!V40*I_VENDITE!U94</f>
        <v>10000</v>
      </c>
      <c r="V39" s="71">
        <f>+I_VENDITE!W40*I_VENDITE!V94</f>
        <v>10000</v>
      </c>
      <c r="W39" s="71">
        <f>+I_VENDITE!X40*I_VENDITE!W94</f>
        <v>10000</v>
      </c>
      <c r="X39" s="71">
        <f>+I_VENDITE!Y40*I_VENDITE!X94</f>
        <v>10000</v>
      </c>
      <c r="Y39" s="71">
        <f>+I_VENDITE!Z40*I_VENDITE!Y94</f>
        <v>10000</v>
      </c>
      <c r="Z39" s="71">
        <f>+I_VENDITE!AA40*I_VENDITE!Z94</f>
        <v>10000</v>
      </c>
      <c r="AA39" s="71">
        <f>+I_VENDITE!AB40*I_VENDITE!AA94</f>
        <v>10000</v>
      </c>
      <c r="AB39" s="71">
        <f>+I_VENDITE!AC40*I_VENDITE!AB94</f>
        <v>10000</v>
      </c>
      <c r="AC39" s="71">
        <f>+I_VENDITE!AD40*I_VENDITE!AC94</f>
        <v>10000</v>
      </c>
      <c r="AD39" s="71">
        <f>+I_VENDITE!AE40*I_VENDITE!AD94</f>
        <v>10000</v>
      </c>
      <c r="AE39" s="71">
        <f>+I_VENDITE!AF40*I_VENDITE!AE94</f>
        <v>10000</v>
      </c>
      <c r="AF39" s="71">
        <f>+I_VENDITE!AG40*I_VENDITE!AF94</f>
        <v>10000</v>
      </c>
      <c r="AG39" s="71">
        <f>+I_VENDITE!AH40*I_VENDITE!AG94</f>
        <v>10000</v>
      </c>
      <c r="AH39" s="71">
        <f>+I_VENDITE!AI40*I_VENDITE!AH94</f>
        <v>10000</v>
      </c>
      <c r="AI39" s="71">
        <f>+I_VENDITE!AJ40*I_VENDITE!AI94</f>
        <v>10000</v>
      </c>
      <c r="AJ39" s="71">
        <f>+I_VENDITE!AK40*I_VENDITE!AJ94</f>
        <v>10000</v>
      </c>
      <c r="AK39" s="71">
        <f>+I_VENDITE!AL40*I_VENDITE!AK94</f>
        <v>10000</v>
      </c>
      <c r="AL39" s="71">
        <f>+I_VENDITE!AM40*I_VENDITE!AL94</f>
        <v>10000</v>
      </c>
      <c r="AM39" s="71">
        <f>+I_VENDITE!AN40*I_VENDITE!AM94</f>
        <v>10000</v>
      </c>
      <c r="AN39" s="29"/>
    </row>
    <row r="40" spans="3:40" x14ac:dyDescent="0.25">
      <c r="C40" s="28" t="str">
        <f>+I_VENDITE!C41</f>
        <v>Farmaco 38</v>
      </c>
      <c r="D40" s="71">
        <f>+I_VENDITE!E41*I_VENDITE!D95</f>
        <v>10000</v>
      </c>
      <c r="E40" s="71">
        <f>+I_VENDITE!F41*I_VENDITE!E95</f>
        <v>10000</v>
      </c>
      <c r="F40" s="71">
        <f>+I_VENDITE!G41*I_VENDITE!F95</f>
        <v>10000</v>
      </c>
      <c r="G40" s="71">
        <f>+I_VENDITE!H41*I_VENDITE!G95</f>
        <v>10000</v>
      </c>
      <c r="H40" s="71">
        <f>+I_VENDITE!I41*I_VENDITE!H95</f>
        <v>10000</v>
      </c>
      <c r="I40" s="71">
        <f>+I_VENDITE!J41*I_VENDITE!I95</f>
        <v>10000</v>
      </c>
      <c r="J40" s="71">
        <f>+I_VENDITE!K41*I_VENDITE!J95</f>
        <v>10000</v>
      </c>
      <c r="K40" s="71">
        <f>+I_VENDITE!L41*I_VENDITE!K95</f>
        <v>10000</v>
      </c>
      <c r="L40" s="71">
        <f>+I_VENDITE!M41*I_VENDITE!L95</f>
        <v>10000</v>
      </c>
      <c r="M40" s="71">
        <f>+I_VENDITE!N41*I_VENDITE!M95</f>
        <v>10000</v>
      </c>
      <c r="N40" s="71">
        <f>+I_VENDITE!O41*I_VENDITE!N95</f>
        <v>10000</v>
      </c>
      <c r="O40" s="71">
        <f>+I_VENDITE!P41*I_VENDITE!O95</f>
        <v>10000</v>
      </c>
      <c r="P40" s="71">
        <f>+I_VENDITE!Q41*I_VENDITE!P95</f>
        <v>10000</v>
      </c>
      <c r="Q40" s="71">
        <f>+I_VENDITE!R41*I_VENDITE!Q95</f>
        <v>10000</v>
      </c>
      <c r="R40" s="71">
        <f>+I_VENDITE!S41*I_VENDITE!R95</f>
        <v>10000</v>
      </c>
      <c r="S40" s="71">
        <f>+I_VENDITE!T41*I_VENDITE!S95</f>
        <v>10000</v>
      </c>
      <c r="T40" s="71">
        <f>+I_VENDITE!U41*I_VENDITE!T95</f>
        <v>10000</v>
      </c>
      <c r="U40" s="71">
        <f>+I_VENDITE!V41*I_VENDITE!U95</f>
        <v>10000</v>
      </c>
      <c r="V40" s="71">
        <f>+I_VENDITE!W41*I_VENDITE!V95</f>
        <v>10000</v>
      </c>
      <c r="W40" s="71">
        <f>+I_VENDITE!X41*I_VENDITE!W95</f>
        <v>10000</v>
      </c>
      <c r="X40" s="71">
        <f>+I_VENDITE!Y41*I_VENDITE!X95</f>
        <v>10000</v>
      </c>
      <c r="Y40" s="71">
        <f>+I_VENDITE!Z41*I_VENDITE!Y95</f>
        <v>10000</v>
      </c>
      <c r="Z40" s="71">
        <f>+I_VENDITE!AA41*I_VENDITE!Z95</f>
        <v>10000</v>
      </c>
      <c r="AA40" s="71">
        <f>+I_VENDITE!AB41*I_VENDITE!AA95</f>
        <v>10000</v>
      </c>
      <c r="AB40" s="71">
        <f>+I_VENDITE!AC41*I_VENDITE!AB95</f>
        <v>10000</v>
      </c>
      <c r="AC40" s="71">
        <f>+I_VENDITE!AD41*I_VENDITE!AC95</f>
        <v>10000</v>
      </c>
      <c r="AD40" s="71">
        <f>+I_VENDITE!AE41*I_VENDITE!AD95</f>
        <v>10000</v>
      </c>
      <c r="AE40" s="71">
        <f>+I_VENDITE!AF41*I_VENDITE!AE95</f>
        <v>10000</v>
      </c>
      <c r="AF40" s="71">
        <f>+I_VENDITE!AG41*I_VENDITE!AF95</f>
        <v>10000</v>
      </c>
      <c r="AG40" s="71">
        <f>+I_VENDITE!AH41*I_VENDITE!AG95</f>
        <v>10000</v>
      </c>
      <c r="AH40" s="71">
        <f>+I_VENDITE!AI41*I_VENDITE!AH95</f>
        <v>10000</v>
      </c>
      <c r="AI40" s="71">
        <f>+I_VENDITE!AJ41*I_VENDITE!AI95</f>
        <v>10000</v>
      </c>
      <c r="AJ40" s="71">
        <f>+I_VENDITE!AK41*I_VENDITE!AJ95</f>
        <v>10000</v>
      </c>
      <c r="AK40" s="71">
        <f>+I_VENDITE!AL41*I_VENDITE!AK95</f>
        <v>10000</v>
      </c>
      <c r="AL40" s="71">
        <f>+I_VENDITE!AM41*I_VENDITE!AL95</f>
        <v>10000</v>
      </c>
      <c r="AM40" s="71">
        <f>+I_VENDITE!AN41*I_VENDITE!AM95</f>
        <v>10000</v>
      </c>
      <c r="AN40" s="29"/>
    </row>
    <row r="41" spans="3:40" x14ac:dyDescent="0.25">
      <c r="C41" s="28" t="str">
        <f>+I_VENDITE!C42</f>
        <v>Farmaco 39</v>
      </c>
      <c r="D41" s="71">
        <f>+I_VENDITE!E42*I_VENDITE!D96</f>
        <v>10000</v>
      </c>
      <c r="E41" s="71">
        <f>+I_VENDITE!F42*I_VENDITE!E96</f>
        <v>10000</v>
      </c>
      <c r="F41" s="71">
        <f>+I_VENDITE!G42*I_VENDITE!F96</f>
        <v>10000</v>
      </c>
      <c r="G41" s="71">
        <f>+I_VENDITE!H42*I_VENDITE!G96</f>
        <v>10000</v>
      </c>
      <c r="H41" s="71">
        <f>+I_VENDITE!I42*I_VENDITE!H96</f>
        <v>10000</v>
      </c>
      <c r="I41" s="71">
        <f>+I_VENDITE!J42*I_VENDITE!I96</f>
        <v>10000</v>
      </c>
      <c r="J41" s="71">
        <f>+I_VENDITE!K42*I_VENDITE!J96</f>
        <v>10000</v>
      </c>
      <c r="K41" s="71">
        <f>+I_VENDITE!L42*I_VENDITE!K96</f>
        <v>10000</v>
      </c>
      <c r="L41" s="71">
        <f>+I_VENDITE!M42*I_VENDITE!L96</f>
        <v>10000</v>
      </c>
      <c r="M41" s="71">
        <f>+I_VENDITE!N42*I_VENDITE!M96</f>
        <v>10000</v>
      </c>
      <c r="N41" s="71">
        <f>+I_VENDITE!O42*I_VENDITE!N96</f>
        <v>10000</v>
      </c>
      <c r="O41" s="71">
        <f>+I_VENDITE!P42*I_VENDITE!O96</f>
        <v>10000</v>
      </c>
      <c r="P41" s="71">
        <f>+I_VENDITE!Q42*I_VENDITE!P96</f>
        <v>10000</v>
      </c>
      <c r="Q41" s="71">
        <f>+I_VENDITE!R42*I_VENDITE!Q96</f>
        <v>10000</v>
      </c>
      <c r="R41" s="71">
        <f>+I_VENDITE!S42*I_VENDITE!R96</f>
        <v>10000</v>
      </c>
      <c r="S41" s="71">
        <f>+I_VENDITE!T42*I_VENDITE!S96</f>
        <v>10000</v>
      </c>
      <c r="T41" s="71">
        <f>+I_VENDITE!U42*I_VENDITE!T96</f>
        <v>10000</v>
      </c>
      <c r="U41" s="71">
        <f>+I_VENDITE!V42*I_VENDITE!U96</f>
        <v>10000</v>
      </c>
      <c r="V41" s="71">
        <f>+I_VENDITE!W42*I_VENDITE!V96</f>
        <v>10000</v>
      </c>
      <c r="W41" s="71">
        <f>+I_VENDITE!X42*I_VENDITE!W96</f>
        <v>10000</v>
      </c>
      <c r="X41" s="71">
        <f>+I_VENDITE!Y42*I_VENDITE!X96</f>
        <v>10000</v>
      </c>
      <c r="Y41" s="71">
        <f>+I_VENDITE!Z42*I_VENDITE!Y96</f>
        <v>10000</v>
      </c>
      <c r="Z41" s="71">
        <f>+I_VENDITE!AA42*I_VENDITE!Z96</f>
        <v>10000</v>
      </c>
      <c r="AA41" s="71">
        <f>+I_VENDITE!AB42*I_VENDITE!AA96</f>
        <v>10000</v>
      </c>
      <c r="AB41" s="71">
        <f>+I_VENDITE!AC42*I_VENDITE!AB96</f>
        <v>10000</v>
      </c>
      <c r="AC41" s="71">
        <f>+I_VENDITE!AD42*I_VENDITE!AC96</f>
        <v>10000</v>
      </c>
      <c r="AD41" s="71">
        <f>+I_VENDITE!AE42*I_VENDITE!AD96</f>
        <v>10000</v>
      </c>
      <c r="AE41" s="71">
        <f>+I_VENDITE!AF42*I_VENDITE!AE96</f>
        <v>10000</v>
      </c>
      <c r="AF41" s="71">
        <f>+I_VENDITE!AG42*I_VENDITE!AF96</f>
        <v>10000</v>
      </c>
      <c r="AG41" s="71">
        <f>+I_VENDITE!AH42*I_VENDITE!AG96</f>
        <v>10000</v>
      </c>
      <c r="AH41" s="71">
        <f>+I_VENDITE!AI42*I_VENDITE!AH96</f>
        <v>10000</v>
      </c>
      <c r="AI41" s="71">
        <f>+I_VENDITE!AJ42*I_VENDITE!AI96</f>
        <v>10000</v>
      </c>
      <c r="AJ41" s="71">
        <f>+I_VENDITE!AK42*I_VENDITE!AJ96</f>
        <v>10000</v>
      </c>
      <c r="AK41" s="71">
        <f>+I_VENDITE!AL42*I_VENDITE!AK96</f>
        <v>10000</v>
      </c>
      <c r="AL41" s="71">
        <f>+I_VENDITE!AM42*I_VENDITE!AL96</f>
        <v>10000</v>
      </c>
      <c r="AM41" s="71">
        <f>+I_VENDITE!AN42*I_VENDITE!AM96</f>
        <v>10000</v>
      </c>
      <c r="AN41" s="29"/>
    </row>
    <row r="42" spans="3:40" x14ac:dyDescent="0.25">
      <c r="C42" s="28" t="str">
        <f>+I_VENDITE!C43</f>
        <v>Farmaco 40</v>
      </c>
      <c r="D42" s="71">
        <f>+I_VENDITE!E43*I_VENDITE!D97</f>
        <v>10000</v>
      </c>
      <c r="E42" s="71">
        <f>+I_VENDITE!F43*I_VENDITE!E97</f>
        <v>10000</v>
      </c>
      <c r="F42" s="71">
        <f>+I_VENDITE!G43*I_VENDITE!F97</f>
        <v>10000</v>
      </c>
      <c r="G42" s="71">
        <f>+I_VENDITE!H43*I_VENDITE!G97</f>
        <v>10000</v>
      </c>
      <c r="H42" s="71">
        <f>+I_VENDITE!I43*I_VENDITE!H97</f>
        <v>10000</v>
      </c>
      <c r="I42" s="71">
        <f>+I_VENDITE!J43*I_VENDITE!I97</f>
        <v>10000</v>
      </c>
      <c r="J42" s="71">
        <f>+I_VENDITE!K43*I_VENDITE!J97</f>
        <v>10000</v>
      </c>
      <c r="K42" s="71">
        <f>+I_VENDITE!L43*I_VENDITE!K97</f>
        <v>10000</v>
      </c>
      <c r="L42" s="71">
        <f>+I_VENDITE!M43*I_VENDITE!L97</f>
        <v>10000</v>
      </c>
      <c r="M42" s="71">
        <f>+I_VENDITE!N43*I_VENDITE!M97</f>
        <v>10000</v>
      </c>
      <c r="N42" s="71">
        <f>+I_VENDITE!O43*I_VENDITE!N97</f>
        <v>10000</v>
      </c>
      <c r="O42" s="71">
        <f>+I_VENDITE!P43*I_VENDITE!O97</f>
        <v>10000</v>
      </c>
      <c r="P42" s="71">
        <f>+I_VENDITE!Q43*I_VENDITE!P97</f>
        <v>10000</v>
      </c>
      <c r="Q42" s="71">
        <f>+I_VENDITE!R43*I_VENDITE!Q97</f>
        <v>10000</v>
      </c>
      <c r="R42" s="71">
        <f>+I_VENDITE!S43*I_VENDITE!R97</f>
        <v>10000</v>
      </c>
      <c r="S42" s="71">
        <f>+I_VENDITE!T43*I_VENDITE!S97</f>
        <v>10000</v>
      </c>
      <c r="T42" s="71">
        <f>+I_VENDITE!U43*I_VENDITE!T97</f>
        <v>10000</v>
      </c>
      <c r="U42" s="71">
        <f>+I_VENDITE!V43*I_VENDITE!U97</f>
        <v>10000</v>
      </c>
      <c r="V42" s="71">
        <f>+I_VENDITE!W43*I_VENDITE!V97</f>
        <v>10000</v>
      </c>
      <c r="W42" s="71">
        <f>+I_VENDITE!X43*I_VENDITE!W97</f>
        <v>10000</v>
      </c>
      <c r="X42" s="71">
        <f>+I_VENDITE!Y43*I_VENDITE!X97</f>
        <v>10000</v>
      </c>
      <c r="Y42" s="71">
        <f>+I_VENDITE!Z43*I_VENDITE!Y97</f>
        <v>10000</v>
      </c>
      <c r="Z42" s="71">
        <f>+I_VENDITE!AA43*I_VENDITE!Z97</f>
        <v>10000</v>
      </c>
      <c r="AA42" s="71">
        <f>+I_VENDITE!AB43*I_VENDITE!AA97</f>
        <v>10000</v>
      </c>
      <c r="AB42" s="71">
        <f>+I_VENDITE!AC43*I_VENDITE!AB97</f>
        <v>10000</v>
      </c>
      <c r="AC42" s="71">
        <f>+I_VENDITE!AD43*I_VENDITE!AC97</f>
        <v>10000</v>
      </c>
      <c r="AD42" s="71">
        <f>+I_VENDITE!AE43*I_VENDITE!AD97</f>
        <v>10000</v>
      </c>
      <c r="AE42" s="71">
        <f>+I_VENDITE!AF43*I_VENDITE!AE97</f>
        <v>10000</v>
      </c>
      <c r="AF42" s="71">
        <f>+I_VENDITE!AG43*I_VENDITE!AF97</f>
        <v>10000</v>
      </c>
      <c r="AG42" s="71">
        <f>+I_VENDITE!AH43*I_VENDITE!AG97</f>
        <v>10000</v>
      </c>
      <c r="AH42" s="71">
        <f>+I_VENDITE!AI43*I_VENDITE!AH97</f>
        <v>10000</v>
      </c>
      <c r="AI42" s="71">
        <f>+I_VENDITE!AJ43*I_VENDITE!AI97</f>
        <v>10000</v>
      </c>
      <c r="AJ42" s="71">
        <f>+I_VENDITE!AK43*I_VENDITE!AJ97</f>
        <v>10000</v>
      </c>
      <c r="AK42" s="71">
        <f>+I_VENDITE!AL43*I_VENDITE!AK97</f>
        <v>10000</v>
      </c>
      <c r="AL42" s="71">
        <f>+I_VENDITE!AM43*I_VENDITE!AL97</f>
        <v>10000</v>
      </c>
      <c r="AM42" s="71">
        <f>+I_VENDITE!AN43*I_VENDITE!AM97</f>
        <v>10000</v>
      </c>
      <c r="AN42" s="29"/>
    </row>
    <row r="43" spans="3:40" x14ac:dyDescent="0.25">
      <c r="C43" s="28" t="str">
        <f>+I_VENDITE!C44</f>
        <v>Farmaco 41</v>
      </c>
      <c r="D43" s="71">
        <f>+I_VENDITE!E44*I_VENDITE!D98</f>
        <v>10000</v>
      </c>
      <c r="E43" s="71">
        <f>+I_VENDITE!F44*I_VENDITE!E98</f>
        <v>10000</v>
      </c>
      <c r="F43" s="71">
        <f>+I_VENDITE!G44*I_VENDITE!F98</f>
        <v>10000</v>
      </c>
      <c r="G43" s="71">
        <f>+I_VENDITE!H44*I_VENDITE!G98</f>
        <v>10000</v>
      </c>
      <c r="H43" s="71">
        <f>+I_VENDITE!I44*I_VENDITE!H98</f>
        <v>10000</v>
      </c>
      <c r="I43" s="71">
        <f>+I_VENDITE!J44*I_VENDITE!I98</f>
        <v>10000</v>
      </c>
      <c r="J43" s="71">
        <f>+I_VENDITE!K44*I_VENDITE!J98</f>
        <v>10000</v>
      </c>
      <c r="K43" s="71">
        <f>+I_VENDITE!L44*I_VENDITE!K98</f>
        <v>10000</v>
      </c>
      <c r="L43" s="71">
        <f>+I_VENDITE!M44*I_VENDITE!L98</f>
        <v>10000</v>
      </c>
      <c r="M43" s="71">
        <f>+I_VENDITE!N44*I_VENDITE!M98</f>
        <v>10000</v>
      </c>
      <c r="N43" s="71">
        <f>+I_VENDITE!O44*I_VENDITE!N98</f>
        <v>10000</v>
      </c>
      <c r="O43" s="71">
        <f>+I_VENDITE!P44*I_VENDITE!O98</f>
        <v>10000</v>
      </c>
      <c r="P43" s="71">
        <f>+I_VENDITE!Q44*I_VENDITE!P98</f>
        <v>10000</v>
      </c>
      <c r="Q43" s="71">
        <f>+I_VENDITE!R44*I_VENDITE!Q98</f>
        <v>10000</v>
      </c>
      <c r="R43" s="71">
        <f>+I_VENDITE!S44*I_VENDITE!R98</f>
        <v>10000</v>
      </c>
      <c r="S43" s="71">
        <f>+I_VENDITE!T44*I_VENDITE!S98</f>
        <v>10000</v>
      </c>
      <c r="T43" s="71">
        <f>+I_VENDITE!U44*I_VENDITE!T98</f>
        <v>10000</v>
      </c>
      <c r="U43" s="71">
        <f>+I_VENDITE!V44*I_VENDITE!U98</f>
        <v>10000</v>
      </c>
      <c r="V43" s="71">
        <f>+I_VENDITE!W44*I_VENDITE!V98</f>
        <v>10000</v>
      </c>
      <c r="W43" s="71">
        <f>+I_VENDITE!X44*I_VENDITE!W98</f>
        <v>10000</v>
      </c>
      <c r="X43" s="71">
        <f>+I_VENDITE!Y44*I_VENDITE!X98</f>
        <v>10000</v>
      </c>
      <c r="Y43" s="71">
        <f>+I_VENDITE!Z44*I_VENDITE!Y98</f>
        <v>10000</v>
      </c>
      <c r="Z43" s="71">
        <f>+I_VENDITE!AA44*I_VENDITE!Z98</f>
        <v>10000</v>
      </c>
      <c r="AA43" s="71">
        <f>+I_VENDITE!AB44*I_VENDITE!AA98</f>
        <v>10000</v>
      </c>
      <c r="AB43" s="71">
        <f>+I_VENDITE!AC44*I_VENDITE!AB98</f>
        <v>10000</v>
      </c>
      <c r="AC43" s="71">
        <f>+I_VENDITE!AD44*I_VENDITE!AC98</f>
        <v>10000</v>
      </c>
      <c r="AD43" s="71">
        <f>+I_VENDITE!AE44*I_VENDITE!AD98</f>
        <v>10000</v>
      </c>
      <c r="AE43" s="71">
        <f>+I_VENDITE!AF44*I_VENDITE!AE98</f>
        <v>10000</v>
      </c>
      <c r="AF43" s="71">
        <f>+I_VENDITE!AG44*I_VENDITE!AF98</f>
        <v>10000</v>
      </c>
      <c r="AG43" s="71">
        <f>+I_VENDITE!AH44*I_VENDITE!AG98</f>
        <v>10000</v>
      </c>
      <c r="AH43" s="71">
        <f>+I_VENDITE!AI44*I_VENDITE!AH98</f>
        <v>10000</v>
      </c>
      <c r="AI43" s="71">
        <f>+I_VENDITE!AJ44*I_VENDITE!AI98</f>
        <v>10000</v>
      </c>
      <c r="AJ43" s="71">
        <f>+I_VENDITE!AK44*I_VENDITE!AJ98</f>
        <v>10000</v>
      </c>
      <c r="AK43" s="71">
        <f>+I_VENDITE!AL44*I_VENDITE!AK98</f>
        <v>10000</v>
      </c>
      <c r="AL43" s="71">
        <f>+I_VENDITE!AM44*I_VENDITE!AL98</f>
        <v>10000</v>
      </c>
      <c r="AM43" s="71">
        <f>+I_VENDITE!AN44*I_VENDITE!AM98</f>
        <v>10000</v>
      </c>
      <c r="AN43" s="29"/>
    </row>
    <row r="44" spans="3:40" x14ac:dyDescent="0.25">
      <c r="C44" s="28" t="str">
        <f>+I_VENDITE!C45</f>
        <v>Farmaco 42</v>
      </c>
      <c r="D44" s="71">
        <f>+I_VENDITE!E45*I_VENDITE!D99</f>
        <v>10000</v>
      </c>
      <c r="E44" s="71">
        <f>+I_VENDITE!F45*I_VENDITE!E99</f>
        <v>10000</v>
      </c>
      <c r="F44" s="71">
        <f>+I_VENDITE!G45*I_VENDITE!F99</f>
        <v>10000</v>
      </c>
      <c r="G44" s="71">
        <f>+I_VENDITE!H45*I_VENDITE!G99</f>
        <v>10000</v>
      </c>
      <c r="H44" s="71">
        <f>+I_VENDITE!I45*I_VENDITE!H99</f>
        <v>10000</v>
      </c>
      <c r="I44" s="71">
        <f>+I_VENDITE!J45*I_VENDITE!I99</f>
        <v>10000</v>
      </c>
      <c r="J44" s="71">
        <f>+I_VENDITE!K45*I_VENDITE!J99</f>
        <v>10000</v>
      </c>
      <c r="K44" s="71">
        <f>+I_VENDITE!L45*I_VENDITE!K99</f>
        <v>10000</v>
      </c>
      <c r="L44" s="71">
        <f>+I_VENDITE!M45*I_VENDITE!L99</f>
        <v>10000</v>
      </c>
      <c r="M44" s="71">
        <f>+I_VENDITE!N45*I_VENDITE!M99</f>
        <v>10000</v>
      </c>
      <c r="N44" s="71">
        <f>+I_VENDITE!O45*I_VENDITE!N99</f>
        <v>10000</v>
      </c>
      <c r="O44" s="71">
        <f>+I_VENDITE!P45*I_VENDITE!O99</f>
        <v>10000</v>
      </c>
      <c r="P44" s="71">
        <f>+I_VENDITE!Q45*I_VENDITE!P99</f>
        <v>10000</v>
      </c>
      <c r="Q44" s="71">
        <f>+I_VENDITE!R45*I_VENDITE!Q99</f>
        <v>10000</v>
      </c>
      <c r="R44" s="71">
        <f>+I_VENDITE!S45*I_VENDITE!R99</f>
        <v>10000</v>
      </c>
      <c r="S44" s="71">
        <f>+I_VENDITE!T45*I_VENDITE!S99</f>
        <v>10000</v>
      </c>
      <c r="T44" s="71">
        <f>+I_VENDITE!U45*I_VENDITE!T99</f>
        <v>10000</v>
      </c>
      <c r="U44" s="71">
        <f>+I_VENDITE!V45*I_VENDITE!U99</f>
        <v>10000</v>
      </c>
      <c r="V44" s="71">
        <f>+I_VENDITE!W45*I_VENDITE!V99</f>
        <v>10000</v>
      </c>
      <c r="W44" s="71">
        <f>+I_VENDITE!X45*I_VENDITE!W99</f>
        <v>10000</v>
      </c>
      <c r="X44" s="71">
        <f>+I_VENDITE!Y45*I_VENDITE!X99</f>
        <v>10000</v>
      </c>
      <c r="Y44" s="71">
        <f>+I_VENDITE!Z45*I_VENDITE!Y99</f>
        <v>10000</v>
      </c>
      <c r="Z44" s="71">
        <f>+I_VENDITE!AA45*I_VENDITE!Z99</f>
        <v>10000</v>
      </c>
      <c r="AA44" s="71">
        <f>+I_VENDITE!AB45*I_VENDITE!AA99</f>
        <v>10000</v>
      </c>
      <c r="AB44" s="71">
        <f>+I_VENDITE!AC45*I_VENDITE!AB99</f>
        <v>10000</v>
      </c>
      <c r="AC44" s="71">
        <f>+I_VENDITE!AD45*I_VENDITE!AC99</f>
        <v>10000</v>
      </c>
      <c r="AD44" s="71">
        <f>+I_VENDITE!AE45*I_VENDITE!AD99</f>
        <v>10000</v>
      </c>
      <c r="AE44" s="71">
        <f>+I_VENDITE!AF45*I_VENDITE!AE99</f>
        <v>10000</v>
      </c>
      <c r="AF44" s="71">
        <f>+I_VENDITE!AG45*I_VENDITE!AF99</f>
        <v>10000</v>
      </c>
      <c r="AG44" s="71">
        <f>+I_VENDITE!AH45*I_VENDITE!AG99</f>
        <v>10000</v>
      </c>
      <c r="AH44" s="71">
        <f>+I_VENDITE!AI45*I_VENDITE!AH99</f>
        <v>10000</v>
      </c>
      <c r="AI44" s="71">
        <f>+I_VENDITE!AJ45*I_VENDITE!AI99</f>
        <v>10000</v>
      </c>
      <c r="AJ44" s="71">
        <f>+I_VENDITE!AK45*I_VENDITE!AJ99</f>
        <v>10000</v>
      </c>
      <c r="AK44" s="71">
        <f>+I_VENDITE!AL45*I_VENDITE!AK99</f>
        <v>10000</v>
      </c>
      <c r="AL44" s="71">
        <f>+I_VENDITE!AM45*I_VENDITE!AL99</f>
        <v>10000</v>
      </c>
      <c r="AM44" s="71">
        <f>+I_VENDITE!AN45*I_VENDITE!AM99</f>
        <v>10000</v>
      </c>
      <c r="AN44" s="29"/>
    </row>
    <row r="45" spans="3:40" x14ac:dyDescent="0.25">
      <c r="C45" s="28" t="str">
        <f>+I_VENDITE!C46</f>
        <v>Farmaco 43</v>
      </c>
      <c r="D45" s="71">
        <f>+I_VENDITE!E46*I_VENDITE!D100</f>
        <v>10000</v>
      </c>
      <c r="E45" s="71">
        <f>+I_VENDITE!F46*I_VENDITE!E100</f>
        <v>10000</v>
      </c>
      <c r="F45" s="71">
        <f>+I_VENDITE!G46*I_VENDITE!F100</f>
        <v>10000</v>
      </c>
      <c r="G45" s="71">
        <f>+I_VENDITE!H46*I_VENDITE!G100</f>
        <v>10000</v>
      </c>
      <c r="H45" s="71">
        <f>+I_VENDITE!I46*I_VENDITE!H100</f>
        <v>10000</v>
      </c>
      <c r="I45" s="71">
        <f>+I_VENDITE!J46*I_VENDITE!I100</f>
        <v>10000</v>
      </c>
      <c r="J45" s="71">
        <f>+I_VENDITE!K46*I_VENDITE!J100</f>
        <v>10000</v>
      </c>
      <c r="K45" s="71">
        <f>+I_VENDITE!L46*I_VENDITE!K100</f>
        <v>10000</v>
      </c>
      <c r="L45" s="71">
        <f>+I_VENDITE!M46*I_VENDITE!L100</f>
        <v>10000</v>
      </c>
      <c r="M45" s="71">
        <f>+I_VENDITE!N46*I_VENDITE!M100</f>
        <v>10000</v>
      </c>
      <c r="N45" s="71">
        <f>+I_VENDITE!O46*I_VENDITE!N100</f>
        <v>10000</v>
      </c>
      <c r="O45" s="71">
        <f>+I_VENDITE!P46*I_VENDITE!O100</f>
        <v>10000</v>
      </c>
      <c r="P45" s="71">
        <f>+I_VENDITE!Q46*I_VENDITE!P100</f>
        <v>10000</v>
      </c>
      <c r="Q45" s="71">
        <f>+I_VENDITE!R46*I_VENDITE!Q100</f>
        <v>10000</v>
      </c>
      <c r="R45" s="71">
        <f>+I_VENDITE!S46*I_VENDITE!R100</f>
        <v>10000</v>
      </c>
      <c r="S45" s="71">
        <f>+I_VENDITE!T46*I_VENDITE!S100</f>
        <v>10000</v>
      </c>
      <c r="T45" s="71">
        <f>+I_VENDITE!U46*I_VENDITE!T100</f>
        <v>10000</v>
      </c>
      <c r="U45" s="71">
        <f>+I_VENDITE!V46*I_VENDITE!U100</f>
        <v>10000</v>
      </c>
      <c r="V45" s="71">
        <f>+I_VENDITE!W46*I_VENDITE!V100</f>
        <v>10000</v>
      </c>
      <c r="W45" s="71">
        <f>+I_VENDITE!X46*I_VENDITE!W100</f>
        <v>10000</v>
      </c>
      <c r="X45" s="71">
        <f>+I_VENDITE!Y46*I_VENDITE!X100</f>
        <v>10000</v>
      </c>
      <c r="Y45" s="71">
        <f>+I_VENDITE!Z46*I_VENDITE!Y100</f>
        <v>10000</v>
      </c>
      <c r="Z45" s="71">
        <f>+I_VENDITE!AA46*I_VENDITE!Z100</f>
        <v>10000</v>
      </c>
      <c r="AA45" s="71">
        <f>+I_VENDITE!AB46*I_VENDITE!AA100</f>
        <v>10000</v>
      </c>
      <c r="AB45" s="71">
        <f>+I_VENDITE!AC46*I_VENDITE!AB100</f>
        <v>10000</v>
      </c>
      <c r="AC45" s="71">
        <f>+I_VENDITE!AD46*I_VENDITE!AC100</f>
        <v>10000</v>
      </c>
      <c r="AD45" s="71">
        <f>+I_VENDITE!AE46*I_VENDITE!AD100</f>
        <v>10000</v>
      </c>
      <c r="AE45" s="71">
        <f>+I_VENDITE!AF46*I_VENDITE!AE100</f>
        <v>10000</v>
      </c>
      <c r="AF45" s="71">
        <f>+I_VENDITE!AG46*I_VENDITE!AF100</f>
        <v>10000</v>
      </c>
      <c r="AG45" s="71">
        <f>+I_VENDITE!AH46*I_VENDITE!AG100</f>
        <v>10000</v>
      </c>
      <c r="AH45" s="71">
        <f>+I_VENDITE!AI46*I_VENDITE!AH100</f>
        <v>10000</v>
      </c>
      <c r="AI45" s="71">
        <f>+I_VENDITE!AJ46*I_VENDITE!AI100</f>
        <v>10000</v>
      </c>
      <c r="AJ45" s="71">
        <f>+I_VENDITE!AK46*I_VENDITE!AJ100</f>
        <v>10000</v>
      </c>
      <c r="AK45" s="71">
        <f>+I_VENDITE!AL46*I_VENDITE!AK100</f>
        <v>10000</v>
      </c>
      <c r="AL45" s="71">
        <f>+I_VENDITE!AM46*I_VENDITE!AL100</f>
        <v>10000</v>
      </c>
      <c r="AM45" s="71">
        <f>+I_VENDITE!AN46*I_VENDITE!AM100</f>
        <v>10000</v>
      </c>
      <c r="AN45" s="29"/>
    </row>
    <row r="46" spans="3:40" x14ac:dyDescent="0.25">
      <c r="C46" s="28" t="str">
        <f>+I_VENDITE!C47</f>
        <v>Farmaco 44</v>
      </c>
      <c r="D46" s="71">
        <f>+I_VENDITE!E47*I_VENDITE!D101</f>
        <v>10000</v>
      </c>
      <c r="E46" s="71">
        <f>+I_VENDITE!F47*I_VENDITE!E101</f>
        <v>10000</v>
      </c>
      <c r="F46" s="71">
        <f>+I_VENDITE!G47*I_VENDITE!F101</f>
        <v>10000</v>
      </c>
      <c r="G46" s="71">
        <f>+I_VENDITE!H47*I_VENDITE!G101</f>
        <v>10000</v>
      </c>
      <c r="H46" s="71">
        <f>+I_VENDITE!I47*I_VENDITE!H101</f>
        <v>10000</v>
      </c>
      <c r="I46" s="71">
        <f>+I_VENDITE!J47*I_VENDITE!I101</f>
        <v>10000</v>
      </c>
      <c r="J46" s="71">
        <f>+I_VENDITE!K47*I_VENDITE!J101</f>
        <v>10000</v>
      </c>
      <c r="K46" s="71">
        <f>+I_VENDITE!L47*I_VENDITE!K101</f>
        <v>10000</v>
      </c>
      <c r="L46" s="71">
        <f>+I_VENDITE!M47*I_VENDITE!L101</f>
        <v>10000</v>
      </c>
      <c r="M46" s="71">
        <f>+I_VENDITE!N47*I_VENDITE!M101</f>
        <v>10000</v>
      </c>
      <c r="N46" s="71">
        <f>+I_VENDITE!O47*I_VENDITE!N101</f>
        <v>10000</v>
      </c>
      <c r="O46" s="71">
        <f>+I_VENDITE!P47*I_VENDITE!O101</f>
        <v>10000</v>
      </c>
      <c r="P46" s="71">
        <f>+I_VENDITE!Q47*I_VENDITE!P101</f>
        <v>10000</v>
      </c>
      <c r="Q46" s="71">
        <f>+I_VENDITE!R47*I_VENDITE!Q101</f>
        <v>10000</v>
      </c>
      <c r="R46" s="71">
        <f>+I_VENDITE!S47*I_VENDITE!R101</f>
        <v>10000</v>
      </c>
      <c r="S46" s="71">
        <f>+I_VENDITE!T47*I_VENDITE!S101</f>
        <v>10000</v>
      </c>
      <c r="T46" s="71">
        <f>+I_VENDITE!U47*I_VENDITE!T101</f>
        <v>10000</v>
      </c>
      <c r="U46" s="71">
        <f>+I_VENDITE!V47*I_VENDITE!U101</f>
        <v>10000</v>
      </c>
      <c r="V46" s="71">
        <f>+I_VENDITE!W47*I_VENDITE!V101</f>
        <v>10000</v>
      </c>
      <c r="W46" s="71">
        <f>+I_VENDITE!X47*I_VENDITE!W101</f>
        <v>10000</v>
      </c>
      <c r="X46" s="71">
        <f>+I_VENDITE!Y47*I_VENDITE!X101</f>
        <v>10000</v>
      </c>
      <c r="Y46" s="71">
        <f>+I_VENDITE!Z47*I_VENDITE!Y101</f>
        <v>10000</v>
      </c>
      <c r="Z46" s="71">
        <f>+I_VENDITE!AA47*I_VENDITE!Z101</f>
        <v>10000</v>
      </c>
      <c r="AA46" s="71">
        <f>+I_VENDITE!AB47*I_VENDITE!AA101</f>
        <v>10000</v>
      </c>
      <c r="AB46" s="71">
        <f>+I_VENDITE!AC47*I_VENDITE!AB101</f>
        <v>10000</v>
      </c>
      <c r="AC46" s="71">
        <f>+I_VENDITE!AD47*I_VENDITE!AC101</f>
        <v>10000</v>
      </c>
      <c r="AD46" s="71">
        <f>+I_VENDITE!AE47*I_VENDITE!AD101</f>
        <v>10000</v>
      </c>
      <c r="AE46" s="71">
        <f>+I_VENDITE!AF47*I_VENDITE!AE101</f>
        <v>10000</v>
      </c>
      <c r="AF46" s="71">
        <f>+I_VENDITE!AG47*I_VENDITE!AF101</f>
        <v>10000</v>
      </c>
      <c r="AG46" s="71">
        <f>+I_VENDITE!AH47*I_VENDITE!AG101</f>
        <v>10000</v>
      </c>
      <c r="AH46" s="71">
        <f>+I_VENDITE!AI47*I_VENDITE!AH101</f>
        <v>10000</v>
      </c>
      <c r="AI46" s="71">
        <f>+I_VENDITE!AJ47*I_VENDITE!AI101</f>
        <v>10000</v>
      </c>
      <c r="AJ46" s="71">
        <f>+I_VENDITE!AK47*I_VENDITE!AJ101</f>
        <v>10000</v>
      </c>
      <c r="AK46" s="71">
        <f>+I_VENDITE!AL47*I_VENDITE!AK101</f>
        <v>10000</v>
      </c>
      <c r="AL46" s="71">
        <f>+I_VENDITE!AM47*I_VENDITE!AL101</f>
        <v>10000</v>
      </c>
      <c r="AM46" s="71">
        <f>+I_VENDITE!AN47*I_VENDITE!AM101</f>
        <v>10000</v>
      </c>
      <c r="AN46" s="29"/>
    </row>
    <row r="47" spans="3:40" x14ac:dyDescent="0.25">
      <c r="C47" s="28" t="str">
        <f>+I_VENDITE!C48</f>
        <v>Farmaco 45</v>
      </c>
      <c r="D47" s="71">
        <f>+I_VENDITE!E48*I_VENDITE!D102</f>
        <v>10000</v>
      </c>
      <c r="E47" s="71">
        <f>+I_VENDITE!F48*I_VENDITE!E102</f>
        <v>10000</v>
      </c>
      <c r="F47" s="71">
        <f>+I_VENDITE!G48*I_VENDITE!F102</f>
        <v>10000</v>
      </c>
      <c r="G47" s="71">
        <f>+I_VENDITE!H48*I_VENDITE!G102</f>
        <v>10000</v>
      </c>
      <c r="H47" s="71">
        <f>+I_VENDITE!I48*I_VENDITE!H102</f>
        <v>10000</v>
      </c>
      <c r="I47" s="71">
        <f>+I_VENDITE!J48*I_VENDITE!I102</f>
        <v>10000</v>
      </c>
      <c r="J47" s="71">
        <f>+I_VENDITE!K48*I_VENDITE!J102</f>
        <v>10000</v>
      </c>
      <c r="K47" s="71">
        <f>+I_VENDITE!L48*I_VENDITE!K102</f>
        <v>10000</v>
      </c>
      <c r="L47" s="71">
        <f>+I_VENDITE!M48*I_VENDITE!L102</f>
        <v>10000</v>
      </c>
      <c r="M47" s="71">
        <f>+I_VENDITE!N48*I_VENDITE!M102</f>
        <v>10000</v>
      </c>
      <c r="N47" s="71">
        <f>+I_VENDITE!O48*I_VENDITE!N102</f>
        <v>10000</v>
      </c>
      <c r="O47" s="71">
        <f>+I_VENDITE!P48*I_VENDITE!O102</f>
        <v>10000</v>
      </c>
      <c r="P47" s="71">
        <f>+I_VENDITE!Q48*I_VENDITE!P102</f>
        <v>10000</v>
      </c>
      <c r="Q47" s="71">
        <f>+I_VENDITE!R48*I_VENDITE!Q102</f>
        <v>10000</v>
      </c>
      <c r="R47" s="71">
        <f>+I_VENDITE!S48*I_VENDITE!R102</f>
        <v>10000</v>
      </c>
      <c r="S47" s="71">
        <f>+I_VENDITE!T48*I_VENDITE!S102</f>
        <v>10000</v>
      </c>
      <c r="T47" s="71">
        <f>+I_VENDITE!U48*I_VENDITE!T102</f>
        <v>10000</v>
      </c>
      <c r="U47" s="71">
        <f>+I_VENDITE!V48*I_VENDITE!U102</f>
        <v>10000</v>
      </c>
      <c r="V47" s="71">
        <f>+I_VENDITE!W48*I_VENDITE!V102</f>
        <v>10000</v>
      </c>
      <c r="W47" s="71">
        <f>+I_VENDITE!X48*I_VENDITE!W102</f>
        <v>10000</v>
      </c>
      <c r="X47" s="71">
        <f>+I_VENDITE!Y48*I_VENDITE!X102</f>
        <v>10000</v>
      </c>
      <c r="Y47" s="71">
        <f>+I_VENDITE!Z48*I_VENDITE!Y102</f>
        <v>10000</v>
      </c>
      <c r="Z47" s="71">
        <f>+I_VENDITE!AA48*I_VENDITE!Z102</f>
        <v>10000</v>
      </c>
      <c r="AA47" s="71">
        <f>+I_VENDITE!AB48*I_VENDITE!AA102</f>
        <v>10000</v>
      </c>
      <c r="AB47" s="71">
        <f>+I_VENDITE!AC48*I_VENDITE!AB102</f>
        <v>10000</v>
      </c>
      <c r="AC47" s="71">
        <f>+I_VENDITE!AD48*I_VENDITE!AC102</f>
        <v>10000</v>
      </c>
      <c r="AD47" s="71">
        <f>+I_VENDITE!AE48*I_VENDITE!AD102</f>
        <v>10000</v>
      </c>
      <c r="AE47" s="71">
        <f>+I_VENDITE!AF48*I_VENDITE!AE102</f>
        <v>10000</v>
      </c>
      <c r="AF47" s="71">
        <f>+I_VENDITE!AG48*I_VENDITE!AF102</f>
        <v>10000</v>
      </c>
      <c r="AG47" s="71">
        <f>+I_VENDITE!AH48*I_VENDITE!AG102</f>
        <v>10000</v>
      </c>
      <c r="AH47" s="71">
        <f>+I_VENDITE!AI48*I_VENDITE!AH102</f>
        <v>10000</v>
      </c>
      <c r="AI47" s="71">
        <f>+I_VENDITE!AJ48*I_VENDITE!AI102</f>
        <v>10000</v>
      </c>
      <c r="AJ47" s="71">
        <f>+I_VENDITE!AK48*I_VENDITE!AJ102</f>
        <v>10000</v>
      </c>
      <c r="AK47" s="71">
        <f>+I_VENDITE!AL48*I_VENDITE!AK102</f>
        <v>10000</v>
      </c>
      <c r="AL47" s="71">
        <f>+I_VENDITE!AM48*I_VENDITE!AL102</f>
        <v>10000</v>
      </c>
      <c r="AM47" s="71">
        <f>+I_VENDITE!AN48*I_VENDITE!AM102</f>
        <v>10000</v>
      </c>
      <c r="AN47" s="29"/>
    </row>
    <row r="48" spans="3:40" x14ac:dyDescent="0.25">
      <c r="C48" s="28" t="str">
        <f>+I_VENDITE!C49</f>
        <v>Farmaco 46</v>
      </c>
      <c r="D48" s="71">
        <f>+I_VENDITE!E49*I_VENDITE!D103</f>
        <v>10000</v>
      </c>
      <c r="E48" s="71">
        <f>+I_VENDITE!F49*I_VENDITE!E103</f>
        <v>10000</v>
      </c>
      <c r="F48" s="71">
        <f>+I_VENDITE!G49*I_VENDITE!F103</f>
        <v>10000</v>
      </c>
      <c r="G48" s="71">
        <f>+I_VENDITE!H49*I_VENDITE!G103</f>
        <v>10000</v>
      </c>
      <c r="H48" s="71">
        <f>+I_VENDITE!I49*I_VENDITE!H103</f>
        <v>10000</v>
      </c>
      <c r="I48" s="71">
        <f>+I_VENDITE!J49*I_VENDITE!I103</f>
        <v>10000</v>
      </c>
      <c r="J48" s="71">
        <f>+I_VENDITE!K49*I_VENDITE!J103</f>
        <v>10000</v>
      </c>
      <c r="K48" s="71">
        <f>+I_VENDITE!L49*I_VENDITE!K103</f>
        <v>10000</v>
      </c>
      <c r="L48" s="71">
        <f>+I_VENDITE!M49*I_VENDITE!L103</f>
        <v>10000</v>
      </c>
      <c r="M48" s="71">
        <f>+I_VENDITE!N49*I_VENDITE!M103</f>
        <v>10000</v>
      </c>
      <c r="N48" s="71">
        <f>+I_VENDITE!O49*I_VENDITE!N103</f>
        <v>10000</v>
      </c>
      <c r="O48" s="71">
        <f>+I_VENDITE!P49*I_VENDITE!O103</f>
        <v>10000</v>
      </c>
      <c r="P48" s="71">
        <f>+I_VENDITE!Q49*I_VENDITE!P103</f>
        <v>10000</v>
      </c>
      <c r="Q48" s="71">
        <f>+I_VENDITE!R49*I_VENDITE!Q103</f>
        <v>10000</v>
      </c>
      <c r="R48" s="71">
        <f>+I_VENDITE!S49*I_VENDITE!R103</f>
        <v>10000</v>
      </c>
      <c r="S48" s="71">
        <f>+I_VENDITE!T49*I_VENDITE!S103</f>
        <v>10000</v>
      </c>
      <c r="T48" s="71">
        <f>+I_VENDITE!U49*I_VENDITE!T103</f>
        <v>10000</v>
      </c>
      <c r="U48" s="71">
        <f>+I_VENDITE!V49*I_VENDITE!U103</f>
        <v>10000</v>
      </c>
      <c r="V48" s="71">
        <f>+I_VENDITE!W49*I_VENDITE!V103</f>
        <v>10000</v>
      </c>
      <c r="W48" s="71">
        <f>+I_VENDITE!X49*I_VENDITE!W103</f>
        <v>10000</v>
      </c>
      <c r="X48" s="71">
        <f>+I_VENDITE!Y49*I_VENDITE!X103</f>
        <v>10000</v>
      </c>
      <c r="Y48" s="71">
        <f>+I_VENDITE!Z49*I_VENDITE!Y103</f>
        <v>10000</v>
      </c>
      <c r="Z48" s="71">
        <f>+I_VENDITE!AA49*I_VENDITE!Z103</f>
        <v>10000</v>
      </c>
      <c r="AA48" s="71">
        <f>+I_VENDITE!AB49*I_VENDITE!AA103</f>
        <v>10000</v>
      </c>
      <c r="AB48" s="71">
        <f>+I_VENDITE!AC49*I_VENDITE!AB103</f>
        <v>10000</v>
      </c>
      <c r="AC48" s="71">
        <f>+I_VENDITE!AD49*I_VENDITE!AC103</f>
        <v>10000</v>
      </c>
      <c r="AD48" s="71">
        <f>+I_VENDITE!AE49*I_VENDITE!AD103</f>
        <v>10000</v>
      </c>
      <c r="AE48" s="71">
        <f>+I_VENDITE!AF49*I_VENDITE!AE103</f>
        <v>10000</v>
      </c>
      <c r="AF48" s="71">
        <f>+I_VENDITE!AG49*I_VENDITE!AF103</f>
        <v>10000</v>
      </c>
      <c r="AG48" s="71">
        <f>+I_VENDITE!AH49*I_VENDITE!AG103</f>
        <v>10000</v>
      </c>
      <c r="AH48" s="71">
        <f>+I_VENDITE!AI49*I_VENDITE!AH103</f>
        <v>10000</v>
      </c>
      <c r="AI48" s="71">
        <f>+I_VENDITE!AJ49*I_VENDITE!AI103</f>
        <v>10000</v>
      </c>
      <c r="AJ48" s="71">
        <f>+I_VENDITE!AK49*I_VENDITE!AJ103</f>
        <v>10000</v>
      </c>
      <c r="AK48" s="71">
        <f>+I_VENDITE!AL49*I_VENDITE!AK103</f>
        <v>10000</v>
      </c>
      <c r="AL48" s="71">
        <f>+I_VENDITE!AM49*I_VENDITE!AL103</f>
        <v>10000</v>
      </c>
      <c r="AM48" s="71">
        <f>+I_VENDITE!AN49*I_VENDITE!AM103</f>
        <v>10000</v>
      </c>
      <c r="AN48" s="29"/>
    </row>
    <row r="49" spans="3:40" x14ac:dyDescent="0.25">
      <c r="C49" s="28" t="str">
        <f>+I_VENDITE!C50</f>
        <v>Farmaco 47</v>
      </c>
      <c r="D49" s="71">
        <f>+I_VENDITE!E50*I_VENDITE!D104</f>
        <v>10000</v>
      </c>
      <c r="E49" s="71">
        <f>+I_VENDITE!F50*I_VENDITE!E104</f>
        <v>10000</v>
      </c>
      <c r="F49" s="71">
        <f>+I_VENDITE!G50*I_VENDITE!F104</f>
        <v>10000</v>
      </c>
      <c r="G49" s="71">
        <f>+I_VENDITE!H50*I_VENDITE!G104</f>
        <v>10000</v>
      </c>
      <c r="H49" s="71">
        <f>+I_VENDITE!I50*I_VENDITE!H104</f>
        <v>10000</v>
      </c>
      <c r="I49" s="71">
        <f>+I_VENDITE!J50*I_VENDITE!I104</f>
        <v>10000</v>
      </c>
      <c r="J49" s="71">
        <f>+I_VENDITE!K50*I_VENDITE!J104</f>
        <v>10000</v>
      </c>
      <c r="K49" s="71">
        <f>+I_VENDITE!L50*I_VENDITE!K104</f>
        <v>10000</v>
      </c>
      <c r="L49" s="71">
        <f>+I_VENDITE!M50*I_VENDITE!L104</f>
        <v>10000</v>
      </c>
      <c r="M49" s="71">
        <f>+I_VENDITE!N50*I_VENDITE!M104</f>
        <v>10000</v>
      </c>
      <c r="N49" s="71">
        <f>+I_VENDITE!O50*I_VENDITE!N104</f>
        <v>10000</v>
      </c>
      <c r="O49" s="71">
        <f>+I_VENDITE!P50*I_VENDITE!O104</f>
        <v>10000</v>
      </c>
      <c r="P49" s="71">
        <f>+I_VENDITE!Q50*I_VENDITE!P104</f>
        <v>10000</v>
      </c>
      <c r="Q49" s="71">
        <f>+I_VENDITE!R50*I_VENDITE!Q104</f>
        <v>10000</v>
      </c>
      <c r="R49" s="71">
        <f>+I_VENDITE!S50*I_VENDITE!R104</f>
        <v>10000</v>
      </c>
      <c r="S49" s="71">
        <f>+I_VENDITE!T50*I_VENDITE!S104</f>
        <v>10000</v>
      </c>
      <c r="T49" s="71">
        <f>+I_VENDITE!U50*I_VENDITE!T104</f>
        <v>10000</v>
      </c>
      <c r="U49" s="71">
        <f>+I_VENDITE!V50*I_VENDITE!U104</f>
        <v>10000</v>
      </c>
      <c r="V49" s="71">
        <f>+I_VENDITE!W50*I_VENDITE!V104</f>
        <v>10000</v>
      </c>
      <c r="W49" s="71">
        <f>+I_VENDITE!X50*I_VENDITE!W104</f>
        <v>10000</v>
      </c>
      <c r="X49" s="71">
        <f>+I_VENDITE!Y50*I_VENDITE!X104</f>
        <v>10000</v>
      </c>
      <c r="Y49" s="71">
        <f>+I_VENDITE!Z50*I_VENDITE!Y104</f>
        <v>10000</v>
      </c>
      <c r="Z49" s="71">
        <f>+I_VENDITE!AA50*I_VENDITE!Z104</f>
        <v>10000</v>
      </c>
      <c r="AA49" s="71">
        <f>+I_VENDITE!AB50*I_VENDITE!AA104</f>
        <v>10000</v>
      </c>
      <c r="AB49" s="71">
        <f>+I_VENDITE!AC50*I_VENDITE!AB104</f>
        <v>10000</v>
      </c>
      <c r="AC49" s="71">
        <f>+I_VENDITE!AD50*I_VENDITE!AC104</f>
        <v>10000</v>
      </c>
      <c r="AD49" s="71">
        <f>+I_VENDITE!AE50*I_VENDITE!AD104</f>
        <v>10000</v>
      </c>
      <c r="AE49" s="71">
        <f>+I_VENDITE!AF50*I_VENDITE!AE104</f>
        <v>10000</v>
      </c>
      <c r="AF49" s="71">
        <f>+I_VENDITE!AG50*I_VENDITE!AF104</f>
        <v>10000</v>
      </c>
      <c r="AG49" s="71">
        <f>+I_VENDITE!AH50*I_VENDITE!AG104</f>
        <v>10000</v>
      </c>
      <c r="AH49" s="71">
        <f>+I_VENDITE!AI50*I_VENDITE!AH104</f>
        <v>10000</v>
      </c>
      <c r="AI49" s="71">
        <f>+I_VENDITE!AJ50*I_VENDITE!AI104</f>
        <v>10000</v>
      </c>
      <c r="AJ49" s="71">
        <f>+I_VENDITE!AK50*I_VENDITE!AJ104</f>
        <v>10000</v>
      </c>
      <c r="AK49" s="71">
        <f>+I_VENDITE!AL50*I_VENDITE!AK104</f>
        <v>10000</v>
      </c>
      <c r="AL49" s="71">
        <f>+I_VENDITE!AM50*I_VENDITE!AL104</f>
        <v>10000</v>
      </c>
      <c r="AM49" s="71">
        <f>+I_VENDITE!AN50*I_VENDITE!AM104</f>
        <v>10000</v>
      </c>
      <c r="AN49" s="29"/>
    </row>
    <row r="50" spans="3:40" x14ac:dyDescent="0.25">
      <c r="C50" s="28" t="str">
        <f>+I_VENDITE!C51</f>
        <v>Farmaco 48</v>
      </c>
      <c r="D50" s="71">
        <f>+I_VENDITE!E51*I_VENDITE!D105</f>
        <v>10000</v>
      </c>
      <c r="E50" s="71">
        <f>+I_VENDITE!F51*I_VENDITE!E105</f>
        <v>10000</v>
      </c>
      <c r="F50" s="71">
        <f>+I_VENDITE!G51*I_VENDITE!F105</f>
        <v>10000</v>
      </c>
      <c r="G50" s="71">
        <f>+I_VENDITE!H51*I_VENDITE!G105</f>
        <v>10000</v>
      </c>
      <c r="H50" s="71">
        <f>+I_VENDITE!I51*I_VENDITE!H105</f>
        <v>10000</v>
      </c>
      <c r="I50" s="71">
        <f>+I_VENDITE!J51*I_VENDITE!I105</f>
        <v>10000</v>
      </c>
      <c r="J50" s="71">
        <f>+I_VENDITE!K51*I_VENDITE!J105</f>
        <v>10000</v>
      </c>
      <c r="K50" s="71">
        <f>+I_VENDITE!L51*I_VENDITE!K105</f>
        <v>10000</v>
      </c>
      <c r="L50" s="71">
        <f>+I_VENDITE!M51*I_VENDITE!L105</f>
        <v>10000</v>
      </c>
      <c r="M50" s="71">
        <f>+I_VENDITE!N51*I_VENDITE!M105</f>
        <v>10000</v>
      </c>
      <c r="N50" s="71">
        <f>+I_VENDITE!O51*I_VENDITE!N105</f>
        <v>10000</v>
      </c>
      <c r="O50" s="71">
        <f>+I_VENDITE!P51*I_VENDITE!O105</f>
        <v>10000</v>
      </c>
      <c r="P50" s="71">
        <f>+I_VENDITE!Q51*I_VENDITE!P105</f>
        <v>10000</v>
      </c>
      <c r="Q50" s="71">
        <f>+I_VENDITE!R51*I_VENDITE!Q105</f>
        <v>10000</v>
      </c>
      <c r="R50" s="71">
        <f>+I_VENDITE!S51*I_VENDITE!R105</f>
        <v>10000</v>
      </c>
      <c r="S50" s="71">
        <f>+I_VENDITE!T51*I_VENDITE!S105</f>
        <v>10000</v>
      </c>
      <c r="T50" s="71">
        <f>+I_VENDITE!U51*I_VENDITE!T105</f>
        <v>10000</v>
      </c>
      <c r="U50" s="71">
        <f>+I_VENDITE!V51*I_VENDITE!U105</f>
        <v>10000</v>
      </c>
      <c r="V50" s="71">
        <f>+I_VENDITE!W51*I_VENDITE!V105</f>
        <v>10000</v>
      </c>
      <c r="W50" s="71">
        <f>+I_VENDITE!X51*I_VENDITE!W105</f>
        <v>10000</v>
      </c>
      <c r="X50" s="71">
        <f>+I_VENDITE!Y51*I_VENDITE!X105</f>
        <v>10000</v>
      </c>
      <c r="Y50" s="71">
        <f>+I_VENDITE!Z51*I_VENDITE!Y105</f>
        <v>10000</v>
      </c>
      <c r="Z50" s="71">
        <f>+I_VENDITE!AA51*I_VENDITE!Z105</f>
        <v>10000</v>
      </c>
      <c r="AA50" s="71">
        <f>+I_VENDITE!AB51*I_VENDITE!AA105</f>
        <v>10000</v>
      </c>
      <c r="AB50" s="71">
        <f>+I_VENDITE!AC51*I_VENDITE!AB105</f>
        <v>10000</v>
      </c>
      <c r="AC50" s="71">
        <f>+I_VENDITE!AD51*I_VENDITE!AC105</f>
        <v>10000</v>
      </c>
      <c r="AD50" s="71">
        <f>+I_VENDITE!AE51*I_VENDITE!AD105</f>
        <v>10000</v>
      </c>
      <c r="AE50" s="71">
        <f>+I_VENDITE!AF51*I_VENDITE!AE105</f>
        <v>10000</v>
      </c>
      <c r="AF50" s="71">
        <f>+I_VENDITE!AG51*I_VENDITE!AF105</f>
        <v>10000</v>
      </c>
      <c r="AG50" s="71">
        <f>+I_VENDITE!AH51*I_VENDITE!AG105</f>
        <v>10000</v>
      </c>
      <c r="AH50" s="71">
        <f>+I_VENDITE!AI51*I_VENDITE!AH105</f>
        <v>10000</v>
      </c>
      <c r="AI50" s="71">
        <f>+I_VENDITE!AJ51*I_VENDITE!AI105</f>
        <v>10000</v>
      </c>
      <c r="AJ50" s="71">
        <f>+I_VENDITE!AK51*I_VENDITE!AJ105</f>
        <v>10000</v>
      </c>
      <c r="AK50" s="71">
        <f>+I_VENDITE!AL51*I_VENDITE!AK105</f>
        <v>10000</v>
      </c>
      <c r="AL50" s="71">
        <f>+I_VENDITE!AM51*I_VENDITE!AL105</f>
        <v>10000</v>
      </c>
      <c r="AM50" s="71">
        <f>+I_VENDITE!AN51*I_VENDITE!AM105</f>
        <v>10000</v>
      </c>
      <c r="AN50" s="29"/>
    </row>
    <row r="51" spans="3:40" x14ac:dyDescent="0.25">
      <c r="C51" s="28" t="str">
        <f>+I_VENDITE!C52</f>
        <v>Farmaco 49</v>
      </c>
      <c r="D51" s="71">
        <f>+I_VENDITE!E52*I_VENDITE!D106</f>
        <v>10000</v>
      </c>
      <c r="E51" s="71">
        <f>+I_VENDITE!F52*I_VENDITE!E106</f>
        <v>10000</v>
      </c>
      <c r="F51" s="71">
        <f>+I_VENDITE!G52*I_VENDITE!F106</f>
        <v>10000</v>
      </c>
      <c r="G51" s="71">
        <f>+I_VENDITE!H52*I_VENDITE!G106</f>
        <v>10000</v>
      </c>
      <c r="H51" s="71">
        <f>+I_VENDITE!I52*I_VENDITE!H106</f>
        <v>10000</v>
      </c>
      <c r="I51" s="71">
        <f>+I_VENDITE!J52*I_VENDITE!I106</f>
        <v>10000</v>
      </c>
      <c r="J51" s="71">
        <f>+I_VENDITE!K52*I_VENDITE!J106</f>
        <v>10000</v>
      </c>
      <c r="K51" s="71">
        <f>+I_VENDITE!L52*I_VENDITE!K106</f>
        <v>10000</v>
      </c>
      <c r="L51" s="71">
        <f>+I_VENDITE!M52*I_VENDITE!L106</f>
        <v>10000</v>
      </c>
      <c r="M51" s="71">
        <f>+I_VENDITE!N52*I_VENDITE!M106</f>
        <v>10000</v>
      </c>
      <c r="N51" s="71">
        <f>+I_VENDITE!O52*I_VENDITE!N106</f>
        <v>10000</v>
      </c>
      <c r="O51" s="71">
        <f>+I_VENDITE!P52*I_VENDITE!O106</f>
        <v>10000</v>
      </c>
      <c r="P51" s="71">
        <f>+I_VENDITE!Q52*I_VENDITE!P106</f>
        <v>10000</v>
      </c>
      <c r="Q51" s="71">
        <f>+I_VENDITE!R52*I_VENDITE!Q106</f>
        <v>10000</v>
      </c>
      <c r="R51" s="71">
        <f>+I_VENDITE!S52*I_VENDITE!R106</f>
        <v>10000</v>
      </c>
      <c r="S51" s="71">
        <f>+I_VENDITE!T52*I_VENDITE!S106</f>
        <v>10000</v>
      </c>
      <c r="T51" s="71">
        <f>+I_VENDITE!U52*I_VENDITE!T106</f>
        <v>10000</v>
      </c>
      <c r="U51" s="71">
        <f>+I_VENDITE!V52*I_VENDITE!U106</f>
        <v>10000</v>
      </c>
      <c r="V51" s="71">
        <f>+I_VENDITE!W52*I_VENDITE!V106</f>
        <v>10000</v>
      </c>
      <c r="W51" s="71">
        <f>+I_VENDITE!X52*I_VENDITE!W106</f>
        <v>10000</v>
      </c>
      <c r="X51" s="71">
        <f>+I_VENDITE!Y52*I_VENDITE!X106</f>
        <v>10000</v>
      </c>
      <c r="Y51" s="71">
        <f>+I_VENDITE!Z52*I_VENDITE!Y106</f>
        <v>10000</v>
      </c>
      <c r="Z51" s="71">
        <f>+I_VENDITE!AA52*I_VENDITE!Z106</f>
        <v>10000</v>
      </c>
      <c r="AA51" s="71">
        <f>+I_VENDITE!AB52*I_VENDITE!AA106</f>
        <v>10000</v>
      </c>
      <c r="AB51" s="71">
        <f>+I_VENDITE!AC52*I_VENDITE!AB106</f>
        <v>10000</v>
      </c>
      <c r="AC51" s="71">
        <f>+I_VENDITE!AD52*I_VENDITE!AC106</f>
        <v>10000</v>
      </c>
      <c r="AD51" s="71">
        <f>+I_VENDITE!AE52*I_VENDITE!AD106</f>
        <v>10000</v>
      </c>
      <c r="AE51" s="71">
        <f>+I_VENDITE!AF52*I_VENDITE!AE106</f>
        <v>10000</v>
      </c>
      <c r="AF51" s="71">
        <f>+I_VENDITE!AG52*I_VENDITE!AF106</f>
        <v>10000</v>
      </c>
      <c r="AG51" s="71">
        <f>+I_VENDITE!AH52*I_VENDITE!AG106</f>
        <v>10000</v>
      </c>
      <c r="AH51" s="71">
        <f>+I_VENDITE!AI52*I_VENDITE!AH106</f>
        <v>10000</v>
      </c>
      <c r="AI51" s="71">
        <f>+I_VENDITE!AJ52*I_VENDITE!AI106</f>
        <v>10000</v>
      </c>
      <c r="AJ51" s="71">
        <f>+I_VENDITE!AK52*I_VENDITE!AJ106</f>
        <v>10000</v>
      </c>
      <c r="AK51" s="71">
        <f>+I_VENDITE!AL52*I_VENDITE!AK106</f>
        <v>10000</v>
      </c>
      <c r="AL51" s="71">
        <f>+I_VENDITE!AM52*I_VENDITE!AL106</f>
        <v>10000</v>
      </c>
      <c r="AM51" s="71">
        <f>+I_VENDITE!AN52*I_VENDITE!AM106</f>
        <v>10000</v>
      </c>
      <c r="AN51" s="29"/>
    </row>
    <row r="52" spans="3:40" x14ac:dyDescent="0.25">
      <c r="C52" s="28" t="str">
        <f>+I_VENDITE!C53</f>
        <v>Farmaco 50</v>
      </c>
      <c r="D52" s="71">
        <f>+I_VENDITE!E53*I_VENDITE!D107</f>
        <v>10000</v>
      </c>
      <c r="E52" s="71">
        <f>+I_VENDITE!F53*I_VENDITE!E107</f>
        <v>10000</v>
      </c>
      <c r="F52" s="71">
        <f>+I_VENDITE!G53*I_VENDITE!F107</f>
        <v>10000</v>
      </c>
      <c r="G52" s="71">
        <f>+I_VENDITE!H53*I_VENDITE!G107</f>
        <v>10000</v>
      </c>
      <c r="H52" s="71">
        <f>+I_VENDITE!I53*I_VENDITE!H107</f>
        <v>10000</v>
      </c>
      <c r="I52" s="71">
        <f>+I_VENDITE!J53*I_VENDITE!I107</f>
        <v>10000</v>
      </c>
      <c r="J52" s="71">
        <f>+I_VENDITE!K53*I_VENDITE!J107</f>
        <v>10000</v>
      </c>
      <c r="K52" s="71">
        <f>+I_VENDITE!L53*I_VENDITE!K107</f>
        <v>10000</v>
      </c>
      <c r="L52" s="71">
        <f>+I_VENDITE!M53*I_VENDITE!L107</f>
        <v>10000</v>
      </c>
      <c r="M52" s="71">
        <f>+I_VENDITE!N53*I_VENDITE!M107</f>
        <v>10000</v>
      </c>
      <c r="N52" s="71">
        <f>+I_VENDITE!O53*I_VENDITE!N107</f>
        <v>10000</v>
      </c>
      <c r="O52" s="71">
        <f>+I_VENDITE!P53*I_VENDITE!O107</f>
        <v>10000</v>
      </c>
      <c r="P52" s="71">
        <f>+I_VENDITE!Q53*I_VENDITE!P107</f>
        <v>10000</v>
      </c>
      <c r="Q52" s="71">
        <f>+I_VENDITE!R53*I_VENDITE!Q107</f>
        <v>10000</v>
      </c>
      <c r="R52" s="71">
        <f>+I_VENDITE!S53*I_VENDITE!R107</f>
        <v>10000</v>
      </c>
      <c r="S52" s="71">
        <f>+I_VENDITE!T53*I_VENDITE!S107</f>
        <v>10000</v>
      </c>
      <c r="T52" s="71">
        <f>+I_VENDITE!U53*I_VENDITE!T107</f>
        <v>10000</v>
      </c>
      <c r="U52" s="71">
        <f>+I_VENDITE!V53*I_VENDITE!U107</f>
        <v>10000</v>
      </c>
      <c r="V52" s="71">
        <f>+I_VENDITE!W53*I_VENDITE!V107</f>
        <v>10000</v>
      </c>
      <c r="W52" s="71">
        <f>+I_VENDITE!X53*I_VENDITE!W107</f>
        <v>10000</v>
      </c>
      <c r="X52" s="71">
        <f>+I_VENDITE!Y53*I_VENDITE!X107</f>
        <v>10000</v>
      </c>
      <c r="Y52" s="71">
        <f>+I_VENDITE!Z53*I_VENDITE!Y107</f>
        <v>10000</v>
      </c>
      <c r="Z52" s="71">
        <f>+I_VENDITE!AA53*I_VENDITE!Z107</f>
        <v>10000</v>
      </c>
      <c r="AA52" s="71">
        <f>+I_VENDITE!AB53*I_VENDITE!AA107</f>
        <v>10000</v>
      </c>
      <c r="AB52" s="71">
        <f>+I_VENDITE!AC53*I_VENDITE!AB107</f>
        <v>10000</v>
      </c>
      <c r="AC52" s="71">
        <f>+I_VENDITE!AD53*I_VENDITE!AC107</f>
        <v>10000</v>
      </c>
      <c r="AD52" s="71">
        <f>+I_VENDITE!AE53*I_VENDITE!AD107</f>
        <v>10000</v>
      </c>
      <c r="AE52" s="71">
        <f>+I_VENDITE!AF53*I_VENDITE!AE107</f>
        <v>10000</v>
      </c>
      <c r="AF52" s="71">
        <f>+I_VENDITE!AG53*I_VENDITE!AF107</f>
        <v>10000</v>
      </c>
      <c r="AG52" s="71">
        <f>+I_VENDITE!AH53*I_VENDITE!AG107</f>
        <v>10000</v>
      </c>
      <c r="AH52" s="71">
        <f>+I_VENDITE!AI53*I_VENDITE!AH107</f>
        <v>10000</v>
      </c>
      <c r="AI52" s="71">
        <f>+I_VENDITE!AJ53*I_VENDITE!AI107</f>
        <v>10000</v>
      </c>
      <c r="AJ52" s="71">
        <f>+I_VENDITE!AK53*I_VENDITE!AJ107</f>
        <v>10000</v>
      </c>
      <c r="AK52" s="71">
        <f>+I_VENDITE!AL53*I_VENDITE!AK107</f>
        <v>10000</v>
      </c>
      <c r="AL52" s="71">
        <f>+I_VENDITE!AM53*I_VENDITE!AL107</f>
        <v>10000</v>
      </c>
      <c r="AM52" s="71">
        <f>+I_VENDITE!AN53*I_VENDITE!AM107</f>
        <v>10000</v>
      </c>
      <c r="AN52" s="29"/>
    </row>
    <row r="53" spans="3:40" s="27" customFormat="1" x14ac:dyDescent="0.25">
      <c r="C53" s="27" t="s">
        <v>162</v>
      </c>
      <c r="D53" s="71">
        <f>SUM(D3:D52)</f>
        <v>500000</v>
      </c>
      <c r="E53" s="71">
        <f t="shared" ref="E53:AM53" si="0">SUM(E3:E52)</f>
        <v>500000</v>
      </c>
      <c r="F53" s="71">
        <f t="shared" si="0"/>
        <v>500000</v>
      </c>
      <c r="G53" s="71">
        <f t="shared" si="0"/>
        <v>500000</v>
      </c>
      <c r="H53" s="71">
        <f t="shared" si="0"/>
        <v>500000</v>
      </c>
      <c r="I53" s="71">
        <f t="shared" si="0"/>
        <v>500000</v>
      </c>
      <c r="J53" s="71">
        <f t="shared" si="0"/>
        <v>500000</v>
      </c>
      <c r="K53" s="71">
        <f t="shared" si="0"/>
        <v>500000</v>
      </c>
      <c r="L53" s="71">
        <f t="shared" si="0"/>
        <v>500000</v>
      </c>
      <c r="M53" s="71">
        <f t="shared" si="0"/>
        <v>500000</v>
      </c>
      <c r="N53" s="71">
        <f t="shared" si="0"/>
        <v>500000</v>
      </c>
      <c r="O53" s="71">
        <f t="shared" si="0"/>
        <v>500000</v>
      </c>
      <c r="P53" s="71">
        <f t="shared" si="0"/>
        <v>500000</v>
      </c>
      <c r="Q53" s="71">
        <f t="shared" si="0"/>
        <v>500000</v>
      </c>
      <c r="R53" s="71">
        <f t="shared" si="0"/>
        <v>500000</v>
      </c>
      <c r="S53" s="71">
        <f t="shared" si="0"/>
        <v>500000</v>
      </c>
      <c r="T53" s="71">
        <f t="shared" si="0"/>
        <v>500000</v>
      </c>
      <c r="U53" s="71">
        <f t="shared" si="0"/>
        <v>500000</v>
      </c>
      <c r="V53" s="71">
        <f t="shared" si="0"/>
        <v>500000</v>
      </c>
      <c r="W53" s="71">
        <f t="shared" si="0"/>
        <v>500000</v>
      </c>
      <c r="X53" s="71">
        <f t="shared" si="0"/>
        <v>500000</v>
      </c>
      <c r="Y53" s="71">
        <f t="shared" si="0"/>
        <v>500000</v>
      </c>
      <c r="Z53" s="71">
        <f t="shared" si="0"/>
        <v>500000</v>
      </c>
      <c r="AA53" s="71">
        <f t="shared" si="0"/>
        <v>500000</v>
      </c>
      <c r="AB53" s="71">
        <f t="shared" si="0"/>
        <v>500000</v>
      </c>
      <c r="AC53" s="71">
        <f t="shared" si="0"/>
        <v>500000</v>
      </c>
      <c r="AD53" s="71">
        <f t="shared" si="0"/>
        <v>500000</v>
      </c>
      <c r="AE53" s="71">
        <f t="shared" si="0"/>
        <v>500000</v>
      </c>
      <c r="AF53" s="71">
        <f t="shared" si="0"/>
        <v>500000</v>
      </c>
      <c r="AG53" s="71">
        <f t="shared" si="0"/>
        <v>500000</v>
      </c>
      <c r="AH53" s="71">
        <f t="shared" si="0"/>
        <v>500000</v>
      </c>
      <c r="AI53" s="71">
        <f t="shared" si="0"/>
        <v>500000</v>
      </c>
      <c r="AJ53" s="71">
        <f t="shared" si="0"/>
        <v>500000</v>
      </c>
      <c r="AK53" s="71">
        <f t="shared" si="0"/>
        <v>500000</v>
      </c>
      <c r="AL53" s="71">
        <f t="shared" si="0"/>
        <v>500000</v>
      </c>
      <c r="AM53" s="71">
        <f t="shared" si="0"/>
        <v>500000</v>
      </c>
    </row>
    <row r="55" spans="3:40" s="27" customFormat="1" x14ac:dyDescent="0.25">
      <c r="C55" s="27" t="s">
        <v>163</v>
      </c>
      <c r="D55" s="31">
        <f>+D2</f>
        <v>43861</v>
      </c>
      <c r="E55" s="31">
        <f t="shared" ref="E55:AM55" si="1">+E2</f>
        <v>43890</v>
      </c>
      <c r="F55" s="31">
        <f t="shared" si="1"/>
        <v>43921</v>
      </c>
      <c r="G55" s="31">
        <f t="shared" si="1"/>
        <v>43951</v>
      </c>
      <c r="H55" s="31">
        <f t="shared" si="1"/>
        <v>43982</v>
      </c>
      <c r="I55" s="31">
        <f t="shared" si="1"/>
        <v>44012</v>
      </c>
      <c r="J55" s="31">
        <f t="shared" si="1"/>
        <v>44043</v>
      </c>
      <c r="K55" s="31">
        <f t="shared" si="1"/>
        <v>44074</v>
      </c>
      <c r="L55" s="31">
        <f t="shared" si="1"/>
        <v>44104</v>
      </c>
      <c r="M55" s="31">
        <f t="shared" si="1"/>
        <v>44135</v>
      </c>
      <c r="N55" s="31">
        <f t="shared" si="1"/>
        <v>44165</v>
      </c>
      <c r="O55" s="31">
        <f t="shared" si="1"/>
        <v>44196</v>
      </c>
      <c r="P55" s="31">
        <f t="shared" si="1"/>
        <v>44227</v>
      </c>
      <c r="Q55" s="31">
        <f t="shared" si="1"/>
        <v>44255</v>
      </c>
      <c r="R55" s="31">
        <f t="shared" si="1"/>
        <v>44286</v>
      </c>
      <c r="S55" s="31">
        <f t="shared" si="1"/>
        <v>44316</v>
      </c>
      <c r="T55" s="31">
        <f t="shared" si="1"/>
        <v>44347</v>
      </c>
      <c r="U55" s="31">
        <f t="shared" si="1"/>
        <v>44377</v>
      </c>
      <c r="V55" s="31">
        <f t="shared" si="1"/>
        <v>44408</v>
      </c>
      <c r="W55" s="31">
        <f t="shared" si="1"/>
        <v>44439</v>
      </c>
      <c r="X55" s="31">
        <f t="shared" si="1"/>
        <v>44469</v>
      </c>
      <c r="Y55" s="31">
        <f t="shared" si="1"/>
        <v>44500</v>
      </c>
      <c r="Z55" s="31">
        <f t="shared" si="1"/>
        <v>44530</v>
      </c>
      <c r="AA55" s="31">
        <f t="shared" si="1"/>
        <v>44561</v>
      </c>
      <c r="AB55" s="31">
        <f t="shared" si="1"/>
        <v>44592</v>
      </c>
      <c r="AC55" s="31">
        <f t="shared" si="1"/>
        <v>44620</v>
      </c>
      <c r="AD55" s="31">
        <f t="shared" si="1"/>
        <v>44651</v>
      </c>
      <c r="AE55" s="31">
        <f t="shared" si="1"/>
        <v>44681</v>
      </c>
      <c r="AF55" s="31">
        <f t="shared" si="1"/>
        <v>44712</v>
      </c>
      <c r="AG55" s="31">
        <f t="shared" si="1"/>
        <v>44742</v>
      </c>
      <c r="AH55" s="31">
        <f t="shared" si="1"/>
        <v>44773</v>
      </c>
      <c r="AI55" s="31">
        <f t="shared" si="1"/>
        <v>44804</v>
      </c>
      <c r="AJ55" s="31">
        <f t="shared" si="1"/>
        <v>44834</v>
      </c>
      <c r="AK55" s="31">
        <f t="shared" si="1"/>
        <v>44865</v>
      </c>
      <c r="AL55" s="31">
        <f t="shared" si="1"/>
        <v>44895</v>
      </c>
      <c r="AM55" s="31">
        <f t="shared" si="1"/>
        <v>44926</v>
      </c>
    </row>
    <row r="56" spans="3:40" x14ac:dyDescent="0.25">
      <c r="C56" s="28" t="str">
        <f>+I_VENDITE!C111</f>
        <v>CLIENTE 1</v>
      </c>
      <c r="D56" s="71">
        <f>+D53*I_VENDITE!$D$111</f>
        <v>200000</v>
      </c>
      <c r="E56" s="71">
        <f>+E53*I_VENDITE!$D$111</f>
        <v>200000</v>
      </c>
      <c r="F56" s="71">
        <f>+F53*I_VENDITE!$D$111</f>
        <v>200000</v>
      </c>
      <c r="G56" s="71">
        <f>+G53*I_VENDITE!$D$111</f>
        <v>200000</v>
      </c>
      <c r="H56" s="71">
        <f>+H53*I_VENDITE!$D$111</f>
        <v>200000</v>
      </c>
      <c r="I56" s="71">
        <f>+I53*I_VENDITE!$D$111</f>
        <v>200000</v>
      </c>
      <c r="J56" s="71">
        <f>+J53*I_VENDITE!$D$111</f>
        <v>200000</v>
      </c>
      <c r="K56" s="71">
        <f>+K53*I_VENDITE!$D$111</f>
        <v>200000</v>
      </c>
      <c r="L56" s="71">
        <f>+L53*I_VENDITE!$D$111</f>
        <v>200000</v>
      </c>
      <c r="M56" s="71">
        <f>+M53*I_VENDITE!$D$111</f>
        <v>200000</v>
      </c>
      <c r="N56" s="71">
        <f>+N53*I_VENDITE!$D$111</f>
        <v>200000</v>
      </c>
      <c r="O56" s="71">
        <f>+O53*I_VENDITE!$D$111</f>
        <v>200000</v>
      </c>
      <c r="P56" s="71">
        <f>+P53*I_VENDITE!$D$111</f>
        <v>200000</v>
      </c>
      <c r="Q56" s="71">
        <f>+Q53*I_VENDITE!$D$111</f>
        <v>200000</v>
      </c>
      <c r="R56" s="71">
        <f>+R53*I_VENDITE!$D$111</f>
        <v>200000</v>
      </c>
      <c r="S56" s="71">
        <f>+S53*I_VENDITE!$D$111</f>
        <v>200000</v>
      </c>
      <c r="T56" s="71">
        <f>+T53*I_VENDITE!$D$111</f>
        <v>200000</v>
      </c>
      <c r="U56" s="71">
        <f>+U53*I_VENDITE!$D$111</f>
        <v>200000</v>
      </c>
      <c r="V56" s="71">
        <f>+V53*I_VENDITE!$D$111</f>
        <v>200000</v>
      </c>
      <c r="W56" s="71">
        <f>+W53*I_VENDITE!$D$111</f>
        <v>200000</v>
      </c>
      <c r="X56" s="71">
        <f>+X53*I_VENDITE!$D$111</f>
        <v>200000</v>
      </c>
      <c r="Y56" s="71">
        <f>+Y53*I_VENDITE!$D$111</f>
        <v>200000</v>
      </c>
      <c r="Z56" s="71">
        <f>+Z53*I_VENDITE!$D$111</f>
        <v>200000</v>
      </c>
      <c r="AA56" s="71">
        <f>+AA53*I_VENDITE!$D$111</f>
        <v>200000</v>
      </c>
      <c r="AB56" s="71">
        <f>+AB53*I_VENDITE!$D$111</f>
        <v>200000</v>
      </c>
      <c r="AC56" s="71">
        <f>+AC53*I_VENDITE!$D$111</f>
        <v>200000</v>
      </c>
      <c r="AD56" s="71">
        <f>+AD53*I_VENDITE!$D$111</f>
        <v>200000</v>
      </c>
      <c r="AE56" s="71">
        <f>+AE53*I_VENDITE!$D$111</f>
        <v>200000</v>
      </c>
      <c r="AF56" s="71">
        <f>+AF53*I_VENDITE!$D$111</f>
        <v>200000</v>
      </c>
      <c r="AG56" s="71">
        <f>+AG53*I_VENDITE!$D$111</f>
        <v>200000</v>
      </c>
      <c r="AH56" s="71">
        <f>+AH53*I_VENDITE!$D$111</f>
        <v>200000</v>
      </c>
      <c r="AI56" s="71">
        <f>+AI53*I_VENDITE!$D$111</f>
        <v>200000</v>
      </c>
      <c r="AJ56" s="71">
        <f>+AJ53*I_VENDITE!$D$111</f>
        <v>200000</v>
      </c>
      <c r="AK56" s="71">
        <f>+AK53*I_VENDITE!$D$111</f>
        <v>200000</v>
      </c>
      <c r="AL56" s="71">
        <f>+AL53*I_VENDITE!$D$111</f>
        <v>200000</v>
      </c>
      <c r="AM56" s="71">
        <f>+AM53*I_VENDITE!$D$111</f>
        <v>200000</v>
      </c>
    </row>
    <row r="57" spans="3:40" x14ac:dyDescent="0.25">
      <c r="C57" s="28" t="str">
        <f>+I_VENDITE!C112</f>
        <v>CLIENTE 2</v>
      </c>
      <c r="D57" s="71">
        <f>+D53*I_VENDITE!$D$112</f>
        <v>300000</v>
      </c>
      <c r="E57" s="71">
        <f>+E53*I_VENDITE!$D$112</f>
        <v>300000</v>
      </c>
      <c r="F57" s="71">
        <f>+F53*I_VENDITE!$D$112</f>
        <v>300000</v>
      </c>
      <c r="G57" s="71">
        <f>+G53*I_VENDITE!$D$112</f>
        <v>300000</v>
      </c>
      <c r="H57" s="71">
        <f>+H53*I_VENDITE!$D$112</f>
        <v>300000</v>
      </c>
      <c r="I57" s="71">
        <f>+I53*I_VENDITE!$D$112</f>
        <v>300000</v>
      </c>
      <c r="J57" s="71">
        <f>+J53*I_VENDITE!$D$112</f>
        <v>300000</v>
      </c>
      <c r="K57" s="71">
        <f>+K53*I_VENDITE!$D$112</f>
        <v>300000</v>
      </c>
      <c r="L57" s="71">
        <f>+L53*I_VENDITE!$D$112</f>
        <v>300000</v>
      </c>
      <c r="M57" s="71">
        <f>+M53*I_VENDITE!$D$112</f>
        <v>300000</v>
      </c>
      <c r="N57" s="71">
        <f>+N53*I_VENDITE!$D$112</f>
        <v>300000</v>
      </c>
      <c r="O57" s="71">
        <f>+O53*I_VENDITE!$D$112</f>
        <v>300000</v>
      </c>
      <c r="P57" s="71">
        <f>+P53*I_VENDITE!$D$112</f>
        <v>300000</v>
      </c>
      <c r="Q57" s="71">
        <f>+Q53*I_VENDITE!$D$112</f>
        <v>300000</v>
      </c>
      <c r="R57" s="71">
        <f>+R53*I_VENDITE!$D$112</f>
        <v>300000</v>
      </c>
      <c r="S57" s="71">
        <f>+S53*I_VENDITE!$D$112</f>
        <v>300000</v>
      </c>
      <c r="T57" s="71">
        <f>+T53*I_VENDITE!$D$112</f>
        <v>300000</v>
      </c>
      <c r="U57" s="71">
        <f>+U53*I_VENDITE!$D$112</f>
        <v>300000</v>
      </c>
      <c r="V57" s="71">
        <f>+V53*I_VENDITE!$D$112</f>
        <v>300000</v>
      </c>
      <c r="W57" s="71">
        <f>+W53*I_VENDITE!$D$112</f>
        <v>300000</v>
      </c>
      <c r="X57" s="71">
        <f>+X53*I_VENDITE!$D$112</f>
        <v>300000</v>
      </c>
      <c r="Y57" s="71">
        <f>+Y53*I_VENDITE!$D$112</f>
        <v>300000</v>
      </c>
      <c r="Z57" s="71">
        <f>+Z53*I_VENDITE!$D$112</f>
        <v>300000</v>
      </c>
      <c r="AA57" s="71">
        <f>+AA53*I_VENDITE!$D$112</f>
        <v>300000</v>
      </c>
      <c r="AB57" s="71">
        <f>+AB53*I_VENDITE!$D$112</f>
        <v>300000</v>
      </c>
      <c r="AC57" s="71">
        <f>+AC53*I_VENDITE!$D$112</f>
        <v>300000</v>
      </c>
      <c r="AD57" s="71">
        <f>+AD53*I_VENDITE!$D$112</f>
        <v>300000</v>
      </c>
      <c r="AE57" s="71">
        <f>+AE53*I_VENDITE!$D$112</f>
        <v>300000</v>
      </c>
      <c r="AF57" s="71">
        <f>+AF53*I_VENDITE!$D$112</f>
        <v>300000</v>
      </c>
      <c r="AG57" s="71">
        <f>+AG53*I_VENDITE!$D$112</f>
        <v>300000</v>
      </c>
      <c r="AH57" s="71">
        <f>+AH53*I_VENDITE!$D$112</f>
        <v>300000</v>
      </c>
      <c r="AI57" s="71">
        <f>+AI53*I_VENDITE!$D$112</f>
        <v>300000</v>
      </c>
      <c r="AJ57" s="71">
        <f>+AJ53*I_VENDITE!$D$112</f>
        <v>300000</v>
      </c>
      <c r="AK57" s="71">
        <f>+AK53*I_VENDITE!$D$112</f>
        <v>300000</v>
      </c>
      <c r="AL57" s="71">
        <f>+AL53*I_VENDITE!$D$112</f>
        <v>300000</v>
      </c>
      <c r="AM57" s="71">
        <f>+AM53*I_VENDITE!$D$112</f>
        <v>300000</v>
      </c>
    </row>
    <row r="58" spans="3:40" s="27" customFormat="1" x14ac:dyDescent="0.25">
      <c r="C58" s="27" t="s">
        <v>164</v>
      </c>
      <c r="D58" s="71">
        <f>SUM(D56:D57)</f>
        <v>500000</v>
      </c>
      <c r="E58" s="71">
        <f t="shared" ref="E58:AM58" si="2">SUM(E56:E57)</f>
        <v>500000</v>
      </c>
      <c r="F58" s="71">
        <f t="shared" si="2"/>
        <v>500000</v>
      </c>
      <c r="G58" s="71">
        <f t="shared" si="2"/>
        <v>500000</v>
      </c>
      <c r="H58" s="71">
        <f t="shared" si="2"/>
        <v>500000</v>
      </c>
      <c r="I58" s="71">
        <f t="shared" si="2"/>
        <v>500000</v>
      </c>
      <c r="J58" s="71">
        <f t="shared" si="2"/>
        <v>500000</v>
      </c>
      <c r="K58" s="71">
        <f t="shared" si="2"/>
        <v>500000</v>
      </c>
      <c r="L58" s="71">
        <f t="shared" si="2"/>
        <v>500000</v>
      </c>
      <c r="M58" s="71">
        <f t="shared" si="2"/>
        <v>500000</v>
      </c>
      <c r="N58" s="71">
        <f t="shared" si="2"/>
        <v>500000</v>
      </c>
      <c r="O58" s="71">
        <f t="shared" si="2"/>
        <v>500000</v>
      </c>
      <c r="P58" s="71">
        <f t="shared" si="2"/>
        <v>500000</v>
      </c>
      <c r="Q58" s="71">
        <f t="shared" si="2"/>
        <v>500000</v>
      </c>
      <c r="R58" s="71">
        <f t="shared" si="2"/>
        <v>500000</v>
      </c>
      <c r="S58" s="71">
        <f t="shared" si="2"/>
        <v>500000</v>
      </c>
      <c r="T58" s="71">
        <f t="shared" si="2"/>
        <v>500000</v>
      </c>
      <c r="U58" s="71">
        <f t="shared" si="2"/>
        <v>500000</v>
      </c>
      <c r="V58" s="71">
        <f t="shared" si="2"/>
        <v>500000</v>
      </c>
      <c r="W58" s="71">
        <f t="shared" si="2"/>
        <v>500000</v>
      </c>
      <c r="X58" s="71">
        <f t="shared" si="2"/>
        <v>500000</v>
      </c>
      <c r="Y58" s="71">
        <f t="shared" si="2"/>
        <v>500000</v>
      </c>
      <c r="Z58" s="71">
        <f t="shared" si="2"/>
        <v>500000</v>
      </c>
      <c r="AA58" s="71">
        <f t="shared" si="2"/>
        <v>500000</v>
      </c>
      <c r="AB58" s="71">
        <f t="shared" si="2"/>
        <v>500000</v>
      </c>
      <c r="AC58" s="71">
        <f t="shared" si="2"/>
        <v>500000</v>
      </c>
      <c r="AD58" s="71">
        <f t="shared" si="2"/>
        <v>500000</v>
      </c>
      <c r="AE58" s="71">
        <f t="shared" si="2"/>
        <v>500000</v>
      </c>
      <c r="AF58" s="71">
        <f t="shared" si="2"/>
        <v>500000</v>
      </c>
      <c r="AG58" s="71">
        <f t="shared" si="2"/>
        <v>500000</v>
      </c>
      <c r="AH58" s="71">
        <f t="shared" si="2"/>
        <v>500000</v>
      </c>
      <c r="AI58" s="71">
        <f t="shared" si="2"/>
        <v>500000</v>
      </c>
      <c r="AJ58" s="71">
        <f t="shared" si="2"/>
        <v>500000</v>
      </c>
      <c r="AK58" s="71">
        <f t="shared" si="2"/>
        <v>500000</v>
      </c>
      <c r="AL58" s="71">
        <f t="shared" si="2"/>
        <v>500000</v>
      </c>
      <c r="AM58" s="71">
        <f t="shared" si="2"/>
        <v>500000</v>
      </c>
    </row>
    <row r="60" spans="3:40" s="27" customFormat="1" x14ac:dyDescent="0.25">
      <c r="C60" s="27" t="s">
        <v>165</v>
      </c>
      <c r="D60" s="31">
        <f>+D55</f>
        <v>43861</v>
      </c>
      <c r="E60" s="31">
        <f t="shared" ref="E60:AM60" si="3">+E55</f>
        <v>43890</v>
      </c>
      <c r="F60" s="31">
        <f t="shared" si="3"/>
        <v>43921</v>
      </c>
      <c r="G60" s="31">
        <f t="shared" si="3"/>
        <v>43951</v>
      </c>
      <c r="H60" s="31">
        <f t="shared" si="3"/>
        <v>43982</v>
      </c>
      <c r="I60" s="31">
        <f t="shared" si="3"/>
        <v>44012</v>
      </c>
      <c r="J60" s="31">
        <f t="shared" si="3"/>
        <v>44043</v>
      </c>
      <c r="K60" s="31">
        <f t="shared" si="3"/>
        <v>44074</v>
      </c>
      <c r="L60" s="31">
        <f t="shared" si="3"/>
        <v>44104</v>
      </c>
      <c r="M60" s="31">
        <f t="shared" si="3"/>
        <v>44135</v>
      </c>
      <c r="N60" s="31">
        <f t="shared" si="3"/>
        <v>44165</v>
      </c>
      <c r="O60" s="31">
        <f t="shared" si="3"/>
        <v>44196</v>
      </c>
      <c r="P60" s="31">
        <f t="shared" si="3"/>
        <v>44227</v>
      </c>
      <c r="Q60" s="31">
        <f t="shared" si="3"/>
        <v>44255</v>
      </c>
      <c r="R60" s="31">
        <f t="shared" si="3"/>
        <v>44286</v>
      </c>
      <c r="S60" s="31">
        <f t="shared" si="3"/>
        <v>44316</v>
      </c>
      <c r="T60" s="31">
        <f t="shared" si="3"/>
        <v>44347</v>
      </c>
      <c r="U60" s="31">
        <f t="shared" si="3"/>
        <v>44377</v>
      </c>
      <c r="V60" s="31">
        <f t="shared" si="3"/>
        <v>44408</v>
      </c>
      <c r="W60" s="31">
        <f t="shared" si="3"/>
        <v>44439</v>
      </c>
      <c r="X60" s="31">
        <f t="shared" si="3"/>
        <v>44469</v>
      </c>
      <c r="Y60" s="31">
        <f t="shared" si="3"/>
        <v>44500</v>
      </c>
      <c r="Z60" s="31">
        <f t="shared" si="3"/>
        <v>44530</v>
      </c>
      <c r="AA60" s="31">
        <f t="shared" si="3"/>
        <v>44561</v>
      </c>
      <c r="AB60" s="31">
        <f t="shared" si="3"/>
        <v>44592</v>
      </c>
      <c r="AC60" s="31">
        <f t="shared" si="3"/>
        <v>44620</v>
      </c>
      <c r="AD60" s="31">
        <f t="shared" si="3"/>
        <v>44651</v>
      </c>
      <c r="AE60" s="31">
        <f t="shared" si="3"/>
        <v>44681</v>
      </c>
      <c r="AF60" s="31">
        <f t="shared" si="3"/>
        <v>44712</v>
      </c>
      <c r="AG60" s="31">
        <f t="shared" si="3"/>
        <v>44742</v>
      </c>
      <c r="AH60" s="31">
        <f t="shared" si="3"/>
        <v>44773</v>
      </c>
      <c r="AI60" s="31">
        <f t="shared" si="3"/>
        <v>44804</v>
      </c>
      <c r="AJ60" s="31">
        <f t="shared" si="3"/>
        <v>44834</v>
      </c>
      <c r="AK60" s="31">
        <f t="shared" si="3"/>
        <v>44865</v>
      </c>
      <c r="AL60" s="31">
        <f t="shared" si="3"/>
        <v>44895</v>
      </c>
      <c r="AM60" s="31">
        <f t="shared" si="3"/>
        <v>44926</v>
      </c>
    </row>
    <row r="61" spans="3:40" x14ac:dyDescent="0.25">
      <c r="C61" s="28" t="str">
        <f>+C56</f>
        <v>CLIENTE 1</v>
      </c>
      <c r="D61" s="71">
        <f>+D56*I_VENDITE!$F$111</f>
        <v>20000</v>
      </c>
      <c r="E61" s="71">
        <f>+E56*I_VENDITE!$F$111</f>
        <v>20000</v>
      </c>
      <c r="F61" s="71">
        <f>+F56*I_VENDITE!$F$111</f>
        <v>20000</v>
      </c>
      <c r="G61" s="71">
        <f>+G56*I_VENDITE!$F$111</f>
        <v>20000</v>
      </c>
      <c r="H61" s="71">
        <f>+H56*I_VENDITE!$F$111</f>
        <v>20000</v>
      </c>
      <c r="I61" s="71">
        <f>+I56*I_VENDITE!$F$111</f>
        <v>20000</v>
      </c>
      <c r="J61" s="71">
        <f>+J56*I_VENDITE!$F$111</f>
        <v>20000</v>
      </c>
      <c r="K61" s="71">
        <f>+K56*I_VENDITE!$F$111</f>
        <v>20000</v>
      </c>
      <c r="L61" s="71">
        <f>+L56*I_VENDITE!$F$111</f>
        <v>20000</v>
      </c>
      <c r="M61" s="71">
        <f>+M56*I_VENDITE!$F$111</f>
        <v>20000</v>
      </c>
      <c r="N61" s="71">
        <f>+N56*I_VENDITE!$F$111</f>
        <v>20000</v>
      </c>
      <c r="O61" s="71">
        <f>+O56*I_VENDITE!$F$111</f>
        <v>20000</v>
      </c>
      <c r="P61" s="71">
        <f>+P56*I_VENDITE!$F$111</f>
        <v>20000</v>
      </c>
      <c r="Q61" s="71">
        <f>+Q56*I_VENDITE!$F$111</f>
        <v>20000</v>
      </c>
      <c r="R61" s="71">
        <f>+R56*I_VENDITE!$F$111</f>
        <v>20000</v>
      </c>
      <c r="S61" s="71">
        <f>+S56*I_VENDITE!$F$111</f>
        <v>20000</v>
      </c>
      <c r="T61" s="71">
        <f>+T56*I_VENDITE!$F$111</f>
        <v>20000</v>
      </c>
      <c r="U61" s="71">
        <f>+U56*I_VENDITE!$F$111</f>
        <v>20000</v>
      </c>
      <c r="V61" s="71">
        <f>+V56*I_VENDITE!$F$111</f>
        <v>20000</v>
      </c>
      <c r="W61" s="71">
        <f>+W56*I_VENDITE!$F$111</f>
        <v>20000</v>
      </c>
      <c r="X61" s="71">
        <f>+X56*I_VENDITE!$F$111</f>
        <v>20000</v>
      </c>
      <c r="Y61" s="71">
        <f>+Y56*I_VENDITE!$F$111</f>
        <v>20000</v>
      </c>
      <c r="Z61" s="71">
        <f>+Z56*I_VENDITE!$F$111</f>
        <v>20000</v>
      </c>
      <c r="AA61" s="71">
        <f>+AA56*I_VENDITE!$F$111</f>
        <v>20000</v>
      </c>
      <c r="AB61" s="71">
        <f>+AB56*I_VENDITE!$F$111</f>
        <v>20000</v>
      </c>
      <c r="AC61" s="71">
        <f>+AC56*I_VENDITE!$F$111</f>
        <v>20000</v>
      </c>
      <c r="AD61" s="71">
        <f>+AD56*I_VENDITE!$F$111</f>
        <v>20000</v>
      </c>
      <c r="AE61" s="71">
        <f>+AE56*I_VENDITE!$F$111</f>
        <v>20000</v>
      </c>
      <c r="AF61" s="71">
        <f>+AF56*I_VENDITE!$F$111</f>
        <v>20000</v>
      </c>
      <c r="AG61" s="71">
        <f>+AG56*I_VENDITE!$F$111</f>
        <v>20000</v>
      </c>
      <c r="AH61" s="71">
        <f>+AH56*I_VENDITE!$F$111</f>
        <v>20000</v>
      </c>
      <c r="AI61" s="71">
        <f>+AI56*I_VENDITE!$F$111</f>
        <v>20000</v>
      </c>
      <c r="AJ61" s="71">
        <f>+AJ56*I_VENDITE!$F$111</f>
        <v>20000</v>
      </c>
      <c r="AK61" s="71">
        <f>+AK56*I_VENDITE!$F$111</f>
        <v>20000</v>
      </c>
      <c r="AL61" s="71">
        <f>+AL56*I_VENDITE!$F$111</f>
        <v>20000</v>
      </c>
      <c r="AM61" s="71">
        <f>+AM56*I_VENDITE!$F$111</f>
        <v>20000</v>
      </c>
    </row>
    <row r="62" spans="3:40" x14ac:dyDescent="0.25">
      <c r="C62" s="28" t="str">
        <f>+C57</f>
        <v>CLIENTE 2</v>
      </c>
      <c r="D62" s="71">
        <f>+D57*I_VENDITE!$F$112</f>
        <v>30000</v>
      </c>
      <c r="E62" s="71">
        <f>+E57*I_VENDITE!$F$112</f>
        <v>30000</v>
      </c>
      <c r="F62" s="71">
        <f>+F57*I_VENDITE!$F$112</f>
        <v>30000</v>
      </c>
      <c r="G62" s="71">
        <f>+G57*I_VENDITE!$F$112</f>
        <v>30000</v>
      </c>
      <c r="H62" s="71">
        <f>+H57*I_VENDITE!$F$112</f>
        <v>30000</v>
      </c>
      <c r="I62" s="71">
        <f>+I57*I_VENDITE!$F$112</f>
        <v>30000</v>
      </c>
      <c r="J62" s="71">
        <f>+J57*I_VENDITE!$F$112</f>
        <v>30000</v>
      </c>
      <c r="K62" s="71">
        <f>+K57*I_VENDITE!$F$112</f>
        <v>30000</v>
      </c>
      <c r="L62" s="71">
        <f>+L57*I_VENDITE!$F$112</f>
        <v>30000</v>
      </c>
      <c r="M62" s="71">
        <f>+M57*I_VENDITE!$F$112</f>
        <v>30000</v>
      </c>
      <c r="N62" s="71">
        <f>+N57*I_VENDITE!$F$112</f>
        <v>30000</v>
      </c>
      <c r="O62" s="71">
        <f>+O57*I_VENDITE!$F$112</f>
        <v>30000</v>
      </c>
      <c r="P62" s="71">
        <f>+P57*I_VENDITE!$F$112</f>
        <v>30000</v>
      </c>
      <c r="Q62" s="71">
        <f>+Q57*I_VENDITE!$F$112</f>
        <v>30000</v>
      </c>
      <c r="R62" s="71">
        <f>+R57*I_VENDITE!$F$112</f>
        <v>30000</v>
      </c>
      <c r="S62" s="71">
        <f>+S57*I_VENDITE!$F$112</f>
        <v>30000</v>
      </c>
      <c r="T62" s="71">
        <f>+T57*I_VENDITE!$F$112</f>
        <v>30000</v>
      </c>
      <c r="U62" s="71">
        <f>+U57*I_VENDITE!$F$112</f>
        <v>30000</v>
      </c>
      <c r="V62" s="71">
        <f>+V57*I_VENDITE!$F$112</f>
        <v>30000</v>
      </c>
      <c r="W62" s="71">
        <f>+W57*I_VENDITE!$F$112</f>
        <v>30000</v>
      </c>
      <c r="X62" s="71">
        <f>+X57*I_VENDITE!$F$112</f>
        <v>30000</v>
      </c>
      <c r="Y62" s="71">
        <f>+Y57*I_VENDITE!$F$112</f>
        <v>30000</v>
      </c>
      <c r="Z62" s="71">
        <f>+Z57*I_VENDITE!$F$112</f>
        <v>30000</v>
      </c>
      <c r="AA62" s="71">
        <f>+AA57*I_VENDITE!$F$112</f>
        <v>30000</v>
      </c>
      <c r="AB62" s="71">
        <f>+AB57*I_VENDITE!$F$112</f>
        <v>30000</v>
      </c>
      <c r="AC62" s="71">
        <f>+AC57*I_VENDITE!$F$112</f>
        <v>30000</v>
      </c>
      <c r="AD62" s="71">
        <f>+AD57*I_VENDITE!$F$112</f>
        <v>30000</v>
      </c>
      <c r="AE62" s="71">
        <f>+AE57*I_VENDITE!$F$112</f>
        <v>30000</v>
      </c>
      <c r="AF62" s="71">
        <f>+AF57*I_VENDITE!$F$112</f>
        <v>30000</v>
      </c>
      <c r="AG62" s="71">
        <f>+AG57*I_VENDITE!$F$112</f>
        <v>30000</v>
      </c>
      <c r="AH62" s="71">
        <f>+AH57*I_VENDITE!$F$112</f>
        <v>30000</v>
      </c>
      <c r="AI62" s="71">
        <f>+AI57*I_VENDITE!$F$112</f>
        <v>30000</v>
      </c>
      <c r="AJ62" s="71">
        <f>+AJ57*I_VENDITE!$F$112</f>
        <v>30000</v>
      </c>
      <c r="AK62" s="71">
        <f>+AK57*I_VENDITE!$F$112</f>
        <v>30000</v>
      </c>
      <c r="AL62" s="71">
        <f>+AL57*I_VENDITE!$F$112</f>
        <v>30000</v>
      </c>
      <c r="AM62" s="71">
        <f>+AM57*I_VENDITE!$F$112</f>
        <v>30000</v>
      </c>
    </row>
    <row r="63" spans="3:40" s="27" customFormat="1" x14ac:dyDescent="0.25">
      <c r="C63" s="27" t="s">
        <v>166</v>
      </c>
      <c r="D63" s="71">
        <f>SUM(D61:D62)</f>
        <v>50000</v>
      </c>
      <c r="E63" s="71">
        <f t="shared" ref="E63:AM63" si="4">SUM(E61:E62)</f>
        <v>50000</v>
      </c>
      <c r="F63" s="71">
        <f t="shared" si="4"/>
        <v>50000</v>
      </c>
      <c r="G63" s="71">
        <f t="shared" si="4"/>
        <v>50000</v>
      </c>
      <c r="H63" s="71">
        <f t="shared" si="4"/>
        <v>50000</v>
      </c>
      <c r="I63" s="71">
        <f t="shared" si="4"/>
        <v>50000</v>
      </c>
      <c r="J63" s="71">
        <f t="shared" si="4"/>
        <v>50000</v>
      </c>
      <c r="K63" s="71">
        <f t="shared" si="4"/>
        <v>50000</v>
      </c>
      <c r="L63" s="71">
        <f t="shared" si="4"/>
        <v>50000</v>
      </c>
      <c r="M63" s="71">
        <f t="shared" si="4"/>
        <v>50000</v>
      </c>
      <c r="N63" s="71">
        <f t="shared" si="4"/>
        <v>50000</v>
      </c>
      <c r="O63" s="71">
        <f t="shared" si="4"/>
        <v>50000</v>
      </c>
      <c r="P63" s="71">
        <f t="shared" si="4"/>
        <v>50000</v>
      </c>
      <c r="Q63" s="71">
        <f t="shared" si="4"/>
        <v>50000</v>
      </c>
      <c r="R63" s="71">
        <f t="shared" si="4"/>
        <v>50000</v>
      </c>
      <c r="S63" s="71">
        <f t="shared" si="4"/>
        <v>50000</v>
      </c>
      <c r="T63" s="71">
        <f t="shared" si="4"/>
        <v>50000</v>
      </c>
      <c r="U63" s="71">
        <f t="shared" si="4"/>
        <v>50000</v>
      </c>
      <c r="V63" s="71">
        <f t="shared" si="4"/>
        <v>50000</v>
      </c>
      <c r="W63" s="71">
        <f t="shared" si="4"/>
        <v>50000</v>
      </c>
      <c r="X63" s="71">
        <f t="shared" si="4"/>
        <v>50000</v>
      </c>
      <c r="Y63" s="71">
        <f t="shared" si="4"/>
        <v>50000</v>
      </c>
      <c r="Z63" s="71">
        <f t="shared" si="4"/>
        <v>50000</v>
      </c>
      <c r="AA63" s="71">
        <f t="shared" si="4"/>
        <v>50000</v>
      </c>
      <c r="AB63" s="71">
        <f t="shared" si="4"/>
        <v>50000</v>
      </c>
      <c r="AC63" s="71">
        <f t="shared" si="4"/>
        <v>50000</v>
      </c>
      <c r="AD63" s="71">
        <f t="shared" si="4"/>
        <v>50000</v>
      </c>
      <c r="AE63" s="71">
        <f t="shared" si="4"/>
        <v>50000</v>
      </c>
      <c r="AF63" s="71">
        <f t="shared" si="4"/>
        <v>50000</v>
      </c>
      <c r="AG63" s="71">
        <f t="shared" si="4"/>
        <v>50000</v>
      </c>
      <c r="AH63" s="71">
        <f t="shared" si="4"/>
        <v>50000</v>
      </c>
      <c r="AI63" s="71">
        <f t="shared" si="4"/>
        <v>50000</v>
      </c>
      <c r="AJ63" s="71">
        <f t="shared" si="4"/>
        <v>50000</v>
      </c>
      <c r="AK63" s="71">
        <f t="shared" si="4"/>
        <v>50000</v>
      </c>
      <c r="AL63" s="71">
        <f t="shared" si="4"/>
        <v>50000</v>
      </c>
      <c r="AM63" s="71">
        <f t="shared" si="4"/>
        <v>50000</v>
      </c>
    </row>
    <row r="65" spans="3:39" s="27" customFormat="1" x14ac:dyDescent="0.25">
      <c r="C65" s="27" t="s">
        <v>167</v>
      </c>
      <c r="D65" s="31">
        <f>+D60</f>
        <v>43861</v>
      </c>
      <c r="E65" s="31">
        <f t="shared" ref="E65:AM65" si="5">+E60</f>
        <v>43890</v>
      </c>
      <c r="F65" s="31">
        <f t="shared" si="5"/>
        <v>43921</v>
      </c>
      <c r="G65" s="31">
        <f t="shared" si="5"/>
        <v>43951</v>
      </c>
      <c r="H65" s="31">
        <f t="shared" si="5"/>
        <v>43982</v>
      </c>
      <c r="I65" s="31">
        <f t="shared" si="5"/>
        <v>44012</v>
      </c>
      <c r="J65" s="31">
        <f t="shared" si="5"/>
        <v>44043</v>
      </c>
      <c r="K65" s="31">
        <f t="shared" si="5"/>
        <v>44074</v>
      </c>
      <c r="L65" s="31">
        <f t="shared" si="5"/>
        <v>44104</v>
      </c>
      <c r="M65" s="31">
        <f t="shared" si="5"/>
        <v>44135</v>
      </c>
      <c r="N65" s="31">
        <f t="shared" si="5"/>
        <v>44165</v>
      </c>
      <c r="O65" s="31">
        <f t="shared" si="5"/>
        <v>44196</v>
      </c>
      <c r="P65" s="31">
        <f t="shared" si="5"/>
        <v>44227</v>
      </c>
      <c r="Q65" s="31">
        <f t="shared" si="5"/>
        <v>44255</v>
      </c>
      <c r="R65" s="31">
        <f t="shared" si="5"/>
        <v>44286</v>
      </c>
      <c r="S65" s="31">
        <f t="shared" si="5"/>
        <v>44316</v>
      </c>
      <c r="T65" s="31">
        <f t="shared" si="5"/>
        <v>44347</v>
      </c>
      <c r="U65" s="31">
        <f t="shared" si="5"/>
        <v>44377</v>
      </c>
      <c r="V65" s="31">
        <f t="shared" si="5"/>
        <v>44408</v>
      </c>
      <c r="W65" s="31">
        <f t="shared" si="5"/>
        <v>44439</v>
      </c>
      <c r="X65" s="31">
        <f t="shared" si="5"/>
        <v>44469</v>
      </c>
      <c r="Y65" s="31">
        <f t="shared" si="5"/>
        <v>44500</v>
      </c>
      <c r="Z65" s="31">
        <f t="shared" si="5"/>
        <v>44530</v>
      </c>
      <c r="AA65" s="31">
        <f t="shared" si="5"/>
        <v>44561</v>
      </c>
      <c r="AB65" s="31">
        <f t="shared" si="5"/>
        <v>44592</v>
      </c>
      <c r="AC65" s="31">
        <f t="shared" si="5"/>
        <v>44620</v>
      </c>
      <c r="AD65" s="31">
        <f t="shared" si="5"/>
        <v>44651</v>
      </c>
      <c r="AE65" s="31">
        <f t="shared" si="5"/>
        <v>44681</v>
      </c>
      <c r="AF65" s="31">
        <f t="shared" si="5"/>
        <v>44712</v>
      </c>
      <c r="AG65" s="31">
        <f t="shared" si="5"/>
        <v>44742</v>
      </c>
      <c r="AH65" s="31">
        <f t="shared" si="5"/>
        <v>44773</v>
      </c>
      <c r="AI65" s="31">
        <f t="shared" si="5"/>
        <v>44804</v>
      </c>
      <c r="AJ65" s="31">
        <f t="shared" si="5"/>
        <v>44834</v>
      </c>
      <c r="AK65" s="31">
        <f t="shared" si="5"/>
        <v>44865</v>
      </c>
      <c r="AL65" s="31">
        <f t="shared" si="5"/>
        <v>44895</v>
      </c>
      <c r="AM65" s="31">
        <f t="shared" si="5"/>
        <v>44926</v>
      </c>
    </row>
    <row r="66" spans="3:39" x14ac:dyDescent="0.25">
      <c r="C66" s="28" t="str">
        <f>+C61</f>
        <v>CLIENTE 1</v>
      </c>
      <c r="D66" s="71">
        <f>+IF(I_VENDITE!$E$111=0,'M_VENDITE PRODOTTI SOP'!D56+'M_VENDITE PRODOTTI SOP'!D61,0)</f>
        <v>220000</v>
      </c>
      <c r="E66" s="71">
        <f>+IF(I_VENDITE!$E$111=0,'M_VENDITE PRODOTTI SOP'!E56+'M_VENDITE PRODOTTI SOP'!E61,IF(I_VENDITE!$E$111=30,D56+D61,0))</f>
        <v>220000</v>
      </c>
      <c r="F66" s="71">
        <f>+IF(I_VENDITE!$E$111=0,'M_VENDITE PRODOTTI SOP'!F56+'M_VENDITE PRODOTTI SOP'!F61,IF(I_VENDITE!$E$111=30,E56+E61,IF(I_VENDITE!$E$111=60,D56+D61,0)))</f>
        <v>220000</v>
      </c>
      <c r="G66" s="71">
        <f>+IF(I_VENDITE!$E$111=0,'M_VENDITE PRODOTTI SOP'!G56+'M_VENDITE PRODOTTI SOP'!G61,IF(I_VENDITE!$E$111=30,F56+F61,IF(I_VENDITE!$E$111=60,E56+E61,IF(I_VENDITE!$E$111=90,D56+D61,0))))</f>
        <v>220000</v>
      </c>
      <c r="H66" s="71">
        <f>+IF(I_VENDITE!$E$111=0,'M_VENDITE PRODOTTI SOP'!H56+'M_VENDITE PRODOTTI SOP'!H61,IF(I_VENDITE!$E$111=30,G56+G61,IF(I_VENDITE!$E$111=60,F56+F61,IF(I_VENDITE!$E$111=90,E56+E61,D56+D61))))</f>
        <v>220000</v>
      </c>
      <c r="I66" s="71">
        <f>+IF(I_VENDITE!$E$111=0,'M_VENDITE PRODOTTI SOP'!I56+'M_VENDITE PRODOTTI SOP'!I61,IF(I_VENDITE!$E$111=30,H56+H61,IF(I_VENDITE!$E$111=60,G56+G61,IF(I_VENDITE!$E$111=90,F56+F61,E56+E61))))</f>
        <v>220000</v>
      </c>
      <c r="J66" s="71">
        <f>+IF(I_VENDITE!$E$111=0,'M_VENDITE PRODOTTI SOP'!J56+'M_VENDITE PRODOTTI SOP'!J61,IF(I_VENDITE!$E$111=30,I56+I61,IF(I_VENDITE!$E$111=60,H56+H61,IF(I_VENDITE!$E$111=90,G56+G61,F56+F61))))</f>
        <v>220000</v>
      </c>
      <c r="K66" s="71">
        <f>+IF(I_VENDITE!$E$111=0,'M_VENDITE PRODOTTI SOP'!K56+'M_VENDITE PRODOTTI SOP'!K61,IF(I_VENDITE!$E$111=30,J56+J61,IF(I_VENDITE!$E$111=60,I56+I61,IF(I_VENDITE!$E$111=90,H56+H61,G56+G61))))</f>
        <v>220000</v>
      </c>
      <c r="L66" s="71">
        <f>+IF(I_VENDITE!$E$111=0,'M_VENDITE PRODOTTI SOP'!L56+'M_VENDITE PRODOTTI SOP'!L61,IF(I_VENDITE!$E$111=30,K56+K61,IF(I_VENDITE!$E$111=60,J56+J61,IF(I_VENDITE!$E$111=90,I56+I61,H56+H61))))</f>
        <v>220000</v>
      </c>
      <c r="M66" s="71">
        <f>+IF(I_VENDITE!$E$111=0,'M_VENDITE PRODOTTI SOP'!M56+'M_VENDITE PRODOTTI SOP'!M61,IF(I_VENDITE!$E$111=30,L56+L61,IF(I_VENDITE!$E$111=60,K56+K61,IF(I_VENDITE!$E$111=90,J56+J61,I56+I61))))</f>
        <v>220000</v>
      </c>
      <c r="N66" s="71">
        <f>+IF(I_VENDITE!$E$111=0,'M_VENDITE PRODOTTI SOP'!N56+'M_VENDITE PRODOTTI SOP'!N61,IF(I_VENDITE!$E$111=30,M56+M61,IF(I_VENDITE!$E$111=60,L56+L61,IF(I_VENDITE!$E$111=90,K56+K61,J56+J61))))</f>
        <v>220000</v>
      </c>
      <c r="O66" s="71">
        <f>+IF(I_VENDITE!$E$111=0,'M_VENDITE PRODOTTI SOP'!O56+'M_VENDITE PRODOTTI SOP'!O61,IF(I_VENDITE!$E$111=30,N56+N61,IF(I_VENDITE!$E$111=60,M56+M61,IF(I_VENDITE!$E$111=90,L56+L61,K56+K61))))</f>
        <v>220000</v>
      </c>
      <c r="P66" s="71">
        <f>+IF(I_VENDITE!$E$111=0,'M_VENDITE PRODOTTI SOP'!P56+'M_VENDITE PRODOTTI SOP'!P61,IF(I_VENDITE!$E$111=30,O56+O61,IF(I_VENDITE!$E$111=60,N56+N61,IF(I_VENDITE!$E$111=90,M56+M61,L56+L61))))</f>
        <v>220000</v>
      </c>
      <c r="Q66" s="71">
        <f>+IF(I_VENDITE!$E$111=0,'M_VENDITE PRODOTTI SOP'!Q56+'M_VENDITE PRODOTTI SOP'!Q61,IF(I_VENDITE!$E$111=30,P56+P61,IF(I_VENDITE!$E$111=60,O56+O61,IF(I_VENDITE!$E$111=90,N56+N61,M56+M61))))</f>
        <v>220000</v>
      </c>
      <c r="R66" s="71">
        <f>+IF(I_VENDITE!$E$111=0,'M_VENDITE PRODOTTI SOP'!R56+'M_VENDITE PRODOTTI SOP'!R61,IF(I_VENDITE!$E$111=30,Q56+Q61,IF(I_VENDITE!$E$111=60,P56+P61,IF(I_VENDITE!$E$111=90,O56+O61,N56+N61))))</f>
        <v>220000</v>
      </c>
      <c r="S66" s="71">
        <f>+IF(I_VENDITE!$E$111=0,'M_VENDITE PRODOTTI SOP'!S56+'M_VENDITE PRODOTTI SOP'!S61,IF(I_VENDITE!$E$111=30,R56+R61,IF(I_VENDITE!$E$111=60,Q56+Q61,IF(I_VENDITE!$E$111=90,P56+P61,O56+O61))))</f>
        <v>220000</v>
      </c>
      <c r="T66" s="71">
        <f>+IF(I_VENDITE!$E$111=0,'M_VENDITE PRODOTTI SOP'!T56+'M_VENDITE PRODOTTI SOP'!T61,IF(I_VENDITE!$E$111=30,S56+S61,IF(I_VENDITE!$E$111=60,R56+R61,IF(I_VENDITE!$E$111=90,Q56+Q61,P56+P61))))</f>
        <v>220000</v>
      </c>
      <c r="U66" s="71">
        <f>+IF(I_VENDITE!$E$111=0,'M_VENDITE PRODOTTI SOP'!U56+'M_VENDITE PRODOTTI SOP'!U61,IF(I_VENDITE!$E$111=30,T56+T61,IF(I_VENDITE!$E$111=60,S56+S61,IF(I_VENDITE!$E$111=90,R56+R61,Q56+Q61))))</f>
        <v>220000</v>
      </c>
      <c r="V66" s="71">
        <f>+IF(I_VENDITE!$E$111=0,'M_VENDITE PRODOTTI SOP'!V56+'M_VENDITE PRODOTTI SOP'!V61,IF(I_VENDITE!$E$111=30,U56+U61,IF(I_VENDITE!$E$111=60,T56+T61,IF(I_VENDITE!$E$111=90,S56+S61,R56+R61))))</f>
        <v>220000</v>
      </c>
      <c r="W66" s="71">
        <f>+IF(I_VENDITE!$E$111=0,'M_VENDITE PRODOTTI SOP'!W56+'M_VENDITE PRODOTTI SOP'!W61,IF(I_VENDITE!$E$111=30,V56+V61,IF(I_VENDITE!$E$111=60,U56+U61,IF(I_VENDITE!$E$111=90,T56+T61,S56+S61))))</f>
        <v>220000</v>
      </c>
      <c r="X66" s="71">
        <f>+IF(I_VENDITE!$E$111=0,'M_VENDITE PRODOTTI SOP'!X56+'M_VENDITE PRODOTTI SOP'!X61,IF(I_VENDITE!$E$111=30,W56+W61,IF(I_VENDITE!$E$111=60,V56+V61,IF(I_VENDITE!$E$111=90,U56+U61,T56+T61))))</f>
        <v>220000</v>
      </c>
      <c r="Y66" s="71">
        <f>+IF(I_VENDITE!$E$111=0,'M_VENDITE PRODOTTI SOP'!Y56+'M_VENDITE PRODOTTI SOP'!Y61,IF(I_VENDITE!$E$111=30,X56+X61,IF(I_VENDITE!$E$111=60,W56+W61,IF(I_VENDITE!$E$111=90,V56+V61,U56+U61))))</f>
        <v>220000</v>
      </c>
      <c r="Z66" s="71">
        <f>+IF(I_VENDITE!$E$111=0,'M_VENDITE PRODOTTI SOP'!Z56+'M_VENDITE PRODOTTI SOP'!Z61,IF(I_VENDITE!$E$111=30,Y56+Y61,IF(I_VENDITE!$E$111=60,X56+X61,IF(I_VENDITE!$E$111=90,W56+W61,V56+V61))))</f>
        <v>220000</v>
      </c>
      <c r="AA66" s="71">
        <f>+IF(I_VENDITE!$E$111=0,'M_VENDITE PRODOTTI SOP'!AA56+'M_VENDITE PRODOTTI SOP'!AA61,IF(I_VENDITE!$E$111=30,Z56+Z61,IF(I_VENDITE!$E$111=60,Y56+Y61,IF(I_VENDITE!$E$111=90,X56+X61,W56+W61))))</f>
        <v>220000</v>
      </c>
      <c r="AB66" s="71">
        <f>+IF(I_VENDITE!$E$111=0,'M_VENDITE PRODOTTI SOP'!AB56+'M_VENDITE PRODOTTI SOP'!AB61,IF(I_VENDITE!$E$111=30,AA56+AA61,IF(I_VENDITE!$E$111=60,Z56+Z61,IF(I_VENDITE!$E$111=90,Y56+Y61,X56+X61))))</f>
        <v>220000</v>
      </c>
      <c r="AC66" s="71">
        <f>+IF(I_VENDITE!$E$111=0,'M_VENDITE PRODOTTI SOP'!AC56+'M_VENDITE PRODOTTI SOP'!AC61,IF(I_VENDITE!$E$111=30,AB56+AB61,IF(I_VENDITE!$E$111=60,AA56+AA61,IF(I_VENDITE!$E$111=90,Z56+Z61,Y56+Y61))))</f>
        <v>220000</v>
      </c>
      <c r="AD66" s="71">
        <f>+IF(I_VENDITE!$E$111=0,'M_VENDITE PRODOTTI SOP'!AD56+'M_VENDITE PRODOTTI SOP'!AD61,IF(I_VENDITE!$E$111=30,AC56+AC61,IF(I_VENDITE!$E$111=60,AB56+AB61,IF(I_VENDITE!$E$111=90,AA56+AA61,Z56+Z61))))</f>
        <v>220000</v>
      </c>
      <c r="AE66" s="71">
        <f>+IF(I_VENDITE!$E$111=0,'M_VENDITE PRODOTTI SOP'!AE56+'M_VENDITE PRODOTTI SOP'!AE61,IF(I_VENDITE!$E$111=30,AD56+AD61,IF(I_VENDITE!$E$111=60,AC56+AC61,IF(I_VENDITE!$E$111=90,AB56+AB61,AA56+AA61))))</f>
        <v>220000</v>
      </c>
      <c r="AF66" s="71">
        <f>+IF(I_VENDITE!$E$111=0,'M_VENDITE PRODOTTI SOP'!AF56+'M_VENDITE PRODOTTI SOP'!AF61,IF(I_VENDITE!$E$111=30,AE56+AE61,IF(I_VENDITE!$E$111=60,AD56+AD61,IF(I_VENDITE!$E$111=90,AC56+AC61,AB56+AB61))))</f>
        <v>220000</v>
      </c>
      <c r="AG66" s="71">
        <f>+IF(I_VENDITE!$E$111=0,'M_VENDITE PRODOTTI SOP'!AG56+'M_VENDITE PRODOTTI SOP'!AG61,IF(I_VENDITE!$E$111=30,AF56+AF61,IF(I_VENDITE!$E$111=60,AE56+AE61,IF(I_VENDITE!$E$111=90,AD56+AD61,AC56+AC61))))</f>
        <v>220000</v>
      </c>
      <c r="AH66" s="71">
        <f>+IF(I_VENDITE!$E$111=0,'M_VENDITE PRODOTTI SOP'!AH56+'M_VENDITE PRODOTTI SOP'!AH61,IF(I_VENDITE!$E$111=30,AG56+AG61,IF(I_VENDITE!$E$111=60,AF56+AF61,IF(I_VENDITE!$E$111=90,AE56+AE61,AD56+AD61))))</f>
        <v>220000</v>
      </c>
      <c r="AI66" s="71">
        <f>+IF(I_VENDITE!$E$111=0,'M_VENDITE PRODOTTI SOP'!AI56+'M_VENDITE PRODOTTI SOP'!AI61,IF(I_VENDITE!$E$111=30,AH56+AH61,IF(I_VENDITE!$E$111=60,AG56+AG61,IF(I_VENDITE!$E$111=90,AF56+AF61,AE56+AE61))))</f>
        <v>220000</v>
      </c>
      <c r="AJ66" s="71">
        <f>+IF(I_VENDITE!$E$111=0,'M_VENDITE PRODOTTI SOP'!AJ56+'M_VENDITE PRODOTTI SOP'!AJ61,IF(I_VENDITE!$E$111=30,AI56+AI61,IF(I_VENDITE!$E$111=60,AH56+AH61,IF(I_VENDITE!$E$111=90,AG56+AG61,AF56+AF61))))</f>
        <v>220000</v>
      </c>
      <c r="AK66" s="71">
        <f>+IF(I_VENDITE!$E$111=0,'M_VENDITE PRODOTTI SOP'!AK56+'M_VENDITE PRODOTTI SOP'!AK61,IF(I_VENDITE!$E$111=30,AJ56+AJ61,IF(I_VENDITE!$E$111=60,AI56+AI61,IF(I_VENDITE!$E$111=90,AH56+AH61,AG56+AG61))))</f>
        <v>220000</v>
      </c>
      <c r="AL66" s="71">
        <f>+IF(I_VENDITE!$E$111=0,'M_VENDITE PRODOTTI SOP'!AL56+'M_VENDITE PRODOTTI SOP'!AL61,IF(I_VENDITE!$E$111=30,AK56+AK61,IF(I_VENDITE!$E$111=60,AJ56+AJ61,IF(I_VENDITE!$E$111=90,AI56+AI61,AH56+AH61))))</f>
        <v>220000</v>
      </c>
      <c r="AM66" s="71">
        <f>+IF(I_VENDITE!$E$111=0,'M_VENDITE PRODOTTI SOP'!AM56+'M_VENDITE PRODOTTI SOP'!AM61,IF(I_VENDITE!$E$111=30,AL56+AL61,IF(I_VENDITE!$E$111=60,AK56+AK61,IF(I_VENDITE!$E$111=90,AJ56+AJ61,AI56+AI61))))</f>
        <v>220000</v>
      </c>
    </row>
    <row r="67" spans="3:39" x14ac:dyDescent="0.25">
      <c r="C67" s="28" t="str">
        <f>+C62</f>
        <v>CLIENTE 2</v>
      </c>
      <c r="D67" s="72">
        <f>+IF(I_VENDITE!$E$112=0,'M_VENDITE PRODOTTI SOP'!D57+'M_VENDITE PRODOTTI SOP'!D62,0)</f>
        <v>0</v>
      </c>
      <c r="E67" s="71">
        <f>+IF(I_VENDITE!$E$112=0,'M_VENDITE PRODOTTI SOP'!E57+'M_VENDITE PRODOTTI SOP'!E62,IF(I_VENDITE!$E$112=30,D57+D62,0))</f>
        <v>0</v>
      </c>
      <c r="F67" s="71">
        <f>+IF(I_VENDITE!$E$112=0,'M_VENDITE PRODOTTI SOP'!F57+'M_VENDITE PRODOTTI SOP'!F62,IF(I_VENDITE!$E$112=30,E57+E62,IF(I_VENDITE!$E$112=60,D57+D62,0)))</f>
        <v>0</v>
      </c>
      <c r="G67" s="71">
        <f>+IF(I_VENDITE!$E$112=0,'M_VENDITE PRODOTTI SOP'!G57+'M_VENDITE PRODOTTI SOP'!G62,IF(I_VENDITE!$E$112=30,F57+F62,IF(I_VENDITE!$E$112=60,E57+E62,IF(I_VENDITE!$E$112=90,D57+D62,0))))</f>
        <v>0</v>
      </c>
      <c r="H67" s="71">
        <f>+IF(I_VENDITE!$E$112=0,'M_VENDITE PRODOTTI SOP'!H57+'M_VENDITE PRODOTTI SOP'!H62,IF(I_VENDITE!$E$112=30,G57+G62,IF(I_VENDITE!$E$112=60,F57+F62,IF(I_VENDITE!$E$112=90,E57+E62,D57+D62))))</f>
        <v>330000</v>
      </c>
      <c r="I67" s="71">
        <f>+IF(I_VENDITE!$E$112=0,'M_VENDITE PRODOTTI SOP'!I57+'M_VENDITE PRODOTTI SOP'!I62,IF(I_VENDITE!$E$112=30,H57+H62,IF(I_VENDITE!$E$112=60,G57+G62,IF(I_VENDITE!$E$112=90,F57+F62,E57+E62))))</f>
        <v>330000</v>
      </c>
      <c r="J67" s="71">
        <f>+IF(I_VENDITE!$E$112=0,'M_VENDITE PRODOTTI SOP'!J57+'M_VENDITE PRODOTTI SOP'!J62,IF(I_VENDITE!$E$112=30,I57+I62,IF(I_VENDITE!$E$112=60,H57+H62,IF(I_VENDITE!$E$112=90,G57+G62,F57+F62))))</f>
        <v>330000</v>
      </c>
      <c r="K67" s="71">
        <f>+IF(I_VENDITE!$E$112=0,'M_VENDITE PRODOTTI SOP'!K57+'M_VENDITE PRODOTTI SOP'!K62,IF(I_VENDITE!$E$112=30,J57+J62,IF(I_VENDITE!$E$112=60,I57+I62,IF(I_VENDITE!$E$112=90,H57+H62,G57+G62))))</f>
        <v>330000</v>
      </c>
      <c r="L67" s="71">
        <f>+IF(I_VENDITE!$E$112=0,'M_VENDITE PRODOTTI SOP'!L57+'M_VENDITE PRODOTTI SOP'!L62,IF(I_VENDITE!$E$112=30,K57+K62,IF(I_VENDITE!$E$112=60,J57+J62,IF(I_VENDITE!$E$112=90,I57+I62,H57+H62))))</f>
        <v>330000</v>
      </c>
      <c r="M67" s="71">
        <f>+IF(I_VENDITE!$E$112=0,'M_VENDITE PRODOTTI SOP'!M57+'M_VENDITE PRODOTTI SOP'!M62,IF(I_VENDITE!$E$112=30,L57+L62,IF(I_VENDITE!$E$112=60,K57+K62,IF(I_VENDITE!$E$112=90,J57+J62,I57+I62))))</f>
        <v>330000</v>
      </c>
      <c r="N67" s="71">
        <f>+IF(I_VENDITE!$E$112=0,'M_VENDITE PRODOTTI SOP'!N57+'M_VENDITE PRODOTTI SOP'!N62,IF(I_VENDITE!$E$112=30,M57+M62,IF(I_VENDITE!$E$112=60,L57+L62,IF(I_VENDITE!$E$112=90,K57+K62,J57+J62))))</f>
        <v>330000</v>
      </c>
      <c r="O67" s="71">
        <f>+IF(I_VENDITE!$E$112=0,'M_VENDITE PRODOTTI SOP'!O57+'M_VENDITE PRODOTTI SOP'!O62,IF(I_VENDITE!$E$112=30,N57+N62,IF(I_VENDITE!$E$112=60,M57+M62,IF(I_VENDITE!$E$112=90,L57+L62,K57+K62))))</f>
        <v>330000</v>
      </c>
      <c r="P67" s="71">
        <f>+IF(I_VENDITE!$E$112=0,'M_VENDITE PRODOTTI SOP'!P57+'M_VENDITE PRODOTTI SOP'!P62,IF(I_VENDITE!$E$112=30,O57+O62,IF(I_VENDITE!$E$112=60,N57+N62,IF(I_VENDITE!$E$112=90,M57+M62,L57+L62))))</f>
        <v>330000</v>
      </c>
      <c r="Q67" s="71">
        <f>+IF(I_VENDITE!$E$112=0,'M_VENDITE PRODOTTI SOP'!Q57+'M_VENDITE PRODOTTI SOP'!Q62,IF(I_VENDITE!$E$112=30,P57+P62,IF(I_VENDITE!$E$112=60,O57+O62,IF(I_VENDITE!$E$112=90,N57+N62,M57+M62))))</f>
        <v>330000</v>
      </c>
      <c r="R67" s="71">
        <f>+IF(I_VENDITE!$E$112=0,'M_VENDITE PRODOTTI SOP'!R57+'M_VENDITE PRODOTTI SOP'!R62,IF(I_VENDITE!$E$112=30,Q57+Q62,IF(I_VENDITE!$E$112=60,P57+P62,IF(I_VENDITE!$E$112=90,O57+O62,N57+N62))))</f>
        <v>330000</v>
      </c>
      <c r="S67" s="71">
        <f>+IF(I_VENDITE!$E$112=0,'M_VENDITE PRODOTTI SOP'!S57+'M_VENDITE PRODOTTI SOP'!S62,IF(I_VENDITE!$E$112=30,R57+R62,IF(I_VENDITE!$E$112=60,Q57+Q62,IF(I_VENDITE!$E$112=90,P57+P62,O57+O62))))</f>
        <v>330000</v>
      </c>
      <c r="T67" s="71">
        <f>+IF(I_VENDITE!$E$112=0,'M_VENDITE PRODOTTI SOP'!T57+'M_VENDITE PRODOTTI SOP'!T62,IF(I_VENDITE!$E$112=30,S57+S62,IF(I_VENDITE!$E$112=60,R57+R62,IF(I_VENDITE!$E$112=90,Q57+Q62,P57+P62))))</f>
        <v>330000</v>
      </c>
      <c r="U67" s="71">
        <f>+IF(I_VENDITE!$E$112=0,'M_VENDITE PRODOTTI SOP'!U57+'M_VENDITE PRODOTTI SOP'!U62,IF(I_VENDITE!$E$112=30,T57+T62,IF(I_VENDITE!$E$112=60,S57+S62,IF(I_VENDITE!$E$112=90,R57+R62,Q57+Q62))))</f>
        <v>330000</v>
      </c>
      <c r="V67" s="71">
        <f>+IF(I_VENDITE!$E$112=0,'M_VENDITE PRODOTTI SOP'!V57+'M_VENDITE PRODOTTI SOP'!V62,IF(I_VENDITE!$E$112=30,U57+U62,IF(I_VENDITE!$E$112=60,T57+T62,IF(I_VENDITE!$E$112=90,S57+S62,R57+R62))))</f>
        <v>330000</v>
      </c>
      <c r="W67" s="71">
        <f>+IF(I_VENDITE!$E$112=0,'M_VENDITE PRODOTTI SOP'!W57+'M_VENDITE PRODOTTI SOP'!W62,IF(I_VENDITE!$E$112=30,V57+V62,IF(I_VENDITE!$E$112=60,U57+U62,IF(I_VENDITE!$E$112=90,T57+T62,S57+S62))))</f>
        <v>330000</v>
      </c>
      <c r="X67" s="71">
        <f>+IF(I_VENDITE!$E$112=0,'M_VENDITE PRODOTTI SOP'!X57+'M_VENDITE PRODOTTI SOP'!X62,IF(I_VENDITE!$E$112=30,W57+W62,IF(I_VENDITE!$E$112=60,V57+V62,IF(I_VENDITE!$E$112=90,U57+U62,T57+T62))))</f>
        <v>330000</v>
      </c>
      <c r="Y67" s="71">
        <f>+IF(I_VENDITE!$E$112=0,'M_VENDITE PRODOTTI SOP'!Y57+'M_VENDITE PRODOTTI SOP'!Y62,IF(I_VENDITE!$E$112=30,X57+X62,IF(I_VENDITE!$E$112=60,W57+W62,IF(I_VENDITE!$E$112=90,V57+V62,U57+U62))))</f>
        <v>330000</v>
      </c>
      <c r="Z67" s="71">
        <f>+IF(I_VENDITE!$E$112=0,'M_VENDITE PRODOTTI SOP'!Z57+'M_VENDITE PRODOTTI SOP'!Z62,IF(I_VENDITE!$E$112=30,Y57+Y62,IF(I_VENDITE!$E$112=60,X57+X62,IF(I_VENDITE!$E$112=90,W57+W62,V57+V62))))</f>
        <v>330000</v>
      </c>
      <c r="AA67" s="71">
        <f>+IF(I_VENDITE!$E$112=0,'M_VENDITE PRODOTTI SOP'!AA57+'M_VENDITE PRODOTTI SOP'!AA62,IF(I_VENDITE!$E$112=30,Z57+Z62,IF(I_VENDITE!$E$112=60,Y57+Y62,IF(I_VENDITE!$E$112=90,X57+X62,W57+W62))))</f>
        <v>330000</v>
      </c>
      <c r="AB67" s="71">
        <f>+IF(I_VENDITE!$E$112=0,'M_VENDITE PRODOTTI SOP'!AB57+'M_VENDITE PRODOTTI SOP'!AB62,IF(I_VENDITE!$E$112=30,AA57+AA62,IF(I_VENDITE!$E$112=60,Z57+Z62,IF(I_VENDITE!$E$112=90,Y57+Y62,X57+X62))))</f>
        <v>330000</v>
      </c>
      <c r="AC67" s="71">
        <f>+IF(I_VENDITE!$E$112=0,'M_VENDITE PRODOTTI SOP'!AC57+'M_VENDITE PRODOTTI SOP'!AC62,IF(I_VENDITE!$E$112=30,AB57+AB62,IF(I_VENDITE!$E$112=60,AA57+AA62,IF(I_VENDITE!$E$112=90,Z57+Z62,Y57+Y62))))</f>
        <v>330000</v>
      </c>
      <c r="AD67" s="71">
        <f>+IF(I_VENDITE!$E$112=0,'M_VENDITE PRODOTTI SOP'!AD57+'M_VENDITE PRODOTTI SOP'!AD62,IF(I_VENDITE!$E$112=30,AC57+AC62,IF(I_VENDITE!$E$112=60,AB57+AB62,IF(I_VENDITE!$E$112=90,AA57+AA62,Z57+Z62))))</f>
        <v>330000</v>
      </c>
      <c r="AE67" s="71">
        <f>+IF(I_VENDITE!$E$112=0,'M_VENDITE PRODOTTI SOP'!AE57+'M_VENDITE PRODOTTI SOP'!AE62,IF(I_VENDITE!$E$112=30,AD57+AD62,IF(I_VENDITE!$E$112=60,AC57+AC62,IF(I_VENDITE!$E$112=90,AB57+AB62,AA57+AA62))))</f>
        <v>330000</v>
      </c>
      <c r="AF67" s="71">
        <f>+IF(I_VENDITE!$E$112=0,'M_VENDITE PRODOTTI SOP'!AF57+'M_VENDITE PRODOTTI SOP'!AF62,IF(I_VENDITE!$E$112=30,AE57+AE62,IF(I_VENDITE!$E$112=60,AD57+AD62,IF(I_VENDITE!$E$112=90,AC57+AC62,AB57+AB62))))</f>
        <v>330000</v>
      </c>
      <c r="AG67" s="71">
        <f>+IF(I_VENDITE!$E$112=0,'M_VENDITE PRODOTTI SOP'!AG57+'M_VENDITE PRODOTTI SOP'!AG62,IF(I_VENDITE!$E$112=30,AF57+AF62,IF(I_VENDITE!$E$112=60,AE57+AE62,IF(I_VENDITE!$E$112=90,AD57+AD62,AC57+AC62))))</f>
        <v>330000</v>
      </c>
      <c r="AH67" s="71">
        <f>+IF(I_VENDITE!$E$112=0,'M_VENDITE PRODOTTI SOP'!AH57+'M_VENDITE PRODOTTI SOP'!AH62,IF(I_VENDITE!$E$112=30,AG57+AG62,IF(I_VENDITE!$E$112=60,AF57+AF62,IF(I_VENDITE!$E$112=90,AE57+AE62,AD57+AD62))))</f>
        <v>330000</v>
      </c>
      <c r="AI67" s="71">
        <f>+IF(I_VENDITE!$E$112=0,'M_VENDITE PRODOTTI SOP'!AI57+'M_VENDITE PRODOTTI SOP'!AI62,IF(I_VENDITE!$E$112=30,AH57+AH62,IF(I_VENDITE!$E$112=60,AG57+AG62,IF(I_VENDITE!$E$112=90,AF57+AF62,AE57+AE62))))</f>
        <v>330000</v>
      </c>
      <c r="AJ67" s="71">
        <f>+IF(I_VENDITE!$E$112=0,'M_VENDITE PRODOTTI SOP'!AJ57+'M_VENDITE PRODOTTI SOP'!AJ62,IF(I_VENDITE!$E$112=30,AI57+AI62,IF(I_VENDITE!$E$112=60,AH57+AH62,IF(I_VENDITE!$E$112=90,AG57+AG62,AF57+AF62))))</f>
        <v>330000</v>
      </c>
      <c r="AK67" s="71">
        <f>+IF(I_VENDITE!$E$112=0,'M_VENDITE PRODOTTI SOP'!AK57+'M_VENDITE PRODOTTI SOP'!AK62,IF(I_VENDITE!$E$112=30,AJ57+AJ62,IF(I_VENDITE!$E$112=60,AI57+AI62,IF(I_VENDITE!$E$112=90,AH57+AH62,AG57+AG62))))</f>
        <v>330000</v>
      </c>
      <c r="AL67" s="71">
        <f>+IF(I_VENDITE!$E$112=0,'M_VENDITE PRODOTTI SOP'!AL57+'M_VENDITE PRODOTTI SOP'!AL62,IF(I_VENDITE!$E$112=30,AK57+AK62,IF(I_VENDITE!$E$112=60,AJ57+AJ62,IF(I_VENDITE!$E$112=90,AI57+AI62,AH57+AH62))))</f>
        <v>330000</v>
      </c>
      <c r="AM67" s="71">
        <f>+IF(I_VENDITE!$E$112=0,'M_VENDITE PRODOTTI SOP'!AM57+'M_VENDITE PRODOTTI SOP'!AM62,IF(I_VENDITE!$E$112=30,AL57+AL62,IF(I_VENDITE!$E$112=60,AK57+AK62,IF(I_VENDITE!$E$112=90,AJ57+AJ62,AI57+AI62))))</f>
        <v>330000</v>
      </c>
    </row>
    <row r="68" spans="3:39" s="27" customFormat="1" x14ac:dyDescent="0.25">
      <c r="C68" s="27" t="s">
        <v>168</v>
      </c>
      <c r="D68" s="71">
        <f>SUM(D66:D67)</f>
        <v>220000</v>
      </c>
      <c r="E68" s="71">
        <f t="shared" ref="E68:AM68" si="6">SUM(E66:E67)</f>
        <v>220000</v>
      </c>
      <c r="F68" s="71">
        <f t="shared" si="6"/>
        <v>220000</v>
      </c>
      <c r="G68" s="71">
        <f t="shared" si="6"/>
        <v>220000</v>
      </c>
      <c r="H68" s="71">
        <f t="shared" si="6"/>
        <v>550000</v>
      </c>
      <c r="I68" s="71">
        <f t="shared" si="6"/>
        <v>550000</v>
      </c>
      <c r="J68" s="71">
        <f t="shared" si="6"/>
        <v>550000</v>
      </c>
      <c r="K68" s="71">
        <f t="shared" si="6"/>
        <v>550000</v>
      </c>
      <c r="L68" s="71">
        <f t="shared" si="6"/>
        <v>550000</v>
      </c>
      <c r="M68" s="71">
        <f t="shared" si="6"/>
        <v>550000</v>
      </c>
      <c r="N68" s="71">
        <f t="shared" si="6"/>
        <v>550000</v>
      </c>
      <c r="O68" s="71">
        <f t="shared" si="6"/>
        <v>550000</v>
      </c>
      <c r="P68" s="71">
        <f t="shared" si="6"/>
        <v>550000</v>
      </c>
      <c r="Q68" s="71">
        <f t="shared" si="6"/>
        <v>550000</v>
      </c>
      <c r="R68" s="71">
        <f t="shared" si="6"/>
        <v>550000</v>
      </c>
      <c r="S68" s="71">
        <f t="shared" si="6"/>
        <v>550000</v>
      </c>
      <c r="T68" s="71">
        <f t="shared" si="6"/>
        <v>550000</v>
      </c>
      <c r="U68" s="71">
        <f t="shared" si="6"/>
        <v>550000</v>
      </c>
      <c r="V68" s="71">
        <f t="shared" si="6"/>
        <v>550000</v>
      </c>
      <c r="W68" s="71">
        <f t="shared" si="6"/>
        <v>550000</v>
      </c>
      <c r="X68" s="71">
        <f t="shared" si="6"/>
        <v>550000</v>
      </c>
      <c r="Y68" s="71">
        <f t="shared" si="6"/>
        <v>550000</v>
      </c>
      <c r="Z68" s="71">
        <f t="shared" si="6"/>
        <v>550000</v>
      </c>
      <c r="AA68" s="71">
        <f t="shared" si="6"/>
        <v>550000</v>
      </c>
      <c r="AB68" s="71">
        <f t="shared" si="6"/>
        <v>550000</v>
      </c>
      <c r="AC68" s="71">
        <f t="shared" si="6"/>
        <v>550000</v>
      </c>
      <c r="AD68" s="71">
        <f t="shared" si="6"/>
        <v>550000</v>
      </c>
      <c r="AE68" s="71">
        <f t="shared" si="6"/>
        <v>550000</v>
      </c>
      <c r="AF68" s="71">
        <f t="shared" si="6"/>
        <v>550000</v>
      </c>
      <c r="AG68" s="71">
        <f t="shared" si="6"/>
        <v>550000</v>
      </c>
      <c r="AH68" s="71">
        <f t="shared" si="6"/>
        <v>550000</v>
      </c>
      <c r="AI68" s="71">
        <f t="shared" si="6"/>
        <v>550000</v>
      </c>
      <c r="AJ68" s="71">
        <f t="shared" si="6"/>
        <v>550000</v>
      </c>
      <c r="AK68" s="71">
        <f t="shared" si="6"/>
        <v>550000</v>
      </c>
      <c r="AL68" s="71">
        <f t="shared" si="6"/>
        <v>550000</v>
      </c>
      <c r="AM68" s="71">
        <f t="shared" si="6"/>
        <v>550000</v>
      </c>
    </row>
    <row r="70" spans="3:39" s="27" customFormat="1" x14ac:dyDescent="0.25">
      <c r="C70" s="27" t="s">
        <v>169</v>
      </c>
      <c r="D70" s="31">
        <f>+D65</f>
        <v>43861</v>
      </c>
      <c r="E70" s="31">
        <f t="shared" ref="E70:AM70" si="7">+E65</f>
        <v>43890</v>
      </c>
      <c r="F70" s="31">
        <f t="shared" si="7"/>
        <v>43921</v>
      </c>
      <c r="G70" s="31">
        <f t="shared" si="7"/>
        <v>43951</v>
      </c>
      <c r="H70" s="31">
        <f t="shared" si="7"/>
        <v>43982</v>
      </c>
      <c r="I70" s="31">
        <f t="shared" si="7"/>
        <v>44012</v>
      </c>
      <c r="J70" s="31">
        <f t="shared" si="7"/>
        <v>44043</v>
      </c>
      <c r="K70" s="31">
        <f t="shared" si="7"/>
        <v>44074</v>
      </c>
      <c r="L70" s="31">
        <f t="shared" si="7"/>
        <v>44104</v>
      </c>
      <c r="M70" s="31">
        <f t="shared" si="7"/>
        <v>44135</v>
      </c>
      <c r="N70" s="31">
        <f t="shared" si="7"/>
        <v>44165</v>
      </c>
      <c r="O70" s="31">
        <f t="shared" si="7"/>
        <v>44196</v>
      </c>
      <c r="P70" s="31">
        <f t="shared" si="7"/>
        <v>44227</v>
      </c>
      <c r="Q70" s="31">
        <f t="shared" si="7"/>
        <v>44255</v>
      </c>
      <c r="R70" s="31">
        <f t="shared" si="7"/>
        <v>44286</v>
      </c>
      <c r="S70" s="31">
        <f t="shared" si="7"/>
        <v>44316</v>
      </c>
      <c r="T70" s="31">
        <f t="shared" si="7"/>
        <v>44347</v>
      </c>
      <c r="U70" s="31">
        <f t="shared" si="7"/>
        <v>44377</v>
      </c>
      <c r="V70" s="31">
        <f t="shared" si="7"/>
        <v>44408</v>
      </c>
      <c r="W70" s="31">
        <f t="shared" si="7"/>
        <v>44439</v>
      </c>
      <c r="X70" s="31">
        <f t="shared" si="7"/>
        <v>44469</v>
      </c>
      <c r="Y70" s="31">
        <f t="shared" si="7"/>
        <v>44500</v>
      </c>
      <c r="Z70" s="31">
        <f t="shared" si="7"/>
        <v>44530</v>
      </c>
      <c r="AA70" s="31">
        <f t="shared" si="7"/>
        <v>44561</v>
      </c>
      <c r="AB70" s="31">
        <f t="shared" si="7"/>
        <v>44592</v>
      </c>
      <c r="AC70" s="31">
        <f t="shared" si="7"/>
        <v>44620</v>
      </c>
      <c r="AD70" s="31">
        <f t="shared" si="7"/>
        <v>44651</v>
      </c>
      <c r="AE70" s="31">
        <f t="shared" si="7"/>
        <v>44681</v>
      </c>
      <c r="AF70" s="31">
        <f t="shared" si="7"/>
        <v>44712</v>
      </c>
      <c r="AG70" s="31">
        <f t="shared" si="7"/>
        <v>44742</v>
      </c>
      <c r="AH70" s="31">
        <f t="shared" si="7"/>
        <v>44773</v>
      </c>
      <c r="AI70" s="31">
        <f t="shared" si="7"/>
        <v>44804</v>
      </c>
      <c r="AJ70" s="31">
        <f t="shared" si="7"/>
        <v>44834</v>
      </c>
      <c r="AK70" s="31">
        <f t="shared" si="7"/>
        <v>44865</v>
      </c>
      <c r="AL70" s="31">
        <f t="shared" si="7"/>
        <v>44895</v>
      </c>
      <c r="AM70" s="31">
        <f t="shared" si="7"/>
        <v>44926</v>
      </c>
    </row>
    <row r="71" spans="3:39" x14ac:dyDescent="0.25">
      <c r="C71" s="28" t="str">
        <f>+C66</f>
        <v>CLIENTE 1</v>
      </c>
      <c r="D71" s="71">
        <f>D56+D61-D66</f>
        <v>0</v>
      </c>
      <c r="E71" s="71">
        <f t="shared" ref="E71:AM71" si="8">E56+E61-E66</f>
        <v>0</v>
      </c>
      <c r="F71" s="71">
        <f t="shared" si="8"/>
        <v>0</v>
      </c>
      <c r="G71" s="71">
        <f t="shared" si="8"/>
        <v>0</v>
      </c>
      <c r="H71" s="71">
        <f t="shared" si="8"/>
        <v>0</v>
      </c>
      <c r="I71" s="71">
        <f t="shared" si="8"/>
        <v>0</v>
      </c>
      <c r="J71" s="71">
        <f t="shared" si="8"/>
        <v>0</v>
      </c>
      <c r="K71" s="71">
        <f t="shared" si="8"/>
        <v>0</v>
      </c>
      <c r="L71" s="71">
        <f t="shared" si="8"/>
        <v>0</v>
      </c>
      <c r="M71" s="71">
        <f t="shared" si="8"/>
        <v>0</v>
      </c>
      <c r="N71" s="71">
        <f t="shared" si="8"/>
        <v>0</v>
      </c>
      <c r="O71" s="71">
        <f t="shared" si="8"/>
        <v>0</v>
      </c>
      <c r="P71" s="71">
        <f t="shared" si="8"/>
        <v>0</v>
      </c>
      <c r="Q71" s="71">
        <f t="shared" si="8"/>
        <v>0</v>
      </c>
      <c r="R71" s="71">
        <f t="shared" si="8"/>
        <v>0</v>
      </c>
      <c r="S71" s="71">
        <f t="shared" si="8"/>
        <v>0</v>
      </c>
      <c r="T71" s="71">
        <f t="shared" si="8"/>
        <v>0</v>
      </c>
      <c r="U71" s="71">
        <f t="shared" si="8"/>
        <v>0</v>
      </c>
      <c r="V71" s="71">
        <f t="shared" si="8"/>
        <v>0</v>
      </c>
      <c r="W71" s="71">
        <f t="shared" si="8"/>
        <v>0</v>
      </c>
      <c r="X71" s="71">
        <f t="shared" si="8"/>
        <v>0</v>
      </c>
      <c r="Y71" s="71">
        <f t="shared" si="8"/>
        <v>0</v>
      </c>
      <c r="Z71" s="71">
        <f t="shared" si="8"/>
        <v>0</v>
      </c>
      <c r="AA71" s="71">
        <f t="shared" si="8"/>
        <v>0</v>
      </c>
      <c r="AB71" s="71">
        <f t="shared" si="8"/>
        <v>0</v>
      </c>
      <c r="AC71" s="71">
        <f t="shared" si="8"/>
        <v>0</v>
      </c>
      <c r="AD71" s="71">
        <f t="shared" si="8"/>
        <v>0</v>
      </c>
      <c r="AE71" s="71">
        <f t="shared" si="8"/>
        <v>0</v>
      </c>
      <c r="AF71" s="71">
        <f t="shared" si="8"/>
        <v>0</v>
      </c>
      <c r="AG71" s="71">
        <f t="shared" si="8"/>
        <v>0</v>
      </c>
      <c r="AH71" s="71">
        <f t="shared" si="8"/>
        <v>0</v>
      </c>
      <c r="AI71" s="71">
        <f t="shared" si="8"/>
        <v>0</v>
      </c>
      <c r="AJ71" s="71">
        <f t="shared" si="8"/>
        <v>0</v>
      </c>
      <c r="AK71" s="71">
        <f t="shared" si="8"/>
        <v>0</v>
      </c>
      <c r="AL71" s="71">
        <f t="shared" si="8"/>
        <v>0</v>
      </c>
      <c r="AM71" s="71">
        <f t="shared" si="8"/>
        <v>0</v>
      </c>
    </row>
    <row r="72" spans="3:39" x14ac:dyDescent="0.25">
      <c r="C72" s="28" t="str">
        <f>+C67</f>
        <v>CLIENTE 2</v>
      </c>
      <c r="D72" s="71">
        <f>D57+D62-D67</f>
        <v>330000</v>
      </c>
      <c r="E72" s="71">
        <f t="shared" ref="E72:AM72" si="9">E57+E62-E67</f>
        <v>330000</v>
      </c>
      <c r="F72" s="71">
        <f t="shared" si="9"/>
        <v>330000</v>
      </c>
      <c r="G72" s="71">
        <f t="shared" si="9"/>
        <v>330000</v>
      </c>
      <c r="H72" s="71">
        <f t="shared" si="9"/>
        <v>0</v>
      </c>
      <c r="I72" s="71">
        <f t="shared" si="9"/>
        <v>0</v>
      </c>
      <c r="J72" s="71">
        <f t="shared" si="9"/>
        <v>0</v>
      </c>
      <c r="K72" s="71">
        <f t="shared" si="9"/>
        <v>0</v>
      </c>
      <c r="L72" s="71">
        <f t="shared" si="9"/>
        <v>0</v>
      </c>
      <c r="M72" s="71">
        <f t="shared" si="9"/>
        <v>0</v>
      </c>
      <c r="N72" s="71">
        <f t="shared" si="9"/>
        <v>0</v>
      </c>
      <c r="O72" s="71">
        <f t="shared" si="9"/>
        <v>0</v>
      </c>
      <c r="P72" s="71">
        <f t="shared" si="9"/>
        <v>0</v>
      </c>
      <c r="Q72" s="71">
        <f t="shared" si="9"/>
        <v>0</v>
      </c>
      <c r="R72" s="71">
        <f t="shared" si="9"/>
        <v>0</v>
      </c>
      <c r="S72" s="71">
        <f t="shared" si="9"/>
        <v>0</v>
      </c>
      <c r="T72" s="71">
        <f t="shared" si="9"/>
        <v>0</v>
      </c>
      <c r="U72" s="71">
        <f t="shared" si="9"/>
        <v>0</v>
      </c>
      <c r="V72" s="71">
        <f t="shared" si="9"/>
        <v>0</v>
      </c>
      <c r="W72" s="71">
        <f t="shared" si="9"/>
        <v>0</v>
      </c>
      <c r="X72" s="71">
        <f t="shared" si="9"/>
        <v>0</v>
      </c>
      <c r="Y72" s="71">
        <f t="shared" si="9"/>
        <v>0</v>
      </c>
      <c r="Z72" s="71">
        <f t="shared" si="9"/>
        <v>0</v>
      </c>
      <c r="AA72" s="71">
        <f t="shared" si="9"/>
        <v>0</v>
      </c>
      <c r="AB72" s="71">
        <f t="shared" si="9"/>
        <v>0</v>
      </c>
      <c r="AC72" s="71">
        <f t="shared" si="9"/>
        <v>0</v>
      </c>
      <c r="AD72" s="71">
        <f t="shared" si="9"/>
        <v>0</v>
      </c>
      <c r="AE72" s="71">
        <f t="shared" si="9"/>
        <v>0</v>
      </c>
      <c r="AF72" s="71">
        <f t="shared" si="9"/>
        <v>0</v>
      </c>
      <c r="AG72" s="71">
        <f t="shared" si="9"/>
        <v>0</v>
      </c>
      <c r="AH72" s="71">
        <f t="shared" si="9"/>
        <v>0</v>
      </c>
      <c r="AI72" s="71">
        <f t="shared" si="9"/>
        <v>0</v>
      </c>
      <c r="AJ72" s="71">
        <f t="shared" si="9"/>
        <v>0</v>
      </c>
      <c r="AK72" s="71">
        <f t="shared" si="9"/>
        <v>0</v>
      </c>
      <c r="AL72" s="71">
        <f t="shared" si="9"/>
        <v>0</v>
      </c>
      <c r="AM72" s="71">
        <f t="shared" si="9"/>
        <v>0</v>
      </c>
    </row>
    <row r="73" spans="3:39" s="27" customFormat="1" x14ac:dyDescent="0.25">
      <c r="C73" s="27" t="s">
        <v>170</v>
      </c>
      <c r="D73" s="71">
        <f>SUM(D71:D72)</f>
        <v>330000</v>
      </c>
      <c r="E73" s="71">
        <f t="shared" ref="E73:AM73" si="10">SUM(E71:E72)</f>
        <v>330000</v>
      </c>
      <c r="F73" s="71">
        <f t="shared" si="10"/>
        <v>330000</v>
      </c>
      <c r="G73" s="71">
        <f t="shared" si="10"/>
        <v>330000</v>
      </c>
      <c r="H73" s="71">
        <f t="shared" si="10"/>
        <v>0</v>
      </c>
      <c r="I73" s="71">
        <f t="shared" si="10"/>
        <v>0</v>
      </c>
      <c r="J73" s="71">
        <f t="shared" si="10"/>
        <v>0</v>
      </c>
      <c r="K73" s="71">
        <f t="shared" si="10"/>
        <v>0</v>
      </c>
      <c r="L73" s="71">
        <f t="shared" si="10"/>
        <v>0</v>
      </c>
      <c r="M73" s="71">
        <f t="shared" si="10"/>
        <v>0</v>
      </c>
      <c r="N73" s="71">
        <f t="shared" si="10"/>
        <v>0</v>
      </c>
      <c r="O73" s="71">
        <f t="shared" si="10"/>
        <v>0</v>
      </c>
      <c r="P73" s="71">
        <f t="shared" si="10"/>
        <v>0</v>
      </c>
      <c r="Q73" s="71">
        <f t="shared" si="10"/>
        <v>0</v>
      </c>
      <c r="R73" s="71">
        <f t="shared" si="10"/>
        <v>0</v>
      </c>
      <c r="S73" s="71">
        <f t="shared" si="10"/>
        <v>0</v>
      </c>
      <c r="T73" s="71">
        <f t="shared" si="10"/>
        <v>0</v>
      </c>
      <c r="U73" s="71">
        <f t="shared" si="10"/>
        <v>0</v>
      </c>
      <c r="V73" s="71">
        <f t="shared" si="10"/>
        <v>0</v>
      </c>
      <c r="W73" s="71">
        <f t="shared" si="10"/>
        <v>0</v>
      </c>
      <c r="X73" s="71">
        <f t="shared" si="10"/>
        <v>0</v>
      </c>
      <c r="Y73" s="71">
        <f t="shared" si="10"/>
        <v>0</v>
      </c>
      <c r="Z73" s="71">
        <f t="shared" si="10"/>
        <v>0</v>
      </c>
      <c r="AA73" s="71">
        <f t="shared" si="10"/>
        <v>0</v>
      </c>
      <c r="AB73" s="71">
        <f t="shared" si="10"/>
        <v>0</v>
      </c>
      <c r="AC73" s="71">
        <f t="shared" si="10"/>
        <v>0</v>
      </c>
      <c r="AD73" s="71">
        <f t="shared" si="10"/>
        <v>0</v>
      </c>
      <c r="AE73" s="71">
        <f t="shared" si="10"/>
        <v>0</v>
      </c>
      <c r="AF73" s="71">
        <f t="shared" si="10"/>
        <v>0</v>
      </c>
      <c r="AG73" s="71">
        <f t="shared" si="10"/>
        <v>0</v>
      </c>
      <c r="AH73" s="71">
        <f t="shared" si="10"/>
        <v>0</v>
      </c>
      <c r="AI73" s="71">
        <f t="shared" si="10"/>
        <v>0</v>
      </c>
      <c r="AJ73" s="71">
        <f t="shared" si="10"/>
        <v>0</v>
      </c>
      <c r="AK73" s="71">
        <f t="shared" si="10"/>
        <v>0</v>
      </c>
      <c r="AL73" s="71">
        <f t="shared" si="10"/>
        <v>0</v>
      </c>
      <c r="AM73" s="71">
        <f t="shared" si="10"/>
        <v>0</v>
      </c>
    </row>
    <row r="75" spans="3:39" s="27" customFormat="1" x14ac:dyDescent="0.25">
      <c r="C75" s="27" t="s">
        <v>171</v>
      </c>
      <c r="D75" s="31">
        <f>+D70</f>
        <v>43861</v>
      </c>
      <c r="E75" s="31">
        <f t="shared" ref="E75:AM75" si="11">+E70</f>
        <v>43890</v>
      </c>
      <c r="F75" s="31">
        <f t="shared" si="11"/>
        <v>43921</v>
      </c>
      <c r="G75" s="31">
        <f t="shared" si="11"/>
        <v>43951</v>
      </c>
      <c r="H75" s="31">
        <f t="shared" si="11"/>
        <v>43982</v>
      </c>
      <c r="I75" s="31">
        <f t="shared" si="11"/>
        <v>44012</v>
      </c>
      <c r="J75" s="31">
        <f t="shared" si="11"/>
        <v>44043</v>
      </c>
      <c r="K75" s="31">
        <f t="shared" si="11"/>
        <v>44074</v>
      </c>
      <c r="L75" s="31">
        <f t="shared" si="11"/>
        <v>44104</v>
      </c>
      <c r="M75" s="31">
        <f t="shared" si="11"/>
        <v>44135</v>
      </c>
      <c r="N75" s="31">
        <f t="shared" si="11"/>
        <v>44165</v>
      </c>
      <c r="O75" s="31">
        <f t="shared" si="11"/>
        <v>44196</v>
      </c>
      <c r="P75" s="31">
        <f t="shared" si="11"/>
        <v>44227</v>
      </c>
      <c r="Q75" s="31">
        <f t="shared" si="11"/>
        <v>44255</v>
      </c>
      <c r="R75" s="31">
        <f t="shared" si="11"/>
        <v>44286</v>
      </c>
      <c r="S75" s="31">
        <f t="shared" si="11"/>
        <v>44316</v>
      </c>
      <c r="T75" s="31">
        <f t="shared" si="11"/>
        <v>44347</v>
      </c>
      <c r="U75" s="31">
        <f t="shared" si="11"/>
        <v>44377</v>
      </c>
      <c r="V75" s="31">
        <f t="shared" si="11"/>
        <v>44408</v>
      </c>
      <c r="W75" s="31">
        <f t="shared" si="11"/>
        <v>44439</v>
      </c>
      <c r="X75" s="31">
        <f t="shared" si="11"/>
        <v>44469</v>
      </c>
      <c r="Y75" s="31">
        <f t="shared" si="11"/>
        <v>44500</v>
      </c>
      <c r="Z75" s="31">
        <f t="shared" si="11"/>
        <v>44530</v>
      </c>
      <c r="AA75" s="31">
        <f t="shared" si="11"/>
        <v>44561</v>
      </c>
      <c r="AB75" s="31">
        <f t="shared" si="11"/>
        <v>44592</v>
      </c>
      <c r="AC75" s="31">
        <f t="shared" si="11"/>
        <v>44620</v>
      </c>
      <c r="AD75" s="31">
        <f t="shared" si="11"/>
        <v>44651</v>
      </c>
      <c r="AE75" s="31">
        <f t="shared" si="11"/>
        <v>44681</v>
      </c>
      <c r="AF75" s="31">
        <f t="shared" si="11"/>
        <v>44712</v>
      </c>
      <c r="AG75" s="31">
        <f t="shared" si="11"/>
        <v>44742</v>
      </c>
      <c r="AH75" s="31">
        <f t="shared" si="11"/>
        <v>44773</v>
      </c>
      <c r="AI75" s="31">
        <f t="shared" si="11"/>
        <v>44804</v>
      </c>
      <c r="AJ75" s="31">
        <f t="shared" si="11"/>
        <v>44834</v>
      </c>
      <c r="AK75" s="31">
        <f t="shared" si="11"/>
        <v>44865</v>
      </c>
      <c r="AL75" s="31">
        <f t="shared" si="11"/>
        <v>44895</v>
      </c>
      <c r="AM75" s="31">
        <f t="shared" si="11"/>
        <v>44926</v>
      </c>
    </row>
    <row r="76" spans="3:39" x14ac:dyDescent="0.25">
      <c r="C76" s="28" t="str">
        <f t="shared" ref="C76:C95" si="12">+C3</f>
        <v>Farmaco 1</v>
      </c>
      <c r="D76" s="70">
        <f>+(I_VENDITE!$D4/30)*I_VENDITE!D58</f>
        <v>1000</v>
      </c>
      <c r="E76" s="70">
        <f>+(I_VENDITE!$D4/30)*I_VENDITE!E58</f>
        <v>1000</v>
      </c>
      <c r="F76" s="70">
        <f>+(I_VENDITE!$D4/30)*I_VENDITE!F58</f>
        <v>1000</v>
      </c>
      <c r="G76" s="70">
        <f>+(I_VENDITE!$D4/30)*I_VENDITE!G58</f>
        <v>1000</v>
      </c>
      <c r="H76" s="70">
        <f>+(I_VENDITE!$D4/30)*I_VENDITE!H58</f>
        <v>1000</v>
      </c>
      <c r="I76" s="70">
        <f>+(I_VENDITE!$D4/30)*I_VENDITE!I58</f>
        <v>1000</v>
      </c>
      <c r="J76" s="70">
        <f>+(I_VENDITE!$D4/30)*I_VENDITE!J58</f>
        <v>1000</v>
      </c>
      <c r="K76" s="70">
        <f>+(I_VENDITE!$D4/30)*I_VENDITE!K58</f>
        <v>1000</v>
      </c>
      <c r="L76" s="70">
        <f>+(I_VENDITE!$D4/30)*I_VENDITE!L58</f>
        <v>1000</v>
      </c>
      <c r="M76" s="70">
        <f>+(I_VENDITE!$D4/30)*I_VENDITE!M58</f>
        <v>1000</v>
      </c>
      <c r="N76" s="70">
        <f>+(I_VENDITE!$D4/30)*I_VENDITE!N58</f>
        <v>1000</v>
      </c>
      <c r="O76" s="70">
        <f>+(I_VENDITE!$D4/30)*I_VENDITE!O58</f>
        <v>1000</v>
      </c>
      <c r="P76" s="70">
        <f>+(I_VENDITE!$D4/30)*I_VENDITE!P58</f>
        <v>1000</v>
      </c>
      <c r="Q76" s="70">
        <f>+(I_VENDITE!$D4/30)*I_VENDITE!Q58</f>
        <v>1000</v>
      </c>
      <c r="R76" s="70">
        <f>+(I_VENDITE!$D4/30)*I_VENDITE!R58</f>
        <v>1000</v>
      </c>
      <c r="S76" s="70">
        <f>+(I_VENDITE!$D4/30)*I_VENDITE!S58</f>
        <v>1000</v>
      </c>
      <c r="T76" s="70">
        <f>+(I_VENDITE!$D4/30)*I_VENDITE!T58</f>
        <v>1000</v>
      </c>
      <c r="U76" s="70">
        <f>+(I_VENDITE!$D4/30)*I_VENDITE!U58</f>
        <v>1000</v>
      </c>
      <c r="V76" s="70">
        <f>+(I_VENDITE!$D4/30)*I_VENDITE!V58</f>
        <v>1000</v>
      </c>
      <c r="W76" s="70">
        <f>+(I_VENDITE!$D4/30)*I_VENDITE!W58</f>
        <v>1000</v>
      </c>
      <c r="X76" s="70">
        <f>+(I_VENDITE!$D4/30)*I_VENDITE!X58</f>
        <v>1000</v>
      </c>
      <c r="Y76" s="70">
        <f>+(I_VENDITE!$D4/30)*I_VENDITE!Y58</f>
        <v>1000</v>
      </c>
      <c r="Z76" s="70">
        <f>+(I_VENDITE!$D4/30)*I_VENDITE!Z58</f>
        <v>1000</v>
      </c>
      <c r="AA76" s="70">
        <f>+(I_VENDITE!$D4/30)*I_VENDITE!AA58</f>
        <v>1000</v>
      </c>
      <c r="AB76" s="70">
        <f>+(I_VENDITE!$D4/30)*I_VENDITE!AB58</f>
        <v>1000</v>
      </c>
      <c r="AC76" s="70">
        <f>+(I_VENDITE!$D4/30)*I_VENDITE!AC58</f>
        <v>1000</v>
      </c>
      <c r="AD76" s="70">
        <f>+(I_VENDITE!$D4/30)*I_VENDITE!AD58</f>
        <v>1000</v>
      </c>
      <c r="AE76" s="70">
        <f>+(I_VENDITE!$D4/30)*I_VENDITE!AE58</f>
        <v>1000</v>
      </c>
      <c r="AF76" s="70">
        <f>+(I_VENDITE!$D4/30)*I_VENDITE!AF58</f>
        <v>1000</v>
      </c>
      <c r="AG76" s="70">
        <f>+(I_VENDITE!$D4/30)*I_VENDITE!AG58</f>
        <v>1000</v>
      </c>
      <c r="AH76" s="70">
        <f>+(I_VENDITE!$D4/30)*I_VENDITE!AH58</f>
        <v>1000</v>
      </c>
      <c r="AI76" s="70">
        <f>+(I_VENDITE!$D4/30)*I_VENDITE!AI58</f>
        <v>1000</v>
      </c>
      <c r="AJ76" s="70">
        <f>+(I_VENDITE!$D4/30)*I_VENDITE!AJ58</f>
        <v>1000</v>
      </c>
      <c r="AK76" s="70">
        <f>+(I_VENDITE!$D4/30)*I_VENDITE!AK58</f>
        <v>1000</v>
      </c>
      <c r="AL76" s="70">
        <f>+(I_VENDITE!$D4/30)*I_VENDITE!AL58</f>
        <v>1000</v>
      </c>
      <c r="AM76" s="70">
        <f>+(I_VENDITE!$D4/30)*I_VENDITE!AM58</f>
        <v>1000</v>
      </c>
    </row>
    <row r="77" spans="3:39" x14ac:dyDescent="0.25">
      <c r="C77" s="28" t="str">
        <f t="shared" si="12"/>
        <v>Farmaco 2</v>
      </c>
      <c r="D77" s="70">
        <f>+(I_VENDITE!$D5/30)*I_VENDITE!D59</f>
        <v>1000</v>
      </c>
      <c r="E77" s="70">
        <f>+(I_VENDITE!$D5/30)*I_VENDITE!E59</f>
        <v>1000</v>
      </c>
      <c r="F77" s="70">
        <f>+(I_VENDITE!$D5/30)*I_VENDITE!F59</f>
        <v>1000</v>
      </c>
      <c r="G77" s="70">
        <f>+(I_VENDITE!$D5/30)*I_VENDITE!G59</f>
        <v>1000</v>
      </c>
      <c r="H77" s="70">
        <f>+(I_VENDITE!$D5/30)*I_VENDITE!H59</f>
        <v>1000</v>
      </c>
      <c r="I77" s="70">
        <f>+(I_VENDITE!$D5/30)*I_VENDITE!I59</f>
        <v>1000</v>
      </c>
      <c r="J77" s="70">
        <f>+(I_VENDITE!$D5/30)*I_VENDITE!J59</f>
        <v>1000</v>
      </c>
      <c r="K77" s="70">
        <f>+(I_VENDITE!$D5/30)*I_VENDITE!K59</f>
        <v>1000</v>
      </c>
      <c r="L77" s="70">
        <f>+(I_VENDITE!$D5/30)*I_VENDITE!L59</f>
        <v>1000</v>
      </c>
      <c r="M77" s="70">
        <f>+(I_VENDITE!$D5/30)*I_VENDITE!M59</f>
        <v>1000</v>
      </c>
      <c r="N77" s="70">
        <f>+(I_VENDITE!$D5/30)*I_VENDITE!N59</f>
        <v>1000</v>
      </c>
      <c r="O77" s="70">
        <f>+(I_VENDITE!$D5/30)*I_VENDITE!O59</f>
        <v>1000</v>
      </c>
      <c r="P77" s="70">
        <f>+(I_VENDITE!$D5/30)*I_VENDITE!P59</f>
        <v>1000</v>
      </c>
      <c r="Q77" s="70">
        <f>+(I_VENDITE!$D5/30)*I_VENDITE!Q59</f>
        <v>1000</v>
      </c>
      <c r="R77" s="70">
        <f>+(I_VENDITE!$D5/30)*I_VENDITE!R59</f>
        <v>1000</v>
      </c>
      <c r="S77" s="70">
        <f>+(I_VENDITE!$D5/30)*I_VENDITE!S59</f>
        <v>1000</v>
      </c>
      <c r="T77" s="70">
        <f>+(I_VENDITE!$D5/30)*I_VENDITE!T59</f>
        <v>1000</v>
      </c>
      <c r="U77" s="70">
        <f>+(I_VENDITE!$D5/30)*I_VENDITE!U59</f>
        <v>1000</v>
      </c>
      <c r="V77" s="70">
        <f>+(I_VENDITE!$D5/30)*I_VENDITE!V59</f>
        <v>1000</v>
      </c>
      <c r="W77" s="70">
        <f>+(I_VENDITE!$D5/30)*I_VENDITE!W59</f>
        <v>1000</v>
      </c>
      <c r="X77" s="70">
        <f>+(I_VENDITE!$D5/30)*I_VENDITE!X59</f>
        <v>1000</v>
      </c>
      <c r="Y77" s="70">
        <f>+(I_VENDITE!$D5/30)*I_VENDITE!Y59</f>
        <v>1000</v>
      </c>
      <c r="Z77" s="70">
        <f>+(I_VENDITE!$D5/30)*I_VENDITE!Z59</f>
        <v>1000</v>
      </c>
      <c r="AA77" s="70">
        <f>+(I_VENDITE!$D5/30)*I_VENDITE!AA59</f>
        <v>1000</v>
      </c>
      <c r="AB77" s="70">
        <f>+(I_VENDITE!$D5/30)*I_VENDITE!AB59</f>
        <v>1000</v>
      </c>
      <c r="AC77" s="70">
        <f>+(I_VENDITE!$D5/30)*I_VENDITE!AC59</f>
        <v>1000</v>
      </c>
      <c r="AD77" s="70">
        <f>+(I_VENDITE!$D5/30)*I_VENDITE!AD59</f>
        <v>1000</v>
      </c>
      <c r="AE77" s="70">
        <f>+(I_VENDITE!$D5/30)*I_VENDITE!AE59</f>
        <v>1000</v>
      </c>
      <c r="AF77" s="70">
        <f>+(I_VENDITE!$D5/30)*I_VENDITE!AF59</f>
        <v>1000</v>
      </c>
      <c r="AG77" s="70">
        <f>+(I_VENDITE!$D5/30)*I_VENDITE!AG59</f>
        <v>1000</v>
      </c>
      <c r="AH77" s="70">
        <f>+(I_VENDITE!$D5/30)*I_VENDITE!AH59</f>
        <v>1000</v>
      </c>
      <c r="AI77" s="70">
        <f>+(I_VENDITE!$D5/30)*I_VENDITE!AI59</f>
        <v>1000</v>
      </c>
      <c r="AJ77" s="70">
        <f>+(I_VENDITE!$D5/30)*I_VENDITE!AJ59</f>
        <v>1000</v>
      </c>
      <c r="AK77" s="70">
        <f>+(I_VENDITE!$D5/30)*I_VENDITE!AK59</f>
        <v>1000</v>
      </c>
      <c r="AL77" s="70">
        <f>+(I_VENDITE!$D5/30)*I_VENDITE!AL59</f>
        <v>1000</v>
      </c>
      <c r="AM77" s="70">
        <f>+(I_VENDITE!$D5/30)*I_VENDITE!AM59</f>
        <v>1000</v>
      </c>
    </row>
    <row r="78" spans="3:39" x14ac:dyDescent="0.25">
      <c r="C78" s="28" t="str">
        <f t="shared" si="12"/>
        <v>Farmaco 3</v>
      </c>
      <c r="D78" s="70">
        <f>+(I_VENDITE!$D6/30)*I_VENDITE!D60</f>
        <v>1000</v>
      </c>
      <c r="E78" s="70">
        <f>+(I_VENDITE!$D6/30)*I_VENDITE!E60</f>
        <v>1000</v>
      </c>
      <c r="F78" s="70">
        <f>+(I_VENDITE!$D6/30)*I_VENDITE!F60</f>
        <v>1000</v>
      </c>
      <c r="G78" s="70">
        <f>+(I_VENDITE!$D6/30)*I_VENDITE!G60</f>
        <v>1000</v>
      </c>
      <c r="H78" s="70">
        <f>+(I_VENDITE!$D6/30)*I_VENDITE!H60</f>
        <v>1000</v>
      </c>
      <c r="I78" s="70">
        <f>+(I_VENDITE!$D6/30)*I_VENDITE!I60</f>
        <v>1000</v>
      </c>
      <c r="J78" s="70">
        <f>+(I_VENDITE!$D6/30)*I_VENDITE!J60</f>
        <v>1000</v>
      </c>
      <c r="K78" s="70">
        <f>+(I_VENDITE!$D6/30)*I_VENDITE!K60</f>
        <v>1000</v>
      </c>
      <c r="L78" s="70">
        <f>+(I_VENDITE!$D6/30)*I_VENDITE!L60</f>
        <v>1000</v>
      </c>
      <c r="M78" s="70">
        <f>+(I_VENDITE!$D6/30)*I_VENDITE!M60</f>
        <v>1000</v>
      </c>
      <c r="N78" s="70">
        <f>+(I_VENDITE!$D6/30)*I_VENDITE!N60</f>
        <v>1000</v>
      </c>
      <c r="O78" s="70">
        <f>+(I_VENDITE!$D6/30)*I_VENDITE!O60</f>
        <v>1000</v>
      </c>
      <c r="P78" s="70">
        <f>+(I_VENDITE!$D6/30)*I_VENDITE!P60</f>
        <v>1000</v>
      </c>
      <c r="Q78" s="70">
        <f>+(I_VENDITE!$D6/30)*I_VENDITE!Q60</f>
        <v>1000</v>
      </c>
      <c r="R78" s="70">
        <f>+(I_VENDITE!$D6/30)*I_VENDITE!R60</f>
        <v>1000</v>
      </c>
      <c r="S78" s="70">
        <f>+(I_VENDITE!$D6/30)*I_VENDITE!S60</f>
        <v>1000</v>
      </c>
      <c r="T78" s="70">
        <f>+(I_VENDITE!$D6/30)*I_VENDITE!T60</f>
        <v>1000</v>
      </c>
      <c r="U78" s="70">
        <f>+(I_VENDITE!$D6/30)*I_VENDITE!U60</f>
        <v>1000</v>
      </c>
      <c r="V78" s="70">
        <f>+(I_VENDITE!$D6/30)*I_VENDITE!V60</f>
        <v>1000</v>
      </c>
      <c r="W78" s="70">
        <f>+(I_VENDITE!$D6/30)*I_VENDITE!W60</f>
        <v>1000</v>
      </c>
      <c r="X78" s="70">
        <f>+(I_VENDITE!$D6/30)*I_VENDITE!X60</f>
        <v>1000</v>
      </c>
      <c r="Y78" s="70">
        <f>+(I_VENDITE!$D6/30)*I_VENDITE!Y60</f>
        <v>1000</v>
      </c>
      <c r="Z78" s="70">
        <f>+(I_VENDITE!$D6/30)*I_VENDITE!Z60</f>
        <v>1000</v>
      </c>
      <c r="AA78" s="70">
        <f>+(I_VENDITE!$D6/30)*I_VENDITE!AA60</f>
        <v>1000</v>
      </c>
      <c r="AB78" s="70">
        <f>+(I_VENDITE!$D6/30)*I_VENDITE!AB60</f>
        <v>1000</v>
      </c>
      <c r="AC78" s="70">
        <f>+(I_VENDITE!$D6/30)*I_VENDITE!AC60</f>
        <v>1000</v>
      </c>
      <c r="AD78" s="70">
        <f>+(I_VENDITE!$D6/30)*I_VENDITE!AD60</f>
        <v>1000</v>
      </c>
      <c r="AE78" s="70">
        <f>+(I_VENDITE!$D6/30)*I_VENDITE!AE60</f>
        <v>1000</v>
      </c>
      <c r="AF78" s="70">
        <f>+(I_VENDITE!$D6/30)*I_VENDITE!AF60</f>
        <v>1000</v>
      </c>
      <c r="AG78" s="70">
        <f>+(I_VENDITE!$D6/30)*I_VENDITE!AG60</f>
        <v>1000</v>
      </c>
      <c r="AH78" s="70">
        <f>+(I_VENDITE!$D6/30)*I_VENDITE!AH60</f>
        <v>1000</v>
      </c>
      <c r="AI78" s="70">
        <f>+(I_VENDITE!$D6/30)*I_VENDITE!AI60</f>
        <v>1000</v>
      </c>
      <c r="AJ78" s="70">
        <f>+(I_VENDITE!$D6/30)*I_VENDITE!AJ60</f>
        <v>1000</v>
      </c>
      <c r="AK78" s="70">
        <f>+(I_VENDITE!$D6/30)*I_VENDITE!AK60</f>
        <v>1000</v>
      </c>
      <c r="AL78" s="70">
        <f>+(I_VENDITE!$D6/30)*I_VENDITE!AL60</f>
        <v>1000</v>
      </c>
      <c r="AM78" s="70">
        <f>+(I_VENDITE!$D6/30)*I_VENDITE!AM60</f>
        <v>1000</v>
      </c>
    </row>
    <row r="79" spans="3:39" x14ac:dyDescent="0.25">
      <c r="C79" s="28" t="str">
        <f t="shared" si="12"/>
        <v>Farmaco 4</v>
      </c>
      <c r="D79" s="70">
        <f>+(I_VENDITE!$D7/30)*I_VENDITE!D61</f>
        <v>1000</v>
      </c>
      <c r="E79" s="70">
        <f>+(I_VENDITE!$D7/30)*I_VENDITE!E61</f>
        <v>1000</v>
      </c>
      <c r="F79" s="70">
        <f>+(I_VENDITE!$D7/30)*I_VENDITE!F61</f>
        <v>1000</v>
      </c>
      <c r="G79" s="70">
        <f>+(I_VENDITE!$D7/30)*I_VENDITE!G61</f>
        <v>1000</v>
      </c>
      <c r="H79" s="70">
        <f>+(I_VENDITE!$D7/30)*I_VENDITE!H61</f>
        <v>1000</v>
      </c>
      <c r="I79" s="70">
        <f>+(I_VENDITE!$D7/30)*I_VENDITE!I61</f>
        <v>1000</v>
      </c>
      <c r="J79" s="70">
        <f>+(I_VENDITE!$D7/30)*I_VENDITE!J61</f>
        <v>1000</v>
      </c>
      <c r="K79" s="70">
        <f>+(I_VENDITE!$D7/30)*I_VENDITE!K61</f>
        <v>1000</v>
      </c>
      <c r="L79" s="70">
        <f>+(I_VENDITE!$D7/30)*I_VENDITE!L61</f>
        <v>1000</v>
      </c>
      <c r="M79" s="70">
        <f>+(I_VENDITE!$D7/30)*I_VENDITE!M61</f>
        <v>1000</v>
      </c>
      <c r="N79" s="70">
        <f>+(I_VENDITE!$D7/30)*I_VENDITE!N61</f>
        <v>1000</v>
      </c>
      <c r="O79" s="70">
        <f>+(I_VENDITE!$D7/30)*I_VENDITE!O61</f>
        <v>1000</v>
      </c>
      <c r="P79" s="70">
        <f>+(I_VENDITE!$D7/30)*I_VENDITE!P61</f>
        <v>1000</v>
      </c>
      <c r="Q79" s="70">
        <f>+(I_VENDITE!$D7/30)*I_VENDITE!Q61</f>
        <v>1000</v>
      </c>
      <c r="R79" s="70">
        <f>+(I_VENDITE!$D7/30)*I_VENDITE!R61</f>
        <v>1000</v>
      </c>
      <c r="S79" s="70">
        <f>+(I_VENDITE!$D7/30)*I_VENDITE!S61</f>
        <v>1000</v>
      </c>
      <c r="T79" s="70">
        <f>+(I_VENDITE!$D7/30)*I_VENDITE!T61</f>
        <v>1000</v>
      </c>
      <c r="U79" s="70">
        <f>+(I_VENDITE!$D7/30)*I_VENDITE!U61</f>
        <v>1000</v>
      </c>
      <c r="V79" s="70">
        <f>+(I_VENDITE!$D7/30)*I_VENDITE!V61</f>
        <v>1000</v>
      </c>
      <c r="W79" s="70">
        <f>+(I_VENDITE!$D7/30)*I_VENDITE!W61</f>
        <v>1000</v>
      </c>
      <c r="X79" s="70">
        <f>+(I_VENDITE!$D7/30)*I_VENDITE!X61</f>
        <v>1000</v>
      </c>
      <c r="Y79" s="70">
        <f>+(I_VENDITE!$D7/30)*I_VENDITE!Y61</f>
        <v>1000</v>
      </c>
      <c r="Z79" s="70">
        <f>+(I_VENDITE!$D7/30)*I_VENDITE!Z61</f>
        <v>1000</v>
      </c>
      <c r="AA79" s="70">
        <f>+(I_VENDITE!$D7/30)*I_VENDITE!AA61</f>
        <v>1000</v>
      </c>
      <c r="AB79" s="70">
        <f>+(I_VENDITE!$D7/30)*I_VENDITE!AB61</f>
        <v>1000</v>
      </c>
      <c r="AC79" s="70">
        <f>+(I_VENDITE!$D7/30)*I_VENDITE!AC61</f>
        <v>1000</v>
      </c>
      <c r="AD79" s="70">
        <f>+(I_VENDITE!$D7/30)*I_VENDITE!AD61</f>
        <v>1000</v>
      </c>
      <c r="AE79" s="70">
        <f>+(I_VENDITE!$D7/30)*I_VENDITE!AE61</f>
        <v>1000</v>
      </c>
      <c r="AF79" s="70">
        <f>+(I_VENDITE!$D7/30)*I_VENDITE!AF61</f>
        <v>1000</v>
      </c>
      <c r="AG79" s="70">
        <f>+(I_VENDITE!$D7/30)*I_VENDITE!AG61</f>
        <v>1000</v>
      </c>
      <c r="AH79" s="70">
        <f>+(I_VENDITE!$D7/30)*I_VENDITE!AH61</f>
        <v>1000</v>
      </c>
      <c r="AI79" s="70">
        <f>+(I_VENDITE!$D7/30)*I_VENDITE!AI61</f>
        <v>1000</v>
      </c>
      <c r="AJ79" s="70">
        <f>+(I_VENDITE!$D7/30)*I_VENDITE!AJ61</f>
        <v>1000</v>
      </c>
      <c r="AK79" s="70">
        <f>+(I_VENDITE!$D7/30)*I_VENDITE!AK61</f>
        <v>1000</v>
      </c>
      <c r="AL79" s="70">
        <f>+(I_VENDITE!$D7/30)*I_VENDITE!AL61</f>
        <v>1000</v>
      </c>
      <c r="AM79" s="70">
        <f>+(I_VENDITE!$D7/30)*I_VENDITE!AM61</f>
        <v>1000</v>
      </c>
    </row>
    <row r="80" spans="3:39" x14ac:dyDescent="0.25">
      <c r="C80" s="28" t="str">
        <f t="shared" si="12"/>
        <v>Farmaco 5</v>
      </c>
      <c r="D80" s="70">
        <f>+(I_VENDITE!$D8/30)*I_VENDITE!D62</f>
        <v>1000</v>
      </c>
      <c r="E80" s="70">
        <f>+(I_VENDITE!$D8/30)*I_VENDITE!E62</f>
        <v>1000</v>
      </c>
      <c r="F80" s="70">
        <f>+(I_VENDITE!$D8/30)*I_VENDITE!F62</f>
        <v>1000</v>
      </c>
      <c r="G80" s="70">
        <f>+(I_VENDITE!$D8/30)*I_VENDITE!G62</f>
        <v>1000</v>
      </c>
      <c r="H80" s="70">
        <f>+(I_VENDITE!$D8/30)*I_VENDITE!H62</f>
        <v>1000</v>
      </c>
      <c r="I80" s="70">
        <f>+(I_VENDITE!$D8/30)*I_VENDITE!I62</f>
        <v>1000</v>
      </c>
      <c r="J80" s="70">
        <f>+(I_VENDITE!$D8/30)*I_VENDITE!J62</f>
        <v>1000</v>
      </c>
      <c r="K80" s="70">
        <f>+(I_VENDITE!$D8/30)*I_VENDITE!K62</f>
        <v>1000</v>
      </c>
      <c r="L80" s="70">
        <f>+(I_VENDITE!$D8/30)*I_VENDITE!L62</f>
        <v>1000</v>
      </c>
      <c r="M80" s="70">
        <f>+(I_VENDITE!$D8/30)*I_VENDITE!M62</f>
        <v>1000</v>
      </c>
      <c r="N80" s="70">
        <f>+(I_VENDITE!$D8/30)*I_VENDITE!N62</f>
        <v>1000</v>
      </c>
      <c r="O80" s="70">
        <f>+(I_VENDITE!$D8/30)*I_VENDITE!O62</f>
        <v>1000</v>
      </c>
      <c r="P80" s="70">
        <f>+(I_VENDITE!$D8/30)*I_VENDITE!P62</f>
        <v>1000</v>
      </c>
      <c r="Q80" s="70">
        <f>+(I_VENDITE!$D8/30)*I_VENDITE!Q62</f>
        <v>1000</v>
      </c>
      <c r="R80" s="70">
        <f>+(I_VENDITE!$D8/30)*I_VENDITE!R62</f>
        <v>1000</v>
      </c>
      <c r="S80" s="70">
        <f>+(I_VENDITE!$D8/30)*I_VENDITE!S62</f>
        <v>1000</v>
      </c>
      <c r="T80" s="70">
        <f>+(I_VENDITE!$D8/30)*I_VENDITE!T62</f>
        <v>1000</v>
      </c>
      <c r="U80" s="70">
        <f>+(I_VENDITE!$D8/30)*I_VENDITE!U62</f>
        <v>1000</v>
      </c>
      <c r="V80" s="70">
        <f>+(I_VENDITE!$D8/30)*I_VENDITE!V62</f>
        <v>1000</v>
      </c>
      <c r="W80" s="70">
        <f>+(I_VENDITE!$D8/30)*I_VENDITE!W62</f>
        <v>1000</v>
      </c>
      <c r="X80" s="70">
        <f>+(I_VENDITE!$D8/30)*I_VENDITE!X62</f>
        <v>1000</v>
      </c>
      <c r="Y80" s="70">
        <f>+(I_VENDITE!$D8/30)*I_VENDITE!Y62</f>
        <v>1000</v>
      </c>
      <c r="Z80" s="70">
        <f>+(I_VENDITE!$D8/30)*I_VENDITE!Z62</f>
        <v>1000</v>
      </c>
      <c r="AA80" s="70">
        <f>+(I_VENDITE!$D8/30)*I_VENDITE!AA62</f>
        <v>1000</v>
      </c>
      <c r="AB80" s="70">
        <f>+(I_VENDITE!$D8/30)*I_VENDITE!AB62</f>
        <v>1000</v>
      </c>
      <c r="AC80" s="70">
        <f>+(I_VENDITE!$D8/30)*I_VENDITE!AC62</f>
        <v>1000</v>
      </c>
      <c r="AD80" s="70">
        <f>+(I_VENDITE!$D8/30)*I_VENDITE!AD62</f>
        <v>1000</v>
      </c>
      <c r="AE80" s="70">
        <f>+(I_VENDITE!$D8/30)*I_VENDITE!AE62</f>
        <v>1000</v>
      </c>
      <c r="AF80" s="70">
        <f>+(I_VENDITE!$D8/30)*I_VENDITE!AF62</f>
        <v>1000</v>
      </c>
      <c r="AG80" s="70">
        <f>+(I_VENDITE!$D8/30)*I_VENDITE!AG62</f>
        <v>1000</v>
      </c>
      <c r="AH80" s="70">
        <f>+(I_VENDITE!$D8/30)*I_VENDITE!AH62</f>
        <v>1000</v>
      </c>
      <c r="AI80" s="70">
        <f>+(I_VENDITE!$D8/30)*I_VENDITE!AI62</f>
        <v>1000</v>
      </c>
      <c r="AJ80" s="70">
        <f>+(I_VENDITE!$D8/30)*I_VENDITE!AJ62</f>
        <v>1000</v>
      </c>
      <c r="AK80" s="70">
        <f>+(I_VENDITE!$D8/30)*I_VENDITE!AK62</f>
        <v>1000</v>
      </c>
      <c r="AL80" s="70">
        <f>+(I_VENDITE!$D8/30)*I_VENDITE!AL62</f>
        <v>1000</v>
      </c>
      <c r="AM80" s="70">
        <f>+(I_VENDITE!$D8/30)*I_VENDITE!AM62</f>
        <v>1000</v>
      </c>
    </row>
    <row r="81" spans="3:39" x14ac:dyDescent="0.25">
      <c r="C81" s="28" t="str">
        <f t="shared" si="12"/>
        <v>Farmaco 6</v>
      </c>
      <c r="D81" s="70">
        <f>+(I_VENDITE!$D9/30)*I_VENDITE!D63</f>
        <v>1000</v>
      </c>
      <c r="E81" s="70">
        <f>+(I_VENDITE!$D9/30)*I_VENDITE!E63</f>
        <v>1000</v>
      </c>
      <c r="F81" s="70">
        <f>+(I_VENDITE!$D9/30)*I_VENDITE!F63</f>
        <v>1000</v>
      </c>
      <c r="G81" s="70">
        <f>+(I_VENDITE!$D9/30)*I_VENDITE!G63</f>
        <v>1000</v>
      </c>
      <c r="H81" s="70">
        <f>+(I_VENDITE!$D9/30)*I_VENDITE!H63</f>
        <v>1000</v>
      </c>
      <c r="I81" s="70">
        <f>+(I_VENDITE!$D9/30)*I_VENDITE!I63</f>
        <v>1000</v>
      </c>
      <c r="J81" s="70">
        <f>+(I_VENDITE!$D9/30)*I_VENDITE!J63</f>
        <v>1000</v>
      </c>
      <c r="K81" s="70">
        <f>+(I_VENDITE!$D9/30)*I_VENDITE!K63</f>
        <v>1000</v>
      </c>
      <c r="L81" s="70">
        <f>+(I_VENDITE!$D9/30)*I_VENDITE!L63</f>
        <v>1000</v>
      </c>
      <c r="M81" s="70">
        <f>+(I_VENDITE!$D9/30)*I_VENDITE!M63</f>
        <v>1000</v>
      </c>
      <c r="N81" s="70">
        <f>+(I_VENDITE!$D9/30)*I_VENDITE!N63</f>
        <v>1000</v>
      </c>
      <c r="O81" s="70">
        <f>+(I_VENDITE!$D9/30)*I_VENDITE!O63</f>
        <v>1000</v>
      </c>
      <c r="P81" s="70">
        <f>+(I_VENDITE!$D9/30)*I_VENDITE!P63</f>
        <v>1000</v>
      </c>
      <c r="Q81" s="70">
        <f>+(I_VENDITE!$D9/30)*I_VENDITE!Q63</f>
        <v>1000</v>
      </c>
      <c r="R81" s="70">
        <f>+(I_VENDITE!$D9/30)*I_VENDITE!R63</f>
        <v>1000</v>
      </c>
      <c r="S81" s="70">
        <f>+(I_VENDITE!$D9/30)*I_VENDITE!S63</f>
        <v>1000</v>
      </c>
      <c r="T81" s="70">
        <f>+(I_VENDITE!$D9/30)*I_VENDITE!T63</f>
        <v>1000</v>
      </c>
      <c r="U81" s="70">
        <f>+(I_VENDITE!$D9/30)*I_VENDITE!U63</f>
        <v>1000</v>
      </c>
      <c r="V81" s="70">
        <f>+(I_VENDITE!$D9/30)*I_VENDITE!V63</f>
        <v>1000</v>
      </c>
      <c r="W81" s="70">
        <f>+(I_VENDITE!$D9/30)*I_VENDITE!W63</f>
        <v>1000</v>
      </c>
      <c r="X81" s="70">
        <f>+(I_VENDITE!$D9/30)*I_VENDITE!X63</f>
        <v>1000</v>
      </c>
      <c r="Y81" s="70">
        <f>+(I_VENDITE!$D9/30)*I_VENDITE!Y63</f>
        <v>1000</v>
      </c>
      <c r="Z81" s="70">
        <f>+(I_VENDITE!$D9/30)*I_VENDITE!Z63</f>
        <v>1000</v>
      </c>
      <c r="AA81" s="70">
        <f>+(I_VENDITE!$D9/30)*I_VENDITE!AA63</f>
        <v>1000</v>
      </c>
      <c r="AB81" s="70">
        <f>+(I_VENDITE!$D9/30)*I_VENDITE!AB63</f>
        <v>1000</v>
      </c>
      <c r="AC81" s="70">
        <f>+(I_VENDITE!$D9/30)*I_VENDITE!AC63</f>
        <v>1000</v>
      </c>
      <c r="AD81" s="70">
        <f>+(I_VENDITE!$D9/30)*I_VENDITE!AD63</f>
        <v>1000</v>
      </c>
      <c r="AE81" s="70">
        <f>+(I_VENDITE!$D9/30)*I_VENDITE!AE63</f>
        <v>1000</v>
      </c>
      <c r="AF81" s="70">
        <f>+(I_VENDITE!$D9/30)*I_VENDITE!AF63</f>
        <v>1000</v>
      </c>
      <c r="AG81" s="70">
        <f>+(I_VENDITE!$D9/30)*I_VENDITE!AG63</f>
        <v>1000</v>
      </c>
      <c r="AH81" s="70">
        <f>+(I_VENDITE!$D9/30)*I_VENDITE!AH63</f>
        <v>1000</v>
      </c>
      <c r="AI81" s="70">
        <f>+(I_VENDITE!$D9/30)*I_VENDITE!AI63</f>
        <v>1000</v>
      </c>
      <c r="AJ81" s="70">
        <f>+(I_VENDITE!$D9/30)*I_VENDITE!AJ63</f>
        <v>1000</v>
      </c>
      <c r="AK81" s="70">
        <f>+(I_VENDITE!$D9/30)*I_VENDITE!AK63</f>
        <v>1000</v>
      </c>
      <c r="AL81" s="70">
        <f>+(I_VENDITE!$D9/30)*I_VENDITE!AL63</f>
        <v>1000</v>
      </c>
      <c r="AM81" s="70">
        <f>+(I_VENDITE!$D9/30)*I_VENDITE!AM63</f>
        <v>1000</v>
      </c>
    </row>
    <row r="82" spans="3:39" x14ac:dyDescent="0.25">
      <c r="C82" s="28" t="str">
        <f t="shared" si="12"/>
        <v>Farmaco 7</v>
      </c>
      <c r="D82" s="70">
        <f>+(I_VENDITE!$D10/30)*I_VENDITE!D64</f>
        <v>1000</v>
      </c>
      <c r="E82" s="70">
        <f>+(I_VENDITE!$D10/30)*I_VENDITE!E64</f>
        <v>1000</v>
      </c>
      <c r="F82" s="70">
        <f>+(I_VENDITE!$D10/30)*I_VENDITE!F64</f>
        <v>1000</v>
      </c>
      <c r="G82" s="70">
        <f>+(I_VENDITE!$D10/30)*I_VENDITE!G64</f>
        <v>1000</v>
      </c>
      <c r="H82" s="70">
        <f>+(I_VENDITE!$D10/30)*I_VENDITE!H64</f>
        <v>1000</v>
      </c>
      <c r="I82" s="70">
        <f>+(I_VENDITE!$D10/30)*I_VENDITE!I64</f>
        <v>1000</v>
      </c>
      <c r="J82" s="70">
        <f>+(I_VENDITE!$D10/30)*I_VENDITE!J64</f>
        <v>1000</v>
      </c>
      <c r="K82" s="70">
        <f>+(I_VENDITE!$D10/30)*I_VENDITE!K64</f>
        <v>1000</v>
      </c>
      <c r="L82" s="70">
        <f>+(I_VENDITE!$D10/30)*I_VENDITE!L64</f>
        <v>1000</v>
      </c>
      <c r="M82" s="70">
        <f>+(I_VENDITE!$D10/30)*I_VENDITE!M64</f>
        <v>1000</v>
      </c>
      <c r="N82" s="70">
        <f>+(I_VENDITE!$D10/30)*I_VENDITE!N64</f>
        <v>1000</v>
      </c>
      <c r="O82" s="70">
        <f>+(I_VENDITE!$D10/30)*I_VENDITE!O64</f>
        <v>1000</v>
      </c>
      <c r="P82" s="70">
        <f>+(I_VENDITE!$D10/30)*I_VENDITE!P64</f>
        <v>1000</v>
      </c>
      <c r="Q82" s="70">
        <f>+(I_VENDITE!$D10/30)*I_VENDITE!Q64</f>
        <v>1000</v>
      </c>
      <c r="R82" s="70">
        <f>+(I_VENDITE!$D10/30)*I_VENDITE!R64</f>
        <v>1000</v>
      </c>
      <c r="S82" s="70">
        <f>+(I_VENDITE!$D10/30)*I_VENDITE!S64</f>
        <v>1000</v>
      </c>
      <c r="T82" s="70">
        <f>+(I_VENDITE!$D10/30)*I_VENDITE!T64</f>
        <v>1000</v>
      </c>
      <c r="U82" s="70">
        <f>+(I_VENDITE!$D10/30)*I_VENDITE!U64</f>
        <v>1000</v>
      </c>
      <c r="V82" s="70">
        <f>+(I_VENDITE!$D10/30)*I_VENDITE!V64</f>
        <v>1000</v>
      </c>
      <c r="W82" s="70">
        <f>+(I_VENDITE!$D10/30)*I_VENDITE!W64</f>
        <v>1000</v>
      </c>
      <c r="X82" s="70">
        <f>+(I_VENDITE!$D10/30)*I_VENDITE!X64</f>
        <v>1000</v>
      </c>
      <c r="Y82" s="70">
        <f>+(I_VENDITE!$D10/30)*I_VENDITE!Y64</f>
        <v>1000</v>
      </c>
      <c r="Z82" s="70">
        <f>+(I_VENDITE!$D10/30)*I_VENDITE!Z64</f>
        <v>1000</v>
      </c>
      <c r="AA82" s="70">
        <f>+(I_VENDITE!$D10/30)*I_VENDITE!AA64</f>
        <v>1000</v>
      </c>
      <c r="AB82" s="70">
        <f>+(I_VENDITE!$D10/30)*I_VENDITE!AB64</f>
        <v>1000</v>
      </c>
      <c r="AC82" s="70">
        <f>+(I_VENDITE!$D10/30)*I_VENDITE!AC64</f>
        <v>1000</v>
      </c>
      <c r="AD82" s="70">
        <f>+(I_VENDITE!$D10/30)*I_VENDITE!AD64</f>
        <v>1000</v>
      </c>
      <c r="AE82" s="70">
        <f>+(I_VENDITE!$D10/30)*I_VENDITE!AE64</f>
        <v>1000</v>
      </c>
      <c r="AF82" s="70">
        <f>+(I_VENDITE!$D10/30)*I_VENDITE!AF64</f>
        <v>1000</v>
      </c>
      <c r="AG82" s="70">
        <f>+(I_VENDITE!$D10/30)*I_VENDITE!AG64</f>
        <v>1000</v>
      </c>
      <c r="AH82" s="70">
        <f>+(I_VENDITE!$D10/30)*I_VENDITE!AH64</f>
        <v>1000</v>
      </c>
      <c r="AI82" s="70">
        <f>+(I_VENDITE!$D10/30)*I_VENDITE!AI64</f>
        <v>1000</v>
      </c>
      <c r="AJ82" s="70">
        <f>+(I_VENDITE!$D10/30)*I_VENDITE!AJ64</f>
        <v>1000</v>
      </c>
      <c r="AK82" s="70">
        <f>+(I_VENDITE!$D10/30)*I_VENDITE!AK64</f>
        <v>1000</v>
      </c>
      <c r="AL82" s="70">
        <f>+(I_VENDITE!$D10/30)*I_VENDITE!AL64</f>
        <v>1000</v>
      </c>
      <c r="AM82" s="70">
        <f>+(I_VENDITE!$D10/30)*I_VENDITE!AM64</f>
        <v>1000</v>
      </c>
    </row>
    <row r="83" spans="3:39" x14ac:dyDescent="0.25">
      <c r="C83" s="28" t="str">
        <f t="shared" si="12"/>
        <v>Farmaco 8</v>
      </c>
      <c r="D83" s="70">
        <f>+(I_VENDITE!$D11/30)*I_VENDITE!D65</f>
        <v>1000</v>
      </c>
      <c r="E83" s="70">
        <f>+(I_VENDITE!$D11/30)*I_VENDITE!E65</f>
        <v>1000</v>
      </c>
      <c r="F83" s="70">
        <f>+(I_VENDITE!$D11/30)*I_VENDITE!F65</f>
        <v>1000</v>
      </c>
      <c r="G83" s="70">
        <f>+(I_VENDITE!$D11/30)*I_VENDITE!G65</f>
        <v>1000</v>
      </c>
      <c r="H83" s="70">
        <f>+(I_VENDITE!$D11/30)*I_VENDITE!H65</f>
        <v>1000</v>
      </c>
      <c r="I83" s="70">
        <f>+(I_VENDITE!$D11/30)*I_VENDITE!I65</f>
        <v>1000</v>
      </c>
      <c r="J83" s="70">
        <f>+(I_VENDITE!$D11/30)*I_VENDITE!J65</f>
        <v>1000</v>
      </c>
      <c r="K83" s="70">
        <f>+(I_VENDITE!$D11/30)*I_VENDITE!K65</f>
        <v>1000</v>
      </c>
      <c r="L83" s="70">
        <f>+(I_VENDITE!$D11/30)*I_VENDITE!L65</f>
        <v>1000</v>
      </c>
      <c r="M83" s="70">
        <f>+(I_VENDITE!$D11/30)*I_VENDITE!M65</f>
        <v>1000</v>
      </c>
      <c r="N83" s="70">
        <f>+(I_VENDITE!$D11/30)*I_VENDITE!N65</f>
        <v>1000</v>
      </c>
      <c r="O83" s="70">
        <f>+(I_VENDITE!$D11/30)*I_VENDITE!O65</f>
        <v>1000</v>
      </c>
      <c r="P83" s="70">
        <f>+(I_VENDITE!$D11/30)*I_VENDITE!P65</f>
        <v>1000</v>
      </c>
      <c r="Q83" s="70">
        <f>+(I_VENDITE!$D11/30)*I_VENDITE!Q65</f>
        <v>1000</v>
      </c>
      <c r="R83" s="70">
        <f>+(I_VENDITE!$D11/30)*I_VENDITE!R65</f>
        <v>1000</v>
      </c>
      <c r="S83" s="70">
        <f>+(I_VENDITE!$D11/30)*I_VENDITE!S65</f>
        <v>1000</v>
      </c>
      <c r="T83" s="70">
        <f>+(I_VENDITE!$D11/30)*I_VENDITE!T65</f>
        <v>1000</v>
      </c>
      <c r="U83" s="70">
        <f>+(I_VENDITE!$D11/30)*I_VENDITE!U65</f>
        <v>1000</v>
      </c>
      <c r="V83" s="70">
        <f>+(I_VENDITE!$D11/30)*I_VENDITE!V65</f>
        <v>1000</v>
      </c>
      <c r="W83" s="70">
        <f>+(I_VENDITE!$D11/30)*I_VENDITE!W65</f>
        <v>1000</v>
      </c>
      <c r="X83" s="70">
        <f>+(I_VENDITE!$D11/30)*I_VENDITE!X65</f>
        <v>1000</v>
      </c>
      <c r="Y83" s="70">
        <f>+(I_VENDITE!$D11/30)*I_VENDITE!Y65</f>
        <v>1000</v>
      </c>
      <c r="Z83" s="70">
        <f>+(I_VENDITE!$D11/30)*I_VENDITE!Z65</f>
        <v>1000</v>
      </c>
      <c r="AA83" s="70">
        <f>+(I_VENDITE!$D11/30)*I_VENDITE!AA65</f>
        <v>1000</v>
      </c>
      <c r="AB83" s="70">
        <f>+(I_VENDITE!$D11/30)*I_VENDITE!AB65</f>
        <v>1000</v>
      </c>
      <c r="AC83" s="70">
        <f>+(I_VENDITE!$D11/30)*I_VENDITE!AC65</f>
        <v>1000</v>
      </c>
      <c r="AD83" s="70">
        <f>+(I_VENDITE!$D11/30)*I_VENDITE!AD65</f>
        <v>1000</v>
      </c>
      <c r="AE83" s="70">
        <f>+(I_VENDITE!$D11/30)*I_VENDITE!AE65</f>
        <v>1000</v>
      </c>
      <c r="AF83" s="70">
        <f>+(I_VENDITE!$D11/30)*I_VENDITE!AF65</f>
        <v>1000</v>
      </c>
      <c r="AG83" s="70">
        <f>+(I_VENDITE!$D11/30)*I_VENDITE!AG65</f>
        <v>1000</v>
      </c>
      <c r="AH83" s="70">
        <f>+(I_VENDITE!$D11/30)*I_VENDITE!AH65</f>
        <v>1000</v>
      </c>
      <c r="AI83" s="70">
        <f>+(I_VENDITE!$D11/30)*I_VENDITE!AI65</f>
        <v>1000</v>
      </c>
      <c r="AJ83" s="70">
        <f>+(I_VENDITE!$D11/30)*I_VENDITE!AJ65</f>
        <v>1000</v>
      </c>
      <c r="AK83" s="70">
        <f>+(I_VENDITE!$D11/30)*I_VENDITE!AK65</f>
        <v>1000</v>
      </c>
      <c r="AL83" s="70">
        <f>+(I_VENDITE!$D11/30)*I_VENDITE!AL65</f>
        <v>1000</v>
      </c>
      <c r="AM83" s="70">
        <f>+(I_VENDITE!$D11/30)*I_VENDITE!AM65</f>
        <v>1000</v>
      </c>
    </row>
    <row r="84" spans="3:39" x14ac:dyDescent="0.25">
      <c r="C84" s="28" t="str">
        <f t="shared" si="12"/>
        <v>Farmaco 9</v>
      </c>
      <c r="D84" s="70">
        <f>+(I_VENDITE!$D12/30)*I_VENDITE!D66</f>
        <v>1000</v>
      </c>
      <c r="E84" s="70">
        <f>+(I_VENDITE!$D12/30)*I_VENDITE!E66</f>
        <v>1000</v>
      </c>
      <c r="F84" s="70">
        <f>+(I_VENDITE!$D12/30)*I_VENDITE!F66</f>
        <v>1000</v>
      </c>
      <c r="G84" s="70">
        <f>+(I_VENDITE!$D12/30)*I_VENDITE!G66</f>
        <v>1000</v>
      </c>
      <c r="H84" s="70">
        <f>+(I_VENDITE!$D12/30)*I_VENDITE!H66</f>
        <v>1000</v>
      </c>
      <c r="I84" s="70">
        <f>+(I_VENDITE!$D12/30)*I_VENDITE!I66</f>
        <v>1000</v>
      </c>
      <c r="J84" s="70">
        <f>+(I_VENDITE!$D12/30)*I_VENDITE!J66</f>
        <v>1000</v>
      </c>
      <c r="K84" s="70">
        <f>+(I_VENDITE!$D12/30)*I_VENDITE!K66</f>
        <v>1000</v>
      </c>
      <c r="L84" s="70">
        <f>+(I_VENDITE!$D12/30)*I_VENDITE!L66</f>
        <v>1000</v>
      </c>
      <c r="M84" s="70">
        <f>+(I_VENDITE!$D12/30)*I_VENDITE!M66</f>
        <v>1000</v>
      </c>
      <c r="N84" s="70">
        <f>+(I_VENDITE!$D12/30)*I_VENDITE!N66</f>
        <v>1000</v>
      </c>
      <c r="O84" s="70">
        <f>+(I_VENDITE!$D12/30)*I_VENDITE!O66</f>
        <v>1000</v>
      </c>
      <c r="P84" s="70">
        <f>+(I_VENDITE!$D12/30)*I_VENDITE!P66</f>
        <v>1000</v>
      </c>
      <c r="Q84" s="70">
        <f>+(I_VENDITE!$D12/30)*I_VENDITE!Q66</f>
        <v>1000</v>
      </c>
      <c r="R84" s="70">
        <f>+(I_VENDITE!$D12/30)*I_VENDITE!R66</f>
        <v>1000</v>
      </c>
      <c r="S84" s="70">
        <f>+(I_VENDITE!$D12/30)*I_VENDITE!S66</f>
        <v>1000</v>
      </c>
      <c r="T84" s="70">
        <f>+(I_VENDITE!$D12/30)*I_VENDITE!T66</f>
        <v>1000</v>
      </c>
      <c r="U84" s="70">
        <f>+(I_VENDITE!$D12/30)*I_VENDITE!U66</f>
        <v>1000</v>
      </c>
      <c r="V84" s="70">
        <f>+(I_VENDITE!$D12/30)*I_VENDITE!V66</f>
        <v>1000</v>
      </c>
      <c r="W84" s="70">
        <f>+(I_VENDITE!$D12/30)*I_VENDITE!W66</f>
        <v>1000</v>
      </c>
      <c r="X84" s="70">
        <f>+(I_VENDITE!$D12/30)*I_VENDITE!X66</f>
        <v>1000</v>
      </c>
      <c r="Y84" s="70">
        <f>+(I_VENDITE!$D12/30)*I_VENDITE!Y66</f>
        <v>1000</v>
      </c>
      <c r="Z84" s="70">
        <f>+(I_VENDITE!$D12/30)*I_VENDITE!Z66</f>
        <v>1000</v>
      </c>
      <c r="AA84" s="70">
        <f>+(I_VENDITE!$D12/30)*I_VENDITE!AA66</f>
        <v>1000</v>
      </c>
      <c r="AB84" s="70">
        <f>+(I_VENDITE!$D12/30)*I_VENDITE!AB66</f>
        <v>1000</v>
      </c>
      <c r="AC84" s="70">
        <f>+(I_VENDITE!$D12/30)*I_VENDITE!AC66</f>
        <v>1000</v>
      </c>
      <c r="AD84" s="70">
        <f>+(I_VENDITE!$D12/30)*I_VENDITE!AD66</f>
        <v>1000</v>
      </c>
      <c r="AE84" s="70">
        <f>+(I_VENDITE!$D12/30)*I_VENDITE!AE66</f>
        <v>1000</v>
      </c>
      <c r="AF84" s="70">
        <f>+(I_VENDITE!$D12/30)*I_VENDITE!AF66</f>
        <v>1000</v>
      </c>
      <c r="AG84" s="70">
        <f>+(I_VENDITE!$D12/30)*I_VENDITE!AG66</f>
        <v>1000</v>
      </c>
      <c r="AH84" s="70">
        <f>+(I_VENDITE!$D12/30)*I_VENDITE!AH66</f>
        <v>1000</v>
      </c>
      <c r="AI84" s="70">
        <f>+(I_VENDITE!$D12/30)*I_VENDITE!AI66</f>
        <v>1000</v>
      </c>
      <c r="AJ84" s="70">
        <f>+(I_VENDITE!$D12/30)*I_VENDITE!AJ66</f>
        <v>1000</v>
      </c>
      <c r="AK84" s="70">
        <f>+(I_VENDITE!$D12/30)*I_VENDITE!AK66</f>
        <v>1000</v>
      </c>
      <c r="AL84" s="70">
        <f>+(I_VENDITE!$D12/30)*I_VENDITE!AL66</f>
        <v>1000</v>
      </c>
      <c r="AM84" s="70">
        <f>+(I_VENDITE!$D12/30)*I_VENDITE!AM66</f>
        <v>1000</v>
      </c>
    </row>
    <row r="85" spans="3:39" x14ac:dyDescent="0.25">
      <c r="C85" s="28" t="str">
        <f t="shared" si="12"/>
        <v>Farmaco 10</v>
      </c>
      <c r="D85" s="70">
        <f>+(I_VENDITE!$D13/30)*I_VENDITE!D67</f>
        <v>1000</v>
      </c>
      <c r="E85" s="70">
        <f>+(I_VENDITE!$D13/30)*I_VENDITE!E67</f>
        <v>1000</v>
      </c>
      <c r="F85" s="70">
        <f>+(I_VENDITE!$D13/30)*I_VENDITE!F67</f>
        <v>1000</v>
      </c>
      <c r="G85" s="70">
        <f>+(I_VENDITE!$D13/30)*I_VENDITE!G67</f>
        <v>1000</v>
      </c>
      <c r="H85" s="70">
        <f>+(I_VENDITE!$D13/30)*I_VENDITE!H67</f>
        <v>1000</v>
      </c>
      <c r="I85" s="70">
        <f>+(I_VENDITE!$D13/30)*I_VENDITE!I67</f>
        <v>1000</v>
      </c>
      <c r="J85" s="70">
        <f>+(I_VENDITE!$D13/30)*I_VENDITE!J67</f>
        <v>1000</v>
      </c>
      <c r="K85" s="70">
        <f>+(I_VENDITE!$D13/30)*I_VENDITE!K67</f>
        <v>1000</v>
      </c>
      <c r="L85" s="70">
        <f>+(I_VENDITE!$D13/30)*I_VENDITE!L67</f>
        <v>1000</v>
      </c>
      <c r="M85" s="70">
        <f>+(I_VENDITE!$D13/30)*I_VENDITE!M67</f>
        <v>1000</v>
      </c>
      <c r="N85" s="70">
        <f>+(I_VENDITE!$D13/30)*I_VENDITE!N67</f>
        <v>1000</v>
      </c>
      <c r="O85" s="70">
        <f>+(I_VENDITE!$D13/30)*I_VENDITE!O67</f>
        <v>1000</v>
      </c>
      <c r="P85" s="70">
        <f>+(I_VENDITE!$D13/30)*I_VENDITE!P67</f>
        <v>1000</v>
      </c>
      <c r="Q85" s="70">
        <f>+(I_VENDITE!$D13/30)*I_VENDITE!Q67</f>
        <v>1000</v>
      </c>
      <c r="R85" s="70">
        <f>+(I_VENDITE!$D13/30)*I_VENDITE!R67</f>
        <v>1000</v>
      </c>
      <c r="S85" s="70">
        <f>+(I_VENDITE!$D13/30)*I_VENDITE!S67</f>
        <v>1000</v>
      </c>
      <c r="T85" s="70">
        <f>+(I_VENDITE!$D13/30)*I_VENDITE!T67</f>
        <v>1000</v>
      </c>
      <c r="U85" s="70">
        <f>+(I_VENDITE!$D13/30)*I_VENDITE!U67</f>
        <v>1000</v>
      </c>
      <c r="V85" s="70">
        <f>+(I_VENDITE!$D13/30)*I_VENDITE!V67</f>
        <v>1000</v>
      </c>
      <c r="W85" s="70">
        <f>+(I_VENDITE!$D13/30)*I_VENDITE!W67</f>
        <v>1000</v>
      </c>
      <c r="X85" s="70">
        <f>+(I_VENDITE!$D13/30)*I_VENDITE!X67</f>
        <v>1000</v>
      </c>
      <c r="Y85" s="70">
        <f>+(I_VENDITE!$D13/30)*I_VENDITE!Y67</f>
        <v>1000</v>
      </c>
      <c r="Z85" s="70">
        <f>+(I_VENDITE!$D13/30)*I_VENDITE!Z67</f>
        <v>1000</v>
      </c>
      <c r="AA85" s="70">
        <f>+(I_VENDITE!$D13/30)*I_VENDITE!AA67</f>
        <v>1000</v>
      </c>
      <c r="AB85" s="70">
        <f>+(I_VENDITE!$D13/30)*I_VENDITE!AB67</f>
        <v>1000</v>
      </c>
      <c r="AC85" s="70">
        <f>+(I_VENDITE!$D13/30)*I_VENDITE!AC67</f>
        <v>1000</v>
      </c>
      <c r="AD85" s="70">
        <f>+(I_VENDITE!$D13/30)*I_VENDITE!AD67</f>
        <v>1000</v>
      </c>
      <c r="AE85" s="70">
        <f>+(I_VENDITE!$D13/30)*I_VENDITE!AE67</f>
        <v>1000</v>
      </c>
      <c r="AF85" s="70">
        <f>+(I_VENDITE!$D13/30)*I_VENDITE!AF67</f>
        <v>1000</v>
      </c>
      <c r="AG85" s="70">
        <f>+(I_VENDITE!$D13/30)*I_VENDITE!AG67</f>
        <v>1000</v>
      </c>
      <c r="AH85" s="70">
        <f>+(I_VENDITE!$D13/30)*I_VENDITE!AH67</f>
        <v>1000</v>
      </c>
      <c r="AI85" s="70">
        <f>+(I_VENDITE!$D13/30)*I_VENDITE!AI67</f>
        <v>1000</v>
      </c>
      <c r="AJ85" s="70">
        <f>+(I_VENDITE!$D13/30)*I_VENDITE!AJ67</f>
        <v>1000</v>
      </c>
      <c r="AK85" s="70">
        <f>+(I_VENDITE!$D13/30)*I_VENDITE!AK67</f>
        <v>1000</v>
      </c>
      <c r="AL85" s="70">
        <f>+(I_VENDITE!$D13/30)*I_VENDITE!AL67</f>
        <v>1000</v>
      </c>
      <c r="AM85" s="70">
        <f>+(I_VENDITE!$D13/30)*I_VENDITE!AM67</f>
        <v>1000</v>
      </c>
    </row>
    <row r="86" spans="3:39" x14ac:dyDescent="0.25">
      <c r="C86" s="28" t="str">
        <f t="shared" si="12"/>
        <v>Farmaco 11</v>
      </c>
      <c r="D86" s="70">
        <f>+(I_VENDITE!$D14/30)*I_VENDITE!D68</f>
        <v>1000</v>
      </c>
      <c r="E86" s="70">
        <f>+(I_VENDITE!$D14/30)*I_VENDITE!E68</f>
        <v>1000</v>
      </c>
      <c r="F86" s="70">
        <f>+(I_VENDITE!$D14/30)*I_VENDITE!F68</f>
        <v>1000</v>
      </c>
      <c r="G86" s="70">
        <f>+(I_VENDITE!$D14/30)*I_VENDITE!G68</f>
        <v>1000</v>
      </c>
      <c r="H86" s="70">
        <f>+(I_VENDITE!$D14/30)*I_VENDITE!H68</f>
        <v>1000</v>
      </c>
      <c r="I86" s="70">
        <f>+(I_VENDITE!$D14/30)*I_VENDITE!I68</f>
        <v>1000</v>
      </c>
      <c r="J86" s="70">
        <f>+(I_VENDITE!$D14/30)*I_VENDITE!J68</f>
        <v>1000</v>
      </c>
      <c r="K86" s="70">
        <f>+(I_VENDITE!$D14/30)*I_VENDITE!K68</f>
        <v>1000</v>
      </c>
      <c r="L86" s="70">
        <f>+(I_VENDITE!$D14/30)*I_VENDITE!L68</f>
        <v>1000</v>
      </c>
      <c r="M86" s="70">
        <f>+(I_VENDITE!$D14/30)*I_VENDITE!M68</f>
        <v>1000</v>
      </c>
      <c r="N86" s="70">
        <f>+(I_VENDITE!$D14/30)*I_VENDITE!N68</f>
        <v>1000</v>
      </c>
      <c r="O86" s="70">
        <f>+(I_VENDITE!$D14/30)*I_VENDITE!O68</f>
        <v>1000</v>
      </c>
      <c r="P86" s="70">
        <f>+(I_VENDITE!$D14/30)*I_VENDITE!P68</f>
        <v>1000</v>
      </c>
      <c r="Q86" s="70">
        <f>+(I_VENDITE!$D14/30)*I_VENDITE!Q68</f>
        <v>1000</v>
      </c>
      <c r="R86" s="70">
        <f>+(I_VENDITE!$D14/30)*I_VENDITE!R68</f>
        <v>1000</v>
      </c>
      <c r="S86" s="70">
        <f>+(I_VENDITE!$D14/30)*I_VENDITE!S68</f>
        <v>1000</v>
      </c>
      <c r="T86" s="70">
        <f>+(I_VENDITE!$D14/30)*I_VENDITE!T68</f>
        <v>1000</v>
      </c>
      <c r="U86" s="70">
        <f>+(I_VENDITE!$D14/30)*I_VENDITE!U68</f>
        <v>1000</v>
      </c>
      <c r="V86" s="70">
        <f>+(I_VENDITE!$D14/30)*I_VENDITE!V68</f>
        <v>1000</v>
      </c>
      <c r="W86" s="70">
        <f>+(I_VENDITE!$D14/30)*I_VENDITE!W68</f>
        <v>1000</v>
      </c>
      <c r="X86" s="70">
        <f>+(I_VENDITE!$D14/30)*I_VENDITE!X68</f>
        <v>1000</v>
      </c>
      <c r="Y86" s="70">
        <f>+(I_VENDITE!$D14/30)*I_VENDITE!Y68</f>
        <v>1000</v>
      </c>
      <c r="Z86" s="70">
        <f>+(I_VENDITE!$D14/30)*I_VENDITE!Z68</f>
        <v>1000</v>
      </c>
      <c r="AA86" s="70">
        <f>+(I_VENDITE!$D14/30)*I_VENDITE!AA68</f>
        <v>1000</v>
      </c>
      <c r="AB86" s="70">
        <f>+(I_VENDITE!$D14/30)*I_VENDITE!AB68</f>
        <v>1000</v>
      </c>
      <c r="AC86" s="70">
        <f>+(I_VENDITE!$D14/30)*I_VENDITE!AC68</f>
        <v>1000</v>
      </c>
      <c r="AD86" s="70">
        <f>+(I_VENDITE!$D14/30)*I_VENDITE!AD68</f>
        <v>1000</v>
      </c>
      <c r="AE86" s="70">
        <f>+(I_VENDITE!$D14/30)*I_VENDITE!AE68</f>
        <v>1000</v>
      </c>
      <c r="AF86" s="70">
        <f>+(I_VENDITE!$D14/30)*I_VENDITE!AF68</f>
        <v>1000</v>
      </c>
      <c r="AG86" s="70">
        <f>+(I_VENDITE!$D14/30)*I_VENDITE!AG68</f>
        <v>1000</v>
      </c>
      <c r="AH86" s="70">
        <f>+(I_VENDITE!$D14/30)*I_VENDITE!AH68</f>
        <v>1000</v>
      </c>
      <c r="AI86" s="70">
        <f>+(I_VENDITE!$D14/30)*I_VENDITE!AI68</f>
        <v>1000</v>
      </c>
      <c r="AJ86" s="70">
        <f>+(I_VENDITE!$D14/30)*I_VENDITE!AJ68</f>
        <v>1000</v>
      </c>
      <c r="AK86" s="70">
        <f>+(I_VENDITE!$D14/30)*I_VENDITE!AK68</f>
        <v>1000</v>
      </c>
      <c r="AL86" s="70">
        <f>+(I_VENDITE!$D14/30)*I_VENDITE!AL68</f>
        <v>1000</v>
      </c>
      <c r="AM86" s="70">
        <f>+(I_VENDITE!$D14/30)*I_VENDITE!AM68</f>
        <v>1000</v>
      </c>
    </row>
    <row r="87" spans="3:39" x14ac:dyDescent="0.25">
      <c r="C87" s="28" t="str">
        <f t="shared" si="12"/>
        <v>Farmaco 12</v>
      </c>
      <c r="D87" s="70">
        <f>+(I_VENDITE!$D15/30)*I_VENDITE!D69</f>
        <v>1000</v>
      </c>
      <c r="E87" s="70">
        <f>+(I_VENDITE!$D15/30)*I_VENDITE!E69</f>
        <v>1000</v>
      </c>
      <c r="F87" s="70">
        <f>+(I_VENDITE!$D15/30)*I_VENDITE!F69</f>
        <v>1000</v>
      </c>
      <c r="G87" s="70">
        <f>+(I_VENDITE!$D15/30)*I_VENDITE!G69</f>
        <v>1000</v>
      </c>
      <c r="H87" s="70">
        <f>+(I_VENDITE!$D15/30)*I_VENDITE!H69</f>
        <v>1000</v>
      </c>
      <c r="I87" s="70">
        <f>+(I_VENDITE!$D15/30)*I_VENDITE!I69</f>
        <v>1000</v>
      </c>
      <c r="J87" s="70">
        <f>+(I_VENDITE!$D15/30)*I_VENDITE!J69</f>
        <v>1000</v>
      </c>
      <c r="K87" s="70">
        <f>+(I_VENDITE!$D15/30)*I_VENDITE!K69</f>
        <v>1000</v>
      </c>
      <c r="L87" s="70">
        <f>+(I_VENDITE!$D15/30)*I_VENDITE!L69</f>
        <v>1000</v>
      </c>
      <c r="M87" s="70">
        <f>+(I_VENDITE!$D15/30)*I_VENDITE!M69</f>
        <v>1000</v>
      </c>
      <c r="N87" s="70">
        <f>+(I_VENDITE!$D15/30)*I_VENDITE!N69</f>
        <v>1000</v>
      </c>
      <c r="O87" s="70">
        <f>+(I_VENDITE!$D15/30)*I_VENDITE!O69</f>
        <v>1000</v>
      </c>
      <c r="P87" s="70">
        <f>+(I_VENDITE!$D15/30)*I_VENDITE!P69</f>
        <v>1000</v>
      </c>
      <c r="Q87" s="70">
        <f>+(I_VENDITE!$D15/30)*I_VENDITE!Q69</f>
        <v>1000</v>
      </c>
      <c r="R87" s="70">
        <f>+(I_VENDITE!$D15/30)*I_VENDITE!R69</f>
        <v>1000</v>
      </c>
      <c r="S87" s="70">
        <f>+(I_VENDITE!$D15/30)*I_VENDITE!S69</f>
        <v>1000</v>
      </c>
      <c r="T87" s="70">
        <f>+(I_VENDITE!$D15/30)*I_VENDITE!T69</f>
        <v>1000</v>
      </c>
      <c r="U87" s="70">
        <f>+(I_VENDITE!$D15/30)*I_VENDITE!U69</f>
        <v>1000</v>
      </c>
      <c r="V87" s="70">
        <f>+(I_VENDITE!$D15/30)*I_VENDITE!V69</f>
        <v>1000</v>
      </c>
      <c r="W87" s="70">
        <f>+(I_VENDITE!$D15/30)*I_VENDITE!W69</f>
        <v>1000</v>
      </c>
      <c r="X87" s="70">
        <f>+(I_VENDITE!$D15/30)*I_VENDITE!X69</f>
        <v>1000</v>
      </c>
      <c r="Y87" s="70">
        <f>+(I_VENDITE!$D15/30)*I_VENDITE!Y69</f>
        <v>1000</v>
      </c>
      <c r="Z87" s="70">
        <f>+(I_VENDITE!$D15/30)*I_VENDITE!Z69</f>
        <v>1000</v>
      </c>
      <c r="AA87" s="70">
        <f>+(I_VENDITE!$D15/30)*I_VENDITE!AA69</f>
        <v>1000</v>
      </c>
      <c r="AB87" s="70">
        <f>+(I_VENDITE!$D15/30)*I_VENDITE!AB69</f>
        <v>1000</v>
      </c>
      <c r="AC87" s="70">
        <f>+(I_VENDITE!$D15/30)*I_VENDITE!AC69</f>
        <v>1000</v>
      </c>
      <c r="AD87" s="70">
        <f>+(I_VENDITE!$D15/30)*I_VENDITE!AD69</f>
        <v>1000</v>
      </c>
      <c r="AE87" s="70">
        <f>+(I_VENDITE!$D15/30)*I_VENDITE!AE69</f>
        <v>1000</v>
      </c>
      <c r="AF87" s="70">
        <f>+(I_VENDITE!$D15/30)*I_VENDITE!AF69</f>
        <v>1000</v>
      </c>
      <c r="AG87" s="70">
        <f>+(I_VENDITE!$D15/30)*I_VENDITE!AG69</f>
        <v>1000</v>
      </c>
      <c r="AH87" s="70">
        <f>+(I_VENDITE!$D15/30)*I_VENDITE!AH69</f>
        <v>1000</v>
      </c>
      <c r="AI87" s="70">
        <f>+(I_VENDITE!$D15/30)*I_VENDITE!AI69</f>
        <v>1000</v>
      </c>
      <c r="AJ87" s="70">
        <f>+(I_VENDITE!$D15/30)*I_VENDITE!AJ69</f>
        <v>1000</v>
      </c>
      <c r="AK87" s="70">
        <f>+(I_VENDITE!$D15/30)*I_VENDITE!AK69</f>
        <v>1000</v>
      </c>
      <c r="AL87" s="70">
        <f>+(I_VENDITE!$D15/30)*I_VENDITE!AL69</f>
        <v>1000</v>
      </c>
      <c r="AM87" s="70">
        <f>+(I_VENDITE!$D15/30)*I_VENDITE!AM69</f>
        <v>1000</v>
      </c>
    </row>
    <row r="88" spans="3:39" x14ac:dyDescent="0.25">
      <c r="C88" s="28" t="str">
        <f t="shared" si="12"/>
        <v>Farmaco 13</v>
      </c>
      <c r="D88" s="70">
        <f>+(I_VENDITE!$D16/30)*I_VENDITE!D70</f>
        <v>1000</v>
      </c>
      <c r="E88" s="70">
        <f>+(I_VENDITE!$D16/30)*I_VENDITE!E70</f>
        <v>1000</v>
      </c>
      <c r="F88" s="70">
        <f>+(I_VENDITE!$D16/30)*I_VENDITE!F70</f>
        <v>1000</v>
      </c>
      <c r="G88" s="70">
        <f>+(I_VENDITE!$D16/30)*I_VENDITE!G70</f>
        <v>1000</v>
      </c>
      <c r="H88" s="70">
        <f>+(I_VENDITE!$D16/30)*I_VENDITE!H70</f>
        <v>1000</v>
      </c>
      <c r="I88" s="70">
        <f>+(I_VENDITE!$D16/30)*I_VENDITE!I70</f>
        <v>1000</v>
      </c>
      <c r="J88" s="70">
        <f>+(I_VENDITE!$D16/30)*I_VENDITE!J70</f>
        <v>1000</v>
      </c>
      <c r="K88" s="70">
        <f>+(I_VENDITE!$D16/30)*I_VENDITE!K70</f>
        <v>1000</v>
      </c>
      <c r="L88" s="70">
        <f>+(I_VENDITE!$D16/30)*I_VENDITE!L70</f>
        <v>1000</v>
      </c>
      <c r="M88" s="70">
        <f>+(I_VENDITE!$D16/30)*I_VENDITE!M70</f>
        <v>1000</v>
      </c>
      <c r="N88" s="70">
        <f>+(I_VENDITE!$D16/30)*I_VENDITE!N70</f>
        <v>1000</v>
      </c>
      <c r="O88" s="70">
        <f>+(I_VENDITE!$D16/30)*I_VENDITE!O70</f>
        <v>1000</v>
      </c>
      <c r="P88" s="70">
        <f>+(I_VENDITE!$D16/30)*I_VENDITE!P70</f>
        <v>1000</v>
      </c>
      <c r="Q88" s="70">
        <f>+(I_VENDITE!$D16/30)*I_VENDITE!Q70</f>
        <v>1000</v>
      </c>
      <c r="R88" s="70">
        <f>+(I_VENDITE!$D16/30)*I_VENDITE!R70</f>
        <v>1000</v>
      </c>
      <c r="S88" s="70">
        <f>+(I_VENDITE!$D16/30)*I_VENDITE!S70</f>
        <v>1000</v>
      </c>
      <c r="T88" s="70">
        <f>+(I_VENDITE!$D16/30)*I_VENDITE!T70</f>
        <v>1000</v>
      </c>
      <c r="U88" s="70">
        <f>+(I_VENDITE!$D16/30)*I_VENDITE!U70</f>
        <v>1000</v>
      </c>
      <c r="V88" s="70">
        <f>+(I_VENDITE!$D16/30)*I_VENDITE!V70</f>
        <v>1000</v>
      </c>
      <c r="W88" s="70">
        <f>+(I_VENDITE!$D16/30)*I_VENDITE!W70</f>
        <v>1000</v>
      </c>
      <c r="X88" s="70">
        <f>+(I_VENDITE!$D16/30)*I_VENDITE!X70</f>
        <v>1000</v>
      </c>
      <c r="Y88" s="70">
        <f>+(I_VENDITE!$D16/30)*I_VENDITE!Y70</f>
        <v>1000</v>
      </c>
      <c r="Z88" s="70">
        <f>+(I_VENDITE!$D16/30)*I_VENDITE!Z70</f>
        <v>1000</v>
      </c>
      <c r="AA88" s="70">
        <f>+(I_VENDITE!$D16/30)*I_VENDITE!AA70</f>
        <v>1000</v>
      </c>
      <c r="AB88" s="70">
        <f>+(I_VENDITE!$D16/30)*I_VENDITE!AB70</f>
        <v>1000</v>
      </c>
      <c r="AC88" s="70">
        <f>+(I_VENDITE!$D16/30)*I_VENDITE!AC70</f>
        <v>1000</v>
      </c>
      <c r="AD88" s="70">
        <f>+(I_VENDITE!$D16/30)*I_VENDITE!AD70</f>
        <v>1000</v>
      </c>
      <c r="AE88" s="70">
        <f>+(I_VENDITE!$D16/30)*I_VENDITE!AE70</f>
        <v>1000</v>
      </c>
      <c r="AF88" s="70">
        <f>+(I_VENDITE!$D16/30)*I_VENDITE!AF70</f>
        <v>1000</v>
      </c>
      <c r="AG88" s="70">
        <f>+(I_VENDITE!$D16/30)*I_VENDITE!AG70</f>
        <v>1000</v>
      </c>
      <c r="AH88" s="70">
        <f>+(I_VENDITE!$D16/30)*I_VENDITE!AH70</f>
        <v>1000</v>
      </c>
      <c r="AI88" s="70">
        <f>+(I_VENDITE!$D16/30)*I_VENDITE!AI70</f>
        <v>1000</v>
      </c>
      <c r="AJ88" s="70">
        <f>+(I_VENDITE!$D16/30)*I_VENDITE!AJ70</f>
        <v>1000</v>
      </c>
      <c r="AK88" s="70">
        <f>+(I_VENDITE!$D16/30)*I_VENDITE!AK70</f>
        <v>1000</v>
      </c>
      <c r="AL88" s="70">
        <f>+(I_VENDITE!$D16/30)*I_VENDITE!AL70</f>
        <v>1000</v>
      </c>
      <c r="AM88" s="70">
        <f>+(I_VENDITE!$D16/30)*I_VENDITE!AM70</f>
        <v>1000</v>
      </c>
    </row>
    <row r="89" spans="3:39" x14ac:dyDescent="0.25">
      <c r="C89" s="28" t="str">
        <f t="shared" si="12"/>
        <v>Farmaco 14</v>
      </c>
      <c r="D89" s="70">
        <f>+(I_VENDITE!$D17/30)*I_VENDITE!D71</f>
        <v>1000</v>
      </c>
      <c r="E89" s="70">
        <f>+(I_VENDITE!$D17/30)*I_VENDITE!E71</f>
        <v>1000</v>
      </c>
      <c r="F89" s="70">
        <f>+(I_VENDITE!$D17/30)*I_VENDITE!F71</f>
        <v>1000</v>
      </c>
      <c r="G89" s="70">
        <f>+(I_VENDITE!$D17/30)*I_VENDITE!G71</f>
        <v>1000</v>
      </c>
      <c r="H89" s="70">
        <f>+(I_VENDITE!$D17/30)*I_VENDITE!H71</f>
        <v>1000</v>
      </c>
      <c r="I89" s="70">
        <f>+(I_VENDITE!$D17/30)*I_VENDITE!I71</f>
        <v>1000</v>
      </c>
      <c r="J89" s="70">
        <f>+(I_VENDITE!$D17/30)*I_VENDITE!J71</f>
        <v>1000</v>
      </c>
      <c r="K89" s="70">
        <f>+(I_VENDITE!$D17/30)*I_VENDITE!K71</f>
        <v>1000</v>
      </c>
      <c r="L89" s="70">
        <f>+(I_VENDITE!$D17/30)*I_VENDITE!L71</f>
        <v>1000</v>
      </c>
      <c r="M89" s="70">
        <f>+(I_VENDITE!$D17/30)*I_VENDITE!M71</f>
        <v>1000</v>
      </c>
      <c r="N89" s="70">
        <f>+(I_VENDITE!$D17/30)*I_VENDITE!N71</f>
        <v>1000</v>
      </c>
      <c r="O89" s="70">
        <f>+(I_VENDITE!$D17/30)*I_VENDITE!O71</f>
        <v>1000</v>
      </c>
      <c r="P89" s="70">
        <f>+(I_VENDITE!$D17/30)*I_VENDITE!P71</f>
        <v>1000</v>
      </c>
      <c r="Q89" s="70">
        <f>+(I_VENDITE!$D17/30)*I_VENDITE!Q71</f>
        <v>1000</v>
      </c>
      <c r="R89" s="70">
        <f>+(I_VENDITE!$D17/30)*I_VENDITE!R71</f>
        <v>1000</v>
      </c>
      <c r="S89" s="70">
        <f>+(I_VENDITE!$D17/30)*I_VENDITE!S71</f>
        <v>1000</v>
      </c>
      <c r="T89" s="70">
        <f>+(I_VENDITE!$D17/30)*I_VENDITE!T71</f>
        <v>1000</v>
      </c>
      <c r="U89" s="70">
        <f>+(I_VENDITE!$D17/30)*I_VENDITE!U71</f>
        <v>1000</v>
      </c>
      <c r="V89" s="70">
        <f>+(I_VENDITE!$D17/30)*I_VENDITE!V71</f>
        <v>1000</v>
      </c>
      <c r="W89" s="70">
        <f>+(I_VENDITE!$D17/30)*I_VENDITE!W71</f>
        <v>1000</v>
      </c>
      <c r="X89" s="70">
        <f>+(I_VENDITE!$D17/30)*I_VENDITE!X71</f>
        <v>1000</v>
      </c>
      <c r="Y89" s="70">
        <f>+(I_VENDITE!$D17/30)*I_VENDITE!Y71</f>
        <v>1000</v>
      </c>
      <c r="Z89" s="70">
        <f>+(I_VENDITE!$D17/30)*I_VENDITE!Z71</f>
        <v>1000</v>
      </c>
      <c r="AA89" s="70">
        <f>+(I_VENDITE!$D17/30)*I_VENDITE!AA71</f>
        <v>1000</v>
      </c>
      <c r="AB89" s="70">
        <f>+(I_VENDITE!$D17/30)*I_VENDITE!AB71</f>
        <v>1000</v>
      </c>
      <c r="AC89" s="70">
        <f>+(I_VENDITE!$D17/30)*I_VENDITE!AC71</f>
        <v>1000</v>
      </c>
      <c r="AD89" s="70">
        <f>+(I_VENDITE!$D17/30)*I_VENDITE!AD71</f>
        <v>1000</v>
      </c>
      <c r="AE89" s="70">
        <f>+(I_VENDITE!$D17/30)*I_VENDITE!AE71</f>
        <v>1000</v>
      </c>
      <c r="AF89" s="70">
        <f>+(I_VENDITE!$D17/30)*I_VENDITE!AF71</f>
        <v>1000</v>
      </c>
      <c r="AG89" s="70">
        <f>+(I_VENDITE!$D17/30)*I_VENDITE!AG71</f>
        <v>1000</v>
      </c>
      <c r="AH89" s="70">
        <f>+(I_VENDITE!$D17/30)*I_VENDITE!AH71</f>
        <v>1000</v>
      </c>
      <c r="AI89" s="70">
        <f>+(I_VENDITE!$D17/30)*I_VENDITE!AI71</f>
        <v>1000</v>
      </c>
      <c r="AJ89" s="70">
        <f>+(I_VENDITE!$D17/30)*I_VENDITE!AJ71</f>
        <v>1000</v>
      </c>
      <c r="AK89" s="70">
        <f>+(I_VENDITE!$D17/30)*I_VENDITE!AK71</f>
        <v>1000</v>
      </c>
      <c r="AL89" s="70">
        <f>+(I_VENDITE!$D17/30)*I_VENDITE!AL71</f>
        <v>1000</v>
      </c>
      <c r="AM89" s="70">
        <f>+(I_VENDITE!$D17/30)*I_VENDITE!AM71</f>
        <v>1000</v>
      </c>
    </row>
    <row r="90" spans="3:39" x14ac:dyDescent="0.25">
      <c r="C90" s="28" t="str">
        <f t="shared" si="12"/>
        <v>Farmaco 15</v>
      </c>
      <c r="D90" s="70">
        <f>+(I_VENDITE!$D18/30)*I_VENDITE!D72</f>
        <v>1000</v>
      </c>
      <c r="E90" s="70">
        <f>+(I_VENDITE!$D18/30)*I_VENDITE!E72</f>
        <v>1000</v>
      </c>
      <c r="F90" s="70">
        <f>+(I_VENDITE!$D18/30)*I_VENDITE!F72</f>
        <v>1000</v>
      </c>
      <c r="G90" s="70">
        <f>+(I_VENDITE!$D18/30)*I_VENDITE!G72</f>
        <v>1000</v>
      </c>
      <c r="H90" s="70">
        <f>+(I_VENDITE!$D18/30)*I_VENDITE!H72</f>
        <v>1000</v>
      </c>
      <c r="I90" s="70">
        <f>+(I_VENDITE!$D18/30)*I_VENDITE!I72</f>
        <v>1000</v>
      </c>
      <c r="J90" s="70">
        <f>+(I_VENDITE!$D18/30)*I_VENDITE!J72</f>
        <v>1000</v>
      </c>
      <c r="K90" s="70">
        <f>+(I_VENDITE!$D18/30)*I_VENDITE!K72</f>
        <v>1000</v>
      </c>
      <c r="L90" s="70">
        <f>+(I_VENDITE!$D18/30)*I_VENDITE!L72</f>
        <v>1000</v>
      </c>
      <c r="M90" s="70">
        <f>+(I_VENDITE!$D18/30)*I_VENDITE!M72</f>
        <v>1000</v>
      </c>
      <c r="N90" s="70">
        <f>+(I_VENDITE!$D18/30)*I_VENDITE!N72</f>
        <v>1000</v>
      </c>
      <c r="O90" s="70">
        <f>+(I_VENDITE!$D18/30)*I_VENDITE!O72</f>
        <v>1000</v>
      </c>
      <c r="P90" s="70">
        <f>+(I_VENDITE!$D18/30)*I_VENDITE!P72</f>
        <v>1000</v>
      </c>
      <c r="Q90" s="70">
        <f>+(I_VENDITE!$D18/30)*I_VENDITE!Q72</f>
        <v>1000</v>
      </c>
      <c r="R90" s="70">
        <f>+(I_VENDITE!$D18/30)*I_VENDITE!R72</f>
        <v>1000</v>
      </c>
      <c r="S90" s="70">
        <f>+(I_VENDITE!$D18/30)*I_VENDITE!S72</f>
        <v>1000</v>
      </c>
      <c r="T90" s="70">
        <f>+(I_VENDITE!$D18/30)*I_VENDITE!T72</f>
        <v>1000</v>
      </c>
      <c r="U90" s="70">
        <f>+(I_VENDITE!$D18/30)*I_VENDITE!U72</f>
        <v>1000</v>
      </c>
      <c r="V90" s="70">
        <f>+(I_VENDITE!$D18/30)*I_VENDITE!V72</f>
        <v>1000</v>
      </c>
      <c r="W90" s="70">
        <f>+(I_VENDITE!$D18/30)*I_VENDITE!W72</f>
        <v>1000</v>
      </c>
      <c r="X90" s="70">
        <f>+(I_VENDITE!$D18/30)*I_VENDITE!X72</f>
        <v>1000</v>
      </c>
      <c r="Y90" s="70">
        <f>+(I_VENDITE!$D18/30)*I_VENDITE!Y72</f>
        <v>1000</v>
      </c>
      <c r="Z90" s="70">
        <f>+(I_VENDITE!$D18/30)*I_VENDITE!Z72</f>
        <v>1000</v>
      </c>
      <c r="AA90" s="70">
        <f>+(I_VENDITE!$D18/30)*I_VENDITE!AA72</f>
        <v>1000</v>
      </c>
      <c r="AB90" s="70">
        <f>+(I_VENDITE!$D18/30)*I_VENDITE!AB72</f>
        <v>1000</v>
      </c>
      <c r="AC90" s="70">
        <f>+(I_VENDITE!$D18/30)*I_VENDITE!AC72</f>
        <v>1000</v>
      </c>
      <c r="AD90" s="70">
        <f>+(I_VENDITE!$D18/30)*I_VENDITE!AD72</f>
        <v>1000</v>
      </c>
      <c r="AE90" s="70">
        <f>+(I_VENDITE!$D18/30)*I_VENDITE!AE72</f>
        <v>1000</v>
      </c>
      <c r="AF90" s="70">
        <f>+(I_VENDITE!$D18/30)*I_VENDITE!AF72</f>
        <v>1000</v>
      </c>
      <c r="AG90" s="70">
        <f>+(I_VENDITE!$D18/30)*I_VENDITE!AG72</f>
        <v>1000</v>
      </c>
      <c r="AH90" s="70">
        <f>+(I_VENDITE!$D18/30)*I_VENDITE!AH72</f>
        <v>1000</v>
      </c>
      <c r="AI90" s="70">
        <f>+(I_VENDITE!$D18/30)*I_VENDITE!AI72</f>
        <v>1000</v>
      </c>
      <c r="AJ90" s="70">
        <f>+(I_VENDITE!$D18/30)*I_VENDITE!AJ72</f>
        <v>1000</v>
      </c>
      <c r="AK90" s="70">
        <f>+(I_VENDITE!$D18/30)*I_VENDITE!AK72</f>
        <v>1000</v>
      </c>
      <c r="AL90" s="70">
        <f>+(I_VENDITE!$D18/30)*I_VENDITE!AL72</f>
        <v>1000</v>
      </c>
      <c r="AM90" s="70">
        <f>+(I_VENDITE!$D18/30)*I_VENDITE!AM72</f>
        <v>1000</v>
      </c>
    </row>
    <row r="91" spans="3:39" x14ac:dyDescent="0.25">
      <c r="C91" s="28" t="str">
        <f t="shared" si="12"/>
        <v>Farmaco 16</v>
      </c>
      <c r="D91" s="70">
        <f>+(I_VENDITE!$D19/30)*I_VENDITE!D73</f>
        <v>1000</v>
      </c>
      <c r="E91" s="70">
        <f>+(I_VENDITE!$D19/30)*I_VENDITE!E73</f>
        <v>1000</v>
      </c>
      <c r="F91" s="70">
        <f>+(I_VENDITE!$D19/30)*I_VENDITE!F73</f>
        <v>1000</v>
      </c>
      <c r="G91" s="70">
        <f>+(I_VENDITE!$D19/30)*I_VENDITE!G73</f>
        <v>1000</v>
      </c>
      <c r="H91" s="70">
        <f>+(I_VENDITE!$D19/30)*I_VENDITE!H73</f>
        <v>1000</v>
      </c>
      <c r="I91" s="70">
        <f>+(I_VENDITE!$D19/30)*I_VENDITE!I73</f>
        <v>1000</v>
      </c>
      <c r="J91" s="70">
        <f>+(I_VENDITE!$D19/30)*I_VENDITE!J73</f>
        <v>1000</v>
      </c>
      <c r="K91" s="70">
        <f>+(I_VENDITE!$D19/30)*I_VENDITE!K73</f>
        <v>1000</v>
      </c>
      <c r="L91" s="70">
        <f>+(I_VENDITE!$D19/30)*I_VENDITE!L73</f>
        <v>1000</v>
      </c>
      <c r="M91" s="70">
        <f>+(I_VENDITE!$D19/30)*I_VENDITE!M73</f>
        <v>1000</v>
      </c>
      <c r="N91" s="70">
        <f>+(I_VENDITE!$D19/30)*I_VENDITE!N73</f>
        <v>1000</v>
      </c>
      <c r="O91" s="70">
        <f>+(I_VENDITE!$D19/30)*I_VENDITE!O73</f>
        <v>1000</v>
      </c>
      <c r="P91" s="70">
        <f>+(I_VENDITE!$D19/30)*I_VENDITE!P73</f>
        <v>1000</v>
      </c>
      <c r="Q91" s="70">
        <f>+(I_VENDITE!$D19/30)*I_VENDITE!Q73</f>
        <v>1000</v>
      </c>
      <c r="R91" s="70">
        <f>+(I_VENDITE!$D19/30)*I_VENDITE!R73</f>
        <v>1000</v>
      </c>
      <c r="S91" s="70">
        <f>+(I_VENDITE!$D19/30)*I_VENDITE!S73</f>
        <v>1000</v>
      </c>
      <c r="T91" s="70">
        <f>+(I_VENDITE!$D19/30)*I_VENDITE!T73</f>
        <v>1000</v>
      </c>
      <c r="U91" s="70">
        <f>+(I_VENDITE!$D19/30)*I_VENDITE!U73</f>
        <v>1000</v>
      </c>
      <c r="V91" s="70">
        <f>+(I_VENDITE!$D19/30)*I_VENDITE!V73</f>
        <v>1000</v>
      </c>
      <c r="W91" s="70">
        <f>+(I_VENDITE!$D19/30)*I_VENDITE!W73</f>
        <v>1000</v>
      </c>
      <c r="X91" s="70">
        <f>+(I_VENDITE!$D19/30)*I_VENDITE!X73</f>
        <v>1000</v>
      </c>
      <c r="Y91" s="70">
        <f>+(I_VENDITE!$D19/30)*I_VENDITE!Y73</f>
        <v>1000</v>
      </c>
      <c r="Z91" s="70">
        <f>+(I_VENDITE!$D19/30)*I_VENDITE!Z73</f>
        <v>1000</v>
      </c>
      <c r="AA91" s="70">
        <f>+(I_VENDITE!$D19/30)*I_VENDITE!AA73</f>
        <v>1000</v>
      </c>
      <c r="AB91" s="70">
        <f>+(I_VENDITE!$D19/30)*I_VENDITE!AB73</f>
        <v>1000</v>
      </c>
      <c r="AC91" s="70">
        <f>+(I_VENDITE!$D19/30)*I_VENDITE!AC73</f>
        <v>1000</v>
      </c>
      <c r="AD91" s="70">
        <f>+(I_VENDITE!$D19/30)*I_VENDITE!AD73</f>
        <v>1000</v>
      </c>
      <c r="AE91" s="70">
        <f>+(I_VENDITE!$D19/30)*I_VENDITE!AE73</f>
        <v>1000</v>
      </c>
      <c r="AF91" s="70">
        <f>+(I_VENDITE!$D19/30)*I_VENDITE!AF73</f>
        <v>1000</v>
      </c>
      <c r="AG91" s="70">
        <f>+(I_VENDITE!$D19/30)*I_VENDITE!AG73</f>
        <v>1000</v>
      </c>
      <c r="AH91" s="70">
        <f>+(I_VENDITE!$D19/30)*I_VENDITE!AH73</f>
        <v>1000</v>
      </c>
      <c r="AI91" s="70">
        <f>+(I_VENDITE!$D19/30)*I_VENDITE!AI73</f>
        <v>1000</v>
      </c>
      <c r="AJ91" s="70">
        <f>+(I_VENDITE!$D19/30)*I_VENDITE!AJ73</f>
        <v>1000</v>
      </c>
      <c r="AK91" s="70">
        <f>+(I_VENDITE!$D19/30)*I_VENDITE!AK73</f>
        <v>1000</v>
      </c>
      <c r="AL91" s="70">
        <f>+(I_VENDITE!$D19/30)*I_VENDITE!AL73</f>
        <v>1000</v>
      </c>
      <c r="AM91" s="70">
        <f>+(I_VENDITE!$D19/30)*I_VENDITE!AM73</f>
        <v>1000</v>
      </c>
    </row>
    <row r="92" spans="3:39" x14ac:dyDescent="0.25">
      <c r="C92" s="28" t="str">
        <f t="shared" si="12"/>
        <v>Farmaco 17</v>
      </c>
      <c r="D92" s="70">
        <f>+(I_VENDITE!$D20/30)*I_VENDITE!D74</f>
        <v>1000</v>
      </c>
      <c r="E92" s="70">
        <f>+(I_VENDITE!$D20/30)*I_VENDITE!E74</f>
        <v>1000</v>
      </c>
      <c r="F92" s="70">
        <f>+(I_VENDITE!$D20/30)*I_VENDITE!F74</f>
        <v>1000</v>
      </c>
      <c r="G92" s="70">
        <f>+(I_VENDITE!$D20/30)*I_VENDITE!G74</f>
        <v>1000</v>
      </c>
      <c r="H92" s="70">
        <f>+(I_VENDITE!$D20/30)*I_VENDITE!H74</f>
        <v>1000</v>
      </c>
      <c r="I92" s="70">
        <f>+(I_VENDITE!$D20/30)*I_VENDITE!I74</f>
        <v>1000</v>
      </c>
      <c r="J92" s="70">
        <f>+(I_VENDITE!$D20/30)*I_VENDITE!J74</f>
        <v>1000</v>
      </c>
      <c r="K92" s="70">
        <f>+(I_VENDITE!$D20/30)*I_VENDITE!K74</f>
        <v>1000</v>
      </c>
      <c r="L92" s="70">
        <f>+(I_VENDITE!$D20/30)*I_VENDITE!L74</f>
        <v>1000</v>
      </c>
      <c r="M92" s="70">
        <f>+(I_VENDITE!$D20/30)*I_VENDITE!M74</f>
        <v>1000</v>
      </c>
      <c r="N92" s="70">
        <f>+(I_VENDITE!$D20/30)*I_VENDITE!N74</f>
        <v>1000</v>
      </c>
      <c r="O92" s="70">
        <f>+(I_VENDITE!$D20/30)*I_VENDITE!O74</f>
        <v>1000</v>
      </c>
      <c r="P92" s="70">
        <f>+(I_VENDITE!$D20/30)*I_VENDITE!P74</f>
        <v>1000</v>
      </c>
      <c r="Q92" s="70">
        <f>+(I_VENDITE!$D20/30)*I_VENDITE!Q74</f>
        <v>1000</v>
      </c>
      <c r="R92" s="70">
        <f>+(I_VENDITE!$D20/30)*I_VENDITE!R74</f>
        <v>1000</v>
      </c>
      <c r="S92" s="70">
        <f>+(I_VENDITE!$D20/30)*I_VENDITE!S74</f>
        <v>1000</v>
      </c>
      <c r="T92" s="70">
        <f>+(I_VENDITE!$D20/30)*I_VENDITE!T74</f>
        <v>1000</v>
      </c>
      <c r="U92" s="70">
        <f>+(I_VENDITE!$D20/30)*I_VENDITE!U74</f>
        <v>1000</v>
      </c>
      <c r="V92" s="70">
        <f>+(I_VENDITE!$D20/30)*I_VENDITE!V74</f>
        <v>1000</v>
      </c>
      <c r="W92" s="70">
        <f>+(I_VENDITE!$D20/30)*I_VENDITE!W74</f>
        <v>1000</v>
      </c>
      <c r="X92" s="70">
        <f>+(I_VENDITE!$D20/30)*I_VENDITE!X74</f>
        <v>1000</v>
      </c>
      <c r="Y92" s="70">
        <f>+(I_VENDITE!$D20/30)*I_VENDITE!Y74</f>
        <v>1000</v>
      </c>
      <c r="Z92" s="70">
        <f>+(I_VENDITE!$D20/30)*I_VENDITE!Z74</f>
        <v>1000</v>
      </c>
      <c r="AA92" s="70">
        <f>+(I_VENDITE!$D20/30)*I_VENDITE!AA74</f>
        <v>1000</v>
      </c>
      <c r="AB92" s="70">
        <f>+(I_VENDITE!$D20/30)*I_VENDITE!AB74</f>
        <v>1000</v>
      </c>
      <c r="AC92" s="70">
        <f>+(I_VENDITE!$D20/30)*I_VENDITE!AC74</f>
        <v>1000</v>
      </c>
      <c r="AD92" s="70">
        <f>+(I_VENDITE!$D20/30)*I_VENDITE!AD74</f>
        <v>1000</v>
      </c>
      <c r="AE92" s="70">
        <f>+(I_VENDITE!$D20/30)*I_VENDITE!AE74</f>
        <v>1000</v>
      </c>
      <c r="AF92" s="70">
        <f>+(I_VENDITE!$D20/30)*I_VENDITE!AF74</f>
        <v>1000</v>
      </c>
      <c r="AG92" s="70">
        <f>+(I_VENDITE!$D20/30)*I_VENDITE!AG74</f>
        <v>1000</v>
      </c>
      <c r="AH92" s="70">
        <f>+(I_VENDITE!$D20/30)*I_VENDITE!AH74</f>
        <v>1000</v>
      </c>
      <c r="AI92" s="70">
        <f>+(I_VENDITE!$D20/30)*I_VENDITE!AI74</f>
        <v>1000</v>
      </c>
      <c r="AJ92" s="70">
        <f>+(I_VENDITE!$D20/30)*I_VENDITE!AJ74</f>
        <v>1000</v>
      </c>
      <c r="AK92" s="70">
        <f>+(I_VENDITE!$D20/30)*I_VENDITE!AK74</f>
        <v>1000</v>
      </c>
      <c r="AL92" s="70">
        <f>+(I_VENDITE!$D20/30)*I_VENDITE!AL74</f>
        <v>1000</v>
      </c>
      <c r="AM92" s="70">
        <f>+(I_VENDITE!$D20/30)*I_VENDITE!AM74</f>
        <v>1000</v>
      </c>
    </row>
    <row r="93" spans="3:39" x14ac:dyDescent="0.25">
      <c r="C93" s="28" t="str">
        <f t="shared" si="12"/>
        <v>Farmaco 18</v>
      </c>
      <c r="D93" s="70">
        <f>+(I_VENDITE!$D21/30)*I_VENDITE!D75</f>
        <v>1000</v>
      </c>
      <c r="E93" s="70">
        <f>+(I_VENDITE!$D21/30)*I_VENDITE!E75</f>
        <v>1000</v>
      </c>
      <c r="F93" s="70">
        <f>+(I_VENDITE!$D21/30)*I_VENDITE!F75</f>
        <v>1000</v>
      </c>
      <c r="G93" s="70">
        <f>+(I_VENDITE!$D21/30)*I_VENDITE!G75</f>
        <v>1000</v>
      </c>
      <c r="H93" s="70">
        <f>+(I_VENDITE!$D21/30)*I_VENDITE!H75</f>
        <v>1000</v>
      </c>
      <c r="I93" s="70">
        <f>+(I_VENDITE!$D21/30)*I_VENDITE!I75</f>
        <v>1000</v>
      </c>
      <c r="J93" s="70">
        <f>+(I_VENDITE!$D21/30)*I_VENDITE!J75</f>
        <v>1000</v>
      </c>
      <c r="K93" s="70">
        <f>+(I_VENDITE!$D21/30)*I_VENDITE!K75</f>
        <v>1000</v>
      </c>
      <c r="L93" s="70">
        <f>+(I_VENDITE!$D21/30)*I_VENDITE!L75</f>
        <v>1000</v>
      </c>
      <c r="M93" s="70">
        <f>+(I_VENDITE!$D21/30)*I_VENDITE!M75</f>
        <v>1000</v>
      </c>
      <c r="N93" s="70">
        <f>+(I_VENDITE!$D21/30)*I_VENDITE!N75</f>
        <v>1000</v>
      </c>
      <c r="O93" s="70">
        <f>+(I_VENDITE!$D21/30)*I_VENDITE!O75</f>
        <v>1000</v>
      </c>
      <c r="P93" s="70">
        <f>+(I_VENDITE!$D21/30)*I_VENDITE!P75</f>
        <v>1000</v>
      </c>
      <c r="Q93" s="70">
        <f>+(I_VENDITE!$D21/30)*I_VENDITE!Q75</f>
        <v>1000</v>
      </c>
      <c r="R93" s="70">
        <f>+(I_VENDITE!$D21/30)*I_VENDITE!R75</f>
        <v>1000</v>
      </c>
      <c r="S93" s="70">
        <f>+(I_VENDITE!$D21/30)*I_VENDITE!S75</f>
        <v>1000</v>
      </c>
      <c r="T93" s="70">
        <f>+(I_VENDITE!$D21/30)*I_VENDITE!T75</f>
        <v>1000</v>
      </c>
      <c r="U93" s="70">
        <f>+(I_VENDITE!$D21/30)*I_VENDITE!U75</f>
        <v>1000</v>
      </c>
      <c r="V93" s="70">
        <f>+(I_VENDITE!$D21/30)*I_VENDITE!V75</f>
        <v>1000</v>
      </c>
      <c r="W93" s="70">
        <f>+(I_VENDITE!$D21/30)*I_VENDITE!W75</f>
        <v>1000</v>
      </c>
      <c r="X93" s="70">
        <f>+(I_VENDITE!$D21/30)*I_VENDITE!X75</f>
        <v>1000</v>
      </c>
      <c r="Y93" s="70">
        <f>+(I_VENDITE!$D21/30)*I_VENDITE!Y75</f>
        <v>1000</v>
      </c>
      <c r="Z93" s="70">
        <f>+(I_VENDITE!$D21/30)*I_VENDITE!Z75</f>
        <v>1000</v>
      </c>
      <c r="AA93" s="70">
        <f>+(I_VENDITE!$D21/30)*I_VENDITE!AA75</f>
        <v>1000</v>
      </c>
      <c r="AB93" s="70">
        <f>+(I_VENDITE!$D21/30)*I_VENDITE!AB75</f>
        <v>1000</v>
      </c>
      <c r="AC93" s="70">
        <f>+(I_VENDITE!$D21/30)*I_VENDITE!AC75</f>
        <v>1000</v>
      </c>
      <c r="AD93" s="70">
        <f>+(I_VENDITE!$D21/30)*I_VENDITE!AD75</f>
        <v>1000</v>
      </c>
      <c r="AE93" s="70">
        <f>+(I_VENDITE!$D21/30)*I_VENDITE!AE75</f>
        <v>1000</v>
      </c>
      <c r="AF93" s="70">
        <f>+(I_VENDITE!$D21/30)*I_VENDITE!AF75</f>
        <v>1000</v>
      </c>
      <c r="AG93" s="70">
        <f>+(I_VENDITE!$D21/30)*I_VENDITE!AG75</f>
        <v>1000</v>
      </c>
      <c r="AH93" s="70">
        <f>+(I_VENDITE!$D21/30)*I_VENDITE!AH75</f>
        <v>1000</v>
      </c>
      <c r="AI93" s="70">
        <f>+(I_VENDITE!$D21/30)*I_VENDITE!AI75</f>
        <v>1000</v>
      </c>
      <c r="AJ93" s="70">
        <f>+(I_VENDITE!$D21/30)*I_VENDITE!AJ75</f>
        <v>1000</v>
      </c>
      <c r="AK93" s="70">
        <f>+(I_VENDITE!$D21/30)*I_VENDITE!AK75</f>
        <v>1000</v>
      </c>
      <c r="AL93" s="70">
        <f>+(I_VENDITE!$D21/30)*I_VENDITE!AL75</f>
        <v>1000</v>
      </c>
      <c r="AM93" s="70">
        <f>+(I_VENDITE!$D21/30)*I_VENDITE!AM75</f>
        <v>1000</v>
      </c>
    </row>
    <row r="94" spans="3:39" x14ac:dyDescent="0.25">
      <c r="C94" s="28" t="str">
        <f t="shared" si="12"/>
        <v>Farmaco 19</v>
      </c>
      <c r="D94" s="70">
        <f>+(I_VENDITE!$D22/30)*I_VENDITE!D76</f>
        <v>1000</v>
      </c>
      <c r="E94" s="70">
        <f>+(I_VENDITE!$D22/30)*I_VENDITE!E76</f>
        <v>1000</v>
      </c>
      <c r="F94" s="70">
        <f>+(I_VENDITE!$D22/30)*I_VENDITE!F76</f>
        <v>1000</v>
      </c>
      <c r="G94" s="70">
        <f>+(I_VENDITE!$D22/30)*I_VENDITE!G76</f>
        <v>1000</v>
      </c>
      <c r="H94" s="70">
        <f>+(I_VENDITE!$D22/30)*I_VENDITE!H76</f>
        <v>1000</v>
      </c>
      <c r="I94" s="70">
        <f>+(I_VENDITE!$D22/30)*I_VENDITE!I76</f>
        <v>1000</v>
      </c>
      <c r="J94" s="70">
        <f>+(I_VENDITE!$D22/30)*I_VENDITE!J76</f>
        <v>1000</v>
      </c>
      <c r="K94" s="70">
        <f>+(I_VENDITE!$D22/30)*I_VENDITE!K76</f>
        <v>1000</v>
      </c>
      <c r="L94" s="70">
        <f>+(I_VENDITE!$D22/30)*I_VENDITE!L76</f>
        <v>1000</v>
      </c>
      <c r="M94" s="70">
        <f>+(I_VENDITE!$D22/30)*I_VENDITE!M76</f>
        <v>1000</v>
      </c>
      <c r="N94" s="70">
        <f>+(I_VENDITE!$D22/30)*I_VENDITE!N76</f>
        <v>1000</v>
      </c>
      <c r="O94" s="70">
        <f>+(I_VENDITE!$D22/30)*I_VENDITE!O76</f>
        <v>1000</v>
      </c>
      <c r="P94" s="70">
        <f>+(I_VENDITE!$D22/30)*I_VENDITE!P76</f>
        <v>1000</v>
      </c>
      <c r="Q94" s="70">
        <f>+(I_VENDITE!$D22/30)*I_VENDITE!Q76</f>
        <v>1000</v>
      </c>
      <c r="R94" s="70">
        <f>+(I_VENDITE!$D22/30)*I_VENDITE!R76</f>
        <v>1000</v>
      </c>
      <c r="S94" s="70">
        <f>+(I_VENDITE!$D22/30)*I_VENDITE!S76</f>
        <v>1000</v>
      </c>
      <c r="T94" s="70">
        <f>+(I_VENDITE!$D22/30)*I_VENDITE!T76</f>
        <v>1000</v>
      </c>
      <c r="U94" s="70">
        <f>+(I_VENDITE!$D22/30)*I_VENDITE!U76</f>
        <v>1000</v>
      </c>
      <c r="V94" s="70">
        <f>+(I_VENDITE!$D22/30)*I_VENDITE!V76</f>
        <v>1000</v>
      </c>
      <c r="W94" s="70">
        <f>+(I_VENDITE!$D22/30)*I_VENDITE!W76</f>
        <v>1000</v>
      </c>
      <c r="X94" s="70">
        <f>+(I_VENDITE!$D22/30)*I_VENDITE!X76</f>
        <v>1000</v>
      </c>
      <c r="Y94" s="70">
        <f>+(I_VENDITE!$D22/30)*I_VENDITE!Y76</f>
        <v>1000</v>
      </c>
      <c r="Z94" s="70">
        <f>+(I_VENDITE!$D22/30)*I_VENDITE!Z76</f>
        <v>1000</v>
      </c>
      <c r="AA94" s="70">
        <f>+(I_VENDITE!$D22/30)*I_VENDITE!AA76</f>
        <v>1000</v>
      </c>
      <c r="AB94" s="70">
        <f>+(I_VENDITE!$D22/30)*I_VENDITE!AB76</f>
        <v>1000</v>
      </c>
      <c r="AC94" s="70">
        <f>+(I_VENDITE!$D22/30)*I_VENDITE!AC76</f>
        <v>1000</v>
      </c>
      <c r="AD94" s="70">
        <f>+(I_VENDITE!$D22/30)*I_VENDITE!AD76</f>
        <v>1000</v>
      </c>
      <c r="AE94" s="70">
        <f>+(I_VENDITE!$D22/30)*I_VENDITE!AE76</f>
        <v>1000</v>
      </c>
      <c r="AF94" s="70">
        <f>+(I_VENDITE!$D22/30)*I_VENDITE!AF76</f>
        <v>1000</v>
      </c>
      <c r="AG94" s="70">
        <f>+(I_VENDITE!$D22/30)*I_VENDITE!AG76</f>
        <v>1000</v>
      </c>
      <c r="AH94" s="70">
        <f>+(I_VENDITE!$D22/30)*I_VENDITE!AH76</f>
        <v>1000</v>
      </c>
      <c r="AI94" s="70">
        <f>+(I_VENDITE!$D22/30)*I_VENDITE!AI76</f>
        <v>1000</v>
      </c>
      <c r="AJ94" s="70">
        <f>+(I_VENDITE!$D22/30)*I_VENDITE!AJ76</f>
        <v>1000</v>
      </c>
      <c r="AK94" s="70">
        <f>+(I_VENDITE!$D22/30)*I_VENDITE!AK76</f>
        <v>1000</v>
      </c>
      <c r="AL94" s="70">
        <f>+(I_VENDITE!$D22/30)*I_VENDITE!AL76</f>
        <v>1000</v>
      </c>
      <c r="AM94" s="70">
        <f>+(I_VENDITE!$D22/30)*I_VENDITE!AM76</f>
        <v>1000</v>
      </c>
    </row>
    <row r="95" spans="3:39" x14ac:dyDescent="0.25">
      <c r="C95" s="28" t="str">
        <f t="shared" si="12"/>
        <v>Farmaco 20</v>
      </c>
      <c r="D95" s="70">
        <f>+(I_VENDITE!$D23/30)*I_VENDITE!D77</f>
        <v>1000</v>
      </c>
      <c r="E95" s="70">
        <f>+(I_VENDITE!$D23/30)*I_VENDITE!E77</f>
        <v>1000</v>
      </c>
      <c r="F95" s="70">
        <f>+(I_VENDITE!$D23/30)*I_VENDITE!F77</f>
        <v>1000</v>
      </c>
      <c r="G95" s="70">
        <f>+(I_VENDITE!$D23/30)*I_VENDITE!G77</f>
        <v>1000</v>
      </c>
      <c r="H95" s="70">
        <f>+(I_VENDITE!$D23/30)*I_VENDITE!H77</f>
        <v>1000</v>
      </c>
      <c r="I95" s="70">
        <f>+(I_VENDITE!$D23/30)*I_VENDITE!I77</f>
        <v>1000</v>
      </c>
      <c r="J95" s="70">
        <f>+(I_VENDITE!$D23/30)*I_VENDITE!J77</f>
        <v>1000</v>
      </c>
      <c r="K95" s="70">
        <f>+(I_VENDITE!$D23/30)*I_VENDITE!K77</f>
        <v>1000</v>
      </c>
      <c r="L95" s="70">
        <f>+(I_VENDITE!$D23/30)*I_VENDITE!L77</f>
        <v>1000</v>
      </c>
      <c r="M95" s="70">
        <f>+(I_VENDITE!$D23/30)*I_VENDITE!M77</f>
        <v>1000</v>
      </c>
      <c r="N95" s="70">
        <f>+(I_VENDITE!$D23/30)*I_VENDITE!N77</f>
        <v>1000</v>
      </c>
      <c r="O95" s="70">
        <f>+(I_VENDITE!$D23/30)*I_VENDITE!O77</f>
        <v>1000</v>
      </c>
      <c r="P95" s="70">
        <f>+(I_VENDITE!$D23/30)*I_VENDITE!P77</f>
        <v>1000</v>
      </c>
      <c r="Q95" s="70">
        <f>+(I_VENDITE!$D23/30)*I_VENDITE!Q77</f>
        <v>1000</v>
      </c>
      <c r="R95" s="70">
        <f>+(I_VENDITE!$D23/30)*I_VENDITE!R77</f>
        <v>1000</v>
      </c>
      <c r="S95" s="70">
        <f>+(I_VENDITE!$D23/30)*I_VENDITE!S77</f>
        <v>1000</v>
      </c>
      <c r="T95" s="70">
        <f>+(I_VENDITE!$D23/30)*I_VENDITE!T77</f>
        <v>1000</v>
      </c>
      <c r="U95" s="70">
        <f>+(I_VENDITE!$D23/30)*I_VENDITE!U77</f>
        <v>1000</v>
      </c>
      <c r="V95" s="70">
        <f>+(I_VENDITE!$D23/30)*I_VENDITE!V77</f>
        <v>1000</v>
      </c>
      <c r="W95" s="70">
        <f>+(I_VENDITE!$D23/30)*I_VENDITE!W77</f>
        <v>1000</v>
      </c>
      <c r="X95" s="70">
        <f>+(I_VENDITE!$D23/30)*I_VENDITE!X77</f>
        <v>1000</v>
      </c>
      <c r="Y95" s="70">
        <f>+(I_VENDITE!$D23/30)*I_VENDITE!Y77</f>
        <v>1000</v>
      </c>
      <c r="Z95" s="70">
        <f>+(I_VENDITE!$D23/30)*I_VENDITE!Z77</f>
        <v>1000</v>
      </c>
      <c r="AA95" s="70">
        <f>+(I_VENDITE!$D23/30)*I_VENDITE!AA77</f>
        <v>1000</v>
      </c>
      <c r="AB95" s="70">
        <f>+(I_VENDITE!$D23/30)*I_VENDITE!AB77</f>
        <v>1000</v>
      </c>
      <c r="AC95" s="70">
        <f>+(I_VENDITE!$D23/30)*I_VENDITE!AC77</f>
        <v>1000</v>
      </c>
      <c r="AD95" s="70">
        <f>+(I_VENDITE!$D23/30)*I_VENDITE!AD77</f>
        <v>1000</v>
      </c>
      <c r="AE95" s="70">
        <f>+(I_VENDITE!$D23/30)*I_VENDITE!AE77</f>
        <v>1000</v>
      </c>
      <c r="AF95" s="70">
        <f>+(I_VENDITE!$D23/30)*I_VENDITE!AF77</f>
        <v>1000</v>
      </c>
      <c r="AG95" s="70">
        <f>+(I_VENDITE!$D23/30)*I_VENDITE!AG77</f>
        <v>1000</v>
      </c>
      <c r="AH95" s="70">
        <f>+(I_VENDITE!$D23/30)*I_VENDITE!AH77</f>
        <v>1000</v>
      </c>
      <c r="AI95" s="70">
        <f>+(I_VENDITE!$D23/30)*I_VENDITE!AI77</f>
        <v>1000</v>
      </c>
      <c r="AJ95" s="70">
        <f>+(I_VENDITE!$D23/30)*I_VENDITE!AJ77</f>
        <v>1000</v>
      </c>
      <c r="AK95" s="70">
        <f>+(I_VENDITE!$D23/30)*I_VENDITE!AK77</f>
        <v>1000</v>
      </c>
      <c r="AL95" s="70">
        <f>+(I_VENDITE!$D23/30)*I_VENDITE!AL77</f>
        <v>1000</v>
      </c>
      <c r="AM95" s="70">
        <f>+(I_VENDITE!$D23/30)*I_VENDITE!AM77</f>
        <v>1000</v>
      </c>
    </row>
    <row r="96" spans="3:39" x14ac:dyDescent="0.25">
      <c r="C96" s="28" t="str">
        <f t="shared" ref="C96:C125" si="13">+C23</f>
        <v>Farmaco 21</v>
      </c>
      <c r="D96" s="70">
        <f>+(I_VENDITE!$D24/30)*I_VENDITE!D78</f>
        <v>1000</v>
      </c>
      <c r="E96" s="70">
        <f>+(I_VENDITE!$D24/30)*I_VENDITE!E78</f>
        <v>1000</v>
      </c>
      <c r="F96" s="70">
        <f>+(I_VENDITE!$D24/30)*I_VENDITE!F78</f>
        <v>1000</v>
      </c>
      <c r="G96" s="70">
        <f>+(I_VENDITE!$D24/30)*I_VENDITE!G78</f>
        <v>1000</v>
      </c>
      <c r="H96" s="70">
        <f>+(I_VENDITE!$D24/30)*I_VENDITE!H78</f>
        <v>1000</v>
      </c>
      <c r="I96" s="70">
        <f>+(I_VENDITE!$D24/30)*I_VENDITE!I78</f>
        <v>1000</v>
      </c>
      <c r="J96" s="70">
        <f>+(I_VENDITE!$D24/30)*I_VENDITE!J78</f>
        <v>1000</v>
      </c>
      <c r="K96" s="70">
        <f>+(I_VENDITE!$D24/30)*I_VENDITE!K78</f>
        <v>1000</v>
      </c>
      <c r="L96" s="70">
        <f>+(I_VENDITE!$D24/30)*I_VENDITE!L78</f>
        <v>1000</v>
      </c>
      <c r="M96" s="70">
        <f>+(I_VENDITE!$D24/30)*I_VENDITE!M78</f>
        <v>1000</v>
      </c>
      <c r="N96" s="70">
        <f>+(I_VENDITE!$D24/30)*I_VENDITE!N78</f>
        <v>1000</v>
      </c>
      <c r="O96" s="70">
        <f>+(I_VENDITE!$D24/30)*I_VENDITE!O78</f>
        <v>1000</v>
      </c>
      <c r="P96" s="70">
        <f>+(I_VENDITE!$D24/30)*I_VENDITE!P78</f>
        <v>1000</v>
      </c>
      <c r="Q96" s="70">
        <f>+(I_VENDITE!$D24/30)*I_VENDITE!Q78</f>
        <v>1000</v>
      </c>
      <c r="R96" s="70">
        <f>+(I_VENDITE!$D24/30)*I_VENDITE!R78</f>
        <v>1000</v>
      </c>
      <c r="S96" s="70">
        <f>+(I_VENDITE!$D24/30)*I_VENDITE!S78</f>
        <v>1000</v>
      </c>
      <c r="T96" s="70">
        <f>+(I_VENDITE!$D24/30)*I_VENDITE!T78</f>
        <v>1000</v>
      </c>
      <c r="U96" s="70">
        <f>+(I_VENDITE!$D24/30)*I_VENDITE!U78</f>
        <v>1000</v>
      </c>
      <c r="V96" s="70">
        <f>+(I_VENDITE!$D24/30)*I_VENDITE!V78</f>
        <v>1000</v>
      </c>
      <c r="W96" s="70">
        <f>+(I_VENDITE!$D24/30)*I_VENDITE!W78</f>
        <v>1000</v>
      </c>
      <c r="X96" s="70">
        <f>+(I_VENDITE!$D24/30)*I_VENDITE!X78</f>
        <v>1000</v>
      </c>
      <c r="Y96" s="70">
        <f>+(I_VENDITE!$D24/30)*I_VENDITE!Y78</f>
        <v>1000</v>
      </c>
      <c r="Z96" s="70">
        <f>+(I_VENDITE!$D24/30)*I_VENDITE!Z78</f>
        <v>1000</v>
      </c>
      <c r="AA96" s="70">
        <f>+(I_VENDITE!$D24/30)*I_VENDITE!AA78</f>
        <v>1000</v>
      </c>
      <c r="AB96" s="70">
        <f>+(I_VENDITE!$D24/30)*I_VENDITE!AB78</f>
        <v>1000</v>
      </c>
      <c r="AC96" s="70">
        <f>+(I_VENDITE!$D24/30)*I_VENDITE!AC78</f>
        <v>1000</v>
      </c>
      <c r="AD96" s="70">
        <f>+(I_VENDITE!$D24/30)*I_VENDITE!AD78</f>
        <v>1000</v>
      </c>
      <c r="AE96" s="70">
        <f>+(I_VENDITE!$D24/30)*I_VENDITE!AE78</f>
        <v>1000</v>
      </c>
      <c r="AF96" s="70">
        <f>+(I_VENDITE!$D24/30)*I_VENDITE!AF78</f>
        <v>1000</v>
      </c>
      <c r="AG96" s="70">
        <f>+(I_VENDITE!$D24/30)*I_VENDITE!AG78</f>
        <v>1000</v>
      </c>
      <c r="AH96" s="70">
        <f>+(I_VENDITE!$D24/30)*I_VENDITE!AH78</f>
        <v>1000</v>
      </c>
      <c r="AI96" s="70">
        <f>+(I_VENDITE!$D24/30)*I_VENDITE!AI78</f>
        <v>1000</v>
      </c>
      <c r="AJ96" s="70">
        <f>+(I_VENDITE!$D24/30)*I_VENDITE!AJ78</f>
        <v>1000</v>
      </c>
      <c r="AK96" s="70">
        <f>+(I_VENDITE!$D24/30)*I_VENDITE!AK78</f>
        <v>1000</v>
      </c>
      <c r="AL96" s="70">
        <f>+(I_VENDITE!$D24/30)*I_VENDITE!AL78</f>
        <v>1000</v>
      </c>
      <c r="AM96" s="70">
        <f>+(I_VENDITE!$D24/30)*I_VENDITE!AM78</f>
        <v>1000</v>
      </c>
    </row>
    <row r="97" spans="3:39" x14ac:dyDescent="0.25">
      <c r="C97" s="28" t="str">
        <f t="shared" si="13"/>
        <v>Farmaco 22</v>
      </c>
      <c r="D97" s="70">
        <f>+(I_VENDITE!$D25/30)*I_VENDITE!D79</f>
        <v>1000</v>
      </c>
      <c r="E97" s="70">
        <f>+(I_VENDITE!$D25/30)*I_VENDITE!E79</f>
        <v>1000</v>
      </c>
      <c r="F97" s="70">
        <f>+(I_VENDITE!$D25/30)*I_VENDITE!F79</f>
        <v>1000</v>
      </c>
      <c r="G97" s="70">
        <f>+(I_VENDITE!$D25/30)*I_VENDITE!G79</f>
        <v>1000</v>
      </c>
      <c r="H97" s="70">
        <f>+(I_VENDITE!$D25/30)*I_VENDITE!H79</f>
        <v>1000</v>
      </c>
      <c r="I97" s="70">
        <f>+(I_VENDITE!$D25/30)*I_VENDITE!I79</f>
        <v>1000</v>
      </c>
      <c r="J97" s="70">
        <f>+(I_VENDITE!$D25/30)*I_VENDITE!J79</f>
        <v>1000</v>
      </c>
      <c r="K97" s="70">
        <f>+(I_VENDITE!$D25/30)*I_VENDITE!K79</f>
        <v>1000</v>
      </c>
      <c r="L97" s="70">
        <f>+(I_VENDITE!$D25/30)*I_VENDITE!L79</f>
        <v>1000</v>
      </c>
      <c r="M97" s="70">
        <f>+(I_VENDITE!$D25/30)*I_VENDITE!M79</f>
        <v>1000</v>
      </c>
      <c r="N97" s="70">
        <f>+(I_VENDITE!$D25/30)*I_VENDITE!N79</f>
        <v>1000</v>
      </c>
      <c r="O97" s="70">
        <f>+(I_VENDITE!$D25/30)*I_VENDITE!O79</f>
        <v>1000</v>
      </c>
      <c r="P97" s="70">
        <f>+(I_VENDITE!$D25/30)*I_VENDITE!P79</f>
        <v>1000</v>
      </c>
      <c r="Q97" s="70">
        <f>+(I_VENDITE!$D25/30)*I_VENDITE!Q79</f>
        <v>1000</v>
      </c>
      <c r="R97" s="70">
        <f>+(I_VENDITE!$D25/30)*I_VENDITE!R79</f>
        <v>1000</v>
      </c>
      <c r="S97" s="70">
        <f>+(I_VENDITE!$D25/30)*I_VENDITE!S79</f>
        <v>1000</v>
      </c>
      <c r="T97" s="70">
        <f>+(I_VENDITE!$D25/30)*I_VENDITE!T79</f>
        <v>1000</v>
      </c>
      <c r="U97" s="70">
        <f>+(I_VENDITE!$D25/30)*I_VENDITE!U79</f>
        <v>1000</v>
      </c>
      <c r="V97" s="70">
        <f>+(I_VENDITE!$D25/30)*I_VENDITE!V79</f>
        <v>1000</v>
      </c>
      <c r="W97" s="70">
        <f>+(I_VENDITE!$D25/30)*I_VENDITE!W79</f>
        <v>1000</v>
      </c>
      <c r="X97" s="70">
        <f>+(I_VENDITE!$D25/30)*I_VENDITE!X79</f>
        <v>1000</v>
      </c>
      <c r="Y97" s="70">
        <f>+(I_VENDITE!$D25/30)*I_VENDITE!Y79</f>
        <v>1000</v>
      </c>
      <c r="Z97" s="70">
        <f>+(I_VENDITE!$D25/30)*I_VENDITE!Z79</f>
        <v>1000</v>
      </c>
      <c r="AA97" s="70">
        <f>+(I_VENDITE!$D25/30)*I_VENDITE!AA79</f>
        <v>1000</v>
      </c>
      <c r="AB97" s="70">
        <f>+(I_VENDITE!$D25/30)*I_VENDITE!AB79</f>
        <v>1000</v>
      </c>
      <c r="AC97" s="70">
        <f>+(I_VENDITE!$D25/30)*I_VENDITE!AC79</f>
        <v>1000</v>
      </c>
      <c r="AD97" s="70">
        <f>+(I_VENDITE!$D25/30)*I_VENDITE!AD79</f>
        <v>1000</v>
      </c>
      <c r="AE97" s="70">
        <f>+(I_VENDITE!$D25/30)*I_VENDITE!AE79</f>
        <v>1000</v>
      </c>
      <c r="AF97" s="70">
        <f>+(I_VENDITE!$D25/30)*I_VENDITE!AF79</f>
        <v>1000</v>
      </c>
      <c r="AG97" s="70">
        <f>+(I_VENDITE!$D25/30)*I_VENDITE!AG79</f>
        <v>1000</v>
      </c>
      <c r="AH97" s="70">
        <f>+(I_VENDITE!$D25/30)*I_VENDITE!AH79</f>
        <v>1000</v>
      </c>
      <c r="AI97" s="70">
        <f>+(I_VENDITE!$D25/30)*I_VENDITE!AI79</f>
        <v>1000</v>
      </c>
      <c r="AJ97" s="70">
        <f>+(I_VENDITE!$D25/30)*I_VENDITE!AJ79</f>
        <v>1000</v>
      </c>
      <c r="AK97" s="70">
        <f>+(I_VENDITE!$D25/30)*I_VENDITE!AK79</f>
        <v>1000</v>
      </c>
      <c r="AL97" s="70">
        <f>+(I_VENDITE!$D25/30)*I_VENDITE!AL79</f>
        <v>1000</v>
      </c>
      <c r="AM97" s="70">
        <f>+(I_VENDITE!$D25/30)*I_VENDITE!AM79</f>
        <v>1000</v>
      </c>
    </row>
    <row r="98" spans="3:39" x14ac:dyDescent="0.25">
      <c r="C98" s="28" t="str">
        <f t="shared" si="13"/>
        <v>Farmaco 23</v>
      </c>
      <c r="D98" s="70">
        <f>+(I_VENDITE!$D26/30)*I_VENDITE!D80</f>
        <v>1000</v>
      </c>
      <c r="E98" s="70">
        <f>+(I_VENDITE!$D26/30)*I_VENDITE!E80</f>
        <v>1000</v>
      </c>
      <c r="F98" s="70">
        <f>+(I_VENDITE!$D26/30)*I_VENDITE!F80</f>
        <v>1000</v>
      </c>
      <c r="G98" s="70">
        <f>+(I_VENDITE!$D26/30)*I_VENDITE!G80</f>
        <v>1000</v>
      </c>
      <c r="H98" s="70">
        <f>+(I_VENDITE!$D26/30)*I_VENDITE!H80</f>
        <v>1000</v>
      </c>
      <c r="I98" s="70">
        <f>+(I_VENDITE!$D26/30)*I_VENDITE!I80</f>
        <v>1000</v>
      </c>
      <c r="J98" s="70">
        <f>+(I_VENDITE!$D26/30)*I_VENDITE!J80</f>
        <v>1000</v>
      </c>
      <c r="K98" s="70">
        <f>+(I_VENDITE!$D26/30)*I_VENDITE!K80</f>
        <v>1000</v>
      </c>
      <c r="L98" s="70">
        <f>+(I_VENDITE!$D26/30)*I_VENDITE!L80</f>
        <v>1000</v>
      </c>
      <c r="M98" s="70">
        <f>+(I_VENDITE!$D26/30)*I_VENDITE!M80</f>
        <v>1000</v>
      </c>
      <c r="N98" s="70">
        <f>+(I_VENDITE!$D26/30)*I_VENDITE!N80</f>
        <v>1000</v>
      </c>
      <c r="O98" s="70">
        <f>+(I_VENDITE!$D26/30)*I_VENDITE!O80</f>
        <v>1000</v>
      </c>
      <c r="P98" s="70">
        <f>+(I_VENDITE!$D26/30)*I_VENDITE!P80</f>
        <v>1000</v>
      </c>
      <c r="Q98" s="70">
        <f>+(I_VENDITE!$D26/30)*I_VENDITE!Q80</f>
        <v>1000</v>
      </c>
      <c r="R98" s="70">
        <f>+(I_VENDITE!$D26/30)*I_VENDITE!R80</f>
        <v>1000</v>
      </c>
      <c r="S98" s="70">
        <f>+(I_VENDITE!$D26/30)*I_VENDITE!S80</f>
        <v>1000</v>
      </c>
      <c r="T98" s="70">
        <f>+(I_VENDITE!$D26/30)*I_VENDITE!T80</f>
        <v>1000</v>
      </c>
      <c r="U98" s="70">
        <f>+(I_VENDITE!$D26/30)*I_VENDITE!U80</f>
        <v>1000</v>
      </c>
      <c r="V98" s="70">
        <f>+(I_VENDITE!$D26/30)*I_VENDITE!V80</f>
        <v>1000</v>
      </c>
      <c r="W98" s="70">
        <f>+(I_VENDITE!$D26/30)*I_VENDITE!W80</f>
        <v>1000</v>
      </c>
      <c r="X98" s="70">
        <f>+(I_VENDITE!$D26/30)*I_VENDITE!X80</f>
        <v>1000</v>
      </c>
      <c r="Y98" s="70">
        <f>+(I_VENDITE!$D26/30)*I_VENDITE!Y80</f>
        <v>1000</v>
      </c>
      <c r="Z98" s="70">
        <f>+(I_VENDITE!$D26/30)*I_VENDITE!Z80</f>
        <v>1000</v>
      </c>
      <c r="AA98" s="70">
        <f>+(I_VENDITE!$D26/30)*I_VENDITE!AA80</f>
        <v>1000</v>
      </c>
      <c r="AB98" s="70">
        <f>+(I_VENDITE!$D26/30)*I_VENDITE!AB80</f>
        <v>1000</v>
      </c>
      <c r="AC98" s="70">
        <f>+(I_VENDITE!$D26/30)*I_VENDITE!AC80</f>
        <v>1000</v>
      </c>
      <c r="AD98" s="70">
        <f>+(I_VENDITE!$D26/30)*I_VENDITE!AD80</f>
        <v>1000</v>
      </c>
      <c r="AE98" s="70">
        <f>+(I_VENDITE!$D26/30)*I_VENDITE!AE80</f>
        <v>1000</v>
      </c>
      <c r="AF98" s="70">
        <f>+(I_VENDITE!$D26/30)*I_VENDITE!AF80</f>
        <v>1000</v>
      </c>
      <c r="AG98" s="70">
        <f>+(I_VENDITE!$D26/30)*I_VENDITE!AG80</f>
        <v>1000</v>
      </c>
      <c r="AH98" s="70">
        <f>+(I_VENDITE!$D26/30)*I_VENDITE!AH80</f>
        <v>1000</v>
      </c>
      <c r="AI98" s="70">
        <f>+(I_VENDITE!$D26/30)*I_VENDITE!AI80</f>
        <v>1000</v>
      </c>
      <c r="AJ98" s="70">
        <f>+(I_VENDITE!$D26/30)*I_VENDITE!AJ80</f>
        <v>1000</v>
      </c>
      <c r="AK98" s="70">
        <f>+(I_VENDITE!$D26/30)*I_VENDITE!AK80</f>
        <v>1000</v>
      </c>
      <c r="AL98" s="70">
        <f>+(I_VENDITE!$D26/30)*I_VENDITE!AL80</f>
        <v>1000</v>
      </c>
      <c r="AM98" s="70">
        <f>+(I_VENDITE!$D26/30)*I_VENDITE!AM80</f>
        <v>1000</v>
      </c>
    </row>
    <row r="99" spans="3:39" x14ac:dyDescent="0.25">
      <c r="C99" s="28" t="str">
        <f t="shared" si="13"/>
        <v>Farmaco 24</v>
      </c>
      <c r="D99" s="70">
        <f>+(I_VENDITE!$D27/30)*I_VENDITE!D81</f>
        <v>1000</v>
      </c>
      <c r="E99" s="70">
        <f>+(I_VENDITE!$D27/30)*I_VENDITE!E81</f>
        <v>1000</v>
      </c>
      <c r="F99" s="70">
        <f>+(I_VENDITE!$D27/30)*I_VENDITE!F81</f>
        <v>1000</v>
      </c>
      <c r="G99" s="70">
        <f>+(I_VENDITE!$D27/30)*I_VENDITE!G81</f>
        <v>1000</v>
      </c>
      <c r="H99" s="70">
        <f>+(I_VENDITE!$D27/30)*I_VENDITE!H81</f>
        <v>1000</v>
      </c>
      <c r="I99" s="70">
        <f>+(I_VENDITE!$D27/30)*I_VENDITE!I81</f>
        <v>1000</v>
      </c>
      <c r="J99" s="70">
        <f>+(I_VENDITE!$D27/30)*I_VENDITE!J81</f>
        <v>1000</v>
      </c>
      <c r="K99" s="70">
        <f>+(I_VENDITE!$D27/30)*I_VENDITE!K81</f>
        <v>1000</v>
      </c>
      <c r="L99" s="70">
        <f>+(I_VENDITE!$D27/30)*I_VENDITE!L81</f>
        <v>1000</v>
      </c>
      <c r="M99" s="70">
        <f>+(I_VENDITE!$D27/30)*I_VENDITE!M81</f>
        <v>1000</v>
      </c>
      <c r="N99" s="70">
        <f>+(I_VENDITE!$D27/30)*I_VENDITE!N81</f>
        <v>1000</v>
      </c>
      <c r="O99" s="70">
        <f>+(I_VENDITE!$D27/30)*I_VENDITE!O81</f>
        <v>1000</v>
      </c>
      <c r="P99" s="70">
        <f>+(I_VENDITE!$D27/30)*I_VENDITE!P81</f>
        <v>1000</v>
      </c>
      <c r="Q99" s="70">
        <f>+(I_VENDITE!$D27/30)*I_VENDITE!Q81</f>
        <v>1000</v>
      </c>
      <c r="R99" s="70">
        <f>+(I_VENDITE!$D27/30)*I_VENDITE!R81</f>
        <v>1000</v>
      </c>
      <c r="S99" s="70">
        <f>+(I_VENDITE!$D27/30)*I_VENDITE!S81</f>
        <v>1000</v>
      </c>
      <c r="T99" s="70">
        <f>+(I_VENDITE!$D27/30)*I_VENDITE!T81</f>
        <v>1000</v>
      </c>
      <c r="U99" s="70">
        <f>+(I_VENDITE!$D27/30)*I_VENDITE!U81</f>
        <v>1000</v>
      </c>
      <c r="V99" s="70">
        <f>+(I_VENDITE!$D27/30)*I_VENDITE!V81</f>
        <v>1000</v>
      </c>
      <c r="W99" s="70">
        <f>+(I_VENDITE!$D27/30)*I_VENDITE!W81</f>
        <v>1000</v>
      </c>
      <c r="X99" s="70">
        <f>+(I_VENDITE!$D27/30)*I_VENDITE!X81</f>
        <v>1000</v>
      </c>
      <c r="Y99" s="70">
        <f>+(I_VENDITE!$D27/30)*I_VENDITE!Y81</f>
        <v>1000</v>
      </c>
      <c r="Z99" s="70">
        <f>+(I_VENDITE!$D27/30)*I_VENDITE!Z81</f>
        <v>1000</v>
      </c>
      <c r="AA99" s="70">
        <f>+(I_VENDITE!$D27/30)*I_VENDITE!AA81</f>
        <v>1000</v>
      </c>
      <c r="AB99" s="70">
        <f>+(I_VENDITE!$D27/30)*I_VENDITE!AB81</f>
        <v>1000</v>
      </c>
      <c r="AC99" s="70">
        <f>+(I_VENDITE!$D27/30)*I_VENDITE!AC81</f>
        <v>1000</v>
      </c>
      <c r="AD99" s="70">
        <f>+(I_VENDITE!$D27/30)*I_VENDITE!AD81</f>
        <v>1000</v>
      </c>
      <c r="AE99" s="70">
        <f>+(I_VENDITE!$D27/30)*I_VENDITE!AE81</f>
        <v>1000</v>
      </c>
      <c r="AF99" s="70">
        <f>+(I_VENDITE!$D27/30)*I_VENDITE!AF81</f>
        <v>1000</v>
      </c>
      <c r="AG99" s="70">
        <f>+(I_VENDITE!$D27/30)*I_VENDITE!AG81</f>
        <v>1000</v>
      </c>
      <c r="AH99" s="70">
        <f>+(I_VENDITE!$D27/30)*I_VENDITE!AH81</f>
        <v>1000</v>
      </c>
      <c r="AI99" s="70">
        <f>+(I_VENDITE!$D27/30)*I_VENDITE!AI81</f>
        <v>1000</v>
      </c>
      <c r="AJ99" s="70">
        <f>+(I_VENDITE!$D27/30)*I_VENDITE!AJ81</f>
        <v>1000</v>
      </c>
      <c r="AK99" s="70">
        <f>+(I_VENDITE!$D27/30)*I_VENDITE!AK81</f>
        <v>1000</v>
      </c>
      <c r="AL99" s="70">
        <f>+(I_VENDITE!$D27/30)*I_VENDITE!AL81</f>
        <v>1000</v>
      </c>
      <c r="AM99" s="70">
        <f>+(I_VENDITE!$D27/30)*I_VENDITE!AM81</f>
        <v>1000</v>
      </c>
    </row>
    <row r="100" spans="3:39" x14ac:dyDescent="0.25">
      <c r="C100" s="28" t="str">
        <f t="shared" si="13"/>
        <v>Farmaco 25</v>
      </c>
      <c r="D100" s="70">
        <f>+(I_VENDITE!$D28/30)*I_VENDITE!D82</f>
        <v>1000</v>
      </c>
      <c r="E100" s="70">
        <f>+(I_VENDITE!$D28/30)*I_VENDITE!E82</f>
        <v>1000</v>
      </c>
      <c r="F100" s="70">
        <f>+(I_VENDITE!$D28/30)*I_VENDITE!F82</f>
        <v>1000</v>
      </c>
      <c r="G100" s="70">
        <f>+(I_VENDITE!$D28/30)*I_VENDITE!G82</f>
        <v>1000</v>
      </c>
      <c r="H100" s="70">
        <f>+(I_VENDITE!$D28/30)*I_VENDITE!H82</f>
        <v>1000</v>
      </c>
      <c r="I100" s="70">
        <f>+(I_VENDITE!$D28/30)*I_VENDITE!I82</f>
        <v>1000</v>
      </c>
      <c r="J100" s="70">
        <f>+(I_VENDITE!$D28/30)*I_VENDITE!J82</f>
        <v>1000</v>
      </c>
      <c r="K100" s="70">
        <f>+(I_VENDITE!$D28/30)*I_VENDITE!K82</f>
        <v>1000</v>
      </c>
      <c r="L100" s="70">
        <f>+(I_VENDITE!$D28/30)*I_VENDITE!L82</f>
        <v>1000</v>
      </c>
      <c r="M100" s="70">
        <f>+(I_VENDITE!$D28/30)*I_VENDITE!M82</f>
        <v>1000</v>
      </c>
      <c r="N100" s="70">
        <f>+(I_VENDITE!$D28/30)*I_VENDITE!N82</f>
        <v>1000</v>
      </c>
      <c r="O100" s="70">
        <f>+(I_VENDITE!$D28/30)*I_VENDITE!O82</f>
        <v>1000</v>
      </c>
      <c r="P100" s="70">
        <f>+(I_VENDITE!$D28/30)*I_VENDITE!P82</f>
        <v>1000</v>
      </c>
      <c r="Q100" s="70">
        <f>+(I_VENDITE!$D28/30)*I_VENDITE!Q82</f>
        <v>1000</v>
      </c>
      <c r="R100" s="70">
        <f>+(I_VENDITE!$D28/30)*I_VENDITE!R82</f>
        <v>1000</v>
      </c>
      <c r="S100" s="70">
        <f>+(I_VENDITE!$D28/30)*I_VENDITE!S82</f>
        <v>1000</v>
      </c>
      <c r="T100" s="70">
        <f>+(I_VENDITE!$D28/30)*I_VENDITE!T82</f>
        <v>1000</v>
      </c>
      <c r="U100" s="70">
        <f>+(I_VENDITE!$D28/30)*I_VENDITE!U82</f>
        <v>1000</v>
      </c>
      <c r="V100" s="70">
        <f>+(I_VENDITE!$D28/30)*I_VENDITE!V82</f>
        <v>1000</v>
      </c>
      <c r="W100" s="70">
        <f>+(I_VENDITE!$D28/30)*I_VENDITE!W82</f>
        <v>1000</v>
      </c>
      <c r="X100" s="70">
        <f>+(I_VENDITE!$D28/30)*I_VENDITE!X82</f>
        <v>1000</v>
      </c>
      <c r="Y100" s="70">
        <f>+(I_VENDITE!$D28/30)*I_VENDITE!Y82</f>
        <v>1000</v>
      </c>
      <c r="Z100" s="70">
        <f>+(I_VENDITE!$D28/30)*I_VENDITE!Z82</f>
        <v>1000</v>
      </c>
      <c r="AA100" s="70">
        <f>+(I_VENDITE!$D28/30)*I_VENDITE!AA82</f>
        <v>1000</v>
      </c>
      <c r="AB100" s="70">
        <f>+(I_VENDITE!$D28/30)*I_VENDITE!AB82</f>
        <v>1000</v>
      </c>
      <c r="AC100" s="70">
        <f>+(I_VENDITE!$D28/30)*I_VENDITE!AC82</f>
        <v>1000</v>
      </c>
      <c r="AD100" s="70">
        <f>+(I_VENDITE!$D28/30)*I_VENDITE!AD82</f>
        <v>1000</v>
      </c>
      <c r="AE100" s="70">
        <f>+(I_VENDITE!$D28/30)*I_VENDITE!AE82</f>
        <v>1000</v>
      </c>
      <c r="AF100" s="70">
        <f>+(I_VENDITE!$D28/30)*I_VENDITE!AF82</f>
        <v>1000</v>
      </c>
      <c r="AG100" s="70">
        <f>+(I_VENDITE!$D28/30)*I_VENDITE!AG82</f>
        <v>1000</v>
      </c>
      <c r="AH100" s="70">
        <f>+(I_VENDITE!$D28/30)*I_VENDITE!AH82</f>
        <v>1000</v>
      </c>
      <c r="AI100" s="70">
        <f>+(I_VENDITE!$D28/30)*I_VENDITE!AI82</f>
        <v>1000</v>
      </c>
      <c r="AJ100" s="70">
        <f>+(I_VENDITE!$D28/30)*I_VENDITE!AJ82</f>
        <v>1000</v>
      </c>
      <c r="AK100" s="70">
        <f>+(I_VENDITE!$D28/30)*I_VENDITE!AK82</f>
        <v>1000</v>
      </c>
      <c r="AL100" s="70">
        <f>+(I_VENDITE!$D28/30)*I_VENDITE!AL82</f>
        <v>1000</v>
      </c>
      <c r="AM100" s="70">
        <f>+(I_VENDITE!$D28/30)*I_VENDITE!AM82</f>
        <v>1000</v>
      </c>
    </row>
    <row r="101" spans="3:39" x14ac:dyDescent="0.25">
      <c r="C101" s="28" t="str">
        <f t="shared" si="13"/>
        <v>Farmaco 26</v>
      </c>
      <c r="D101" s="70">
        <f>+(I_VENDITE!$D29/30)*I_VENDITE!D83</f>
        <v>1000</v>
      </c>
      <c r="E101" s="70">
        <f>+(I_VENDITE!$D29/30)*I_VENDITE!E83</f>
        <v>1000</v>
      </c>
      <c r="F101" s="70">
        <f>+(I_VENDITE!$D29/30)*I_VENDITE!F83</f>
        <v>1000</v>
      </c>
      <c r="G101" s="70">
        <f>+(I_VENDITE!$D29/30)*I_VENDITE!G83</f>
        <v>1000</v>
      </c>
      <c r="H101" s="70">
        <f>+(I_VENDITE!$D29/30)*I_VENDITE!H83</f>
        <v>1000</v>
      </c>
      <c r="I101" s="70">
        <f>+(I_VENDITE!$D29/30)*I_VENDITE!I83</f>
        <v>1000</v>
      </c>
      <c r="J101" s="70">
        <f>+(I_VENDITE!$D29/30)*I_VENDITE!J83</f>
        <v>1000</v>
      </c>
      <c r="K101" s="70">
        <f>+(I_VENDITE!$D29/30)*I_VENDITE!K83</f>
        <v>1000</v>
      </c>
      <c r="L101" s="70">
        <f>+(I_VENDITE!$D29/30)*I_VENDITE!L83</f>
        <v>1000</v>
      </c>
      <c r="M101" s="70">
        <f>+(I_VENDITE!$D29/30)*I_VENDITE!M83</f>
        <v>1000</v>
      </c>
      <c r="N101" s="70">
        <f>+(I_VENDITE!$D29/30)*I_VENDITE!N83</f>
        <v>1000</v>
      </c>
      <c r="O101" s="70">
        <f>+(I_VENDITE!$D29/30)*I_VENDITE!O83</f>
        <v>1000</v>
      </c>
      <c r="P101" s="70">
        <f>+(I_VENDITE!$D29/30)*I_VENDITE!P83</f>
        <v>1000</v>
      </c>
      <c r="Q101" s="70">
        <f>+(I_VENDITE!$D29/30)*I_VENDITE!Q83</f>
        <v>1000</v>
      </c>
      <c r="R101" s="70">
        <f>+(I_VENDITE!$D29/30)*I_VENDITE!R83</f>
        <v>1000</v>
      </c>
      <c r="S101" s="70">
        <f>+(I_VENDITE!$D29/30)*I_VENDITE!S83</f>
        <v>1000</v>
      </c>
      <c r="T101" s="70">
        <f>+(I_VENDITE!$D29/30)*I_VENDITE!T83</f>
        <v>1000</v>
      </c>
      <c r="U101" s="70">
        <f>+(I_VENDITE!$D29/30)*I_VENDITE!U83</f>
        <v>1000</v>
      </c>
      <c r="V101" s="70">
        <f>+(I_VENDITE!$D29/30)*I_VENDITE!V83</f>
        <v>1000</v>
      </c>
      <c r="W101" s="70">
        <f>+(I_VENDITE!$D29/30)*I_VENDITE!W83</f>
        <v>1000</v>
      </c>
      <c r="X101" s="70">
        <f>+(I_VENDITE!$D29/30)*I_VENDITE!X83</f>
        <v>1000</v>
      </c>
      <c r="Y101" s="70">
        <f>+(I_VENDITE!$D29/30)*I_VENDITE!Y83</f>
        <v>1000</v>
      </c>
      <c r="Z101" s="70">
        <f>+(I_VENDITE!$D29/30)*I_VENDITE!Z83</f>
        <v>1000</v>
      </c>
      <c r="AA101" s="70">
        <f>+(I_VENDITE!$D29/30)*I_VENDITE!AA83</f>
        <v>1000</v>
      </c>
      <c r="AB101" s="70">
        <f>+(I_VENDITE!$D29/30)*I_VENDITE!AB83</f>
        <v>1000</v>
      </c>
      <c r="AC101" s="70">
        <f>+(I_VENDITE!$D29/30)*I_VENDITE!AC83</f>
        <v>1000</v>
      </c>
      <c r="AD101" s="70">
        <f>+(I_VENDITE!$D29/30)*I_VENDITE!AD83</f>
        <v>1000</v>
      </c>
      <c r="AE101" s="70">
        <f>+(I_VENDITE!$D29/30)*I_VENDITE!AE83</f>
        <v>1000</v>
      </c>
      <c r="AF101" s="70">
        <f>+(I_VENDITE!$D29/30)*I_VENDITE!AF83</f>
        <v>1000</v>
      </c>
      <c r="AG101" s="70">
        <f>+(I_VENDITE!$D29/30)*I_VENDITE!AG83</f>
        <v>1000</v>
      </c>
      <c r="AH101" s="70">
        <f>+(I_VENDITE!$D29/30)*I_VENDITE!AH83</f>
        <v>1000</v>
      </c>
      <c r="AI101" s="70">
        <f>+(I_VENDITE!$D29/30)*I_VENDITE!AI83</f>
        <v>1000</v>
      </c>
      <c r="AJ101" s="70">
        <f>+(I_VENDITE!$D29/30)*I_VENDITE!AJ83</f>
        <v>1000</v>
      </c>
      <c r="AK101" s="70">
        <f>+(I_VENDITE!$D29/30)*I_VENDITE!AK83</f>
        <v>1000</v>
      </c>
      <c r="AL101" s="70">
        <f>+(I_VENDITE!$D29/30)*I_VENDITE!AL83</f>
        <v>1000</v>
      </c>
      <c r="AM101" s="70">
        <f>+(I_VENDITE!$D29/30)*I_VENDITE!AM83</f>
        <v>1000</v>
      </c>
    </row>
    <row r="102" spans="3:39" x14ac:dyDescent="0.25">
      <c r="C102" s="28" t="str">
        <f t="shared" si="13"/>
        <v>Farmaco 27</v>
      </c>
      <c r="D102" s="70">
        <f>+(I_VENDITE!$D30/30)*I_VENDITE!D84</f>
        <v>1000</v>
      </c>
      <c r="E102" s="70">
        <f>+(I_VENDITE!$D30/30)*I_VENDITE!E84</f>
        <v>1000</v>
      </c>
      <c r="F102" s="70">
        <f>+(I_VENDITE!$D30/30)*I_VENDITE!F84</f>
        <v>1000</v>
      </c>
      <c r="G102" s="70">
        <f>+(I_VENDITE!$D30/30)*I_VENDITE!G84</f>
        <v>1000</v>
      </c>
      <c r="H102" s="70">
        <f>+(I_VENDITE!$D30/30)*I_VENDITE!H84</f>
        <v>1000</v>
      </c>
      <c r="I102" s="70">
        <f>+(I_VENDITE!$D30/30)*I_VENDITE!I84</f>
        <v>1000</v>
      </c>
      <c r="J102" s="70">
        <f>+(I_VENDITE!$D30/30)*I_VENDITE!J84</f>
        <v>1000</v>
      </c>
      <c r="K102" s="70">
        <f>+(I_VENDITE!$D30/30)*I_VENDITE!K84</f>
        <v>1000</v>
      </c>
      <c r="L102" s="70">
        <f>+(I_VENDITE!$D30/30)*I_VENDITE!L84</f>
        <v>1000</v>
      </c>
      <c r="M102" s="70">
        <f>+(I_VENDITE!$D30/30)*I_VENDITE!M84</f>
        <v>1000</v>
      </c>
      <c r="N102" s="70">
        <f>+(I_VENDITE!$D30/30)*I_VENDITE!N84</f>
        <v>1000</v>
      </c>
      <c r="O102" s="70">
        <f>+(I_VENDITE!$D30/30)*I_VENDITE!O84</f>
        <v>1000</v>
      </c>
      <c r="P102" s="70">
        <f>+(I_VENDITE!$D30/30)*I_VENDITE!P84</f>
        <v>1000</v>
      </c>
      <c r="Q102" s="70">
        <f>+(I_VENDITE!$D30/30)*I_VENDITE!Q84</f>
        <v>1000</v>
      </c>
      <c r="R102" s="70">
        <f>+(I_VENDITE!$D30/30)*I_VENDITE!R84</f>
        <v>1000</v>
      </c>
      <c r="S102" s="70">
        <f>+(I_VENDITE!$D30/30)*I_VENDITE!S84</f>
        <v>1000</v>
      </c>
      <c r="T102" s="70">
        <f>+(I_VENDITE!$D30/30)*I_VENDITE!T84</f>
        <v>1000</v>
      </c>
      <c r="U102" s="70">
        <f>+(I_VENDITE!$D30/30)*I_VENDITE!U84</f>
        <v>1000</v>
      </c>
      <c r="V102" s="70">
        <f>+(I_VENDITE!$D30/30)*I_VENDITE!V84</f>
        <v>1000</v>
      </c>
      <c r="W102" s="70">
        <f>+(I_VENDITE!$D30/30)*I_VENDITE!W84</f>
        <v>1000</v>
      </c>
      <c r="X102" s="70">
        <f>+(I_VENDITE!$D30/30)*I_VENDITE!X84</f>
        <v>1000</v>
      </c>
      <c r="Y102" s="70">
        <f>+(I_VENDITE!$D30/30)*I_VENDITE!Y84</f>
        <v>1000</v>
      </c>
      <c r="Z102" s="70">
        <f>+(I_VENDITE!$D30/30)*I_VENDITE!Z84</f>
        <v>1000</v>
      </c>
      <c r="AA102" s="70">
        <f>+(I_VENDITE!$D30/30)*I_VENDITE!AA84</f>
        <v>1000</v>
      </c>
      <c r="AB102" s="70">
        <f>+(I_VENDITE!$D30/30)*I_VENDITE!AB84</f>
        <v>1000</v>
      </c>
      <c r="AC102" s="70">
        <f>+(I_VENDITE!$D30/30)*I_VENDITE!AC84</f>
        <v>1000</v>
      </c>
      <c r="AD102" s="70">
        <f>+(I_VENDITE!$D30/30)*I_VENDITE!AD84</f>
        <v>1000</v>
      </c>
      <c r="AE102" s="70">
        <f>+(I_VENDITE!$D30/30)*I_VENDITE!AE84</f>
        <v>1000</v>
      </c>
      <c r="AF102" s="70">
        <f>+(I_VENDITE!$D30/30)*I_VENDITE!AF84</f>
        <v>1000</v>
      </c>
      <c r="AG102" s="70">
        <f>+(I_VENDITE!$D30/30)*I_VENDITE!AG84</f>
        <v>1000</v>
      </c>
      <c r="AH102" s="70">
        <f>+(I_VENDITE!$D30/30)*I_VENDITE!AH84</f>
        <v>1000</v>
      </c>
      <c r="AI102" s="70">
        <f>+(I_VENDITE!$D30/30)*I_VENDITE!AI84</f>
        <v>1000</v>
      </c>
      <c r="AJ102" s="70">
        <f>+(I_VENDITE!$D30/30)*I_VENDITE!AJ84</f>
        <v>1000</v>
      </c>
      <c r="AK102" s="70">
        <f>+(I_VENDITE!$D30/30)*I_VENDITE!AK84</f>
        <v>1000</v>
      </c>
      <c r="AL102" s="70">
        <f>+(I_VENDITE!$D30/30)*I_VENDITE!AL84</f>
        <v>1000</v>
      </c>
      <c r="AM102" s="70">
        <f>+(I_VENDITE!$D30/30)*I_VENDITE!AM84</f>
        <v>1000</v>
      </c>
    </row>
    <row r="103" spans="3:39" x14ac:dyDescent="0.25">
      <c r="C103" s="28" t="str">
        <f t="shared" si="13"/>
        <v>Farmaco 28</v>
      </c>
      <c r="D103" s="70">
        <f>+(I_VENDITE!$D31/30)*I_VENDITE!D85</f>
        <v>1000</v>
      </c>
      <c r="E103" s="70">
        <f>+(I_VENDITE!$D31/30)*I_VENDITE!E85</f>
        <v>1000</v>
      </c>
      <c r="F103" s="70">
        <f>+(I_VENDITE!$D31/30)*I_VENDITE!F85</f>
        <v>1000</v>
      </c>
      <c r="G103" s="70">
        <f>+(I_VENDITE!$D31/30)*I_VENDITE!G85</f>
        <v>1000</v>
      </c>
      <c r="H103" s="70">
        <f>+(I_VENDITE!$D31/30)*I_VENDITE!H85</f>
        <v>1000</v>
      </c>
      <c r="I103" s="70">
        <f>+(I_VENDITE!$D31/30)*I_VENDITE!I85</f>
        <v>1000</v>
      </c>
      <c r="J103" s="70">
        <f>+(I_VENDITE!$D31/30)*I_VENDITE!J85</f>
        <v>1000</v>
      </c>
      <c r="K103" s="70">
        <f>+(I_VENDITE!$D31/30)*I_VENDITE!K85</f>
        <v>1000</v>
      </c>
      <c r="L103" s="70">
        <f>+(I_VENDITE!$D31/30)*I_VENDITE!L85</f>
        <v>1000</v>
      </c>
      <c r="M103" s="70">
        <f>+(I_VENDITE!$D31/30)*I_VENDITE!M85</f>
        <v>1000</v>
      </c>
      <c r="N103" s="70">
        <f>+(I_VENDITE!$D31/30)*I_VENDITE!N85</f>
        <v>1000</v>
      </c>
      <c r="O103" s="70">
        <f>+(I_VENDITE!$D31/30)*I_VENDITE!O85</f>
        <v>1000</v>
      </c>
      <c r="P103" s="70">
        <f>+(I_VENDITE!$D31/30)*I_VENDITE!P85</f>
        <v>1000</v>
      </c>
      <c r="Q103" s="70">
        <f>+(I_VENDITE!$D31/30)*I_VENDITE!Q85</f>
        <v>1000</v>
      </c>
      <c r="R103" s="70">
        <f>+(I_VENDITE!$D31/30)*I_VENDITE!R85</f>
        <v>1000</v>
      </c>
      <c r="S103" s="70">
        <f>+(I_VENDITE!$D31/30)*I_VENDITE!S85</f>
        <v>1000</v>
      </c>
      <c r="T103" s="70">
        <f>+(I_VENDITE!$D31/30)*I_VENDITE!T85</f>
        <v>1000</v>
      </c>
      <c r="U103" s="70">
        <f>+(I_VENDITE!$D31/30)*I_VENDITE!U85</f>
        <v>1000</v>
      </c>
      <c r="V103" s="70">
        <f>+(I_VENDITE!$D31/30)*I_VENDITE!V85</f>
        <v>1000</v>
      </c>
      <c r="W103" s="70">
        <f>+(I_VENDITE!$D31/30)*I_VENDITE!W85</f>
        <v>1000</v>
      </c>
      <c r="X103" s="70">
        <f>+(I_VENDITE!$D31/30)*I_VENDITE!X85</f>
        <v>1000</v>
      </c>
      <c r="Y103" s="70">
        <f>+(I_VENDITE!$D31/30)*I_VENDITE!Y85</f>
        <v>1000</v>
      </c>
      <c r="Z103" s="70">
        <f>+(I_VENDITE!$D31/30)*I_VENDITE!Z85</f>
        <v>1000</v>
      </c>
      <c r="AA103" s="70">
        <f>+(I_VENDITE!$D31/30)*I_VENDITE!AA85</f>
        <v>1000</v>
      </c>
      <c r="AB103" s="70">
        <f>+(I_VENDITE!$D31/30)*I_VENDITE!AB85</f>
        <v>1000</v>
      </c>
      <c r="AC103" s="70">
        <f>+(I_VENDITE!$D31/30)*I_VENDITE!AC85</f>
        <v>1000</v>
      </c>
      <c r="AD103" s="70">
        <f>+(I_VENDITE!$D31/30)*I_VENDITE!AD85</f>
        <v>1000</v>
      </c>
      <c r="AE103" s="70">
        <f>+(I_VENDITE!$D31/30)*I_VENDITE!AE85</f>
        <v>1000</v>
      </c>
      <c r="AF103" s="70">
        <f>+(I_VENDITE!$D31/30)*I_VENDITE!AF85</f>
        <v>1000</v>
      </c>
      <c r="AG103" s="70">
        <f>+(I_VENDITE!$D31/30)*I_VENDITE!AG85</f>
        <v>1000</v>
      </c>
      <c r="AH103" s="70">
        <f>+(I_VENDITE!$D31/30)*I_VENDITE!AH85</f>
        <v>1000</v>
      </c>
      <c r="AI103" s="70">
        <f>+(I_VENDITE!$D31/30)*I_VENDITE!AI85</f>
        <v>1000</v>
      </c>
      <c r="AJ103" s="70">
        <f>+(I_VENDITE!$D31/30)*I_VENDITE!AJ85</f>
        <v>1000</v>
      </c>
      <c r="AK103" s="70">
        <f>+(I_VENDITE!$D31/30)*I_VENDITE!AK85</f>
        <v>1000</v>
      </c>
      <c r="AL103" s="70">
        <f>+(I_VENDITE!$D31/30)*I_VENDITE!AL85</f>
        <v>1000</v>
      </c>
      <c r="AM103" s="70">
        <f>+(I_VENDITE!$D31/30)*I_VENDITE!AM85</f>
        <v>1000</v>
      </c>
    </row>
    <row r="104" spans="3:39" x14ac:dyDescent="0.25">
      <c r="C104" s="28" t="str">
        <f t="shared" si="13"/>
        <v>Farmaco 29</v>
      </c>
      <c r="D104" s="70">
        <f>+(I_VENDITE!$D32/30)*I_VENDITE!D86</f>
        <v>1000</v>
      </c>
      <c r="E104" s="70">
        <f>+(I_VENDITE!$D32/30)*I_VENDITE!E86</f>
        <v>1000</v>
      </c>
      <c r="F104" s="70">
        <f>+(I_VENDITE!$D32/30)*I_VENDITE!F86</f>
        <v>1000</v>
      </c>
      <c r="G104" s="70">
        <f>+(I_VENDITE!$D32/30)*I_VENDITE!G86</f>
        <v>1000</v>
      </c>
      <c r="H104" s="70">
        <f>+(I_VENDITE!$D32/30)*I_VENDITE!H86</f>
        <v>1000</v>
      </c>
      <c r="I104" s="70">
        <f>+(I_VENDITE!$D32/30)*I_VENDITE!I86</f>
        <v>1000</v>
      </c>
      <c r="J104" s="70">
        <f>+(I_VENDITE!$D32/30)*I_VENDITE!J86</f>
        <v>1000</v>
      </c>
      <c r="K104" s="70">
        <f>+(I_VENDITE!$D32/30)*I_VENDITE!K86</f>
        <v>1000</v>
      </c>
      <c r="L104" s="70">
        <f>+(I_VENDITE!$D32/30)*I_VENDITE!L86</f>
        <v>1000</v>
      </c>
      <c r="M104" s="70">
        <f>+(I_VENDITE!$D32/30)*I_VENDITE!M86</f>
        <v>1000</v>
      </c>
      <c r="N104" s="70">
        <f>+(I_VENDITE!$D32/30)*I_VENDITE!N86</f>
        <v>1000</v>
      </c>
      <c r="O104" s="70">
        <f>+(I_VENDITE!$D32/30)*I_VENDITE!O86</f>
        <v>1000</v>
      </c>
      <c r="P104" s="70">
        <f>+(I_VENDITE!$D32/30)*I_VENDITE!P86</f>
        <v>1000</v>
      </c>
      <c r="Q104" s="70">
        <f>+(I_VENDITE!$D32/30)*I_VENDITE!Q86</f>
        <v>1000</v>
      </c>
      <c r="R104" s="70">
        <f>+(I_VENDITE!$D32/30)*I_VENDITE!R86</f>
        <v>1000</v>
      </c>
      <c r="S104" s="70">
        <f>+(I_VENDITE!$D32/30)*I_VENDITE!S86</f>
        <v>1000</v>
      </c>
      <c r="T104" s="70">
        <f>+(I_VENDITE!$D32/30)*I_VENDITE!T86</f>
        <v>1000</v>
      </c>
      <c r="U104" s="70">
        <f>+(I_VENDITE!$D32/30)*I_VENDITE!U86</f>
        <v>1000</v>
      </c>
      <c r="V104" s="70">
        <f>+(I_VENDITE!$D32/30)*I_VENDITE!V86</f>
        <v>1000</v>
      </c>
      <c r="W104" s="70">
        <f>+(I_VENDITE!$D32/30)*I_VENDITE!W86</f>
        <v>1000</v>
      </c>
      <c r="X104" s="70">
        <f>+(I_VENDITE!$D32/30)*I_VENDITE!X86</f>
        <v>1000</v>
      </c>
      <c r="Y104" s="70">
        <f>+(I_VENDITE!$D32/30)*I_VENDITE!Y86</f>
        <v>1000</v>
      </c>
      <c r="Z104" s="70">
        <f>+(I_VENDITE!$D32/30)*I_VENDITE!Z86</f>
        <v>1000</v>
      </c>
      <c r="AA104" s="70">
        <f>+(I_VENDITE!$D32/30)*I_VENDITE!AA86</f>
        <v>1000</v>
      </c>
      <c r="AB104" s="70">
        <f>+(I_VENDITE!$D32/30)*I_VENDITE!AB86</f>
        <v>1000</v>
      </c>
      <c r="AC104" s="70">
        <f>+(I_VENDITE!$D32/30)*I_VENDITE!AC86</f>
        <v>1000</v>
      </c>
      <c r="AD104" s="70">
        <f>+(I_VENDITE!$D32/30)*I_VENDITE!AD86</f>
        <v>1000</v>
      </c>
      <c r="AE104" s="70">
        <f>+(I_VENDITE!$D32/30)*I_VENDITE!AE86</f>
        <v>1000</v>
      </c>
      <c r="AF104" s="70">
        <f>+(I_VENDITE!$D32/30)*I_VENDITE!AF86</f>
        <v>1000</v>
      </c>
      <c r="AG104" s="70">
        <f>+(I_VENDITE!$D32/30)*I_VENDITE!AG86</f>
        <v>1000</v>
      </c>
      <c r="AH104" s="70">
        <f>+(I_VENDITE!$D32/30)*I_VENDITE!AH86</f>
        <v>1000</v>
      </c>
      <c r="AI104" s="70">
        <f>+(I_VENDITE!$D32/30)*I_VENDITE!AI86</f>
        <v>1000</v>
      </c>
      <c r="AJ104" s="70">
        <f>+(I_VENDITE!$D32/30)*I_VENDITE!AJ86</f>
        <v>1000</v>
      </c>
      <c r="AK104" s="70">
        <f>+(I_VENDITE!$D32/30)*I_VENDITE!AK86</f>
        <v>1000</v>
      </c>
      <c r="AL104" s="70">
        <f>+(I_VENDITE!$D32/30)*I_VENDITE!AL86</f>
        <v>1000</v>
      </c>
      <c r="AM104" s="70">
        <f>+(I_VENDITE!$D32/30)*I_VENDITE!AM86</f>
        <v>1000</v>
      </c>
    </row>
    <row r="105" spans="3:39" x14ac:dyDescent="0.25">
      <c r="C105" s="28" t="str">
        <f t="shared" si="13"/>
        <v>Farmaco 30</v>
      </c>
      <c r="D105" s="70">
        <f>+(I_VENDITE!$D33/30)*I_VENDITE!D87</f>
        <v>1000</v>
      </c>
      <c r="E105" s="70">
        <f>+(I_VENDITE!$D33/30)*I_VENDITE!E87</f>
        <v>1000</v>
      </c>
      <c r="F105" s="70">
        <f>+(I_VENDITE!$D33/30)*I_VENDITE!F87</f>
        <v>1000</v>
      </c>
      <c r="G105" s="70">
        <f>+(I_VENDITE!$D33/30)*I_VENDITE!G87</f>
        <v>1000</v>
      </c>
      <c r="H105" s="70">
        <f>+(I_VENDITE!$D33/30)*I_VENDITE!H87</f>
        <v>1000</v>
      </c>
      <c r="I105" s="70">
        <f>+(I_VENDITE!$D33/30)*I_VENDITE!I87</f>
        <v>1000</v>
      </c>
      <c r="J105" s="70">
        <f>+(I_VENDITE!$D33/30)*I_VENDITE!J87</f>
        <v>1000</v>
      </c>
      <c r="K105" s="70">
        <f>+(I_VENDITE!$D33/30)*I_VENDITE!K87</f>
        <v>1000</v>
      </c>
      <c r="L105" s="70">
        <f>+(I_VENDITE!$D33/30)*I_VENDITE!L87</f>
        <v>1000</v>
      </c>
      <c r="M105" s="70">
        <f>+(I_VENDITE!$D33/30)*I_VENDITE!M87</f>
        <v>1000</v>
      </c>
      <c r="N105" s="70">
        <f>+(I_VENDITE!$D33/30)*I_VENDITE!N87</f>
        <v>1000</v>
      </c>
      <c r="O105" s="70">
        <f>+(I_VENDITE!$D33/30)*I_VENDITE!O87</f>
        <v>1000</v>
      </c>
      <c r="P105" s="70">
        <f>+(I_VENDITE!$D33/30)*I_VENDITE!P87</f>
        <v>1000</v>
      </c>
      <c r="Q105" s="70">
        <f>+(I_VENDITE!$D33/30)*I_VENDITE!Q87</f>
        <v>1000</v>
      </c>
      <c r="R105" s="70">
        <f>+(I_VENDITE!$D33/30)*I_VENDITE!R87</f>
        <v>1000</v>
      </c>
      <c r="S105" s="70">
        <f>+(I_VENDITE!$D33/30)*I_VENDITE!S87</f>
        <v>1000</v>
      </c>
      <c r="T105" s="70">
        <f>+(I_VENDITE!$D33/30)*I_VENDITE!T87</f>
        <v>1000</v>
      </c>
      <c r="U105" s="70">
        <f>+(I_VENDITE!$D33/30)*I_VENDITE!U87</f>
        <v>1000</v>
      </c>
      <c r="V105" s="70">
        <f>+(I_VENDITE!$D33/30)*I_VENDITE!V87</f>
        <v>1000</v>
      </c>
      <c r="W105" s="70">
        <f>+(I_VENDITE!$D33/30)*I_VENDITE!W87</f>
        <v>1000</v>
      </c>
      <c r="X105" s="70">
        <f>+(I_VENDITE!$D33/30)*I_VENDITE!X87</f>
        <v>1000</v>
      </c>
      <c r="Y105" s="70">
        <f>+(I_VENDITE!$D33/30)*I_VENDITE!Y87</f>
        <v>1000</v>
      </c>
      <c r="Z105" s="70">
        <f>+(I_VENDITE!$D33/30)*I_VENDITE!Z87</f>
        <v>1000</v>
      </c>
      <c r="AA105" s="70">
        <f>+(I_VENDITE!$D33/30)*I_VENDITE!AA87</f>
        <v>1000</v>
      </c>
      <c r="AB105" s="70">
        <f>+(I_VENDITE!$D33/30)*I_VENDITE!AB87</f>
        <v>1000</v>
      </c>
      <c r="AC105" s="70">
        <f>+(I_VENDITE!$D33/30)*I_VENDITE!AC87</f>
        <v>1000</v>
      </c>
      <c r="AD105" s="70">
        <f>+(I_VENDITE!$D33/30)*I_VENDITE!AD87</f>
        <v>1000</v>
      </c>
      <c r="AE105" s="70">
        <f>+(I_VENDITE!$D33/30)*I_VENDITE!AE87</f>
        <v>1000</v>
      </c>
      <c r="AF105" s="70">
        <f>+(I_VENDITE!$D33/30)*I_VENDITE!AF87</f>
        <v>1000</v>
      </c>
      <c r="AG105" s="70">
        <f>+(I_VENDITE!$D33/30)*I_VENDITE!AG87</f>
        <v>1000</v>
      </c>
      <c r="AH105" s="70">
        <f>+(I_VENDITE!$D33/30)*I_VENDITE!AH87</f>
        <v>1000</v>
      </c>
      <c r="AI105" s="70">
        <f>+(I_VENDITE!$D33/30)*I_VENDITE!AI87</f>
        <v>1000</v>
      </c>
      <c r="AJ105" s="70">
        <f>+(I_VENDITE!$D33/30)*I_VENDITE!AJ87</f>
        <v>1000</v>
      </c>
      <c r="AK105" s="70">
        <f>+(I_VENDITE!$D33/30)*I_VENDITE!AK87</f>
        <v>1000</v>
      </c>
      <c r="AL105" s="70">
        <f>+(I_VENDITE!$D33/30)*I_VENDITE!AL87</f>
        <v>1000</v>
      </c>
      <c r="AM105" s="70">
        <f>+(I_VENDITE!$D33/30)*I_VENDITE!AM87</f>
        <v>1000</v>
      </c>
    </row>
    <row r="106" spans="3:39" x14ac:dyDescent="0.25">
      <c r="C106" s="28" t="str">
        <f t="shared" si="13"/>
        <v>Farmaco 31</v>
      </c>
      <c r="D106" s="70">
        <f>+(I_VENDITE!$D34/30)*I_VENDITE!D88</f>
        <v>1000</v>
      </c>
      <c r="E106" s="70">
        <f>+(I_VENDITE!$D34/30)*I_VENDITE!E88</f>
        <v>1000</v>
      </c>
      <c r="F106" s="70">
        <f>+(I_VENDITE!$D34/30)*I_VENDITE!F88</f>
        <v>1000</v>
      </c>
      <c r="G106" s="70">
        <f>+(I_VENDITE!$D34/30)*I_VENDITE!G88</f>
        <v>1000</v>
      </c>
      <c r="H106" s="70">
        <f>+(I_VENDITE!$D34/30)*I_VENDITE!H88</f>
        <v>1000</v>
      </c>
      <c r="I106" s="70">
        <f>+(I_VENDITE!$D34/30)*I_VENDITE!I88</f>
        <v>1000</v>
      </c>
      <c r="J106" s="70">
        <f>+(I_VENDITE!$D34/30)*I_VENDITE!J88</f>
        <v>1000</v>
      </c>
      <c r="K106" s="70">
        <f>+(I_VENDITE!$D34/30)*I_VENDITE!K88</f>
        <v>1000</v>
      </c>
      <c r="L106" s="70">
        <f>+(I_VENDITE!$D34/30)*I_VENDITE!L88</f>
        <v>1000</v>
      </c>
      <c r="M106" s="70">
        <f>+(I_VENDITE!$D34/30)*I_VENDITE!M88</f>
        <v>1000</v>
      </c>
      <c r="N106" s="70">
        <f>+(I_VENDITE!$D34/30)*I_VENDITE!N88</f>
        <v>1000</v>
      </c>
      <c r="O106" s="70">
        <f>+(I_VENDITE!$D34/30)*I_VENDITE!O88</f>
        <v>1000</v>
      </c>
      <c r="P106" s="70">
        <f>+(I_VENDITE!$D34/30)*I_VENDITE!P88</f>
        <v>1000</v>
      </c>
      <c r="Q106" s="70">
        <f>+(I_VENDITE!$D34/30)*I_VENDITE!Q88</f>
        <v>1000</v>
      </c>
      <c r="R106" s="70">
        <f>+(I_VENDITE!$D34/30)*I_VENDITE!R88</f>
        <v>1000</v>
      </c>
      <c r="S106" s="70">
        <f>+(I_VENDITE!$D34/30)*I_VENDITE!S88</f>
        <v>1000</v>
      </c>
      <c r="T106" s="70">
        <f>+(I_VENDITE!$D34/30)*I_VENDITE!T88</f>
        <v>1000</v>
      </c>
      <c r="U106" s="70">
        <f>+(I_VENDITE!$D34/30)*I_VENDITE!U88</f>
        <v>1000</v>
      </c>
      <c r="V106" s="70">
        <f>+(I_VENDITE!$D34/30)*I_VENDITE!V88</f>
        <v>1000</v>
      </c>
      <c r="W106" s="70">
        <f>+(I_VENDITE!$D34/30)*I_VENDITE!W88</f>
        <v>1000</v>
      </c>
      <c r="X106" s="70">
        <f>+(I_VENDITE!$D34/30)*I_VENDITE!X88</f>
        <v>1000</v>
      </c>
      <c r="Y106" s="70">
        <f>+(I_VENDITE!$D34/30)*I_VENDITE!Y88</f>
        <v>1000</v>
      </c>
      <c r="Z106" s="70">
        <f>+(I_VENDITE!$D34/30)*I_VENDITE!Z88</f>
        <v>1000</v>
      </c>
      <c r="AA106" s="70">
        <f>+(I_VENDITE!$D34/30)*I_VENDITE!AA88</f>
        <v>1000</v>
      </c>
      <c r="AB106" s="70">
        <f>+(I_VENDITE!$D34/30)*I_VENDITE!AB88</f>
        <v>1000</v>
      </c>
      <c r="AC106" s="70">
        <f>+(I_VENDITE!$D34/30)*I_VENDITE!AC88</f>
        <v>1000</v>
      </c>
      <c r="AD106" s="70">
        <f>+(I_VENDITE!$D34/30)*I_VENDITE!AD88</f>
        <v>1000</v>
      </c>
      <c r="AE106" s="70">
        <f>+(I_VENDITE!$D34/30)*I_VENDITE!AE88</f>
        <v>1000</v>
      </c>
      <c r="AF106" s="70">
        <f>+(I_VENDITE!$D34/30)*I_VENDITE!AF88</f>
        <v>1000</v>
      </c>
      <c r="AG106" s="70">
        <f>+(I_VENDITE!$D34/30)*I_VENDITE!AG88</f>
        <v>1000</v>
      </c>
      <c r="AH106" s="70">
        <f>+(I_VENDITE!$D34/30)*I_VENDITE!AH88</f>
        <v>1000</v>
      </c>
      <c r="AI106" s="70">
        <f>+(I_VENDITE!$D34/30)*I_VENDITE!AI88</f>
        <v>1000</v>
      </c>
      <c r="AJ106" s="70">
        <f>+(I_VENDITE!$D34/30)*I_VENDITE!AJ88</f>
        <v>1000</v>
      </c>
      <c r="AK106" s="70">
        <f>+(I_VENDITE!$D34/30)*I_VENDITE!AK88</f>
        <v>1000</v>
      </c>
      <c r="AL106" s="70">
        <f>+(I_VENDITE!$D34/30)*I_VENDITE!AL88</f>
        <v>1000</v>
      </c>
      <c r="AM106" s="70">
        <f>+(I_VENDITE!$D34/30)*I_VENDITE!AM88</f>
        <v>1000</v>
      </c>
    </row>
    <row r="107" spans="3:39" x14ac:dyDescent="0.25">
      <c r="C107" s="28" t="str">
        <f t="shared" si="13"/>
        <v>Farmaco 32</v>
      </c>
      <c r="D107" s="70">
        <f>+(I_VENDITE!$D35/30)*I_VENDITE!D89</f>
        <v>1000</v>
      </c>
      <c r="E107" s="70">
        <f>+(I_VENDITE!$D35/30)*I_VENDITE!E89</f>
        <v>1000</v>
      </c>
      <c r="F107" s="70">
        <f>+(I_VENDITE!$D35/30)*I_VENDITE!F89</f>
        <v>1000</v>
      </c>
      <c r="G107" s="70">
        <f>+(I_VENDITE!$D35/30)*I_VENDITE!G89</f>
        <v>1000</v>
      </c>
      <c r="H107" s="70">
        <f>+(I_VENDITE!$D35/30)*I_VENDITE!H89</f>
        <v>1000</v>
      </c>
      <c r="I107" s="70">
        <f>+(I_VENDITE!$D35/30)*I_VENDITE!I89</f>
        <v>1000</v>
      </c>
      <c r="J107" s="70">
        <f>+(I_VENDITE!$D35/30)*I_VENDITE!J89</f>
        <v>1000</v>
      </c>
      <c r="K107" s="70">
        <f>+(I_VENDITE!$D35/30)*I_VENDITE!K89</f>
        <v>1000</v>
      </c>
      <c r="L107" s="70">
        <f>+(I_VENDITE!$D35/30)*I_VENDITE!L89</f>
        <v>1000</v>
      </c>
      <c r="M107" s="70">
        <f>+(I_VENDITE!$D35/30)*I_VENDITE!M89</f>
        <v>1000</v>
      </c>
      <c r="N107" s="70">
        <f>+(I_VENDITE!$D35/30)*I_VENDITE!N89</f>
        <v>1000</v>
      </c>
      <c r="O107" s="70">
        <f>+(I_VENDITE!$D35/30)*I_VENDITE!O89</f>
        <v>1000</v>
      </c>
      <c r="P107" s="70">
        <f>+(I_VENDITE!$D35/30)*I_VENDITE!P89</f>
        <v>1000</v>
      </c>
      <c r="Q107" s="70">
        <f>+(I_VENDITE!$D35/30)*I_VENDITE!Q89</f>
        <v>1000</v>
      </c>
      <c r="R107" s="70">
        <f>+(I_VENDITE!$D35/30)*I_VENDITE!R89</f>
        <v>1000</v>
      </c>
      <c r="S107" s="70">
        <f>+(I_VENDITE!$D35/30)*I_VENDITE!S89</f>
        <v>1000</v>
      </c>
      <c r="T107" s="70">
        <f>+(I_VENDITE!$D35/30)*I_VENDITE!T89</f>
        <v>1000</v>
      </c>
      <c r="U107" s="70">
        <f>+(I_VENDITE!$D35/30)*I_VENDITE!U89</f>
        <v>1000</v>
      </c>
      <c r="V107" s="70">
        <f>+(I_VENDITE!$D35/30)*I_VENDITE!V89</f>
        <v>1000</v>
      </c>
      <c r="W107" s="70">
        <f>+(I_VENDITE!$D35/30)*I_VENDITE!W89</f>
        <v>1000</v>
      </c>
      <c r="X107" s="70">
        <f>+(I_VENDITE!$D35/30)*I_VENDITE!X89</f>
        <v>1000</v>
      </c>
      <c r="Y107" s="70">
        <f>+(I_VENDITE!$D35/30)*I_VENDITE!Y89</f>
        <v>1000</v>
      </c>
      <c r="Z107" s="70">
        <f>+(I_VENDITE!$D35/30)*I_VENDITE!Z89</f>
        <v>1000</v>
      </c>
      <c r="AA107" s="70">
        <f>+(I_VENDITE!$D35/30)*I_VENDITE!AA89</f>
        <v>1000</v>
      </c>
      <c r="AB107" s="70">
        <f>+(I_VENDITE!$D35/30)*I_VENDITE!AB89</f>
        <v>1000</v>
      </c>
      <c r="AC107" s="70">
        <f>+(I_VENDITE!$D35/30)*I_VENDITE!AC89</f>
        <v>1000</v>
      </c>
      <c r="AD107" s="70">
        <f>+(I_VENDITE!$D35/30)*I_VENDITE!AD89</f>
        <v>1000</v>
      </c>
      <c r="AE107" s="70">
        <f>+(I_VENDITE!$D35/30)*I_VENDITE!AE89</f>
        <v>1000</v>
      </c>
      <c r="AF107" s="70">
        <f>+(I_VENDITE!$D35/30)*I_VENDITE!AF89</f>
        <v>1000</v>
      </c>
      <c r="AG107" s="70">
        <f>+(I_VENDITE!$D35/30)*I_VENDITE!AG89</f>
        <v>1000</v>
      </c>
      <c r="AH107" s="70">
        <f>+(I_VENDITE!$D35/30)*I_VENDITE!AH89</f>
        <v>1000</v>
      </c>
      <c r="AI107" s="70">
        <f>+(I_VENDITE!$D35/30)*I_VENDITE!AI89</f>
        <v>1000</v>
      </c>
      <c r="AJ107" s="70">
        <f>+(I_VENDITE!$D35/30)*I_VENDITE!AJ89</f>
        <v>1000</v>
      </c>
      <c r="AK107" s="70">
        <f>+(I_VENDITE!$D35/30)*I_VENDITE!AK89</f>
        <v>1000</v>
      </c>
      <c r="AL107" s="70">
        <f>+(I_VENDITE!$D35/30)*I_VENDITE!AL89</f>
        <v>1000</v>
      </c>
      <c r="AM107" s="70">
        <f>+(I_VENDITE!$D35/30)*I_VENDITE!AM89</f>
        <v>1000</v>
      </c>
    </row>
    <row r="108" spans="3:39" x14ac:dyDescent="0.25">
      <c r="C108" s="28" t="str">
        <f t="shared" si="13"/>
        <v>Farmaco 33</v>
      </c>
      <c r="D108" s="70">
        <f>+(I_VENDITE!$D36/30)*I_VENDITE!D90</f>
        <v>1000</v>
      </c>
      <c r="E108" s="70">
        <f>+(I_VENDITE!$D36/30)*I_VENDITE!E90</f>
        <v>1000</v>
      </c>
      <c r="F108" s="70">
        <f>+(I_VENDITE!$D36/30)*I_VENDITE!F90</f>
        <v>1000</v>
      </c>
      <c r="G108" s="70">
        <f>+(I_VENDITE!$D36/30)*I_VENDITE!G90</f>
        <v>1000</v>
      </c>
      <c r="H108" s="70">
        <f>+(I_VENDITE!$D36/30)*I_VENDITE!H90</f>
        <v>1000</v>
      </c>
      <c r="I108" s="70">
        <f>+(I_VENDITE!$D36/30)*I_VENDITE!I90</f>
        <v>1000</v>
      </c>
      <c r="J108" s="70">
        <f>+(I_VENDITE!$D36/30)*I_VENDITE!J90</f>
        <v>1000</v>
      </c>
      <c r="K108" s="70">
        <f>+(I_VENDITE!$D36/30)*I_VENDITE!K90</f>
        <v>1000</v>
      </c>
      <c r="L108" s="70">
        <f>+(I_VENDITE!$D36/30)*I_VENDITE!L90</f>
        <v>1000</v>
      </c>
      <c r="M108" s="70">
        <f>+(I_VENDITE!$D36/30)*I_VENDITE!M90</f>
        <v>1000</v>
      </c>
      <c r="N108" s="70">
        <f>+(I_VENDITE!$D36/30)*I_VENDITE!N90</f>
        <v>1000</v>
      </c>
      <c r="O108" s="70">
        <f>+(I_VENDITE!$D36/30)*I_VENDITE!O90</f>
        <v>1000</v>
      </c>
      <c r="P108" s="70">
        <f>+(I_VENDITE!$D36/30)*I_VENDITE!P90</f>
        <v>1000</v>
      </c>
      <c r="Q108" s="70">
        <f>+(I_VENDITE!$D36/30)*I_VENDITE!Q90</f>
        <v>1000</v>
      </c>
      <c r="R108" s="70">
        <f>+(I_VENDITE!$D36/30)*I_VENDITE!R90</f>
        <v>1000</v>
      </c>
      <c r="S108" s="70">
        <f>+(I_VENDITE!$D36/30)*I_VENDITE!S90</f>
        <v>1000</v>
      </c>
      <c r="T108" s="70">
        <f>+(I_VENDITE!$D36/30)*I_VENDITE!T90</f>
        <v>1000</v>
      </c>
      <c r="U108" s="70">
        <f>+(I_VENDITE!$D36/30)*I_VENDITE!U90</f>
        <v>1000</v>
      </c>
      <c r="V108" s="70">
        <f>+(I_VENDITE!$D36/30)*I_VENDITE!V90</f>
        <v>1000</v>
      </c>
      <c r="W108" s="70">
        <f>+(I_VENDITE!$D36/30)*I_VENDITE!W90</f>
        <v>1000</v>
      </c>
      <c r="X108" s="70">
        <f>+(I_VENDITE!$D36/30)*I_VENDITE!X90</f>
        <v>1000</v>
      </c>
      <c r="Y108" s="70">
        <f>+(I_VENDITE!$D36/30)*I_VENDITE!Y90</f>
        <v>1000</v>
      </c>
      <c r="Z108" s="70">
        <f>+(I_VENDITE!$D36/30)*I_VENDITE!Z90</f>
        <v>1000</v>
      </c>
      <c r="AA108" s="70">
        <f>+(I_VENDITE!$D36/30)*I_VENDITE!AA90</f>
        <v>1000</v>
      </c>
      <c r="AB108" s="70">
        <f>+(I_VENDITE!$D36/30)*I_VENDITE!AB90</f>
        <v>1000</v>
      </c>
      <c r="AC108" s="70">
        <f>+(I_VENDITE!$D36/30)*I_VENDITE!AC90</f>
        <v>1000</v>
      </c>
      <c r="AD108" s="70">
        <f>+(I_VENDITE!$D36/30)*I_VENDITE!AD90</f>
        <v>1000</v>
      </c>
      <c r="AE108" s="70">
        <f>+(I_VENDITE!$D36/30)*I_VENDITE!AE90</f>
        <v>1000</v>
      </c>
      <c r="AF108" s="70">
        <f>+(I_VENDITE!$D36/30)*I_VENDITE!AF90</f>
        <v>1000</v>
      </c>
      <c r="AG108" s="70">
        <f>+(I_VENDITE!$D36/30)*I_VENDITE!AG90</f>
        <v>1000</v>
      </c>
      <c r="AH108" s="70">
        <f>+(I_VENDITE!$D36/30)*I_VENDITE!AH90</f>
        <v>1000</v>
      </c>
      <c r="AI108" s="70">
        <f>+(I_VENDITE!$D36/30)*I_VENDITE!AI90</f>
        <v>1000</v>
      </c>
      <c r="AJ108" s="70">
        <f>+(I_VENDITE!$D36/30)*I_VENDITE!AJ90</f>
        <v>1000</v>
      </c>
      <c r="AK108" s="70">
        <f>+(I_VENDITE!$D36/30)*I_VENDITE!AK90</f>
        <v>1000</v>
      </c>
      <c r="AL108" s="70">
        <f>+(I_VENDITE!$D36/30)*I_VENDITE!AL90</f>
        <v>1000</v>
      </c>
      <c r="AM108" s="70">
        <f>+(I_VENDITE!$D36/30)*I_VENDITE!AM90</f>
        <v>1000</v>
      </c>
    </row>
    <row r="109" spans="3:39" x14ac:dyDescent="0.25">
      <c r="C109" s="28" t="str">
        <f t="shared" si="13"/>
        <v>Farmaco 34</v>
      </c>
      <c r="D109" s="70">
        <f>+(I_VENDITE!$D37/30)*I_VENDITE!D91</f>
        <v>1000</v>
      </c>
      <c r="E109" s="70">
        <f>+(I_VENDITE!$D37/30)*I_VENDITE!E91</f>
        <v>1000</v>
      </c>
      <c r="F109" s="70">
        <f>+(I_VENDITE!$D37/30)*I_VENDITE!F91</f>
        <v>1000</v>
      </c>
      <c r="G109" s="70">
        <f>+(I_VENDITE!$D37/30)*I_VENDITE!G91</f>
        <v>1000</v>
      </c>
      <c r="H109" s="70">
        <f>+(I_VENDITE!$D37/30)*I_VENDITE!H91</f>
        <v>1000</v>
      </c>
      <c r="I109" s="70">
        <f>+(I_VENDITE!$D37/30)*I_VENDITE!I91</f>
        <v>1000</v>
      </c>
      <c r="J109" s="70">
        <f>+(I_VENDITE!$D37/30)*I_VENDITE!J91</f>
        <v>1000</v>
      </c>
      <c r="K109" s="70">
        <f>+(I_VENDITE!$D37/30)*I_VENDITE!K91</f>
        <v>1000</v>
      </c>
      <c r="L109" s="70">
        <f>+(I_VENDITE!$D37/30)*I_VENDITE!L91</f>
        <v>1000</v>
      </c>
      <c r="M109" s="70">
        <f>+(I_VENDITE!$D37/30)*I_VENDITE!M91</f>
        <v>1000</v>
      </c>
      <c r="N109" s="70">
        <f>+(I_VENDITE!$D37/30)*I_VENDITE!N91</f>
        <v>1000</v>
      </c>
      <c r="O109" s="70">
        <f>+(I_VENDITE!$D37/30)*I_VENDITE!O91</f>
        <v>1000</v>
      </c>
      <c r="P109" s="70">
        <f>+(I_VENDITE!$D37/30)*I_VENDITE!P91</f>
        <v>1000</v>
      </c>
      <c r="Q109" s="70">
        <f>+(I_VENDITE!$D37/30)*I_VENDITE!Q91</f>
        <v>1000</v>
      </c>
      <c r="R109" s="70">
        <f>+(I_VENDITE!$D37/30)*I_VENDITE!R91</f>
        <v>1000</v>
      </c>
      <c r="S109" s="70">
        <f>+(I_VENDITE!$D37/30)*I_VENDITE!S91</f>
        <v>1000</v>
      </c>
      <c r="T109" s="70">
        <f>+(I_VENDITE!$D37/30)*I_VENDITE!T91</f>
        <v>1000</v>
      </c>
      <c r="U109" s="70">
        <f>+(I_VENDITE!$D37/30)*I_VENDITE!U91</f>
        <v>1000</v>
      </c>
      <c r="V109" s="70">
        <f>+(I_VENDITE!$D37/30)*I_VENDITE!V91</f>
        <v>1000</v>
      </c>
      <c r="W109" s="70">
        <f>+(I_VENDITE!$D37/30)*I_VENDITE!W91</f>
        <v>1000</v>
      </c>
      <c r="X109" s="70">
        <f>+(I_VENDITE!$D37/30)*I_VENDITE!X91</f>
        <v>1000</v>
      </c>
      <c r="Y109" s="70">
        <f>+(I_VENDITE!$D37/30)*I_VENDITE!Y91</f>
        <v>1000</v>
      </c>
      <c r="Z109" s="70">
        <f>+(I_VENDITE!$D37/30)*I_VENDITE!Z91</f>
        <v>1000</v>
      </c>
      <c r="AA109" s="70">
        <f>+(I_VENDITE!$D37/30)*I_VENDITE!AA91</f>
        <v>1000</v>
      </c>
      <c r="AB109" s="70">
        <f>+(I_VENDITE!$D37/30)*I_VENDITE!AB91</f>
        <v>1000</v>
      </c>
      <c r="AC109" s="70">
        <f>+(I_VENDITE!$D37/30)*I_VENDITE!AC91</f>
        <v>1000</v>
      </c>
      <c r="AD109" s="70">
        <f>+(I_VENDITE!$D37/30)*I_VENDITE!AD91</f>
        <v>1000</v>
      </c>
      <c r="AE109" s="70">
        <f>+(I_VENDITE!$D37/30)*I_VENDITE!AE91</f>
        <v>1000</v>
      </c>
      <c r="AF109" s="70">
        <f>+(I_VENDITE!$D37/30)*I_VENDITE!AF91</f>
        <v>1000</v>
      </c>
      <c r="AG109" s="70">
        <f>+(I_VENDITE!$D37/30)*I_VENDITE!AG91</f>
        <v>1000</v>
      </c>
      <c r="AH109" s="70">
        <f>+(I_VENDITE!$D37/30)*I_VENDITE!AH91</f>
        <v>1000</v>
      </c>
      <c r="AI109" s="70">
        <f>+(I_VENDITE!$D37/30)*I_VENDITE!AI91</f>
        <v>1000</v>
      </c>
      <c r="AJ109" s="70">
        <f>+(I_VENDITE!$D37/30)*I_VENDITE!AJ91</f>
        <v>1000</v>
      </c>
      <c r="AK109" s="70">
        <f>+(I_VENDITE!$D37/30)*I_VENDITE!AK91</f>
        <v>1000</v>
      </c>
      <c r="AL109" s="70">
        <f>+(I_VENDITE!$D37/30)*I_VENDITE!AL91</f>
        <v>1000</v>
      </c>
      <c r="AM109" s="70">
        <f>+(I_VENDITE!$D37/30)*I_VENDITE!AM91</f>
        <v>1000</v>
      </c>
    </row>
    <row r="110" spans="3:39" x14ac:dyDescent="0.25">
      <c r="C110" s="28" t="str">
        <f t="shared" si="13"/>
        <v>Farmaco 35</v>
      </c>
      <c r="D110" s="70">
        <f>+(I_VENDITE!$D38/30)*I_VENDITE!D92</f>
        <v>1000</v>
      </c>
      <c r="E110" s="70">
        <f>+(I_VENDITE!$D38/30)*I_VENDITE!E92</f>
        <v>1000</v>
      </c>
      <c r="F110" s="70">
        <f>+(I_VENDITE!$D38/30)*I_VENDITE!F92</f>
        <v>1000</v>
      </c>
      <c r="G110" s="70">
        <f>+(I_VENDITE!$D38/30)*I_VENDITE!G92</f>
        <v>1000</v>
      </c>
      <c r="H110" s="70">
        <f>+(I_VENDITE!$D38/30)*I_VENDITE!H92</f>
        <v>1000</v>
      </c>
      <c r="I110" s="70">
        <f>+(I_VENDITE!$D38/30)*I_VENDITE!I92</f>
        <v>1000</v>
      </c>
      <c r="J110" s="70">
        <f>+(I_VENDITE!$D38/30)*I_VENDITE!J92</f>
        <v>1000</v>
      </c>
      <c r="K110" s="70">
        <f>+(I_VENDITE!$D38/30)*I_VENDITE!K92</f>
        <v>1000</v>
      </c>
      <c r="L110" s="70">
        <f>+(I_VENDITE!$D38/30)*I_VENDITE!L92</f>
        <v>1000</v>
      </c>
      <c r="M110" s="70">
        <f>+(I_VENDITE!$D38/30)*I_VENDITE!M92</f>
        <v>1000</v>
      </c>
      <c r="N110" s="70">
        <f>+(I_VENDITE!$D38/30)*I_VENDITE!N92</f>
        <v>1000</v>
      </c>
      <c r="O110" s="70">
        <f>+(I_VENDITE!$D38/30)*I_VENDITE!O92</f>
        <v>1000</v>
      </c>
      <c r="P110" s="70">
        <f>+(I_VENDITE!$D38/30)*I_VENDITE!P92</f>
        <v>1000</v>
      </c>
      <c r="Q110" s="70">
        <f>+(I_VENDITE!$D38/30)*I_VENDITE!Q92</f>
        <v>1000</v>
      </c>
      <c r="R110" s="70">
        <f>+(I_VENDITE!$D38/30)*I_VENDITE!R92</f>
        <v>1000</v>
      </c>
      <c r="S110" s="70">
        <f>+(I_VENDITE!$D38/30)*I_VENDITE!S92</f>
        <v>1000</v>
      </c>
      <c r="T110" s="70">
        <f>+(I_VENDITE!$D38/30)*I_VENDITE!T92</f>
        <v>1000</v>
      </c>
      <c r="U110" s="70">
        <f>+(I_VENDITE!$D38/30)*I_VENDITE!U92</f>
        <v>1000</v>
      </c>
      <c r="V110" s="70">
        <f>+(I_VENDITE!$D38/30)*I_VENDITE!V92</f>
        <v>1000</v>
      </c>
      <c r="W110" s="70">
        <f>+(I_VENDITE!$D38/30)*I_VENDITE!W92</f>
        <v>1000</v>
      </c>
      <c r="X110" s="70">
        <f>+(I_VENDITE!$D38/30)*I_VENDITE!X92</f>
        <v>1000</v>
      </c>
      <c r="Y110" s="70">
        <f>+(I_VENDITE!$D38/30)*I_VENDITE!Y92</f>
        <v>1000</v>
      </c>
      <c r="Z110" s="70">
        <f>+(I_VENDITE!$D38/30)*I_VENDITE!Z92</f>
        <v>1000</v>
      </c>
      <c r="AA110" s="70">
        <f>+(I_VENDITE!$D38/30)*I_VENDITE!AA92</f>
        <v>1000</v>
      </c>
      <c r="AB110" s="70">
        <f>+(I_VENDITE!$D38/30)*I_VENDITE!AB92</f>
        <v>1000</v>
      </c>
      <c r="AC110" s="70">
        <f>+(I_VENDITE!$D38/30)*I_VENDITE!AC92</f>
        <v>1000</v>
      </c>
      <c r="AD110" s="70">
        <f>+(I_VENDITE!$D38/30)*I_VENDITE!AD92</f>
        <v>1000</v>
      </c>
      <c r="AE110" s="70">
        <f>+(I_VENDITE!$D38/30)*I_VENDITE!AE92</f>
        <v>1000</v>
      </c>
      <c r="AF110" s="70">
        <f>+(I_VENDITE!$D38/30)*I_VENDITE!AF92</f>
        <v>1000</v>
      </c>
      <c r="AG110" s="70">
        <f>+(I_VENDITE!$D38/30)*I_VENDITE!AG92</f>
        <v>1000</v>
      </c>
      <c r="AH110" s="70">
        <f>+(I_VENDITE!$D38/30)*I_VENDITE!AH92</f>
        <v>1000</v>
      </c>
      <c r="AI110" s="70">
        <f>+(I_VENDITE!$D38/30)*I_VENDITE!AI92</f>
        <v>1000</v>
      </c>
      <c r="AJ110" s="70">
        <f>+(I_VENDITE!$D38/30)*I_VENDITE!AJ92</f>
        <v>1000</v>
      </c>
      <c r="AK110" s="70">
        <f>+(I_VENDITE!$D38/30)*I_VENDITE!AK92</f>
        <v>1000</v>
      </c>
      <c r="AL110" s="70">
        <f>+(I_VENDITE!$D38/30)*I_VENDITE!AL92</f>
        <v>1000</v>
      </c>
      <c r="AM110" s="70">
        <f>+(I_VENDITE!$D38/30)*I_VENDITE!AM92</f>
        <v>1000</v>
      </c>
    </row>
    <row r="111" spans="3:39" x14ac:dyDescent="0.25">
      <c r="C111" s="28" t="str">
        <f t="shared" si="13"/>
        <v>Farmaco 36</v>
      </c>
      <c r="D111" s="70">
        <f>+(I_VENDITE!$D39/30)*I_VENDITE!D93</f>
        <v>1000</v>
      </c>
      <c r="E111" s="70">
        <f>+(I_VENDITE!$D39/30)*I_VENDITE!E93</f>
        <v>1000</v>
      </c>
      <c r="F111" s="70">
        <f>+(I_VENDITE!$D39/30)*I_VENDITE!F93</f>
        <v>1000</v>
      </c>
      <c r="G111" s="70">
        <f>+(I_VENDITE!$D39/30)*I_VENDITE!G93</f>
        <v>1000</v>
      </c>
      <c r="H111" s="70">
        <f>+(I_VENDITE!$D39/30)*I_VENDITE!H93</f>
        <v>1000</v>
      </c>
      <c r="I111" s="70">
        <f>+(I_VENDITE!$D39/30)*I_VENDITE!I93</f>
        <v>1000</v>
      </c>
      <c r="J111" s="70">
        <f>+(I_VENDITE!$D39/30)*I_VENDITE!J93</f>
        <v>1000</v>
      </c>
      <c r="K111" s="70">
        <f>+(I_VENDITE!$D39/30)*I_VENDITE!K93</f>
        <v>1000</v>
      </c>
      <c r="L111" s="70">
        <f>+(I_VENDITE!$D39/30)*I_VENDITE!L93</f>
        <v>1000</v>
      </c>
      <c r="M111" s="70">
        <f>+(I_VENDITE!$D39/30)*I_VENDITE!M93</f>
        <v>1000</v>
      </c>
      <c r="N111" s="70">
        <f>+(I_VENDITE!$D39/30)*I_VENDITE!N93</f>
        <v>1000</v>
      </c>
      <c r="O111" s="70">
        <f>+(I_VENDITE!$D39/30)*I_VENDITE!O93</f>
        <v>1000</v>
      </c>
      <c r="P111" s="70">
        <f>+(I_VENDITE!$D39/30)*I_VENDITE!P93</f>
        <v>1000</v>
      </c>
      <c r="Q111" s="70">
        <f>+(I_VENDITE!$D39/30)*I_VENDITE!Q93</f>
        <v>1000</v>
      </c>
      <c r="R111" s="70">
        <f>+(I_VENDITE!$D39/30)*I_VENDITE!R93</f>
        <v>1000</v>
      </c>
      <c r="S111" s="70">
        <f>+(I_VENDITE!$D39/30)*I_VENDITE!S93</f>
        <v>1000</v>
      </c>
      <c r="T111" s="70">
        <f>+(I_VENDITE!$D39/30)*I_VENDITE!T93</f>
        <v>1000</v>
      </c>
      <c r="U111" s="70">
        <f>+(I_VENDITE!$D39/30)*I_VENDITE!U93</f>
        <v>1000</v>
      </c>
      <c r="V111" s="70">
        <f>+(I_VENDITE!$D39/30)*I_VENDITE!V93</f>
        <v>1000</v>
      </c>
      <c r="W111" s="70">
        <f>+(I_VENDITE!$D39/30)*I_VENDITE!W93</f>
        <v>1000</v>
      </c>
      <c r="X111" s="70">
        <f>+(I_VENDITE!$D39/30)*I_VENDITE!X93</f>
        <v>1000</v>
      </c>
      <c r="Y111" s="70">
        <f>+(I_VENDITE!$D39/30)*I_VENDITE!Y93</f>
        <v>1000</v>
      </c>
      <c r="Z111" s="70">
        <f>+(I_VENDITE!$D39/30)*I_VENDITE!Z93</f>
        <v>1000</v>
      </c>
      <c r="AA111" s="70">
        <f>+(I_VENDITE!$D39/30)*I_VENDITE!AA93</f>
        <v>1000</v>
      </c>
      <c r="AB111" s="70">
        <f>+(I_VENDITE!$D39/30)*I_VENDITE!AB93</f>
        <v>1000</v>
      </c>
      <c r="AC111" s="70">
        <f>+(I_VENDITE!$D39/30)*I_VENDITE!AC93</f>
        <v>1000</v>
      </c>
      <c r="AD111" s="70">
        <f>+(I_VENDITE!$D39/30)*I_VENDITE!AD93</f>
        <v>1000</v>
      </c>
      <c r="AE111" s="70">
        <f>+(I_VENDITE!$D39/30)*I_VENDITE!AE93</f>
        <v>1000</v>
      </c>
      <c r="AF111" s="70">
        <f>+(I_VENDITE!$D39/30)*I_VENDITE!AF93</f>
        <v>1000</v>
      </c>
      <c r="AG111" s="70">
        <f>+(I_VENDITE!$D39/30)*I_VENDITE!AG93</f>
        <v>1000</v>
      </c>
      <c r="AH111" s="70">
        <f>+(I_VENDITE!$D39/30)*I_VENDITE!AH93</f>
        <v>1000</v>
      </c>
      <c r="AI111" s="70">
        <f>+(I_VENDITE!$D39/30)*I_VENDITE!AI93</f>
        <v>1000</v>
      </c>
      <c r="AJ111" s="70">
        <f>+(I_VENDITE!$D39/30)*I_VENDITE!AJ93</f>
        <v>1000</v>
      </c>
      <c r="AK111" s="70">
        <f>+(I_VENDITE!$D39/30)*I_VENDITE!AK93</f>
        <v>1000</v>
      </c>
      <c r="AL111" s="70">
        <f>+(I_VENDITE!$D39/30)*I_VENDITE!AL93</f>
        <v>1000</v>
      </c>
      <c r="AM111" s="70">
        <f>+(I_VENDITE!$D39/30)*I_VENDITE!AM93</f>
        <v>1000</v>
      </c>
    </row>
    <row r="112" spans="3:39" x14ac:dyDescent="0.25">
      <c r="C112" s="28" t="str">
        <f t="shared" si="13"/>
        <v>Farmaco 37</v>
      </c>
      <c r="D112" s="70">
        <f>+(I_VENDITE!$D40/30)*I_VENDITE!D94</f>
        <v>1000</v>
      </c>
      <c r="E112" s="70">
        <f>+(I_VENDITE!$D40/30)*I_VENDITE!E94</f>
        <v>1000</v>
      </c>
      <c r="F112" s="70">
        <f>+(I_VENDITE!$D40/30)*I_VENDITE!F94</f>
        <v>1000</v>
      </c>
      <c r="G112" s="70">
        <f>+(I_VENDITE!$D40/30)*I_VENDITE!G94</f>
        <v>1000</v>
      </c>
      <c r="H112" s="70">
        <f>+(I_VENDITE!$D40/30)*I_VENDITE!H94</f>
        <v>1000</v>
      </c>
      <c r="I112" s="70">
        <f>+(I_VENDITE!$D40/30)*I_VENDITE!I94</f>
        <v>1000</v>
      </c>
      <c r="J112" s="70">
        <f>+(I_VENDITE!$D40/30)*I_VENDITE!J94</f>
        <v>1000</v>
      </c>
      <c r="K112" s="70">
        <f>+(I_VENDITE!$D40/30)*I_VENDITE!K94</f>
        <v>1000</v>
      </c>
      <c r="L112" s="70">
        <f>+(I_VENDITE!$D40/30)*I_VENDITE!L94</f>
        <v>1000</v>
      </c>
      <c r="M112" s="70">
        <f>+(I_VENDITE!$D40/30)*I_VENDITE!M94</f>
        <v>1000</v>
      </c>
      <c r="N112" s="70">
        <f>+(I_VENDITE!$D40/30)*I_VENDITE!N94</f>
        <v>1000</v>
      </c>
      <c r="O112" s="70">
        <f>+(I_VENDITE!$D40/30)*I_VENDITE!O94</f>
        <v>1000</v>
      </c>
      <c r="P112" s="70">
        <f>+(I_VENDITE!$D40/30)*I_VENDITE!P94</f>
        <v>1000</v>
      </c>
      <c r="Q112" s="70">
        <f>+(I_VENDITE!$D40/30)*I_VENDITE!Q94</f>
        <v>1000</v>
      </c>
      <c r="R112" s="70">
        <f>+(I_VENDITE!$D40/30)*I_VENDITE!R94</f>
        <v>1000</v>
      </c>
      <c r="S112" s="70">
        <f>+(I_VENDITE!$D40/30)*I_VENDITE!S94</f>
        <v>1000</v>
      </c>
      <c r="T112" s="70">
        <f>+(I_VENDITE!$D40/30)*I_VENDITE!T94</f>
        <v>1000</v>
      </c>
      <c r="U112" s="70">
        <f>+(I_VENDITE!$D40/30)*I_VENDITE!U94</f>
        <v>1000</v>
      </c>
      <c r="V112" s="70">
        <f>+(I_VENDITE!$D40/30)*I_VENDITE!V94</f>
        <v>1000</v>
      </c>
      <c r="W112" s="70">
        <f>+(I_VENDITE!$D40/30)*I_VENDITE!W94</f>
        <v>1000</v>
      </c>
      <c r="X112" s="70">
        <f>+(I_VENDITE!$D40/30)*I_VENDITE!X94</f>
        <v>1000</v>
      </c>
      <c r="Y112" s="70">
        <f>+(I_VENDITE!$D40/30)*I_VENDITE!Y94</f>
        <v>1000</v>
      </c>
      <c r="Z112" s="70">
        <f>+(I_VENDITE!$D40/30)*I_VENDITE!Z94</f>
        <v>1000</v>
      </c>
      <c r="AA112" s="70">
        <f>+(I_VENDITE!$D40/30)*I_VENDITE!AA94</f>
        <v>1000</v>
      </c>
      <c r="AB112" s="70">
        <f>+(I_VENDITE!$D40/30)*I_VENDITE!AB94</f>
        <v>1000</v>
      </c>
      <c r="AC112" s="70">
        <f>+(I_VENDITE!$D40/30)*I_VENDITE!AC94</f>
        <v>1000</v>
      </c>
      <c r="AD112" s="70">
        <f>+(I_VENDITE!$D40/30)*I_VENDITE!AD94</f>
        <v>1000</v>
      </c>
      <c r="AE112" s="70">
        <f>+(I_VENDITE!$D40/30)*I_VENDITE!AE94</f>
        <v>1000</v>
      </c>
      <c r="AF112" s="70">
        <f>+(I_VENDITE!$D40/30)*I_VENDITE!AF94</f>
        <v>1000</v>
      </c>
      <c r="AG112" s="70">
        <f>+(I_VENDITE!$D40/30)*I_VENDITE!AG94</f>
        <v>1000</v>
      </c>
      <c r="AH112" s="70">
        <f>+(I_VENDITE!$D40/30)*I_VENDITE!AH94</f>
        <v>1000</v>
      </c>
      <c r="AI112" s="70">
        <f>+(I_VENDITE!$D40/30)*I_VENDITE!AI94</f>
        <v>1000</v>
      </c>
      <c r="AJ112" s="70">
        <f>+(I_VENDITE!$D40/30)*I_VENDITE!AJ94</f>
        <v>1000</v>
      </c>
      <c r="AK112" s="70">
        <f>+(I_VENDITE!$D40/30)*I_VENDITE!AK94</f>
        <v>1000</v>
      </c>
      <c r="AL112" s="70">
        <f>+(I_VENDITE!$D40/30)*I_VENDITE!AL94</f>
        <v>1000</v>
      </c>
      <c r="AM112" s="70">
        <f>+(I_VENDITE!$D40/30)*I_VENDITE!AM94</f>
        <v>1000</v>
      </c>
    </row>
    <row r="113" spans="3:39" x14ac:dyDescent="0.25">
      <c r="C113" s="28" t="str">
        <f t="shared" si="13"/>
        <v>Farmaco 38</v>
      </c>
      <c r="D113" s="70">
        <f>+(I_VENDITE!$D41/30)*I_VENDITE!D95</f>
        <v>1000</v>
      </c>
      <c r="E113" s="70">
        <f>+(I_VENDITE!$D41/30)*I_VENDITE!E95</f>
        <v>1000</v>
      </c>
      <c r="F113" s="70">
        <f>+(I_VENDITE!$D41/30)*I_VENDITE!F95</f>
        <v>1000</v>
      </c>
      <c r="G113" s="70">
        <f>+(I_VENDITE!$D41/30)*I_VENDITE!G95</f>
        <v>1000</v>
      </c>
      <c r="H113" s="70">
        <f>+(I_VENDITE!$D41/30)*I_VENDITE!H95</f>
        <v>1000</v>
      </c>
      <c r="I113" s="70">
        <f>+(I_VENDITE!$D41/30)*I_VENDITE!I95</f>
        <v>1000</v>
      </c>
      <c r="J113" s="70">
        <f>+(I_VENDITE!$D41/30)*I_VENDITE!J95</f>
        <v>1000</v>
      </c>
      <c r="K113" s="70">
        <f>+(I_VENDITE!$D41/30)*I_VENDITE!K95</f>
        <v>1000</v>
      </c>
      <c r="L113" s="70">
        <f>+(I_VENDITE!$D41/30)*I_VENDITE!L95</f>
        <v>1000</v>
      </c>
      <c r="M113" s="70">
        <f>+(I_VENDITE!$D41/30)*I_VENDITE!M95</f>
        <v>1000</v>
      </c>
      <c r="N113" s="70">
        <f>+(I_VENDITE!$D41/30)*I_VENDITE!N95</f>
        <v>1000</v>
      </c>
      <c r="O113" s="70">
        <f>+(I_VENDITE!$D41/30)*I_VENDITE!O95</f>
        <v>1000</v>
      </c>
      <c r="P113" s="70">
        <f>+(I_VENDITE!$D41/30)*I_VENDITE!P95</f>
        <v>1000</v>
      </c>
      <c r="Q113" s="70">
        <f>+(I_VENDITE!$D41/30)*I_VENDITE!Q95</f>
        <v>1000</v>
      </c>
      <c r="R113" s="70">
        <f>+(I_VENDITE!$D41/30)*I_VENDITE!R95</f>
        <v>1000</v>
      </c>
      <c r="S113" s="70">
        <f>+(I_VENDITE!$D41/30)*I_VENDITE!S95</f>
        <v>1000</v>
      </c>
      <c r="T113" s="70">
        <f>+(I_VENDITE!$D41/30)*I_VENDITE!T95</f>
        <v>1000</v>
      </c>
      <c r="U113" s="70">
        <f>+(I_VENDITE!$D41/30)*I_VENDITE!U95</f>
        <v>1000</v>
      </c>
      <c r="V113" s="70">
        <f>+(I_VENDITE!$D41/30)*I_VENDITE!V95</f>
        <v>1000</v>
      </c>
      <c r="W113" s="70">
        <f>+(I_VENDITE!$D41/30)*I_VENDITE!W95</f>
        <v>1000</v>
      </c>
      <c r="X113" s="70">
        <f>+(I_VENDITE!$D41/30)*I_VENDITE!X95</f>
        <v>1000</v>
      </c>
      <c r="Y113" s="70">
        <f>+(I_VENDITE!$D41/30)*I_VENDITE!Y95</f>
        <v>1000</v>
      </c>
      <c r="Z113" s="70">
        <f>+(I_VENDITE!$D41/30)*I_VENDITE!Z95</f>
        <v>1000</v>
      </c>
      <c r="AA113" s="70">
        <f>+(I_VENDITE!$D41/30)*I_VENDITE!AA95</f>
        <v>1000</v>
      </c>
      <c r="AB113" s="70">
        <f>+(I_VENDITE!$D41/30)*I_VENDITE!AB95</f>
        <v>1000</v>
      </c>
      <c r="AC113" s="70">
        <f>+(I_VENDITE!$D41/30)*I_VENDITE!AC95</f>
        <v>1000</v>
      </c>
      <c r="AD113" s="70">
        <f>+(I_VENDITE!$D41/30)*I_VENDITE!AD95</f>
        <v>1000</v>
      </c>
      <c r="AE113" s="70">
        <f>+(I_VENDITE!$D41/30)*I_VENDITE!AE95</f>
        <v>1000</v>
      </c>
      <c r="AF113" s="70">
        <f>+(I_VENDITE!$D41/30)*I_VENDITE!AF95</f>
        <v>1000</v>
      </c>
      <c r="AG113" s="70">
        <f>+(I_VENDITE!$D41/30)*I_VENDITE!AG95</f>
        <v>1000</v>
      </c>
      <c r="AH113" s="70">
        <f>+(I_VENDITE!$D41/30)*I_VENDITE!AH95</f>
        <v>1000</v>
      </c>
      <c r="AI113" s="70">
        <f>+(I_VENDITE!$D41/30)*I_VENDITE!AI95</f>
        <v>1000</v>
      </c>
      <c r="AJ113" s="70">
        <f>+(I_VENDITE!$D41/30)*I_VENDITE!AJ95</f>
        <v>1000</v>
      </c>
      <c r="AK113" s="70">
        <f>+(I_VENDITE!$D41/30)*I_VENDITE!AK95</f>
        <v>1000</v>
      </c>
      <c r="AL113" s="70">
        <f>+(I_VENDITE!$D41/30)*I_VENDITE!AL95</f>
        <v>1000</v>
      </c>
      <c r="AM113" s="70">
        <f>+(I_VENDITE!$D41/30)*I_VENDITE!AM95</f>
        <v>1000</v>
      </c>
    </row>
    <row r="114" spans="3:39" x14ac:dyDescent="0.25">
      <c r="C114" s="28" t="str">
        <f t="shared" si="13"/>
        <v>Farmaco 39</v>
      </c>
      <c r="D114" s="70">
        <f>+(I_VENDITE!$D42/30)*I_VENDITE!D96</f>
        <v>1000</v>
      </c>
      <c r="E114" s="70">
        <f>+(I_VENDITE!$D42/30)*I_VENDITE!E96</f>
        <v>1000</v>
      </c>
      <c r="F114" s="70">
        <f>+(I_VENDITE!$D42/30)*I_VENDITE!F96</f>
        <v>1000</v>
      </c>
      <c r="G114" s="70">
        <f>+(I_VENDITE!$D42/30)*I_VENDITE!G96</f>
        <v>1000</v>
      </c>
      <c r="H114" s="70">
        <f>+(I_VENDITE!$D42/30)*I_VENDITE!H96</f>
        <v>1000</v>
      </c>
      <c r="I114" s="70">
        <f>+(I_VENDITE!$D42/30)*I_VENDITE!I96</f>
        <v>1000</v>
      </c>
      <c r="J114" s="70">
        <f>+(I_VENDITE!$D42/30)*I_VENDITE!J96</f>
        <v>1000</v>
      </c>
      <c r="K114" s="70">
        <f>+(I_VENDITE!$D42/30)*I_VENDITE!K96</f>
        <v>1000</v>
      </c>
      <c r="L114" s="70">
        <f>+(I_VENDITE!$D42/30)*I_VENDITE!L96</f>
        <v>1000</v>
      </c>
      <c r="M114" s="70">
        <f>+(I_VENDITE!$D42/30)*I_VENDITE!M96</f>
        <v>1000</v>
      </c>
      <c r="N114" s="70">
        <f>+(I_VENDITE!$D42/30)*I_VENDITE!N96</f>
        <v>1000</v>
      </c>
      <c r="O114" s="70">
        <f>+(I_VENDITE!$D42/30)*I_VENDITE!O96</f>
        <v>1000</v>
      </c>
      <c r="P114" s="70">
        <f>+(I_VENDITE!$D42/30)*I_VENDITE!P96</f>
        <v>1000</v>
      </c>
      <c r="Q114" s="70">
        <f>+(I_VENDITE!$D42/30)*I_VENDITE!Q96</f>
        <v>1000</v>
      </c>
      <c r="R114" s="70">
        <f>+(I_VENDITE!$D42/30)*I_VENDITE!R96</f>
        <v>1000</v>
      </c>
      <c r="S114" s="70">
        <f>+(I_VENDITE!$D42/30)*I_VENDITE!S96</f>
        <v>1000</v>
      </c>
      <c r="T114" s="70">
        <f>+(I_VENDITE!$D42/30)*I_VENDITE!T96</f>
        <v>1000</v>
      </c>
      <c r="U114" s="70">
        <f>+(I_VENDITE!$D42/30)*I_VENDITE!U96</f>
        <v>1000</v>
      </c>
      <c r="V114" s="70">
        <f>+(I_VENDITE!$D42/30)*I_VENDITE!V96</f>
        <v>1000</v>
      </c>
      <c r="W114" s="70">
        <f>+(I_VENDITE!$D42/30)*I_VENDITE!W96</f>
        <v>1000</v>
      </c>
      <c r="X114" s="70">
        <f>+(I_VENDITE!$D42/30)*I_VENDITE!X96</f>
        <v>1000</v>
      </c>
      <c r="Y114" s="70">
        <f>+(I_VENDITE!$D42/30)*I_VENDITE!Y96</f>
        <v>1000</v>
      </c>
      <c r="Z114" s="70">
        <f>+(I_VENDITE!$D42/30)*I_VENDITE!Z96</f>
        <v>1000</v>
      </c>
      <c r="AA114" s="70">
        <f>+(I_VENDITE!$D42/30)*I_VENDITE!AA96</f>
        <v>1000</v>
      </c>
      <c r="AB114" s="70">
        <f>+(I_VENDITE!$D42/30)*I_VENDITE!AB96</f>
        <v>1000</v>
      </c>
      <c r="AC114" s="70">
        <f>+(I_VENDITE!$D42/30)*I_VENDITE!AC96</f>
        <v>1000</v>
      </c>
      <c r="AD114" s="70">
        <f>+(I_VENDITE!$D42/30)*I_VENDITE!AD96</f>
        <v>1000</v>
      </c>
      <c r="AE114" s="70">
        <f>+(I_VENDITE!$D42/30)*I_VENDITE!AE96</f>
        <v>1000</v>
      </c>
      <c r="AF114" s="70">
        <f>+(I_VENDITE!$D42/30)*I_VENDITE!AF96</f>
        <v>1000</v>
      </c>
      <c r="AG114" s="70">
        <f>+(I_VENDITE!$D42/30)*I_VENDITE!AG96</f>
        <v>1000</v>
      </c>
      <c r="AH114" s="70">
        <f>+(I_VENDITE!$D42/30)*I_VENDITE!AH96</f>
        <v>1000</v>
      </c>
      <c r="AI114" s="70">
        <f>+(I_VENDITE!$D42/30)*I_VENDITE!AI96</f>
        <v>1000</v>
      </c>
      <c r="AJ114" s="70">
        <f>+(I_VENDITE!$D42/30)*I_VENDITE!AJ96</f>
        <v>1000</v>
      </c>
      <c r="AK114" s="70">
        <f>+(I_VENDITE!$D42/30)*I_VENDITE!AK96</f>
        <v>1000</v>
      </c>
      <c r="AL114" s="70">
        <f>+(I_VENDITE!$D42/30)*I_VENDITE!AL96</f>
        <v>1000</v>
      </c>
      <c r="AM114" s="70">
        <f>+(I_VENDITE!$D42/30)*I_VENDITE!AM96</f>
        <v>1000</v>
      </c>
    </row>
    <row r="115" spans="3:39" x14ac:dyDescent="0.25">
      <c r="C115" s="28" t="str">
        <f t="shared" si="13"/>
        <v>Farmaco 40</v>
      </c>
      <c r="D115" s="70">
        <f>+(I_VENDITE!$D43/30)*I_VENDITE!D97</f>
        <v>1000</v>
      </c>
      <c r="E115" s="70">
        <f>+(I_VENDITE!$D43/30)*I_VENDITE!E97</f>
        <v>1000</v>
      </c>
      <c r="F115" s="70">
        <f>+(I_VENDITE!$D43/30)*I_VENDITE!F97</f>
        <v>1000</v>
      </c>
      <c r="G115" s="70">
        <f>+(I_VENDITE!$D43/30)*I_VENDITE!G97</f>
        <v>1000</v>
      </c>
      <c r="H115" s="70">
        <f>+(I_VENDITE!$D43/30)*I_VENDITE!H97</f>
        <v>1000</v>
      </c>
      <c r="I115" s="70">
        <f>+(I_VENDITE!$D43/30)*I_VENDITE!I97</f>
        <v>1000</v>
      </c>
      <c r="J115" s="70">
        <f>+(I_VENDITE!$D43/30)*I_VENDITE!J97</f>
        <v>1000</v>
      </c>
      <c r="K115" s="70">
        <f>+(I_VENDITE!$D43/30)*I_VENDITE!K97</f>
        <v>1000</v>
      </c>
      <c r="L115" s="70">
        <f>+(I_VENDITE!$D43/30)*I_VENDITE!L97</f>
        <v>1000</v>
      </c>
      <c r="M115" s="70">
        <f>+(I_VENDITE!$D43/30)*I_VENDITE!M97</f>
        <v>1000</v>
      </c>
      <c r="N115" s="70">
        <f>+(I_VENDITE!$D43/30)*I_VENDITE!N97</f>
        <v>1000</v>
      </c>
      <c r="O115" s="70">
        <f>+(I_VENDITE!$D43/30)*I_VENDITE!O97</f>
        <v>1000</v>
      </c>
      <c r="P115" s="70">
        <f>+(I_VENDITE!$D43/30)*I_VENDITE!P97</f>
        <v>1000</v>
      </c>
      <c r="Q115" s="70">
        <f>+(I_VENDITE!$D43/30)*I_VENDITE!Q97</f>
        <v>1000</v>
      </c>
      <c r="R115" s="70">
        <f>+(I_VENDITE!$D43/30)*I_VENDITE!R97</f>
        <v>1000</v>
      </c>
      <c r="S115" s="70">
        <f>+(I_VENDITE!$D43/30)*I_VENDITE!S97</f>
        <v>1000</v>
      </c>
      <c r="T115" s="70">
        <f>+(I_VENDITE!$D43/30)*I_VENDITE!T97</f>
        <v>1000</v>
      </c>
      <c r="U115" s="70">
        <f>+(I_VENDITE!$D43/30)*I_VENDITE!U97</f>
        <v>1000</v>
      </c>
      <c r="V115" s="70">
        <f>+(I_VENDITE!$D43/30)*I_VENDITE!V97</f>
        <v>1000</v>
      </c>
      <c r="W115" s="70">
        <f>+(I_VENDITE!$D43/30)*I_VENDITE!W97</f>
        <v>1000</v>
      </c>
      <c r="X115" s="70">
        <f>+(I_VENDITE!$D43/30)*I_VENDITE!X97</f>
        <v>1000</v>
      </c>
      <c r="Y115" s="70">
        <f>+(I_VENDITE!$D43/30)*I_VENDITE!Y97</f>
        <v>1000</v>
      </c>
      <c r="Z115" s="70">
        <f>+(I_VENDITE!$D43/30)*I_VENDITE!Z97</f>
        <v>1000</v>
      </c>
      <c r="AA115" s="70">
        <f>+(I_VENDITE!$D43/30)*I_VENDITE!AA97</f>
        <v>1000</v>
      </c>
      <c r="AB115" s="70">
        <f>+(I_VENDITE!$D43/30)*I_VENDITE!AB97</f>
        <v>1000</v>
      </c>
      <c r="AC115" s="70">
        <f>+(I_VENDITE!$D43/30)*I_VENDITE!AC97</f>
        <v>1000</v>
      </c>
      <c r="AD115" s="70">
        <f>+(I_VENDITE!$D43/30)*I_VENDITE!AD97</f>
        <v>1000</v>
      </c>
      <c r="AE115" s="70">
        <f>+(I_VENDITE!$D43/30)*I_VENDITE!AE97</f>
        <v>1000</v>
      </c>
      <c r="AF115" s="70">
        <f>+(I_VENDITE!$D43/30)*I_VENDITE!AF97</f>
        <v>1000</v>
      </c>
      <c r="AG115" s="70">
        <f>+(I_VENDITE!$D43/30)*I_VENDITE!AG97</f>
        <v>1000</v>
      </c>
      <c r="AH115" s="70">
        <f>+(I_VENDITE!$D43/30)*I_VENDITE!AH97</f>
        <v>1000</v>
      </c>
      <c r="AI115" s="70">
        <f>+(I_VENDITE!$D43/30)*I_VENDITE!AI97</f>
        <v>1000</v>
      </c>
      <c r="AJ115" s="70">
        <f>+(I_VENDITE!$D43/30)*I_VENDITE!AJ97</f>
        <v>1000</v>
      </c>
      <c r="AK115" s="70">
        <f>+(I_VENDITE!$D43/30)*I_VENDITE!AK97</f>
        <v>1000</v>
      </c>
      <c r="AL115" s="70">
        <f>+(I_VENDITE!$D43/30)*I_VENDITE!AL97</f>
        <v>1000</v>
      </c>
      <c r="AM115" s="70">
        <f>+(I_VENDITE!$D43/30)*I_VENDITE!AM97</f>
        <v>1000</v>
      </c>
    </row>
    <row r="116" spans="3:39" x14ac:dyDescent="0.25">
      <c r="C116" s="28" t="str">
        <f t="shared" si="13"/>
        <v>Farmaco 41</v>
      </c>
      <c r="D116" s="70">
        <f>+(I_VENDITE!$D44/30)*I_VENDITE!D98</f>
        <v>1000</v>
      </c>
      <c r="E116" s="70">
        <f>+(I_VENDITE!$D44/30)*I_VENDITE!E98</f>
        <v>1000</v>
      </c>
      <c r="F116" s="70">
        <f>+(I_VENDITE!$D44/30)*I_VENDITE!F98</f>
        <v>1000</v>
      </c>
      <c r="G116" s="70">
        <f>+(I_VENDITE!$D44/30)*I_VENDITE!G98</f>
        <v>1000</v>
      </c>
      <c r="H116" s="70">
        <f>+(I_VENDITE!$D44/30)*I_VENDITE!H98</f>
        <v>1000</v>
      </c>
      <c r="I116" s="70">
        <f>+(I_VENDITE!$D44/30)*I_VENDITE!I98</f>
        <v>1000</v>
      </c>
      <c r="J116" s="70">
        <f>+(I_VENDITE!$D44/30)*I_VENDITE!J98</f>
        <v>1000</v>
      </c>
      <c r="K116" s="70">
        <f>+(I_VENDITE!$D44/30)*I_VENDITE!K98</f>
        <v>1000</v>
      </c>
      <c r="L116" s="70">
        <f>+(I_VENDITE!$D44/30)*I_VENDITE!L98</f>
        <v>1000</v>
      </c>
      <c r="M116" s="70">
        <f>+(I_VENDITE!$D44/30)*I_VENDITE!M98</f>
        <v>1000</v>
      </c>
      <c r="N116" s="70">
        <f>+(I_VENDITE!$D44/30)*I_VENDITE!N98</f>
        <v>1000</v>
      </c>
      <c r="O116" s="70">
        <f>+(I_VENDITE!$D44/30)*I_VENDITE!O98</f>
        <v>1000</v>
      </c>
      <c r="P116" s="70">
        <f>+(I_VENDITE!$D44/30)*I_VENDITE!P98</f>
        <v>1000</v>
      </c>
      <c r="Q116" s="70">
        <f>+(I_VENDITE!$D44/30)*I_VENDITE!Q98</f>
        <v>1000</v>
      </c>
      <c r="R116" s="70">
        <f>+(I_VENDITE!$D44/30)*I_VENDITE!R98</f>
        <v>1000</v>
      </c>
      <c r="S116" s="70">
        <f>+(I_VENDITE!$D44/30)*I_VENDITE!S98</f>
        <v>1000</v>
      </c>
      <c r="T116" s="70">
        <f>+(I_VENDITE!$D44/30)*I_VENDITE!T98</f>
        <v>1000</v>
      </c>
      <c r="U116" s="70">
        <f>+(I_VENDITE!$D44/30)*I_VENDITE!U98</f>
        <v>1000</v>
      </c>
      <c r="V116" s="70">
        <f>+(I_VENDITE!$D44/30)*I_VENDITE!V98</f>
        <v>1000</v>
      </c>
      <c r="W116" s="70">
        <f>+(I_VENDITE!$D44/30)*I_VENDITE!W98</f>
        <v>1000</v>
      </c>
      <c r="X116" s="70">
        <f>+(I_VENDITE!$D44/30)*I_VENDITE!X98</f>
        <v>1000</v>
      </c>
      <c r="Y116" s="70">
        <f>+(I_VENDITE!$D44/30)*I_VENDITE!Y98</f>
        <v>1000</v>
      </c>
      <c r="Z116" s="70">
        <f>+(I_VENDITE!$D44/30)*I_VENDITE!Z98</f>
        <v>1000</v>
      </c>
      <c r="AA116" s="70">
        <f>+(I_VENDITE!$D44/30)*I_VENDITE!AA98</f>
        <v>1000</v>
      </c>
      <c r="AB116" s="70">
        <f>+(I_VENDITE!$D44/30)*I_VENDITE!AB98</f>
        <v>1000</v>
      </c>
      <c r="AC116" s="70">
        <f>+(I_VENDITE!$D44/30)*I_VENDITE!AC98</f>
        <v>1000</v>
      </c>
      <c r="AD116" s="70">
        <f>+(I_VENDITE!$D44/30)*I_VENDITE!AD98</f>
        <v>1000</v>
      </c>
      <c r="AE116" s="70">
        <f>+(I_VENDITE!$D44/30)*I_VENDITE!AE98</f>
        <v>1000</v>
      </c>
      <c r="AF116" s="70">
        <f>+(I_VENDITE!$D44/30)*I_VENDITE!AF98</f>
        <v>1000</v>
      </c>
      <c r="AG116" s="70">
        <f>+(I_VENDITE!$D44/30)*I_VENDITE!AG98</f>
        <v>1000</v>
      </c>
      <c r="AH116" s="70">
        <f>+(I_VENDITE!$D44/30)*I_VENDITE!AH98</f>
        <v>1000</v>
      </c>
      <c r="AI116" s="70">
        <f>+(I_VENDITE!$D44/30)*I_VENDITE!AI98</f>
        <v>1000</v>
      </c>
      <c r="AJ116" s="70">
        <f>+(I_VENDITE!$D44/30)*I_VENDITE!AJ98</f>
        <v>1000</v>
      </c>
      <c r="AK116" s="70">
        <f>+(I_VENDITE!$D44/30)*I_VENDITE!AK98</f>
        <v>1000</v>
      </c>
      <c r="AL116" s="70">
        <f>+(I_VENDITE!$D44/30)*I_VENDITE!AL98</f>
        <v>1000</v>
      </c>
      <c r="AM116" s="70">
        <f>+(I_VENDITE!$D44/30)*I_VENDITE!AM98</f>
        <v>1000</v>
      </c>
    </row>
    <row r="117" spans="3:39" x14ac:dyDescent="0.25">
      <c r="C117" s="28" t="str">
        <f t="shared" si="13"/>
        <v>Farmaco 42</v>
      </c>
      <c r="D117" s="70">
        <f>+(I_VENDITE!$D45/30)*I_VENDITE!D99</f>
        <v>1000</v>
      </c>
      <c r="E117" s="70">
        <f>+(I_VENDITE!$D45/30)*I_VENDITE!E99</f>
        <v>1000</v>
      </c>
      <c r="F117" s="70">
        <f>+(I_VENDITE!$D45/30)*I_VENDITE!F99</f>
        <v>1000</v>
      </c>
      <c r="G117" s="70">
        <f>+(I_VENDITE!$D45/30)*I_VENDITE!G99</f>
        <v>1000</v>
      </c>
      <c r="H117" s="70">
        <f>+(I_VENDITE!$D45/30)*I_VENDITE!H99</f>
        <v>1000</v>
      </c>
      <c r="I117" s="70">
        <f>+(I_VENDITE!$D45/30)*I_VENDITE!I99</f>
        <v>1000</v>
      </c>
      <c r="J117" s="70">
        <f>+(I_VENDITE!$D45/30)*I_VENDITE!J99</f>
        <v>1000</v>
      </c>
      <c r="K117" s="70">
        <f>+(I_VENDITE!$D45/30)*I_VENDITE!K99</f>
        <v>1000</v>
      </c>
      <c r="L117" s="70">
        <f>+(I_VENDITE!$D45/30)*I_VENDITE!L99</f>
        <v>1000</v>
      </c>
      <c r="M117" s="70">
        <f>+(I_VENDITE!$D45/30)*I_VENDITE!M99</f>
        <v>1000</v>
      </c>
      <c r="N117" s="70">
        <f>+(I_VENDITE!$D45/30)*I_VENDITE!N99</f>
        <v>1000</v>
      </c>
      <c r="O117" s="70">
        <f>+(I_VENDITE!$D45/30)*I_VENDITE!O99</f>
        <v>1000</v>
      </c>
      <c r="P117" s="70">
        <f>+(I_VENDITE!$D45/30)*I_VENDITE!P99</f>
        <v>1000</v>
      </c>
      <c r="Q117" s="70">
        <f>+(I_VENDITE!$D45/30)*I_VENDITE!Q99</f>
        <v>1000</v>
      </c>
      <c r="R117" s="70">
        <f>+(I_VENDITE!$D45/30)*I_VENDITE!R99</f>
        <v>1000</v>
      </c>
      <c r="S117" s="70">
        <f>+(I_VENDITE!$D45/30)*I_VENDITE!S99</f>
        <v>1000</v>
      </c>
      <c r="T117" s="70">
        <f>+(I_VENDITE!$D45/30)*I_VENDITE!T99</f>
        <v>1000</v>
      </c>
      <c r="U117" s="70">
        <f>+(I_VENDITE!$D45/30)*I_VENDITE!U99</f>
        <v>1000</v>
      </c>
      <c r="V117" s="70">
        <f>+(I_VENDITE!$D45/30)*I_VENDITE!V99</f>
        <v>1000</v>
      </c>
      <c r="W117" s="70">
        <f>+(I_VENDITE!$D45/30)*I_VENDITE!W99</f>
        <v>1000</v>
      </c>
      <c r="X117" s="70">
        <f>+(I_VENDITE!$D45/30)*I_VENDITE!X99</f>
        <v>1000</v>
      </c>
      <c r="Y117" s="70">
        <f>+(I_VENDITE!$D45/30)*I_VENDITE!Y99</f>
        <v>1000</v>
      </c>
      <c r="Z117" s="70">
        <f>+(I_VENDITE!$D45/30)*I_VENDITE!Z99</f>
        <v>1000</v>
      </c>
      <c r="AA117" s="70">
        <f>+(I_VENDITE!$D45/30)*I_VENDITE!AA99</f>
        <v>1000</v>
      </c>
      <c r="AB117" s="70">
        <f>+(I_VENDITE!$D45/30)*I_VENDITE!AB99</f>
        <v>1000</v>
      </c>
      <c r="AC117" s="70">
        <f>+(I_VENDITE!$D45/30)*I_VENDITE!AC99</f>
        <v>1000</v>
      </c>
      <c r="AD117" s="70">
        <f>+(I_VENDITE!$D45/30)*I_VENDITE!AD99</f>
        <v>1000</v>
      </c>
      <c r="AE117" s="70">
        <f>+(I_VENDITE!$D45/30)*I_VENDITE!AE99</f>
        <v>1000</v>
      </c>
      <c r="AF117" s="70">
        <f>+(I_VENDITE!$D45/30)*I_VENDITE!AF99</f>
        <v>1000</v>
      </c>
      <c r="AG117" s="70">
        <f>+(I_VENDITE!$D45/30)*I_VENDITE!AG99</f>
        <v>1000</v>
      </c>
      <c r="AH117" s="70">
        <f>+(I_VENDITE!$D45/30)*I_VENDITE!AH99</f>
        <v>1000</v>
      </c>
      <c r="AI117" s="70">
        <f>+(I_VENDITE!$D45/30)*I_VENDITE!AI99</f>
        <v>1000</v>
      </c>
      <c r="AJ117" s="70">
        <f>+(I_VENDITE!$D45/30)*I_VENDITE!AJ99</f>
        <v>1000</v>
      </c>
      <c r="AK117" s="70">
        <f>+(I_VENDITE!$D45/30)*I_VENDITE!AK99</f>
        <v>1000</v>
      </c>
      <c r="AL117" s="70">
        <f>+(I_VENDITE!$D45/30)*I_VENDITE!AL99</f>
        <v>1000</v>
      </c>
      <c r="AM117" s="70">
        <f>+(I_VENDITE!$D45/30)*I_VENDITE!AM99</f>
        <v>1000</v>
      </c>
    </row>
    <row r="118" spans="3:39" x14ac:dyDescent="0.25">
      <c r="C118" s="28" t="str">
        <f t="shared" si="13"/>
        <v>Farmaco 43</v>
      </c>
      <c r="D118" s="70">
        <f>+(I_VENDITE!$D46/30)*I_VENDITE!D100</f>
        <v>1000</v>
      </c>
      <c r="E118" s="70">
        <f>+(I_VENDITE!$D46/30)*I_VENDITE!E100</f>
        <v>1000</v>
      </c>
      <c r="F118" s="70">
        <f>+(I_VENDITE!$D46/30)*I_VENDITE!F100</f>
        <v>1000</v>
      </c>
      <c r="G118" s="70">
        <f>+(I_VENDITE!$D46/30)*I_VENDITE!G100</f>
        <v>1000</v>
      </c>
      <c r="H118" s="70">
        <f>+(I_VENDITE!$D46/30)*I_VENDITE!H100</f>
        <v>1000</v>
      </c>
      <c r="I118" s="70">
        <f>+(I_VENDITE!$D46/30)*I_VENDITE!I100</f>
        <v>1000</v>
      </c>
      <c r="J118" s="70">
        <f>+(I_VENDITE!$D46/30)*I_VENDITE!J100</f>
        <v>1000</v>
      </c>
      <c r="K118" s="70">
        <f>+(I_VENDITE!$D46/30)*I_VENDITE!K100</f>
        <v>1000</v>
      </c>
      <c r="L118" s="70">
        <f>+(I_VENDITE!$D46/30)*I_VENDITE!L100</f>
        <v>1000</v>
      </c>
      <c r="M118" s="70">
        <f>+(I_VENDITE!$D46/30)*I_VENDITE!M100</f>
        <v>1000</v>
      </c>
      <c r="N118" s="70">
        <f>+(I_VENDITE!$D46/30)*I_VENDITE!N100</f>
        <v>1000</v>
      </c>
      <c r="O118" s="70">
        <f>+(I_VENDITE!$D46/30)*I_VENDITE!O100</f>
        <v>1000</v>
      </c>
      <c r="P118" s="70">
        <f>+(I_VENDITE!$D46/30)*I_VENDITE!P100</f>
        <v>1000</v>
      </c>
      <c r="Q118" s="70">
        <f>+(I_VENDITE!$D46/30)*I_VENDITE!Q100</f>
        <v>1000</v>
      </c>
      <c r="R118" s="70">
        <f>+(I_VENDITE!$D46/30)*I_VENDITE!R100</f>
        <v>1000</v>
      </c>
      <c r="S118" s="70">
        <f>+(I_VENDITE!$D46/30)*I_VENDITE!S100</f>
        <v>1000</v>
      </c>
      <c r="T118" s="70">
        <f>+(I_VENDITE!$D46/30)*I_VENDITE!T100</f>
        <v>1000</v>
      </c>
      <c r="U118" s="70">
        <f>+(I_VENDITE!$D46/30)*I_VENDITE!U100</f>
        <v>1000</v>
      </c>
      <c r="V118" s="70">
        <f>+(I_VENDITE!$D46/30)*I_VENDITE!V100</f>
        <v>1000</v>
      </c>
      <c r="W118" s="70">
        <f>+(I_VENDITE!$D46/30)*I_VENDITE!W100</f>
        <v>1000</v>
      </c>
      <c r="X118" s="70">
        <f>+(I_VENDITE!$D46/30)*I_VENDITE!X100</f>
        <v>1000</v>
      </c>
      <c r="Y118" s="70">
        <f>+(I_VENDITE!$D46/30)*I_VENDITE!Y100</f>
        <v>1000</v>
      </c>
      <c r="Z118" s="70">
        <f>+(I_VENDITE!$D46/30)*I_VENDITE!Z100</f>
        <v>1000</v>
      </c>
      <c r="AA118" s="70">
        <f>+(I_VENDITE!$D46/30)*I_VENDITE!AA100</f>
        <v>1000</v>
      </c>
      <c r="AB118" s="70">
        <f>+(I_VENDITE!$D46/30)*I_VENDITE!AB100</f>
        <v>1000</v>
      </c>
      <c r="AC118" s="70">
        <f>+(I_VENDITE!$D46/30)*I_VENDITE!AC100</f>
        <v>1000</v>
      </c>
      <c r="AD118" s="70">
        <f>+(I_VENDITE!$D46/30)*I_VENDITE!AD100</f>
        <v>1000</v>
      </c>
      <c r="AE118" s="70">
        <f>+(I_VENDITE!$D46/30)*I_VENDITE!AE100</f>
        <v>1000</v>
      </c>
      <c r="AF118" s="70">
        <f>+(I_VENDITE!$D46/30)*I_VENDITE!AF100</f>
        <v>1000</v>
      </c>
      <c r="AG118" s="70">
        <f>+(I_VENDITE!$D46/30)*I_VENDITE!AG100</f>
        <v>1000</v>
      </c>
      <c r="AH118" s="70">
        <f>+(I_VENDITE!$D46/30)*I_VENDITE!AH100</f>
        <v>1000</v>
      </c>
      <c r="AI118" s="70">
        <f>+(I_VENDITE!$D46/30)*I_VENDITE!AI100</f>
        <v>1000</v>
      </c>
      <c r="AJ118" s="70">
        <f>+(I_VENDITE!$D46/30)*I_VENDITE!AJ100</f>
        <v>1000</v>
      </c>
      <c r="AK118" s="70">
        <f>+(I_VENDITE!$D46/30)*I_VENDITE!AK100</f>
        <v>1000</v>
      </c>
      <c r="AL118" s="70">
        <f>+(I_VENDITE!$D46/30)*I_VENDITE!AL100</f>
        <v>1000</v>
      </c>
      <c r="AM118" s="70">
        <f>+(I_VENDITE!$D46/30)*I_VENDITE!AM100</f>
        <v>1000</v>
      </c>
    </row>
    <row r="119" spans="3:39" x14ac:dyDescent="0.25">
      <c r="C119" s="28" t="str">
        <f t="shared" si="13"/>
        <v>Farmaco 44</v>
      </c>
      <c r="D119" s="70">
        <f>+(I_VENDITE!$D47/30)*I_VENDITE!D101</f>
        <v>1000</v>
      </c>
      <c r="E119" s="70">
        <f>+(I_VENDITE!$D47/30)*I_VENDITE!E101</f>
        <v>1000</v>
      </c>
      <c r="F119" s="70">
        <f>+(I_VENDITE!$D47/30)*I_VENDITE!F101</f>
        <v>1000</v>
      </c>
      <c r="G119" s="70">
        <f>+(I_VENDITE!$D47/30)*I_VENDITE!G101</f>
        <v>1000</v>
      </c>
      <c r="H119" s="70">
        <f>+(I_VENDITE!$D47/30)*I_VENDITE!H101</f>
        <v>1000</v>
      </c>
      <c r="I119" s="70">
        <f>+(I_VENDITE!$D47/30)*I_VENDITE!I101</f>
        <v>1000</v>
      </c>
      <c r="J119" s="70">
        <f>+(I_VENDITE!$D47/30)*I_VENDITE!J101</f>
        <v>1000</v>
      </c>
      <c r="K119" s="70">
        <f>+(I_VENDITE!$D47/30)*I_VENDITE!K101</f>
        <v>1000</v>
      </c>
      <c r="L119" s="70">
        <f>+(I_VENDITE!$D47/30)*I_VENDITE!L101</f>
        <v>1000</v>
      </c>
      <c r="M119" s="70">
        <f>+(I_VENDITE!$D47/30)*I_VENDITE!M101</f>
        <v>1000</v>
      </c>
      <c r="N119" s="70">
        <f>+(I_VENDITE!$D47/30)*I_VENDITE!N101</f>
        <v>1000</v>
      </c>
      <c r="O119" s="70">
        <f>+(I_VENDITE!$D47/30)*I_VENDITE!O101</f>
        <v>1000</v>
      </c>
      <c r="P119" s="70">
        <f>+(I_VENDITE!$D47/30)*I_VENDITE!P101</f>
        <v>1000</v>
      </c>
      <c r="Q119" s="70">
        <f>+(I_VENDITE!$D47/30)*I_VENDITE!Q101</f>
        <v>1000</v>
      </c>
      <c r="R119" s="70">
        <f>+(I_VENDITE!$D47/30)*I_VENDITE!R101</f>
        <v>1000</v>
      </c>
      <c r="S119" s="70">
        <f>+(I_VENDITE!$D47/30)*I_VENDITE!S101</f>
        <v>1000</v>
      </c>
      <c r="T119" s="70">
        <f>+(I_VENDITE!$D47/30)*I_VENDITE!T101</f>
        <v>1000</v>
      </c>
      <c r="U119" s="70">
        <f>+(I_VENDITE!$D47/30)*I_VENDITE!U101</f>
        <v>1000</v>
      </c>
      <c r="V119" s="70">
        <f>+(I_VENDITE!$D47/30)*I_VENDITE!V101</f>
        <v>1000</v>
      </c>
      <c r="W119" s="70">
        <f>+(I_VENDITE!$D47/30)*I_VENDITE!W101</f>
        <v>1000</v>
      </c>
      <c r="X119" s="70">
        <f>+(I_VENDITE!$D47/30)*I_VENDITE!X101</f>
        <v>1000</v>
      </c>
      <c r="Y119" s="70">
        <f>+(I_VENDITE!$D47/30)*I_VENDITE!Y101</f>
        <v>1000</v>
      </c>
      <c r="Z119" s="70">
        <f>+(I_VENDITE!$D47/30)*I_VENDITE!Z101</f>
        <v>1000</v>
      </c>
      <c r="AA119" s="70">
        <f>+(I_VENDITE!$D47/30)*I_VENDITE!AA101</f>
        <v>1000</v>
      </c>
      <c r="AB119" s="70">
        <f>+(I_VENDITE!$D47/30)*I_VENDITE!AB101</f>
        <v>1000</v>
      </c>
      <c r="AC119" s="70">
        <f>+(I_VENDITE!$D47/30)*I_VENDITE!AC101</f>
        <v>1000</v>
      </c>
      <c r="AD119" s="70">
        <f>+(I_VENDITE!$D47/30)*I_VENDITE!AD101</f>
        <v>1000</v>
      </c>
      <c r="AE119" s="70">
        <f>+(I_VENDITE!$D47/30)*I_VENDITE!AE101</f>
        <v>1000</v>
      </c>
      <c r="AF119" s="70">
        <f>+(I_VENDITE!$D47/30)*I_VENDITE!AF101</f>
        <v>1000</v>
      </c>
      <c r="AG119" s="70">
        <f>+(I_VENDITE!$D47/30)*I_VENDITE!AG101</f>
        <v>1000</v>
      </c>
      <c r="AH119" s="70">
        <f>+(I_VENDITE!$D47/30)*I_VENDITE!AH101</f>
        <v>1000</v>
      </c>
      <c r="AI119" s="70">
        <f>+(I_VENDITE!$D47/30)*I_VENDITE!AI101</f>
        <v>1000</v>
      </c>
      <c r="AJ119" s="70">
        <f>+(I_VENDITE!$D47/30)*I_VENDITE!AJ101</f>
        <v>1000</v>
      </c>
      <c r="AK119" s="70">
        <f>+(I_VENDITE!$D47/30)*I_VENDITE!AK101</f>
        <v>1000</v>
      </c>
      <c r="AL119" s="70">
        <f>+(I_VENDITE!$D47/30)*I_VENDITE!AL101</f>
        <v>1000</v>
      </c>
      <c r="AM119" s="70">
        <f>+(I_VENDITE!$D47/30)*I_VENDITE!AM101</f>
        <v>1000</v>
      </c>
    </row>
    <row r="120" spans="3:39" x14ac:dyDescent="0.25">
      <c r="C120" s="28" t="str">
        <f t="shared" si="13"/>
        <v>Farmaco 45</v>
      </c>
      <c r="D120" s="70">
        <f>+(I_VENDITE!$D48/30)*I_VENDITE!D102</f>
        <v>1000</v>
      </c>
      <c r="E120" s="70">
        <f>+(I_VENDITE!$D48/30)*I_VENDITE!E102</f>
        <v>1000</v>
      </c>
      <c r="F120" s="70">
        <f>+(I_VENDITE!$D48/30)*I_VENDITE!F102</f>
        <v>1000</v>
      </c>
      <c r="G120" s="70">
        <f>+(I_VENDITE!$D48/30)*I_VENDITE!G102</f>
        <v>1000</v>
      </c>
      <c r="H120" s="70">
        <f>+(I_VENDITE!$D48/30)*I_VENDITE!H102</f>
        <v>1000</v>
      </c>
      <c r="I120" s="70">
        <f>+(I_VENDITE!$D48/30)*I_VENDITE!I102</f>
        <v>1000</v>
      </c>
      <c r="J120" s="70">
        <f>+(I_VENDITE!$D48/30)*I_VENDITE!J102</f>
        <v>1000</v>
      </c>
      <c r="K120" s="70">
        <f>+(I_VENDITE!$D48/30)*I_VENDITE!K102</f>
        <v>1000</v>
      </c>
      <c r="L120" s="70">
        <f>+(I_VENDITE!$D48/30)*I_VENDITE!L102</f>
        <v>1000</v>
      </c>
      <c r="M120" s="70">
        <f>+(I_VENDITE!$D48/30)*I_VENDITE!M102</f>
        <v>1000</v>
      </c>
      <c r="N120" s="70">
        <f>+(I_VENDITE!$D48/30)*I_VENDITE!N102</f>
        <v>1000</v>
      </c>
      <c r="O120" s="70">
        <f>+(I_VENDITE!$D48/30)*I_VENDITE!O102</f>
        <v>1000</v>
      </c>
      <c r="P120" s="70">
        <f>+(I_VENDITE!$D48/30)*I_VENDITE!P102</f>
        <v>1000</v>
      </c>
      <c r="Q120" s="70">
        <f>+(I_VENDITE!$D48/30)*I_VENDITE!Q102</f>
        <v>1000</v>
      </c>
      <c r="R120" s="70">
        <f>+(I_VENDITE!$D48/30)*I_VENDITE!R102</f>
        <v>1000</v>
      </c>
      <c r="S120" s="70">
        <f>+(I_VENDITE!$D48/30)*I_VENDITE!S102</f>
        <v>1000</v>
      </c>
      <c r="T120" s="70">
        <f>+(I_VENDITE!$D48/30)*I_VENDITE!T102</f>
        <v>1000</v>
      </c>
      <c r="U120" s="70">
        <f>+(I_VENDITE!$D48/30)*I_VENDITE!U102</f>
        <v>1000</v>
      </c>
      <c r="V120" s="70">
        <f>+(I_VENDITE!$D48/30)*I_VENDITE!V102</f>
        <v>1000</v>
      </c>
      <c r="W120" s="70">
        <f>+(I_VENDITE!$D48/30)*I_VENDITE!W102</f>
        <v>1000</v>
      </c>
      <c r="X120" s="70">
        <f>+(I_VENDITE!$D48/30)*I_VENDITE!X102</f>
        <v>1000</v>
      </c>
      <c r="Y120" s="70">
        <f>+(I_VENDITE!$D48/30)*I_VENDITE!Y102</f>
        <v>1000</v>
      </c>
      <c r="Z120" s="70">
        <f>+(I_VENDITE!$D48/30)*I_VENDITE!Z102</f>
        <v>1000</v>
      </c>
      <c r="AA120" s="70">
        <f>+(I_VENDITE!$D48/30)*I_VENDITE!AA102</f>
        <v>1000</v>
      </c>
      <c r="AB120" s="70">
        <f>+(I_VENDITE!$D48/30)*I_VENDITE!AB102</f>
        <v>1000</v>
      </c>
      <c r="AC120" s="70">
        <f>+(I_VENDITE!$D48/30)*I_VENDITE!AC102</f>
        <v>1000</v>
      </c>
      <c r="AD120" s="70">
        <f>+(I_VENDITE!$D48/30)*I_VENDITE!AD102</f>
        <v>1000</v>
      </c>
      <c r="AE120" s="70">
        <f>+(I_VENDITE!$D48/30)*I_VENDITE!AE102</f>
        <v>1000</v>
      </c>
      <c r="AF120" s="70">
        <f>+(I_VENDITE!$D48/30)*I_VENDITE!AF102</f>
        <v>1000</v>
      </c>
      <c r="AG120" s="70">
        <f>+(I_VENDITE!$D48/30)*I_VENDITE!AG102</f>
        <v>1000</v>
      </c>
      <c r="AH120" s="70">
        <f>+(I_VENDITE!$D48/30)*I_VENDITE!AH102</f>
        <v>1000</v>
      </c>
      <c r="AI120" s="70">
        <f>+(I_VENDITE!$D48/30)*I_VENDITE!AI102</f>
        <v>1000</v>
      </c>
      <c r="AJ120" s="70">
        <f>+(I_VENDITE!$D48/30)*I_VENDITE!AJ102</f>
        <v>1000</v>
      </c>
      <c r="AK120" s="70">
        <f>+(I_VENDITE!$D48/30)*I_VENDITE!AK102</f>
        <v>1000</v>
      </c>
      <c r="AL120" s="70">
        <f>+(I_VENDITE!$D48/30)*I_VENDITE!AL102</f>
        <v>1000</v>
      </c>
      <c r="AM120" s="70">
        <f>+(I_VENDITE!$D48/30)*I_VENDITE!AM102</f>
        <v>1000</v>
      </c>
    </row>
    <row r="121" spans="3:39" x14ac:dyDescent="0.25">
      <c r="C121" s="28" t="str">
        <f t="shared" si="13"/>
        <v>Farmaco 46</v>
      </c>
      <c r="D121" s="70">
        <f>+(I_VENDITE!$D49/30)*I_VENDITE!D103</f>
        <v>1000</v>
      </c>
      <c r="E121" s="70">
        <f>+(I_VENDITE!$D49/30)*I_VENDITE!E103</f>
        <v>1000</v>
      </c>
      <c r="F121" s="70">
        <f>+(I_VENDITE!$D49/30)*I_VENDITE!F103</f>
        <v>1000</v>
      </c>
      <c r="G121" s="70">
        <f>+(I_VENDITE!$D49/30)*I_VENDITE!G103</f>
        <v>1000</v>
      </c>
      <c r="H121" s="70">
        <f>+(I_VENDITE!$D49/30)*I_VENDITE!H103</f>
        <v>1000</v>
      </c>
      <c r="I121" s="70">
        <f>+(I_VENDITE!$D49/30)*I_VENDITE!I103</f>
        <v>1000</v>
      </c>
      <c r="J121" s="70">
        <f>+(I_VENDITE!$D49/30)*I_VENDITE!J103</f>
        <v>1000</v>
      </c>
      <c r="K121" s="70">
        <f>+(I_VENDITE!$D49/30)*I_VENDITE!K103</f>
        <v>1000</v>
      </c>
      <c r="L121" s="70">
        <f>+(I_VENDITE!$D49/30)*I_VENDITE!L103</f>
        <v>1000</v>
      </c>
      <c r="M121" s="70">
        <f>+(I_VENDITE!$D49/30)*I_VENDITE!M103</f>
        <v>1000</v>
      </c>
      <c r="N121" s="70">
        <f>+(I_VENDITE!$D49/30)*I_VENDITE!N103</f>
        <v>1000</v>
      </c>
      <c r="O121" s="70">
        <f>+(I_VENDITE!$D49/30)*I_VENDITE!O103</f>
        <v>1000</v>
      </c>
      <c r="P121" s="70">
        <f>+(I_VENDITE!$D49/30)*I_VENDITE!P103</f>
        <v>1000</v>
      </c>
      <c r="Q121" s="70">
        <f>+(I_VENDITE!$D49/30)*I_VENDITE!Q103</f>
        <v>1000</v>
      </c>
      <c r="R121" s="70">
        <f>+(I_VENDITE!$D49/30)*I_VENDITE!R103</f>
        <v>1000</v>
      </c>
      <c r="S121" s="70">
        <f>+(I_VENDITE!$D49/30)*I_VENDITE!S103</f>
        <v>1000</v>
      </c>
      <c r="T121" s="70">
        <f>+(I_VENDITE!$D49/30)*I_VENDITE!T103</f>
        <v>1000</v>
      </c>
      <c r="U121" s="70">
        <f>+(I_VENDITE!$D49/30)*I_VENDITE!U103</f>
        <v>1000</v>
      </c>
      <c r="V121" s="70">
        <f>+(I_VENDITE!$D49/30)*I_VENDITE!V103</f>
        <v>1000</v>
      </c>
      <c r="W121" s="70">
        <f>+(I_VENDITE!$D49/30)*I_VENDITE!W103</f>
        <v>1000</v>
      </c>
      <c r="X121" s="70">
        <f>+(I_VENDITE!$D49/30)*I_VENDITE!X103</f>
        <v>1000</v>
      </c>
      <c r="Y121" s="70">
        <f>+(I_VENDITE!$D49/30)*I_VENDITE!Y103</f>
        <v>1000</v>
      </c>
      <c r="Z121" s="70">
        <f>+(I_VENDITE!$D49/30)*I_VENDITE!Z103</f>
        <v>1000</v>
      </c>
      <c r="AA121" s="70">
        <f>+(I_VENDITE!$D49/30)*I_VENDITE!AA103</f>
        <v>1000</v>
      </c>
      <c r="AB121" s="70">
        <f>+(I_VENDITE!$D49/30)*I_VENDITE!AB103</f>
        <v>1000</v>
      </c>
      <c r="AC121" s="70">
        <f>+(I_VENDITE!$D49/30)*I_VENDITE!AC103</f>
        <v>1000</v>
      </c>
      <c r="AD121" s="70">
        <f>+(I_VENDITE!$D49/30)*I_VENDITE!AD103</f>
        <v>1000</v>
      </c>
      <c r="AE121" s="70">
        <f>+(I_VENDITE!$D49/30)*I_VENDITE!AE103</f>
        <v>1000</v>
      </c>
      <c r="AF121" s="70">
        <f>+(I_VENDITE!$D49/30)*I_VENDITE!AF103</f>
        <v>1000</v>
      </c>
      <c r="AG121" s="70">
        <f>+(I_VENDITE!$D49/30)*I_VENDITE!AG103</f>
        <v>1000</v>
      </c>
      <c r="AH121" s="70">
        <f>+(I_VENDITE!$D49/30)*I_VENDITE!AH103</f>
        <v>1000</v>
      </c>
      <c r="AI121" s="70">
        <f>+(I_VENDITE!$D49/30)*I_VENDITE!AI103</f>
        <v>1000</v>
      </c>
      <c r="AJ121" s="70">
        <f>+(I_VENDITE!$D49/30)*I_VENDITE!AJ103</f>
        <v>1000</v>
      </c>
      <c r="AK121" s="70">
        <f>+(I_VENDITE!$D49/30)*I_VENDITE!AK103</f>
        <v>1000</v>
      </c>
      <c r="AL121" s="70">
        <f>+(I_VENDITE!$D49/30)*I_VENDITE!AL103</f>
        <v>1000</v>
      </c>
      <c r="AM121" s="70">
        <f>+(I_VENDITE!$D49/30)*I_VENDITE!AM103</f>
        <v>1000</v>
      </c>
    </row>
    <row r="122" spans="3:39" x14ac:dyDescent="0.25">
      <c r="C122" s="28" t="str">
        <f t="shared" si="13"/>
        <v>Farmaco 47</v>
      </c>
      <c r="D122" s="70">
        <f>+(I_VENDITE!$D50/30)*I_VENDITE!D104</f>
        <v>1000</v>
      </c>
      <c r="E122" s="70">
        <f>+(I_VENDITE!$D50/30)*I_VENDITE!E104</f>
        <v>1000</v>
      </c>
      <c r="F122" s="70">
        <f>+(I_VENDITE!$D50/30)*I_VENDITE!F104</f>
        <v>1000</v>
      </c>
      <c r="G122" s="70">
        <f>+(I_VENDITE!$D50/30)*I_VENDITE!G104</f>
        <v>1000</v>
      </c>
      <c r="H122" s="70">
        <f>+(I_VENDITE!$D50/30)*I_VENDITE!H104</f>
        <v>1000</v>
      </c>
      <c r="I122" s="70">
        <f>+(I_VENDITE!$D50/30)*I_VENDITE!I104</f>
        <v>1000</v>
      </c>
      <c r="J122" s="70">
        <f>+(I_VENDITE!$D50/30)*I_VENDITE!J104</f>
        <v>1000</v>
      </c>
      <c r="K122" s="70">
        <f>+(I_VENDITE!$D50/30)*I_VENDITE!K104</f>
        <v>1000</v>
      </c>
      <c r="L122" s="70">
        <f>+(I_VENDITE!$D50/30)*I_VENDITE!L104</f>
        <v>1000</v>
      </c>
      <c r="M122" s="70">
        <f>+(I_VENDITE!$D50/30)*I_VENDITE!M104</f>
        <v>1000</v>
      </c>
      <c r="N122" s="70">
        <f>+(I_VENDITE!$D50/30)*I_VENDITE!N104</f>
        <v>1000</v>
      </c>
      <c r="O122" s="70">
        <f>+(I_VENDITE!$D50/30)*I_VENDITE!O104</f>
        <v>1000</v>
      </c>
      <c r="P122" s="70">
        <f>+(I_VENDITE!$D50/30)*I_VENDITE!P104</f>
        <v>1000</v>
      </c>
      <c r="Q122" s="70">
        <f>+(I_VENDITE!$D50/30)*I_VENDITE!Q104</f>
        <v>1000</v>
      </c>
      <c r="R122" s="70">
        <f>+(I_VENDITE!$D50/30)*I_VENDITE!R104</f>
        <v>1000</v>
      </c>
      <c r="S122" s="70">
        <f>+(I_VENDITE!$D50/30)*I_VENDITE!S104</f>
        <v>1000</v>
      </c>
      <c r="T122" s="70">
        <f>+(I_VENDITE!$D50/30)*I_VENDITE!T104</f>
        <v>1000</v>
      </c>
      <c r="U122" s="70">
        <f>+(I_VENDITE!$D50/30)*I_VENDITE!U104</f>
        <v>1000</v>
      </c>
      <c r="V122" s="70">
        <f>+(I_VENDITE!$D50/30)*I_VENDITE!V104</f>
        <v>1000</v>
      </c>
      <c r="W122" s="70">
        <f>+(I_VENDITE!$D50/30)*I_VENDITE!W104</f>
        <v>1000</v>
      </c>
      <c r="X122" s="70">
        <f>+(I_VENDITE!$D50/30)*I_VENDITE!X104</f>
        <v>1000</v>
      </c>
      <c r="Y122" s="70">
        <f>+(I_VENDITE!$D50/30)*I_VENDITE!Y104</f>
        <v>1000</v>
      </c>
      <c r="Z122" s="70">
        <f>+(I_VENDITE!$D50/30)*I_VENDITE!Z104</f>
        <v>1000</v>
      </c>
      <c r="AA122" s="70">
        <f>+(I_VENDITE!$D50/30)*I_VENDITE!AA104</f>
        <v>1000</v>
      </c>
      <c r="AB122" s="70">
        <f>+(I_VENDITE!$D50/30)*I_VENDITE!AB104</f>
        <v>1000</v>
      </c>
      <c r="AC122" s="70">
        <f>+(I_VENDITE!$D50/30)*I_VENDITE!AC104</f>
        <v>1000</v>
      </c>
      <c r="AD122" s="70">
        <f>+(I_VENDITE!$D50/30)*I_VENDITE!AD104</f>
        <v>1000</v>
      </c>
      <c r="AE122" s="70">
        <f>+(I_VENDITE!$D50/30)*I_VENDITE!AE104</f>
        <v>1000</v>
      </c>
      <c r="AF122" s="70">
        <f>+(I_VENDITE!$D50/30)*I_VENDITE!AF104</f>
        <v>1000</v>
      </c>
      <c r="AG122" s="70">
        <f>+(I_VENDITE!$D50/30)*I_VENDITE!AG104</f>
        <v>1000</v>
      </c>
      <c r="AH122" s="70">
        <f>+(I_VENDITE!$D50/30)*I_VENDITE!AH104</f>
        <v>1000</v>
      </c>
      <c r="AI122" s="70">
        <f>+(I_VENDITE!$D50/30)*I_VENDITE!AI104</f>
        <v>1000</v>
      </c>
      <c r="AJ122" s="70">
        <f>+(I_VENDITE!$D50/30)*I_VENDITE!AJ104</f>
        <v>1000</v>
      </c>
      <c r="AK122" s="70">
        <f>+(I_VENDITE!$D50/30)*I_VENDITE!AK104</f>
        <v>1000</v>
      </c>
      <c r="AL122" s="70">
        <f>+(I_VENDITE!$D50/30)*I_VENDITE!AL104</f>
        <v>1000</v>
      </c>
      <c r="AM122" s="70">
        <f>+(I_VENDITE!$D50/30)*I_VENDITE!AM104</f>
        <v>1000</v>
      </c>
    </row>
    <row r="123" spans="3:39" x14ac:dyDescent="0.25">
      <c r="C123" s="28" t="str">
        <f t="shared" si="13"/>
        <v>Farmaco 48</v>
      </c>
      <c r="D123" s="70">
        <f>+(I_VENDITE!$D51/30)*I_VENDITE!D105</f>
        <v>1000</v>
      </c>
      <c r="E123" s="70">
        <f>+(I_VENDITE!$D51/30)*I_VENDITE!E105</f>
        <v>1000</v>
      </c>
      <c r="F123" s="70">
        <f>+(I_VENDITE!$D51/30)*I_VENDITE!F105</f>
        <v>1000</v>
      </c>
      <c r="G123" s="70">
        <f>+(I_VENDITE!$D51/30)*I_VENDITE!G105</f>
        <v>1000</v>
      </c>
      <c r="H123" s="70">
        <f>+(I_VENDITE!$D51/30)*I_VENDITE!H105</f>
        <v>1000</v>
      </c>
      <c r="I123" s="70">
        <f>+(I_VENDITE!$D51/30)*I_VENDITE!I105</f>
        <v>1000</v>
      </c>
      <c r="J123" s="70">
        <f>+(I_VENDITE!$D51/30)*I_VENDITE!J105</f>
        <v>1000</v>
      </c>
      <c r="K123" s="70">
        <f>+(I_VENDITE!$D51/30)*I_VENDITE!K105</f>
        <v>1000</v>
      </c>
      <c r="L123" s="70">
        <f>+(I_VENDITE!$D51/30)*I_VENDITE!L105</f>
        <v>1000</v>
      </c>
      <c r="M123" s="70">
        <f>+(I_VENDITE!$D51/30)*I_VENDITE!M105</f>
        <v>1000</v>
      </c>
      <c r="N123" s="70">
        <f>+(I_VENDITE!$D51/30)*I_VENDITE!N105</f>
        <v>1000</v>
      </c>
      <c r="O123" s="70">
        <f>+(I_VENDITE!$D51/30)*I_VENDITE!O105</f>
        <v>1000</v>
      </c>
      <c r="P123" s="70">
        <f>+(I_VENDITE!$D51/30)*I_VENDITE!P105</f>
        <v>1000</v>
      </c>
      <c r="Q123" s="70">
        <f>+(I_VENDITE!$D51/30)*I_VENDITE!Q105</f>
        <v>1000</v>
      </c>
      <c r="R123" s="70">
        <f>+(I_VENDITE!$D51/30)*I_VENDITE!R105</f>
        <v>1000</v>
      </c>
      <c r="S123" s="70">
        <f>+(I_VENDITE!$D51/30)*I_VENDITE!S105</f>
        <v>1000</v>
      </c>
      <c r="T123" s="70">
        <f>+(I_VENDITE!$D51/30)*I_VENDITE!T105</f>
        <v>1000</v>
      </c>
      <c r="U123" s="70">
        <f>+(I_VENDITE!$D51/30)*I_VENDITE!U105</f>
        <v>1000</v>
      </c>
      <c r="V123" s="70">
        <f>+(I_VENDITE!$D51/30)*I_VENDITE!V105</f>
        <v>1000</v>
      </c>
      <c r="W123" s="70">
        <f>+(I_VENDITE!$D51/30)*I_VENDITE!W105</f>
        <v>1000</v>
      </c>
      <c r="X123" s="70">
        <f>+(I_VENDITE!$D51/30)*I_VENDITE!X105</f>
        <v>1000</v>
      </c>
      <c r="Y123" s="70">
        <f>+(I_VENDITE!$D51/30)*I_VENDITE!Y105</f>
        <v>1000</v>
      </c>
      <c r="Z123" s="70">
        <f>+(I_VENDITE!$D51/30)*I_VENDITE!Z105</f>
        <v>1000</v>
      </c>
      <c r="AA123" s="70">
        <f>+(I_VENDITE!$D51/30)*I_VENDITE!AA105</f>
        <v>1000</v>
      </c>
      <c r="AB123" s="70">
        <f>+(I_VENDITE!$D51/30)*I_VENDITE!AB105</f>
        <v>1000</v>
      </c>
      <c r="AC123" s="70">
        <f>+(I_VENDITE!$D51/30)*I_VENDITE!AC105</f>
        <v>1000</v>
      </c>
      <c r="AD123" s="70">
        <f>+(I_VENDITE!$D51/30)*I_VENDITE!AD105</f>
        <v>1000</v>
      </c>
      <c r="AE123" s="70">
        <f>+(I_VENDITE!$D51/30)*I_VENDITE!AE105</f>
        <v>1000</v>
      </c>
      <c r="AF123" s="70">
        <f>+(I_VENDITE!$D51/30)*I_VENDITE!AF105</f>
        <v>1000</v>
      </c>
      <c r="AG123" s="70">
        <f>+(I_VENDITE!$D51/30)*I_VENDITE!AG105</f>
        <v>1000</v>
      </c>
      <c r="AH123" s="70">
        <f>+(I_VENDITE!$D51/30)*I_VENDITE!AH105</f>
        <v>1000</v>
      </c>
      <c r="AI123" s="70">
        <f>+(I_VENDITE!$D51/30)*I_VENDITE!AI105</f>
        <v>1000</v>
      </c>
      <c r="AJ123" s="70">
        <f>+(I_VENDITE!$D51/30)*I_VENDITE!AJ105</f>
        <v>1000</v>
      </c>
      <c r="AK123" s="70">
        <f>+(I_VENDITE!$D51/30)*I_VENDITE!AK105</f>
        <v>1000</v>
      </c>
      <c r="AL123" s="70">
        <f>+(I_VENDITE!$D51/30)*I_VENDITE!AL105</f>
        <v>1000</v>
      </c>
      <c r="AM123" s="70">
        <f>+(I_VENDITE!$D51/30)*I_VENDITE!AM105</f>
        <v>1000</v>
      </c>
    </row>
    <row r="124" spans="3:39" x14ac:dyDescent="0.25">
      <c r="C124" s="28" t="str">
        <f t="shared" si="13"/>
        <v>Farmaco 49</v>
      </c>
      <c r="D124" s="70">
        <f>+(I_VENDITE!$D52/30)*I_VENDITE!D106</f>
        <v>1000</v>
      </c>
      <c r="E124" s="70">
        <f>+(I_VENDITE!$D52/30)*I_VENDITE!E106</f>
        <v>1000</v>
      </c>
      <c r="F124" s="70">
        <f>+(I_VENDITE!$D52/30)*I_VENDITE!F106</f>
        <v>1000</v>
      </c>
      <c r="G124" s="70">
        <f>+(I_VENDITE!$D52/30)*I_VENDITE!G106</f>
        <v>1000</v>
      </c>
      <c r="H124" s="70">
        <f>+(I_VENDITE!$D52/30)*I_VENDITE!H106</f>
        <v>1000</v>
      </c>
      <c r="I124" s="70">
        <f>+(I_VENDITE!$D52/30)*I_VENDITE!I106</f>
        <v>1000</v>
      </c>
      <c r="J124" s="70">
        <f>+(I_VENDITE!$D52/30)*I_VENDITE!J106</f>
        <v>1000</v>
      </c>
      <c r="K124" s="70">
        <f>+(I_VENDITE!$D52/30)*I_VENDITE!K106</f>
        <v>1000</v>
      </c>
      <c r="L124" s="70">
        <f>+(I_VENDITE!$D52/30)*I_VENDITE!L106</f>
        <v>1000</v>
      </c>
      <c r="M124" s="70">
        <f>+(I_VENDITE!$D52/30)*I_VENDITE!M106</f>
        <v>1000</v>
      </c>
      <c r="N124" s="70">
        <f>+(I_VENDITE!$D52/30)*I_VENDITE!N106</f>
        <v>1000</v>
      </c>
      <c r="O124" s="70">
        <f>+(I_VENDITE!$D52/30)*I_VENDITE!O106</f>
        <v>1000</v>
      </c>
      <c r="P124" s="70">
        <f>+(I_VENDITE!$D52/30)*I_VENDITE!P106</f>
        <v>1000</v>
      </c>
      <c r="Q124" s="70">
        <f>+(I_VENDITE!$D52/30)*I_VENDITE!Q106</f>
        <v>1000</v>
      </c>
      <c r="R124" s="70">
        <f>+(I_VENDITE!$D52/30)*I_VENDITE!R106</f>
        <v>1000</v>
      </c>
      <c r="S124" s="70">
        <f>+(I_VENDITE!$D52/30)*I_VENDITE!S106</f>
        <v>1000</v>
      </c>
      <c r="T124" s="70">
        <f>+(I_VENDITE!$D52/30)*I_VENDITE!T106</f>
        <v>1000</v>
      </c>
      <c r="U124" s="70">
        <f>+(I_VENDITE!$D52/30)*I_VENDITE!U106</f>
        <v>1000</v>
      </c>
      <c r="V124" s="70">
        <f>+(I_VENDITE!$D52/30)*I_VENDITE!V106</f>
        <v>1000</v>
      </c>
      <c r="W124" s="70">
        <f>+(I_VENDITE!$D52/30)*I_VENDITE!W106</f>
        <v>1000</v>
      </c>
      <c r="X124" s="70">
        <f>+(I_VENDITE!$D52/30)*I_VENDITE!X106</f>
        <v>1000</v>
      </c>
      <c r="Y124" s="70">
        <f>+(I_VENDITE!$D52/30)*I_VENDITE!Y106</f>
        <v>1000</v>
      </c>
      <c r="Z124" s="70">
        <f>+(I_VENDITE!$D52/30)*I_VENDITE!Z106</f>
        <v>1000</v>
      </c>
      <c r="AA124" s="70">
        <f>+(I_VENDITE!$D52/30)*I_VENDITE!AA106</f>
        <v>1000</v>
      </c>
      <c r="AB124" s="70">
        <f>+(I_VENDITE!$D52/30)*I_VENDITE!AB106</f>
        <v>1000</v>
      </c>
      <c r="AC124" s="70">
        <f>+(I_VENDITE!$D52/30)*I_VENDITE!AC106</f>
        <v>1000</v>
      </c>
      <c r="AD124" s="70">
        <f>+(I_VENDITE!$D52/30)*I_VENDITE!AD106</f>
        <v>1000</v>
      </c>
      <c r="AE124" s="70">
        <f>+(I_VENDITE!$D52/30)*I_VENDITE!AE106</f>
        <v>1000</v>
      </c>
      <c r="AF124" s="70">
        <f>+(I_VENDITE!$D52/30)*I_VENDITE!AF106</f>
        <v>1000</v>
      </c>
      <c r="AG124" s="70">
        <f>+(I_VENDITE!$D52/30)*I_VENDITE!AG106</f>
        <v>1000</v>
      </c>
      <c r="AH124" s="70">
        <f>+(I_VENDITE!$D52/30)*I_VENDITE!AH106</f>
        <v>1000</v>
      </c>
      <c r="AI124" s="70">
        <f>+(I_VENDITE!$D52/30)*I_VENDITE!AI106</f>
        <v>1000</v>
      </c>
      <c r="AJ124" s="70">
        <f>+(I_VENDITE!$D52/30)*I_VENDITE!AJ106</f>
        <v>1000</v>
      </c>
      <c r="AK124" s="70">
        <f>+(I_VENDITE!$D52/30)*I_VENDITE!AK106</f>
        <v>1000</v>
      </c>
      <c r="AL124" s="70">
        <f>+(I_VENDITE!$D52/30)*I_VENDITE!AL106</f>
        <v>1000</v>
      </c>
      <c r="AM124" s="70">
        <f>+(I_VENDITE!$D52/30)*I_VENDITE!AM106</f>
        <v>1000</v>
      </c>
    </row>
    <row r="125" spans="3:39" x14ac:dyDescent="0.25">
      <c r="C125" s="28" t="str">
        <f t="shared" si="13"/>
        <v>Farmaco 50</v>
      </c>
      <c r="D125" s="70">
        <f>+(I_VENDITE!$D53/30)*I_VENDITE!D107</f>
        <v>1000</v>
      </c>
      <c r="E125" s="70">
        <f>+(I_VENDITE!$D53/30)*I_VENDITE!E107</f>
        <v>1000</v>
      </c>
      <c r="F125" s="70">
        <f>+(I_VENDITE!$D53/30)*I_VENDITE!F107</f>
        <v>1000</v>
      </c>
      <c r="G125" s="70">
        <f>+(I_VENDITE!$D53/30)*I_VENDITE!G107</f>
        <v>1000</v>
      </c>
      <c r="H125" s="70">
        <f>+(I_VENDITE!$D53/30)*I_VENDITE!H107</f>
        <v>1000</v>
      </c>
      <c r="I125" s="70">
        <f>+(I_VENDITE!$D53/30)*I_VENDITE!I107</f>
        <v>1000</v>
      </c>
      <c r="J125" s="70">
        <f>+(I_VENDITE!$D53/30)*I_VENDITE!J107</f>
        <v>1000</v>
      </c>
      <c r="K125" s="70">
        <f>+(I_VENDITE!$D53/30)*I_VENDITE!K107</f>
        <v>1000</v>
      </c>
      <c r="L125" s="70">
        <f>+(I_VENDITE!$D53/30)*I_VENDITE!L107</f>
        <v>1000</v>
      </c>
      <c r="M125" s="70">
        <f>+(I_VENDITE!$D53/30)*I_VENDITE!M107</f>
        <v>1000</v>
      </c>
      <c r="N125" s="70">
        <f>+(I_VENDITE!$D53/30)*I_VENDITE!N107</f>
        <v>1000</v>
      </c>
      <c r="O125" s="70">
        <f>+(I_VENDITE!$D53/30)*I_VENDITE!O107</f>
        <v>1000</v>
      </c>
      <c r="P125" s="70">
        <f>+(I_VENDITE!$D53/30)*I_VENDITE!P107</f>
        <v>1000</v>
      </c>
      <c r="Q125" s="70">
        <f>+(I_VENDITE!$D53/30)*I_VENDITE!Q107</f>
        <v>1000</v>
      </c>
      <c r="R125" s="70">
        <f>+(I_VENDITE!$D53/30)*I_VENDITE!R107</f>
        <v>1000</v>
      </c>
      <c r="S125" s="70">
        <f>+(I_VENDITE!$D53/30)*I_VENDITE!S107</f>
        <v>1000</v>
      </c>
      <c r="T125" s="70">
        <f>+(I_VENDITE!$D53/30)*I_VENDITE!T107</f>
        <v>1000</v>
      </c>
      <c r="U125" s="70">
        <f>+(I_VENDITE!$D53/30)*I_VENDITE!U107</f>
        <v>1000</v>
      </c>
      <c r="V125" s="70">
        <f>+(I_VENDITE!$D53/30)*I_VENDITE!V107</f>
        <v>1000</v>
      </c>
      <c r="W125" s="70">
        <f>+(I_VENDITE!$D53/30)*I_VENDITE!W107</f>
        <v>1000</v>
      </c>
      <c r="X125" s="70">
        <f>+(I_VENDITE!$D53/30)*I_VENDITE!X107</f>
        <v>1000</v>
      </c>
      <c r="Y125" s="70">
        <f>+(I_VENDITE!$D53/30)*I_VENDITE!Y107</f>
        <v>1000</v>
      </c>
      <c r="Z125" s="70">
        <f>+(I_VENDITE!$D53/30)*I_VENDITE!Z107</f>
        <v>1000</v>
      </c>
      <c r="AA125" s="70">
        <f>+(I_VENDITE!$D53/30)*I_VENDITE!AA107</f>
        <v>1000</v>
      </c>
      <c r="AB125" s="70">
        <f>+(I_VENDITE!$D53/30)*I_VENDITE!AB107</f>
        <v>1000</v>
      </c>
      <c r="AC125" s="70">
        <f>+(I_VENDITE!$D53/30)*I_VENDITE!AC107</f>
        <v>1000</v>
      </c>
      <c r="AD125" s="70">
        <f>+(I_VENDITE!$D53/30)*I_VENDITE!AD107</f>
        <v>1000</v>
      </c>
      <c r="AE125" s="70">
        <f>+(I_VENDITE!$D53/30)*I_VENDITE!AE107</f>
        <v>1000</v>
      </c>
      <c r="AF125" s="70">
        <f>+(I_VENDITE!$D53/30)*I_VENDITE!AF107</f>
        <v>1000</v>
      </c>
      <c r="AG125" s="70">
        <f>+(I_VENDITE!$D53/30)*I_VENDITE!AG107</f>
        <v>1000</v>
      </c>
      <c r="AH125" s="70">
        <f>+(I_VENDITE!$D53/30)*I_VENDITE!AH107</f>
        <v>1000</v>
      </c>
      <c r="AI125" s="70">
        <f>+(I_VENDITE!$D53/30)*I_VENDITE!AI107</f>
        <v>1000</v>
      </c>
      <c r="AJ125" s="70">
        <f>+(I_VENDITE!$D53/30)*I_VENDITE!AJ107</f>
        <v>1000</v>
      </c>
      <c r="AK125" s="70">
        <f>+(I_VENDITE!$D53/30)*I_VENDITE!AK107</f>
        <v>1000</v>
      </c>
      <c r="AL125" s="70">
        <f>+(I_VENDITE!$D53/30)*I_VENDITE!AL107</f>
        <v>1000</v>
      </c>
      <c r="AM125" s="70">
        <f>+(I_VENDITE!$D53/30)*I_VENDITE!AM107</f>
        <v>1000</v>
      </c>
    </row>
    <row r="126" spans="3:39" s="27" customFormat="1" x14ac:dyDescent="0.25">
      <c r="C126" s="27" t="s">
        <v>172</v>
      </c>
      <c r="D126" s="70">
        <f>SUM(D76:D125)</f>
        <v>50000</v>
      </c>
      <c r="E126" s="70">
        <f t="shared" ref="E126:AM126" si="14">SUM(E76:E125)</f>
        <v>50000</v>
      </c>
      <c r="F126" s="70">
        <f t="shared" si="14"/>
        <v>50000</v>
      </c>
      <c r="G126" s="70">
        <f t="shared" si="14"/>
        <v>50000</v>
      </c>
      <c r="H126" s="70">
        <f t="shared" si="14"/>
        <v>50000</v>
      </c>
      <c r="I126" s="70">
        <f t="shared" si="14"/>
        <v>50000</v>
      </c>
      <c r="J126" s="70">
        <f t="shared" si="14"/>
        <v>50000</v>
      </c>
      <c r="K126" s="70">
        <f t="shared" si="14"/>
        <v>50000</v>
      </c>
      <c r="L126" s="70">
        <f t="shared" si="14"/>
        <v>50000</v>
      </c>
      <c r="M126" s="70">
        <f t="shared" si="14"/>
        <v>50000</v>
      </c>
      <c r="N126" s="70">
        <f t="shared" si="14"/>
        <v>50000</v>
      </c>
      <c r="O126" s="70">
        <f t="shared" si="14"/>
        <v>50000</v>
      </c>
      <c r="P126" s="70">
        <f t="shared" si="14"/>
        <v>50000</v>
      </c>
      <c r="Q126" s="70">
        <f t="shared" si="14"/>
        <v>50000</v>
      </c>
      <c r="R126" s="70">
        <f t="shared" si="14"/>
        <v>50000</v>
      </c>
      <c r="S126" s="70">
        <f t="shared" si="14"/>
        <v>50000</v>
      </c>
      <c r="T126" s="70">
        <f t="shared" si="14"/>
        <v>50000</v>
      </c>
      <c r="U126" s="70">
        <f t="shared" si="14"/>
        <v>50000</v>
      </c>
      <c r="V126" s="70">
        <f t="shared" si="14"/>
        <v>50000</v>
      </c>
      <c r="W126" s="70">
        <f t="shared" si="14"/>
        <v>50000</v>
      </c>
      <c r="X126" s="70">
        <f t="shared" si="14"/>
        <v>50000</v>
      </c>
      <c r="Y126" s="70">
        <f t="shared" si="14"/>
        <v>50000</v>
      </c>
      <c r="Z126" s="70">
        <f t="shared" si="14"/>
        <v>50000</v>
      </c>
      <c r="AA126" s="70">
        <f t="shared" si="14"/>
        <v>50000</v>
      </c>
      <c r="AB126" s="70">
        <f t="shared" si="14"/>
        <v>50000</v>
      </c>
      <c r="AC126" s="70">
        <f t="shared" si="14"/>
        <v>50000</v>
      </c>
      <c r="AD126" s="70">
        <f t="shared" si="14"/>
        <v>50000</v>
      </c>
      <c r="AE126" s="70">
        <f t="shared" si="14"/>
        <v>50000</v>
      </c>
      <c r="AF126" s="70">
        <f t="shared" si="14"/>
        <v>50000</v>
      </c>
      <c r="AG126" s="70">
        <f t="shared" si="14"/>
        <v>50000</v>
      </c>
      <c r="AH126" s="70">
        <f t="shared" si="14"/>
        <v>50000</v>
      </c>
      <c r="AI126" s="70">
        <f t="shared" si="14"/>
        <v>50000</v>
      </c>
      <c r="AJ126" s="70">
        <f t="shared" si="14"/>
        <v>50000</v>
      </c>
      <c r="AK126" s="70">
        <f t="shared" si="14"/>
        <v>50000</v>
      </c>
      <c r="AL126" s="70">
        <f t="shared" si="14"/>
        <v>50000</v>
      </c>
      <c r="AM126" s="70">
        <f t="shared" si="14"/>
        <v>50000</v>
      </c>
    </row>
    <row r="129" spans="3:39" s="27" customFormat="1" x14ac:dyDescent="0.25">
      <c r="C129" s="27" t="s">
        <v>173</v>
      </c>
      <c r="D129" s="31">
        <f>+D75</f>
        <v>43861</v>
      </c>
      <c r="E129" s="31">
        <f t="shared" ref="E129:AM129" si="15">+E75</f>
        <v>43890</v>
      </c>
      <c r="F129" s="31">
        <f t="shared" si="15"/>
        <v>43921</v>
      </c>
      <c r="G129" s="31">
        <f t="shared" si="15"/>
        <v>43951</v>
      </c>
      <c r="H129" s="31">
        <f t="shared" si="15"/>
        <v>43982</v>
      </c>
      <c r="I129" s="31">
        <f t="shared" si="15"/>
        <v>44012</v>
      </c>
      <c r="J129" s="31">
        <f t="shared" si="15"/>
        <v>44043</v>
      </c>
      <c r="K129" s="31">
        <f t="shared" si="15"/>
        <v>44074</v>
      </c>
      <c r="L129" s="31">
        <f t="shared" si="15"/>
        <v>44104</v>
      </c>
      <c r="M129" s="31">
        <f t="shared" si="15"/>
        <v>44135</v>
      </c>
      <c r="N129" s="31">
        <f t="shared" si="15"/>
        <v>44165</v>
      </c>
      <c r="O129" s="31">
        <f t="shared" si="15"/>
        <v>44196</v>
      </c>
      <c r="P129" s="31">
        <f t="shared" si="15"/>
        <v>44227</v>
      </c>
      <c r="Q129" s="31">
        <f t="shared" si="15"/>
        <v>44255</v>
      </c>
      <c r="R129" s="31">
        <f t="shared" si="15"/>
        <v>44286</v>
      </c>
      <c r="S129" s="31">
        <f t="shared" si="15"/>
        <v>44316</v>
      </c>
      <c r="T129" s="31">
        <f t="shared" si="15"/>
        <v>44347</v>
      </c>
      <c r="U129" s="31">
        <f t="shared" si="15"/>
        <v>44377</v>
      </c>
      <c r="V129" s="31">
        <f t="shared" si="15"/>
        <v>44408</v>
      </c>
      <c r="W129" s="31">
        <f t="shared" si="15"/>
        <v>44439</v>
      </c>
      <c r="X129" s="31">
        <f t="shared" si="15"/>
        <v>44469</v>
      </c>
      <c r="Y129" s="31">
        <f t="shared" si="15"/>
        <v>44500</v>
      </c>
      <c r="Z129" s="31">
        <f t="shared" si="15"/>
        <v>44530</v>
      </c>
      <c r="AA129" s="31">
        <f t="shared" si="15"/>
        <v>44561</v>
      </c>
      <c r="AB129" s="31">
        <f t="shared" si="15"/>
        <v>44592</v>
      </c>
      <c r="AC129" s="31">
        <f t="shared" si="15"/>
        <v>44620</v>
      </c>
      <c r="AD129" s="31">
        <f t="shared" si="15"/>
        <v>44651</v>
      </c>
      <c r="AE129" s="31">
        <f t="shared" si="15"/>
        <v>44681</v>
      </c>
      <c r="AF129" s="31">
        <f t="shared" si="15"/>
        <v>44712</v>
      </c>
      <c r="AG129" s="31">
        <f t="shared" si="15"/>
        <v>44742</v>
      </c>
      <c r="AH129" s="31">
        <f t="shared" si="15"/>
        <v>44773</v>
      </c>
      <c r="AI129" s="31">
        <f t="shared" si="15"/>
        <v>44804</v>
      </c>
      <c r="AJ129" s="31">
        <f t="shared" si="15"/>
        <v>44834</v>
      </c>
      <c r="AK129" s="31">
        <f t="shared" si="15"/>
        <v>44865</v>
      </c>
      <c r="AL129" s="31">
        <f t="shared" si="15"/>
        <v>44895</v>
      </c>
      <c r="AM129" s="31">
        <f t="shared" si="15"/>
        <v>44926</v>
      </c>
    </row>
    <row r="130" spans="3:39" x14ac:dyDescent="0.25">
      <c r="C130" s="28" t="str">
        <f t="shared" ref="C130:C149" si="16">+C76</f>
        <v>Farmaco 1</v>
      </c>
      <c r="D130" s="70">
        <v>0</v>
      </c>
      <c r="E130" s="70">
        <f t="shared" ref="E130:AM130" si="17">E76-D76</f>
        <v>0</v>
      </c>
      <c r="F130" s="70">
        <f t="shared" si="17"/>
        <v>0</v>
      </c>
      <c r="G130" s="70">
        <f t="shared" si="17"/>
        <v>0</v>
      </c>
      <c r="H130" s="70">
        <f t="shared" si="17"/>
        <v>0</v>
      </c>
      <c r="I130" s="70">
        <f t="shared" si="17"/>
        <v>0</v>
      </c>
      <c r="J130" s="70">
        <f t="shared" si="17"/>
        <v>0</v>
      </c>
      <c r="K130" s="70">
        <f t="shared" si="17"/>
        <v>0</v>
      </c>
      <c r="L130" s="70">
        <f t="shared" si="17"/>
        <v>0</v>
      </c>
      <c r="M130" s="70">
        <f t="shared" si="17"/>
        <v>0</v>
      </c>
      <c r="N130" s="70">
        <f t="shared" si="17"/>
        <v>0</v>
      </c>
      <c r="O130" s="70">
        <f t="shared" si="17"/>
        <v>0</v>
      </c>
      <c r="P130" s="70">
        <f t="shared" si="17"/>
        <v>0</v>
      </c>
      <c r="Q130" s="70">
        <f t="shared" si="17"/>
        <v>0</v>
      </c>
      <c r="R130" s="70">
        <f t="shared" si="17"/>
        <v>0</v>
      </c>
      <c r="S130" s="70">
        <f t="shared" si="17"/>
        <v>0</v>
      </c>
      <c r="T130" s="70">
        <f t="shared" si="17"/>
        <v>0</v>
      </c>
      <c r="U130" s="70">
        <f t="shared" si="17"/>
        <v>0</v>
      </c>
      <c r="V130" s="70">
        <f t="shared" si="17"/>
        <v>0</v>
      </c>
      <c r="W130" s="70">
        <f t="shared" si="17"/>
        <v>0</v>
      </c>
      <c r="X130" s="70">
        <f t="shared" si="17"/>
        <v>0</v>
      </c>
      <c r="Y130" s="70">
        <f t="shared" si="17"/>
        <v>0</v>
      </c>
      <c r="Z130" s="70">
        <f t="shared" si="17"/>
        <v>0</v>
      </c>
      <c r="AA130" s="70">
        <f t="shared" si="17"/>
        <v>0</v>
      </c>
      <c r="AB130" s="70">
        <f t="shared" si="17"/>
        <v>0</v>
      </c>
      <c r="AC130" s="70">
        <f t="shared" si="17"/>
        <v>0</v>
      </c>
      <c r="AD130" s="70">
        <f t="shared" si="17"/>
        <v>0</v>
      </c>
      <c r="AE130" s="70">
        <f t="shared" si="17"/>
        <v>0</v>
      </c>
      <c r="AF130" s="70">
        <f t="shared" si="17"/>
        <v>0</v>
      </c>
      <c r="AG130" s="70">
        <f t="shared" si="17"/>
        <v>0</v>
      </c>
      <c r="AH130" s="70">
        <f t="shared" si="17"/>
        <v>0</v>
      </c>
      <c r="AI130" s="70">
        <f t="shared" si="17"/>
        <v>0</v>
      </c>
      <c r="AJ130" s="70">
        <f t="shared" si="17"/>
        <v>0</v>
      </c>
      <c r="AK130" s="70">
        <f t="shared" si="17"/>
        <v>0</v>
      </c>
      <c r="AL130" s="70">
        <f t="shared" si="17"/>
        <v>0</v>
      </c>
      <c r="AM130" s="70">
        <f t="shared" si="17"/>
        <v>0</v>
      </c>
    </row>
    <row r="131" spans="3:39" x14ac:dyDescent="0.25">
      <c r="C131" s="28" t="str">
        <f t="shared" si="16"/>
        <v>Farmaco 2</v>
      </c>
      <c r="D131" s="70">
        <v>0</v>
      </c>
      <c r="E131" s="70">
        <f t="shared" ref="E131:AM131" si="18">E77-D77</f>
        <v>0</v>
      </c>
      <c r="F131" s="70">
        <f t="shared" si="18"/>
        <v>0</v>
      </c>
      <c r="G131" s="70">
        <f t="shared" si="18"/>
        <v>0</v>
      </c>
      <c r="H131" s="70">
        <f t="shared" si="18"/>
        <v>0</v>
      </c>
      <c r="I131" s="70">
        <f t="shared" si="18"/>
        <v>0</v>
      </c>
      <c r="J131" s="70">
        <f t="shared" si="18"/>
        <v>0</v>
      </c>
      <c r="K131" s="70">
        <f t="shared" si="18"/>
        <v>0</v>
      </c>
      <c r="L131" s="70">
        <f t="shared" si="18"/>
        <v>0</v>
      </c>
      <c r="M131" s="70">
        <f t="shared" si="18"/>
        <v>0</v>
      </c>
      <c r="N131" s="70">
        <f t="shared" si="18"/>
        <v>0</v>
      </c>
      <c r="O131" s="70">
        <f t="shared" si="18"/>
        <v>0</v>
      </c>
      <c r="P131" s="70">
        <f t="shared" si="18"/>
        <v>0</v>
      </c>
      <c r="Q131" s="70">
        <f t="shared" si="18"/>
        <v>0</v>
      </c>
      <c r="R131" s="70">
        <f t="shared" si="18"/>
        <v>0</v>
      </c>
      <c r="S131" s="70">
        <f t="shared" si="18"/>
        <v>0</v>
      </c>
      <c r="T131" s="70">
        <f t="shared" si="18"/>
        <v>0</v>
      </c>
      <c r="U131" s="70">
        <f t="shared" si="18"/>
        <v>0</v>
      </c>
      <c r="V131" s="70">
        <f t="shared" si="18"/>
        <v>0</v>
      </c>
      <c r="W131" s="70">
        <f t="shared" si="18"/>
        <v>0</v>
      </c>
      <c r="X131" s="70">
        <f t="shared" si="18"/>
        <v>0</v>
      </c>
      <c r="Y131" s="70">
        <f t="shared" si="18"/>
        <v>0</v>
      </c>
      <c r="Z131" s="70">
        <f t="shared" si="18"/>
        <v>0</v>
      </c>
      <c r="AA131" s="70">
        <f t="shared" si="18"/>
        <v>0</v>
      </c>
      <c r="AB131" s="70">
        <f t="shared" si="18"/>
        <v>0</v>
      </c>
      <c r="AC131" s="70">
        <f t="shared" si="18"/>
        <v>0</v>
      </c>
      <c r="AD131" s="70">
        <f t="shared" si="18"/>
        <v>0</v>
      </c>
      <c r="AE131" s="70">
        <f t="shared" si="18"/>
        <v>0</v>
      </c>
      <c r="AF131" s="70">
        <f t="shared" si="18"/>
        <v>0</v>
      </c>
      <c r="AG131" s="70">
        <f t="shared" si="18"/>
        <v>0</v>
      </c>
      <c r="AH131" s="70">
        <f t="shared" si="18"/>
        <v>0</v>
      </c>
      <c r="AI131" s="70">
        <f t="shared" si="18"/>
        <v>0</v>
      </c>
      <c r="AJ131" s="70">
        <f t="shared" si="18"/>
        <v>0</v>
      </c>
      <c r="AK131" s="70">
        <f t="shared" si="18"/>
        <v>0</v>
      </c>
      <c r="AL131" s="70">
        <f t="shared" si="18"/>
        <v>0</v>
      </c>
      <c r="AM131" s="70">
        <f t="shared" si="18"/>
        <v>0</v>
      </c>
    </row>
    <row r="132" spans="3:39" x14ac:dyDescent="0.25">
      <c r="C132" s="28" t="str">
        <f t="shared" si="16"/>
        <v>Farmaco 3</v>
      </c>
      <c r="D132" s="70">
        <v>0</v>
      </c>
      <c r="E132" s="70">
        <f t="shared" ref="E132:AM132" si="19">E78-D78</f>
        <v>0</v>
      </c>
      <c r="F132" s="70">
        <f t="shared" si="19"/>
        <v>0</v>
      </c>
      <c r="G132" s="70">
        <f t="shared" si="19"/>
        <v>0</v>
      </c>
      <c r="H132" s="70">
        <f t="shared" si="19"/>
        <v>0</v>
      </c>
      <c r="I132" s="70">
        <f t="shared" si="19"/>
        <v>0</v>
      </c>
      <c r="J132" s="70">
        <f t="shared" si="19"/>
        <v>0</v>
      </c>
      <c r="K132" s="70">
        <f t="shared" si="19"/>
        <v>0</v>
      </c>
      <c r="L132" s="70">
        <f t="shared" si="19"/>
        <v>0</v>
      </c>
      <c r="M132" s="70">
        <f t="shared" si="19"/>
        <v>0</v>
      </c>
      <c r="N132" s="70">
        <f t="shared" si="19"/>
        <v>0</v>
      </c>
      <c r="O132" s="70">
        <f t="shared" si="19"/>
        <v>0</v>
      </c>
      <c r="P132" s="70">
        <f t="shared" si="19"/>
        <v>0</v>
      </c>
      <c r="Q132" s="70">
        <f t="shared" si="19"/>
        <v>0</v>
      </c>
      <c r="R132" s="70">
        <f t="shared" si="19"/>
        <v>0</v>
      </c>
      <c r="S132" s="70">
        <f t="shared" si="19"/>
        <v>0</v>
      </c>
      <c r="T132" s="70">
        <f t="shared" si="19"/>
        <v>0</v>
      </c>
      <c r="U132" s="70">
        <f t="shared" si="19"/>
        <v>0</v>
      </c>
      <c r="V132" s="70">
        <f t="shared" si="19"/>
        <v>0</v>
      </c>
      <c r="W132" s="70">
        <f t="shared" si="19"/>
        <v>0</v>
      </c>
      <c r="X132" s="70">
        <f t="shared" si="19"/>
        <v>0</v>
      </c>
      <c r="Y132" s="70">
        <f t="shared" si="19"/>
        <v>0</v>
      </c>
      <c r="Z132" s="70">
        <f t="shared" si="19"/>
        <v>0</v>
      </c>
      <c r="AA132" s="70">
        <f t="shared" si="19"/>
        <v>0</v>
      </c>
      <c r="AB132" s="70">
        <f t="shared" si="19"/>
        <v>0</v>
      </c>
      <c r="AC132" s="70">
        <f t="shared" si="19"/>
        <v>0</v>
      </c>
      <c r="AD132" s="70">
        <f t="shared" si="19"/>
        <v>0</v>
      </c>
      <c r="AE132" s="70">
        <f t="shared" si="19"/>
        <v>0</v>
      </c>
      <c r="AF132" s="70">
        <f t="shared" si="19"/>
        <v>0</v>
      </c>
      <c r="AG132" s="70">
        <f t="shared" si="19"/>
        <v>0</v>
      </c>
      <c r="AH132" s="70">
        <f t="shared" si="19"/>
        <v>0</v>
      </c>
      <c r="AI132" s="70">
        <f t="shared" si="19"/>
        <v>0</v>
      </c>
      <c r="AJ132" s="70">
        <f t="shared" si="19"/>
        <v>0</v>
      </c>
      <c r="AK132" s="70">
        <f t="shared" si="19"/>
        <v>0</v>
      </c>
      <c r="AL132" s="70">
        <f t="shared" si="19"/>
        <v>0</v>
      </c>
      <c r="AM132" s="70">
        <f t="shared" si="19"/>
        <v>0</v>
      </c>
    </row>
    <row r="133" spans="3:39" x14ac:dyDescent="0.25">
      <c r="C133" s="28" t="str">
        <f t="shared" si="16"/>
        <v>Farmaco 4</v>
      </c>
      <c r="D133" s="70">
        <v>0</v>
      </c>
      <c r="E133" s="70">
        <f t="shared" ref="E133:AM133" si="20">E79-D79</f>
        <v>0</v>
      </c>
      <c r="F133" s="70">
        <f t="shared" si="20"/>
        <v>0</v>
      </c>
      <c r="G133" s="70">
        <f t="shared" si="20"/>
        <v>0</v>
      </c>
      <c r="H133" s="70">
        <f t="shared" si="20"/>
        <v>0</v>
      </c>
      <c r="I133" s="70">
        <f t="shared" si="20"/>
        <v>0</v>
      </c>
      <c r="J133" s="70">
        <f t="shared" si="20"/>
        <v>0</v>
      </c>
      <c r="K133" s="70">
        <f t="shared" si="20"/>
        <v>0</v>
      </c>
      <c r="L133" s="70">
        <f t="shared" si="20"/>
        <v>0</v>
      </c>
      <c r="M133" s="70">
        <f t="shared" si="20"/>
        <v>0</v>
      </c>
      <c r="N133" s="70">
        <f t="shared" si="20"/>
        <v>0</v>
      </c>
      <c r="O133" s="70">
        <f t="shared" si="20"/>
        <v>0</v>
      </c>
      <c r="P133" s="70">
        <f t="shared" si="20"/>
        <v>0</v>
      </c>
      <c r="Q133" s="70">
        <f t="shared" si="20"/>
        <v>0</v>
      </c>
      <c r="R133" s="70">
        <f t="shared" si="20"/>
        <v>0</v>
      </c>
      <c r="S133" s="70">
        <f t="shared" si="20"/>
        <v>0</v>
      </c>
      <c r="T133" s="70">
        <f t="shared" si="20"/>
        <v>0</v>
      </c>
      <c r="U133" s="70">
        <f t="shared" si="20"/>
        <v>0</v>
      </c>
      <c r="V133" s="70">
        <f t="shared" si="20"/>
        <v>0</v>
      </c>
      <c r="W133" s="70">
        <f t="shared" si="20"/>
        <v>0</v>
      </c>
      <c r="X133" s="70">
        <f t="shared" si="20"/>
        <v>0</v>
      </c>
      <c r="Y133" s="70">
        <f t="shared" si="20"/>
        <v>0</v>
      </c>
      <c r="Z133" s="70">
        <f t="shared" si="20"/>
        <v>0</v>
      </c>
      <c r="AA133" s="70">
        <f t="shared" si="20"/>
        <v>0</v>
      </c>
      <c r="AB133" s="70">
        <f t="shared" si="20"/>
        <v>0</v>
      </c>
      <c r="AC133" s="70">
        <f t="shared" si="20"/>
        <v>0</v>
      </c>
      <c r="AD133" s="70">
        <f t="shared" si="20"/>
        <v>0</v>
      </c>
      <c r="AE133" s="70">
        <f t="shared" si="20"/>
        <v>0</v>
      </c>
      <c r="AF133" s="70">
        <f t="shared" si="20"/>
        <v>0</v>
      </c>
      <c r="AG133" s="70">
        <f t="shared" si="20"/>
        <v>0</v>
      </c>
      <c r="AH133" s="70">
        <f t="shared" si="20"/>
        <v>0</v>
      </c>
      <c r="AI133" s="70">
        <f t="shared" si="20"/>
        <v>0</v>
      </c>
      <c r="AJ133" s="70">
        <f t="shared" si="20"/>
        <v>0</v>
      </c>
      <c r="AK133" s="70">
        <f t="shared" si="20"/>
        <v>0</v>
      </c>
      <c r="AL133" s="70">
        <f t="shared" si="20"/>
        <v>0</v>
      </c>
      <c r="AM133" s="70">
        <f t="shared" si="20"/>
        <v>0</v>
      </c>
    </row>
    <row r="134" spans="3:39" x14ac:dyDescent="0.25">
      <c r="C134" s="28" t="str">
        <f t="shared" si="16"/>
        <v>Farmaco 5</v>
      </c>
      <c r="D134" s="70">
        <v>0</v>
      </c>
      <c r="E134" s="70">
        <f t="shared" ref="E134:AM134" si="21">E80-D80</f>
        <v>0</v>
      </c>
      <c r="F134" s="70">
        <f t="shared" si="21"/>
        <v>0</v>
      </c>
      <c r="G134" s="70">
        <f t="shared" si="21"/>
        <v>0</v>
      </c>
      <c r="H134" s="70">
        <f t="shared" si="21"/>
        <v>0</v>
      </c>
      <c r="I134" s="70">
        <f t="shared" si="21"/>
        <v>0</v>
      </c>
      <c r="J134" s="70">
        <f t="shared" si="21"/>
        <v>0</v>
      </c>
      <c r="K134" s="70">
        <f t="shared" si="21"/>
        <v>0</v>
      </c>
      <c r="L134" s="70">
        <f t="shared" si="21"/>
        <v>0</v>
      </c>
      <c r="M134" s="70">
        <f t="shared" si="21"/>
        <v>0</v>
      </c>
      <c r="N134" s="70">
        <f t="shared" si="21"/>
        <v>0</v>
      </c>
      <c r="O134" s="70">
        <f t="shared" si="21"/>
        <v>0</v>
      </c>
      <c r="P134" s="70">
        <f t="shared" si="21"/>
        <v>0</v>
      </c>
      <c r="Q134" s="70">
        <f t="shared" si="21"/>
        <v>0</v>
      </c>
      <c r="R134" s="70">
        <f t="shared" si="21"/>
        <v>0</v>
      </c>
      <c r="S134" s="70">
        <f t="shared" si="21"/>
        <v>0</v>
      </c>
      <c r="T134" s="70">
        <f t="shared" si="21"/>
        <v>0</v>
      </c>
      <c r="U134" s="70">
        <f t="shared" si="21"/>
        <v>0</v>
      </c>
      <c r="V134" s="70">
        <f t="shared" si="21"/>
        <v>0</v>
      </c>
      <c r="W134" s="70">
        <f t="shared" si="21"/>
        <v>0</v>
      </c>
      <c r="X134" s="70">
        <f t="shared" si="21"/>
        <v>0</v>
      </c>
      <c r="Y134" s="70">
        <f t="shared" si="21"/>
        <v>0</v>
      </c>
      <c r="Z134" s="70">
        <f t="shared" si="21"/>
        <v>0</v>
      </c>
      <c r="AA134" s="70">
        <f t="shared" si="21"/>
        <v>0</v>
      </c>
      <c r="AB134" s="70">
        <f t="shared" si="21"/>
        <v>0</v>
      </c>
      <c r="AC134" s="70">
        <f t="shared" si="21"/>
        <v>0</v>
      </c>
      <c r="AD134" s="70">
        <f t="shared" si="21"/>
        <v>0</v>
      </c>
      <c r="AE134" s="70">
        <f t="shared" si="21"/>
        <v>0</v>
      </c>
      <c r="AF134" s="70">
        <f t="shared" si="21"/>
        <v>0</v>
      </c>
      <c r="AG134" s="70">
        <f t="shared" si="21"/>
        <v>0</v>
      </c>
      <c r="AH134" s="70">
        <f t="shared" si="21"/>
        <v>0</v>
      </c>
      <c r="AI134" s="70">
        <f t="shared" si="21"/>
        <v>0</v>
      </c>
      <c r="AJ134" s="70">
        <f t="shared" si="21"/>
        <v>0</v>
      </c>
      <c r="AK134" s="70">
        <f t="shared" si="21"/>
        <v>0</v>
      </c>
      <c r="AL134" s="70">
        <f t="shared" si="21"/>
        <v>0</v>
      </c>
      <c r="AM134" s="70">
        <f t="shared" si="21"/>
        <v>0</v>
      </c>
    </row>
    <row r="135" spans="3:39" x14ac:dyDescent="0.25">
      <c r="C135" s="28" t="str">
        <f t="shared" si="16"/>
        <v>Farmaco 6</v>
      </c>
      <c r="D135" s="70">
        <v>0</v>
      </c>
      <c r="E135" s="70">
        <f t="shared" ref="E135:AM135" si="22">E81-D81</f>
        <v>0</v>
      </c>
      <c r="F135" s="70">
        <f t="shared" si="22"/>
        <v>0</v>
      </c>
      <c r="G135" s="70">
        <f t="shared" si="22"/>
        <v>0</v>
      </c>
      <c r="H135" s="70">
        <f t="shared" si="22"/>
        <v>0</v>
      </c>
      <c r="I135" s="70">
        <f t="shared" si="22"/>
        <v>0</v>
      </c>
      <c r="J135" s="70">
        <f t="shared" si="22"/>
        <v>0</v>
      </c>
      <c r="K135" s="70">
        <f t="shared" si="22"/>
        <v>0</v>
      </c>
      <c r="L135" s="70">
        <f t="shared" si="22"/>
        <v>0</v>
      </c>
      <c r="M135" s="70">
        <f t="shared" si="22"/>
        <v>0</v>
      </c>
      <c r="N135" s="70">
        <f t="shared" si="22"/>
        <v>0</v>
      </c>
      <c r="O135" s="70">
        <f t="shared" si="22"/>
        <v>0</v>
      </c>
      <c r="P135" s="70">
        <f t="shared" si="22"/>
        <v>0</v>
      </c>
      <c r="Q135" s="70">
        <f t="shared" si="22"/>
        <v>0</v>
      </c>
      <c r="R135" s="70">
        <f t="shared" si="22"/>
        <v>0</v>
      </c>
      <c r="S135" s="70">
        <f t="shared" si="22"/>
        <v>0</v>
      </c>
      <c r="T135" s="70">
        <f t="shared" si="22"/>
        <v>0</v>
      </c>
      <c r="U135" s="70">
        <f t="shared" si="22"/>
        <v>0</v>
      </c>
      <c r="V135" s="70">
        <f t="shared" si="22"/>
        <v>0</v>
      </c>
      <c r="W135" s="70">
        <f t="shared" si="22"/>
        <v>0</v>
      </c>
      <c r="X135" s="70">
        <f t="shared" si="22"/>
        <v>0</v>
      </c>
      <c r="Y135" s="70">
        <f t="shared" si="22"/>
        <v>0</v>
      </c>
      <c r="Z135" s="70">
        <f t="shared" si="22"/>
        <v>0</v>
      </c>
      <c r="AA135" s="70">
        <f t="shared" si="22"/>
        <v>0</v>
      </c>
      <c r="AB135" s="70">
        <f t="shared" si="22"/>
        <v>0</v>
      </c>
      <c r="AC135" s="70">
        <f t="shared" si="22"/>
        <v>0</v>
      </c>
      <c r="AD135" s="70">
        <f t="shared" si="22"/>
        <v>0</v>
      </c>
      <c r="AE135" s="70">
        <f t="shared" si="22"/>
        <v>0</v>
      </c>
      <c r="AF135" s="70">
        <f t="shared" si="22"/>
        <v>0</v>
      </c>
      <c r="AG135" s="70">
        <f t="shared" si="22"/>
        <v>0</v>
      </c>
      <c r="AH135" s="70">
        <f t="shared" si="22"/>
        <v>0</v>
      </c>
      <c r="AI135" s="70">
        <f t="shared" si="22"/>
        <v>0</v>
      </c>
      <c r="AJ135" s="70">
        <f t="shared" si="22"/>
        <v>0</v>
      </c>
      <c r="AK135" s="70">
        <f t="shared" si="22"/>
        <v>0</v>
      </c>
      <c r="AL135" s="70">
        <f t="shared" si="22"/>
        <v>0</v>
      </c>
      <c r="AM135" s="70">
        <f t="shared" si="22"/>
        <v>0</v>
      </c>
    </row>
    <row r="136" spans="3:39" x14ac:dyDescent="0.25">
      <c r="C136" s="28" t="str">
        <f t="shared" si="16"/>
        <v>Farmaco 7</v>
      </c>
      <c r="D136" s="70">
        <v>0</v>
      </c>
      <c r="E136" s="70">
        <f t="shared" ref="E136:AM136" si="23">E82-D82</f>
        <v>0</v>
      </c>
      <c r="F136" s="70">
        <f t="shared" si="23"/>
        <v>0</v>
      </c>
      <c r="G136" s="70">
        <f t="shared" si="23"/>
        <v>0</v>
      </c>
      <c r="H136" s="70">
        <f t="shared" si="23"/>
        <v>0</v>
      </c>
      <c r="I136" s="70">
        <f t="shared" si="23"/>
        <v>0</v>
      </c>
      <c r="J136" s="70">
        <f t="shared" si="23"/>
        <v>0</v>
      </c>
      <c r="K136" s="70">
        <f t="shared" si="23"/>
        <v>0</v>
      </c>
      <c r="L136" s="70">
        <f t="shared" si="23"/>
        <v>0</v>
      </c>
      <c r="M136" s="70">
        <f t="shared" si="23"/>
        <v>0</v>
      </c>
      <c r="N136" s="70">
        <f t="shared" si="23"/>
        <v>0</v>
      </c>
      <c r="O136" s="70">
        <f t="shared" si="23"/>
        <v>0</v>
      </c>
      <c r="P136" s="70">
        <f t="shared" si="23"/>
        <v>0</v>
      </c>
      <c r="Q136" s="70">
        <f t="shared" si="23"/>
        <v>0</v>
      </c>
      <c r="R136" s="70">
        <f t="shared" si="23"/>
        <v>0</v>
      </c>
      <c r="S136" s="70">
        <f t="shared" si="23"/>
        <v>0</v>
      </c>
      <c r="T136" s="70">
        <f t="shared" si="23"/>
        <v>0</v>
      </c>
      <c r="U136" s="70">
        <f t="shared" si="23"/>
        <v>0</v>
      </c>
      <c r="V136" s="70">
        <f t="shared" si="23"/>
        <v>0</v>
      </c>
      <c r="W136" s="70">
        <f t="shared" si="23"/>
        <v>0</v>
      </c>
      <c r="X136" s="70">
        <f t="shared" si="23"/>
        <v>0</v>
      </c>
      <c r="Y136" s="70">
        <f t="shared" si="23"/>
        <v>0</v>
      </c>
      <c r="Z136" s="70">
        <f t="shared" si="23"/>
        <v>0</v>
      </c>
      <c r="AA136" s="70">
        <f t="shared" si="23"/>
        <v>0</v>
      </c>
      <c r="AB136" s="70">
        <f t="shared" si="23"/>
        <v>0</v>
      </c>
      <c r="AC136" s="70">
        <f t="shared" si="23"/>
        <v>0</v>
      </c>
      <c r="AD136" s="70">
        <f t="shared" si="23"/>
        <v>0</v>
      </c>
      <c r="AE136" s="70">
        <f t="shared" si="23"/>
        <v>0</v>
      </c>
      <c r="AF136" s="70">
        <f t="shared" si="23"/>
        <v>0</v>
      </c>
      <c r="AG136" s="70">
        <f t="shared" si="23"/>
        <v>0</v>
      </c>
      <c r="AH136" s="70">
        <f t="shared" si="23"/>
        <v>0</v>
      </c>
      <c r="AI136" s="70">
        <f t="shared" si="23"/>
        <v>0</v>
      </c>
      <c r="AJ136" s="70">
        <f t="shared" si="23"/>
        <v>0</v>
      </c>
      <c r="AK136" s="70">
        <f t="shared" si="23"/>
        <v>0</v>
      </c>
      <c r="AL136" s="70">
        <f t="shared" si="23"/>
        <v>0</v>
      </c>
      <c r="AM136" s="70">
        <f t="shared" si="23"/>
        <v>0</v>
      </c>
    </row>
    <row r="137" spans="3:39" x14ac:dyDescent="0.25">
      <c r="C137" s="28" t="str">
        <f t="shared" si="16"/>
        <v>Farmaco 8</v>
      </c>
      <c r="D137" s="70">
        <v>0</v>
      </c>
      <c r="E137" s="70">
        <f t="shared" ref="E137:AM137" si="24">E83-D83</f>
        <v>0</v>
      </c>
      <c r="F137" s="70">
        <f t="shared" si="24"/>
        <v>0</v>
      </c>
      <c r="G137" s="70">
        <f t="shared" si="24"/>
        <v>0</v>
      </c>
      <c r="H137" s="70">
        <f t="shared" si="24"/>
        <v>0</v>
      </c>
      <c r="I137" s="70">
        <f t="shared" si="24"/>
        <v>0</v>
      </c>
      <c r="J137" s="70">
        <f t="shared" si="24"/>
        <v>0</v>
      </c>
      <c r="K137" s="70">
        <f t="shared" si="24"/>
        <v>0</v>
      </c>
      <c r="L137" s="70">
        <f t="shared" si="24"/>
        <v>0</v>
      </c>
      <c r="M137" s="70">
        <f t="shared" si="24"/>
        <v>0</v>
      </c>
      <c r="N137" s="70">
        <f t="shared" si="24"/>
        <v>0</v>
      </c>
      <c r="O137" s="70">
        <f t="shared" si="24"/>
        <v>0</v>
      </c>
      <c r="P137" s="70">
        <f t="shared" si="24"/>
        <v>0</v>
      </c>
      <c r="Q137" s="70">
        <f t="shared" si="24"/>
        <v>0</v>
      </c>
      <c r="R137" s="70">
        <f t="shared" si="24"/>
        <v>0</v>
      </c>
      <c r="S137" s="70">
        <f t="shared" si="24"/>
        <v>0</v>
      </c>
      <c r="T137" s="70">
        <f t="shared" si="24"/>
        <v>0</v>
      </c>
      <c r="U137" s="70">
        <f t="shared" si="24"/>
        <v>0</v>
      </c>
      <c r="V137" s="70">
        <f t="shared" si="24"/>
        <v>0</v>
      </c>
      <c r="W137" s="70">
        <f t="shared" si="24"/>
        <v>0</v>
      </c>
      <c r="X137" s="70">
        <f t="shared" si="24"/>
        <v>0</v>
      </c>
      <c r="Y137" s="70">
        <f t="shared" si="24"/>
        <v>0</v>
      </c>
      <c r="Z137" s="70">
        <f t="shared" si="24"/>
        <v>0</v>
      </c>
      <c r="AA137" s="70">
        <f t="shared" si="24"/>
        <v>0</v>
      </c>
      <c r="AB137" s="70">
        <f t="shared" si="24"/>
        <v>0</v>
      </c>
      <c r="AC137" s="70">
        <f t="shared" si="24"/>
        <v>0</v>
      </c>
      <c r="AD137" s="70">
        <f t="shared" si="24"/>
        <v>0</v>
      </c>
      <c r="AE137" s="70">
        <f t="shared" si="24"/>
        <v>0</v>
      </c>
      <c r="AF137" s="70">
        <f t="shared" si="24"/>
        <v>0</v>
      </c>
      <c r="AG137" s="70">
        <f t="shared" si="24"/>
        <v>0</v>
      </c>
      <c r="AH137" s="70">
        <f t="shared" si="24"/>
        <v>0</v>
      </c>
      <c r="AI137" s="70">
        <f t="shared" si="24"/>
        <v>0</v>
      </c>
      <c r="AJ137" s="70">
        <f t="shared" si="24"/>
        <v>0</v>
      </c>
      <c r="AK137" s="70">
        <f t="shared" si="24"/>
        <v>0</v>
      </c>
      <c r="AL137" s="70">
        <f t="shared" si="24"/>
        <v>0</v>
      </c>
      <c r="AM137" s="70">
        <f t="shared" si="24"/>
        <v>0</v>
      </c>
    </row>
    <row r="138" spans="3:39" x14ac:dyDescent="0.25">
      <c r="C138" s="28" t="str">
        <f t="shared" si="16"/>
        <v>Farmaco 9</v>
      </c>
      <c r="D138" s="70">
        <v>0</v>
      </c>
      <c r="E138" s="70">
        <f t="shared" ref="E138:AM138" si="25">E84-D84</f>
        <v>0</v>
      </c>
      <c r="F138" s="70">
        <f t="shared" si="25"/>
        <v>0</v>
      </c>
      <c r="G138" s="70">
        <f t="shared" si="25"/>
        <v>0</v>
      </c>
      <c r="H138" s="70">
        <f t="shared" si="25"/>
        <v>0</v>
      </c>
      <c r="I138" s="70">
        <f t="shared" si="25"/>
        <v>0</v>
      </c>
      <c r="J138" s="70">
        <f t="shared" si="25"/>
        <v>0</v>
      </c>
      <c r="K138" s="70">
        <f t="shared" si="25"/>
        <v>0</v>
      </c>
      <c r="L138" s="70">
        <f t="shared" si="25"/>
        <v>0</v>
      </c>
      <c r="M138" s="70">
        <f t="shared" si="25"/>
        <v>0</v>
      </c>
      <c r="N138" s="70">
        <f t="shared" si="25"/>
        <v>0</v>
      </c>
      <c r="O138" s="70">
        <f t="shared" si="25"/>
        <v>0</v>
      </c>
      <c r="P138" s="70">
        <f t="shared" si="25"/>
        <v>0</v>
      </c>
      <c r="Q138" s="70">
        <f t="shared" si="25"/>
        <v>0</v>
      </c>
      <c r="R138" s="70">
        <f t="shared" si="25"/>
        <v>0</v>
      </c>
      <c r="S138" s="70">
        <f t="shared" si="25"/>
        <v>0</v>
      </c>
      <c r="T138" s="70">
        <f t="shared" si="25"/>
        <v>0</v>
      </c>
      <c r="U138" s="70">
        <f t="shared" si="25"/>
        <v>0</v>
      </c>
      <c r="V138" s="70">
        <f t="shared" si="25"/>
        <v>0</v>
      </c>
      <c r="W138" s="70">
        <f t="shared" si="25"/>
        <v>0</v>
      </c>
      <c r="X138" s="70">
        <f t="shared" si="25"/>
        <v>0</v>
      </c>
      <c r="Y138" s="70">
        <f t="shared" si="25"/>
        <v>0</v>
      </c>
      <c r="Z138" s="70">
        <f t="shared" si="25"/>
        <v>0</v>
      </c>
      <c r="AA138" s="70">
        <f t="shared" si="25"/>
        <v>0</v>
      </c>
      <c r="AB138" s="70">
        <f t="shared" si="25"/>
        <v>0</v>
      </c>
      <c r="AC138" s="70">
        <f t="shared" si="25"/>
        <v>0</v>
      </c>
      <c r="AD138" s="70">
        <f t="shared" si="25"/>
        <v>0</v>
      </c>
      <c r="AE138" s="70">
        <f t="shared" si="25"/>
        <v>0</v>
      </c>
      <c r="AF138" s="70">
        <f t="shared" si="25"/>
        <v>0</v>
      </c>
      <c r="AG138" s="70">
        <f t="shared" si="25"/>
        <v>0</v>
      </c>
      <c r="AH138" s="70">
        <f t="shared" si="25"/>
        <v>0</v>
      </c>
      <c r="AI138" s="70">
        <f t="shared" si="25"/>
        <v>0</v>
      </c>
      <c r="AJ138" s="70">
        <f t="shared" si="25"/>
        <v>0</v>
      </c>
      <c r="AK138" s="70">
        <f t="shared" si="25"/>
        <v>0</v>
      </c>
      <c r="AL138" s="70">
        <f t="shared" si="25"/>
        <v>0</v>
      </c>
      <c r="AM138" s="70">
        <f t="shared" si="25"/>
        <v>0</v>
      </c>
    </row>
    <row r="139" spans="3:39" x14ac:dyDescent="0.25">
      <c r="C139" s="28" t="str">
        <f t="shared" si="16"/>
        <v>Farmaco 10</v>
      </c>
      <c r="D139" s="70">
        <v>0</v>
      </c>
      <c r="E139" s="70">
        <f t="shared" ref="E139:AM139" si="26">E85-D85</f>
        <v>0</v>
      </c>
      <c r="F139" s="70">
        <f t="shared" si="26"/>
        <v>0</v>
      </c>
      <c r="G139" s="70">
        <f t="shared" si="26"/>
        <v>0</v>
      </c>
      <c r="H139" s="70">
        <f t="shared" si="26"/>
        <v>0</v>
      </c>
      <c r="I139" s="70">
        <f t="shared" si="26"/>
        <v>0</v>
      </c>
      <c r="J139" s="70">
        <f t="shared" si="26"/>
        <v>0</v>
      </c>
      <c r="K139" s="70">
        <f t="shared" si="26"/>
        <v>0</v>
      </c>
      <c r="L139" s="70">
        <f t="shared" si="26"/>
        <v>0</v>
      </c>
      <c r="M139" s="70">
        <f t="shared" si="26"/>
        <v>0</v>
      </c>
      <c r="N139" s="70">
        <f t="shared" si="26"/>
        <v>0</v>
      </c>
      <c r="O139" s="70">
        <f t="shared" si="26"/>
        <v>0</v>
      </c>
      <c r="P139" s="70">
        <f t="shared" si="26"/>
        <v>0</v>
      </c>
      <c r="Q139" s="70">
        <f t="shared" si="26"/>
        <v>0</v>
      </c>
      <c r="R139" s="70">
        <f t="shared" si="26"/>
        <v>0</v>
      </c>
      <c r="S139" s="70">
        <f t="shared" si="26"/>
        <v>0</v>
      </c>
      <c r="T139" s="70">
        <f t="shared" si="26"/>
        <v>0</v>
      </c>
      <c r="U139" s="70">
        <f t="shared" si="26"/>
        <v>0</v>
      </c>
      <c r="V139" s="70">
        <f t="shared" si="26"/>
        <v>0</v>
      </c>
      <c r="W139" s="70">
        <f t="shared" si="26"/>
        <v>0</v>
      </c>
      <c r="X139" s="70">
        <f t="shared" si="26"/>
        <v>0</v>
      </c>
      <c r="Y139" s="70">
        <f t="shared" si="26"/>
        <v>0</v>
      </c>
      <c r="Z139" s="70">
        <f t="shared" si="26"/>
        <v>0</v>
      </c>
      <c r="AA139" s="70">
        <f t="shared" si="26"/>
        <v>0</v>
      </c>
      <c r="AB139" s="70">
        <f t="shared" si="26"/>
        <v>0</v>
      </c>
      <c r="AC139" s="70">
        <f t="shared" si="26"/>
        <v>0</v>
      </c>
      <c r="AD139" s="70">
        <f t="shared" si="26"/>
        <v>0</v>
      </c>
      <c r="AE139" s="70">
        <f t="shared" si="26"/>
        <v>0</v>
      </c>
      <c r="AF139" s="70">
        <f t="shared" si="26"/>
        <v>0</v>
      </c>
      <c r="AG139" s="70">
        <f t="shared" si="26"/>
        <v>0</v>
      </c>
      <c r="AH139" s="70">
        <f t="shared" si="26"/>
        <v>0</v>
      </c>
      <c r="AI139" s="70">
        <f t="shared" si="26"/>
        <v>0</v>
      </c>
      <c r="AJ139" s="70">
        <f t="shared" si="26"/>
        <v>0</v>
      </c>
      <c r="AK139" s="70">
        <f t="shared" si="26"/>
        <v>0</v>
      </c>
      <c r="AL139" s="70">
        <f t="shared" si="26"/>
        <v>0</v>
      </c>
      <c r="AM139" s="70">
        <f t="shared" si="26"/>
        <v>0</v>
      </c>
    </row>
    <row r="140" spans="3:39" x14ac:dyDescent="0.25">
      <c r="C140" s="28" t="str">
        <f t="shared" si="16"/>
        <v>Farmaco 11</v>
      </c>
      <c r="D140" s="70">
        <v>0</v>
      </c>
      <c r="E140" s="70">
        <f t="shared" ref="E140:AM140" si="27">E86-D86</f>
        <v>0</v>
      </c>
      <c r="F140" s="70">
        <f t="shared" si="27"/>
        <v>0</v>
      </c>
      <c r="G140" s="70">
        <f t="shared" si="27"/>
        <v>0</v>
      </c>
      <c r="H140" s="70">
        <f t="shared" si="27"/>
        <v>0</v>
      </c>
      <c r="I140" s="70">
        <f t="shared" si="27"/>
        <v>0</v>
      </c>
      <c r="J140" s="70">
        <f t="shared" si="27"/>
        <v>0</v>
      </c>
      <c r="K140" s="70">
        <f t="shared" si="27"/>
        <v>0</v>
      </c>
      <c r="L140" s="70">
        <f t="shared" si="27"/>
        <v>0</v>
      </c>
      <c r="M140" s="70">
        <f t="shared" si="27"/>
        <v>0</v>
      </c>
      <c r="N140" s="70">
        <f t="shared" si="27"/>
        <v>0</v>
      </c>
      <c r="O140" s="70">
        <f t="shared" si="27"/>
        <v>0</v>
      </c>
      <c r="P140" s="70">
        <f t="shared" si="27"/>
        <v>0</v>
      </c>
      <c r="Q140" s="70">
        <f t="shared" si="27"/>
        <v>0</v>
      </c>
      <c r="R140" s="70">
        <f t="shared" si="27"/>
        <v>0</v>
      </c>
      <c r="S140" s="70">
        <f t="shared" si="27"/>
        <v>0</v>
      </c>
      <c r="T140" s="70">
        <f t="shared" si="27"/>
        <v>0</v>
      </c>
      <c r="U140" s="70">
        <f t="shared" si="27"/>
        <v>0</v>
      </c>
      <c r="V140" s="70">
        <f t="shared" si="27"/>
        <v>0</v>
      </c>
      <c r="W140" s="70">
        <f t="shared" si="27"/>
        <v>0</v>
      </c>
      <c r="X140" s="70">
        <f t="shared" si="27"/>
        <v>0</v>
      </c>
      <c r="Y140" s="70">
        <f t="shared" si="27"/>
        <v>0</v>
      </c>
      <c r="Z140" s="70">
        <f t="shared" si="27"/>
        <v>0</v>
      </c>
      <c r="AA140" s="70">
        <f t="shared" si="27"/>
        <v>0</v>
      </c>
      <c r="AB140" s="70">
        <f t="shared" si="27"/>
        <v>0</v>
      </c>
      <c r="AC140" s="70">
        <f t="shared" si="27"/>
        <v>0</v>
      </c>
      <c r="AD140" s="70">
        <f t="shared" si="27"/>
        <v>0</v>
      </c>
      <c r="AE140" s="70">
        <f t="shared" si="27"/>
        <v>0</v>
      </c>
      <c r="AF140" s="70">
        <f t="shared" si="27"/>
        <v>0</v>
      </c>
      <c r="AG140" s="70">
        <f t="shared" si="27"/>
        <v>0</v>
      </c>
      <c r="AH140" s="70">
        <f t="shared" si="27"/>
        <v>0</v>
      </c>
      <c r="AI140" s="70">
        <f t="shared" si="27"/>
        <v>0</v>
      </c>
      <c r="AJ140" s="70">
        <f t="shared" si="27"/>
        <v>0</v>
      </c>
      <c r="AK140" s="70">
        <f t="shared" si="27"/>
        <v>0</v>
      </c>
      <c r="AL140" s="70">
        <f t="shared" si="27"/>
        <v>0</v>
      </c>
      <c r="AM140" s="70">
        <f t="shared" si="27"/>
        <v>0</v>
      </c>
    </row>
    <row r="141" spans="3:39" x14ac:dyDescent="0.25">
      <c r="C141" s="28" t="str">
        <f t="shared" si="16"/>
        <v>Farmaco 12</v>
      </c>
      <c r="D141" s="70">
        <v>0</v>
      </c>
      <c r="E141" s="70">
        <f t="shared" ref="E141:AM141" si="28">E87-D87</f>
        <v>0</v>
      </c>
      <c r="F141" s="70">
        <f t="shared" si="28"/>
        <v>0</v>
      </c>
      <c r="G141" s="70">
        <f t="shared" si="28"/>
        <v>0</v>
      </c>
      <c r="H141" s="70">
        <f t="shared" si="28"/>
        <v>0</v>
      </c>
      <c r="I141" s="70">
        <f t="shared" si="28"/>
        <v>0</v>
      </c>
      <c r="J141" s="70">
        <f t="shared" si="28"/>
        <v>0</v>
      </c>
      <c r="K141" s="70">
        <f t="shared" si="28"/>
        <v>0</v>
      </c>
      <c r="L141" s="70">
        <f t="shared" si="28"/>
        <v>0</v>
      </c>
      <c r="M141" s="70">
        <f t="shared" si="28"/>
        <v>0</v>
      </c>
      <c r="N141" s="70">
        <f t="shared" si="28"/>
        <v>0</v>
      </c>
      <c r="O141" s="70">
        <f t="shared" si="28"/>
        <v>0</v>
      </c>
      <c r="P141" s="70">
        <f t="shared" si="28"/>
        <v>0</v>
      </c>
      <c r="Q141" s="70">
        <f t="shared" si="28"/>
        <v>0</v>
      </c>
      <c r="R141" s="70">
        <f t="shared" si="28"/>
        <v>0</v>
      </c>
      <c r="S141" s="70">
        <f t="shared" si="28"/>
        <v>0</v>
      </c>
      <c r="T141" s="70">
        <f t="shared" si="28"/>
        <v>0</v>
      </c>
      <c r="U141" s="70">
        <f t="shared" si="28"/>
        <v>0</v>
      </c>
      <c r="V141" s="70">
        <f t="shared" si="28"/>
        <v>0</v>
      </c>
      <c r="W141" s="70">
        <f t="shared" si="28"/>
        <v>0</v>
      </c>
      <c r="X141" s="70">
        <f t="shared" si="28"/>
        <v>0</v>
      </c>
      <c r="Y141" s="70">
        <f t="shared" si="28"/>
        <v>0</v>
      </c>
      <c r="Z141" s="70">
        <f t="shared" si="28"/>
        <v>0</v>
      </c>
      <c r="AA141" s="70">
        <f t="shared" si="28"/>
        <v>0</v>
      </c>
      <c r="AB141" s="70">
        <f t="shared" si="28"/>
        <v>0</v>
      </c>
      <c r="AC141" s="70">
        <f t="shared" si="28"/>
        <v>0</v>
      </c>
      <c r="AD141" s="70">
        <f t="shared" si="28"/>
        <v>0</v>
      </c>
      <c r="AE141" s="70">
        <f t="shared" si="28"/>
        <v>0</v>
      </c>
      <c r="AF141" s="70">
        <f t="shared" si="28"/>
        <v>0</v>
      </c>
      <c r="AG141" s="70">
        <f t="shared" si="28"/>
        <v>0</v>
      </c>
      <c r="AH141" s="70">
        <f t="shared" si="28"/>
        <v>0</v>
      </c>
      <c r="AI141" s="70">
        <f t="shared" si="28"/>
        <v>0</v>
      </c>
      <c r="AJ141" s="70">
        <f t="shared" si="28"/>
        <v>0</v>
      </c>
      <c r="AK141" s="70">
        <f t="shared" si="28"/>
        <v>0</v>
      </c>
      <c r="AL141" s="70">
        <f t="shared" si="28"/>
        <v>0</v>
      </c>
      <c r="AM141" s="70">
        <f t="shared" si="28"/>
        <v>0</v>
      </c>
    </row>
    <row r="142" spans="3:39" x14ac:dyDescent="0.25">
      <c r="C142" s="28" t="str">
        <f t="shared" si="16"/>
        <v>Farmaco 13</v>
      </c>
      <c r="D142" s="70">
        <v>0</v>
      </c>
      <c r="E142" s="70">
        <f t="shared" ref="E142:AM142" si="29">E88-D88</f>
        <v>0</v>
      </c>
      <c r="F142" s="70">
        <f t="shared" si="29"/>
        <v>0</v>
      </c>
      <c r="G142" s="70">
        <f t="shared" si="29"/>
        <v>0</v>
      </c>
      <c r="H142" s="70">
        <f t="shared" si="29"/>
        <v>0</v>
      </c>
      <c r="I142" s="70">
        <f t="shared" si="29"/>
        <v>0</v>
      </c>
      <c r="J142" s="70">
        <f t="shared" si="29"/>
        <v>0</v>
      </c>
      <c r="K142" s="70">
        <f t="shared" si="29"/>
        <v>0</v>
      </c>
      <c r="L142" s="70">
        <f t="shared" si="29"/>
        <v>0</v>
      </c>
      <c r="M142" s="70">
        <f t="shared" si="29"/>
        <v>0</v>
      </c>
      <c r="N142" s="70">
        <f t="shared" si="29"/>
        <v>0</v>
      </c>
      <c r="O142" s="70">
        <f t="shared" si="29"/>
        <v>0</v>
      </c>
      <c r="P142" s="70">
        <f t="shared" si="29"/>
        <v>0</v>
      </c>
      <c r="Q142" s="70">
        <f t="shared" si="29"/>
        <v>0</v>
      </c>
      <c r="R142" s="70">
        <f t="shared" si="29"/>
        <v>0</v>
      </c>
      <c r="S142" s="70">
        <f t="shared" si="29"/>
        <v>0</v>
      </c>
      <c r="T142" s="70">
        <f t="shared" si="29"/>
        <v>0</v>
      </c>
      <c r="U142" s="70">
        <f t="shared" si="29"/>
        <v>0</v>
      </c>
      <c r="V142" s="70">
        <f t="shared" si="29"/>
        <v>0</v>
      </c>
      <c r="W142" s="70">
        <f t="shared" si="29"/>
        <v>0</v>
      </c>
      <c r="X142" s="70">
        <f t="shared" si="29"/>
        <v>0</v>
      </c>
      <c r="Y142" s="70">
        <f t="shared" si="29"/>
        <v>0</v>
      </c>
      <c r="Z142" s="70">
        <f t="shared" si="29"/>
        <v>0</v>
      </c>
      <c r="AA142" s="70">
        <f t="shared" si="29"/>
        <v>0</v>
      </c>
      <c r="AB142" s="70">
        <f t="shared" si="29"/>
        <v>0</v>
      </c>
      <c r="AC142" s="70">
        <f t="shared" si="29"/>
        <v>0</v>
      </c>
      <c r="AD142" s="70">
        <f t="shared" si="29"/>
        <v>0</v>
      </c>
      <c r="AE142" s="70">
        <f t="shared" si="29"/>
        <v>0</v>
      </c>
      <c r="AF142" s="70">
        <f t="shared" si="29"/>
        <v>0</v>
      </c>
      <c r="AG142" s="70">
        <f t="shared" si="29"/>
        <v>0</v>
      </c>
      <c r="AH142" s="70">
        <f t="shared" si="29"/>
        <v>0</v>
      </c>
      <c r="AI142" s="70">
        <f t="shared" si="29"/>
        <v>0</v>
      </c>
      <c r="AJ142" s="70">
        <f t="shared" si="29"/>
        <v>0</v>
      </c>
      <c r="AK142" s="70">
        <f t="shared" si="29"/>
        <v>0</v>
      </c>
      <c r="AL142" s="70">
        <f t="shared" si="29"/>
        <v>0</v>
      </c>
      <c r="AM142" s="70">
        <f t="shared" si="29"/>
        <v>0</v>
      </c>
    </row>
    <row r="143" spans="3:39" x14ac:dyDescent="0.25">
      <c r="C143" s="28" t="str">
        <f t="shared" si="16"/>
        <v>Farmaco 14</v>
      </c>
      <c r="D143" s="70">
        <v>0</v>
      </c>
      <c r="E143" s="70">
        <f t="shared" ref="E143:AM143" si="30">E89-D89</f>
        <v>0</v>
      </c>
      <c r="F143" s="70">
        <f t="shared" si="30"/>
        <v>0</v>
      </c>
      <c r="G143" s="70">
        <f t="shared" si="30"/>
        <v>0</v>
      </c>
      <c r="H143" s="70">
        <f t="shared" si="30"/>
        <v>0</v>
      </c>
      <c r="I143" s="70">
        <f t="shared" si="30"/>
        <v>0</v>
      </c>
      <c r="J143" s="70">
        <f t="shared" si="30"/>
        <v>0</v>
      </c>
      <c r="K143" s="70">
        <f t="shared" si="30"/>
        <v>0</v>
      </c>
      <c r="L143" s="70">
        <f t="shared" si="30"/>
        <v>0</v>
      </c>
      <c r="M143" s="70">
        <f t="shared" si="30"/>
        <v>0</v>
      </c>
      <c r="N143" s="70">
        <f t="shared" si="30"/>
        <v>0</v>
      </c>
      <c r="O143" s="70">
        <f t="shared" si="30"/>
        <v>0</v>
      </c>
      <c r="P143" s="70">
        <f t="shared" si="30"/>
        <v>0</v>
      </c>
      <c r="Q143" s="70">
        <f t="shared" si="30"/>
        <v>0</v>
      </c>
      <c r="R143" s="70">
        <f t="shared" si="30"/>
        <v>0</v>
      </c>
      <c r="S143" s="70">
        <f t="shared" si="30"/>
        <v>0</v>
      </c>
      <c r="T143" s="70">
        <f t="shared" si="30"/>
        <v>0</v>
      </c>
      <c r="U143" s="70">
        <f t="shared" si="30"/>
        <v>0</v>
      </c>
      <c r="V143" s="70">
        <f t="shared" si="30"/>
        <v>0</v>
      </c>
      <c r="W143" s="70">
        <f t="shared" si="30"/>
        <v>0</v>
      </c>
      <c r="X143" s="70">
        <f t="shared" si="30"/>
        <v>0</v>
      </c>
      <c r="Y143" s="70">
        <f t="shared" si="30"/>
        <v>0</v>
      </c>
      <c r="Z143" s="70">
        <f t="shared" si="30"/>
        <v>0</v>
      </c>
      <c r="AA143" s="70">
        <f t="shared" si="30"/>
        <v>0</v>
      </c>
      <c r="AB143" s="70">
        <f t="shared" si="30"/>
        <v>0</v>
      </c>
      <c r="AC143" s="70">
        <f t="shared" si="30"/>
        <v>0</v>
      </c>
      <c r="AD143" s="70">
        <f t="shared" si="30"/>
        <v>0</v>
      </c>
      <c r="AE143" s="70">
        <f t="shared" si="30"/>
        <v>0</v>
      </c>
      <c r="AF143" s="70">
        <f t="shared" si="30"/>
        <v>0</v>
      </c>
      <c r="AG143" s="70">
        <f t="shared" si="30"/>
        <v>0</v>
      </c>
      <c r="AH143" s="70">
        <f t="shared" si="30"/>
        <v>0</v>
      </c>
      <c r="AI143" s="70">
        <f t="shared" si="30"/>
        <v>0</v>
      </c>
      <c r="AJ143" s="70">
        <f t="shared" si="30"/>
        <v>0</v>
      </c>
      <c r="AK143" s="70">
        <f t="shared" si="30"/>
        <v>0</v>
      </c>
      <c r="AL143" s="70">
        <f t="shared" si="30"/>
        <v>0</v>
      </c>
      <c r="AM143" s="70">
        <f t="shared" si="30"/>
        <v>0</v>
      </c>
    </row>
    <row r="144" spans="3:39" x14ac:dyDescent="0.25">
      <c r="C144" s="28" t="str">
        <f t="shared" si="16"/>
        <v>Farmaco 15</v>
      </c>
      <c r="D144" s="70">
        <v>0</v>
      </c>
      <c r="E144" s="70">
        <f t="shared" ref="E144:AM144" si="31">E90-D90</f>
        <v>0</v>
      </c>
      <c r="F144" s="70">
        <f t="shared" si="31"/>
        <v>0</v>
      </c>
      <c r="G144" s="70">
        <f t="shared" si="31"/>
        <v>0</v>
      </c>
      <c r="H144" s="70">
        <f t="shared" si="31"/>
        <v>0</v>
      </c>
      <c r="I144" s="70">
        <f t="shared" si="31"/>
        <v>0</v>
      </c>
      <c r="J144" s="70">
        <f t="shared" si="31"/>
        <v>0</v>
      </c>
      <c r="K144" s="70">
        <f t="shared" si="31"/>
        <v>0</v>
      </c>
      <c r="L144" s="70">
        <f t="shared" si="31"/>
        <v>0</v>
      </c>
      <c r="M144" s="70">
        <f t="shared" si="31"/>
        <v>0</v>
      </c>
      <c r="N144" s="70">
        <f t="shared" si="31"/>
        <v>0</v>
      </c>
      <c r="O144" s="70">
        <f t="shared" si="31"/>
        <v>0</v>
      </c>
      <c r="P144" s="70">
        <f t="shared" si="31"/>
        <v>0</v>
      </c>
      <c r="Q144" s="70">
        <f t="shared" si="31"/>
        <v>0</v>
      </c>
      <c r="R144" s="70">
        <f t="shared" si="31"/>
        <v>0</v>
      </c>
      <c r="S144" s="70">
        <f t="shared" si="31"/>
        <v>0</v>
      </c>
      <c r="T144" s="70">
        <f t="shared" si="31"/>
        <v>0</v>
      </c>
      <c r="U144" s="70">
        <f t="shared" si="31"/>
        <v>0</v>
      </c>
      <c r="V144" s="70">
        <f t="shared" si="31"/>
        <v>0</v>
      </c>
      <c r="W144" s="70">
        <f t="shared" si="31"/>
        <v>0</v>
      </c>
      <c r="X144" s="70">
        <f t="shared" si="31"/>
        <v>0</v>
      </c>
      <c r="Y144" s="70">
        <f t="shared" si="31"/>
        <v>0</v>
      </c>
      <c r="Z144" s="70">
        <f t="shared" si="31"/>
        <v>0</v>
      </c>
      <c r="AA144" s="70">
        <f t="shared" si="31"/>
        <v>0</v>
      </c>
      <c r="AB144" s="70">
        <f t="shared" si="31"/>
        <v>0</v>
      </c>
      <c r="AC144" s="70">
        <f t="shared" si="31"/>
        <v>0</v>
      </c>
      <c r="AD144" s="70">
        <f t="shared" si="31"/>
        <v>0</v>
      </c>
      <c r="AE144" s="70">
        <f t="shared" si="31"/>
        <v>0</v>
      </c>
      <c r="AF144" s="70">
        <f t="shared" si="31"/>
        <v>0</v>
      </c>
      <c r="AG144" s="70">
        <f t="shared" si="31"/>
        <v>0</v>
      </c>
      <c r="AH144" s="70">
        <f t="shared" si="31"/>
        <v>0</v>
      </c>
      <c r="AI144" s="70">
        <f t="shared" si="31"/>
        <v>0</v>
      </c>
      <c r="AJ144" s="70">
        <f t="shared" si="31"/>
        <v>0</v>
      </c>
      <c r="AK144" s="70">
        <f t="shared" si="31"/>
        <v>0</v>
      </c>
      <c r="AL144" s="70">
        <f t="shared" si="31"/>
        <v>0</v>
      </c>
      <c r="AM144" s="70">
        <f t="shared" si="31"/>
        <v>0</v>
      </c>
    </row>
    <row r="145" spans="3:39" x14ac:dyDescent="0.25">
      <c r="C145" s="28" t="str">
        <f t="shared" si="16"/>
        <v>Farmaco 16</v>
      </c>
      <c r="D145" s="70">
        <v>0</v>
      </c>
      <c r="E145" s="70">
        <f t="shared" ref="E145:AM145" si="32">E91-D91</f>
        <v>0</v>
      </c>
      <c r="F145" s="70">
        <f t="shared" si="32"/>
        <v>0</v>
      </c>
      <c r="G145" s="70">
        <f t="shared" si="32"/>
        <v>0</v>
      </c>
      <c r="H145" s="70">
        <f t="shared" si="32"/>
        <v>0</v>
      </c>
      <c r="I145" s="70">
        <f t="shared" si="32"/>
        <v>0</v>
      </c>
      <c r="J145" s="70">
        <f t="shared" si="32"/>
        <v>0</v>
      </c>
      <c r="K145" s="70">
        <f t="shared" si="32"/>
        <v>0</v>
      </c>
      <c r="L145" s="70">
        <f t="shared" si="32"/>
        <v>0</v>
      </c>
      <c r="M145" s="70">
        <f t="shared" si="32"/>
        <v>0</v>
      </c>
      <c r="N145" s="70">
        <f t="shared" si="32"/>
        <v>0</v>
      </c>
      <c r="O145" s="70">
        <f t="shared" si="32"/>
        <v>0</v>
      </c>
      <c r="P145" s="70">
        <f t="shared" si="32"/>
        <v>0</v>
      </c>
      <c r="Q145" s="70">
        <f t="shared" si="32"/>
        <v>0</v>
      </c>
      <c r="R145" s="70">
        <f t="shared" si="32"/>
        <v>0</v>
      </c>
      <c r="S145" s="70">
        <f t="shared" si="32"/>
        <v>0</v>
      </c>
      <c r="T145" s="70">
        <f t="shared" si="32"/>
        <v>0</v>
      </c>
      <c r="U145" s="70">
        <f t="shared" si="32"/>
        <v>0</v>
      </c>
      <c r="V145" s="70">
        <f t="shared" si="32"/>
        <v>0</v>
      </c>
      <c r="W145" s="70">
        <f t="shared" si="32"/>
        <v>0</v>
      </c>
      <c r="X145" s="70">
        <f t="shared" si="32"/>
        <v>0</v>
      </c>
      <c r="Y145" s="70">
        <f t="shared" si="32"/>
        <v>0</v>
      </c>
      <c r="Z145" s="70">
        <f t="shared" si="32"/>
        <v>0</v>
      </c>
      <c r="AA145" s="70">
        <f t="shared" si="32"/>
        <v>0</v>
      </c>
      <c r="AB145" s="70">
        <f t="shared" si="32"/>
        <v>0</v>
      </c>
      <c r="AC145" s="70">
        <f t="shared" si="32"/>
        <v>0</v>
      </c>
      <c r="AD145" s="70">
        <f t="shared" si="32"/>
        <v>0</v>
      </c>
      <c r="AE145" s="70">
        <f t="shared" si="32"/>
        <v>0</v>
      </c>
      <c r="AF145" s="70">
        <f t="shared" si="32"/>
        <v>0</v>
      </c>
      <c r="AG145" s="70">
        <f t="shared" si="32"/>
        <v>0</v>
      </c>
      <c r="AH145" s="70">
        <f t="shared" si="32"/>
        <v>0</v>
      </c>
      <c r="AI145" s="70">
        <f t="shared" si="32"/>
        <v>0</v>
      </c>
      <c r="AJ145" s="70">
        <f t="shared" si="32"/>
        <v>0</v>
      </c>
      <c r="AK145" s="70">
        <f t="shared" si="32"/>
        <v>0</v>
      </c>
      <c r="AL145" s="70">
        <f t="shared" si="32"/>
        <v>0</v>
      </c>
      <c r="AM145" s="70">
        <f t="shared" si="32"/>
        <v>0</v>
      </c>
    </row>
    <row r="146" spans="3:39" x14ac:dyDescent="0.25">
      <c r="C146" s="28" t="str">
        <f t="shared" si="16"/>
        <v>Farmaco 17</v>
      </c>
      <c r="D146" s="70">
        <v>0</v>
      </c>
      <c r="E146" s="70">
        <f t="shared" ref="E146:AM146" si="33">E92-D92</f>
        <v>0</v>
      </c>
      <c r="F146" s="70">
        <f t="shared" si="33"/>
        <v>0</v>
      </c>
      <c r="G146" s="70">
        <f t="shared" si="33"/>
        <v>0</v>
      </c>
      <c r="H146" s="70">
        <f t="shared" si="33"/>
        <v>0</v>
      </c>
      <c r="I146" s="70">
        <f t="shared" si="33"/>
        <v>0</v>
      </c>
      <c r="J146" s="70">
        <f t="shared" si="33"/>
        <v>0</v>
      </c>
      <c r="K146" s="70">
        <f t="shared" si="33"/>
        <v>0</v>
      </c>
      <c r="L146" s="70">
        <f t="shared" si="33"/>
        <v>0</v>
      </c>
      <c r="M146" s="70">
        <f t="shared" si="33"/>
        <v>0</v>
      </c>
      <c r="N146" s="70">
        <f t="shared" si="33"/>
        <v>0</v>
      </c>
      <c r="O146" s="70">
        <f t="shared" si="33"/>
        <v>0</v>
      </c>
      <c r="P146" s="70">
        <f t="shared" si="33"/>
        <v>0</v>
      </c>
      <c r="Q146" s="70">
        <f t="shared" si="33"/>
        <v>0</v>
      </c>
      <c r="R146" s="70">
        <f t="shared" si="33"/>
        <v>0</v>
      </c>
      <c r="S146" s="70">
        <f t="shared" si="33"/>
        <v>0</v>
      </c>
      <c r="T146" s="70">
        <f t="shared" si="33"/>
        <v>0</v>
      </c>
      <c r="U146" s="70">
        <f t="shared" si="33"/>
        <v>0</v>
      </c>
      <c r="V146" s="70">
        <f t="shared" si="33"/>
        <v>0</v>
      </c>
      <c r="W146" s="70">
        <f t="shared" si="33"/>
        <v>0</v>
      </c>
      <c r="X146" s="70">
        <f t="shared" si="33"/>
        <v>0</v>
      </c>
      <c r="Y146" s="70">
        <f t="shared" si="33"/>
        <v>0</v>
      </c>
      <c r="Z146" s="70">
        <f t="shared" si="33"/>
        <v>0</v>
      </c>
      <c r="AA146" s="70">
        <f t="shared" si="33"/>
        <v>0</v>
      </c>
      <c r="AB146" s="70">
        <f t="shared" si="33"/>
        <v>0</v>
      </c>
      <c r="AC146" s="70">
        <f t="shared" si="33"/>
        <v>0</v>
      </c>
      <c r="AD146" s="70">
        <f t="shared" si="33"/>
        <v>0</v>
      </c>
      <c r="AE146" s="70">
        <f t="shared" si="33"/>
        <v>0</v>
      </c>
      <c r="AF146" s="70">
        <f t="shared" si="33"/>
        <v>0</v>
      </c>
      <c r="AG146" s="70">
        <f t="shared" si="33"/>
        <v>0</v>
      </c>
      <c r="AH146" s="70">
        <f t="shared" si="33"/>
        <v>0</v>
      </c>
      <c r="AI146" s="70">
        <f t="shared" si="33"/>
        <v>0</v>
      </c>
      <c r="AJ146" s="70">
        <f t="shared" si="33"/>
        <v>0</v>
      </c>
      <c r="AK146" s="70">
        <f t="shared" si="33"/>
        <v>0</v>
      </c>
      <c r="AL146" s="70">
        <f t="shared" si="33"/>
        <v>0</v>
      </c>
      <c r="AM146" s="70">
        <f t="shared" si="33"/>
        <v>0</v>
      </c>
    </row>
    <row r="147" spans="3:39" x14ac:dyDescent="0.25">
      <c r="C147" s="28" t="str">
        <f t="shared" si="16"/>
        <v>Farmaco 18</v>
      </c>
      <c r="D147" s="70">
        <v>0</v>
      </c>
      <c r="E147" s="70">
        <f t="shared" ref="E147:AM147" si="34">E93-D93</f>
        <v>0</v>
      </c>
      <c r="F147" s="70">
        <f t="shared" si="34"/>
        <v>0</v>
      </c>
      <c r="G147" s="70">
        <f t="shared" si="34"/>
        <v>0</v>
      </c>
      <c r="H147" s="70">
        <f t="shared" si="34"/>
        <v>0</v>
      </c>
      <c r="I147" s="70">
        <f t="shared" si="34"/>
        <v>0</v>
      </c>
      <c r="J147" s="70">
        <f t="shared" si="34"/>
        <v>0</v>
      </c>
      <c r="K147" s="70">
        <f t="shared" si="34"/>
        <v>0</v>
      </c>
      <c r="L147" s="70">
        <f t="shared" si="34"/>
        <v>0</v>
      </c>
      <c r="M147" s="70">
        <f t="shared" si="34"/>
        <v>0</v>
      </c>
      <c r="N147" s="70">
        <f t="shared" si="34"/>
        <v>0</v>
      </c>
      <c r="O147" s="70">
        <f t="shared" si="34"/>
        <v>0</v>
      </c>
      <c r="P147" s="70">
        <f t="shared" si="34"/>
        <v>0</v>
      </c>
      <c r="Q147" s="70">
        <f t="shared" si="34"/>
        <v>0</v>
      </c>
      <c r="R147" s="70">
        <f t="shared" si="34"/>
        <v>0</v>
      </c>
      <c r="S147" s="70">
        <f t="shared" si="34"/>
        <v>0</v>
      </c>
      <c r="T147" s="70">
        <f t="shared" si="34"/>
        <v>0</v>
      </c>
      <c r="U147" s="70">
        <f t="shared" si="34"/>
        <v>0</v>
      </c>
      <c r="V147" s="70">
        <f t="shared" si="34"/>
        <v>0</v>
      </c>
      <c r="W147" s="70">
        <f t="shared" si="34"/>
        <v>0</v>
      </c>
      <c r="X147" s="70">
        <f t="shared" si="34"/>
        <v>0</v>
      </c>
      <c r="Y147" s="70">
        <f t="shared" si="34"/>
        <v>0</v>
      </c>
      <c r="Z147" s="70">
        <f t="shared" si="34"/>
        <v>0</v>
      </c>
      <c r="AA147" s="70">
        <f t="shared" si="34"/>
        <v>0</v>
      </c>
      <c r="AB147" s="70">
        <f t="shared" si="34"/>
        <v>0</v>
      </c>
      <c r="AC147" s="70">
        <f t="shared" si="34"/>
        <v>0</v>
      </c>
      <c r="AD147" s="70">
        <f t="shared" si="34"/>
        <v>0</v>
      </c>
      <c r="AE147" s="70">
        <f t="shared" si="34"/>
        <v>0</v>
      </c>
      <c r="AF147" s="70">
        <f t="shared" si="34"/>
        <v>0</v>
      </c>
      <c r="AG147" s="70">
        <f t="shared" si="34"/>
        <v>0</v>
      </c>
      <c r="AH147" s="70">
        <f t="shared" si="34"/>
        <v>0</v>
      </c>
      <c r="AI147" s="70">
        <f t="shared" si="34"/>
        <v>0</v>
      </c>
      <c r="AJ147" s="70">
        <f t="shared" si="34"/>
        <v>0</v>
      </c>
      <c r="AK147" s="70">
        <f t="shared" si="34"/>
        <v>0</v>
      </c>
      <c r="AL147" s="70">
        <f t="shared" si="34"/>
        <v>0</v>
      </c>
      <c r="AM147" s="70">
        <f t="shared" si="34"/>
        <v>0</v>
      </c>
    </row>
    <row r="148" spans="3:39" x14ac:dyDescent="0.25">
      <c r="C148" s="28" t="str">
        <f t="shared" si="16"/>
        <v>Farmaco 19</v>
      </c>
      <c r="D148" s="70">
        <v>0</v>
      </c>
      <c r="E148" s="70">
        <f t="shared" ref="E148:AM148" si="35">E94-D94</f>
        <v>0</v>
      </c>
      <c r="F148" s="70">
        <f t="shared" si="35"/>
        <v>0</v>
      </c>
      <c r="G148" s="70">
        <f t="shared" si="35"/>
        <v>0</v>
      </c>
      <c r="H148" s="70">
        <f t="shared" si="35"/>
        <v>0</v>
      </c>
      <c r="I148" s="70">
        <f t="shared" si="35"/>
        <v>0</v>
      </c>
      <c r="J148" s="70">
        <f t="shared" si="35"/>
        <v>0</v>
      </c>
      <c r="K148" s="70">
        <f t="shared" si="35"/>
        <v>0</v>
      </c>
      <c r="L148" s="70">
        <f t="shared" si="35"/>
        <v>0</v>
      </c>
      <c r="M148" s="70">
        <f t="shared" si="35"/>
        <v>0</v>
      </c>
      <c r="N148" s="70">
        <f t="shared" si="35"/>
        <v>0</v>
      </c>
      <c r="O148" s="70">
        <f t="shared" si="35"/>
        <v>0</v>
      </c>
      <c r="P148" s="70">
        <f t="shared" si="35"/>
        <v>0</v>
      </c>
      <c r="Q148" s="70">
        <f t="shared" si="35"/>
        <v>0</v>
      </c>
      <c r="R148" s="70">
        <f t="shared" si="35"/>
        <v>0</v>
      </c>
      <c r="S148" s="70">
        <f t="shared" si="35"/>
        <v>0</v>
      </c>
      <c r="T148" s="70">
        <f t="shared" si="35"/>
        <v>0</v>
      </c>
      <c r="U148" s="70">
        <f t="shared" si="35"/>
        <v>0</v>
      </c>
      <c r="V148" s="70">
        <f t="shared" si="35"/>
        <v>0</v>
      </c>
      <c r="W148" s="70">
        <f t="shared" si="35"/>
        <v>0</v>
      </c>
      <c r="X148" s="70">
        <f t="shared" si="35"/>
        <v>0</v>
      </c>
      <c r="Y148" s="70">
        <f t="shared" si="35"/>
        <v>0</v>
      </c>
      <c r="Z148" s="70">
        <f t="shared" si="35"/>
        <v>0</v>
      </c>
      <c r="AA148" s="70">
        <f t="shared" si="35"/>
        <v>0</v>
      </c>
      <c r="AB148" s="70">
        <f t="shared" si="35"/>
        <v>0</v>
      </c>
      <c r="AC148" s="70">
        <f t="shared" si="35"/>
        <v>0</v>
      </c>
      <c r="AD148" s="70">
        <f t="shared" si="35"/>
        <v>0</v>
      </c>
      <c r="AE148" s="70">
        <f t="shared" si="35"/>
        <v>0</v>
      </c>
      <c r="AF148" s="70">
        <f t="shared" si="35"/>
        <v>0</v>
      </c>
      <c r="AG148" s="70">
        <f t="shared" si="35"/>
        <v>0</v>
      </c>
      <c r="AH148" s="70">
        <f t="shared" si="35"/>
        <v>0</v>
      </c>
      <c r="AI148" s="70">
        <f t="shared" si="35"/>
        <v>0</v>
      </c>
      <c r="AJ148" s="70">
        <f t="shared" si="35"/>
        <v>0</v>
      </c>
      <c r="AK148" s="70">
        <f t="shared" si="35"/>
        <v>0</v>
      </c>
      <c r="AL148" s="70">
        <f t="shared" si="35"/>
        <v>0</v>
      </c>
      <c r="AM148" s="70">
        <f t="shared" si="35"/>
        <v>0</v>
      </c>
    </row>
    <row r="149" spans="3:39" x14ac:dyDescent="0.25">
      <c r="C149" s="28" t="str">
        <f t="shared" si="16"/>
        <v>Farmaco 20</v>
      </c>
      <c r="D149" s="70">
        <v>0</v>
      </c>
      <c r="E149" s="70">
        <f>E95-D95</f>
        <v>0</v>
      </c>
      <c r="F149" s="70">
        <f t="shared" ref="F149:AM156" si="36">F95-E95</f>
        <v>0</v>
      </c>
      <c r="G149" s="70">
        <f t="shared" si="36"/>
        <v>0</v>
      </c>
      <c r="H149" s="70">
        <f t="shared" si="36"/>
        <v>0</v>
      </c>
      <c r="I149" s="70">
        <f t="shared" si="36"/>
        <v>0</v>
      </c>
      <c r="J149" s="70">
        <f t="shared" si="36"/>
        <v>0</v>
      </c>
      <c r="K149" s="70">
        <f t="shared" si="36"/>
        <v>0</v>
      </c>
      <c r="L149" s="70">
        <f t="shared" si="36"/>
        <v>0</v>
      </c>
      <c r="M149" s="70">
        <f t="shared" si="36"/>
        <v>0</v>
      </c>
      <c r="N149" s="70">
        <f t="shared" si="36"/>
        <v>0</v>
      </c>
      <c r="O149" s="70">
        <f t="shared" si="36"/>
        <v>0</v>
      </c>
      <c r="P149" s="70">
        <f t="shared" si="36"/>
        <v>0</v>
      </c>
      <c r="Q149" s="70">
        <f t="shared" si="36"/>
        <v>0</v>
      </c>
      <c r="R149" s="70">
        <f t="shared" si="36"/>
        <v>0</v>
      </c>
      <c r="S149" s="70">
        <f t="shared" si="36"/>
        <v>0</v>
      </c>
      <c r="T149" s="70">
        <f t="shared" si="36"/>
        <v>0</v>
      </c>
      <c r="U149" s="70">
        <f t="shared" si="36"/>
        <v>0</v>
      </c>
      <c r="V149" s="70">
        <f t="shared" si="36"/>
        <v>0</v>
      </c>
      <c r="W149" s="70">
        <f t="shared" si="36"/>
        <v>0</v>
      </c>
      <c r="X149" s="70">
        <f t="shared" si="36"/>
        <v>0</v>
      </c>
      <c r="Y149" s="70">
        <f t="shared" si="36"/>
        <v>0</v>
      </c>
      <c r="Z149" s="70">
        <f t="shared" si="36"/>
        <v>0</v>
      </c>
      <c r="AA149" s="70">
        <f t="shared" si="36"/>
        <v>0</v>
      </c>
      <c r="AB149" s="70">
        <f t="shared" si="36"/>
        <v>0</v>
      </c>
      <c r="AC149" s="70">
        <f t="shared" si="36"/>
        <v>0</v>
      </c>
      <c r="AD149" s="70">
        <f t="shared" si="36"/>
        <v>0</v>
      </c>
      <c r="AE149" s="70">
        <f t="shared" si="36"/>
        <v>0</v>
      </c>
      <c r="AF149" s="70">
        <f t="shared" si="36"/>
        <v>0</v>
      </c>
      <c r="AG149" s="70">
        <f t="shared" si="36"/>
        <v>0</v>
      </c>
      <c r="AH149" s="70">
        <f t="shared" si="36"/>
        <v>0</v>
      </c>
      <c r="AI149" s="70">
        <f t="shared" si="36"/>
        <v>0</v>
      </c>
      <c r="AJ149" s="70">
        <f t="shared" si="36"/>
        <v>0</v>
      </c>
      <c r="AK149" s="70">
        <f t="shared" si="36"/>
        <v>0</v>
      </c>
      <c r="AL149" s="70">
        <f t="shared" si="36"/>
        <v>0</v>
      </c>
      <c r="AM149" s="70">
        <f t="shared" si="36"/>
        <v>0</v>
      </c>
    </row>
    <row r="150" spans="3:39" x14ac:dyDescent="0.25">
      <c r="C150" s="28" t="str">
        <f t="shared" ref="C150:C179" si="37">+C96</f>
        <v>Farmaco 21</v>
      </c>
      <c r="D150" s="70">
        <v>0</v>
      </c>
      <c r="E150" s="70">
        <f t="shared" ref="E150:T179" si="38">E96-D96</f>
        <v>0</v>
      </c>
      <c r="F150" s="70">
        <f t="shared" si="38"/>
        <v>0</v>
      </c>
      <c r="G150" s="70">
        <f t="shared" si="38"/>
        <v>0</v>
      </c>
      <c r="H150" s="70">
        <f t="shared" si="38"/>
        <v>0</v>
      </c>
      <c r="I150" s="70">
        <f t="shared" si="38"/>
        <v>0</v>
      </c>
      <c r="J150" s="70">
        <f t="shared" si="38"/>
        <v>0</v>
      </c>
      <c r="K150" s="70">
        <f t="shared" si="38"/>
        <v>0</v>
      </c>
      <c r="L150" s="70">
        <f t="shared" si="38"/>
        <v>0</v>
      </c>
      <c r="M150" s="70">
        <f t="shared" si="38"/>
        <v>0</v>
      </c>
      <c r="N150" s="70">
        <f t="shared" si="38"/>
        <v>0</v>
      </c>
      <c r="O150" s="70">
        <f t="shared" si="38"/>
        <v>0</v>
      </c>
      <c r="P150" s="70">
        <f t="shared" si="38"/>
        <v>0</v>
      </c>
      <c r="Q150" s="70">
        <f t="shared" si="38"/>
        <v>0</v>
      </c>
      <c r="R150" s="70">
        <f t="shared" si="38"/>
        <v>0</v>
      </c>
      <c r="S150" s="70">
        <f t="shared" si="38"/>
        <v>0</v>
      </c>
      <c r="T150" s="70">
        <f t="shared" si="38"/>
        <v>0</v>
      </c>
      <c r="U150" s="70">
        <f t="shared" si="36"/>
        <v>0</v>
      </c>
      <c r="V150" s="70">
        <f t="shared" si="36"/>
        <v>0</v>
      </c>
      <c r="W150" s="70">
        <f t="shared" si="36"/>
        <v>0</v>
      </c>
      <c r="X150" s="70">
        <f t="shared" si="36"/>
        <v>0</v>
      </c>
      <c r="Y150" s="70">
        <f t="shared" si="36"/>
        <v>0</v>
      </c>
      <c r="Z150" s="70">
        <f t="shared" si="36"/>
        <v>0</v>
      </c>
      <c r="AA150" s="70">
        <f t="shared" si="36"/>
        <v>0</v>
      </c>
      <c r="AB150" s="70">
        <f t="shared" si="36"/>
        <v>0</v>
      </c>
      <c r="AC150" s="70">
        <f t="shared" si="36"/>
        <v>0</v>
      </c>
      <c r="AD150" s="70">
        <f t="shared" si="36"/>
        <v>0</v>
      </c>
      <c r="AE150" s="70">
        <f t="shared" si="36"/>
        <v>0</v>
      </c>
      <c r="AF150" s="70">
        <f t="shared" si="36"/>
        <v>0</v>
      </c>
      <c r="AG150" s="70">
        <f t="shared" si="36"/>
        <v>0</v>
      </c>
      <c r="AH150" s="70">
        <f t="shared" si="36"/>
        <v>0</v>
      </c>
      <c r="AI150" s="70">
        <f t="shared" si="36"/>
        <v>0</v>
      </c>
      <c r="AJ150" s="70">
        <f t="shared" si="36"/>
        <v>0</v>
      </c>
      <c r="AK150" s="70">
        <f t="shared" si="36"/>
        <v>0</v>
      </c>
      <c r="AL150" s="70">
        <f t="shared" si="36"/>
        <v>0</v>
      </c>
      <c r="AM150" s="70">
        <f t="shared" si="36"/>
        <v>0</v>
      </c>
    </row>
    <row r="151" spans="3:39" x14ac:dyDescent="0.25">
      <c r="C151" s="28" t="str">
        <f t="shared" si="37"/>
        <v>Farmaco 22</v>
      </c>
      <c r="D151" s="70">
        <v>0</v>
      </c>
      <c r="E151" s="70">
        <f t="shared" si="38"/>
        <v>0</v>
      </c>
      <c r="F151" s="70">
        <f t="shared" si="36"/>
        <v>0</v>
      </c>
      <c r="G151" s="70">
        <f t="shared" si="36"/>
        <v>0</v>
      </c>
      <c r="H151" s="70">
        <f t="shared" si="36"/>
        <v>0</v>
      </c>
      <c r="I151" s="70">
        <f t="shared" si="36"/>
        <v>0</v>
      </c>
      <c r="J151" s="70">
        <f t="shared" si="36"/>
        <v>0</v>
      </c>
      <c r="K151" s="70">
        <f t="shared" si="36"/>
        <v>0</v>
      </c>
      <c r="L151" s="70">
        <f t="shared" si="36"/>
        <v>0</v>
      </c>
      <c r="M151" s="70">
        <f t="shared" si="36"/>
        <v>0</v>
      </c>
      <c r="N151" s="70">
        <f t="shared" si="36"/>
        <v>0</v>
      </c>
      <c r="O151" s="70">
        <f t="shared" si="36"/>
        <v>0</v>
      </c>
      <c r="P151" s="70">
        <f t="shared" si="36"/>
        <v>0</v>
      </c>
      <c r="Q151" s="70">
        <f t="shared" si="36"/>
        <v>0</v>
      </c>
      <c r="R151" s="70">
        <f t="shared" si="36"/>
        <v>0</v>
      </c>
      <c r="S151" s="70">
        <f t="shared" si="36"/>
        <v>0</v>
      </c>
      <c r="T151" s="70">
        <f t="shared" si="36"/>
        <v>0</v>
      </c>
      <c r="U151" s="70">
        <f t="shared" si="36"/>
        <v>0</v>
      </c>
      <c r="V151" s="70">
        <f t="shared" si="36"/>
        <v>0</v>
      </c>
      <c r="W151" s="70">
        <f t="shared" si="36"/>
        <v>0</v>
      </c>
      <c r="X151" s="70">
        <f t="shared" si="36"/>
        <v>0</v>
      </c>
      <c r="Y151" s="70">
        <f t="shared" si="36"/>
        <v>0</v>
      </c>
      <c r="Z151" s="70">
        <f t="shared" si="36"/>
        <v>0</v>
      </c>
      <c r="AA151" s="70">
        <f t="shared" si="36"/>
        <v>0</v>
      </c>
      <c r="AB151" s="70">
        <f t="shared" si="36"/>
        <v>0</v>
      </c>
      <c r="AC151" s="70">
        <f t="shared" si="36"/>
        <v>0</v>
      </c>
      <c r="AD151" s="70">
        <f t="shared" si="36"/>
        <v>0</v>
      </c>
      <c r="AE151" s="70">
        <f t="shared" si="36"/>
        <v>0</v>
      </c>
      <c r="AF151" s="70">
        <f t="shared" si="36"/>
        <v>0</v>
      </c>
      <c r="AG151" s="70">
        <f t="shared" si="36"/>
        <v>0</v>
      </c>
      <c r="AH151" s="70">
        <f t="shared" si="36"/>
        <v>0</v>
      </c>
      <c r="AI151" s="70">
        <f t="shared" si="36"/>
        <v>0</v>
      </c>
      <c r="AJ151" s="70">
        <f t="shared" si="36"/>
        <v>0</v>
      </c>
      <c r="AK151" s="70">
        <f t="shared" si="36"/>
        <v>0</v>
      </c>
      <c r="AL151" s="70">
        <f t="shared" si="36"/>
        <v>0</v>
      </c>
      <c r="AM151" s="70">
        <f t="shared" si="36"/>
        <v>0</v>
      </c>
    </row>
    <row r="152" spans="3:39" x14ac:dyDescent="0.25">
      <c r="C152" s="28" t="str">
        <f t="shared" si="37"/>
        <v>Farmaco 23</v>
      </c>
      <c r="D152" s="70">
        <v>0</v>
      </c>
      <c r="E152" s="70">
        <f t="shared" si="38"/>
        <v>0</v>
      </c>
      <c r="F152" s="70">
        <f t="shared" si="36"/>
        <v>0</v>
      </c>
      <c r="G152" s="70">
        <f t="shared" si="36"/>
        <v>0</v>
      </c>
      <c r="H152" s="70">
        <f t="shared" si="36"/>
        <v>0</v>
      </c>
      <c r="I152" s="70">
        <f t="shared" si="36"/>
        <v>0</v>
      </c>
      <c r="J152" s="70">
        <f t="shared" si="36"/>
        <v>0</v>
      </c>
      <c r="K152" s="70">
        <f t="shared" si="36"/>
        <v>0</v>
      </c>
      <c r="L152" s="70">
        <f t="shared" si="36"/>
        <v>0</v>
      </c>
      <c r="M152" s="70">
        <f t="shared" si="36"/>
        <v>0</v>
      </c>
      <c r="N152" s="70">
        <f t="shared" si="36"/>
        <v>0</v>
      </c>
      <c r="O152" s="70">
        <f t="shared" si="36"/>
        <v>0</v>
      </c>
      <c r="P152" s="70">
        <f t="shared" si="36"/>
        <v>0</v>
      </c>
      <c r="Q152" s="70">
        <f t="shared" si="36"/>
        <v>0</v>
      </c>
      <c r="R152" s="70">
        <f t="shared" si="36"/>
        <v>0</v>
      </c>
      <c r="S152" s="70">
        <f t="shared" si="36"/>
        <v>0</v>
      </c>
      <c r="T152" s="70">
        <f t="shared" si="36"/>
        <v>0</v>
      </c>
      <c r="U152" s="70">
        <f t="shared" si="36"/>
        <v>0</v>
      </c>
      <c r="V152" s="70">
        <f t="shared" si="36"/>
        <v>0</v>
      </c>
      <c r="W152" s="70">
        <f t="shared" si="36"/>
        <v>0</v>
      </c>
      <c r="X152" s="70">
        <f t="shared" si="36"/>
        <v>0</v>
      </c>
      <c r="Y152" s="70">
        <f t="shared" si="36"/>
        <v>0</v>
      </c>
      <c r="Z152" s="70">
        <f t="shared" si="36"/>
        <v>0</v>
      </c>
      <c r="AA152" s="70">
        <f t="shared" si="36"/>
        <v>0</v>
      </c>
      <c r="AB152" s="70">
        <f t="shared" si="36"/>
        <v>0</v>
      </c>
      <c r="AC152" s="70">
        <f t="shared" si="36"/>
        <v>0</v>
      </c>
      <c r="AD152" s="70">
        <f t="shared" si="36"/>
        <v>0</v>
      </c>
      <c r="AE152" s="70">
        <f t="shared" si="36"/>
        <v>0</v>
      </c>
      <c r="AF152" s="70">
        <f t="shared" si="36"/>
        <v>0</v>
      </c>
      <c r="AG152" s="70">
        <f t="shared" si="36"/>
        <v>0</v>
      </c>
      <c r="AH152" s="70">
        <f t="shared" si="36"/>
        <v>0</v>
      </c>
      <c r="AI152" s="70">
        <f t="shared" si="36"/>
        <v>0</v>
      </c>
      <c r="AJ152" s="70">
        <f t="shared" si="36"/>
        <v>0</v>
      </c>
      <c r="AK152" s="70">
        <f t="shared" si="36"/>
        <v>0</v>
      </c>
      <c r="AL152" s="70">
        <f t="shared" si="36"/>
        <v>0</v>
      </c>
      <c r="AM152" s="70">
        <f t="shared" si="36"/>
        <v>0</v>
      </c>
    </row>
    <row r="153" spans="3:39" x14ac:dyDescent="0.25">
      <c r="C153" s="28" t="str">
        <f t="shared" si="37"/>
        <v>Farmaco 24</v>
      </c>
      <c r="D153" s="70">
        <v>0</v>
      </c>
      <c r="E153" s="70">
        <f t="shared" si="38"/>
        <v>0</v>
      </c>
      <c r="F153" s="70">
        <f t="shared" si="36"/>
        <v>0</v>
      </c>
      <c r="G153" s="70">
        <f t="shared" si="36"/>
        <v>0</v>
      </c>
      <c r="H153" s="70">
        <f t="shared" si="36"/>
        <v>0</v>
      </c>
      <c r="I153" s="70">
        <f t="shared" si="36"/>
        <v>0</v>
      </c>
      <c r="J153" s="70">
        <f t="shared" si="36"/>
        <v>0</v>
      </c>
      <c r="K153" s="70">
        <f t="shared" si="36"/>
        <v>0</v>
      </c>
      <c r="L153" s="70">
        <f t="shared" si="36"/>
        <v>0</v>
      </c>
      <c r="M153" s="70">
        <f t="shared" si="36"/>
        <v>0</v>
      </c>
      <c r="N153" s="70">
        <f t="shared" si="36"/>
        <v>0</v>
      </c>
      <c r="O153" s="70">
        <f t="shared" si="36"/>
        <v>0</v>
      </c>
      <c r="P153" s="70">
        <f t="shared" si="36"/>
        <v>0</v>
      </c>
      <c r="Q153" s="70">
        <f t="shared" si="36"/>
        <v>0</v>
      </c>
      <c r="R153" s="70">
        <f t="shared" si="36"/>
        <v>0</v>
      </c>
      <c r="S153" s="70">
        <f t="shared" si="36"/>
        <v>0</v>
      </c>
      <c r="T153" s="70">
        <f t="shared" si="36"/>
        <v>0</v>
      </c>
      <c r="U153" s="70">
        <f t="shared" si="36"/>
        <v>0</v>
      </c>
      <c r="V153" s="70">
        <f t="shared" si="36"/>
        <v>0</v>
      </c>
      <c r="W153" s="70">
        <f t="shared" si="36"/>
        <v>0</v>
      </c>
      <c r="X153" s="70">
        <f t="shared" si="36"/>
        <v>0</v>
      </c>
      <c r="Y153" s="70">
        <f t="shared" si="36"/>
        <v>0</v>
      </c>
      <c r="Z153" s="70">
        <f t="shared" si="36"/>
        <v>0</v>
      </c>
      <c r="AA153" s="70">
        <f t="shared" si="36"/>
        <v>0</v>
      </c>
      <c r="AB153" s="70">
        <f t="shared" si="36"/>
        <v>0</v>
      </c>
      <c r="AC153" s="70">
        <f t="shared" si="36"/>
        <v>0</v>
      </c>
      <c r="AD153" s="70">
        <f t="shared" si="36"/>
        <v>0</v>
      </c>
      <c r="AE153" s="70">
        <f t="shared" si="36"/>
        <v>0</v>
      </c>
      <c r="AF153" s="70">
        <f t="shared" si="36"/>
        <v>0</v>
      </c>
      <c r="AG153" s="70">
        <f t="shared" si="36"/>
        <v>0</v>
      </c>
      <c r="AH153" s="70">
        <f t="shared" si="36"/>
        <v>0</v>
      </c>
      <c r="AI153" s="70">
        <f t="shared" si="36"/>
        <v>0</v>
      </c>
      <c r="AJ153" s="70">
        <f t="shared" si="36"/>
        <v>0</v>
      </c>
      <c r="AK153" s="70">
        <f t="shared" si="36"/>
        <v>0</v>
      </c>
      <c r="AL153" s="70">
        <f t="shared" si="36"/>
        <v>0</v>
      </c>
      <c r="AM153" s="70">
        <f t="shared" si="36"/>
        <v>0</v>
      </c>
    </row>
    <row r="154" spans="3:39" x14ac:dyDescent="0.25">
      <c r="C154" s="28" t="str">
        <f t="shared" si="37"/>
        <v>Farmaco 25</v>
      </c>
      <c r="D154" s="70">
        <v>0</v>
      </c>
      <c r="E154" s="70">
        <f t="shared" si="38"/>
        <v>0</v>
      </c>
      <c r="F154" s="70">
        <f t="shared" si="36"/>
        <v>0</v>
      </c>
      <c r="G154" s="70">
        <f t="shared" si="36"/>
        <v>0</v>
      </c>
      <c r="H154" s="70">
        <f t="shared" si="36"/>
        <v>0</v>
      </c>
      <c r="I154" s="70">
        <f t="shared" si="36"/>
        <v>0</v>
      </c>
      <c r="J154" s="70">
        <f t="shared" si="36"/>
        <v>0</v>
      </c>
      <c r="K154" s="70">
        <f t="shared" si="36"/>
        <v>0</v>
      </c>
      <c r="L154" s="70">
        <f t="shared" si="36"/>
        <v>0</v>
      </c>
      <c r="M154" s="70">
        <f t="shared" si="36"/>
        <v>0</v>
      </c>
      <c r="N154" s="70">
        <f t="shared" si="36"/>
        <v>0</v>
      </c>
      <c r="O154" s="70">
        <f t="shared" si="36"/>
        <v>0</v>
      </c>
      <c r="P154" s="70">
        <f t="shared" si="36"/>
        <v>0</v>
      </c>
      <c r="Q154" s="70">
        <f t="shared" si="36"/>
        <v>0</v>
      </c>
      <c r="R154" s="70">
        <f t="shared" si="36"/>
        <v>0</v>
      </c>
      <c r="S154" s="70">
        <f t="shared" si="36"/>
        <v>0</v>
      </c>
      <c r="T154" s="70">
        <f t="shared" si="36"/>
        <v>0</v>
      </c>
      <c r="U154" s="70">
        <f t="shared" si="36"/>
        <v>0</v>
      </c>
      <c r="V154" s="70">
        <f t="shared" si="36"/>
        <v>0</v>
      </c>
      <c r="W154" s="70">
        <f t="shared" si="36"/>
        <v>0</v>
      </c>
      <c r="X154" s="70">
        <f t="shared" si="36"/>
        <v>0</v>
      </c>
      <c r="Y154" s="70">
        <f t="shared" si="36"/>
        <v>0</v>
      </c>
      <c r="Z154" s="70">
        <f t="shared" si="36"/>
        <v>0</v>
      </c>
      <c r="AA154" s="70">
        <f t="shared" si="36"/>
        <v>0</v>
      </c>
      <c r="AB154" s="70">
        <f t="shared" si="36"/>
        <v>0</v>
      </c>
      <c r="AC154" s="70">
        <f t="shared" si="36"/>
        <v>0</v>
      </c>
      <c r="AD154" s="70">
        <f t="shared" si="36"/>
        <v>0</v>
      </c>
      <c r="AE154" s="70">
        <f t="shared" si="36"/>
        <v>0</v>
      </c>
      <c r="AF154" s="70">
        <f t="shared" si="36"/>
        <v>0</v>
      </c>
      <c r="AG154" s="70">
        <f t="shared" si="36"/>
        <v>0</v>
      </c>
      <c r="AH154" s="70">
        <f t="shared" si="36"/>
        <v>0</v>
      </c>
      <c r="AI154" s="70">
        <f t="shared" si="36"/>
        <v>0</v>
      </c>
      <c r="AJ154" s="70">
        <f t="shared" si="36"/>
        <v>0</v>
      </c>
      <c r="AK154" s="70">
        <f t="shared" si="36"/>
        <v>0</v>
      </c>
      <c r="AL154" s="70">
        <f t="shared" si="36"/>
        <v>0</v>
      </c>
      <c r="AM154" s="70">
        <f t="shared" si="36"/>
        <v>0</v>
      </c>
    </row>
    <row r="155" spans="3:39" x14ac:dyDescent="0.25">
      <c r="C155" s="28" t="str">
        <f t="shared" si="37"/>
        <v>Farmaco 26</v>
      </c>
      <c r="D155" s="70">
        <v>0</v>
      </c>
      <c r="E155" s="70">
        <f t="shared" si="38"/>
        <v>0</v>
      </c>
      <c r="F155" s="70">
        <f t="shared" si="36"/>
        <v>0</v>
      </c>
      <c r="G155" s="70">
        <f t="shared" si="36"/>
        <v>0</v>
      </c>
      <c r="H155" s="70">
        <f t="shared" si="36"/>
        <v>0</v>
      </c>
      <c r="I155" s="70">
        <f t="shared" si="36"/>
        <v>0</v>
      </c>
      <c r="J155" s="70">
        <f t="shared" si="36"/>
        <v>0</v>
      </c>
      <c r="K155" s="70">
        <f t="shared" si="36"/>
        <v>0</v>
      </c>
      <c r="L155" s="70">
        <f t="shared" si="36"/>
        <v>0</v>
      </c>
      <c r="M155" s="70">
        <f t="shared" si="36"/>
        <v>0</v>
      </c>
      <c r="N155" s="70">
        <f t="shared" si="36"/>
        <v>0</v>
      </c>
      <c r="O155" s="70">
        <f t="shared" si="36"/>
        <v>0</v>
      </c>
      <c r="P155" s="70">
        <f t="shared" si="36"/>
        <v>0</v>
      </c>
      <c r="Q155" s="70">
        <f t="shared" si="36"/>
        <v>0</v>
      </c>
      <c r="R155" s="70">
        <f t="shared" si="36"/>
        <v>0</v>
      </c>
      <c r="S155" s="70">
        <f t="shared" si="36"/>
        <v>0</v>
      </c>
      <c r="T155" s="70">
        <f t="shared" si="36"/>
        <v>0</v>
      </c>
      <c r="U155" s="70">
        <f t="shared" si="36"/>
        <v>0</v>
      </c>
      <c r="V155" s="70">
        <f t="shared" si="36"/>
        <v>0</v>
      </c>
      <c r="W155" s="70">
        <f t="shared" si="36"/>
        <v>0</v>
      </c>
      <c r="X155" s="70">
        <f t="shared" si="36"/>
        <v>0</v>
      </c>
      <c r="Y155" s="70">
        <f t="shared" si="36"/>
        <v>0</v>
      </c>
      <c r="Z155" s="70">
        <f t="shared" si="36"/>
        <v>0</v>
      </c>
      <c r="AA155" s="70">
        <f t="shared" si="36"/>
        <v>0</v>
      </c>
      <c r="AB155" s="70">
        <f t="shared" si="36"/>
        <v>0</v>
      </c>
      <c r="AC155" s="70">
        <f t="shared" si="36"/>
        <v>0</v>
      </c>
      <c r="AD155" s="70">
        <f t="shared" si="36"/>
        <v>0</v>
      </c>
      <c r="AE155" s="70">
        <f t="shared" si="36"/>
        <v>0</v>
      </c>
      <c r="AF155" s="70">
        <f t="shared" si="36"/>
        <v>0</v>
      </c>
      <c r="AG155" s="70">
        <f t="shared" si="36"/>
        <v>0</v>
      </c>
      <c r="AH155" s="70">
        <f t="shared" si="36"/>
        <v>0</v>
      </c>
      <c r="AI155" s="70">
        <f t="shared" si="36"/>
        <v>0</v>
      </c>
      <c r="AJ155" s="70">
        <f t="shared" si="36"/>
        <v>0</v>
      </c>
      <c r="AK155" s="70">
        <f t="shared" si="36"/>
        <v>0</v>
      </c>
      <c r="AL155" s="70">
        <f t="shared" si="36"/>
        <v>0</v>
      </c>
      <c r="AM155" s="70">
        <f t="shared" si="36"/>
        <v>0</v>
      </c>
    </row>
    <row r="156" spans="3:39" x14ac:dyDescent="0.25">
      <c r="C156" s="28" t="str">
        <f t="shared" si="37"/>
        <v>Farmaco 27</v>
      </c>
      <c r="D156" s="70">
        <v>0</v>
      </c>
      <c r="E156" s="70">
        <f t="shared" si="38"/>
        <v>0</v>
      </c>
      <c r="F156" s="70">
        <f t="shared" si="36"/>
        <v>0</v>
      </c>
      <c r="G156" s="70">
        <f t="shared" si="36"/>
        <v>0</v>
      </c>
      <c r="H156" s="70">
        <f t="shared" si="36"/>
        <v>0</v>
      </c>
      <c r="I156" s="70">
        <f t="shared" si="36"/>
        <v>0</v>
      </c>
      <c r="J156" s="70">
        <f t="shared" si="36"/>
        <v>0</v>
      </c>
      <c r="K156" s="70">
        <f t="shared" si="36"/>
        <v>0</v>
      </c>
      <c r="L156" s="70">
        <f t="shared" si="36"/>
        <v>0</v>
      </c>
      <c r="M156" s="70">
        <f t="shared" si="36"/>
        <v>0</v>
      </c>
      <c r="N156" s="70">
        <f t="shared" si="36"/>
        <v>0</v>
      </c>
      <c r="O156" s="70">
        <f t="shared" si="36"/>
        <v>0</v>
      </c>
      <c r="P156" s="70">
        <f t="shared" si="36"/>
        <v>0</v>
      </c>
      <c r="Q156" s="70">
        <f t="shared" si="36"/>
        <v>0</v>
      </c>
      <c r="R156" s="70">
        <f t="shared" si="36"/>
        <v>0</v>
      </c>
      <c r="S156" s="70">
        <f t="shared" si="36"/>
        <v>0</v>
      </c>
      <c r="T156" s="70">
        <f t="shared" si="36"/>
        <v>0</v>
      </c>
      <c r="U156" s="70">
        <f t="shared" si="36"/>
        <v>0</v>
      </c>
      <c r="V156" s="70">
        <f t="shared" si="36"/>
        <v>0</v>
      </c>
      <c r="W156" s="70">
        <f t="shared" si="36"/>
        <v>0</v>
      </c>
      <c r="X156" s="70">
        <f t="shared" si="36"/>
        <v>0</v>
      </c>
      <c r="Y156" s="70">
        <f t="shared" si="36"/>
        <v>0</v>
      </c>
      <c r="Z156" s="70">
        <f t="shared" si="36"/>
        <v>0</v>
      </c>
      <c r="AA156" s="70">
        <f t="shared" si="36"/>
        <v>0</v>
      </c>
      <c r="AB156" s="70">
        <f t="shared" si="36"/>
        <v>0</v>
      </c>
      <c r="AC156" s="70">
        <f t="shared" si="36"/>
        <v>0</v>
      </c>
      <c r="AD156" s="70">
        <f t="shared" si="36"/>
        <v>0</v>
      </c>
      <c r="AE156" s="70">
        <f t="shared" si="36"/>
        <v>0</v>
      </c>
      <c r="AF156" s="70">
        <f t="shared" si="36"/>
        <v>0</v>
      </c>
      <c r="AG156" s="70">
        <f t="shared" si="36"/>
        <v>0</v>
      </c>
      <c r="AH156" s="70">
        <f t="shared" si="36"/>
        <v>0</v>
      </c>
      <c r="AI156" s="70">
        <f t="shared" si="36"/>
        <v>0</v>
      </c>
      <c r="AJ156" s="70">
        <f t="shared" si="36"/>
        <v>0</v>
      </c>
      <c r="AK156" s="70">
        <f t="shared" si="36"/>
        <v>0</v>
      </c>
      <c r="AL156" s="70">
        <f t="shared" ref="F156:AM164" si="39">AL102-AK102</f>
        <v>0</v>
      </c>
      <c r="AM156" s="70">
        <f t="shared" si="39"/>
        <v>0</v>
      </c>
    </row>
    <row r="157" spans="3:39" x14ac:dyDescent="0.25">
      <c r="C157" s="28" t="str">
        <f t="shared" si="37"/>
        <v>Farmaco 28</v>
      </c>
      <c r="D157" s="70">
        <v>0</v>
      </c>
      <c r="E157" s="70">
        <f t="shared" si="38"/>
        <v>0</v>
      </c>
      <c r="F157" s="70">
        <f t="shared" si="39"/>
        <v>0</v>
      </c>
      <c r="G157" s="70">
        <f t="shared" si="39"/>
        <v>0</v>
      </c>
      <c r="H157" s="70">
        <f t="shared" si="39"/>
        <v>0</v>
      </c>
      <c r="I157" s="70">
        <f t="shared" si="39"/>
        <v>0</v>
      </c>
      <c r="J157" s="70">
        <f t="shared" si="39"/>
        <v>0</v>
      </c>
      <c r="K157" s="70">
        <f t="shared" si="39"/>
        <v>0</v>
      </c>
      <c r="L157" s="70">
        <f t="shared" si="39"/>
        <v>0</v>
      </c>
      <c r="M157" s="70">
        <f t="shared" si="39"/>
        <v>0</v>
      </c>
      <c r="N157" s="70">
        <f t="shared" si="39"/>
        <v>0</v>
      </c>
      <c r="O157" s="70">
        <f t="shared" si="39"/>
        <v>0</v>
      </c>
      <c r="P157" s="70">
        <f t="shared" si="39"/>
        <v>0</v>
      </c>
      <c r="Q157" s="70">
        <f t="shared" si="39"/>
        <v>0</v>
      </c>
      <c r="R157" s="70">
        <f t="shared" si="39"/>
        <v>0</v>
      </c>
      <c r="S157" s="70">
        <f t="shared" si="39"/>
        <v>0</v>
      </c>
      <c r="T157" s="70">
        <f t="shared" si="39"/>
        <v>0</v>
      </c>
      <c r="U157" s="70">
        <f t="shared" si="39"/>
        <v>0</v>
      </c>
      <c r="V157" s="70">
        <f t="shared" si="39"/>
        <v>0</v>
      </c>
      <c r="W157" s="70">
        <f t="shared" si="39"/>
        <v>0</v>
      </c>
      <c r="X157" s="70">
        <f t="shared" si="39"/>
        <v>0</v>
      </c>
      <c r="Y157" s="70">
        <f t="shared" si="39"/>
        <v>0</v>
      </c>
      <c r="Z157" s="70">
        <f t="shared" si="39"/>
        <v>0</v>
      </c>
      <c r="AA157" s="70">
        <f t="shared" si="39"/>
        <v>0</v>
      </c>
      <c r="AB157" s="70">
        <f t="shared" si="39"/>
        <v>0</v>
      </c>
      <c r="AC157" s="70">
        <f t="shared" si="39"/>
        <v>0</v>
      </c>
      <c r="AD157" s="70">
        <f t="shared" si="39"/>
        <v>0</v>
      </c>
      <c r="AE157" s="70">
        <f t="shared" si="39"/>
        <v>0</v>
      </c>
      <c r="AF157" s="70">
        <f t="shared" si="39"/>
        <v>0</v>
      </c>
      <c r="AG157" s="70">
        <f t="shared" si="39"/>
        <v>0</v>
      </c>
      <c r="AH157" s="70">
        <f t="shared" si="39"/>
        <v>0</v>
      </c>
      <c r="AI157" s="70">
        <f t="shared" si="39"/>
        <v>0</v>
      </c>
      <c r="AJ157" s="70">
        <f t="shared" si="39"/>
        <v>0</v>
      </c>
      <c r="AK157" s="70">
        <f t="shared" si="39"/>
        <v>0</v>
      </c>
      <c r="AL157" s="70">
        <f t="shared" si="39"/>
        <v>0</v>
      </c>
      <c r="AM157" s="70">
        <f t="shared" si="39"/>
        <v>0</v>
      </c>
    </row>
    <row r="158" spans="3:39" x14ac:dyDescent="0.25">
      <c r="C158" s="28" t="str">
        <f t="shared" si="37"/>
        <v>Farmaco 29</v>
      </c>
      <c r="D158" s="70">
        <v>0</v>
      </c>
      <c r="E158" s="70">
        <f t="shared" si="38"/>
        <v>0</v>
      </c>
      <c r="F158" s="70">
        <f t="shared" si="39"/>
        <v>0</v>
      </c>
      <c r="G158" s="70">
        <f t="shared" si="39"/>
        <v>0</v>
      </c>
      <c r="H158" s="70">
        <f t="shared" si="39"/>
        <v>0</v>
      </c>
      <c r="I158" s="70">
        <f t="shared" si="39"/>
        <v>0</v>
      </c>
      <c r="J158" s="70">
        <f t="shared" si="39"/>
        <v>0</v>
      </c>
      <c r="K158" s="70">
        <f t="shared" si="39"/>
        <v>0</v>
      </c>
      <c r="L158" s="70">
        <f t="shared" si="39"/>
        <v>0</v>
      </c>
      <c r="M158" s="70">
        <f t="shared" si="39"/>
        <v>0</v>
      </c>
      <c r="N158" s="70">
        <f t="shared" si="39"/>
        <v>0</v>
      </c>
      <c r="O158" s="70">
        <f t="shared" si="39"/>
        <v>0</v>
      </c>
      <c r="P158" s="70">
        <f t="shared" si="39"/>
        <v>0</v>
      </c>
      <c r="Q158" s="70">
        <f t="shared" si="39"/>
        <v>0</v>
      </c>
      <c r="R158" s="70">
        <f t="shared" si="39"/>
        <v>0</v>
      </c>
      <c r="S158" s="70">
        <f t="shared" si="39"/>
        <v>0</v>
      </c>
      <c r="T158" s="70">
        <f t="shared" si="39"/>
        <v>0</v>
      </c>
      <c r="U158" s="70">
        <f t="shared" si="39"/>
        <v>0</v>
      </c>
      <c r="V158" s="70">
        <f t="shared" si="39"/>
        <v>0</v>
      </c>
      <c r="W158" s="70">
        <f t="shared" si="39"/>
        <v>0</v>
      </c>
      <c r="X158" s="70">
        <f t="shared" si="39"/>
        <v>0</v>
      </c>
      <c r="Y158" s="70">
        <f t="shared" si="39"/>
        <v>0</v>
      </c>
      <c r="Z158" s="70">
        <f t="shared" si="39"/>
        <v>0</v>
      </c>
      <c r="AA158" s="70">
        <f t="shared" si="39"/>
        <v>0</v>
      </c>
      <c r="AB158" s="70">
        <f t="shared" si="39"/>
        <v>0</v>
      </c>
      <c r="AC158" s="70">
        <f t="shared" si="39"/>
        <v>0</v>
      </c>
      <c r="AD158" s="70">
        <f t="shared" si="39"/>
        <v>0</v>
      </c>
      <c r="AE158" s="70">
        <f t="shared" si="39"/>
        <v>0</v>
      </c>
      <c r="AF158" s="70">
        <f t="shared" si="39"/>
        <v>0</v>
      </c>
      <c r="AG158" s="70">
        <f t="shared" si="39"/>
        <v>0</v>
      </c>
      <c r="AH158" s="70">
        <f t="shared" si="39"/>
        <v>0</v>
      </c>
      <c r="AI158" s="70">
        <f t="shared" si="39"/>
        <v>0</v>
      </c>
      <c r="AJ158" s="70">
        <f t="shared" si="39"/>
        <v>0</v>
      </c>
      <c r="AK158" s="70">
        <f t="shared" si="39"/>
        <v>0</v>
      </c>
      <c r="AL158" s="70">
        <f t="shared" si="39"/>
        <v>0</v>
      </c>
      <c r="AM158" s="70">
        <f t="shared" si="39"/>
        <v>0</v>
      </c>
    </row>
    <row r="159" spans="3:39" x14ac:dyDescent="0.25">
      <c r="C159" s="28" t="str">
        <f t="shared" si="37"/>
        <v>Farmaco 30</v>
      </c>
      <c r="D159" s="70">
        <v>0</v>
      </c>
      <c r="E159" s="70">
        <f t="shared" si="38"/>
        <v>0</v>
      </c>
      <c r="F159" s="70">
        <f t="shared" si="39"/>
        <v>0</v>
      </c>
      <c r="G159" s="70">
        <f t="shared" si="39"/>
        <v>0</v>
      </c>
      <c r="H159" s="70">
        <f t="shared" si="39"/>
        <v>0</v>
      </c>
      <c r="I159" s="70">
        <f t="shared" si="39"/>
        <v>0</v>
      </c>
      <c r="J159" s="70">
        <f t="shared" si="39"/>
        <v>0</v>
      </c>
      <c r="K159" s="70">
        <f t="shared" si="39"/>
        <v>0</v>
      </c>
      <c r="L159" s="70">
        <f t="shared" si="39"/>
        <v>0</v>
      </c>
      <c r="M159" s="70">
        <f t="shared" si="39"/>
        <v>0</v>
      </c>
      <c r="N159" s="70">
        <f t="shared" si="39"/>
        <v>0</v>
      </c>
      <c r="O159" s="70">
        <f t="shared" si="39"/>
        <v>0</v>
      </c>
      <c r="P159" s="70">
        <f t="shared" si="39"/>
        <v>0</v>
      </c>
      <c r="Q159" s="70">
        <f t="shared" si="39"/>
        <v>0</v>
      </c>
      <c r="R159" s="70">
        <f t="shared" si="39"/>
        <v>0</v>
      </c>
      <c r="S159" s="70">
        <f t="shared" si="39"/>
        <v>0</v>
      </c>
      <c r="T159" s="70">
        <f t="shared" si="39"/>
        <v>0</v>
      </c>
      <c r="U159" s="70">
        <f t="shared" si="39"/>
        <v>0</v>
      </c>
      <c r="V159" s="70">
        <f t="shared" si="39"/>
        <v>0</v>
      </c>
      <c r="W159" s="70">
        <f t="shared" si="39"/>
        <v>0</v>
      </c>
      <c r="X159" s="70">
        <f t="shared" si="39"/>
        <v>0</v>
      </c>
      <c r="Y159" s="70">
        <f t="shared" si="39"/>
        <v>0</v>
      </c>
      <c r="Z159" s="70">
        <f t="shared" si="39"/>
        <v>0</v>
      </c>
      <c r="AA159" s="70">
        <f t="shared" si="39"/>
        <v>0</v>
      </c>
      <c r="AB159" s="70">
        <f t="shared" si="39"/>
        <v>0</v>
      </c>
      <c r="AC159" s="70">
        <f t="shared" si="39"/>
        <v>0</v>
      </c>
      <c r="AD159" s="70">
        <f t="shared" si="39"/>
        <v>0</v>
      </c>
      <c r="AE159" s="70">
        <f t="shared" si="39"/>
        <v>0</v>
      </c>
      <c r="AF159" s="70">
        <f t="shared" si="39"/>
        <v>0</v>
      </c>
      <c r="AG159" s="70">
        <f t="shared" si="39"/>
        <v>0</v>
      </c>
      <c r="AH159" s="70">
        <f t="shared" si="39"/>
        <v>0</v>
      </c>
      <c r="AI159" s="70">
        <f t="shared" si="39"/>
        <v>0</v>
      </c>
      <c r="AJ159" s="70">
        <f t="shared" si="39"/>
        <v>0</v>
      </c>
      <c r="AK159" s="70">
        <f t="shared" si="39"/>
        <v>0</v>
      </c>
      <c r="AL159" s="70">
        <f t="shared" si="39"/>
        <v>0</v>
      </c>
      <c r="AM159" s="70">
        <f t="shared" si="39"/>
        <v>0</v>
      </c>
    </row>
    <row r="160" spans="3:39" x14ac:dyDescent="0.25">
      <c r="C160" s="28" t="str">
        <f t="shared" si="37"/>
        <v>Farmaco 31</v>
      </c>
      <c r="D160" s="70">
        <v>0</v>
      </c>
      <c r="E160" s="70">
        <f t="shared" si="38"/>
        <v>0</v>
      </c>
      <c r="F160" s="70">
        <f t="shared" si="39"/>
        <v>0</v>
      </c>
      <c r="G160" s="70">
        <f t="shared" si="39"/>
        <v>0</v>
      </c>
      <c r="H160" s="70">
        <f t="shared" si="39"/>
        <v>0</v>
      </c>
      <c r="I160" s="70">
        <f t="shared" si="39"/>
        <v>0</v>
      </c>
      <c r="J160" s="70">
        <f t="shared" si="39"/>
        <v>0</v>
      </c>
      <c r="K160" s="70">
        <f t="shared" si="39"/>
        <v>0</v>
      </c>
      <c r="L160" s="70">
        <f t="shared" si="39"/>
        <v>0</v>
      </c>
      <c r="M160" s="70">
        <f t="shared" si="39"/>
        <v>0</v>
      </c>
      <c r="N160" s="70">
        <f t="shared" si="39"/>
        <v>0</v>
      </c>
      <c r="O160" s="70">
        <f t="shared" si="39"/>
        <v>0</v>
      </c>
      <c r="P160" s="70">
        <f t="shared" si="39"/>
        <v>0</v>
      </c>
      <c r="Q160" s="70">
        <f t="shared" si="39"/>
        <v>0</v>
      </c>
      <c r="R160" s="70">
        <f t="shared" si="39"/>
        <v>0</v>
      </c>
      <c r="S160" s="70">
        <f t="shared" si="39"/>
        <v>0</v>
      </c>
      <c r="T160" s="70">
        <f t="shared" si="39"/>
        <v>0</v>
      </c>
      <c r="U160" s="70">
        <f t="shared" si="39"/>
        <v>0</v>
      </c>
      <c r="V160" s="70">
        <f t="shared" si="39"/>
        <v>0</v>
      </c>
      <c r="W160" s="70">
        <f t="shared" si="39"/>
        <v>0</v>
      </c>
      <c r="X160" s="70">
        <f t="shared" si="39"/>
        <v>0</v>
      </c>
      <c r="Y160" s="70">
        <f t="shared" si="39"/>
        <v>0</v>
      </c>
      <c r="Z160" s="70">
        <f t="shared" si="39"/>
        <v>0</v>
      </c>
      <c r="AA160" s="70">
        <f t="shared" si="39"/>
        <v>0</v>
      </c>
      <c r="AB160" s="70">
        <f t="shared" si="39"/>
        <v>0</v>
      </c>
      <c r="AC160" s="70">
        <f t="shared" si="39"/>
        <v>0</v>
      </c>
      <c r="AD160" s="70">
        <f t="shared" si="39"/>
        <v>0</v>
      </c>
      <c r="AE160" s="70">
        <f t="shared" si="39"/>
        <v>0</v>
      </c>
      <c r="AF160" s="70">
        <f t="shared" si="39"/>
        <v>0</v>
      </c>
      <c r="AG160" s="70">
        <f t="shared" si="39"/>
        <v>0</v>
      </c>
      <c r="AH160" s="70">
        <f t="shared" si="39"/>
        <v>0</v>
      </c>
      <c r="AI160" s="70">
        <f t="shared" si="39"/>
        <v>0</v>
      </c>
      <c r="AJ160" s="70">
        <f t="shared" si="39"/>
        <v>0</v>
      </c>
      <c r="AK160" s="70">
        <f t="shared" si="39"/>
        <v>0</v>
      </c>
      <c r="AL160" s="70">
        <f t="shared" si="39"/>
        <v>0</v>
      </c>
      <c r="AM160" s="70">
        <f t="shared" si="39"/>
        <v>0</v>
      </c>
    </row>
    <row r="161" spans="3:39" x14ac:dyDescent="0.25">
      <c r="C161" s="28" t="str">
        <f t="shared" si="37"/>
        <v>Farmaco 32</v>
      </c>
      <c r="D161" s="70">
        <v>0</v>
      </c>
      <c r="E161" s="70">
        <f t="shared" si="38"/>
        <v>0</v>
      </c>
      <c r="F161" s="70">
        <f t="shared" si="39"/>
        <v>0</v>
      </c>
      <c r="G161" s="70">
        <f t="shared" si="39"/>
        <v>0</v>
      </c>
      <c r="H161" s="70">
        <f t="shared" si="39"/>
        <v>0</v>
      </c>
      <c r="I161" s="70">
        <f t="shared" si="39"/>
        <v>0</v>
      </c>
      <c r="J161" s="70">
        <f t="shared" si="39"/>
        <v>0</v>
      </c>
      <c r="K161" s="70">
        <f t="shared" si="39"/>
        <v>0</v>
      </c>
      <c r="L161" s="70">
        <f t="shared" si="39"/>
        <v>0</v>
      </c>
      <c r="M161" s="70">
        <f t="shared" si="39"/>
        <v>0</v>
      </c>
      <c r="N161" s="70">
        <f t="shared" si="39"/>
        <v>0</v>
      </c>
      <c r="O161" s="70">
        <f t="shared" si="39"/>
        <v>0</v>
      </c>
      <c r="P161" s="70">
        <f t="shared" si="39"/>
        <v>0</v>
      </c>
      <c r="Q161" s="70">
        <f t="shared" si="39"/>
        <v>0</v>
      </c>
      <c r="R161" s="70">
        <f t="shared" si="39"/>
        <v>0</v>
      </c>
      <c r="S161" s="70">
        <f t="shared" si="39"/>
        <v>0</v>
      </c>
      <c r="T161" s="70">
        <f t="shared" si="39"/>
        <v>0</v>
      </c>
      <c r="U161" s="70">
        <f t="shared" si="39"/>
        <v>0</v>
      </c>
      <c r="V161" s="70">
        <f t="shared" si="39"/>
        <v>0</v>
      </c>
      <c r="W161" s="70">
        <f t="shared" si="39"/>
        <v>0</v>
      </c>
      <c r="X161" s="70">
        <f t="shared" si="39"/>
        <v>0</v>
      </c>
      <c r="Y161" s="70">
        <f t="shared" si="39"/>
        <v>0</v>
      </c>
      <c r="Z161" s="70">
        <f t="shared" si="39"/>
        <v>0</v>
      </c>
      <c r="AA161" s="70">
        <f t="shared" si="39"/>
        <v>0</v>
      </c>
      <c r="AB161" s="70">
        <f t="shared" si="39"/>
        <v>0</v>
      </c>
      <c r="AC161" s="70">
        <f t="shared" si="39"/>
        <v>0</v>
      </c>
      <c r="AD161" s="70">
        <f t="shared" si="39"/>
        <v>0</v>
      </c>
      <c r="AE161" s="70">
        <f t="shared" si="39"/>
        <v>0</v>
      </c>
      <c r="AF161" s="70">
        <f t="shared" si="39"/>
        <v>0</v>
      </c>
      <c r="AG161" s="70">
        <f t="shared" si="39"/>
        <v>0</v>
      </c>
      <c r="AH161" s="70">
        <f t="shared" si="39"/>
        <v>0</v>
      </c>
      <c r="AI161" s="70">
        <f t="shared" si="39"/>
        <v>0</v>
      </c>
      <c r="AJ161" s="70">
        <f t="shared" si="39"/>
        <v>0</v>
      </c>
      <c r="AK161" s="70">
        <f t="shared" si="39"/>
        <v>0</v>
      </c>
      <c r="AL161" s="70">
        <f t="shared" si="39"/>
        <v>0</v>
      </c>
      <c r="AM161" s="70">
        <f t="shared" si="39"/>
        <v>0</v>
      </c>
    </row>
    <row r="162" spans="3:39" x14ac:dyDescent="0.25">
      <c r="C162" s="28" t="str">
        <f t="shared" si="37"/>
        <v>Farmaco 33</v>
      </c>
      <c r="D162" s="70">
        <v>0</v>
      </c>
      <c r="E162" s="70">
        <f t="shared" si="38"/>
        <v>0</v>
      </c>
      <c r="F162" s="70">
        <f t="shared" si="39"/>
        <v>0</v>
      </c>
      <c r="G162" s="70">
        <f t="shared" si="39"/>
        <v>0</v>
      </c>
      <c r="H162" s="70">
        <f t="shared" si="39"/>
        <v>0</v>
      </c>
      <c r="I162" s="70">
        <f t="shared" si="39"/>
        <v>0</v>
      </c>
      <c r="J162" s="70">
        <f t="shared" si="39"/>
        <v>0</v>
      </c>
      <c r="K162" s="70">
        <f t="shared" si="39"/>
        <v>0</v>
      </c>
      <c r="L162" s="70">
        <f t="shared" si="39"/>
        <v>0</v>
      </c>
      <c r="M162" s="70">
        <f t="shared" si="39"/>
        <v>0</v>
      </c>
      <c r="N162" s="70">
        <f t="shared" si="39"/>
        <v>0</v>
      </c>
      <c r="O162" s="70">
        <f t="shared" si="39"/>
        <v>0</v>
      </c>
      <c r="P162" s="70">
        <f t="shared" si="39"/>
        <v>0</v>
      </c>
      <c r="Q162" s="70">
        <f t="shared" si="39"/>
        <v>0</v>
      </c>
      <c r="R162" s="70">
        <f t="shared" si="39"/>
        <v>0</v>
      </c>
      <c r="S162" s="70">
        <f t="shared" si="39"/>
        <v>0</v>
      </c>
      <c r="T162" s="70">
        <f t="shared" si="39"/>
        <v>0</v>
      </c>
      <c r="U162" s="70">
        <f t="shared" si="39"/>
        <v>0</v>
      </c>
      <c r="V162" s="70">
        <f t="shared" si="39"/>
        <v>0</v>
      </c>
      <c r="W162" s="70">
        <f t="shared" si="39"/>
        <v>0</v>
      </c>
      <c r="X162" s="70">
        <f t="shared" si="39"/>
        <v>0</v>
      </c>
      <c r="Y162" s="70">
        <f t="shared" si="39"/>
        <v>0</v>
      </c>
      <c r="Z162" s="70">
        <f t="shared" si="39"/>
        <v>0</v>
      </c>
      <c r="AA162" s="70">
        <f t="shared" si="39"/>
        <v>0</v>
      </c>
      <c r="AB162" s="70">
        <f t="shared" si="39"/>
        <v>0</v>
      </c>
      <c r="AC162" s="70">
        <f t="shared" si="39"/>
        <v>0</v>
      </c>
      <c r="AD162" s="70">
        <f t="shared" si="39"/>
        <v>0</v>
      </c>
      <c r="AE162" s="70">
        <f t="shared" si="39"/>
        <v>0</v>
      </c>
      <c r="AF162" s="70">
        <f t="shared" si="39"/>
        <v>0</v>
      </c>
      <c r="AG162" s="70">
        <f t="shared" si="39"/>
        <v>0</v>
      </c>
      <c r="AH162" s="70">
        <f t="shared" si="39"/>
        <v>0</v>
      </c>
      <c r="AI162" s="70">
        <f t="shared" si="39"/>
        <v>0</v>
      </c>
      <c r="AJ162" s="70">
        <f t="shared" si="39"/>
        <v>0</v>
      </c>
      <c r="AK162" s="70">
        <f t="shared" si="39"/>
        <v>0</v>
      </c>
      <c r="AL162" s="70">
        <f t="shared" si="39"/>
        <v>0</v>
      </c>
      <c r="AM162" s="70">
        <f t="shared" si="39"/>
        <v>0</v>
      </c>
    </row>
    <row r="163" spans="3:39" x14ac:dyDescent="0.25">
      <c r="C163" s="28" t="str">
        <f t="shared" si="37"/>
        <v>Farmaco 34</v>
      </c>
      <c r="D163" s="70">
        <v>0</v>
      </c>
      <c r="E163" s="70">
        <f t="shared" si="38"/>
        <v>0</v>
      </c>
      <c r="F163" s="70">
        <f t="shared" si="39"/>
        <v>0</v>
      </c>
      <c r="G163" s="70">
        <f t="shared" si="39"/>
        <v>0</v>
      </c>
      <c r="H163" s="70">
        <f t="shared" si="39"/>
        <v>0</v>
      </c>
      <c r="I163" s="70">
        <f t="shared" si="39"/>
        <v>0</v>
      </c>
      <c r="J163" s="70">
        <f t="shared" si="39"/>
        <v>0</v>
      </c>
      <c r="K163" s="70">
        <f t="shared" si="39"/>
        <v>0</v>
      </c>
      <c r="L163" s="70">
        <f t="shared" si="39"/>
        <v>0</v>
      </c>
      <c r="M163" s="70">
        <f t="shared" si="39"/>
        <v>0</v>
      </c>
      <c r="N163" s="70">
        <f t="shared" si="39"/>
        <v>0</v>
      </c>
      <c r="O163" s="70">
        <f t="shared" si="39"/>
        <v>0</v>
      </c>
      <c r="P163" s="70">
        <f t="shared" si="39"/>
        <v>0</v>
      </c>
      <c r="Q163" s="70">
        <f t="shared" si="39"/>
        <v>0</v>
      </c>
      <c r="R163" s="70">
        <f t="shared" si="39"/>
        <v>0</v>
      </c>
      <c r="S163" s="70">
        <f t="shared" si="39"/>
        <v>0</v>
      </c>
      <c r="T163" s="70">
        <f t="shared" si="39"/>
        <v>0</v>
      </c>
      <c r="U163" s="70">
        <f t="shared" si="39"/>
        <v>0</v>
      </c>
      <c r="V163" s="70">
        <f t="shared" si="39"/>
        <v>0</v>
      </c>
      <c r="W163" s="70">
        <f t="shared" si="39"/>
        <v>0</v>
      </c>
      <c r="X163" s="70">
        <f t="shared" si="39"/>
        <v>0</v>
      </c>
      <c r="Y163" s="70">
        <f t="shared" si="39"/>
        <v>0</v>
      </c>
      <c r="Z163" s="70">
        <f t="shared" si="39"/>
        <v>0</v>
      </c>
      <c r="AA163" s="70">
        <f t="shared" si="39"/>
        <v>0</v>
      </c>
      <c r="AB163" s="70">
        <f t="shared" si="39"/>
        <v>0</v>
      </c>
      <c r="AC163" s="70">
        <f t="shared" si="39"/>
        <v>0</v>
      </c>
      <c r="AD163" s="70">
        <f t="shared" si="39"/>
        <v>0</v>
      </c>
      <c r="AE163" s="70">
        <f t="shared" si="39"/>
        <v>0</v>
      </c>
      <c r="AF163" s="70">
        <f t="shared" si="39"/>
        <v>0</v>
      </c>
      <c r="AG163" s="70">
        <f t="shared" si="39"/>
        <v>0</v>
      </c>
      <c r="AH163" s="70">
        <f t="shared" si="39"/>
        <v>0</v>
      </c>
      <c r="AI163" s="70">
        <f t="shared" si="39"/>
        <v>0</v>
      </c>
      <c r="AJ163" s="70">
        <f t="shared" si="39"/>
        <v>0</v>
      </c>
      <c r="AK163" s="70">
        <f t="shared" si="39"/>
        <v>0</v>
      </c>
      <c r="AL163" s="70">
        <f t="shared" si="39"/>
        <v>0</v>
      </c>
      <c r="AM163" s="70">
        <f t="shared" si="39"/>
        <v>0</v>
      </c>
    </row>
    <row r="164" spans="3:39" x14ac:dyDescent="0.25">
      <c r="C164" s="28" t="str">
        <f t="shared" si="37"/>
        <v>Farmaco 35</v>
      </c>
      <c r="D164" s="70">
        <v>0</v>
      </c>
      <c r="E164" s="70">
        <f t="shared" si="38"/>
        <v>0</v>
      </c>
      <c r="F164" s="70">
        <f t="shared" si="39"/>
        <v>0</v>
      </c>
      <c r="G164" s="70">
        <f t="shared" si="39"/>
        <v>0</v>
      </c>
      <c r="H164" s="70">
        <f t="shared" si="39"/>
        <v>0</v>
      </c>
      <c r="I164" s="70">
        <f t="shared" si="39"/>
        <v>0</v>
      </c>
      <c r="J164" s="70">
        <f t="shared" si="39"/>
        <v>0</v>
      </c>
      <c r="K164" s="70">
        <f t="shared" si="39"/>
        <v>0</v>
      </c>
      <c r="L164" s="70">
        <f t="shared" si="39"/>
        <v>0</v>
      </c>
      <c r="M164" s="70">
        <f t="shared" si="39"/>
        <v>0</v>
      </c>
      <c r="N164" s="70">
        <f t="shared" si="39"/>
        <v>0</v>
      </c>
      <c r="O164" s="70">
        <f t="shared" si="39"/>
        <v>0</v>
      </c>
      <c r="P164" s="70">
        <f t="shared" si="39"/>
        <v>0</v>
      </c>
      <c r="Q164" s="70">
        <f t="shared" si="39"/>
        <v>0</v>
      </c>
      <c r="R164" s="70">
        <f t="shared" si="39"/>
        <v>0</v>
      </c>
      <c r="S164" s="70">
        <f t="shared" si="39"/>
        <v>0</v>
      </c>
      <c r="T164" s="70">
        <f t="shared" si="39"/>
        <v>0</v>
      </c>
      <c r="U164" s="70">
        <f t="shared" ref="F164:AM171" si="40">U110-T110</f>
        <v>0</v>
      </c>
      <c r="V164" s="70">
        <f t="shared" si="40"/>
        <v>0</v>
      </c>
      <c r="W164" s="70">
        <f t="shared" si="40"/>
        <v>0</v>
      </c>
      <c r="X164" s="70">
        <f t="shared" si="40"/>
        <v>0</v>
      </c>
      <c r="Y164" s="70">
        <f t="shared" si="40"/>
        <v>0</v>
      </c>
      <c r="Z164" s="70">
        <f t="shared" si="40"/>
        <v>0</v>
      </c>
      <c r="AA164" s="70">
        <f t="shared" si="40"/>
        <v>0</v>
      </c>
      <c r="AB164" s="70">
        <f t="shared" si="40"/>
        <v>0</v>
      </c>
      <c r="AC164" s="70">
        <f t="shared" si="40"/>
        <v>0</v>
      </c>
      <c r="AD164" s="70">
        <f t="shared" si="40"/>
        <v>0</v>
      </c>
      <c r="AE164" s="70">
        <f t="shared" si="40"/>
        <v>0</v>
      </c>
      <c r="AF164" s="70">
        <f t="shared" si="40"/>
        <v>0</v>
      </c>
      <c r="AG164" s="70">
        <f t="shared" si="40"/>
        <v>0</v>
      </c>
      <c r="AH164" s="70">
        <f t="shared" si="40"/>
        <v>0</v>
      </c>
      <c r="AI164" s="70">
        <f t="shared" si="40"/>
        <v>0</v>
      </c>
      <c r="AJ164" s="70">
        <f t="shared" si="40"/>
        <v>0</v>
      </c>
      <c r="AK164" s="70">
        <f t="shared" si="40"/>
        <v>0</v>
      </c>
      <c r="AL164" s="70">
        <f t="shared" si="40"/>
        <v>0</v>
      </c>
      <c r="AM164" s="70">
        <f t="shared" si="40"/>
        <v>0</v>
      </c>
    </row>
    <row r="165" spans="3:39" x14ac:dyDescent="0.25">
      <c r="C165" s="28" t="str">
        <f t="shared" si="37"/>
        <v>Farmaco 36</v>
      </c>
      <c r="D165" s="70">
        <v>0</v>
      </c>
      <c r="E165" s="70">
        <f t="shared" si="38"/>
        <v>0</v>
      </c>
      <c r="F165" s="70">
        <f t="shared" si="40"/>
        <v>0</v>
      </c>
      <c r="G165" s="70">
        <f t="shared" si="40"/>
        <v>0</v>
      </c>
      <c r="H165" s="70">
        <f t="shared" si="40"/>
        <v>0</v>
      </c>
      <c r="I165" s="70">
        <f t="shared" si="40"/>
        <v>0</v>
      </c>
      <c r="J165" s="70">
        <f t="shared" si="40"/>
        <v>0</v>
      </c>
      <c r="K165" s="70">
        <f t="shared" si="40"/>
        <v>0</v>
      </c>
      <c r="L165" s="70">
        <f t="shared" si="40"/>
        <v>0</v>
      </c>
      <c r="M165" s="70">
        <f t="shared" si="40"/>
        <v>0</v>
      </c>
      <c r="N165" s="70">
        <f t="shared" si="40"/>
        <v>0</v>
      </c>
      <c r="O165" s="70">
        <f t="shared" si="40"/>
        <v>0</v>
      </c>
      <c r="P165" s="70">
        <f t="shared" si="40"/>
        <v>0</v>
      </c>
      <c r="Q165" s="70">
        <f t="shared" si="40"/>
        <v>0</v>
      </c>
      <c r="R165" s="70">
        <f t="shared" si="40"/>
        <v>0</v>
      </c>
      <c r="S165" s="70">
        <f t="shared" si="40"/>
        <v>0</v>
      </c>
      <c r="T165" s="70">
        <f t="shared" si="40"/>
        <v>0</v>
      </c>
      <c r="U165" s="70">
        <f t="shared" si="40"/>
        <v>0</v>
      </c>
      <c r="V165" s="70">
        <f t="shared" si="40"/>
        <v>0</v>
      </c>
      <c r="W165" s="70">
        <f t="shared" si="40"/>
        <v>0</v>
      </c>
      <c r="X165" s="70">
        <f t="shared" si="40"/>
        <v>0</v>
      </c>
      <c r="Y165" s="70">
        <f t="shared" si="40"/>
        <v>0</v>
      </c>
      <c r="Z165" s="70">
        <f t="shared" si="40"/>
        <v>0</v>
      </c>
      <c r="AA165" s="70">
        <f t="shared" si="40"/>
        <v>0</v>
      </c>
      <c r="AB165" s="70">
        <f t="shared" si="40"/>
        <v>0</v>
      </c>
      <c r="AC165" s="70">
        <f t="shared" si="40"/>
        <v>0</v>
      </c>
      <c r="AD165" s="70">
        <f t="shared" si="40"/>
        <v>0</v>
      </c>
      <c r="AE165" s="70">
        <f t="shared" si="40"/>
        <v>0</v>
      </c>
      <c r="AF165" s="70">
        <f t="shared" si="40"/>
        <v>0</v>
      </c>
      <c r="AG165" s="70">
        <f t="shared" si="40"/>
        <v>0</v>
      </c>
      <c r="AH165" s="70">
        <f t="shared" si="40"/>
        <v>0</v>
      </c>
      <c r="AI165" s="70">
        <f t="shared" si="40"/>
        <v>0</v>
      </c>
      <c r="AJ165" s="70">
        <f t="shared" si="40"/>
        <v>0</v>
      </c>
      <c r="AK165" s="70">
        <f t="shared" si="40"/>
        <v>0</v>
      </c>
      <c r="AL165" s="70">
        <f t="shared" si="40"/>
        <v>0</v>
      </c>
      <c r="AM165" s="70">
        <f t="shared" si="40"/>
        <v>0</v>
      </c>
    </row>
    <row r="166" spans="3:39" x14ac:dyDescent="0.25">
      <c r="C166" s="28" t="str">
        <f t="shared" si="37"/>
        <v>Farmaco 37</v>
      </c>
      <c r="D166" s="70">
        <v>0</v>
      </c>
      <c r="E166" s="70">
        <f t="shared" si="38"/>
        <v>0</v>
      </c>
      <c r="F166" s="70">
        <f t="shared" si="40"/>
        <v>0</v>
      </c>
      <c r="G166" s="70">
        <f t="shared" si="40"/>
        <v>0</v>
      </c>
      <c r="H166" s="70">
        <f t="shared" si="40"/>
        <v>0</v>
      </c>
      <c r="I166" s="70">
        <f t="shared" si="40"/>
        <v>0</v>
      </c>
      <c r="J166" s="70">
        <f t="shared" si="40"/>
        <v>0</v>
      </c>
      <c r="K166" s="70">
        <f t="shared" si="40"/>
        <v>0</v>
      </c>
      <c r="L166" s="70">
        <f t="shared" si="40"/>
        <v>0</v>
      </c>
      <c r="M166" s="70">
        <f t="shared" si="40"/>
        <v>0</v>
      </c>
      <c r="N166" s="70">
        <f t="shared" si="40"/>
        <v>0</v>
      </c>
      <c r="O166" s="70">
        <f t="shared" si="40"/>
        <v>0</v>
      </c>
      <c r="P166" s="70">
        <f t="shared" si="40"/>
        <v>0</v>
      </c>
      <c r="Q166" s="70">
        <f t="shared" si="40"/>
        <v>0</v>
      </c>
      <c r="R166" s="70">
        <f t="shared" si="40"/>
        <v>0</v>
      </c>
      <c r="S166" s="70">
        <f t="shared" si="40"/>
        <v>0</v>
      </c>
      <c r="T166" s="70">
        <f t="shared" si="40"/>
        <v>0</v>
      </c>
      <c r="U166" s="70">
        <f t="shared" si="40"/>
        <v>0</v>
      </c>
      <c r="V166" s="70">
        <f t="shared" si="40"/>
        <v>0</v>
      </c>
      <c r="W166" s="70">
        <f t="shared" si="40"/>
        <v>0</v>
      </c>
      <c r="X166" s="70">
        <f t="shared" si="40"/>
        <v>0</v>
      </c>
      <c r="Y166" s="70">
        <f t="shared" si="40"/>
        <v>0</v>
      </c>
      <c r="Z166" s="70">
        <f t="shared" si="40"/>
        <v>0</v>
      </c>
      <c r="AA166" s="70">
        <f t="shared" si="40"/>
        <v>0</v>
      </c>
      <c r="AB166" s="70">
        <f t="shared" si="40"/>
        <v>0</v>
      </c>
      <c r="AC166" s="70">
        <f t="shared" si="40"/>
        <v>0</v>
      </c>
      <c r="AD166" s="70">
        <f t="shared" si="40"/>
        <v>0</v>
      </c>
      <c r="AE166" s="70">
        <f t="shared" si="40"/>
        <v>0</v>
      </c>
      <c r="AF166" s="70">
        <f t="shared" si="40"/>
        <v>0</v>
      </c>
      <c r="AG166" s="70">
        <f t="shared" si="40"/>
        <v>0</v>
      </c>
      <c r="AH166" s="70">
        <f t="shared" si="40"/>
        <v>0</v>
      </c>
      <c r="AI166" s="70">
        <f t="shared" si="40"/>
        <v>0</v>
      </c>
      <c r="AJ166" s="70">
        <f t="shared" si="40"/>
        <v>0</v>
      </c>
      <c r="AK166" s="70">
        <f t="shared" si="40"/>
        <v>0</v>
      </c>
      <c r="AL166" s="70">
        <f t="shared" si="40"/>
        <v>0</v>
      </c>
      <c r="AM166" s="70">
        <f t="shared" si="40"/>
        <v>0</v>
      </c>
    </row>
    <row r="167" spans="3:39" x14ac:dyDescent="0.25">
      <c r="C167" s="28" t="str">
        <f t="shared" si="37"/>
        <v>Farmaco 38</v>
      </c>
      <c r="D167" s="70">
        <v>0</v>
      </c>
      <c r="E167" s="70">
        <f t="shared" si="38"/>
        <v>0</v>
      </c>
      <c r="F167" s="70">
        <f t="shared" si="40"/>
        <v>0</v>
      </c>
      <c r="G167" s="70">
        <f t="shared" si="40"/>
        <v>0</v>
      </c>
      <c r="H167" s="70">
        <f t="shared" si="40"/>
        <v>0</v>
      </c>
      <c r="I167" s="70">
        <f t="shared" si="40"/>
        <v>0</v>
      </c>
      <c r="J167" s="70">
        <f t="shared" si="40"/>
        <v>0</v>
      </c>
      <c r="K167" s="70">
        <f t="shared" si="40"/>
        <v>0</v>
      </c>
      <c r="L167" s="70">
        <f t="shared" si="40"/>
        <v>0</v>
      </c>
      <c r="M167" s="70">
        <f t="shared" si="40"/>
        <v>0</v>
      </c>
      <c r="N167" s="70">
        <f t="shared" si="40"/>
        <v>0</v>
      </c>
      <c r="O167" s="70">
        <f t="shared" si="40"/>
        <v>0</v>
      </c>
      <c r="P167" s="70">
        <f t="shared" si="40"/>
        <v>0</v>
      </c>
      <c r="Q167" s="70">
        <f t="shared" si="40"/>
        <v>0</v>
      </c>
      <c r="R167" s="70">
        <f t="shared" si="40"/>
        <v>0</v>
      </c>
      <c r="S167" s="70">
        <f t="shared" si="40"/>
        <v>0</v>
      </c>
      <c r="T167" s="70">
        <f t="shared" si="40"/>
        <v>0</v>
      </c>
      <c r="U167" s="70">
        <f t="shared" si="40"/>
        <v>0</v>
      </c>
      <c r="V167" s="70">
        <f t="shared" si="40"/>
        <v>0</v>
      </c>
      <c r="W167" s="70">
        <f t="shared" si="40"/>
        <v>0</v>
      </c>
      <c r="X167" s="70">
        <f t="shared" si="40"/>
        <v>0</v>
      </c>
      <c r="Y167" s="70">
        <f t="shared" si="40"/>
        <v>0</v>
      </c>
      <c r="Z167" s="70">
        <f t="shared" si="40"/>
        <v>0</v>
      </c>
      <c r="AA167" s="70">
        <f t="shared" si="40"/>
        <v>0</v>
      </c>
      <c r="AB167" s="70">
        <f t="shared" si="40"/>
        <v>0</v>
      </c>
      <c r="AC167" s="70">
        <f t="shared" si="40"/>
        <v>0</v>
      </c>
      <c r="AD167" s="70">
        <f t="shared" si="40"/>
        <v>0</v>
      </c>
      <c r="AE167" s="70">
        <f t="shared" si="40"/>
        <v>0</v>
      </c>
      <c r="AF167" s="70">
        <f t="shared" si="40"/>
        <v>0</v>
      </c>
      <c r="AG167" s="70">
        <f t="shared" si="40"/>
        <v>0</v>
      </c>
      <c r="AH167" s="70">
        <f t="shared" si="40"/>
        <v>0</v>
      </c>
      <c r="AI167" s="70">
        <f t="shared" si="40"/>
        <v>0</v>
      </c>
      <c r="AJ167" s="70">
        <f t="shared" si="40"/>
        <v>0</v>
      </c>
      <c r="AK167" s="70">
        <f t="shared" si="40"/>
        <v>0</v>
      </c>
      <c r="AL167" s="70">
        <f t="shared" si="40"/>
        <v>0</v>
      </c>
      <c r="AM167" s="70">
        <f t="shared" si="40"/>
        <v>0</v>
      </c>
    </row>
    <row r="168" spans="3:39" x14ac:dyDescent="0.25">
      <c r="C168" s="28" t="str">
        <f t="shared" si="37"/>
        <v>Farmaco 39</v>
      </c>
      <c r="D168" s="70">
        <v>0</v>
      </c>
      <c r="E168" s="70">
        <f t="shared" si="38"/>
        <v>0</v>
      </c>
      <c r="F168" s="70">
        <f t="shared" si="40"/>
        <v>0</v>
      </c>
      <c r="G168" s="70">
        <f t="shared" si="40"/>
        <v>0</v>
      </c>
      <c r="H168" s="70">
        <f t="shared" si="40"/>
        <v>0</v>
      </c>
      <c r="I168" s="70">
        <f t="shared" si="40"/>
        <v>0</v>
      </c>
      <c r="J168" s="70">
        <f t="shared" si="40"/>
        <v>0</v>
      </c>
      <c r="K168" s="70">
        <f t="shared" si="40"/>
        <v>0</v>
      </c>
      <c r="L168" s="70">
        <f t="shared" si="40"/>
        <v>0</v>
      </c>
      <c r="M168" s="70">
        <f t="shared" si="40"/>
        <v>0</v>
      </c>
      <c r="N168" s="70">
        <f t="shared" si="40"/>
        <v>0</v>
      </c>
      <c r="O168" s="70">
        <f t="shared" si="40"/>
        <v>0</v>
      </c>
      <c r="P168" s="70">
        <f t="shared" si="40"/>
        <v>0</v>
      </c>
      <c r="Q168" s="70">
        <f t="shared" si="40"/>
        <v>0</v>
      </c>
      <c r="R168" s="70">
        <f t="shared" si="40"/>
        <v>0</v>
      </c>
      <c r="S168" s="70">
        <f t="shared" si="40"/>
        <v>0</v>
      </c>
      <c r="T168" s="70">
        <f t="shared" si="40"/>
        <v>0</v>
      </c>
      <c r="U168" s="70">
        <f t="shared" si="40"/>
        <v>0</v>
      </c>
      <c r="V168" s="70">
        <f t="shared" si="40"/>
        <v>0</v>
      </c>
      <c r="W168" s="70">
        <f t="shared" si="40"/>
        <v>0</v>
      </c>
      <c r="X168" s="70">
        <f t="shared" si="40"/>
        <v>0</v>
      </c>
      <c r="Y168" s="70">
        <f t="shared" si="40"/>
        <v>0</v>
      </c>
      <c r="Z168" s="70">
        <f t="shared" si="40"/>
        <v>0</v>
      </c>
      <c r="AA168" s="70">
        <f t="shared" si="40"/>
        <v>0</v>
      </c>
      <c r="AB168" s="70">
        <f t="shared" si="40"/>
        <v>0</v>
      </c>
      <c r="AC168" s="70">
        <f t="shared" si="40"/>
        <v>0</v>
      </c>
      <c r="AD168" s="70">
        <f t="shared" si="40"/>
        <v>0</v>
      </c>
      <c r="AE168" s="70">
        <f t="shared" si="40"/>
        <v>0</v>
      </c>
      <c r="AF168" s="70">
        <f t="shared" si="40"/>
        <v>0</v>
      </c>
      <c r="AG168" s="70">
        <f t="shared" si="40"/>
        <v>0</v>
      </c>
      <c r="AH168" s="70">
        <f t="shared" si="40"/>
        <v>0</v>
      </c>
      <c r="AI168" s="70">
        <f t="shared" si="40"/>
        <v>0</v>
      </c>
      <c r="AJ168" s="70">
        <f t="shared" si="40"/>
        <v>0</v>
      </c>
      <c r="AK168" s="70">
        <f t="shared" si="40"/>
        <v>0</v>
      </c>
      <c r="AL168" s="70">
        <f t="shared" si="40"/>
        <v>0</v>
      </c>
      <c r="AM168" s="70">
        <f t="shared" si="40"/>
        <v>0</v>
      </c>
    </row>
    <row r="169" spans="3:39" x14ac:dyDescent="0.25">
      <c r="C169" s="28" t="str">
        <f t="shared" si="37"/>
        <v>Farmaco 40</v>
      </c>
      <c r="D169" s="70">
        <v>0</v>
      </c>
      <c r="E169" s="70">
        <f t="shared" si="38"/>
        <v>0</v>
      </c>
      <c r="F169" s="70">
        <f t="shared" si="40"/>
        <v>0</v>
      </c>
      <c r="G169" s="70">
        <f t="shared" si="40"/>
        <v>0</v>
      </c>
      <c r="H169" s="70">
        <f t="shared" si="40"/>
        <v>0</v>
      </c>
      <c r="I169" s="70">
        <f t="shared" si="40"/>
        <v>0</v>
      </c>
      <c r="J169" s="70">
        <f t="shared" si="40"/>
        <v>0</v>
      </c>
      <c r="K169" s="70">
        <f t="shared" si="40"/>
        <v>0</v>
      </c>
      <c r="L169" s="70">
        <f t="shared" si="40"/>
        <v>0</v>
      </c>
      <c r="M169" s="70">
        <f t="shared" si="40"/>
        <v>0</v>
      </c>
      <c r="N169" s="70">
        <f t="shared" si="40"/>
        <v>0</v>
      </c>
      <c r="O169" s="70">
        <f t="shared" si="40"/>
        <v>0</v>
      </c>
      <c r="P169" s="70">
        <f t="shared" si="40"/>
        <v>0</v>
      </c>
      <c r="Q169" s="70">
        <f t="shared" si="40"/>
        <v>0</v>
      </c>
      <c r="R169" s="70">
        <f t="shared" si="40"/>
        <v>0</v>
      </c>
      <c r="S169" s="70">
        <f t="shared" si="40"/>
        <v>0</v>
      </c>
      <c r="T169" s="70">
        <f t="shared" si="40"/>
        <v>0</v>
      </c>
      <c r="U169" s="70">
        <f t="shared" si="40"/>
        <v>0</v>
      </c>
      <c r="V169" s="70">
        <f t="shared" si="40"/>
        <v>0</v>
      </c>
      <c r="W169" s="70">
        <f t="shared" si="40"/>
        <v>0</v>
      </c>
      <c r="X169" s="70">
        <f t="shared" si="40"/>
        <v>0</v>
      </c>
      <c r="Y169" s="70">
        <f t="shared" si="40"/>
        <v>0</v>
      </c>
      <c r="Z169" s="70">
        <f t="shared" si="40"/>
        <v>0</v>
      </c>
      <c r="AA169" s="70">
        <f t="shared" si="40"/>
        <v>0</v>
      </c>
      <c r="AB169" s="70">
        <f t="shared" si="40"/>
        <v>0</v>
      </c>
      <c r="AC169" s="70">
        <f t="shared" si="40"/>
        <v>0</v>
      </c>
      <c r="AD169" s="70">
        <f t="shared" si="40"/>
        <v>0</v>
      </c>
      <c r="AE169" s="70">
        <f t="shared" si="40"/>
        <v>0</v>
      </c>
      <c r="AF169" s="70">
        <f t="shared" si="40"/>
        <v>0</v>
      </c>
      <c r="AG169" s="70">
        <f t="shared" si="40"/>
        <v>0</v>
      </c>
      <c r="AH169" s="70">
        <f t="shared" si="40"/>
        <v>0</v>
      </c>
      <c r="AI169" s="70">
        <f t="shared" si="40"/>
        <v>0</v>
      </c>
      <c r="AJ169" s="70">
        <f t="shared" si="40"/>
        <v>0</v>
      </c>
      <c r="AK169" s="70">
        <f t="shared" si="40"/>
        <v>0</v>
      </c>
      <c r="AL169" s="70">
        <f t="shared" si="40"/>
        <v>0</v>
      </c>
      <c r="AM169" s="70">
        <f t="shared" si="40"/>
        <v>0</v>
      </c>
    </row>
    <row r="170" spans="3:39" x14ac:dyDescent="0.25">
      <c r="C170" s="28" t="str">
        <f t="shared" si="37"/>
        <v>Farmaco 41</v>
      </c>
      <c r="D170" s="70">
        <v>0</v>
      </c>
      <c r="E170" s="70">
        <f t="shared" si="38"/>
        <v>0</v>
      </c>
      <c r="F170" s="70">
        <f t="shared" si="40"/>
        <v>0</v>
      </c>
      <c r="G170" s="70">
        <f t="shared" si="40"/>
        <v>0</v>
      </c>
      <c r="H170" s="70">
        <f t="shared" si="40"/>
        <v>0</v>
      </c>
      <c r="I170" s="70">
        <f t="shared" si="40"/>
        <v>0</v>
      </c>
      <c r="J170" s="70">
        <f t="shared" si="40"/>
        <v>0</v>
      </c>
      <c r="K170" s="70">
        <f t="shared" si="40"/>
        <v>0</v>
      </c>
      <c r="L170" s="70">
        <f t="shared" si="40"/>
        <v>0</v>
      </c>
      <c r="M170" s="70">
        <f t="shared" si="40"/>
        <v>0</v>
      </c>
      <c r="N170" s="70">
        <f t="shared" si="40"/>
        <v>0</v>
      </c>
      <c r="O170" s="70">
        <f t="shared" si="40"/>
        <v>0</v>
      </c>
      <c r="P170" s="70">
        <f t="shared" si="40"/>
        <v>0</v>
      </c>
      <c r="Q170" s="70">
        <f t="shared" si="40"/>
        <v>0</v>
      </c>
      <c r="R170" s="70">
        <f t="shared" si="40"/>
        <v>0</v>
      </c>
      <c r="S170" s="70">
        <f t="shared" si="40"/>
        <v>0</v>
      </c>
      <c r="T170" s="70">
        <f t="shared" si="40"/>
        <v>0</v>
      </c>
      <c r="U170" s="70">
        <f t="shared" si="40"/>
        <v>0</v>
      </c>
      <c r="V170" s="70">
        <f t="shared" si="40"/>
        <v>0</v>
      </c>
      <c r="W170" s="70">
        <f t="shared" si="40"/>
        <v>0</v>
      </c>
      <c r="X170" s="70">
        <f t="shared" si="40"/>
        <v>0</v>
      </c>
      <c r="Y170" s="70">
        <f t="shared" si="40"/>
        <v>0</v>
      </c>
      <c r="Z170" s="70">
        <f t="shared" si="40"/>
        <v>0</v>
      </c>
      <c r="AA170" s="70">
        <f t="shared" si="40"/>
        <v>0</v>
      </c>
      <c r="AB170" s="70">
        <f t="shared" si="40"/>
        <v>0</v>
      </c>
      <c r="AC170" s="70">
        <f t="shared" si="40"/>
        <v>0</v>
      </c>
      <c r="AD170" s="70">
        <f t="shared" si="40"/>
        <v>0</v>
      </c>
      <c r="AE170" s="70">
        <f t="shared" si="40"/>
        <v>0</v>
      </c>
      <c r="AF170" s="70">
        <f t="shared" si="40"/>
        <v>0</v>
      </c>
      <c r="AG170" s="70">
        <f t="shared" si="40"/>
        <v>0</v>
      </c>
      <c r="AH170" s="70">
        <f t="shared" si="40"/>
        <v>0</v>
      </c>
      <c r="AI170" s="70">
        <f t="shared" si="40"/>
        <v>0</v>
      </c>
      <c r="AJ170" s="70">
        <f t="shared" si="40"/>
        <v>0</v>
      </c>
      <c r="AK170" s="70">
        <f t="shared" si="40"/>
        <v>0</v>
      </c>
      <c r="AL170" s="70">
        <f t="shared" si="40"/>
        <v>0</v>
      </c>
      <c r="AM170" s="70">
        <f t="shared" si="40"/>
        <v>0</v>
      </c>
    </row>
    <row r="171" spans="3:39" x14ac:dyDescent="0.25">
      <c r="C171" s="28" t="str">
        <f t="shared" si="37"/>
        <v>Farmaco 42</v>
      </c>
      <c r="D171" s="70">
        <v>0</v>
      </c>
      <c r="E171" s="70">
        <f t="shared" si="38"/>
        <v>0</v>
      </c>
      <c r="F171" s="70">
        <f t="shared" si="40"/>
        <v>0</v>
      </c>
      <c r="G171" s="70">
        <f t="shared" si="40"/>
        <v>0</v>
      </c>
      <c r="H171" s="70">
        <f t="shared" si="40"/>
        <v>0</v>
      </c>
      <c r="I171" s="70">
        <f t="shared" si="40"/>
        <v>0</v>
      </c>
      <c r="J171" s="70">
        <f t="shared" si="40"/>
        <v>0</v>
      </c>
      <c r="K171" s="70">
        <f t="shared" si="40"/>
        <v>0</v>
      </c>
      <c r="L171" s="70">
        <f t="shared" si="40"/>
        <v>0</v>
      </c>
      <c r="M171" s="70">
        <f t="shared" si="40"/>
        <v>0</v>
      </c>
      <c r="N171" s="70">
        <f t="shared" si="40"/>
        <v>0</v>
      </c>
      <c r="O171" s="70">
        <f t="shared" si="40"/>
        <v>0</v>
      </c>
      <c r="P171" s="70">
        <f t="shared" si="40"/>
        <v>0</v>
      </c>
      <c r="Q171" s="70">
        <f t="shared" si="40"/>
        <v>0</v>
      </c>
      <c r="R171" s="70">
        <f t="shared" si="40"/>
        <v>0</v>
      </c>
      <c r="S171" s="70">
        <f t="shared" si="40"/>
        <v>0</v>
      </c>
      <c r="T171" s="70">
        <f t="shared" si="40"/>
        <v>0</v>
      </c>
      <c r="U171" s="70">
        <f t="shared" si="40"/>
        <v>0</v>
      </c>
      <c r="V171" s="70">
        <f t="shared" si="40"/>
        <v>0</v>
      </c>
      <c r="W171" s="70">
        <f t="shared" si="40"/>
        <v>0</v>
      </c>
      <c r="X171" s="70">
        <f t="shared" si="40"/>
        <v>0</v>
      </c>
      <c r="Y171" s="70">
        <f t="shared" si="40"/>
        <v>0</v>
      </c>
      <c r="Z171" s="70">
        <f t="shared" si="40"/>
        <v>0</v>
      </c>
      <c r="AA171" s="70">
        <f t="shared" si="40"/>
        <v>0</v>
      </c>
      <c r="AB171" s="70">
        <f t="shared" si="40"/>
        <v>0</v>
      </c>
      <c r="AC171" s="70">
        <f t="shared" si="40"/>
        <v>0</v>
      </c>
      <c r="AD171" s="70">
        <f t="shared" si="40"/>
        <v>0</v>
      </c>
      <c r="AE171" s="70">
        <f t="shared" si="40"/>
        <v>0</v>
      </c>
      <c r="AF171" s="70">
        <f t="shared" si="40"/>
        <v>0</v>
      </c>
      <c r="AG171" s="70">
        <f t="shared" si="40"/>
        <v>0</v>
      </c>
      <c r="AH171" s="70">
        <f t="shared" si="40"/>
        <v>0</v>
      </c>
      <c r="AI171" s="70">
        <f t="shared" si="40"/>
        <v>0</v>
      </c>
      <c r="AJ171" s="70">
        <f t="shared" si="40"/>
        <v>0</v>
      </c>
      <c r="AK171" s="70">
        <f t="shared" si="40"/>
        <v>0</v>
      </c>
      <c r="AL171" s="70">
        <f t="shared" ref="F171:AM179" si="41">AL117-AK117</f>
        <v>0</v>
      </c>
      <c r="AM171" s="70">
        <f t="shared" si="41"/>
        <v>0</v>
      </c>
    </row>
    <row r="172" spans="3:39" x14ac:dyDescent="0.25">
      <c r="C172" s="28" t="str">
        <f t="shared" si="37"/>
        <v>Farmaco 43</v>
      </c>
      <c r="D172" s="70">
        <v>0</v>
      </c>
      <c r="E172" s="70">
        <f t="shared" si="38"/>
        <v>0</v>
      </c>
      <c r="F172" s="70">
        <f t="shared" si="41"/>
        <v>0</v>
      </c>
      <c r="G172" s="70">
        <f t="shared" si="41"/>
        <v>0</v>
      </c>
      <c r="H172" s="70">
        <f t="shared" si="41"/>
        <v>0</v>
      </c>
      <c r="I172" s="70">
        <f t="shared" si="41"/>
        <v>0</v>
      </c>
      <c r="J172" s="70">
        <f t="shared" si="41"/>
        <v>0</v>
      </c>
      <c r="K172" s="70">
        <f t="shared" si="41"/>
        <v>0</v>
      </c>
      <c r="L172" s="70">
        <f t="shared" si="41"/>
        <v>0</v>
      </c>
      <c r="M172" s="70">
        <f t="shared" si="41"/>
        <v>0</v>
      </c>
      <c r="N172" s="70">
        <f t="shared" si="41"/>
        <v>0</v>
      </c>
      <c r="O172" s="70">
        <f t="shared" si="41"/>
        <v>0</v>
      </c>
      <c r="P172" s="70">
        <f t="shared" si="41"/>
        <v>0</v>
      </c>
      <c r="Q172" s="70">
        <f t="shared" si="41"/>
        <v>0</v>
      </c>
      <c r="R172" s="70">
        <f t="shared" si="41"/>
        <v>0</v>
      </c>
      <c r="S172" s="70">
        <f t="shared" si="41"/>
        <v>0</v>
      </c>
      <c r="T172" s="70">
        <f t="shared" si="41"/>
        <v>0</v>
      </c>
      <c r="U172" s="70">
        <f t="shared" si="41"/>
        <v>0</v>
      </c>
      <c r="V172" s="70">
        <f t="shared" si="41"/>
        <v>0</v>
      </c>
      <c r="W172" s="70">
        <f t="shared" si="41"/>
        <v>0</v>
      </c>
      <c r="X172" s="70">
        <f t="shared" si="41"/>
        <v>0</v>
      </c>
      <c r="Y172" s="70">
        <f t="shared" si="41"/>
        <v>0</v>
      </c>
      <c r="Z172" s="70">
        <f t="shared" si="41"/>
        <v>0</v>
      </c>
      <c r="AA172" s="70">
        <f t="shared" si="41"/>
        <v>0</v>
      </c>
      <c r="AB172" s="70">
        <f t="shared" si="41"/>
        <v>0</v>
      </c>
      <c r="AC172" s="70">
        <f t="shared" si="41"/>
        <v>0</v>
      </c>
      <c r="AD172" s="70">
        <f t="shared" si="41"/>
        <v>0</v>
      </c>
      <c r="AE172" s="70">
        <f t="shared" si="41"/>
        <v>0</v>
      </c>
      <c r="AF172" s="70">
        <f t="shared" si="41"/>
        <v>0</v>
      </c>
      <c r="AG172" s="70">
        <f t="shared" si="41"/>
        <v>0</v>
      </c>
      <c r="AH172" s="70">
        <f t="shared" si="41"/>
        <v>0</v>
      </c>
      <c r="AI172" s="70">
        <f t="shared" si="41"/>
        <v>0</v>
      </c>
      <c r="AJ172" s="70">
        <f t="shared" si="41"/>
        <v>0</v>
      </c>
      <c r="AK172" s="70">
        <f t="shared" si="41"/>
        <v>0</v>
      </c>
      <c r="AL172" s="70">
        <f t="shared" si="41"/>
        <v>0</v>
      </c>
      <c r="AM172" s="70">
        <f t="shared" si="41"/>
        <v>0</v>
      </c>
    </row>
    <row r="173" spans="3:39" x14ac:dyDescent="0.25">
      <c r="C173" s="28" t="str">
        <f t="shared" si="37"/>
        <v>Farmaco 44</v>
      </c>
      <c r="D173" s="70">
        <v>0</v>
      </c>
      <c r="E173" s="70">
        <f t="shared" si="38"/>
        <v>0</v>
      </c>
      <c r="F173" s="70">
        <f t="shared" si="41"/>
        <v>0</v>
      </c>
      <c r="G173" s="70">
        <f t="shared" si="41"/>
        <v>0</v>
      </c>
      <c r="H173" s="70">
        <f t="shared" si="41"/>
        <v>0</v>
      </c>
      <c r="I173" s="70">
        <f t="shared" si="41"/>
        <v>0</v>
      </c>
      <c r="J173" s="70">
        <f t="shared" si="41"/>
        <v>0</v>
      </c>
      <c r="K173" s="70">
        <f t="shared" si="41"/>
        <v>0</v>
      </c>
      <c r="L173" s="70">
        <f t="shared" si="41"/>
        <v>0</v>
      </c>
      <c r="M173" s="70">
        <f t="shared" si="41"/>
        <v>0</v>
      </c>
      <c r="N173" s="70">
        <f t="shared" si="41"/>
        <v>0</v>
      </c>
      <c r="O173" s="70">
        <f t="shared" si="41"/>
        <v>0</v>
      </c>
      <c r="P173" s="70">
        <f t="shared" si="41"/>
        <v>0</v>
      </c>
      <c r="Q173" s="70">
        <f t="shared" si="41"/>
        <v>0</v>
      </c>
      <c r="R173" s="70">
        <f t="shared" si="41"/>
        <v>0</v>
      </c>
      <c r="S173" s="70">
        <f t="shared" si="41"/>
        <v>0</v>
      </c>
      <c r="T173" s="70">
        <f t="shared" si="41"/>
        <v>0</v>
      </c>
      <c r="U173" s="70">
        <f t="shared" si="41"/>
        <v>0</v>
      </c>
      <c r="V173" s="70">
        <f t="shared" si="41"/>
        <v>0</v>
      </c>
      <c r="W173" s="70">
        <f t="shared" si="41"/>
        <v>0</v>
      </c>
      <c r="X173" s="70">
        <f t="shared" si="41"/>
        <v>0</v>
      </c>
      <c r="Y173" s="70">
        <f t="shared" si="41"/>
        <v>0</v>
      </c>
      <c r="Z173" s="70">
        <f t="shared" si="41"/>
        <v>0</v>
      </c>
      <c r="AA173" s="70">
        <f t="shared" si="41"/>
        <v>0</v>
      </c>
      <c r="AB173" s="70">
        <f t="shared" si="41"/>
        <v>0</v>
      </c>
      <c r="AC173" s="70">
        <f t="shared" si="41"/>
        <v>0</v>
      </c>
      <c r="AD173" s="70">
        <f t="shared" si="41"/>
        <v>0</v>
      </c>
      <c r="AE173" s="70">
        <f t="shared" si="41"/>
        <v>0</v>
      </c>
      <c r="AF173" s="70">
        <f t="shared" si="41"/>
        <v>0</v>
      </c>
      <c r="AG173" s="70">
        <f t="shared" si="41"/>
        <v>0</v>
      </c>
      <c r="AH173" s="70">
        <f t="shared" si="41"/>
        <v>0</v>
      </c>
      <c r="AI173" s="70">
        <f t="shared" si="41"/>
        <v>0</v>
      </c>
      <c r="AJ173" s="70">
        <f t="shared" si="41"/>
        <v>0</v>
      </c>
      <c r="AK173" s="70">
        <f t="shared" si="41"/>
        <v>0</v>
      </c>
      <c r="AL173" s="70">
        <f t="shared" si="41"/>
        <v>0</v>
      </c>
      <c r="AM173" s="70">
        <f t="shared" si="41"/>
        <v>0</v>
      </c>
    </row>
    <row r="174" spans="3:39" x14ac:dyDescent="0.25">
      <c r="C174" s="28" t="str">
        <f t="shared" si="37"/>
        <v>Farmaco 45</v>
      </c>
      <c r="D174" s="70">
        <v>0</v>
      </c>
      <c r="E174" s="70">
        <f t="shared" si="38"/>
        <v>0</v>
      </c>
      <c r="F174" s="70">
        <f t="shared" si="41"/>
        <v>0</v>
      </c>
      <c r="G174" s="70">
        <f t="shared" si="41"/>
        <v>0</v>
      </c>
      <c r="H174" s="70">
        <f t="shared" si="41"/>
        <v>0</v>
      </c>
      <c r="I174" s="70">
        <f t="shared" si="41"/>
        <v>0</v>
      </c>
      <c r="J174" s="70">
        <f t="shared" si="41"/>
        <v>0</v>
      </c>
      <c r="K174" s="70">
        <f t="shared" si="41"/>
        <v>0</v>
      </c>
      <c r="L174" s="70">
        <f t="shared" si="41"/>
        <v>0</v>
      </c>
      <c r="M174" s="70">
        <f t="shared" si="41"/>
        <v>0</v>
      </c>
      <c r="N174" s="70">
        <f t="shared" si="41"/>
        <v>0</v>
      </c>
      <c r="O174" s="70">
        <f t="shared" si="41"/>
        <v>0</v>
      </c>
      <c r="P174" s="70">
        <f t="shared" si="41"/>
        <v>0</v>
      </c>
      <c r="Q174" s="70">
        <f t="shared" si="41"/>
        <v>0</v>
      </c>
      <c r="R174" s="70">
        <f t="shared" si="41"/>
        <v>0</v>
      </c>
      <c r="S174" s="70">
        <f t="shared" si="41"/>
        <v>0</v>
      </c>
      <c r="T174" s="70">
        <f t="shared" si="41"/>
        <v>0</v>
      </c>
      <c r="U174" s="70">
        <f t="shared" si="41"/>
        <v>0</v>
      </c>
      <c r="V174" s="70">
        <f t="shared" si="41"/>
        <v>0</v>
      </c>
      <c r="W174" s="70">
        <f t="shared" si="41"/>
        <v>0</v>
      </c>
      <c r="X174" s="70">
        <f t="shared" si="41"/>
        <v>0</v>
      </c>
      <c r="Y174" s="70">
        <f t="shared" si="41"/>
        <v>0</v>
      </c>
      <c r="Z174" s="70">
        <f t="shared" si="41"/>
        <v>0</v>
      </c>
      <c r="AA174" s="70">
        <f t="shared" si="41"/>
        <v>0</v>
      </c>
      <c r="AB174" s="70">
        <f t="shared" si="41"/>
        <v>0</v>
      </c>
      <c r="AC174" s="70">
        <f t="shared" si="41"/>
        <v>0</v>
      </c>
      <c r="AD174" s="70">
        <f t="shared" si="41"/>
        <v>0</v>
      </c>
      <c r="AE174" s="70">
        <f t="shared" si="41"/>
        <v>0</v>
      </c>
      <c r="AF174" s="70">
        <f t="shared" si="41"/>
        <v>0</v>
      </c>
      <c r="AG174" s="70">
        <f t="shared" si="41"/>
        <v>0</v>
      </c>
      <c r="AH174" s="70">
        <f t="shared" si="41"/>
        <v>0</v>
      </c>
      <c r="AI174" s="70">
        <f t="shared" si="41"/>
        <v>0</v>
      </c>
      <c r="AJ174" s="70">
        <f t="shared" si="41"/>
        <v>0</v>
      </c>
      <c r="AK174" s="70">
        <f t="shared" si="41"/>
        <v>0</v>
      </c>
      <c r="AL174" s="70">
        <f t="shared" si="41"/>
        <v>0</v>
      </c>
      <c r="AM174" s="70">
        <f t="shared" si="41"/>
        <v>0</v>
      </c>
    </row>
    <row r="175" spans="3:39" x14ac:dyDescent="0.25">
      <c r="C175" s="28" t="str">
        <f t="shared" si="37"/>
        <v>Farmaco 46</v>
      </c>
      <c r="D175" s="70">
        <v>0</v>
      </c>
      <c r="E175" s="70">
        <f t="shared" si="38"/>
        <v>0</v>
      </c>
      <c r="F175" s="70">
        <f t="shared" si="41"/>
        <v>0</v>
      </c>
      <c r="G175" s="70">
        <f t="shared" si="41"/>
        <v>0</v>
      </c>
      <c r="H175" s="70">
        <f t="shared" si="41"/>
        <v>0</v>
      </c>
      <c r="I175" s="70">
        <f t="shared" si="41"/>
        <v>0</v>
      </c>
      <c r="J175" s="70">
        <f t="shared" si="41"/>
        <v>0</v>
      </c>
      <c r="K175" s="70">
        <f t="shared" si="41"/>
        <v>0</v>
      </c>
      <c r="L175" s="70">
        <f t="shared" si="41"/>
        <v>0</v>
      </c>
      <c r="M175" s="70">
        <f t="shared" si="41"/>
        <v>0</v>
      </c>
      <c r="N175" s="70">
        <f t="shared" si="41"/>
        <v>0</v>
      </c>
      <c r="O175" s="70">
        <f t="shared" si="41"/>
        <v>0</v>
      </c>
      <c r="P175" s="70">
        <f t="shared" si="41"/>
        <v>0</v>
      </c>
      <c r="Q175" s="70">
        <f t="shared" si="41"/>
        <v>0</v>
      </c>
      <c r="R175" s="70">
        <f t="shared" si="41"/>
        <v>0</v>
      </c>
      <c r="S175" s="70">
        <f t="shared" si="41"/>
        <v>0</v>
      </c>
      <c r="T175" s="70">
        <f t="shared" si="41"/>
        <v>0</v>
      </c>
      <c r="U175" s="70">
        <f t="shared" si="41"/>
        <v>0</v>
      </c>
      <c r="V175" s="70">
        <f t="shared" si="41"/>
        <v>0</v>
      </c>
      <c r="W175" s="70">
        <f t="shared" si="41"/>
        <v>0</v>
      </c>
      <c r="X175" s="70">
        <f t="shared" si="41"/>
        <v>0</v>
      </c>
      <c r="Y175" s="70">
        <f t="shared" si="41"/>
        <v>0</v>
      </c>
      <c r="Z175" s="70">
        <f t="shared" si="41"/>
        <v>0</v>
      </c>
      <c r="AA175" s="70">
        <f t="shared" si="41"/>
        <v>0</v>
      </c>
      <c r="AB175" s="70">
        <f t="shared" si="41"/>
        <v>0</v>
      </c>
      <c r="AC175" s="70">
        <f t="shared" si="41"/>
        <v>0</v>
      </c>
      <c r="AD175" s="70">
        <f t="shared" si="41"/>
        <v>0</v>
      </c>
      <c r="AE175" s="70">
        <f t="shared" si="41"/>
        <v>0</v>
      </c>
      <c r="AF175" s="70">
        <f t="shared" si="41"/>
        <v>0</v>
      </c>
      <c r="AG175" s="70">
        <f t="shared" si="41"/>
        <v>0</v>
      </c>
      <c r="AH175" s="70">
        <f t="shared" si="41"/>
        <v>0</v>
      </c>
      <c r="AI175" s="70">
        <f t="shared" si="41"/>
        <v>0</v>
      </c>
      <c r="AJ175" s="70">
        <f t="shared" si="41"/>
        <v>0</v>
      </c>
      <c r="AK175" s="70">
        <f t="shared" si="41"/>
        <v>0</v>
      </c>
      <c r="AL175" s="70">
        <f t="shared" si="41"/>
        <v>0</v>
      </c>
      <c r="AM175" s="70">
        <f t="shared" si="41"/>
        <v>0</v>
      </c>
    </row>
    <row r="176" spans="3:39" x14ac:dyDescent="0.25">
      <c r="C176" s="28" t="str">
        <f t="shared" si="37"/>
        <v>Farmaco 47</v>
      </c>
      <c r="D176" s="70">
        <v>0</v>
      </c>
      <c r="E176" s="70">
        <f t="shared" si="38"/>
        <v>0</v>
      </c>
      <c r="F176" s="70">
        <f t="shared" si="41"/>
        <v>0</v>
      </c>
      <c r="G176" s="70">
        <f t="shared" si="41"/>
        <v>0</v>
      </c>
      <c r="H176" s="70">
        <f t="shared" si="41"/>
        <v>0</v>
      </c>
      <c r="I176" s="70">
        <f t="shared" si="41"/>
        <v>0</v>
      </c>
      <c r="J176" s="70">
        <f t="shared" si="41"/>
        <v>0</v>
      </c>
      <c r="K176" s="70">
        <f t="shared" si="41"/>
        <v>0</v>
      </c>
      <c r="L176" s="70">
        <f t="shared" si="41"/>
        <v>0</v>
      </c>
      <c r="M176" s="70">
        <f t="shared" si="41"/>
        <v>0</v>
      </c>
      <c r="N176" s="70">
        <f t="shared" si="41"/>
        <v>0</v>
      </c>
      <c r="O176" s="70">
        <f t="shared" si="41"/>
        <v>0</v>
      </c>
      <c r="P176" s="70">
        <f t="shared" si="41"/>
        <v>0</v>
      </c>
      <c r="Q176" s="70">
        <f t="shared" si="41"/>
        <v>0</v>
      </c>
      <c r="R176" s="70">
        <f t="shared" si="41"/>
        <v>0</v>
      </c>
      <c r="S176" s="70">
        <f t="shared" si="41"/>
        <v>0</v>
      </c>
      <c r="T176" s="70">
        <f t="shared" si="41"/>
        <v>0</v>
      </c>
      <c r="U176" s="70">
        <f t="shared" si="41"/>
        <v>0</v>
      </c>
      <c r="V176" s="70">
        <f t="shared" si="41"/>
        <v>0</v>
      </c>
      <c r="W176" s="70">
        <f t="shared" si="41"/>
        <v>0</v>
      </c>
      <c r="X176" s="70">
        <f t="shared" si="41"/>
        <v>0</v>
      </c>
      <c r="Y176" s="70">
        <f t="shared" si="41"/>
        <v>0</v>
      </c>
      <c r="Z176" s="70">
        <f t="shared" si="41"/>
        <v>0</v>
      </c>
      <c r="AA176" s="70">
        <f t="shared" si="41"/>
        <v>0</v>
      </c>
      <c r="AB176" s="70">
        <f t="shared" si="41"/>
        <v>0</v>
      </c>
      <c r="AC176" s="70">
        <f t="shared" si="41"/>
        <v>0</v>
      </c>
      <c r="AD176" s="70">
        <f t="shared" si="41"/>
        <v>0</v>
      </c>
      <c r="AE176" s="70">
        <f t="shared" si="41"/>
        <v>0</v>
      </c>
      <c r="AF176" s="70">
        <f t="shared" si="41"/>
        <v>0</v>
      </c>
      <c r="AG176" s="70">
        <f t="shared" si="41"/>
        <v>0</v>
      </c>
      <c r="AH176" s="70">
        <f t="shared" si="41"/>
        <v>0</v>
      </c>
      <c r="AI176" s="70">
        <f t="shared" si="41"/>
        <v>0</v>
      </c>
      <c r="AJ176" s="70">
        <f t="shared" si="41"/>
        <v>0</v>
      </c>
      <c r="AK176" s="70">
        <f t="shared" si="41"/>
        <v>0</v>
      </c>
      <c r="AL176" s="70">
        <f t="shared" si="41"/>
        <v>0</v>
      </c>
      <c r="AM176" s="70">
        <f t="shared" si="41"/>
        <v>0</v>
      </c>
    </row>
    <row r="177" spans="3:40" x14ac:dyDescent="0.25">
      <c r="C177" s="28" t="str">
        <f t="shared" si="37"/>
        <v>Farmaco 48</v>
      </c>
      <c r="D177" s="70">
        <v>0</v>
      </c>
      <c r="E177" s="70">
        <f t="shared" si="38"/>
        <v>0</v>
      </c>
      <c r="F177" s="70">
        <f t="shared" si="41"/>
        <v>0</v>
      </c>
      <c r="G177" s="70">
        <f t="shared" si="41"/>
        <v>0</v>
      </c>
      <c r="H177" s="70">
        <f t="shared" si="41"/>
        <v>0</v>
      </c>
      <c r="I177" s="70">
        <f t="shared" si="41"/>
        <v>0</v>
      </c>
      <c r="J177" s="70">
        <f t="shared" si="41"/>
        <v>0</v>
      </c>
      <c r="K177" s="70">
        <f t="shared" si="41"/>
        <v>0</v>
      </c>
      <c r="L177" s="70">
        <f t="shared" si="41"/>
        <v>0</v>
      </c>
      <c r="M177" s="70">
        <f t="shared" si="41"/>
        <v>0</v>
      </c>
      <c r="N177" s="70">
        <f t="shared" si="41"/>
        <v>0</v>
      </c>
      <c r="O177" s="70">
        <f t="shared" si="41"/>
        <v>0</v>
      </c>
      <c r="P177" s="70">
        <f t="shared" si="41"/>
        <v>0</v>
      </c>
      <c r="Q177" s="70">
        <f t="shared" si="41"/>
        <v>0</v>
      </c>
      <c r="R177" s="70">
        <f t="shared" si="41"/>
        <v>0</v>
      </c>
      <c r="S177" s="70">
        <f t="shared" si="41"/>
        <v>0</v>
      </c>
      <c r="T177" s="70">
        <f t="shared" si="41"/>
        <v>0</v>
      </c>
      <c r="U177" s="70">
        <f t="shared" si="41"/>
        <v>0</v>
      </c>
      <c r="V177" s="70">
        <f t="shared" si="41"/>
        <v>0</v>
      </c>
      <c r="W177" s="70">
        <f t="shared" si="41"/>
        <v>0</v>
      </c>
      <c r="X177" s="70">
        <f t="shared" si="41"/>
        <v>0</v>
      </c>
      <c r="Y177" s="70">
        <f t="shared" si="41"/>
        <v>0</v>
      </c>
      <c r="Z177" s="70">
        <f t="shared" si="41"/>
        <v>0</v>
      </c>
      <c r="AA177" s="70">
        <f t="shared" si="41"/>
        <v>0</v>
      </c>
      <c r="AB177" s="70">
        <f t="shared" si="41"/>
        <v>0</v>
      </c>
      <c r="AC177" s="70">
        <f t="shared" si="41"/>
        <v>0</v>
      </c>
      <c r="AD177" s="70">
        <f t="shared" si="41"/>
        <v>0</v>
      </c>
      <c r="AE177" s="70">
        <f t="shared" si="41"/>
        <v>0</v>
      </c>
      <c r="AF177" s="70">
        <f t="shared" si="41"/>
        <v>0</v>
      </c>
      <c r="AG177" s="70">
        <f t="shared" si="41"/>
        <v>0</v>
      </c>
      <c r="AH177" s="70">
        <f t="shared" si="41"/>
        <v>0</v>
      </c>
      <c r="AI177" s="70">
        <f t="shared" si="41"/>
        <v>0</v>
      </c>
      <c r="AJ177" s="70">
        <f t="shared" si="41"/>
        <v>0</v>
      </c>
      <c r="AK177" s="70">
        <f t="shared" si="41"/>
        <v>0</v>
      </c>
      <c r="AL177" s="70">
        <f t="shared" si="41"/>
        <v>0</v>
      </c>
      <c r="AM177" s="70">
        <f t="shared" si="41"/>
        <v>0</v>
      </c>
    </row>
    <row r="178" spans="3:40" x14ac:dyDescent="0.25">
      <c r="C178" s="28" t="str">
        <f t="shared" si="37"/>
        <v>Farmaco 49</v>
      </c>
      <c r="D178" s="70">
        <v>0</v>
      </c>
      <c r="E178" s="70">
        <f t="shared" si="38"/>
        <v>0</v>
      </c>
      <c r="F178" s="70">
        <f t="shared" si="41"/>
        <v>0</v>
      </c>
      <c r="G178" s="70">
        <f t="shared" si="41"/>
        <v>0</v>
      </c>
      <c r="H178" s="70">
        <f t="shared" si="41"/>
        <v>0</v>
      </c>
      <c r="I178" s="70">
        <f t="shared" si="41"/>
        <v>0</v>
      </c>
      <c r="J178" s="70">
        <f t="shared" si="41"/>
        <v>0</v>
      </c>
      <c r="K178" s="70">
        <f t="shared" si="41"/>
        <v>0</v>
      </c>
      <c r="L178" s="70">
        <f t="shared" si="41"/>
        <v>0</v>
      </c>
      <c r="M178" s="70">
        <f t="shared" si="41"/>
        <v>0</v>
      </c>
      <c r="N178" s="70">
        <f t="shared" si="41"/>
        <v>0</v>
      </c>
      <c r="O178" s="70">
        <f t="shared" si="41"/>
        <v>0</v>
      </c>
      <c r="P178" s="70">
        <f t="shared" si="41"/>
        <v>0</v>
      </c>
      <c r="Q178" s="70">
        <f t="shared" si="41"/>
        <v>0</v>
      </c>
      <c r="R178" s="70">
        <f t="shared" si="41"/>
        <v>0</v>
      </c>
      <c r="S178" s="70">
        <f t="shared" si="41"/>
        <v>0</v>
      </c>
      <c r="T178" s="70">
        <f t="shared" si="41"/>
        <v>0</v>
      </c>
      <c r="U178" s="70">
        <f t="shared" si="41"/>
        <v>0</v>
      </c>
      <c r="V178" s="70">
        <f t="shared" si="41"/>
        <v>0</v>
      </c>
      <c r="W178" s="70">
        <f t="shared" si="41"/>
        <v>0</v>
      </c>
      <c r="X178" s="70">
        <f t="shared" si="41"/>
        <v>0</v>
      </c>
      <c r="Y178" s="70">
        <f t="shared" si="41"/>
        <v>0</v>
      </c>
      <c r="Z178" s="70">
        <f t="shared" si="41"/>
        <v>0</v>
      </c>
      <c r="AA178" s="70">
        <f t="shared" si="41"/>
        <v>0</v>
      </c>
      <c r="AB178" s="70">
        <f t="shared" si="41"/>
        <v>0</v>
      </c>
      <c r="AC178" s="70">
        <f t="shared" si="41"/>
        <v>0</v>
      </c>
      <c r="AD178" s="70">
        <f t="shared" si="41"/>
        <v>0</v>
      </c>
      <c r="AE178" s="70">
        <f t="shared" si="41"/>
        <v>0</v>
      </c>
      <c r="AF178" s="70">
        <f t="shared" si="41"/>
        <v>0</v>
      </c>
      <c r="AG178" s="70">
        <f t="shared" si="41"/>
        <v>0</v>
      </c>
      <c r="AH178" s="70">
        <f t="shared" si="41"/>
        <v>0</v>
      </c>
      <c r="AI178" s="70">
        <f t="shared" si="41"/>
        <v>0</v>
      </c>
      <c r="AJ178" s="70">
        <f t="shared" si="41"/>
        <v>0</v>
      </c>
      <c r="AK178" s="70">
        <f t="shared" si="41"/>
        <v>0</v>
      </c>
      <c r="AL178" s="70">
        <f t="shared" si="41"/>
        <v>0</v>
      </c>
      <c r="AM178" s="70">
        <f t="shared" si="41"/>
        <v>0</v>
      </c>
    </row>
    <row r="179" spans="3:40" x14ac:dyDescent="0.25">
      <c r="C179" s="28" t="str">
        <f t="shared" si="37"/>
        <v>Farmaco 50</v>
      </c>
      <c r="D179" s="70">
        <v>0</v>
      </c>
      <c r="E179" s="70">
        <f t="shared" si="38"/>
        <v>0</v>
      </c>
      <c r="F179" s="70">
        <f t="shared" si="41"/>
        <v>0</v>
      </c>
      <c r="G179" s="70">
        <f t="shared" si="41"/>
        <v>0</v>
      </c>
      <c r="H179" s="70">
        <f t="shared" si="41"/>
        <v>0</v>
      </c>
      <c r="I179" s="70">
        <f t="shared" si="41"/>
        <v>0</v>
      </c>
      <c r="J179" s="70">
        <f t="shared" si="41"/>
        <v>0</v>
      </c>
      <c r="K179" s="70">
        <f t="shared" si="41"/>
        <v>0</v>
      </c>
      <c r="L179" s="70">
        <f t="shared" si="41"/>
        <v>0</v>
      </c>
      <c r="M179" s="70">
        <f t="shared" si="41"/>
        <v>0</v>
      </c>
      <c r="N179" s="70">
        <f t="shared" si="41"/>
        <v>0</v>
      </c>
      <c r="O179" s="70">
        <f t="shared" si="41"/>
        <v>0</v>
      </c>
      <c r="P179" s="70">
        <f t="shared" si="41"/>
        <v>0</v>
      </c>
      <c r="Q179" s="70">
        <f t="shared" si="41"/>
        <v>0</v>
      </c>
      <c r="R179" s="70">
        <f t="shared" si="41"/>
        <v>0</v>
      </c>
      <c r="S179" s="70">
        <f t="shared" si="41"/>
        <v>0</v>
      </c>
      <c r="T179" s="70">
        <f t="shared" si="41"/>
        <v>0</v>
      </c>
      <c r="U179" s="70">
        <f t="shared" ref="U179:AM179" si="42">U125-T125</f>
        <v>0</v>
      </c>
      <c r="V179" s="70">
        <f t="shared" si="42"/>
        <v>0</v>
      </c>
      <c r="W179" s="70">
        <f t="shared" si="42"/>
        <v>0</v>
      </c>
      <c r="X179" s="70">
        <f t="shared" si="42"/>
        <v>0</v>
      </c>
      <c r="Y179" s="70">
        <f t="shared" si="42"/>
        <v>0</v>
      </c>
      <c r="Z179" s="70">
        <f t="shared" si="42"/>
        <v>0</v>
      </c>
      <c r="AA179" s="70">
        <f t="shared" si="42"/>
        <v>0</v>
      </c>
      <c r="AB179" s="70">
        <f t="shared" si="42"/>
        <v>0</v>
      </c>
      <c r="AC179" s="70">
        <f t="shared" si="42"/>
        <v>0</v>
      </c>
      <c r="AD179" s="70">
        <f t="shared" si="42"/>
        <v>0</v>
      </c>
      <c r="AE179" s="70">
        <f t="shared" si="42"/>
        <v>0</v>
      </c>
      <c r="AF179" s="70">
        <f t="shared" si="42"/>
        <v>0</v>
      </c>
      <c r="AG179" s="70">
        <f t="shared" si="42"/>
        <v>0</v>
      </c>
      <c r="AH179" s="70">
        <f t="shared" si="42"/>
        <v>0</v>
      </c>
      <c r="AI179" s="70">
        <f t="shared" si="42"/>
        <v>0</v>
      </c>
      <c r="AJ179" s="70">
        <f t="shared" si="42"/>
        <v>0</v>
      </c>
      <c r="AK179" s="70">
        <f t="shared" si="42"/>
        <v>0</v>
      </c>
      <c r="AL179" s="70">
        <f t="shared" si="42"/>
        <v>0</v>
      </c>
      <c r="AM179" s="70">
        <f t="shared" si="42"/>
        <v>0</v>
      </c>
    </row>
    <row r="181" spans="3:40" s="27" customFormat="1" x14ac:dyDescent="0.25">
      <c r="C181" s="27" t="s">
        <v>174</v>
      </c>
      <c r="D181" s="31">
        <f>+D129</f>
        <v>43861</v>
      </c>
      <c r="E181" s="31">
        <f t="shared" ref="E181:AM181" si="43">+E129</f>
        <v>43890</v>
      </c>
      <c r="F181" s="31">
        <f t="shared" si="43"/>
        <v>43921</v>
      </c>
      <c r="G181" s="31">
        <f t="shared" si="43"/>
        <v>43951</v>
      </c>
      <c r="H181" s="31">
        <f t="shared" si="43"/>
        <v>43982</v>
      </c>
      <c r="I181" s="31">
        <f t="shared" si="43"/>
        <v>44012</v>
      </c>
      <c r="J181" s="31">
        <f t="shared" si="43"/>
        <v>44043</v>
      </c>
      <c r="K181" s="31">
        <f t="shared" si="43"/>
        <v>44074</v>
      </c>
      <c r="L181" s="31">
        <f t="shared" si="43"/>
        <v>44104</v>
      </c>
      <c r="M181" s="31">
        <f t="shared" si="43"/>
        <v>44135</v>
      </c>
      <c r="N181" s="31">
        <f t="shared" si="43"/>
        <v>44165</v>
      </c>
      <c r="O181" s="31">
        <f t="shared" si="43"/>
        <v>44196</v>
      </c>
      <c r="P181" s="31">
        <f t="shared" si="43"/>
        <v>44227</v>
      </c>
      <c r="Q181" s="31">
        <f t="shared" si="43"/>
        <v>44255</v>
      </c>
      <c r="R181" s="31">
        <f t="shared" si="43"/>
        <v>44286</v>
      </c>
      <c r="S181" s="31">
        <f t="shared" si="43"/>
        <v>44316</v>
      </c>
      <c r="T181" s="31">
        <f t="shared" si="43"/>
        <v>44347</v>
      </c>
      <c r="U181" s="31">
        <f t="shared" si="43"/>
        <v>44377</v>
      </c>
      <c r="V181" s="31">
        <f t="shared" si="43"/>
        <v>44408</v>
      </c>
      <c r="W181" s="31">
        <f t="shared" si="43"/>
        <v>44439</v>
      </c>
      <c r="X181" s="31">
        <f t="shared" si="43"/>
        <v>44469</v>
      </c>
      <c r="Y181" s="31">
        <f t="shared" si="43"/>
        <v>44500</v>
      </c>
      <c r="Z181" s="31">
        <f t="shared" si="43"/>
        <v>44530</v>
      </c>
      <c r="AA181" s="31">
        <f t="shared" si="43"/>
        <v>44561</v>
      </c>
      <c r="AB181" s="31">
        <f t="shared" si="43"/>
        <v>44592</v>
      </c>
      <c r="AC181" s="31">
        <f t="shared" si="43"/>
        <v>44620</v>
      </c>
      <c r="AD181" s="31">
        <f t="shared" si="43"/>
        <v>44651</v>
      </c>
      <c r="AE181" s="31">
        <f t="shared" si="43"/>
        <v>44681</v>
      </c>
      <c r="AF181" s="31">
        <f t="shared" si="43"/>
        <v>44712</v>
      </c>
      <c r="AG181" s="31">
        <f t="shared" si="43"/>
        <v>44742</v>
      </c>
      <c r="AH181" s="31">
        <f t="shared" si="43"/>
        <v>44773</v>
      </c>
      <c r="AI181" s="31">
        <f t="shared" si="43"/>
        <v>44804</v>
      </c>
      <c r="AJ181" s="31">
        <f t="shared" si="43"/>
        <v>44834</v>
      </c>
      <c r="AK181" s="31">
        <f t="shared" si="43"/>
        <v>44865</v>
      </c>
      <c r="AL181" s="31">
        <f t="shared" si="43"/>
        <v>44895</v>
      </c>
      <c r="AM181" s="31">
        <f t="shared" si="43"/>
        <v>44926</v>
      </c>
    </row>
    <row r="182" spans="3:40" x14ac:dyDescent="0.25">
      <c r="C182" s="28" t="str">
        <f t="shared" ref="C182:C201" si="44">+C130</f>
        <v>Farmaco 1</v>
      </c>
      <c r="D182" s="72">
        <f>+D130*I_VENDITE!E4</f>
        <v>0</v>
      </c>
      <c r="E182" s="72">
        <f>+E130*I_VENDITE!F4</f>
        <v>0</v>
      </c>
      <c r="F182" s="72">
        <f>+F130*I_VENDITE!G4</f>
        <v>0</v>
      </c>
      <c r="G182" s="72">
        <f>+G130*I_VENDITE!H4</f>
        <v>0</v>
      </c>
      <c r="H182" s="72">
        <f>+H130*I_VENDITE!I4</f>
        <v>0</v>
      </c>
      <c r="I182" s="72">
        <f>+I130*I_VENDITE!J4</f>
        <v>0</v>
      </c>
      <c r="J182" s="72">
        <f>+J130*I_VENDITE!K4</f>
        <v>0</v>
      </c>
      <c r="K182" s="72">
        <f>+K130*I_VENDITE!L4</f>
        <v>0</v>
      </c>
      <c r="L182" s="72">
        <f>+L130*I_VENDITE!M4</f>
        <v>0</v>
      </c>
      <c r="M182" s="72">
        <f>+M130*I_VENDITE!N4</f>
        <v>0</v>
      </c>
      <c r="N182" s="72">
        <f>+N130*I_VENDITE!O4</f>
        <v>0</v>
      </c>
      <c r="O182" s="72">
        <f>+O130*I_VENDITE!P4</f>
        <v>0</v>
      </c>
      <c r="P182" s="72">
        <f>+P130*I_VENDITE!Q4</f>
        <v>0</v>
      </c>
      <c r="Q182" s="72">
        <f>+Q130*I_VENDITE!R4</f>
        <v>0</v>
      </c>
      <c r="R182" s="72">
        <f>+R130*I_VENDITE!S4</f>
        <v>0</v>
      </c>
      <c r="S182" s="72">
        <f>+S130*I_VENDITE!T4</f>
        <v>0</v>
      </c>
      <c r="T182" s="72">
        <f>+T130*I_VENDITE!U4</f>
        <v>0</v>
      </c>
      <c r="U182" s="72">
        <f>+U130*I_VENDITE!V4</f>
        <v>0</v>
      </c>
      <c r="V182" s="72">
        <f>+V130*I_VENDITE!W4</f>
        <v>0</v>
      </c>
      <c r="W182" s="72">
        <f>+W130*I_VENDITE!X4</f>
        <v>0</v>
      </c>
      <c r="X182" s="72">
        <f>+X130*I_VENDITE!Y4</f>
        <v>0</v>
      </c>
      <c r="Y182" s="72">
        <f>+Y130*I_VENDITE!Z4</f>
        <v>0</v>
      </c>
      <c r="Z182" s="72">
        <f>+Z130*I_VENDITE!AA4</f>
        <v>0</v>
      </c>
      <c r="AA182" s="72">
        <f>+AA130*I_VENDITE!AB4</f>
        <v>0</v>
      </c>
      <c r="AB182" s="72">
        <f>+AB130*I_VENDITE!AC4</f>
        <v>0</v>
      </c>
      <c r="AC182" s="72">
        <f>+AC130*I_VENDITE!AD4</f>
        <v>0</v>
      </c>
      <c r="AD182" s="72">
        <f>+AD130*I_VENDITE!AE4</f>
        <v>0</v>
      </c>
      <c r="AE182" s="72">
        <f>+AE130*I_VENDITE!AF4</f>
        <v>0</v>
      </c>
      <c r="AF182" s="72">
        <f>+AF130*I_VENDITE!AG4</f>
        <v>0</v>
      </c>
      <c r="AG182" s="72">
        <f>+AG130*I_VENDITE!AH4</f>
        <v>0</v>
      </c>
      <c r="AH182" s="72">
        <f>+AH130*I_VENDITE!AI4</f>
        <v>0</v>
      </c>
      <c r="AI182" s="72">
        <f>+AI130*I_VENDITE!AJ4</f>
        <v>0</v>
      </c>
      <c r="AJ182" s="72">
        <f>+AJ130*I_VENDITE!AK4</f>
        <v>0</v>
      </c>
      <c r="AK182" s="72">
        <f>+AK130*I_VENDITE!AL4</f>
        <v>0</v>
      </c>
      <c r="AL182" s="72">
        <f>+AL130*I_VENDITE!AM4</f>
        <v>0</v>
      </c>
      <c r="AM182" s="72">
        <f>+AM130*I_VENDITE!AN4</f>
        <v>0</v>
      </c>
      <c r="AN182" s="32"/>
    </row>
    <row r="183" spans="3:40" x14ac:dyDescent="0.25">
      <c r="C183" s="28" t="str">
        <f t="shared" si="44"/>
        <v>Farmaco 2</v>
      </c>
      <c r="D183" s="72">
        <f>+D131*I_VENDITE!E5</f>
        <v>0</v>
      </c>
      <c r="E183" s="72">
        <f>+E131*I_VENDITE!F5</f>
        <v>0</v>
      </c>
      <c r="F183" s="72">
        <f>+F131*I_VENDITE!G5</f>
        <v>0</v>
      </c>
      <c r="G183" s="72">
        <f>+G131*I_VENDITE!H5</f>
        <v>0</v>
      </c>
      <c r="H183" s="72">
        <f>+H131*I_VENDITE!I5</f>
        <v>0</v>
      </c>
      <c r="I183" s="72">
        <f>+I131*I_VENDITE!J5</f>
        <v>0</v>
      </c>
      <c r="J183" s="72">
        <f>+J131*I_VENDITE!K5</f>
        <v>0</v>
      </c>
      <c r="K183" s="72">
        <f>+K131*I_VENDITE!L5</f>
        <v>0</v>
      </c>
      <c r="L183" s="72">
        <f>+L131*I_VENDITE!M5</f>
        <v>0</v>
      </c>
      <c r="M183" s="72">
        <f>+M131*I_VENDITE!N5</f>
        <v>0</v>
      </c>
      <c r="N183" s="72">
        <f>+N131*I_VENDITE!O5</f>
        <v>0</v>
      </c>
      <c r="O183" s="72">
        <f>+O131*I_VENDITE!P5</f>
        <v>0</v>
      </c>
      <c r="P183" s="72">
        <f>+P131*I_VENDITE!Q5</f>
        <v>0</v>
      </c>
      <c r="Q183" s="72">
        <f>+Q131*I_VENDITE!R5</f>
        <v>0</v>
      </c>
      <c r="R183" s="72">
        <f>+R131*I_VENDITE!S5</f>
        <v>0</v>
      </c>
      <c r="S183" s="72">
        <f>+S131*I_VENDITE!T5</f>
        <v>0</v>
      </c>
      <c r="T183" s="72">
        <f>+T131*I_VENDITE!U5</f>
        <v>0</v>
      </c>
      <c r="U183" s="72">
        <f>+U131*I_VENDITE!V5</f>
        <v>0</v>
      </c>
      <c r="V183" s="72">
        <f>+V131*I_VENDITE!W5</f>
        <v>0</v>
      </c>
      <c r="W183" s="72">
        <f>+W131*I_VENDITE!X5</f>
        <v>0</v>
      </c>
      <c r="X183" s="72">
        <f>+X131*I_VENDITE!Y5</f>
        <v>0</v>
      </c>
      <c r="Y183" s="72">
        <f>+Y131*I_VENDITE!Z5</f>
        <v>0</v>
      </c>
      <c r="Z183" s="72">
        <f>+Z131*I_VENDITE!AA5</f>
        <v>0</v>
      </c>
      <c r="AA183" s="72">
        <f>+AA131*I_VENDITE!AB5</f>
        <v>0</v>
      </c>
      <c r="AB183" s="72">
        <f>+AB131*I_VENDITE!AC5</f>
        <v>0</v>
      </c>
      <c r="AC183" s="72">
        <f>+AC131*I_VENDITE!AD5</f>
        <v>0</v>
      </c>
      <c r="AD183" s="72">
        <f>+AD131*I_VENDITE!AE5</f>
        <v>0</v>
      </c>
      <c r="AE183" s="72">
        <f>+AE131*I_VENDITE!AF5</f>
        <v>0</v>
      </c>
      <c r="AF183" s="72">
        <f>+AF131*I_VENDITE!AG5</f>
        <v>0</v>
      </c>
      <c r="AG183" s="72">
        <f>+AG131*I_VENDITE!AH5</f>
        <v>0</v>
      </c>
      <c r="AH183" s="72">
        <f>+AH131*I_VENDITE!AI5</f>
        <v>0</v>
      </c>
      <c r="AI183" s="72">
        <f>+AI131*I_VENDITE!AJ5</f>
        <v>0</v>
      </c>
      <c r="AJ183" s="72">
        <f>+AJ131*I_VENDITE!AK5</f>
        <v>0</v>
      </c>
      <c r="AK183" s="72">
        <f>+AK131*I_VENDITE!AL5</f>
        <v>0</v>
      </c>
      <c r="AL183" s="72">
        <f>+AL131*I_VENDITE!AM5</f>
        <v>0</v>
      </c>
      <c r="AM183" s="72">
        <f>+AM131*I_VENDITE!AN5</f>
        <v>0</v>
      </c>
      <c r="AN183" s="32"/>
    </row>
    <row r="184" spans="3:40" x14ac:dyDescent="0.25">
      <c r="C184" s="28" t="str">
        <f t="shared" si="44"/>
        <v>Farmaco 3</v>
      </c>
      <c r="D184" s="72">
        <f>+D132*I_VENDITE!E6</f>
        <v>0</v>
      </c>
      <c r="E184" s="72">
        <f>+E132*I_VENDITE!F6</f>
        <v>0</v>
      </c>
      <c r="F184" s="72">
        <f>+F132*I_VENDITE!G6</f>
        <v>0</v>
      </c>
      <c r="G184" s="72">
        <f>+G132*I_VENDITE!H6</f>
        <v>0</v>
      </c>
      <c r="H184" s="72">
        <f>+H132*I_VENDITE!I6</f>
        <v>0</v>
      </c>
      <c r="I184" s="72">
        <f>+I132*I_VENDITE!J6</f>
        <v>0</v>
      </c>
      <c r="J184" s="72">
        <f>+J132*I_VENDITE!K6</f>
        <v>0</v>
      </c>
      <c r="K184" s="72">
        <f>+K132*I_VENDITE!L6</f>
        <v>0</v>
      </c>
      <c r="L184" s="72">
        <f>+L132*I_VENDITE!M6</f>
        <v>0</v>
      </c>
      <c r="M184" s="72">
        <f>+M132*I_VENDITE!N6</f>
        <v>0</v>
      </c>
      <c r="N184" s="72">
        <f>+N132*I_VENDITE!O6</f>
        <v>0</v>
      </c>
      <c r="O184" s="72">
        <f>+O132*I_VENDITE!P6</f>
        <v>0</v>
      </c>
      <c r="P184" s="72">
        <f>+P132*I_VENDITE!Q6</f>
        <v>0</v>
      </c>
      <c r="Q184" s="72">
        <f>+Q132*I_VENDITE!R6</f>
        <v>0</v>
      </c>
      <c r="R184" s="72">
        <f>+R132*I_VENDITE!S6</f>
        <v>0</v>
      </c>
      <c r="S184" s="72">
        <f>+S132*I_VENDITE!T6</f>
        <v>0</v>
      </c>
      <c r="T184" s="72">
        <f>+T132*I_VENDITE!U6</f>
        <v>0</v>
      </c>
      <c r="U184" s="72">
        <f>+U132*I_VENDITE!V6</f>
        <v>0</v>
      </c>
      <c r="V184" s="72">
        <f>+V132*I_VENDITE!W6</f>
        <v>0</v>
      </c>
      <c r="W184" s="72">
        <f>+W132*I_VENDITE!X6</f>
        <v>0</v>
      </c>
      <c r="X184" s="72">
        <f>+X132*I_VENDITE!Y6</f>
        <v>0</v>
      </c>
      <c r="Y184" s="72">
        <f>+Y132*I_VENDITE!Z6</f>
        <v>0</v>
      </c>
      <c r="Z184" s="72">
        <f>+Z132*I_VENDITE!AA6</f>
        <v>0</v>
      </c>
      <c r="AA184" s="72">
        <f>+AA132*I_VENDITE!AB6</f>
        <v>0</v>
      </c>
      <c r="AB184" s="72">
        <f>+AB132*I_VENDITE!AC6</f>
        <v>0</v>
      </c>
      <c r="AC184" s="72">
        <f>+AC132*I_VENDITE!AD6</f>
        <v>0</v>
      </c>
      <c r="AD184" s="72">
        <f>+AD132*I_VENDITE!AE6</f>
        <v>0</v>
      </c>
      <c r="AE184" s="72">
        <f>+AE132*I_VENDITE!AF6</f>
        <v>0</v>
      </c>
      <c r="AF184" s="72">
        <f>+AF132*I_VENDITE!AG6</f>
        <v>0</v>
      </c>
      <c r="AG184" s="72">
        <f>+AG132*I_VENDITE!AH6</f>
        <v>0</v>
      </c>
      <c r="AH184" s="72">
        <f>+AH132*I_VENDITE!AI6</f>
        <v>0</v>
      </c>
      <c r="AI184" s="72">
        <f>+AI132*I_VENDITE!AJ6</f>
        <v>0</v>
      </c>
      <c r="AJ184" s="72">
        <f>+AJ132*I_VENDITE!AK6</f>
        <v>0</v>
      </c>
      <c r="AK184" s="72">
        <f>+AK132*I_VENDITE!AL6</f>
        <v>0</v>
      </c>
      <c r="AL184" s="72">
        <f>+AL132*I_VENDITE!AM6</f>
        <v>0</v>
      </c>
      <c r="AM184" s="72">
        <f>+AM132*I_VENDITE!AN6</f>
        <v>0</v>
      </c>
      <c r="AN184" s="32"/>
    </row>
    <row r="185" spans="3:40" x14ac:dyDescent="0.25">
      <c r="C185" s="28" t="str">
        <f t="shared" si="44"/>
        <v>Farmaco 4</v>
      </c>
      <c r="D185" s="72">
        <f>+D133*I_VENDITE!E7</f>
        <v>0</v>
      </c>
      <c r="E185" s="72">
        <f>+E133*I_VENDITE!F7</f>
        <v>0</v>
      </c>
      <c r="F185" s="72">
        <f>+F133*I_VENDITE!G7</f>
        <v>0</v>
      </c>
      <c r="G185" s="72">
        <f>+G133*I_VENDITE!H7</f>
        <v>0</v>
      </c>
      <c r="H185" s="72">
        <f>+H133*I_VENDITE!I7</f>
        <v>0</v>
      </c>
      <c r="I185" s="72">
        <f>+I133*I_VENDITE!J7</f>
        <v>0</v>
      </c>
      <c r="J185" s="72">
        <f>+J133*I_VENDITE!K7</f>
        <v>0</v>
      </c>
      <c r="K185" s="72">
        <f>+K133*I_VENDITE!L7</f>
        <v>0</v>
      </c>
      <c r="L185" s="72">
        <f>+L133*I_VENDITE!M7</f>
        <v>0</v>
      </c>
      <c r="M185" s="72">
        <f>+M133*I_VENDITE!N7</f>
        <v>0</v>
      </c>
      <c r="N185" s="72">
        <f>+N133*I_VENDITE!O7</f>
        <v>0</v>
      </c>
      <c r="O185" s="72">
        <f>+O133*I_VENDITE!P7</f>
        <v>0</v>
      </c>
      <c r="P185" s="72">
        <f>+P133*I_VENDITE!Q7</f>
        <v>0</v>
      </c>
      <c r="Q185" s="72">
        <f>+Q133*I_VENDITE!R7</f>
        <v>0</v>
      </c>
      <c r="R185" s="72">
        <f>+R133*I_VENDITE!S7</f>
        <v>0</v>
      </c>
      <c r="S185" s="72">
        <f>+S133*I_VENDITE!T7</f>
        <v>0</v>
      </c>
      <c r="T185" s="72">
        <f>+T133*I_VENDITE!U7</f>
        <v>0</v>
      </c>
      <c r="U185" s="72">
        <f>+U133*I_VENDITE!V7</f>
        <v>0</v>
      </c>
      <c r="V185" s="72">
        <f>+V133*I_VENDITE!W7</f>
        <v>0</v>
      </c>
      <c r="W185" s="72">
        <f>+W133*I_VENDITE!X7</f>
        <v>0</v>
      </c>
      <c r="X185" s="72">
        <f>+X133*I_VENDITE!Y7</f>
        <v>0</v>
      </c>
      <c r="Y185" s="72">
        <f>+Y133*I_VENDITE!Z7</f>
        <v>0</v>
      </c>
      <c r="Z185" s="72">
        <f>+Z133*I_VENDITE!AA7</f>
        <v>0</v>
      </c>
      <c r="AA185" s="72">
        <f>+AA133*I_VENDITE!AB7</f>
        <v>0</v>
      </c>
      <c r="AB185" s="72">
        <f>+AB133*I_VENDITE!AC7</f>
        <v>0</v>
      </c>
      <c r="AC185" s="72">
        <f>+AC133*I_VENDITE!AD7</f>
        <v>0</v>
      </c>
      <c r="AD185" s="72">
        <f>+AD133*I_VENDITE!AE7</f>
        <v>0</v>
      </c>
      <c r="AE185" s="72">
        <f>+AE133*I_VENDITE!AF7</f>
        <v>0</v>
      </c>
      <c r="AF185" s="72">
        <f>+AF133*I_VENDITE!AG7</f>
        <v>0</v>
      </c>
      <c r="AG185" s="72">
        <f>+AG133*I_VENDITE!AH7</f>
        <v>0</v>
      </c>
      <c r="AH185" s="72">
        <f>+AH133*I_VENDITE!AI7</f>
        <v>0</v>
      </c>
      <c r="AI185" s="72">
        <f>+AI133*I_VENDITE!AJ7</f>
        <v>0</v>
      </c>
      <c r="AJ185" s="72">
        <f>+AJ133*I_VENDITE!AK7</f>
        <v>0</v>
      </c>
      <c r="AK185" s="72">
        <f>+AK133*I_VENDITE!AL7</f>
        <v>0</v>
      </c>
      <c r="AL185" s="72">
        <f>+AL133*I_VENDITE!AM7</f>
        <v>0</v>
      </c>
      <c r="AM185" s="72">
        <f>+AM133*I_VENDITE!AN7</f>
        <v>0</v>
      </c>
      <c r="AN185" s="32"/>
    </row>
    <row r="186" spans="3:40" x14ac:dyDescent="0.25">
      <c r="C186" s="28" t="str">
        <f t="shared" si="44"/>
        <v>Farmaco 5</v>
      </c>
      <c r="D186" s="72">
        <f>+D134*I_VENDITE!E8</f>
        <v>0</v>
      </c>
      <c r="E186" s="72">
        <f>+E134*I_VENDITE!F8</f>
        <v>0</v>
      </c>
      <c r="F186" s="72">
        <f>+F134*I_VENDITE!G8</f>
        <v>0</v>
      </c>
      <c r="G186" s="72">
        <f>+G134*I_VENDITE!H8</f>
        <v>0</v>
      </c>
      <c r="H186" s="72">
        <f>+H134*I_VENDITE!I8</f>
        <v>0</v>
      </c>
      <c r="I186" s="72">
        <f>+I134*I_VENDITE!J8</f>
        <v>0</v>
      </c>
      <c r="J186" s="72">
        <f>+J134*I_VENDITE!K8</f>
        <v>0</v>
      </c>
      <c r="K186" s="72">
        <f>+K134*I_VENDITE!L8</f>
        <v>0</v>
      </c>
      <c r="L186" s="72">
        <f>+L134*I_VENDITE!M8</f>
        <v>0</v>
      </c>
      <c r="M186" s="72">
        <f>+M134*I_VENDITE!N8</f>
        <v>0</v>
      </c>
      <c r="N186" s="72">
        <f>+N134*I_VENDITE!O8</f>
        <v>0</v>
      </c>
      <c r="O186" s="72">
        <f>+O134*I_VENDITE!P8</f>
        <v>0</v>
      </c>
      <c r="P186" s="72">
        <f>+P134*I_VENDITE!Q8</f>
        <v>0</v>
      </c>
      <c r="Q186" s="72">
        <f>+Q134*I_VENDITE!R8</f>
        <v>0</v>
      </c>
      <c r="R186" s="72">
        <f>+R134*I_VENDITE!S8</f>
        <v>0</v>
      </c>
      <c r="S186" s="72">
        <f>+S134*I_VENDITE!T8</f>
        <v>0</v>
      </c>
      <c r="T186" s="72">
        <f>+T134*I_VENDITE!U8</f>
        <v>0</v>
      </c>
      <c r="U186" s="72">
        <f>+U134*I_VENDITE!V8</f>
        <v>0</v>
      </c>
      <c r="V186" s="72">
        <f>+V134*I_VENDITE!W8</f>
        <v>0</v>
      </c>
      <c r="W186" s="72">
        <f>+W134*I_VENDITE!X8</f>
        <v>0</v>
      </c>
      <c r="X186" s="72">
        <f>+X134*I_VENDITE!Y8</f>
        <v>0</v>
      </c>
      <c r="Y186" s="72">
        <f>+Y134*I_VENDITE!Z8</f>
        <v>0</v>
      </c>
      <c r="Z186" s="72">
        <f>+Z134*I_VENDITE!AA8</f>
        <v>0</v>
      </c>
      <c r="AA186" s="72">
        <f>+AA134*I_VENDITE!AB8</f>
        <v>0</v>
      </c>
      <c r="AB186" s="72">
        <f>+AB134*I_VENDITE!AC8</f>
        <v>0</v>
      </c>
      <c r="AC186" s="72">
        <f>+AC134*I_VENDITE!AD8</f>
        <v>0</v>
      </c>
      <c r="AD186" s="72">
        <f>+AD134*I_VENDITE!AE8</f>
        <v>0</v>
      </c>
      <c r="AE186" s="72">
        <f>+AE134*I_VENDITE!AF8</f>
        <v>0</v>
      </c>
      <c r="AF186" s="72">
        <f>+AF134*I_VENDITE!AG8</f>
        <v>0</v>
      </c>
      <c r="AG186" s="72">
        <f>+AG134*I_VENDITE!AH8</f>
        <v>0</v>
      </c>
      <c r="AH186" s="72">
        <f>+AH134*I_VENDITE!AI8</f>
        <v>0</v>
      </c>
      <c r="AI186" s="72">
        <f>+AI134*I_VENDITE!AJ8</f>
        <v>0</v>
      </c>
      <c r="AJ186" s="72">
        <f>+AJ134*I_VENDITE!AK8</f>
        <v>0</v>
      </c>
      <c r="AK186" s="72">
        <f>+AK134*I_VENDITE!AL8</f>
        <v>0</v>
      </c>
      <c r="AL186" s="72">
        <f>+AL134*I_VENDITE!AM8</f>
        <v>0</v>
      </c>
      <c r="AM186" s="72">
        <f>+AM134*I_VENDITE!AN8</f>
        <v>0</v>
      </c>
      <c r="AN186" s="32"/>
    </row>
    <row r="187" spans="3:40" x14ac:dyDescent="0.25">
      <c r="C187" s="28" t="str">
        <f t="shared" si="44"/>
        <v>Farmaco 6</v>
      </c>
      <c r="D187" s="72">
        <f>+D135*I_VENDITE!E9</f>
        <v>0</v>
      </c>
      <c r="E187" s="72">
        <f>+E135*I_VENDITE!F9</f>
        <v>0</v>
      </c>
      <c r="F187" s="72">
        <f>+F135*I_VENDITE!G9</f>
        <v>0</v>
      </c>
      <c r="G187" s="72">
        <f>+G135*I_VENDITE!H9</f>
        <v>0</v>
      </c>
      <c r="H187" s="72">
        <f>+H135*I_VENDITE!I9</f>
        <v>0</v>
      </c>
      <c r="I187" s="72">
        <f>+I135*I_VENDITE!J9</f>
        <v>0</v>
      </c>
      <c r="J187" s="72">
        <f>+J135*I_VENDITE!K9</f>
        <v>0</v>
      </c>
      <c r="K187" s="72">
        <f>+K135*I_VENDITE!L9</f>
        <v>0</v>
      </c>
      <c r="L187" s="72">
        <f>+L135*I_VENDITE!M9</f>
        <v>0</v>
      </c>
      <c r="M187" s="72">
        <f>+M135*I_VENDITE!N9</f>
        <v>0</v>
      </c>
      <c r="N187" s="72">
        <f>+N135*I_VENDITE!O9</f>
        <v>0</v>
      </c>
      <c r="O187" s="72">
        <f>+O135*I_VENDITE!P9</f>
        <v>0</v>
      </c>
      <c r="P187" s="72">
        <f>+P135*I_VENDITE!Q9</f>
        <v>0</v>
      </c>
      <c r="Q187" s="72">
        <f>+Q135*I_VENDITE!R9</f>
        <v>0</v>
      </c>
      <c r="R187" s="72">
        <f>+R135*I_VENDITE!S9</f>
        <v>0</v>
      </c>
      <c r="S187" s="72">
        <f>+S135*I_VENDITE!T9</f>
        <v>0</v>
      </c>
      <c r="T187" s="72">
        <f>+T135*I_VENDITE!U9</f>
        <v>0</v>
      </c>
      <c r="U187" s="72">
        <f>+U135*I_VENDITE!V9</f>
        <v>0</v>
      </c>
      <c r="V187" s="72">
        <f>+V135*I_VENDITE!W9</f>
        <v>0</v>
      </c>
      <c r="W187" s="72">
        <f>+W135*I_VENDITE!X9</f>
        <v>0</v>
      </c>
      <c r="X187" s="72">
        <f>+X135*I_VENDITE!Y9</f>
        <v>0</v>
      </c>
      <c r="Y187" s="72">
        <f>+Y135*I_VENDITE!Z9</f>
        <v>0</v>
      </c>
      <c r="Z187" s="72">
        <f>+Z135*I_VENDITE!AA9</f>
        <v>0</v>
      </c>
      <c r="AA187" s="72">
        <f>+AA135*I_VENDITE!AB9</f>
        <v>0</v>
      </c>
      <c r="AB187" s="72">
        <f>+AB135*I_VENDITE!AC9</f>
        <v>0</v>
      </c>
      <c r="AC187" s="72">
        <f>+AC135*I_VENDITE!AD9</f>
        <v>0</v>
      </c>
      <c r="AD187" s="72">
        <f>+AD135*I_VENDITE!AE9</f>
        <v>0</v>
      </c>
      <c r="AE187" s="72">
        <f>+AE135*I_VENDITE!AF9</f>
        <v>0</v>
      </c>
      <c r="AF187" s="72">
        <f>+AF135*I_VENDITE!AG9</f>
        <v>0</v>
      </c>
      <c r="AG187" s="72">
        <f>+AG135*I_VENDITE!AH9</f>
        <v>0</v>
      </c>
      <c r="AH187" s="72">
        <f>+AH135*I_VENDITE!AI9</f>
        <v>0</v>
      </c>
      <c r="AI187" s="72">
        <f>+AI135*I_VENDITE!AJ9</f>
        <v>0</v>
      </c>
      <c r="AJ187" s="72">
        <f>+AJ135*I_VENDITE!AK9</f>
        <v>0</v>
      </c>
      <c r="AK187" s="72">
        <f>+AK135*I_VENDITE!AL9</f>
        <v>0</v>
      </c>
      <c r="AL187" s="72">
        <f>+AL135*I_VENDITE!AM9</f>
        <v>0</v>
      </c>
      <c r="AM187" s="72">
        <f>+AM135*I_VENDITE!AN9</f>
        <v>0</v>
      </c>
      <c r="AN187" s="32"/>
    </row>
    <row r="188" spans="3:40" x14ac:dyDescent="0.25">
      <c r="C188" s="28" t="str">
        <f t="shared" si="44"/>
        <v>Farmaco 7</v>
      </c>
      <c r="D188" s="72">
        <f>+D136*I_VENDITE!E10</f>
        <v>0</v>
      </c>
      <c r="E188" s="72">
        <f>+E136*I_VENDITE!F10</f>
        <v>0</v>
      </c>
      <c r="F188" s="72">
        <f>+F136*I_VENDITE!G10</f>
        <v>0</v>
      </c>
      <c r="G188" s="72">
        <f>+G136*I_VENDITE!H10</f>
        <v>0</v>
      </c>
      <c r="H188" s="72">
        <f>+H136*I_VENDITE!I10</f>
        <v>0</v>
      </c>
      <c r="I188" s="72">
        <f>+I136*I_VENDITE!J10</f>
        <v>0</v>
      </c>
      <c r="J188" s="72">
        <f>+J136*I_VENDITE!K10</f>
        <v>0</v>
      </c>
      <c r="K188" s="72">
        <f>+K136*I_VENDITE!L10</f>
        <v>0</v>
      </c>
      <c r="L188" s="72">
        <f>+L136*I_VENDITE!M10</f>
        <v>0</v>
      </c>
      <c r="M188" s="72">
        <f>+M136*I_VENDITE!N10</f>
        <v>0</v>
      </c>
      <c r="N188" s="72">
        <f>+N136*I_VENDITE!O10</f>
        <v>0</v>
      </c>
      <c r="O188" s="72">
        <f>+O136*I_VENDITE!P10</f>
        <v>0</v>
      </c>
      <c r="P188" s="72">
        <f>+P136*I_VENDITE!Q10</f>
        <v>0</v>
      </c>
      <c r="Q188" s="72">
        <f>+Q136*I_VENDITE!R10</f>
        <v>0</v>
      </c>
      <c r="R188" s="72">
        <f>+R136*I_VENDITE!S10</f>
        <v>0</v>
      </c>
      <c r="S188" s="72">
        <f>+S136*I_VENDITE!T10</f>
        <v>0</v>
      </c>
      <c r="T188" s="72">
        <f>+T136*I_VENDITE!U10</f>
        <v>0</v>
      </c>
      <c r="U188" s="72">
        <f>+U136*I_VENDITE!V10</f>
        <v>0</v>
      </c>
      <c r="V188" s="72">
        <f>+V136*I_VENDITE!W10</f>
        <v>0</v>
      </c>
      <c r="W188" s="72">
        <f>+W136*I_VENDITE!X10</f>
        <v>0</v>
      </c>
      <c r="X188" s="72">
        <f>+X136*I_VENDITE!Y10</f>
        <v>0</v>
      </c>
      <c r="Y188" s="72">
        <f>+Y136*I_VENDITE!Z10</f>
        <v>0</v>
      </c>
      <c r="Z188" s="72">
        <f>+Z136*I_VENDITE!AA10</f>
        <v>0</v>
      </c>
      <c r="AA188" s="72">
        <f>+AA136*I_VENDITE!AB10</f>
        <v>0</v>
      </c>
      <c r="AB188" s="72">
        <f>+AB136*I_VENDITE!AC10</f>
        <v>0</v>
      </c>
      <c r="AC188" s="72">
        <f>+AC136*I_VENDITE!AD10</f>
        <v>0</v>
      </c>
      <c r="AD188" s="72">
        <f>+AD136*I_VENDITE!AE10</f>
        <v>0</v>
      </c>
      <c r="AE188" s="72">
        <f>+AE136*I_VENDITE!AF10</f>
        <v>0</v>
      </c>
      <c r="AF188" s="72">
        <f>+AF136*I_VENDITE!AG10</f>
        <v>0</v>
      </c>
      <c r="AG188" s="72">
        <f>+AG136*I_VENDITE!AH10</f>
        <v>0</v>
      </c>
      <c r="AH188" s="72">
        <f>+AH136*I_VENDITE!AI10</f>
        <v>0</v>
      </c>
      <c r="AI188" s="72">
        <f>+AI136*I_VENDITE!AJ10</f>
        <v>0</v>
      </c>
      <c r="AJ188" s="72">
        <f>+AJ136*I_VENDITE!AK10</f>
        <v>0</v>
      </c>
      <c r="AK188" s="72">
        <f>+AK136*I_VENDITE!AL10</f>
        <v>0</v>
      </c>
      <c r="AL188" s="72">
        <f>+AL136*I_VENDITE!AM10</f>
        <v>0</v>
      </c>
      <c r="AM188" s="72">
        <f>+AM136*I_VENDITE!AN10</f>
        <v>0</v>
      </c>
      <c r="AN188" s="32"/>
    </row>
    <row r="189" spans="3:40" x14ac:dyDescent="0.25">
      <c r="C189" s="28" t="str">
        <f t="shared" si="44"/>
        <v>Farmaco 8</v>
      </c>
      <c r="D189" s="72">
        <f>+D137*I_VENDITE!E11</f>
        <v>0</v>
      </c>
      <c r="E189" s="72">
        <f>+E137*I_VENDITE!F11</f>
        <v>0</v>
      </c>
      <c r="F189" s="72">
        <f>+F137*I_VENDITE!G11</f>
        <v>0</v>
      </c>
      <c r="G189" s="72">
        <f>+G137*I_VENDITE!H11</f>
        <v>0</v>
      </c>
      <c r="H189" s="72">
        <f>+H137*I_VENDITE!I11</f>
        <v>0</v>
      </c>
      <c r="I189" s="72">
        <f>+I137*I_VENDITE!J11</f>
        <v>0</v>
      </c>
      <c r="J189" s="72">
        <f>+J137*I_VENDITE!K11</f>
        <v>0</v>
      </c>
      <c r="K189" s="72">
        <f>+K137*I_VENDITE!L11</f>
        <v>0</v>
      </c>
      <c r="L189" s="72">
        <f>+L137*I_VENDITE!M11</f>
        <v>0</v>
      </c>
      <c r="M189" s="72">
        <f>+M137*I_VENDITE!N11</f>
        <v>0</v>
      </c>
      <c r="N189" s="72">
        <f>+N137*I_VENDITE!O11</f>
        <v>0</v>
      </c>
      <c r="O189" s="72">
        <f>+O137*I_VENDITE!P11</f>
        <v>0</v>
      </c>
      <c r="P189" s="72">
        <f>+P137*I_VENDITE!Q11</f>
        <v>0</v>
      </c>
      <c r="Q189" s="72">
        <f>+Q137*I_VENDITE!R11</f>
        <v>0</v>
      </c>
      <c r="R189" s="72">
        <f>+R137*I_VENDITE!S11</f>
        <v>0</v>
      </c>
      <c r="S189" s="72">
        <f>+S137*I_VENDITE!T11</f>
        <v>0</v>
      </c>
      <c r="T189" s="72">
        <f>+T137*I_VENDITE!U11</f>
        <v>0</v>
      </c>
      <c r="U189" s="72">
        <f>+U137*I_VENDITE!V11</f>
        <v>0</v>
      </c>
      <c r="V189" s="72">
        <f>+V137*I_VENDITE!W11</f>
        <v>0</v>
      </c>
      <c r="W189" s="72">
        <f>+W137*I_VENDITE!X11</f>
        <v>0</v>
      </c>
      <c r="X189" s="72">
        <f>+X137*I_VENDITE!Y11</f>
        <v>0</v>
      </c>
      <c r="Y189" s="72">
        <f>+Y137*I_VENDITE!Z11</f>
        <v>0</v>
      </c>
      <c r="Z189" s="72">
        <f>+Z137*I_VENDITE!AA11</f>
        <v>0</v>
      </c>
      <c r="AA189" s="72">
        <f>+AA137*I_VENDITE!AB11</f>
        <v>0</v>
      </c>
      <c r="AB189" s="72">
        <f>+AB137*I_VENDITE!AC11</f>
        <v>0</v>
      </c>
      <c r="AC189" s="72">
        <f>+AC137*I_VENDITE!AD11</f>
        <v>0</v>
      </c>
      <c r="AD189" s="72">
        <f>+AD137*I_VENDITE!AE11</f>
        <v>0</v>
      </c>
      <c r="AE189" s="72">
        <f>+AE137*I_VENDITE!AF11</f>
        <v>0</v>
      </c>
      <c r="AF189" s="72">
        <f>+AF137*I_VENDITE!AG11</f>
        <v>0</v>
      </c>
      <c r="AG189" s="72">
        <f>+AG137*I_VENDITE!AH11</f>
        <v>0</v>
      </c>
      <c r="AH189" s="72">
        <f>+AH137*I_VENDITE!AI11</f>
        <v>0</v>
      </c>
      <c r="AI189" s="72">
        <f>+AI137*I_VENDITE!AJ11</f>
        <v>0</v>
      </c>
      <c r="AJ189" s="72">
        <f>+AJ137*I_VENDITE!AK11</f>
        <v>0</v>
      </c>
      <c r="AK189" s="72">
        <f>+AK137*I_VENDITE!AL11</f>
        <v>0</v>
      </c>
      <c r="AL189" s="72">
        <f>+AL137*I_VENDITE!AM11</f>
        <v>0</v>
      </c>
      <c r="AM189" s="72">
        <f>+AM137*I_VENDITE!AN11</f>
        <v>0</v>
      </c>
      <c r="AN189" s="32"/>
    </row>
    <row r="190" spans="3:40" x14ac:dyDescent="0.25">
      <c r="C190" s="28" t="str">
        <f t="shared" si="44"/>
        <v>Farmaco 9</v>
      </c>
      <c r="D190" s="72">
        <f>+D138*I_VENDITE!E12</f>
        <v>0</v>
      </c>
      <c r="E190" s="72">
        <f>+E138*I_VENDITE!F12</f>
        <v>0</v>
      </c>
      <c r="F190" s="72">
        <f>+F138*I_VENDITE!G12</f>
        <v>0</v>
      </c>
      <c r="G190" s="72">
        <f>+G138*I_VENDITE!H12</f>
        <v>0</v>
      </c>
      <c r="H190" s="72">
        <f>+H138*I_VENDITE!I12</f>
        <v>0</v>
      </c>
      <c r="I190" s="72">
        <f>+I138*I_VENDITE!J12</f>
        <v>0</v>
      </c>
      <c r="J190" s="72">
        <f>+J138*I_VENDITE!K12</f>
        <v>0</v>
      </c>
      <c r="K190" s="72">
        <f>+K138*I_VENDITE!L12</f>
        <v>0</v>
      </c>
      <c r="L190" s="72">
        <f>+L138*I_VENDITE!M12</f>
        <v>0</v>
      </c>
      <c r="M190" s="72">
        <f>+M138*I_VENDITE!N12</f>
        <v>0</v>
      </c>
      <c r="N190" s="72">
        <f>+N138*I_VENDITE!O12</f>
        <v>0</v>
      </c>
      <c r="O190" s="72">
        <f>+O138*I_VENDITE!P12</f>
        <v>0</v>
      </c>
      <c r="P190" s="72">
        <f>+P138*I_VENDITE!Q12</f>
        <v>0</v>
      </c>
      <c r="Q190" s="72">
        <f>+Q138*I_VENDITE!R12</f>
        <v>0</v>
      </c>
      <c r="R190" s="72">
        <f>+R138*I_VENDITE!S12</f>
        <v>0</v>
      </c>
      <c r="S190" s="72">
        <f>+S138*I_VENDITE!T12</f>
        <v>0</v>
      </c>
      <c r="T190" s="72">
        <f>+T138*I_VENDITE!U12</f>
        <v>0</v>
      </c>
      <c r="U190" s="72">
        <f>+U138*I_VENDITE!V12</f>
        <v>0</v>
      </c>
      <c r="V190" s="72">
        <f>+V138*I_VENDITE!W12</f>
        <v>0</v>
      </c>
      <c r="W190" s="72">
        <f>+W138*I_VENDITE!X12</f>
        <v>0</v>
      </c>
      <c r="X190" s="72">
        <f>+X138*I_VENDITE!Y12</f>
        <v>0</v>
      </c>
      <c r="Y190" s="72">
        <f>+Y138*I_VENDITE!Z12</f>
        <v>0</v>
      </c>
      <c r="Z190" s="72">
        <f>+Z138*I_VENDITE!AA12</f>
        <v>0</v>
      </c>
      <c r="AA190" s="72">
        <f>+AA138*I_VENDITE!AB12</f>
        <v>0</v>
      </c>
      <c r="AB190" s="72">
        <f>+AB138*I_VENDITE!AC12</f>
        <v>0</v>
      </c>
      <c r="AC190" s="72">
        <f>+AC138*I_VENDITE!AD12</f>
        <v>0</v>
      </c>
      <c r="AD190" s="72">
        <f>+AD138*I_VENDITE!AE12</f>
        <v>0</v>
      </c>
      <c r="AE190" s="72">
        <f>+AE138*I_VENDITE!AF12</f>
        <v>0</v>
      </c>
      <c r="AF190" s="72">
        <f>+AF138*I_VENDITE!AG12</f>
        <v>0</v>
      </c>
      <c r="AG190" s="72">
        <f>+AG138*I_VENDITE!AH12</f>
        <v>0</v>
      </c>
      <c r="AH190" s="72">
        <f>+AH138*I_VENDITE!AI12</f>
        <v>0</v>
      </c>
      <c r="AI190" s="72">
        <f>+AI138*I_VENDITE!AJ12</f>
        <v>0</v>
      </c>
      <c r="AJ190" s="72">
        <f>+AJ138*I_VENDITE!AK12</f>
        <v>0</v>
      </c>
      <c r="AK190" s="72">
        <f>+AK138*I_VENDITE!AL12</f>
        <v>0</v>
      </c>
      <c r="AL190" s="72">
        <f>+AL138*I_VENDITE!AM12</f>
        <v>0</v>
      </c>
      <c r="AM190" s="72">
        <f>+AM138*I_VENDITE!AN12</f>
        <v>0</v>
      </c>
      <c r="AN190" s="32"/>
    </row>
    <row r="191" spans="3:40" x14ac:dyDescent="0.25">
      <c r="C191" s="28" t="str">
        <f t="shared" si="44"/>
        <v>Farmaco 10</v>
      </c>
      <c r="D191" s="72">
        <f>+D139*I_VENDITE!E13</f>
        <v>0</v>
      </c>
      <c r="E191" s="72">
        <f>+E139*I_VENDITE!F13</f>
        <v>0</v>
      </c>
      <c r="F191" s="72">
        <f>+F139*I_VENDITE!G13</f>
        <v>0</v>
      </c>
      <c r="G191" s="72">
        <f>+G139*I_VENDITE!H13</f>
        <v>0</v>
      </c>
      <c r="H191" s="72">
        <f>+H139*I_VENDITE!I13</f>
        <v>0</v>
      </c>
      <c r="I191" s="72">
        <f>+I139*I_VENDITE!J13</f>
        <v>0</v>
      </c>
      <c r="J191" s="72">
        <f>+J139*I_VENDITE!K13</f>
        <v>0</v>
      </c>
      <c r="K191" s="72">
        <f>+K139*I_VENDITE!L13</f>
        <v>0</v>
      </c>
      <c r="L191" s="72">
        <f>+L139*I_VENDITE!M13</f>
        <v>0</v>
      </c>
      <c r="M191" s="72">
        <f>+M139*I_VENDITE!N13</f>
        <v>0</v>
      </c>
      <c r="N191" s="72">
        <f>+N139*I_VENDITE!O13</f>
        <v>0</v>
      </c>
      <c r="O191" s="72">
        <f>+O139*I_VENDITE!P13</f>
        <v>0</v>
      </c>
      <c r="P191" s="72">
        <f>+P139*I_VENDITE!Q13</f>
        <v>0</v>
      </c>
      <c r="Q191" s="72">
        <f>+Q139*I_VENDITE!R13</f>
        <v>0</v>
      </c>
      <c r="R191" s="72">
        <f>+R139*I_VENDITE!S13</f>
        <v>0</v>
      </c>
      <c r="S191" s="72">
        <f>+S139*I_VENDITE!T13</f>
        <v>0</v>
      </c>
      <c r="T191" s="72">
        <f>+T139*I_VENDITE!U13</f>
        <v>0</v>
      </c>
      <c r="U191" s="72">
        <f>+U139*I_VENDITE!V13</f>
        <v>0</v>
      </c>
      <c r="V191" s="72">
        <f>+V139*I_VENDITE!W13</f>
        <v>0</v>
      </c>
      <c r="W191" s="72">
        <f>+W139*I_VENDITE!X13</f>
        <v>0</v>
      </c>
      <c r="X191" s="72">
        <f>+X139*I_VENDITE!Y13</f>
        <v>0</v>
      </c>
      <c r="Y191" s="72">
        <f>+Y139*I_VENDITE!Z13</f>
        <v>0</v>
      </c>
      <c r="Z191" s="72">
        <f>+Z139*I_VENDITE!AA13</f>
        <v>0</v>
      </c>
      <c r="AA191" s="72">
        <f>+AA139*I_VENDITE!AB13</f>
        <v>0</v>
      </c>
      <c r="AB191" s="72">
        <f>+AB139*I_VENDITE!AC13</f>
        <v>0</v>
      </c>
      <c r="AC191" s="72">
        <f>+AC139*I_VENDITE!AD13</f>
        <v>0</v>
      </c>
      <c r="AD191" s="72">
        <f>+AD139*I_VENDITE!AE13</f>
        <v>0</v>
      </c>
      <c r="AE191" s="72">
        <f>+AE139*I_VENDITE!AF13</f>
        <v>0</v>
      </c>
      <c r="AF191" s="72">
        <f>+AF139*I_VENDITE!AG13</f>
        <v>0</v>
      </c>
      <c r="AG191" s="72">
        <f>+AG139*I_VENDITE!AH13</f>
        <v>0</v>
      </c>
      <c r="AH191" s="72">
        <f>+AH139*I_VENDITE!AI13</f>
        <v>0</v>
      </c>
      <c r="AI191" s="72">
        <f>+AI139*I_VENDITE!AJ13</f>
        <v>0</v>
      </c>
      <c r="AJ191" s="72">
        <f>+AJ139*I_VENDITE!AK13</f>
        <v>0</v>
      </c>
      <c r="AK191" s="72">
        <f>+AK139*I_VENDITE!AL13</f>
        <v>0</v>
      </c>
      <c r="AL191" s="72">
        <f>+AL139*I_VENDITE!AM13</f>
        <v>0</v>
      </c>
      <c r="AM191" s="72">
        <f>+AM139*I_VENDITE!AN13</f>
        <v>0</v>
      </c>
      <c r="AN191" s="32"/>
    </row>
    <row r="192" spans="3:40" x14ac:dyDescent="0.25">
      <c r="C192" s="28" t="str">
        <f t="shared" si="44"/>
        <v>Farmaco 11</v>
      </c>
      <c r="D192" s="72">
        <f>+D140*I_VENDITE!E14</f>
        <v>0</v>
      </c>
      <c r="E192" s="72">
        <f>+E140*I_VENDITE!F14</f>
        <v>0</v>
      </c>
      <c r="F192" s="72">
        <f>+F140*I_VENDITE!G14</f>
        <v>0</v>
      </c>
      <c r="G192" s="72">
        <f>+G140*I_VENDITE!H14</f>
        <v>0</v>
      </c>
      <c r="H192" s="72">
        <f>+H140*I_VENDITE!I14</f>
        <v>0</v>
      </c>
      <c r="I192" s="72">
        <f>+I140*I_VENDITE!J14</f>
        <v>0</v>
      </c>
      <c r="J192" s="72">
        <f>+J140*I_VENDITE!K14</f>
        <v>0</v>
      </c>
      <c r="K192" s="72">
        <f>+K140*I_VENDITE!L14</f>
        <v>0</v>
      </c>
      <c r="L192" s="72">
        <f>+L140*I_VENDITE!M14</f>
        <v>0</v>
      </c>
      <c r="M192" s="72">
        <f>+M140*I_VENDITE!N14</f>
        <v>0</v>
      </c>
      <c r="N192" s="72">
        <f>+N140*I_VENDITE!O14</f>
        <v>0</v>
      </c>
      <c r="O192" s="72">
        <f>+O140*I_VENDITE!P14</f>
        <v>0</v>
      </c>
      <c r="P192" s="72">
        <f>+P140*I_VENDITE!Q14</f>
        <v>0</v>
      </c>
      <c r="Q192" s="72">
        <f>+Q140*I_VENDITE!R14</f>
        <v>0</v>
      </c>
      <c r="R192" s="72">
        <f>+R140*I_VENDITE!S14</f>
        <v>0</v>
      </c>
      <c r="S192" s="72">
        <f>+S140*I_VENDITE!T14</f>
        <v>0</v>
      </c>
      <c r="T192" s="72">
        <f>+T140*I_VENDITE!U14</f>
        <v>0</v>
      </c>
      <c r="U192" s="72">
        <f>+U140*I_VENDITE!V14</f>
        <v>0</v>
      </c>
      <c r="V192" s="72">
        <f>+V140*I_VENDITE!W14</f>
        <v>0</v>
      </c>
      <c r="W192" s="72">
        <f>+W140*I_VENDITE!X14</f>
        <v>0</v>
      </c>
      <c r="X192" s="72">
        <f>+X140*I_VENDITE!Y14</f>
        <v>0</v>
      </c>
      <c r="Y192" s="72">
        <f>+Y140*I_VENDITE!Z14</f>
        <v>0</v>
      </c>
      <c r="Z192" s="72">
        <f>+Z140*I_VENDITE!AA14</f>
        <v>0</v>
      </c>
      <c r="AA192" s="72">
        <f>+AA140*I_VENDITE!AB14</f>
        <v>0</v>
      </c>
      <c r="AB192" s="72">
        <f>+AB140*I_VENDITE!AC14</f>
        <v>0</v>
      </c>
      <c r="AC192" s="72">
        <f>+AC140*I_VENDITE!AD14</f>
        <v>0</v>
      </c>
      <c r="AD192" s="72">
        <f>+AD140*I_VENDITE!AE14</f>
        <v>0</v>
      </c>
      <c r="AE192" s="72">
        <f>+AE140*I_VENDITE!AF14</f>
        <v>0</v>
      </c>
      <c r="AF192" s="72">
        <f>+AF140*I_VENDITE!AG14</f>
        <v>0</v>
      </c>
      <c r="AG192" s="72">
        <f>+AG140*I_VENDITE!AH14</f>
        <v>0</v>
      </c>
      <c r="AH192" s="72">
        <f>+AH140*I_VENDITE!AI14</f>
        <v>0</v>
      </c>
      <c r="AI192" s="72">
        <f>+AI140*I_VENDITE!AJ14</f>
        <v>0</v>
      </c>
      <c r="AJ192" s="72">
        <f>+AJ140*I_VENDITE!AK14</f>
        <v>0</v>
      </c>
      <c r="AK192" s="72">
        <f>+AK140*I_VENDITE!AL14</f>
        <v>0</v>
      </c>
      <c r="AL192" s="72">
        <f>+AL140*I_VENDITE!AM14</f>
        <v>0</v>
      </c>
      <c r="AM192" s="72">
        <f>+AM140*I_VENDITE!AN14</f>
        <v>0</v>
      </c>
      <c r="AN192" s="32"/>
    </row>
    <row r="193" spans="3:40" x14ac:dyDescent="0.25">
      <c r="C193" s="28" t="str">
        <f t="shared" si="44"/>
        <v>Farmaco 12</v>
      </c>
      <c r="D193" s="72">
        <f>+D141*I_VENDITE!E15</f>
        <v>0</v>
      </c>
      <c r="E193" s="72">
        <f>+E141*I_VENDITE!F15</f>
        <v>0</v>
      </c>
      <c r="F193" s="72">
        <f>+F141*I_VENDITE!G15</f>
        <v>0</v>
      </c>
      <c r="G193" s="72">
        <f>+G141*I_VENDITE!H15</f>
        <v>0</v>
      </c>
      <c r="H193" s="72">
        <f>+H141*I_VENDITE!I15</f>
        <v>0</v>
      </c>
      <c r="I193" s="72">
        <f>+I141*I_VENDITE!J15</f>
        <v>0</v>
      </c>
      <c r="J193" s="72">
        <f>+J141*I_VENDITE!K15</f>
        <v>0</v>
      </c>
      <c r="K193" s="72">
        <f>+K141*I_VENDITE!L15</f>
        <v>0</v>
      </c>
      <c r="L193" s="72">
        <f>+L141*I_VENDITE!M15</f>
        <v>0</v>
      </c>
      <c r="M193" s="72">
        <f>+M141*I_VENDITE!N15</f>
        <v>0</v>
      </c>
      <c r="N193" s="72">
        <f>+N141*I_VENDITE!O15</f>
        <v>0</v>
      </c>
      <c r="O193" s="72">
        <f>+O141*I_VENDITE!P15</f>
        <v>0</v>
      </c>
      <c r="P193" s="72">
        <f>+P141*I_VENDITE!Q15</f>
        <v>0</v>
      </c>
      <c r="Q193" s="72">
        <f>+Q141*I_VENDITE!R15</f>
        <v>0</v>
      </c>
      <c r="R193" s="72">
        <f>+R141*I_VENDITE!S15</f>
        <v>0</v>
      </c>
      <c r="S193" s="72">
        <f>+S141*I_VENDITE!T15</f>
        <v>0</v>
      </c>
      <c r="T193" s="72">
        <f>+T141*I_VENDITE!U15</f>
        <v>0</v>
      </c>
      <c r="U193" s="72">
        <f>+U141*I_VENDITE!V15</f>
        <v>0</v>
      </c>
      <c r="V193" s="72">
        <f>+V141*I_VENDITE!W15</f>
        <v>0</v>
      </c>
      <c r="W193" s="72">
        <f>+W141*I_VENDITE!X15</f>
        <v>0</v>
      </c>
      <c r="X193" s="72">
        <f>+X141*I_VENDITE!Y15</f>
        <v>0</v>
      </c>
      <c r="Y193" s="72">
        <f>+Y141*I_VENDITE!Z15</f>
        <v>0</v>
      </c>
      <c r="Z193" s="72">
        <f>+Z141*I_VENDITE!AA15</f>
        <v>0</v>
      </c>
      <c r="AA193" s="72">
        <f>+AA141*I_VENDITE!AB15</f>
        <v>0</v>
      </c>
      <c r="AB193" s="72">
        <f>+AB141*I_VENDITE!AC15</f>
        <v>0</v>
      </c>
      <c r="AC193" s="72">
        <f>+AC141*I_VENDITE!AD15</f>
        <v>0</v>
      </c>
      <c r="AD193" s="72">
        <f>+AD141*I_VENDITE!AE15</f>
        <v>0</v>
      </c>
      <c r="AE193" s="72">
        <f>+AE141*I_VENDITE!AF15</f>
        <v>0</v>
      </c>
      <c r="AF193" s="72">
        <f>+AF141*I_VENDITE!AG15</f>
        <v>0</v>
      </c>
      <c r="AG193" s="72">
        <f>+AG141*I_VENDITE!AH15</f>
        <v>0</v>
      </c>
      <c r="AH193" s="72">
        <f>+AH141*I_VENDITE!AI15</f>
        <v>0</v>
      </c>
      <c r="AI193" s="72">
        <f>+AI141*I_VENDITE!AJ15</f>
        <v>0</v>
      </c>
      <c r="AJ193" s="72">
        <f>+AJ141*I_VENDITE!AK15</f>
        <v>0</v>
      </c>
      <c r="AK193" s="72">
        <f>+AK141*I_VENDITE!AL15</f>
        <v>0</v>
      </c>
      <c r="AL193" s="72">
        <f>+AL141*I_VENDITE!AM15</f>
        <v>0</v>
      </c>
      <c r="AM193" s="72">
        <f>+AM141*I_VENDITE!AN15</f>
        <v>0</v>
      </c>
      <c r="AN193" s="32"/>
    </row>
    <row r="194" spans="3:40" x14ac:dyDescent="0.25">
      <c r="C194" s="28" t="str">
        <f t="shared" si="44"/>
        <v>Farmaco 13</v>
      </c>
      <c r="D194" s="72">
        <f>+D142*I_VENDITE!E16</f>
        <v>0</v>
      </c>
      <c r="E194" s="72">
        <f>+E142*I_VENDITE!F16</f>
        <v>0</v>
      </c>
      <c r="F194" s="72">
        <f>+F142*I_VENDITE!G16</f>
        <v>0</v>
      </c>
      <c r="G194" s="72">
        <f>+G142*I_VENDITE!H16</f>
        <v>0</v>
      </c>
      <c r="H194" s="72">
        <f>+H142*I_VENDITE!I16</f>
        <v>0</v>
      </c>
      <c r="I194" s="72">
        <f>+I142*I_VENDITE!J16</f>
        <v>0</v>
      </c>
      <c r="J194" s="72">
        <f>+J142*I_VENDITE!K16</f>
        <v>0</v>
      </c>
      <c r="K194" s="72">
        <f>+K142*I_VENDITE!L16</f>
        <v>0</v>
      </c>
      <c r="L194" s="72">
        <f>+L142*I_VENDITE!M16</f>
        <v>0</v>
      </c>
      <c r="M194" s="72">
        <f>+M142*I_VENDITE!N16</f>
        <v>0</v>
      </c>
      <c r="N194" s="72">
        <f>+N142*I_VENDITE!O16</f>
        <v>0</v>
      </c>
      <c r="O194" s="72">
        <f>+O142*I_VENDITE!P16</f>
        <v>0</v>
      </c>
      <c r="P194" s="72">
        <f>+P142*I_VENDITE!Q16</f>
        <v>0</v>
      </c>
      <c r="Q194" s="72">
        <f>+Q142*I_VENDITE!R16</f>
        <v>0</v>
      </c>
      <c r="R194" s="72">
        <f>+R142*I_VENDITE!S16</f>
        <v>0</v>
      </c>
      <c r="S194" s="72">
        <f>+S142*I_VENDITE!T16</f>
        <v>0</v>
      </c>
      <c r="T194" s="72">
        <f>+T142*I_VENDITE!U16</f>
        <v>0</v>
      </c>
      <c r="U194" s="72">
        <f>+U142*I_VENDITE!V16</f>
        <v>0</v>
      </c>
      <c r="V194" s="72">
        <f>+V142*I_VENDITE!W16</f>
        <v>0</v>
      </c>
      <c r="W194" s="72">
        <f>+W142*I_VENDITE!X16</f>
        <v>0</v>
      </c>
      <c r="X194" s="72">
        <f>+X142*I_VENDITE!Y16</f>
        <v>0</v>
      </c>
      <c r="Y194" s="72">
        <f>+Y142*I_VENDITE!Z16</f>
        <v>0</v>
      </c>
      <c r="Z194" s="72">
        <f>+Z142*I_VENDITE!AA16</f>
        <v>0</v>
      </c>
      <c r="AA194" s="72">
        <f>+AA142*I_VENDITE!AB16</f>
        <v>0</v>
      </c>
      <c r="AB194" s="72">
        <f>+AB142*I_VENDITE!AC16</f>
        <v>0</v>
      </c>
      <c r="AC194" s="72">
        <f>+AC142*I_VENDITE!AD16</f>
        <v>0</v>
      </c>
      <c r="AD194" s="72">
        <f>+AD142*I_VENDITE!AE16</f>
        <v>0</v>
      </c>
      <c r="AE194" s="72">
        <f>+AE142*I_VENDITE!AF16</f>
        <v>0</v>
      </c>
      <c r="AF194" s="72">
        <f>+AF142*I_VENDITE!AG16</f>
        <v>0</v>
      </c>
      <c r="AG194" s="72">
        <f>+AG142*I_VENDITE!AH16</f>
        <v>0</v>
      </c>
      <c r="AH194" s="72">
        <f>+AH142*I_VENDITE!AI16</f>
        <v>0</v>
      </c>
      <c r="AI194" s="72">
        <f>+AI142*I_VENDITE!AJ16</f>
        <v>0</v>
      </c>
      <c r="AJ194" s="72">
        <f>+AJ142*I_VENDITE!AK16</f>
        <v>0</v>
      </c>
      <c r="AK194" s="72">
        <f>+AK142*I_VENDITE!AL16</f>
        <v>0</v>
      </c>
      <c r="AL194" s="72">
        <f>+AL142*I_VENDITE!AM16</f>
        <v>0</v>
      </c>
      <c r="AM194" s="72">
        <f>+AM142*I_VENDITE!AN16</f>
        <v>0</v>
      </c>
      <c r="AN194" s="32"/>
    </row>
    <row r="195" spans="3:40" x14ac:dyDescent="0.25">
      <c r="C195" s="28" t="str">
        <f t="shared" si="44"/>
        <v>Farmaco 14</v>
      </c>
      <c r="D195" s="72">
        <f>+D143*I_VENDITE!E17</f>
        <v>0</v>
      </c>
      <c r="E195" s="72">
        <f>+E143*I_VENDITE!F17</f>
        <v>0</v>
      </c>
      <c r="F195" s="72">
        <f>+F143*I_VENDITE!G17</f>
        <v>0</v>
      </c>
      <c r="G195" s="72">
        <f>+G143*I_VENDITE!H17</f>
        <v>0</v>
      </c>
      <c r="H195" s="72">
        <f>+H143*I_VENDITE!I17</f>
        <v>0</v>
      </c>
      <c r="I195" s="72">
        <f>+I143*I_VENDITE!J17</f>
        <v>0</v>
      </c>
      <c r="J195" s="72">
        <f>+J143*I_VENDITE!K17</f>
        <v>0</v>
      </c>
      <c r="K195" s="72">
        <f>+K143*I_VENDITE!L17</f>
        <v>0</v>
      </c>
      <c r="L195" s="72">
        <f>+L143*I_VENDITE!M17</f>
        <v>0</v>
      </c>
      <c r="M195" s="72">
        <f>+M143*I_VENDITE!N17</f>
        <v>0</v>
      </c>
      <c r="N195" s="72">
        <f>+N143*I_VENDITE!O17</f>
        <v>0</v>
      </c>
      <c r="O195" s="72">
        <f>+O143*I_VENDITE!P17</f>
        <v>0</v>
      </c>
      <c r="P195" s="72">
        <f>+P143*I_VENDITE!Q17</f>
        <v>0</v>
      </c>
      <c r="Q195" s="72">
        <f>+Q143*I_VENDITE!R17</f>
        <v>0</v>
      </c>
      <c r="R195" s="72">
        <f>+R143*I_VENDITE!S17</f>
        <v>0</v>
      </c>
      <c r="S195" s="72">
        <f>+S143*I_VENDITE!T17</f>
        <v>0</v>
      </c>
      <c r="T195" s="72">
        <f>+T143*I_VENDITE!U17</f>
        <v>0</v>
      </c>
      <c r="U195" s="72">
        <f>+U143*I_VENDITE!V17</f>
        <v>0</v>
      </c>
      <c r="V195" s="72">
        <f>+V143*I_VENDITE!W17</f>
        <v>0</v>
      </c>
      <c r="W195" s="72">
        <f>+W143*I_VENDITE!X17</f>
        <v>0</v>
      </c>
      <c r="X195" s="72">
        <f>+X143*I_VENDITE!Y17</f>
        <v>0</v>
      </c>
      <c r="Y195" s="72">
        <f>+Y143*I_VENDITE!Z17</f>
        <v>0</v>
      </c>
      <c r="Z195" s="72">
        <f>+Z143*I_VENDITE!AA17</f>
        <v>0</v>
      </c>
      <c r="AA195" s="72">
        <f>+AA143*I_VENDITE!AB17</f>
        <v>0</v>
      </c>
      <c r="AB195" s="72">
        <f>+AB143*I_VENDITE!AC17</f>
        <v>0</v>
      </c>
      <c r="AC195" s="72">
        <f>+AC143*I_VENDITE!AD17</f>
        <v>0</v>
      </c>
      <c r="AD195" s="72">
        <f>+AD143*I_VENDITE!AE17</f>
        <v>0</v>
      </c>
      <c r="AE195" s="72">
        <f>+AE143*I_VENDITE!AF17</f>
        <v>0</v>
      </c>
      <c r="AF195" s="72">
        <f>+AF143*I_VENDITE!AG17</f>
        <v>0</v>
      </c>
      <c r="AG195" s="72">
        <f>+AG143*I_VENDITE!AH17</f>
        <v>0</v>
      </c>
      <c r="AH195" s="72">
        <f>+AH143*I_VENDITE!AI17</f>
        <v>0</v>
      </c>
      <c r="AI195" s="72">
        <f>+AI143*I_VENDITE!AJ17</f>
        <v>0</v>
      </c>
      <c r="AJ195" s="72">
        <f>+AJ143*I_VENDITE!AK17</f>
        <v>0</v>
      </c>
      <c r="AK195" s="72">
        <f>+AK143*I_VENDITE!AL17</f>
        <v>0</v>
      </c>
      <c r="AL195" s="72">
        <f>+AL143*I_VENDITE!AM17</f>
        <v>0</v>
      </c>
      <c r="AM195" s="72">
        <f>+AM143*I_VENDITE!AN17</f>
        <v>0</v>
      </c>
      <c r="AN195" s="32"/>
    </row>
    <row r="196" spans="3:40" x14ac:dyDescent="0.25">
      <c r="C196" s="28" t="str">
        <f t="shared" si="44"/>
        <v>Farmaco 15</v>
      </c>
      <c r="D196" s="72">
        <f>+D144*I_VENDITE!E18</f>
        <v>0</v>
      </c>
      <c r="E196" s="72">
        <f>+E144*I_VENDITE!F18</f>
        <v>0</v>
      </c>
      <c r="F196" s="72">
        <f>+F144*I_VENDITE!G18</f>
        <v>0</v>
      </c>
      <c r="G196" s="72">
        <f>+G144*I_VENDITE!H18</f>
        <v>0</v>
      </c>
      <c r="H196" s="72">
        <f>+H144*I_VENDITE!I18</f>
        <v>0</v>
      </c>
      <c r="I196" s="72">
        <f>+I144*I_VENDITE!J18</f>
        <v>0</v>
      </c>
      <c r="J196" s="72">
        <f>+J144*I_VENDITE!K18</f>
        <v>0</v>
      </c>
      <c r="K196" s="72">
        <f>+K144*I_VENDITE!L18</f>
        <v>0</v>
      </c>
      <c r="L196" s="72">
        <f>+L144*I_VENDITE!M18</f>
        <v>0</v>
      </c>
      <c r="M196" s="72">
        <f>+M144*I_VENDITE!N18</f>
        <v>0</v>
      </c>
      <c r="N196" s="72">
        <f>+N144*I_VENDITE!O18</f>
        <v>0</v>
      </c>
      <c r="O196" s="72">
        <f>+O144*I_VENDITE!P18</f>
        <v>0</v>
      </c>
      <c r="P196" s="72">
        <f>+P144*I_VENDITE!Q18</f>
        <v>0</v>
      </c>
      <c r="Q196" s="72">
        <f>+Q144*I_VENDITE!R18</f>
        <v>0</v>
      </c>
      <c r="R196" s="72">
        <f>+R144*I_VENDITE!S18</f>
        <v>0</v>
      </c>
      <c r="S196" s="72">
        <f>+S144*I_VENDITE!T18</f>
        <v>0</v>
      </c>
      <c r="T196" s="72">
        <f>+T144*I_VENDITE!U18</f>
        <v>0</v>
      </c>
      <c r="U196" s="72">
        <f>+U144*I_VENDITE!V18</f>
        <v>0</v>
      </c>
      <c r="V196" s="72">
        <f>+V144*I_VENDITE!W18</f>
        <v>0</v>
      </c>
      <c r="W196" s="72">
        <f>+W144*I_VENDITE!X18</f>
        <v>0</v>
      </c>
      <c r="X196" s="72">
        <f>+X144*I_VENDITE!Y18</f>
        <v>0</v>
      </c>
      <c r="Y196" s="72">
        <f>+Y144*I_VENDITE!Z18</f>
        <v>0</v>
      </c>
      <c r="Z196" s="72">
        <f>+Z144*I_VENDITE!AA18</f>
        <v>0</v>
      </c>
      <c r="AA196" s="72">
        <f>+AA144*I_VENDITE!AB18</f>
        <v>0</v>
      </c>
      <c r="AB196" s="72">
        <f>+AB144*I_VENDITE!AC18</f>
        <v>0</v>
      </c>
      <c r="AC196" s="72">
        <f>+AC144*I_VENDITE!AD18</f>
        <v>0</v>
      </c>
      <c r="AD196" s="72">
        <f>+AD144*I_VENDITE!AE18</f>
        <v>0</v>
      </c>
      <c r="AE196" s="72">
        <f>+AE144*I_VENDITE!AF18</f>
        <v>0</v>
      </c>
      <c r="AF196" s="72">
        <f>+AF144*I_VENDITE!AG18</f>
        <v>0</v>
      </c>
      <c r="AG196" s="72">
        <f>+AG144*I_VENDITE!AH18</f>
        <v>0</v>
      </c>
      <c r="AH196" s="72">
        <f>+AH144*I_VENDITE!AI18</f>
        <v>0</v>
      </c>
      <c r="AI196" s="72">
        <f>+AI144*I_VENDITE!AJ18</f>
        <v>0</v>
      </c>
      <c r="AJ196" s="72">
        <f>+AJ144*I_VENDITE!AK18</f>
        <v>0</v>
      </c>
      <c r="AK196" s="72">
        <f>+AK144*I_VENDITE!AL18</f>
        <v>0</v>
      </c>
      <c r="AL196" s="72">
        <f>+AL144*I_VENDITE!AM18</f>
        <v>0</v>
      </c>
      <c r="AM196" s="72">
        <f>+AM144*I_VENDITE!AN18</f>
        <v>0</v>
      </c>
      <c r="AN196" s="32"/>
    </row>
    <row r="197" spans="3:40" x14ac:dyDescent="0.25">
      <c r="C197" s="28" t="str">
        <f t="shared" si="44"/>
        <v>Farmaco 16</v>
      </c>
      <c r="D197" s="72">
        <f>+D145*I_VENDITE!E19</f>
        <v>0</v>
      </c>
      <c r="E197" s="72">
        <f>+E145*I_VENDITE!F19</f>
        <v>0</v>
      </c>
      <c r="F197" s="72">
        <f>+F145*I_VENDITE!G19</f>
        <v>0</v>
      </c>
      <c r="G197" s="72">
        <f>+G145*I_VENDITE!H19</f>
        <v>0</v>
      </c>
      <c r="H197" s="72">
        <f>+H145*I_VENDITE!I19</f>
        <v>0</v>
      </c>
      <c r="I197" s="72">
        <f>+I145*I_VENDITE!J19</f>
        <v>0</v>
      </c>
      <c r="J197" s="72">
        <f>+J145*I_VENDITE!K19</f>
        <v>0</v>
      </c>
      <c r="K197" s="72">
        <f>+K145*I_VENDITE!L19</f>
        <v>0</v>
      </c>
      <c r="L197" s="72">
        <f>+L145*I_VENDITE!M19</f>
        <v>0</v>
      </c>
      <c r="M197" s="72">
        <f>+M145*I_VENDITE!N19</f>
        <v>0</v>
      </c>
      <c r="N197" s="72">
        <f>+N145*I_VENDITE!O19</f>
        <v>0</v>
      </c>
      <c r="O197" s="72">
        <f>+O145*I_VENDITE!P19</f>
        <v>0</v>
      </c>
      <c r="P197" s="72">
        <f>+P145*I_VENDITE!Q19</f>
        <v>0</v>
      </c>
      <c r="Q197" s="72">
        <f>+Q145*I_VENDITE!R19</f>
        <v>0</v>
      </c>
      <c r="R197" s="72">
        <f>+R145*I_VENDITE!S19</f>
        <v>0</v>
      </c>
      <c r="S197" s="72">
        <f>+S145*I_VENDITE!T19</f>
        <v>0</v>
      </c>
      <c r="T197" s="72">
        <f>+T145*I_VENDITE!U19</f>
        <v>0</v>
      </c>
      <c r="U197" s="72">
        <f>+U145*I_VENDITE!V19</f>
        <v>0</v>
      </c>
      <c r="V197" s="72">
        <f>+V145*I_VENDITE!W19</f>
        <v>0</v>
      </c>
      <c r="W197" s="72">
        <f>+W145*I_VENDITE!X19</f>
        <v>0</v>
      </c>
      <c r="X197" s="72">
        <f>+X145*I_VENDITE!Y19</f>
        <v>0</v>
      </c>
      <c r="Y197" s="72">
        <f>+Y145*I_VENDITE!Z19</f>
        <v>0</v>
      </c>
      <c r="Z197" s="72">
        <f>+Z145*I_VENDITE!AA19</f>
        <v>0</v>
      </c>
      <c r="AA197" s="72">
        <f>+AA145*I_VENDITE!AB19</f>
        <v>0</v>
      </c>
      <c r="AB197" s="72">
        <f>+AB145*I_VENDITE!AC19</f>
        <v>0</v>
      </c>
      <c r="AC197" s="72">
        <f>+AC145*I_VENDITE!AD19</f>
        <v>0</v>
      </c>
      <c r="AD197" s="72">
        <f>+AD145*I_VENDITE!AE19</f>
        <v>0</v>
      </c>
      <c r="AE197" s="72">
        <f>+AE145*I_VENDITE!AF19</f>
        <v>0</v>
      </c>
      <c r="AF197" s="72">
        <f>+AF145*I_VENDITE!AG19</f>
        <v>0</v>
      </c>
      <c r="AG197" s="72">
        <f>+AG145*I_VENDITE!AH19</f>
        <v>0</v>
      </c>
      <c r="AH197" s="72">
        <f>+AH145*I_VENDITE!AI19</f>
        <v>0</v>
      </c>
      <c r="AI197" s="72">
        <f>+AI145*I_VENDITE!AJ19</f>
        <v>0</v>
      </c>
      <c r="AJ197" s="72">
        <f>+AJ145*I_VENDITE!AK19</f>
        <v>0</v>
      </c>
      <c r="AK197" s="72">
        <f>+AK145*I_VENDITE!AL19</f>
        <v>0</v>
      </c>
      <c r="AL197" s="72">
        <f>+AL145*I_VENDITE!AM19</f>
        <v>0</v>
      </c>
      <c r="AM197" s="72">
        <f>+AM145*I_VENDITE!AN19</f>
        <v>0</v>
      </c>
      <c r="AN197" s="32"/>
    </row>
    <row r="198" spans="3:40" x14ac:dyDescent="0.25">
      <c r="C198" s="28" t="str">
        <f t="shared" si="44"/>
        <v>Farmaco 17</v>
      </c>
      <c r="D198" s="72">
        <f>+D146*I_VENDITE!E20</f>
        <v>0</v>
      </c>
      <c r="E198" s="72">
        <f>+E146*I_VENDITE!F20</f>
        <v>0</v>
      </c>
      <c r="F198" s="72">
        <f>+F146*I_VENDITE!G20</f>
        <v>0</v>
      </c>
      <c r="G198" s="72">
        <f>+G146*I_VENDITE!H20</f>
        <v>0</v>
      </c>
      <c r="H198" s="72">
        <f>+H146*I_VENDITE!I20</f>
        <v>0</v>
      </c>
      <c r="I198" s="72">
        <f>+I146*I_VENDITE!J20</f>
        <v>0</v>
      </c>
      <c r="J198" s="72">
        <f>+J146*I_VENDITE!K20</f>
        <v>0</v>
      </c>
      <c r="K198" s="72">
        <f>+K146*I_VENDITE!L20</f>
        <v>0</v>
      </c>
      <c r="L198" s="72">
        <f>+L146*I_VENDITE!M20</f>
        <v>0</v>
      </c>
      <c r="M198" s="72">
        <f>+M146*I_VENDITE!N20</f>
        <v>0</v>
      </c>
      <c r="N198" s="72">
        <f>+N146*I_VENDITE!O20</f>
        <v>0</v>
      </c>
      <c r="O198" s="72">
        <f>+O146*I_VENDITE!P20</f>
        <v>0</v>
      </c>
      <c r="P198" s="72">
        <f>+P146*I_VENDITE!Q20</f>
        <v>0</v>
      </c>
      <c r="Q198" s="72">
        <f>+Q146*I_VENDITE!R20</f>
        <v>0</v>
      </c>
      <c r="R198" s="72">
        <f>+R146*I_VENDITE!S20</f>
        <v>0</v>
      </c>
      <c r="S198" s="72">
        <f>+S146*I_VENDITE!T20</f>
        <v>0</v>
      </c>
      <c r="T198" s="72">
        <f>+T146*I_VENDITE!U20</f>
        <v>0</v>
      </c>
      <c r="U198" s="72">
        <f>+U146*I_VENDITE!V20</f>
        <v>0</v>
      </c>
      <c r="V198" s="72">
        <f>+V146*I_VENDITE!W20</f>
        <v>0</v>
      </c>
      <c r="W198" s="72">
        <f>+W146*I_VENDITE!X20</f>
        <v>0</v>
      </c>
      <c r="X198" s="72">
        <f>+X146*I_VENDITE!Y20</f>
        <v>0</v>
      </c>
      <c r="Y198" s="72">
        <f>+Y146*I_VENDITE!Z20</f>
        <v>0</v>
      </c>
      <c r="Z198" s="72">
        <f>+Z146*I_VENDITE!AA20</f>
        <v>0</v>
      </c>
      <c r="AA198" s="72">
        <f>+AA146*I_VENDITE!AB20</f>
        <v>0</v>
      </c>
      <c r="AB198" s="72">
        <f>+AB146*I_VENDITE!AC20</f>
        <v>0</v>
      </c>
      <c r="AC198" s="72">
        <f>+AC146*I_VENDITE!AD20</f>
        <v>0</v>
      </c>
      <c r="AD198" s="72">
        <f>+AD146*I_VENDITE!AE20</f>
        <v>0</v>
      </c>
      <c r="AE198" s="72">
        <f>+AE146*I_VENDITE!AF20</f>
        <v>0</v>
      </c>
      <c r="AF198" s="72">
        <f>+AF146*I_VENDITE!AG20</f>
        <v>0</v>
      </c>
      <c r="AG198" s="72">
        <f>+AG146*I_VENDITE!AH20</f>
        <v>0</v>
      </c>
      <c r="AH198" s="72">
        <f>+AH146*I_VENDITE!AI20</f>
        <v>0</v>
      </c>
      <c r="AI198" s="72">
        <f>+AI146*I_VENDITE!AJ20</f>
        <v>0</v>
      </c>
      <c r="AJ198" s="72">
        <f>+AJ146*I_VENDITE!AK20</f>
        <v>0</v>
      </c>
      <c r="AK198" s="72">
        <f>+AK146*I_VENDITE!AL20</f>
        <v>0</v>
      </c>
      <c r="AL198" s="72">
        <f>+AL146*I_VENDITE!AM20</f>
        <v>0</v>
      </c>
      <c r="AM198" s="72">
        <f>+AM146*I_VENDITE!AN20</f>
        <v>0</v>
      </c>
      <c r="AN198" s="32"/>
    </row>
    <row r="199" spans="3:40" x14ac:dyDescent="0.25">
      <c r="C199" s="28" t="str">
        <f t="shared" si="44"/>
        <v>Farmaco 18</v>
      </c>
      <c r="D199" s="72">
        <f>+D147*I_VENDITE!E21</f>
        <v>0</v>
      </c>
      <c r="E199" s="72">
        <f>+E147*I_VENDITE!F21</f>
        <v>0</v>
      </c>
      <c r="F199" s="72">
        <f>+F147*I_VENDITE!G21</f>
        <v>0</v>
      </c>
      <c r="G199" s="72">
        <f>+G147*I_VENDITE!H21</f>
        <v>0</v>
      </c>
      <c r="H199" s="72">
        <f>+H147*I_VENDITE!I21</f>
        <v>0</v>
      </c>
      <c r="I199" s="72">
        <f>+I147*I_VENDITE!J21</f>
        <v>0</v>
      </c>
      <c r="J199" s="72">
        <f>+J147*I_VENDITE!K21</f>
        <v>0</v>
      </c>
      <c r="K199" s="72">
        <f>+K147*I_VENDITE!L21</f>
        <v>0</v>
      </c>
      <c r="L199" s="72">
        <f>+L147*I_VENDITE!M21</f>
        <v>0</v>
      </c>
      <c r="M199" s="72">
        <f>+M147*I_VENDITE!N21</f>
        <v>0</v>
      </c>
      <c r="N199" s="72">
        <f>+N147*I_VENDITE!O21</f>
        <v>0</v>
      </c>
      <c r="O199" s="72">
        <f>+O147*I_VENDITE!P21</f>
        <v>0</v>
      </c>
      <c r="P199" s="72">
        <f>+P147*I_VENDITE!Q21</f>
        <v>0</v>
      </c>
      <c r="Q199" s="72">
        <f>+Q147*I_VENDITE!R21</f>
        <v>0</v>
      </c>
      <c r="R199" s="72">
        <f>+R147*I_VENDITE!S21</f>
        <v>0</v>
      </c>
      <c r="S199" s="72">
        <f>+S147*I_VENDITE!T21</f>
        <v>0</v>
      </c>
      <c r="T199" s="72">
        <f>+T147*I_VENDITE!U21</f>
        <v>0</v>
      </c>
      <c r="U199" s="72">
        <f>+U147*I_VENDITE!V21</f>
        <v>0</v>
      </c>
      <c r="V199" s="72">
        <f>+V147*I_VENDITE!W21</f>
        <v>0</v>
      </c>
      <c r="W199" s="72">
        <f>+W147*I_VENDITE!X21</f>
        <v>0</v>
      </c>
      <c r="X199" s="72">
        <f>+X147*I_VENDITE!Y21</f>
        <v>0</v>
      </c>
      <c r="Y199" s="72">
        <f>+Y147*I_VENDITE!Z21</f>
        <v>0</v>
      </c>
      <c r="Z199" s="72">
        <f>+Z147*I_VENDITE!AA21</f>
        <v>0</v>
      </c>
      <c r="AA199" s="72">
        <f>+AA147*I_VENDITE!AB21</f>
        <v>0</v>
      </c>
      <c r="AB199" s="72">
        <f>+AB147*I_VENDITE!AC21</f>
        <v>0</v>
      </c>
      <c r="AC199" s="72">
        <f>+AC147*I_VENDITE!AD21</f>
        <v>0</v>
      </c>
      <c r="AD199" s="72">
        <f>+AD147*I_VENDITE!AE21</f>
        <v>0</v>
      </c>
      <c r="AE199" s="72">
        <f>+AE147*I_VENDITE!AF21</f>
        <v>0</v>
      </c>
      <c r="AF199" s="72">
        <f>+AF147*I_VENDITE!AG21</f>
        <v>0</v>
      </c>
      <c r="AG199" s="72">
        <f>+AG147*I_VENDITE!AH21</f>
        <v>0</v>
      </c>
      <c r="AH199" s="72">
        <f>+AH147*I_VENDITE!AI21</f>
        <v>0</v>
      </c>
      <c r="AI199" s="72">
        <f>+AI147*I_VENDITE!AJ21</f>
        <v>0</v>
      </c>
      <c r="AJ199" s="72">
        <f>+AJ147*I_VENDITE!AK21</f>
        <v>0</v>
      </c>
      <c r="AK199" s="72">
        <f>+AK147*I_VENDITE!AL21</f>
        <v>0</v>
      </c>
      <c r="AL199" s="72">
        <f>+AL147*I_VENDITE!AM21</f>
        <v>0</v>
      </c>
      <c r="AM199" s="72">
        <f>+AM147*I_VENDITE!AN21</f>
        <v>0</v>
      </c>
      <c r="AN199" s="32"/>
    </row>
    <row r="200" spans="3:40" x14ac:dyDescent="0.25">
      <c r="C200" s="28" t="str">
        <f t="shared" si="44"/>
        <v>Farmaco 19</v>
      </c>
      <c r="D200" s="72">
        <f>+D148*I_VENDITE!E22</f>
        <v>0</v>
      </c>
      <c r="E200" s="72">
        <f>+E148*I_VENDITE!F22</f>
        <v>0</v>
      </c>
      <c r="F200" s="72">
        <f>+F148*I_VENDITE!G22</f>
        <v>0</v>
      </c>
      <c r="G200" s="72">
        <f>+G148*I_VENDITE!H22</f>
        <v>0</v>
      </c>
      <c r="H200" s="72">
        <f>+H148*I_VENDITE!I22</f>
        <v>0</v>
      </c>
      <c r="I200" s="72">
        <f>+I148*I_VENDITE!J22</f>
        <v>0</v>
      </c>
      <c r="J200" s="72">
        <f>+J148*I_VENDITE!K22</f>
        <v>0</v>
      </c>
      <c r="K200" s="72">
        <f>+K148*I_VENDITE!L22</f>
        <v>0</v>
      </c>
      <c r="L200" s="72">
        <f>+L148*I_VENDITE!M22</f>
        <v>0</v>
      </c>
      <c r="M200" s="72">
        <f>+M148*I_VENDITE!N22</f>
        <v>0</v>
      </c>
      <c r="N200" s="72">
        <f>+N148*I_VENDITE!O22</f>
        <v>0</v>
      </c>
      <c r="O200" s="72">
        <f>+O148*I_VENDITE!P22</f>
        <v>0</v>
      </c>
      <c r="P200" s="72">
        <f>+P148*I_VENDITE!Q22</f>
        <v>0</v>
      </c>
      <c r="Q200" s="72">
        <f>+Q148*I_VENDITE!R22</f>
        <v>0</v>
      </c>
      <c r="R200" s="72">
        <f>+R148*I_VENDITE!S22</f>
        <v>0</v>
      </c>
      <c r="S200" s="72">
        <f>+S148*I_VENDITE!T22</f>
        <v>0</v>
      </c>
      <c r="T200" s="72">
        <f>+T148*I_VENDITE!U22</f>
        <v>0</v>
      </c>
      <c r="U200" s="72">
        <f>+U148*I_VENDITE!V22</f>
        <v>0</v>
      </c>
      <c r="V200" s="72">
        <f>+V148*I_VENDITE!W22</f>
        <v>0</v>
      </c>
      <c r="W200" s="72">
        <f>+W148*I_VENDITE!X22</f>
        <v>0</v>
      </c>
      <c r="X200" s="72">
        <f>+X148*I_VENDITE!Y22</f>
        <v>0</v>
      </c>
      <c r="Y200" s="72">
        <f>+Y148*I_VENDITE!Z22</f>
        <v>0</v>
      </c>
      <c r="Z200" s="72">
        <f>+Z148*I_VENDITE!AA22</f>
        <v>0</v>
      </c>
      <c r="AA200" s="72">
        <f>+AA148*I_VENDITE!AB22</f>
        <v>0</v>
      </c>
      <c r="AB200" s="72">
        <f>+AB148*I_VENDITE!AC22</f>
        <v>0</v>
      </c>
      <c r="AC200" s="72">
        <f>+AC148*I_VENDITE!AD22</f>
        <v>0</v>
      </c>
      <c r="AD200" s="72">
        <f>+AD148*I_VENDITE!AE22</f>
        <v>0</v>
      </c>
      <c r="AE200" s="72">
        <f>+AE148*I_VENDITE!AF22</f>
        <v>0</v>
      </c>
      <c r="AF200" s="72">
        <f>+AF148*I_VENDITE!AG22</f>
        <v>0</v>
      </c>
      <c r="AG200" s="72">
        <f>+AG148*I_VENDITE!AH22</f>
        <v>0</v>
      </c>
      <c r="AH200" s="72">
        <f>+AH148*I_VENDITE!AI22</f>
        <v>0</v>
      </c>
      <c r="AI200" s="72">
        <f>+AI148*I_VENDITE!AJ22</f>
        <v>0</v>
      </c>
      <c r="AJ200" s="72">
        <f>+AJ148*I_VENDITE!AK22</f>
        <v>0</v>
      </c>
      <c r="AK200" s="72">
        <f>+AK148*I_VENDITE!AL22</f>
        <v>0</v>
      </c>
      <c r="AL200" s="72">
        <f>+AL148*I_VENDITE!AM22</f>
        <v>0</v>
      </c>
      <c r="AM200" s="72">
        <f>+AM148*I_VENDITE!AN22</f>
        <v>0</v>
      </c>
      <c r="AN200" s="32"/>
    </row>
    <row r="201" spans="3:40" x14ac:dyDescent="0.25">
      <c r="C201" s="28" t="str">
        <f t="shared" si="44"/>
        <v>Farmaco 20</v>
      </c>
      <c r="D201" s="72">
        <f>+D149*I_VENDITE!E23</f>
        <v>0</v>
      </c>
      <c r="E201" s="72">
        <f>+E149*I_VENDITE!F23</f>
        <v>0</v>
      </c>
      <c r="F201" s="72">
        <f>+F149*I_VENDITE!G23</f>
        <v>0</v>
      </c>
      <c r="G201" s="72">
        <f>+G149*I_VENDITE!H23</f>
        <v>0</v>
      </c>
      <c r="H201" s="72">
        <f>+H149*I_VENDITE!I23</f>
        <v>0</v>
      </c>
      <c r="I201" s="72">
        <f>+I149*I_VENDITE!J23</f>
        <v>0</v>
      </c>
      <c r="J201" s="72">
        <f>+J149*I_VENDITE!K23</f>
        <v>0</v>
      </c>
      <c r="K201" s="72">
        <f>+K149*I_VENDITE!L23</f>
        <v>0</v>
      </c>
      <c r="L201" s="72">
        <f>+L149*I_VENDITE!M23</f>
        <v>0</v>
      </c>
      <c r="M201" s="72">
        <f>+M149*I_VENDITE!N23</f>
        <v>0</v>
      </c>
      <c r="N201" s="72">
        <f>+N149*I_VENDITE!O23</f>
        <v>0</v>
      </c>
      <c r="O201" s="72">
        <f>+O149*I_VENDITE!P23</f>
        <v>0</v>
      </c>
      <c r="P201" s="72">
        <f>+P149*I_VENDITE!Q23</f>
        <v>0</v>
      </c>
      <c r="Q201" s="72">
        <f>+Q149*I_VENDITE!R23</f>
        <v>0</v>
      </c>
      <c r="R201" s="72">
        <f>+R149*I_VENDITE!S23</f>
        <v>0</v>
      </c>
      <c r="S201" s="72">
        <f>+S149*I_VENDITE!T23</f>
        <v>0</v>
      </c>
      <c r="T201" s="72">
        <f>+T149*I_VENDITE!U23</f>
        <v>0</v>
      </c>
      <c r="U201" s="72">
        <f>+U149*I_VENDITE!V23</f>
        <v>0</v>
      </c>
      <c r="V201" s="72">
        <f>+V149*I_VENDITE!W23</f>
        <v>0</v>
      </c>
      <c r="W201" s="72">
        <f>+W149*I_VENDITE!X23</f>
        <v>0</v>
      </c>
      <c r="X201" s="72">
        <f>+X149*I_VENDITE!Y23</f>
        <v>0</v>
      </c>
      <c r="Y201" s="72">
        <f>+Y149*I_VENDITE!Z23</f>
        <v>0</v>
      </c>
      <c r="Z201" s="72">
        <f>+Z149*I_VENDITE!AA23</f>
        <v>0</v>
      </c>
      <c r="AA201" s="72">
        <f>+AA149*I_VENDITE!AB23</f>
        <v>0</v>
      </c>
      <c r="AB201" s="72">
        <f>+AB149*I_VENDITE!AC23</f>
        <v>0</v>
      </c>
      <c r="AC201" s="72">
        <f>+AC149*I_VENDITE!AD23</f>
        <v>0</v>
      </c>
      <c r="AD201" s="72">
        <f>+AD149*I_VENDITE!AE23</f>
        <v>0</v>
      </c>
      <c r="AE201" s="72">
        <f>+AE149*I_VENDITE!AF23</f>
        <v>0</v>
      </c>
      <c r="AF201" s="72">
        <f>+AF149*I_VENDITE!AG23</f>
        <v>0</v>
      </c>
      <c r="AG201" s="72">
        <f>+AG149*I_VENDITE!AH23</f>
        <v>0</v>
      </c>
      <c r="AH201" s="72">
        <f>+AH149*I_VENDITE!AI23</f>
        <v>0</v>
      </c>
      <c r="AI201" s="72">
        <f>+AI149*I_VENDITE!AJ23</f>
        <v>0</v>
      </c>
      <c r="AJ201" s="72">
        <f>+AJ149*I_VENDITE!AK23</f>
        <v>0</v>
      </c>
      <c r="AK201" s="72">
        <f>+AK149*I_VENDITE!AL23</f>
        <v>0</v>
      </c>
      <c r="AL201" s="72">
        <f>+AL149*I_VENDITE!AM23</f>
        <v>0</v>
      </c>
      <c r="AM201" s="72">
        <f>+AM149*I_VENDITE!AN23</f>
        <v>0</v>
      </c>
      <c r="AN201" s="32"/>
    </row>
    <row r="202" spans="3:40" x14ac:dyDescent="0.25">
      <c r="C202" s="28" t="str">
        <f t="shared" ref="C202:C231" si="45">+C150</f>
        <v>Farmaco 21</v>
      </c>
      <c r="D202" s="72">
        <f>+D150*I_VENDITE!E24</f>
        <v>0</v>
      </c>
      <c r="E202" s="72">
        <f>+E150*I_VENDITE!F24</f>
        <v>0</v>
      </c>
      <c r="F202" s="72">
        <f>+F150*I_VENDITE!G24</f>
        <v>0</v>
      </c>
      <c r="G202" s="72">
        <f>+G150*I_VENDITE!H24</f>
        <v>0</v>
      </c>
      <c r="H202" s="72">
        <f>+H150*I_VENDITE!I24</f>
        <v>0</v>
      </c>
      <c r="I202" s="72">
        <f>+I150*I_VENDITE!J24</f>
        <v>0</v>
      </c>
      <c r="J202" s="72">
        <f>+J150*I_VENDITE!K24</f>
        <v>0</v>
      </c>
      <c r="K202" s="72">
        <f>+K150*I_VENDITE!L24</f>
        <v>0</v>
      </c>
      <c r="L202" s="72">
        <f>+L150*I_VENDITE!M24</f>
        <v>0</v>
      </c>
      <c r="M202" s="72">
        <f>+M150*I_VENDITE!N24</f>
        <v>0</v>
      </c>
      <c r="N202" s="72">
        <f>+N150*I_VENDITE!O24</f>
        <v>0</v>
      </c>
      <c r="O202" s="72">
        <f>+O150*I_VENDITE!P24</f>
        <v>0</v>
      </c>
      <c r="P202" s="72">
        <f>+P150*I_VENDITE!Q24</f>
        <v>0</v>
      </c>
      <c r="Q202" s="72">
        <f>+Q150*I_VENDITE!R24</f>
        <v>0</v>
      </c>
      <c r="R202" s="72">
        <f>+R150*I_VENDITE!S24</f>
        <v>0</v>
      </c>
      <c r="S202" s="72">
        <f>+S150*I_VENDITE!T24</f>
        <v>0</v>
      </c>
      <c r="T202" s="72">
        <f>+T150*I_VENDITE!U24</f>
        <v>0</v>
      </c>
      <c r="U202" s="72">
        <f>+U150*I_VENDITE!V24</f>
        <v>0</v>
      </c>
      <c r="V202" s="72">
        <f>+V150*I_VENDITE!W24</f>
        <v>0</v>
      </c>
      <c r="W202" s="72">
        <f>+W150*I_VENDITE!X24</f>
        <v>0</v>
      </c>
      <c r="X202" s="72">
        <f>+X150*I_VENDITE!Y24</f>
        <v>0</v>
      </c>
      <c r="Y202" s="72">
        <f>+Y150*I_VENDITE!Z24</f>
        <v>0</v>
      </c>
      <c r="Z202" s="72">
        <f>+Z150*I_VENDITE!AA24</f>
        <v>0</v>
      </c>
      <c r="AA202" s="72">
        <f>+AA150*I_VENDITE!AB24</f>
        <v>0</v>
      </c>
      <c r="AB202" s="72">
        <f>+AB150*I_VENDITE!AC24</f>
        <v>0</v>
      </c>
      <c r="AC202" s="72">
        <f>+AC150*I_VENDITE!AD24</f>
        <v>0</v>
      </c>
      <c r="AD202" s="72">
        <f>+AD150*I_VENDITE!AE24</f>
        <v>0</v>
      </c>
      <c r="AE202" s="72">
        <f>+AE150*I_VENDITE!AF24</f>
        <v>0</v>
      </c>
      <c r="AF202" s="72">
        <f>+AF150*I_VENDITE!AG24</f>
        <v>0</v>
      </c>
      <c r="AG202" s="72">
        <f>+AG150*I_VENDITE!AH24</f>
        <v>0</v>
      </c>
      <c r="AH202" s="72">
        <f>+AH150*I_VENDITE!AI24</f>
        <v>0</v>
      </c>
      <c r="AI202" s="72">
        <f>+AI150*I_VENDITE!AJ24</f>
        <v>0</v>
      </c>
      <c r="AJ202" s="72">
        <f>+AJ150*I_VENDITE!AK24</f>
        <v>0</v>
      </c>
      <c r="AK202" s="72">
        <f>+AK150*I_VENDITE!AL24</f>
        <v>0</v>
      </c>
      <c r="AL202" s="72">
        <f>+AL150*I_VENDITE!AM24</f>
        <v>0</v>
      </c>
      <c r="AM202" s="72">
        <f>+AM150*I_VENDITE!AN24</f>
        <v>0</v>
      </c>
      <c r="AN202" s="32"/>
    </row>
    <row r="203" spans="3:40" x14ac:dyDescent="0.25">
      <c r="C203" s="28" t="str">
        <f t="shared" si="45"/>
        <v>Farmaco 22</v>
      </c>
      <c r="D203" s="72">
        <f>+D151*I_VENDITE!E25</f>
        <v>0</v>
      </c>
      <c r="E203" s="72">
        <f>+E151*I_VENDITE!F25</f>
        <v>0</v>
      </c>
      <c r="F203" s="72">
        <f>+F151*I_VENDITE!G25</f>
        <v>0</v>
      </c>
      <c r="G203" s="72">
        <f>+G151*I_VENDITE!H25</f>
        <v>0</v>
      </c>
      <c r="H203" s="72">
        <f>+H151*I_VENDITE!I25</f>
        <v>0</v>
      </c>
      <c r="I203" s="72">
        <f>+I151*I_VENDITE!J25</f>
        <v>0</v>
      </c>
      <c r="J203" s="72">
        <f>+J151*I_VENDITE!K25</f>
        <v>0</v>
      </c>
      <c r="K203" s="72">
        <f>+K151*I_VENDITE!L25</f>
        <v>0</v>
      </c>
      <c r="L203" s="72">
        <f>+L151*I_VENDITE!M25</f>
        <v>0</v>
      </c>
      <c r="M203" s="72">
        <f>+M151*I_VENDITE!N25</f>
        <v>0</v>
      </c>
      <c r="N203" s="72">
        <f>+N151*I_VENDITE!O25</f>
        <v>0</v>
      </c>
      <c r="O203" s="72">
        <f>+O151*I_VENDITE!P25</f>
        <v>0</v>
      </c>
      <c r="P203" s="72">
        <f>+P151*I_VENDITE!Q25</f>
        <v>0</v>
      </c>
      <c r="Q203" s="72">
        <f>+Q151*I_VENDITE!R25</f>
        <v>0</v>
      </c>
      <c r="R203" s="72">
        <f>+R151*I_VENDITE!S25</f>
        <v>0</v>
      </c>
      <c r="S203" s="72">
        <f>+S151*I_VENDITE!T25</f>
        <v>0</v>
      </c>
      <c r="T203" s="72">
        <f>+T151*I_VENDITE!U25</f>
        <v>0</v>
      </c>
      <c r="U203" s="72">
        <f>+U151*I_VENDITE!V25</f>
        <v>0</v>
      </c>
      <c r="V203" s="72">
        <f>+V151*I_VENDITE!W25</f>
        <v>0</v>
      </c>
      <c r="W203" s="72">
        <f>+W151*I_VENDITE!X25</f>
        <v>0</v>
      </c>
      <c r="X203" s="72">
        <f>+X151*I_VENDITE!Y25</f>
        <v>0</v>
      </c>
      <c r="Y203" s="72">
        <f>+Y151*I_VENDITE!Z25</f>
        <v>0</v>
      </c>
      <c r="Z203" s="72">
        <f>+Z151*I_VENDITE!AA25</f>
        <v>0</v>
      </c>
      <c r="AA203" s="72">
        <f>+AA151*I_VENDITE!AB25</f>
        <v>0</v>
      </c>
      <c r="AB203" s="72">
        <f>+AB151*I_VENDITE!AC25</f>
        <v>0</v>
      </c>
      <c r="AC203" s="72">
        <f>+AC151*I_VENDITE!AD25</f>
        <v>0</v>
      </c>
      <c r="AD203" s="72">
        <f>+AD151*I_VENDITE!AE25</f>
        <v>0</v>
      </c>
      <c r="AE203" s="72">
        <f>+AE151*I_VENDITE!AF25</f>
        <v>0</v>
      </c>
      <c r="AF203" s="72">
        <f>+AF151*I_VENDITE!AG25</f>
        <v>0</v>
      </c>
      <c r="AG203" s="72">
        <f>+AG151*I_VENDITE!AH25</f>
        <v>0</v>
      </c>
      <c r="AH203" s="72">
        <f>+AH151*I_VENDITE!AI25</f>
        <v>0</v>
      </c>
      <c r="AI203" s="72">
        <f>+AI151*I_VENDITE!AJ25</f>
        <v>0</v>
      </c>
      <c r="AJ203" s="72">
        <f>+AJ151*I_VENDITE!AK25</f>
        <v>0</v>
      </c>
      <c r="AK203" s="72">
        <f>+AK151*I_VENDITE!AL25</f>
        <v>0</v>
      </c>
      <c r="AL203" s="72">
        <f>+AL151*I_VENDITE!AM25</f>
        <v>0</v>
      </c>
      <c r="AM203" s="72">
        <f>+AM151*I_VENDITE!AN25</f>
        <v>0</v>
      </c>
      <c r="AN203" s="32"/>
    </row>
    <row r="204" spans="3:40" x14ac:dyDescent="0.25">
      <c r="C204" s="28" t="str">
        <f t="shared" si="45"/>
        <v>Farmaco 23</v>
      </c>
      <c r="D204" s="72">
        <f>+D152*I_VENDITE!E26</f>
        <v>0</v>
      </c>
      <c r="E204" s="72">
        <f>+E152*I_VENDITE!F26</f>
        <v>0</v>
      </c>
      <c r="F204" s="72">
        <f>+F152*I_VENDITE!G26</f>
        <v>0</v>
      </c>
      <c r="G204" s="72">
        <f>+G152*I_VENDITE!H26</f>
        <v>0</v>
      </c>
      <c r="H204" s="72">
        <f>+H152*I_VENDITE!I26</f>
        <v>0</v>
      </c>
      <c r="I204" s="72">
        <f>+I152*I_VENDITE!J26</f>
        <v>0</v>
      </c>
      <c r="J204" s="72">
        <f>+J152*I_VENDITE!K26</f>
        <v>0</v>
      </c>
      <c r="K204" s="72">
        <f>+K152*I_VENDITE!L26</f>
        <v>0</v>
      </c>
      <c r="L204" s="72">
        <f>+L152*I_VENDITE!M26</f>
        <v>0</v>
      </c>
      <c r="M204" s="72">
        <f>+M152*I_VENDITE!N26</f>
        <v>0</v>
      </c>
      <c r="N204" s="72">
        <f>+N152*I_VENDITE!O26</f>
        <v>0</v>
      </c>
      <c r="O204" s="72">
        <f>+O152*I_VENDITE!P26</f>
        <v>0</v>
      </c>
      <c r="P204" s="72">
        <f>+P152*I_VENDITE!Q26</f>
        <v>0</v>
      </c>
      <c r="Q204" s="72">
        <f>+Q152*I_VENDITE!R26</f>
        <v>0</v>
      </c>
      <c r="R204" s="72">
        <f>+R152*I_VENDITE!S26</f>
        <v>0</v>
      </c>
      <c r="S204" s="72">
        <f>+S152*I_VENDITE!T26</f>
        <v>0</v>
      </c>
      <c r="T204" s="72">
        <f>+T152*I_VENDITE!U26</f>
        <v>0</v>
      </c>
      <c r="U204" s="72">
        <f>+U152*I_VENDITE!V26</f>
        <v>0</v>
      </c>
      <c r="V204" s="72">
        <f>+V152*I_VENDITE!W26</f>
        <v>0</v>
      </c>
      <c r="W204" s="72">
        <f>+W152*I_VENDITE!X26</f>
        <v>0</v>
      </c>
      <c r="X204" s="72">
        <f>+X152*I_VENDITE!Y26</f>
        <v>0</v>
      </c>
      <c r="Y204" s="72">
        <f>+Y152*I_VENDITE!Z26</f>
        <v>0</v>
      </c>
      <c r="Z204" s="72">
        <f>+Z152*I_VENDITE!AA26</f>
        <v>0</v>
      </c>
      <c r="AA204" s="72">
        <f>+AA152*I_VENDITE!AB26</f>
        <v>0</v>
      </c>
      <c r="AB204" s="72">
        <f>+AB152*I_VENDITE!AC26</f>
        <v>0</v>
      </c>
      <c r="AC204" s="72">
        <f>+AC152*I_VENDITE!AD26</f>
        <v>0</v>
      </c>
      <c r="AD204" s="72">
        <f>+AD152*I_VENDITE!AE26</f>
        <v>0</v>
      </c>
      <c r="AE204" s="72">
        <f>+AE152*I_VENDITE!AF26</f>
        <v>0</v>
      </c>
      <c r="AF204" s="72">
        <f>+AF152*I_VENDITE!AG26</f>
        <v>0</v>
      </c>
      <c r="AG204" s="72">
        <f>+AG152*I_VENDITE!AH26</f>
        <v>0</v>
      </c>
      <c r="AH204" s="72">
        <f>+AH152*I_VENDITE!AI26</f>
        <v>0</v>
      </c>
      <c r="AI204" s="72">
        <f>+AI152*I_VENDITE!AJ26</f>
        <v>0</v>
      </c>
      <c r="AJ204" s="72">
        <f>+AJ152*I_VENDITE!AK26</f>
        <v>0</v>
      </c>
      <c r="AK204" s="72">
        <f>+AK152*I_VENDITE!AL26</f>
        <v>0</v>
      </c>
      <c r="AL204" s="72">
        <f>+AL152*I_VENDITE!AM26</f>
        <v>0</v>
      </c>
      <c r="AM204" s="72">
        <f>+AM152*I_VENDITE!AN26</f>
        <v>0</v>
      </c>
      <c r="AN204" s="32"/>
    </row>
    <row r="205" spans="3:40" x14ac:dyDescent="0.25">
      <c r="C205" s="28" t="str">
        <f t="shared" si="45"/>
        <v>Farmaco 24</v>
      </c>
      <c r="D205" s="72">
        <f>+D153*I_VENDITE!E27</f>
        <v>0</v>
      </c>
      <c r="E205" s="72">
        <f>+E153*I_VENDITE!F27</f>
        <v>0</v>
      </c>
      <c r="F205" s="72">
        <f>+F153*I_VENDITE!G27</f>
        <v>0</v>
      </c>
      <c r="G205" s="72">
        <f>+G153*I_VENDITE!H27</f>
        <v>0</v>
      </c>
      <c r="H205" s="72">
        <f>+H153*I_VENDITE!I27</f>
        <v>0</v>
      </c>
      <c r="I205" s="72">
        <f>+I153*I_VENDITE!J27</f>
        <v>0</v>
      </c>
      <c r="J205" s="72">
        <f>+J153*I_VENDITE!K27</f>
        <v>0</v>
      </c>
      <c r="K205" s="72">
        <f>+K153*I_VENDITE!L27</f>
        <v>0</v>
      </c>
      <c r="L205" s="72">
        <f>+L153*I_VENDITE!M27</f>
        <v>0</v>
      </c>
      <c r="M205" s="72">
        <f>+M153*I_VENDITE!N27</f>
        <v>0</v>
      </c>
      <c r="N205" s="72">
        <f>+N153*I_VENDITE!O27</f>
        <v>0</v>
      </c>
      <c r="O205" s="72">
        <f>+O153*I_VENDITE!P27</f>
        <v>0</v>
      </c>
      <c r="P205" s="72">
        <f>+P153*I_VENDITE!Q27</f>
        <v>0</v>
      </c>
      <c r="Q205" s="72">
        <f>+Q153*I_VENDITE!R27</f>
        <v>0</v>
      </c>
      <c r="R205" s="72">
        <f>+R153*I_VENDITE!S27</f>
        <v>0</v>
      </c>
      <c r="S205" s="72">
        <f>+S153*I_VENDITE!T27</f>
        <v>0</v>
      </c>
      <c r="T205" s="72">
        <f>+T153*I_VENDITE!U27</f>
        <v>0</v>
      </c>
      <c r="U205" s="72">
        <f>+U153*I_VENDITE!V27</f>
        <v>0</v>
      </c>
      <c r="V205" s="72">
        <f>+V153*I_VENDITE!W27</f>
        <v>0</v>
      </c>
      <c r="W205" s="72">
        <f>+W153*I_VENDITE!X27</f>
        <v>0</v>
      </c>
      <c r="X205" s="72">
        <f>+X153*I_VENDITE!Y27</f>
        <v>0</v>
      </c>
      <c r="Y205" s="72">
        <f>+Y153*I_VENDITE!Z27</f>
        <v>0</v>
      </c>
      <c r="Z205" s="72">
        <f>+Z153*I_VENDITE!AA27</f>
        <v>0</v>
      </c>
      <c r="AA205" s="72">
        <f>+AA153*I_VENDITE!AB27</f>
        <v>0</v>
      </c>
      <c r="AB205" s="72">
        <f>+AB153*I_VENDITE!AC27</f>
        <v>0</v>
      </c>
      <c r="AC205" s="72">
        <f>+AC153*I_VENDITE!AD27</f>
        <v>0</v>
      </c>
      <c r="AD205" s="72">
        <f>+AD153*I_VENDITE!AE27</f>
        <v>0</v>
      </c>
      <c r="AE205" s="72">
        <f>+AE153*I_VENDITE!AF27</f>
        <v>0</v>
      </c>
      <c r="AF205" s="72">
        <f>+AF153*I_VENDITE!AG27</f>
        <v>0</v>
      </c>
      <c r="AG205" s="72">
        <f>+AG153*I_VENDITE!AH27</f>
        <v>0</v>
      </c>
      <c r="AH205" s="72">
        <f>+AH153*I_VENDITE!AI27</f>
        <v>0</v>
      </c>
      <c r="AI205" s="72">
        <f>+AI153*I_VENDITE!AJ27</f>
        <v>0</v>
      </c>
      <c r="AJ205" s="72">
        <f>+AJ153*I_VENDITE!AK27</f>
        <v>0</v>
      </c>
      <c r="AK205" s="72">
        <f>+AK153*I_VENDITE!AL27</f>
        <v>0</v>
      </c>
      <c r="AL205" s="72">
        <f>+AL153*I_VENDITE!AM27</f>
        <v>0</v>
      </c>
      <c r="AM205" s="72">
        <f>+AM153*I_VENDITE!AN27</f>
        <v>0</v>
      </c>
      <c r="AN205" s="32"/>
    </row>
    <row r="206" spans="3:40" x14ac:dyDescent="0.25">
      <c r="C206" s="28" t="str">
        <f t="shared" si="45"/>
        <v>Farmaco 25</v>
      </c>
      <c r="D206" s="72">
        <f>+D154*I_VENDITE!E28</f>
        <v>0</v>
      </c>
      <c r="E206" s="72">
        <f>+E154*I_VENDITE!F28</f>
        <v>0</v>
      </c>
      <c r="F206" s="72">
        <f>+F154*I_VENDITE!G28</f>
        <v>0</v>
      </c>
      <c r="G206" s="72">
        <f>+G154*I_VENDITE!H28</f>
        <v>0</v>
      </c>
      <c r="H206" s="72">
        <f>+H154*I_VENDITE!I28</f>
        <v>0</v>
      </c>
      <c r="I206" s="72">
        <f>+I154*I_VENDITE!J28</f>
        <v>0</v>
      </c>
      <c r="J206" s="72">
        <f>+J154*I_VENDITE!K28</f>
        <v>0</v>
      </c>
      <c r="K206" s="72">
        <f>+K154*I_VENDITE!L28</f>
        <v>0</v>
      </c>
      <c r="L206" s="72">
        <f>+L154*I_VENDITE!M28</f>
        <v>0</v>
      </c>
      <c r="M206" s="72">
        <f>+M154*I_VENDITE!N28</f>
        <v>0</v>
      </c>
      <c r="N206" s="72">
        <f>+N154*I_VENDITE!O28</f>
        <v>0</v>
      </c>
      <c r="O206" s="72">
        <f>+O154*I_VENDITE!P28</f>
        <v>0</v>
      </c>
      <c r="P206" s="72">
        <f>+P154*I_VENDITE!Q28</f>
        <v>0</v>
      </c>
      <c r="Q206" s="72">
        <f>+Q154*I_VENDITE!R28</f>
        <v>0</v>
      </c>
      <c r="R206" s="72">
        <f>+R154*I_VENDITE!S28</f>
        <v>0</v>
      </c>
      <c r="S206" s="72">
        <f>+S154*I_VENDITE!T28</f>
        <v>0</v>
      </c>
      <c r="T206" s="72">
        <f>+T154*I_VENDITE!U28</f>
        <v>0</v>
      </c>
      <c r="U206" s="72">
        <f>+U154*I_VENDITE!V28</f>
        <v>0</v>
      </c>
      <c r="V206" s="72">
        <f>+V154*I_VENDITE!W28</f>
        <v>0</v>
      </c>
      <c r="W206" s="72">
        <f>+W154*I_VENDITE!X28</f>
        <v>0</v>
      </c>
      <c r="X206" s="72">
        <f>+X154*I_VENDITE!Y28</f>
        <v>0</v>
      </c>
      <c r="Y206" s="72">
        <f>+Y154*I_VENDITE!Z28</f>
        <v>0</v>
      </c>
      <c r="Z206" s="72">
        <f>+Z154*I_VENDITE!AA28</f>
        <v>0</v>
      </c>
      <c r="AA206" s="72">
        <f>+AA154*I_VENDITE!AB28</f>
        <v>0</v>
      </c>
      <c r="AB206" s="72">
        <f>+AB154*I_VENDITE!AC28</f>
        <v>0</v>
      </c>
      <c r="AC206" s="72">
        <f>+AC154*I_VENDITE!AD28</f>
        <v>0</v>
      </c>
      <c r="AD206" s="72">
        <f>+AD154*I_VENDITE!AE28</f>
        <v>0</v>
      </c>
      <c r="AE206" s="72">
        <f>+AE154*I_VENDITE!AF28</f>
        <v>0</v>
      </c>
      <c r="AF206" s="72">
        <f>+AF154*I_VENDITE!AG28</f>
        <v>0</v>
      </c>
      <c r="AG206" s="72">
        <f>+AG154*I_VENDITE!AH28</f>
        <v>0</v>
      </c>
      <c r="AH206" s="72">
        <f>+AH154*I_VENDITE!AI28</f>
        <v>0</v>
      </c>
      <c r="AI206" s="72">
        <f>+AI154*I_VENDITE!AJ28</f>
        <v>0</v>
      </c>
      <c r="AJ206" s="72">
        <f>+AJ154*I_VENDITE!AK28</f>
        <v>0</v>
      </c>
      <c r="AK206" s="72">
        <f>+AK154*I_VENDITE!AL28</f>
        <v>0</v>
      </c>
      <c r="AL206" s="72">
        <f>+AL154*I_VENDITE!AM28</f>
        <v>0</v>
      </c>
      <c r="AM206" s="72">
        <f>+AM154*I_VENDITE!AN28</f>
        <v>0</v>
      </c>
      <c r="AN206" s="32"/>
    </row>
    <row r="207" spans="3:40" x14ac:dyDescent="0.25">
      <c r="C207" s="28" t="str">
        <f t="shared" si="45"/>
        <v>Farmaco 26</v>
      </c>
      <c r="D207" s="72">
        <f>+D155*I_VENDITE!E29</f>
        <v>0</v>
      </c>
      <c r="E207" s="72">
        <f>+E155*I_VENDITE!F29</f>
        <v>0</v>
      </c>
      <c r="F207" s="72">
        <f>+F155*I_VENDITE!G29</f>
        <v>0</v>
      </c>
      <c r="G207" s="72">
        <f>+G155*I_VENDITE!H29</f>
        <v>0</v>
      </c>
      <c r="H207" s="72">
        <f>+H155*I_VENDITE!I29</f>
        <v>0</v>
      </c>
      <c r="I207" s="72">
        <f>+I155*I_VENDITE!J29</f>
        <v>0</v>
      </c>
      <c r="J207" s="72">
        <f>+J155*I_VENDITE!K29</f>
        <v>0</v>
      </c>
      <c r="K207" s="72">
        <f>+K155*I_VENDITE!L29</f>
        <v>0</v>
      </c>
      <c r="L207" s="72">
        <f>+L155*I_VENDITE!M29</f>
        <v>0</v>
      </c>
      <c r="M207" s="72">
        <f>+M155*I_VENDITE!N29</f>
        <v>0</v>
      </c>
      <c r="N207" s="72">
        <f>+N155*I_VENDITE!O29</f>
        <v>0</v>
      </c>
      <c r="O207" s="72">
        <f>+O155*I_VENDITE!P29</f>
        <v>0</v>
      </c>
      <c r="P207" s="72">
        <f>+P155*I_VENDITE!Q29</f>
        <v>0</v>
      </c>
      <c r="Q207" s="72">
        <f>+Q155*I_VENDITE!R29</f>
        <v>0</v>
      </c>
      <c r="R207" s="72">
        <f>+R155*I_VENDITE!S29</f>
        <v>0</v>
      </c>
      <c r="S207" s="72">
        <f>+S155*I_VENDITE!T29</f>
        <v>0</v>
      </c>
      <c r="T207" s="72">
        <f>+T155*I_VENDITE!U29</f>
        <v>0</v>
      </c>
      <c r="U207" s="72">
        <f>+U155*I_VENDITE!V29</f>
        <v>0</v>
      </c>
      <c r="V207" s="72">
        <f>+V155*I_VENDITE!W29</f>
        <v>0</v>
      </c>
      <c r="W207" s="72">
        <f>+W155*I_VENDITE!X29</f>
        <v>0</v>
      </c>
      <c r="X207" s="72">
        <f>+X155*I_VENDITE!Y29</f>
        <v>0</v>
      </c>
      <c r="Y207" s="72">
        <f>+Y155*I_VENDITE!Z29</f>
        <v>0</v>
      </c>
      <c r="Z207" s="72">
        <f>+Z155*I_VENDITE!AA29</f>
        <v>0</v>
      </c>
      <c r="AA207" s="72">
        <f>+AA155*I_VENDITE!AB29</f>
        <v>0</v>
      </c>
      <c r="AB207" s="72">
        <f>+AB155*I_VENDITE!AC29</f>
        <v>0</v>
      </c>
      <c r="AC207" s="72">
        <f>+AC155*I_VENDITE!AD29</f>
        <v>0</v>
      </c>
      <c r="AD207" s="72">
        <f>+AD155*I_VENDITE!AE29</f>
        <v>0</v>
      </c>
      <c r="AE207" s="72">
        <f>+AE155*I_VENDITE!AF29</f>
        <v>0</v>
      </c>
      <c r="AF207" s="72">
        <f>+AF155*I_VENDITE!AG29</f>
        <v>0</v>
      </c>
      <c r="AG207" s="72">
        <f>+AG155*I_VENDITE!AH29</f>
        <v>0</v>
      </c>
      <c r="AH207" s="72">
        <f>+AH155*I_VENDITE!AI29</f>
        <v>0</v>
      </c>
      <c r="AI207" s="72">
        <f>+AI155*I_VENDITE!AJ29</f>
        <v>0</v>
      </c>
      <c r="AJ207" s="72">
        <f>+AJ155*I_VENDITE!AK29</f>
        <v>0</v>
      </c>
      <c r="AK207" s="72">
        <f>+AK155*I_VENDITE!AL29</f>
        <v>0</v>
      </c>
      <c r="AL207" s="72">
        <f>+AL155*I_VENDITE!AM29</f>
        <v>0</v>
      </c>
      <c r="AM207" s="72">
        <f>+AM155*I_VENDITE!AN29</f>
        <v>0</v>
      </c>
      <c r="AN207" s="32"/>
    </row>
    <row r="208" spans="3:40" x14ac:dyDescent="0.25">
      <c r="C208" s="28" t="str">
        <f t="shared" si="45"/>
        <v>Farmaco 27</v>
      </c>
      <c r="D208" s="72">
        <f>+D156*I_VENDITE!E30</f>
        <v>0</v>
      </c>
      <c r="E208" s="72">
        <f>+E156*I_VENDITE!F30</f>
        <v>0</v>
      </c>
      <c r="F208" s="72">
        <f>+F156*I_VENDITE!G30</f>
        <v>0</v>
      </c>
      <c r="G208" s="72">
        <f>+G156*I_VENDITE!H30</f>
        <v>0</v>
      </c>
      <c r="H208" s="72">
        <f>+H156*I_VENDITE!I30</f>
        <v>0</v>
      </c>
      <c r="I208" s="72">
        <f>+I156*I_VENDITE!J30</f>
        <v>0</v>
      </c>
      <c r="J208" s="72">
        <f>+J156*I_VENDITE!K30</f>
        <v>0</v>
      </c>
      <c r="K208" s="72">
        <f>+K156*I_VENDITE!L30</f>
        <v>0</v>
      </c>
      <c r="L208" s="72">
        <f>+L156*I_VENDITE!M30</f>
        <v>0</v>
      </c>
      <c r="M208" s="72">
        <f>+M156*I_VENDITE!N30</f>
        <v>0</v>
      </c>
      <c r="N208" s="72">
        <f>+N156*I_VENDITE!O30</f>
        <v>0</v>
      </c>
      <c r="O208" s="72">
        <f>+O156*I_VENDITE!P30</f>
        <v>0</v>
      </c>
      <c r="P208" s="72">
        <f>+P156*I_VENDITE!Q30</f>
        <v>0</v>
      </c>
      <c r="Q208" s="72">
        <f>+Q156*I_VENDITE!R30</f>
        <v>0</v>
      </c>
      <c r="R208" s="72">
        <f>+R156*I_VENDITE!S30</f>
        <v>0</v>
      </c>
      <c r="S208" s="72">
        <f>+S156*I_VENDITE!T30</f>
        <v>0</v>
      </c>
      <c r="T208" s="72">
        <f>+T156*I_VENDITE!U30</f>
        <v>0</v>
      </c>
      <c r="U208" s="72">
        <f>+U156*I_VENDITE!V30</f>
        <v>0</v>
      </c>
      <c r="V208" s="72">
        <f>+V156*I_VENDITE!W30</f>
        <v>0</v>
      </c>
      <c r="W208" s="72">
        <f>+W156*I_VENDITE!X30</f>
        <v>0</v>
      </c>
      <c r="X208" s="72">
        <f>+X156*I_VENDITE!Y30</f>
        <v>0</v>
      </c>
      <c r="Y208" s="72">
        <f>+Y156*I_VENDITE!Z30</f>
        <v>0</v>
      </c>
      <c r="Z208" s="72">
        <f>+Z156*I_VENDITE!AA30</f>
        <v>0</v>
      </c>
      <c r="AA208" s="72">
        <f>+AA156*I_VENDITE!AB30</f>
        <v>0</v>
      </c>
      <c r="AB208" s="72">
        <f>+AB156*I_VENDITE!AC30</f>
        <v>0</v>
      </c>
      <c r="AC208" s="72">
        <f>+AC156*I_VENDITE!AD30</f>
        <v>0</v>
      </c>
      <c r="AD208" s="72">
        <f>+AD156*I_VENDITE!AE30</f>
        <v>0</v>
      </c>
      <c r="AE208" s="72">
        <f>+AE156*I_VENDITE!AF30</f>
        <v>0</v>
      </c>
      <c r="AF208" s="72">
        <f>+AF156*I_VENDITE!AG30</f>
        <v>0</v>
      </c>
      <c r="AG208" s="72">
        <f>+AG156*I_VENDITE!AH30</f>
        <v>0</v>
      </c>
      <c r="AH208" s="72">
        <f>+AH156*I_VENDITE!AI30</f>
        <v>0</v>
      </c>
      <c r="AI208" s="72">
        <f>+AI156*I_VENDITE!AJ30</f>
        <v>0</v>
      </c>
      <c r="AJ208" s="72">
        <f>+AJ156*I_VENDITE!AK30</f>
        <v>0</v>
      </c>
      <c r="AK208" s="72">
        <f>+AK156*I_VENDITE!AL30</f>
        <v>0</v>
      </c>
      <c r="AL208" s="72">
        <f>+AL156*I_VENDITE!AM30</f>
        <v>0</v>
      </c>
      <c r="AM208" s="72">
        <f>+AM156*I_VENDITE!AN30</f>
        <v>0</v>
      </c>
      <c r="AN208" s="32"/>
    </row>
    <row r="209" spans="3:40" x14ac:dyDescent="0.25">
      <c r="C209" s="28" t="str">
        <f t="shared" si="45"/>
        <v>Farmaco 28</v>
      </c>
      <c r="D209" s="72">
        <f>+D157*I_VENDITE!E31</f>
        <v>0</v>
      </c>
      <c r="E209" s="72">
        <f>+E157*I_VENDITE!F31</f>
        <v>0</v>
      </c>
      <c r="F209" s="72">
        <f>+F157*I_VENDITE!G31</f>
        <v>0</v>
      </c>
      <c r="G209" s="72">
        <f>+G157*I_VENDITE!H31</f>
        <v>0</v>
      </c>
      <c r="H209" s="72">
        <f>+H157*I_VENDITE!I31</f>
        <v>0</v>
      </c>
      <c r="I209" s="72">
        <f>+I157*I_VENDITE!J31</f>
        <v>0</v>
      </c>
      <c r="J209" s="72">
        <f>+J157*I_VENDITE!K31</f>
        <v>0</v>
      </c>
      <c r="K209" s="72">
        <f>+K157*I_VENDITE!L31</f>
        <v>0</v>
      </c>
      <c r="L209" s="72">
        <f>+L157*I_VENDITE!M31</f>
        <v>0</v>
      </c>
      <c r="M209" s="72">
        <f>+M157*I_VENDITE!N31</f>
        <v>0</v>
      </c>
      <c r="N209" s="72">
        <f>+N157*I_VENDITE!O31</f>
        <v>0</v>
      </c>
      <c r="O209" s="72">
        <f>+O157*I_VENDITE!P31</f>
        <v>0</v>
      </c>
      <c r="P209" s="72">
        <f>+P157*I_VENDITE!Q31</f>
        <v>0</v>
      </c>
      <c r="Q209" s="72">
        <f>+Q157*I_VENDITE!R31</f>
        <v>0</v>
      </c>
      <c r="R209" s="72">
        <f>+R157*I_VENDITE!S31</f>
        <v>0</v>
      </c>
      <c r="S209" s="72">
        <f>+S157*I_VENDITE!T31</f>
        <v>0</v>
      </c>
      <c r="T209" s="72">
        <f>+T157*I_VENDITE!U31</f>
        <v>0</v>
      </c>
      <c r="U209" s="72">
        <f>+U157*I_VENDITE!V31</f>
        <v>0</v>
      </c>
      <c r="V209" s="72">
        <f>+V157*I_VENDITE!W31</f>
        <v>0</v>
      </c>
      <c r="W209" s="72">
        <f>+W157*I_VENDITE!X31</f>
        <v>0</v>
      </c>
      <c r="X209" s="72">
        <f>+X157*I_VENDITE!Y31</f>
        <v>0</v>
      </c>
      <c r="Y209" s="72">
        <f>+Y157*I_VENDITE!Z31</f>
        <v>0</v>
      </c>
      <c r="Z209" s="72">
        <f>+Z157*I_VENDITE!AA31</f>
        <v>0</v>
      </c>
      <c r="AA209" s="72">
        <f>+AA157*I_VENDITE!AB31</f>
        <v>0</v>
      </c>
      <c r="AB209" s="72">
        <f>+AB157*I_VENDITE!AC31</f>
        <v>0</v>
      </c>
      <c r="AC209" s="72">
        <f>+AC157*I_VENDITE!AD31</f>
        <v>0</v>
      </c>
      <c r="AD209" s="72">
        <f>+AD157*I_VENDITE!AE31</f>
        <v>0</v>
      </c>
      <c r="AE209" s="72">
        <f>+AE157*I_VENDITE!AF31</f>
        <v>0</v>
      </c>
      <c r="AF209" s="72">
        <f>+AF157*I_VENDITE!AG31</f>
        <v>0</v>
      </c>
      <c r="AG209" s="72">
        <f>+AG157*I_VENDITE!AH31</f>
        <v>0</v>
      </c>
      <c r="AH209" s="72">
        <f>+AH157*I_VENDITE!AI31</f>
        <v>0</v>
      </c>
      <c r="AI209" s="72">
        <f>+AI157*I_VENDITE!AJ31</f>
        <v>0</v>
      </c>
      <c r="AJ209" s="72">
        <f>+AJ157*I_VENDITE!AK31</f>
        <v>0</v>
      </c>
      <c r="AK209" s="72">
        <f>+AK157*I_VENDITE!AL31</f>
        <v>0</v>
      </c>
      <c r="AL209" s="72">
        <f>+AL157*I_VENDITE!AM31</f>
        <v>0</v>
      </c>
      <c r="AM209" s="72">
        <f>+AM157*I_VENDITE!AN31</f>
        <v>0</v>
      </c>
      <c r="AN209" s="32"/>
    </row>
    <row r="210" spans="3:40" x14ac:dyDescent="0.25">
      <c r="C210" s="28" t="str">
        <f t="shared" si="45"/>
        <v>Farmaco 29</v>
      </c>
      <c r="D210" s="72">
        <f>+D158*I_VENDITE!E32</f>
        <v>0</v>
      </c>
      <c r="E210" s="72">
        <f>+E158*I_VENDITE!F32</f>
        <v>0</v>
      </c>
      <c r="F210" s="72">
        <f>+F158*I_VENDITE!G32</f>
        <v>0</v>
      </c>
      <c r="G210" s="72">
        <f>+G158*I_VENDITE!H32</f>
        <v>0</v>
      </c>
      <c r="H210" s="72">
        <f>+H158*I_VENDITE!I32</f>
        <v>0</v>
      </c>
      <c r="I210" s="72">
        <f>+I158*I_VENDITE!J32</f>
        <v>0</v>
      </c>
      <c r="J210" s="72">
        <f>+J158*I_VENDITE!K32</f>
        <v>0</v>
      </c>
      <c r="K210" s="72">
        <f>+K158*I_VENDITE!L32</f>
        <v>0</v>
      </c>
      <c r="L210" s="72">
        <f>+L158*I_VENDITE!M32</f>
        <v>0</v>
      </c>
      <c r="M210" s="72">
        <f>+M158*I_VENDITE!N32</f>
        <v>0</v>
      </c>
      <c r="N210" s="72">
        <f>+N158*I_VENDITE!O32</f>
        <v>0</v>
      </c>
      <c r="O210" s="72">
        <f>+O158*I_VENDITE!P32</f>
        <v>0</v>
      </c>
      <c r="P210" s="72">
        <f>+P158*I_VENDITE!Q32</f>
        <v>0</v>
      </c>
      <c r="Q210" s="72">
        <f>+Q158*I_VENDITE!R32</f>
        <v>0</v>
      </c>
      <c r="R210" s="72">
        <f>+R158*I_VENDITE!S32</f>
        <v>0</v>
      </c>
      <c r="S210" s="72">
        <f>+S158*I_VENDITE!T32</f>
        <v>0</v>
      </c>
      <c r="T210" s="72">
        <f>+T158*I_VENDITE!U32</f>
        <v>0</v>
      </c>
      <c r="U210" s="72">
        <f>+U158*I_VENDITE!V32</f>
        <v>0</v>
      </c>
      <c r="V210" s="72">
        <f>+V158*I_VENDITE!W32</f>
        <v>0</v>
      </c>
      <c r="W210" s="72">
        <f>+W158*I_VENDITE!X32</f>
        <v>0</v>
      </c>
      <c r="X210" s="72">
        <f>+X158*I_VENDITE!Y32</f>
        <v>0</v>
      </c>
      <c r="Y210" s="72">
        <f>+Y158*I_VENDITE!Z32</f>
        <v>0</v>
      </c>
      <c r="Z210" s="72">
        <f>+Z158*I_VENDITE!AA32</f>
        <v>0</v>
      </c>
      <c r="AA210" s="72">
        <f>+AA158*I_VENDITE!AB32</f>
        <v>0</v>
      </c>
      <c r="AB210" s="72">
        <f>+AB158*I_VENDITE!AC32</f>
        <v>0</v>
      </c>
      <c r="AC210" s="72">
        <f>+AC158*I_VENDITE!AD32</f>
        <v>0</v>
      </c>
      <c r="AD210" s="72">
        <f>+AD158*I_VENDITE!AE32</f>
        <v>0</v>
      </c>
      <c r="AE210" s="72">
        <f>+AE158*I_VENDITE!AF32</f>
        <v>0</v>
      </c>
      <c r="AF210" s="72">
        <f>+AF158*I_VENDITE!AG32</f>
        <v>0</v>
      </c>
      <c r="AG210" s="72">
        <f>+AG158*I_VENDITE!AH32</f>
        <v>0</v>
      </c>
      <c r="AH210" s="72">
        <f>+AH158*I_VENDITE!AI32</f>
        <v>0</v>
      </c>
      <c r="AI210" s="72">
        <f>+AI158*I_VENDITE!AJ32</f>
        <v>0</v>
      </c>
      <c r="AJ210" s="72">
        <f>+AJ158*I_VENDITE!AK32</f>
        <v>0</v>
      </c>
      <c r="AK210" s="72">
        <f>+AK158*I_VENDITE!AL32</f>
        <v>0</v>
      </c>
      <c r="AL210" s="72">
        <f>+AL158*I_VENDITE!AM32</f>
        <v>0</v>
      </c>
      <c r="AM210" s="72">
        <f>+AM158*I_VENDITE!AN32</f>
        <v>0</v>
      </c>
      <c r="AN210" s="32"/>
    </row>
    <row r="211" spans="3:40" x14ac:dyDescent="0.25">
      <c r="C211" s="28" t="str">
        <f t="shared" si="45"/>
        <v>Farmaco 30</v>
      </c>
      <c r="D211" s="72">
        <f>+D159*I_VENDITE!E33</f>
        <v>0</v>
      </c>
      <c r="E211" s="72">
        <f>+E159*I_VENDITE!F33</f>
        <v>0</v>
      </c>
      <c r="F211" s="72">
        <f>+F159*I_VENDITE!G33</f>
        <v>0</v>
      </c>
      <c r="G211" s="72">
        <f>+G159*I_VENDITE!H33</f>
        <v>0</v>
      </c>
      <c r="H211" s="72">
        <f>+H159*I_VENDITE!I33</f>
        <v>0</v>
      </c>
      <c r="I211" s="72">
        <f>+I159*I_VENDITE!J33</f>
        <v>0</v>
      </c>
      <c r="J211" s="72">
        <f>+J159*I_VENDITE!K33</f>
        <v>0</v>
      </c>
      <c r="K211" s="72">
        <f>+K159*I_VENDITE!L33</f>
        <v>0</v>
      </c>
      <c r="L211" s="72">
        <f>+L159*I_VENDITE!M33</f>
        <v>0</v>
      </c>
      <c r="M211" s="72">
        <f>+M159*I_VENDITE!N33</f>
        <v>0</v>
      </c>
      <c r="N211" s="72">
        <f>+N159*I_VENDITE!O33</f>
        <v>0</v>
      </c>
      <c r="O211" s="72">
        <f>+O159*I_VENDITE!P33</f>
        <v>0</v>
      </c>
      <c r="P211" s="72">
        <f>+P159*I_VENDITE!Q33</f>
        <v>0</v>
      </c>
      <c r="Q211" s="72">
        <f>+Q159*I_VENDITE!R33</f>
        <v>0</v>
      </c>
      <c r="R211" s="72">
        <f>+R159*I_VENDITE!S33</f>
        <v>0</v>
      </c>
      <c r="S211" s="72">
        <f>+S159*I_VENDITE!T33</f>
        <v>0</v>
      </c>
      <c r="T211" s="72">
        <f>+T159*I_VENDITE!U33</f>
        <v>0</v>
      </c>
      <c r="U211" s="72">
        <f>+U159*I_VENDITE!V33</f>
        <v>0</v>
      </c>
      <c r="V211" s="72">
        <f>+V159*I_VENDITE!W33</f>
        <v>0</v>
      </c>
      <c r="W211" s="72">
        <f>+W159*I_VENDITE!X33</f>
        <v>0</v>
      </c>
      <c r="X211" s="72">
        <f>+X159*I_VENDITE!Y33</f>
        <v>0</v>
      </c>
      <c r="Y211" s="72">
        <f>+Y159*I_VENDITE!Z33</f>
        <v>0</v>
      </c>
      <c r="Z211" s="72">
        <f>+Z159*I_VENDITE!AA33</f>
        <v>0</v>
      </c>
      <c r="AA211" s="72">
        <f>+AA159*I_VENDITE!AB33</f>
        <v>0</v>
      </c>
      <c r="AB211" s="72">
        <f>+AB159*I_VENDITE!AC33</f>
        <v>0</v>
      </c>
      <c r="AC211" s="72">
        <f>+AC159*I_VENDITE!AD33</f>
        <v>0</v>
      </c>
      <c r="AD211" s="72">
        <f>+AD159*I_VENDITE!AE33</f>
        <v>0</v>
      </c>
      <c r="AE211" s="72">
        <f>+AE159*I_VENDITE!AF33</f>
        <v>0</v>
      </c>
      <c r="AF211" s="72">
        <f>+AF159*I_VENDITE!AG33</f>
        <v>0</v>
      </c>
      <c r="AG211" s="72">
        <f>+AG159*I_VENDITE!AH33</f>
        <v>0</v>
      </c>
      <c r="AH211" s="72">
        <f>+AH159*I_VENDITE!AI33</f>
        <v>0</v>
      </c>
      <c r="AI211" s="72">
        <f>+AI159*I_VENDITE!AJ33</f>
        <v>0</v>
      </c>
      <c r="AJ211" s="72">
        <f>+AJ159*I_VENDITE!AK33</f>
        <v>0</v>
      </c>
      <c r="AK211" s="72">
        <f>+AK159*I_VENDITE!AL33</f>
        <v>0</v>
      </c>
      <c r="AL211" s="72">
        <f>+AL159*I_VENDITE!AM33</f>
        <v>0</v>
      </c>
      <c r="AM211" s="72">
        <f>+AM159*I_VENDITE!AN33</f>
        <v>0</v>
      </c>
      <c r="AN211" s="32"/>
    </row>
    <row r="212" spans="3:40" x14ac:dyDescent="0.25">
      <c r="C212" s="28" t="str">
        <f t="shared" si="45"/>
        <v>Farmaco 31</v>
      </c>
      <c r="D212" s="72">
        <f>+D160*I_VENDITE!E34</f>
        <v>0</v>
      </c>
      <c r="E212" s="72">
        <f>+E160*I_VENDITE!F34</f>
        <v>0</v>
      </c>
      <c r="F212" s="72">
        <f>+F160*I_VENDITE!G34</f>
        <v>0</v>
      </c>
      <c r="G212" s="72">
        <f>+G160*I_VENDITE!H34</f>
        <v>0</v>
      </c>
      <c r="H212" s="72">
        <f>+H160*I_VENDITE!I34</f>
        <v>0</v>
      </c>
      <c r="I212" s="72">
        <f>+I160*I_VENDITE!J34</f>
        <v>0</v>
      </c>
      <c r="J212" s="72">
        <f>+J160*I_VENDITE!K34</f>
        <v>0</v>
      </c>
      <c r="K212" s="72">
        <f>+K160*I_VENDITE!L34</f>
        <v>0</v>
      </c>
      <c r="L212" s="72">
        <f>+L160*I_VENDITE!M34</f>
        <v>0</v>
      </c>
      <c r="M212" s="72">
        <f>+M160*I_VENDITE!N34</f>
        <v>0</v>
      </c>
      <c r="N212" s="72">
        <f>+N160*I_VENDITE!O34</f>
        <v>0</v>
      </c>
      <c r="O212" s="72">
        <f>+O160*I_VENDITE!P34</f>
        <v>0</v>
      </c>
      <c r="P212" s="72">
        <f>+P160*I_VENDITE!Q34</f>
        <v>0</v>
      </c>
      <c r="Q212" s="72">
        <f>+Q160*I_VENDITE!R34</f>
        <v>0</v>
      </c>
      <c r="R212" s="72">
        <f>+R160*I_VENDITE!S34</f>
        <v>0</v>
      </c>
      <c r="S212" s="72">
        <f>+S160*I_VENDITE!T34</f>
        <v>0</v>
      </c>
      <c r="T212" s="72">
        <f>+T160*I_VENDITE!U34</f>
        <v>0</v>
      </c>
      <c r="U212" s="72">
        <f>+U160*I_VENDITE!V34</f>
        <v>0</v>
      </c>
      <c r="V212" s="72">
        <f>+V160*I_VENDITE!W34</f>
        <v>0</v>
      </c>
      <c r="W212" s="72">
        <f>+W160*I_VENDITE!X34</f>
        <v>0</v>
      </c>
      <c r="X212" s="72">
        <f>+X160*I_VENDITE!Y34</f>
        <v>0</v>
      </c>
      <c r="Y212" s="72">
        <f>+Y160*I_VENDITE!Z34</f>
        <v>0</v>
      </c>
      <c r="Z212" s="72">
        <f>+Z160*I_VENDITE!AA34</f>
        <v>0</v>
      </c>
      <c r="AA212" s="72">
        <f>+AA160*I_VENDITE!AB34</f>
        <v>0</v>
      </c>
      <c r="AB212" s="72">
        <f>+AB160*I_VENDITE!AC34</f>
        <v>0</v>
      </c>
      <c r="AC212" s="72">
        <f>+AC160*I_VENDITE!AD34</f>
        <v>0</v>
      </c>
      <c r="AD212" s="72">
        <f>+AD160*I_VENDITE!AE34</f>
        <v>0</v>
      </c>
      <c r="AE212" s="72">
        <f>+AE160*I_VENDITE!AF34</f>
        <v>0</v>
      </c>
      <c r="AF212" s="72">
        <f>+AF160*I_VENDITE!AG34</f>
        <v>0</v>
      </c>
      <c r="AG212" s="72">
        <f>+AG160*I_VENDITE!AH34</f>
        <v>0</v>
      </c>
      <c r="AH212" s="72">
        <f>+AH160*I_VENDITE!AI34</f>
        <v>0</v>
      </c>
      <c r="AI212" s="72">
        <f>+AI160*I_VENDITE!AJ34</f>
        <v>0</v>
      </c>
      <c r="AJ212" s="72">
        <f>+AJ160*I_VENDITE!AK34</f>
        <v>0</v>
      </c>
      <c r="AK212" s="72">
        <f>+AK160*I_VENDITE!AL34</f>
        <v>0</v>
      </c>
      <c r="AL212" s="72">
        <f>+AL160*I_VENDITE!AM34</f>
        <v>0</v>
      </c>
      <c r="AM212" s="72">
        <f>+AM160*I_VENDITE!AN34</f>
        <v>0</v>
      </c>
      <c r="AN212" s="32"/>
    </row>
    <row r="213" spans="3:40" x14ac:dyDescent="0.25">
      <c r="C213" s="28" t="str">
        <f t="shared" si="45"/>
        <v>Farmaco 32</v>
      </c>
      <c r="D213" s="72">
        <f>+D161*I_VENDITE!E35</f>
        <v>0</v>
      </c>
      <c r="E213" s="72">
        <f>+E161*I_VENDITE!F35</f>
        <v>0</v>
      </c>
      <c r="F213" s="72">
        <f>+F161*I_VENDITE!G35</f>
        <v>0</v>
      </c>
      <c r="G213" s="72">
        <f>+G161*I_VENDITE!H35</f>
        <v>0</v>
      </c>
      <c r="H213" s="72">
        <f>+H161*I_VENDITE!I35</f>
        <v>0</v>
      </c>
      <c r="I213" s="72">
        <f>+I161*I_VENDITE!J35</f>
        <v>0</v>
      </c>
      <c r="J213" s="72">
        <f>+J161*I_VENDITE!K35</f>
        <v>0</v>
      </c>
      <c r="K213" s="72">
        <f>+K161*I_VENDITE!L35</f>
        <v>0</v>
      </c>
      <c r="L213" s="72">
        <f>+L161*I_VENDITE!M35</f>
        <v>0</v>
      </c>
      <c r="M213" s="72">
        <f>+M161*I_VENDITE!N35</f>
        <v>0</v>
      </c>
      <c r="N213" s="72">
        <f>+N161*I_VENDITE!O35</f>
        <v>0</v>
      </c>
      <c r="O213" s="72">
        <f>+O161*I_VENDITE!P35</f>
        <v>0</v>
      </c>
      <c r="P213" s="72">
        <f>+P161*I_VENDITE!Q35</f>
        <v>0</v>
      </c>
      <c r="Q213" s="72">
        <f>+Q161*I_VENDITE!R35</f>
        <v>0</v>
      </c>
      <c r="R213" s="72">
        <f>+R161*I_VENDITE!S35</f>
        <v>0</v>
      </c>
      <c r="S213" s="72">
        <f>+S161*I_VENDITE!T35</f>
        <v>0</v>
      </c>
      <c r="T213" s="72">
        <f>+T161*I_VENDITE!U35</f>
        <v>0</v>
      </c>
      <c r="U213" s="72">
        <f>+U161*I_VENDITE!V35</f>
        <v>0</v>
      </c>
      <c r="V213" s="72">
        <f>+V161*I_VENDITE!W35</f>
        <v>0</v>
      </c>
      <c r="W213" s="72">
        <f>+W161*I_VENDITE!X35</f>
        <v>0</v>
      </c>
      <c r="X213" s="72">
        <f>+X161*I_VENDITE!Y35</f>
        <v>0</v>
      </c>
      <c r="Y213" s="72">
        <f>+Y161*I_VENDITE!Z35</f>
        <v>0</v>
      </c>
      <c r="Z213" s="72">
        <f>+Z161*I_VENDITE!AA35</f>
        <v>0</v>
      </c>
      <c r="AA213" s="72">
        <f>+AA161*I_VENDITE!AB35</f>
        <v>0</v>
      </c>
      <c r="AB213" s="72">
        <f>+AB161*I_VENDITE!AC35</f>
        <v>0</v>
      </c>
      <c r="AC213" s="72">
        <f>+AC161*I_VENDITE!AD35</f>
        <v>0</v>
      </c>
      <c r="AD213" s="72">
        <f>+AD161*I_VENDITE!AE35</f>
        <v>0</v>
      </c>
      <c r="AE213" s="72">
        <f>+AE161*I_VENDITE!AF35</f>
        <v>0</v>
      </c>
      <c r="AF213" s="72">
        <f>+AF161*I_VENDITE!AG35</f>
        <v>0</v>
      </c>
      <c r="AG213" s="72">
        <f>+AG161*I_VENDITE!AH35</f>
        <v>0</v>
      </c>
      <c r="AH213" s="72">
        <f>+AH161*I_VENDITE!AI35</f>
        <v>0</v>
      </c>
      <c r="AI213" s="72">
        <f>+AI161*I_VENDITE!AJ35</f>
        <v>0</v>
      </c>
      <c r="AJ213" s="72">
        <f>+AJ161*I_VENDITE!AK35</f>
        <v>0</v>
      </c>
      <c r="AK213" s="72">
        <f>+AK161*I_VENDITE!AL35</f>
        <v>0</v>
      </c>
      <c r="AL213" s="72">
        <f>+AL161*I_VENDITE!AM35</f>
        <v>0</v>
      </c>
      <c r="AM213" s="72">
        <f>+AM161*I_VENDITE!AN35</f>
        <v>0</v>
      </c>
      <c r="AN213" s="32"/>
    </row>
    <row r="214" spans="3:40" x14ac:dyDescent="0.25">
      <c r="C214" s="28" t="str">
        <f t="shared" si="45"/>
        <v>Farmaco 33</v>
      </c>
      <c r="D214" s="72">
        <f>+D162*I_VENDITE!E36</f>
        <v>0</v>
      </c>
      <c r="E214" s="72">
        <f>+E162*I_VENDITE!F36</f>
        <v>0</v>
      </c>
      <c r="F214" s="72">
        <f>+F162*I_VENDITE!G36</f>
        <v>0</v>
      </c>
      <c r="G214" s="72">
        <f>+G162*I_VENDITE!H36</f>
        <v>0</v>
      </c>
      <c r="H214" s="72">
        <f>+H162*I_VENDITE!I36</f>
        <v>0</v>
      </c>
      <c r="I214" s="72">
        <f>+I162*I_VENDITE!J36</f>
        <v>0</v>
      </c>
      <c r="J214" s="72">
        <f>+J162*I_VENDITE!K36</f>
        <v>0</v>
      </c>
      <c r="K214" s="72">
        <f>+K162*I_VENDITE!L36</f>
        <v>0</v>
      </c>
      <c r="L214" s="72">
        <f>+L162*I_VENDITE!M36</f>
        <v>0</v>
      </c>
      <c r="M214" s="72">
        <f>+M162*I_VENDITE!N36</f>
        <v>0</v>
      </c>
      <c r="N214" s="72">
        <f>+N162*I_VENDITE!O36</f>
        <v>0</v>
      </c>
      <c r="O214" s="72">
        <f>+O162*I_VENDITE!P36</f>
        <v>0</v>
      </c>
      <c r="P214" s="72">
        <f>+P162*I_VENDITE!Q36</f>
        <v>0</v>
      </c>
      <c r="Q214" s="72">
        <f>+Q162*I_VENDITE!R36</f>
        <v>0</v>
      </c>
      <c r="R214" s="72">
        <f>+R162*I_VENDITE!S36</f>
        <v>0</v>
      </c>
      <c r="S214" s="72">
        <f>+S162*I_VENDITE!T36</f>
        <v>0</v>
      </c>
      <c r="T214" s="72">
        <f>+T162*I_VENDITE!U36</f>
        <v>0</v>
      </c>
      <c r="U214" s="72">
        <f>+U162*I_VENDITE!V36</f>
        <v>0</v>
      </c>
      <c r="V214" s="72">
        <f>+V162*I_VENDITE!W36</f>
        <v>0</v>
      </c>
      <c r="W214" s="72">
        <f>+W162*I_VENDITE!X36</f>
        <v>0</v>
      </c>
      <c r="X214" s="72">
        <f>+X162*I_VENDITE!Y36</f>
        <v>0</v>
      </c>
      <c r="Y214" s="72">
        <f>+Y162*I_VENDITE!Z36</f>
        <v>0</v>
      </c>
      <c r="Z214" s="72">
        <f>+Z162*I_VENDITE!AA36</f>
        <v>0</v>
      </c>
      <c r="AA214" s="72">
        <f>+AA162*I_VENDITE!AB36</f>
        <v>0</v>
      </c>
      <c r="AB214" s="72">
        <f>+AB162*I_VENDITE!AC36</f>
        <v>0</v>
      </c>
      <c r="AC214" s="72">
        <f>+AC162*I_VENDITE!AD36</f>
        <v>0</v>
      </c>
      <c r="AD214" s="72">
        <f>+AD162*I_VENDITE!AE36</f>
        <v>0</v>
      </c>
      <c r="AE214" s="72">
        <f>+AE162*I_VENDITE!AF36</f>
        <v>0</v>
      </c>
      <c r="AF214" s="72">
        <f>+AF162*I_VENDITE!AG36</f>
        <v>0</v>
      </c>
      <c r="AG214" s="72">
        <f>+AG162*I_VENDITE!AH36</f>
        <v>0</v>
      </c>
      <c r="AH214" s="72">
        <f>+AH162*I_VENDITE!AI36</f>
        <v>0</v>
      </c>
      <c r="AI214" s="72">
        <f>+AI162*I_VENDITE!AJ36</f>
        <v>0</v>
      </c>
      <c r="AJ214" s="72">
        <f>+AJ162*I_VENDITE!AK36</f>
        <v>0</v>
      </c>
      <c r="AK214" s="72">
        <f>+AK162*I_VENDITE!AL36</f>
        <v>0</v>
      </c>
      <c r="AL214" s="72">
        <f>+AL162*I_VENDITE!AM36</f>
        <v>0</v>
      </c>
      <c r="AM214" s="72">
        <f>+AM162*I_VENDITE!AN36</f>
        <v>0</v>
      </c>
      <c r="AN214" s="32"/>
    </row>
    <row r="215" spans="3:40" x14ac:dyDescent="0.25">
      <c r="C215" s="28" t="str">
        <f t="shared" si="45"/>
        <v>Farmaco 34</v>
      </c>
      <c r="D215" s="72">
        <f>+D163*I_VENDITE!E37</f>
        <v>0</v>
      </c>
      <c r="E215" s="72">
        <f>+E163*I_VENDITE!F37</f>
        <v>0</v>
      </c>
      <c r="F215" s="72">
        <f>+F163*I_VENDITE!G37</f>
        <v>0</v>
      </c>
      <c r="G215" s="72">
        <f>+G163*I_VENDITE!H37</f>
        <v>0</v>
      </c>
      <c r="H215" s="72">
        <f>+H163*I_VENDITE!I37</f>
        <v>0</v>
      </c>
      <c r="I215" s="72">
        <f>+I163*I_VENDITE!J37</f>
        <v>0</v>
      </c>
      <c r="J215" s="72">
        <f>+J163*I_VENDITE!K37</f>
        <v>0</v>
      </c>
      <c r="K215" s="72">
        <f>+K163*I_VENDITE!L37</f>
        <v>0</v>
      </c>
      <c r="L215" s="72">
        <f>+L163*I_VENDITE!M37</f>
        <v>0</v>
      </c>
      <c r="M215" s="72">
        <f>+M163*I_VENDITE!N37</f>
        <v>0</v>
      </c>
      <c r="N215" s="72">
        <f>+N163*I_VENDITE!O37</f>
        <v>0</v>
      </c>
      <c r="O215" s="72">
        <f>+O163*I_VENDITE!P37</f>
        <v>0</v>
      </c>
      <c r="P215" s="72">
        <f>+P163*I_VENDITE!Q37</f>
        <v>0</v>
      </c>
      <c r="Q215" s="72">
        <f>+Q163*I_VENDITE!R37</f>
        <v>0</v>
      </c>
      <c r="R215" s="72">
        <f>+R163*I_VENDITE!S37</f>
        <v>0</v>
      </c>
      <c r="S215" s="72">
        <f>+S163*I_VENDITE!T37</f>
        <v>0</v>
      </c>
      <c r="T215" s="72">
        <f>+T163*I_VENDITE!U37</f>
        <v>0</v>
      </c>
      <c r="U215" s="72">
        <f>+U163*I_VENDITE!V37</f>
        <v>0</v>
      </c>
      <c r="V215" s="72">
        <f>+V163*I_VENDITE!W37</f>
        <v>0</v>
      </c>
      <c r="W215" s="72">
        <f>+W163*I_VENDITE!X37</f>
        <v>0</v>
      </c>
      <c r="X215" s="72">
        <f>+X163*I_VENDITE!Y37</f>
        <v>0</v>
      </c>
      <c r="Y215" s="72">
        <f>+Y163*I_VENDITE!Z37</f>
        <v>0</v>
      </c>
      <c r="Z215" s="72">
        <f>+Z163*I_VENDITE!AA37</f>
        <v>0</v>
      </c>
      <c r="AA215" s="72">
        <f>+AA163*I_VENDITE!AB37</f>
        <v>0</v>
      </c>
      <c r="AB215" s="72">
        <f>+AB163*I_VENDITE!AC37</f>
        <v>0</v>
      </c>
      <c r="AC215" s="72">
        <f>+AC163*I_VENDITE!AD37</f>
        <v>0</v>
      </c>
      <c r="AD215" s="72">
        <f>+AD163*I_VENDITE!AE37</f>
        <v>0</v>
      </c>
      <c r="AE215" s="72">
        <f>+AE163*I_VENDITE!AF37</f>
        <v>0</v>
      </c>
      <c r="AF215" s="72">
        <f>+AF163*I_VENDITE!AG37</f>
        <v>0</v>
      </c>
      <c r="AG215" s="72">
        <f>+AG163*I_VENDITE!AH37</f>
        <v>0</v>
      </c>
      <c r="AH215" s="72">
        <f>+AH163*I_VENDITE!AI37</f>
        <v>0</v>
      </c>
      <c r="AI215" s="72">
        <f>+AI163*I_VENDITE!AJ37</f>
        <v>0</v>
      </c>
      <c r="AJ215" s="72">
        <f>+AJ163*I_VENDITE!AK37</f>
        <v>0</v>
      </c>
      <c r="AK215" s="72">
        <f>+AK163*I_VENDITE!AL37</f>
        <v>0</v>
      </c>
      <c r="AL215" s="72">
        <f>+AL163*I_VENDITE!AM37</f>
        <v>0</v>
      </c>
      <c r="AM215" s="72">
        <f>+AM163*I_VENDITE!AN37</f>
        <v>0</v>
      </c>
      <c r="AN215" s="32"/>
    </row>
    <row r="216" spans="3:40" x14ac:dyDescent="0.25">
      <c r="C216" s="28" t="str">
        <f t="shared" si="45"/>
        <v>Farmaco 35</v>
      </c>
      <c r="D216" s="72">
        <f>+D164*I_VENDITE!E38</f>
        <v>0</v>
      </c>
      <c r="E216" s="72">
        <f>+E164*I_VENDITE!F38</f>
        <v>0</v>
      </c>
      <c r="F216" s="72">
        <f>+F164*I_VENDITE!G38</f>
        <v>0</v>
      </c>
      <c r="G216" s="72">
        <f>+G164*I_VENDITE!H38</f>
        <v>0</v>
      </c>
      <c r="H216" s="72">
        <f>+H164*I_VENDITE!I38</f>
        <v>0</v>
      </c>
      <c r="I216" s="72">
        <f>+I164*I_VENDITE!J38</f>
        <v>0</v>
      </c>
      <c r="J216" s="72">
        <f>+J164*I_VENDITE!K38</f>
        <v>0</v>
      </c>
      <c r="K216" s="72">
        <f>+K164*I_VENDITE!L38</f>
        <v>0</v>
      </c>
      <c r="L216" s="72">
        <f>+L164*I_VENDITE!M38</f>
        <v>0</v>
      </c>
      <c r="M216" s="72">
        <f>+M164*I_VENDITE!N38</f>
        <v>0</v>
      </c>
      <c r="N216" s="72">
        <f>+N164*I_VENDITE!O38</f>
        <v>0</v>
      </c>
      <c r="O216" s="72">
        <f>+O164*I_VENDITE!P38</f>
        <v>0</v>
      </c>
      <c r="P216" s="72">
        <f>+P164*I_VENDITE!Q38</f>
        <v>0</v>
      </c>
      <c r="Q216" s="72">
        <f>+Q164*I_VENDITE!R38</f>
        <v>0</v>
      </c>
      <c r="R216" s="72">
        <f>+R164*I_VENDITE!S38</f>
        <v>0</v>
      </c>
      <c r="S216" s="72">
        <f>+S164*I_VENDITE!T38</f>
        <v>0</v>
      </c>
      <c r="T216" s="72">
        <f>+T164*I_VENDITE!U38</f>
        <v>0</v>
      </c>
      <c r="U216" s="72">
        <f>+U164*I_VENDITE!V38</f>
        <v>0</v>
      </c>
      <c r="V216" s="72">
        <f>+V164*I_VENDITE!W38</f>
        <v>0</v>
      </c>
      <c r="W216" s="72">
        <f>+W164*I_VENDITE!X38</f>
        <v>0</v>
      </c>
      <c r="X216" s="72">
        <f>+X164*I_VENDITE!Y38</f>
        <v>0</v>
      </c>
      <c r="Y216" s="72">
        <f>+Y164*I_VENDITE!Z38</f>
        <v>0</v>
      </c>
      <c r="Z216" s="72">
        <f>+Z164*I_VENDITE!AA38</f>
        <v>0</v>
      </c>
      <c r="AA216" s="72">
        <f>+AA164*I_VENDITE!AB38</f>
        <v>0</v>
      </c>
      <c r="AB216" s="72">
        <f>+AB164*I_VENDITE!AC38</f>
        <v>0</v>
      </c>
      <c r="AC216" s="72">
        <f>+AC164*I_VENDITE!AD38</f>
        <v>0</v>
      </c>
      <c r="AD216" s="72">
        <f>+AD164*I_VENDITE!AE38</f>
        <v>0</v>
      </c>
      <c r="AE216" s="72">
        <f>+AE164*I_VENDITE!AF38</f>
        <v>0</v>
      </c>
      <c r="AF216" s="72">
        <f>+AF164*I_VENDITE!AG38</f>
        <v>0</v>
      </c>
      <c r="AG216" s="72">
        <f>+AG164*I_VENDITE!AH38</f>
        <v>0</v>
      </c>
      <c r="AH216" s="72">
        <f>+AH164*I_VENDITE!AI38</f>
        <v>0</v>
      </c>
      <c r="AI216" s="72">
        <f>+AI164*I_VENDITE!AJ38</f>
        <v>0</v>
      </c>
      <c r="AJ216" s="72">
        <f>+AJ164*I_VENDITE!AK38</f>
        <v>0</v>
      </c>
      <c r="AK216" s="72">
        <f>+AK164*I_VENDITE!AL38</f>
        <v>0</v>
      </c>
      <c r="AL216" s="72">
        <f>+AL164*I_VENDITE!AM38</f>
        <v>0</v>
      </c>
      <c r="AM216" s="72">
        <f>+AM164*I_VENDITE!AN38</f>
        <v>0</v>
      </c>
      <c r="AN216" s="32"/>
    </row>
    <row r="217" spans="3:40" x14ac:dyDescent="0.25">
      <c r="C217" s="28" t="str">
        <f t="shared" si="45"/>
        <v>Farmaco 36</v>
      </c>
      <c r="D217" s="72">
        <f>+D165*I_VENDITE!E39</f>
        <v>0</v>
      </c>
      <c r="E217" s="72">
        <f>+E165*I_VENDITE!F39</f>
        <v>0</v>
      </c>
      <c r="F217" s="72">
        <f>+F165*I_VENDITE!G39</f>
        <v>0</v>
      </c>
      <c r="G217" s="72">
        <f>+G165*I_VENDITE!H39</f>
        <v>0</v>
      </c>
      <c r="H217" s="72">
        <f>+H165*I_VENDITE!I39</f>
        <v>0</v>
      </c>
      <c r="I217" s="72">
        <f>+I165*I_VENDITE!J39</f>
        <v>0</v>
      </c>
      <c r="J217" s="72">
        <f>+J165*I_VENDITE!K39</f>
        <v>0</v>
      </c>
      <c r="K217" s="72">
        <f>+K165*I_VENDITE!L39</f>
        <v>0</v>
      </c>
      <c r="L217" s="72">
        <f>+L165*I_VENDITE!M39</f>
        <v>0</v>
      </c>
      <c r="M217" s="72">
        <f>+M165*I_VENDITE!N39</f>
        <v>0</v>
      </c>
      <c r="N217" s="72">
        <f>+N165*I_VENDITE!O39</f>
        <v>0</v>
      </c>
      <c r="O217" s="72">
        <f>+O165*I_VENDITE!P39</f>
        <v>0</v>
      </c>
      <c r="P217" s="72">
        <f>+P165*I_VENDITE!Q39</f>
        <v>0</v>
      </c>
      <c r="Q217" s="72">
        <f>+Q165*I_VENDITE!R39</f>
        <v>0</v>
      </c>
      <c r="R217" s="72">
        <f>+R165*I_VENDITE!S39</f>
        <v>0</v>
      </c>
      <c r="S217" s="72">
        <f>+S165*I_VENDITE!T39</f>
        <v>0</v>
      </c>
      <c r="T217" s="72">
        <f>+T165*I_VENDITE!U39</f>
        <v>0</v>
      </c>
      <c r="U217" s="72">
        <f>+U165*I_VENDITE!V39</f>
        <v>0</v>
      </c>
      <c r="V217" s="72">
        <f>+V165*I_VENDITE!W39</f>
        <v>0</v>
      </c>
      <c r="W217" s="72">
        <f>+W165*I_VENDITE!X39</f>
        <v>0</v>
      </c>
      <c r="X217" s="72">
        <f>+X165*I_VENDITE!Y39</f>
        <v>0</v>
      </c>
      <c r="Y217" s="72">
        <f>+Y165*I_VENDITE!Z39</f>
        <v>0</v>
      </c>
      <c r="Z217" s="72">
        <f>+Z165*I_VENDITE!AA39</f>
        <v>0</v>
      </c>
      <c r="AA217" s="72">
        <f>+AA165*I_VENDITE!AB39</f>
        <v>0</v>
      </c>
      <c r="AB217" s="72">
        <f>+AB165*I_VENDITE!AC39</f>
        <v>0</v>
      </c>
      <c r="AC217" s="72">
        <f>+AC165*I_VENDITE!AD39</f>
        <v>0</v>
      </c>
      <c r="AD217" s="72">
        <f>+AD165*I_VENDITE!AE39</f>
        <v>0</v>
      </c>
      <c r="AE217" s="72">
        <f>+AE165*I_VENDITE!AF39</f>
        <v>0</v>
      </c>
      <c r="AF217" s="72">
        <f>+AF165*I_VENDITE!AG39</f>
        <v>0</v>
      </c>
      <c r="AG217" s="72">
        <f>+AG165*I_VENDITE!AH39</f>
        <v>0</v>
      </c>
      <c r="AH217" s="72">
        <f>+AH165*I_VENDITE!AI39</f>
        <v>0</v>
      </c>
      <c r="AI217" s="72">
        <f>+AI165*I_VENDITE!AJ39</f>
        <v>0</v>
      </c>
      <c r="AJ217" s="72">
        <f>+AJ165*I_VENDITE!AK39</f>
        <v>0</v>
      </c>
      <c r="AK217" s="72">
        <f>+AK165*I_VENDITE!AL39</f>
        <v>0</v>
      </c>
      <c r="AL217" s="72">
        <f>+AL165*I_VENDITE!AM39</f>
        <v>0</v>
      </c>
      <c r="AM217" s="72">
        <f>+AM165*I_VENDITE!AN39</f>
        <v>0</v>
      </c>
      <c r="AN217" s="32"/>
    </row>
    <row r="218" spans="3:40" x14ac:dyDescent="0.25">
      <c r="C218" s="28" t="str">
        <f t="shared" si="45"/>
        <v>Farmaco 37</v>
      </c>
      <c r="D218" s="72">
        <f>+D166*I_VENDITE!E40</f>
        <v>0</v>
      </c>
      <c r="E218" s="72">
        <f>+E166*I_VENDITE!F40</f>
        <v>0</v>
      </c>
      <c r="F218" s="72">
        <f>+F166*I_VENDITE!G40</f>
        <v>0</v>
      </c>
      <c r="G218" s="72">
        <f>+G166*I_VENDITE!H40</f>
        <v>0</v>
      </c>
      <c r="H218" s="72">
        <f>+H166*I_VENDITE!I40</f>
        <v>0</v>
      </c>
      <c r="I218" s="72">
        <f>+I166*I_VENDITE!J40</f>
        <v>0</v>
      </c>
      <c r="J218" s="72">
        <f>+J166*I_VENDITE!K40</f>
        <v>0</v>
      </c>
      <c r="K218" s="72">
        <f>+K166*I_VENDITE!L40</f>
        <v>0</v>
      </c>
      <c r="L218" s="72">
        <f>+L166*I_VENDITE!M40</f>
        <v>0</v>
      </c>
      <c r="M218" s="72">
        <f>+M166*I_VENDITE!N40</f>
        <v>0</v>
      </c>
      <c r="N218" s="72">
        <f>+N166*I_VENDITE!O40</f>
        <v>0</v>
      </c>
      <c r="O218" s="72">
        <f>+O166*I_VENDITE!P40</f>
        <v>0</v>
      </c>
      <c r="P218" s="72">
        <f>+P166*I_VENDITE!Q40</f>
        <v>0</v>
      </c>
      <c r="Q218" s="72">
        <f>+Q166*I_VENDITE!R40</f>
        <v>0</v>
      </c>
      <c r="R218" s="72">
        <f>+R166*I_VENDITE!S40</f>
        <v>0</v>
      </c>
      <c r="S218" s="72">
        <f>+S166*I_VENDITE!T40</f>
        <v>0</v>
      </c>
      <c r="T218" s="72">
        <f>+T166*I_VENDITE!U40</f>
        <v>0</v>
      </c>
      <c r="U218" s="72">
        <f>+U166*I_VENDITE!V40</f>
        <v>0</v>
      </c>
      <c r="V218" s="72">
        <f>+V166*I_VENDITE!W40</f>
        <v>0</v>
      </c>
      <c r="W218" s="72">
        <f>+W166*I_VENDITE!X40</f>
        <v>0</v>
      </c>
      <c r="X218" s="72">
        <f>+X166*I_VENDITE!Y40</f>
        <v>0</v>
      </c>
      <c r="Y218" s="72">
        <f>+Y166*I_VENDITE!Z40</f>
        <v>0</v>
      </c>
      <c r="Z218" s="72">
        <f>+Z166*I_VENDITE!AA40</f>
        <v>0</v>
      </c>
      <c r="AA218" s="72">
        <f>+AA166*I_VENDITE!AB40</f>
        <v>0</v>
      </c>
      <c r="AB218" s="72">
        <f>+AB166*I_VENDITE!AC40</f>
        <v>0</v>
      </c>
      <c r="AC218" s="72">
        <f>+AC166*I_VENDITE!AD40</f>
        <v>0</v>
      </c>
      <c r="AD218" s="72">
        <f>+AD166*I_VENDITE!AE40</f>
        <v>0</v>
      </c>
      <c r="AE218" s="72">
        <f>+AE166*I_VENDITE!AF40</f>
        <v>0</v>
      </c>
      <c r="AF218" s="72">
        <f>+AF166*I_VENDITE!AG40</f>
        <v>0</v>
      </c>
      <c r="AG218" s="72">
        <f>+AG166*I_VENDITE!AH40</f>
        <v>0</v>
      </c>
      <c r="AH218" s="72">
        <f>+AH166*I_VENDITE!AI40</f>
        <v>0</v>
      </c>
      <c r="AI218" s="72">
        <f>+AI166*I_VENDITE!AJ40</f>
        <v>0</v>
      </c>
      <c r="AJ218" s="72">
        <f>+AJ166*I_VENDITE!AK40</f>
        <v>0</v>
      </c>
      <c r="AK218" s="72">
        <f>+AK166*I_VENDITE!AL40</f>
        <v>0</v>
      </c>
      <c r="AL218" s="72">
        <f>+AL166*I_VENDITE!AM40</f>
        <v>0</v>
      </c>
      <c r="AM218" s="72">
        <f>+AM166*I_VENDITE!AN40</f>
        <v>0</v>
      </c>
      <c r="AN218" s="32"/>
    </row>
    <row r="219" spans="3:40" x14ac:dyDescent="0.25">
      <c r="C219" s="28" t="str">
        <f t="shared" si="45"/>
        <v>Farmaco 38</v>
      </c>
      <c r="D219" s="72">
        <f>+D167*I_VENDITE!E41</f>
        <v>0</v>
      </c>
      <c r="E219" s="72">
        <f>+E167*I_VENDITE!F41</f>
        <v>0</v>
      </c>
      <c r="F219" s="72">
        <f>+F167*I_VENDITE!G41</f>
        <v>0</v>
      </c>
      <c r="G219" s="72">
        <f>+G167*I_VENDITE!H41</f>
        <v>0</v>
      </c>
      <c r="H219" s="72">
        <f>+H167*I_VENDITE!I41</f>
        <v>0</v>
      </c>
      <c r="I219" s="72">
        <f>+I167*I_VENDITE!J41</f>
        <v>0</v>
      </c>
      <c r="J219" s="72">
        <f>+J167*I_VENDITE!K41</f>
        <v>0</v>
      </c>
      <c r="K219" s="72">
        <f>+K167*I_VENDITE!L41</f>
        <v>0</v>
      </c>
      <c r="L219" s="72">
        <f>+L167*I_VENDITE!M41</f>
        <v>0</v>
      </c>
      <c r="M219" s="72">
        <f>+M167*I_VENDITE!N41</f>
        <v>0</v>
      </c>
      <c r="N219" s="72">
        <f>+N167*I_VENDITE!O41</f>
        <v>0</v>
      </c>
      <c r="O219" s="72">
        <f>+O167*I_VENDITE!P41</f>
        <v>0</v>
      </c>
      <c r="P219" s="72">
        <f>+P167*I_VENDITE!Q41</f>
        <v>0</v>
      </c>
      <c r="Q219" s="72">
        <f>+Q167*I_VENDITE!R41</f>
        <v>0</v>
      </c>
      <c r="R219" s="72">
        <f>+R167*I_VENDITE!S41</f>
        <v>0</v>
      </c>
      <c r="S219" s="72">
        <f>+S167*I_VENDITE!T41</f>
        <v>0</v>
      </c>
      <c r="T219" s="72">
        <f>+T167*I_VENDITE!U41</f>
        <v>0</v>
      </c>
      <c r="U219" s="72">
        <f>+U167*I_VENDITE!V41</f>
        <v>0</v>
      </c>
      <c r="V219" s="72">
        <f>+V167*I_VENDITE!W41</f>
        <v>0</v>
      </c>
      <c r="W219" s="72">
        <f>+W167*I_VENDITE!X41</f>
        <v>0</v>
      </c>
      <c r="X219" s="72">
        <f>+X167*I_VENDITE!Y41</f>
        <v>0</v>
      </c>
      <c r="Y219" s="72">
        <f>+Y167*I_VENDITE!Z41</f>
        <v>0</v>
      </c>
      <c r="Z219" s="72">
        <f>+Z167*I_VENDITE!AA41</f>
        <v>0</v>
      </c>
      <c r="AA219" s="72">
        <f>+AA167*I_VENDITE!AB41</f>
        <v>0</v>
      </c>
      <c r="AB219" s="72">
        <f>+AB167*I_VENDITE!AC41</f>
        <v>0</v>
      </c>
      <c r="AC219" s="72">
        <f>+AC167*I_VENDITE!AD41</f>
        <v>0</v>
      </c>
      <c r="AD219" s="72">
        <f>+AD167*I_VENDITE!AE41</f>
        <v>0</v>
      </c>
      <c r="AE219" s="72">
        <f>+AE167*I_VENDITE!AF41</f>
        <v>0</v>
      </c>
      <c r="AF219" s="72">
        <f>+AF167*I_VENDITE!AG41</f>
        <v>0</v>
      </c>
      <c r="AG219" s="72">
        <f>+AG167*I_VENDITE!AH41</f>
        <v>0</v>
      </c>
      <c r="AH219" s="72">
        <f>+AH167*I_VENDITE!AI41</f>
        <v>0</v>
      </c>
      <c r="AI219" s="72">
        <f>+AI167*I_VENDITE!AJ41</f>
        <v>0</v>
      </c>
      <c r="AJ219" s="72">
        <f>+AJ167*I_VENDITE!AK41</f>
        <v>0</v>
      </c>
      <c r="AK219" s="72">
        <f>+AK167*I_VENDITE!AL41</f>
        <v>0</v>
      </c>
      <c r="AL219" s="72">
        <f>+AL167*I_VENDITE!AM41</f>
        <v>0</v>
      </c>
      <c r="AM219" s="72">
        <f>+AM167*I_VENDITE!AN41</f>
        <v>0</v>
      </c>
      <c r="AN219" s="32"/>
    </row>
    <row r="220" spans="3:40" x14ac:dyDescent="0.25">
      <c r="C220" s="28" t="str">
        <f t="shared" si="45"/>
        <v>Farmaco 39</v>
      </c>
      <c r="D220" s="72">
        <f>+D168*I_VENDITE!E42</f>
        <v>0</v>
      </c>
      <c r="E220" s="72">
        <f>+E168*I_VENDITE!F42</f>
        <v>0</v>
      </c>
      <c r="F220" s="72">
        <f>+F168*I_VENDITE!G42</f>
        <v>0</v>
      </c>
      <c r="G220" s="72">
        <f>+G168*I_VENDITE!H42</f>
        <v>0</v>
      </c>
      <c r="H220" s="72">
        <f>+H168*I_VENDITE!I42</f>
        <v>0</v>
      </c>
      <c r="I220" s="72">
        <f>+I168*I_VENDITE!J42</f>
        <v>0</v>
      </c>
      <c r="J220" s="72">
        <f>+J168*I_VENDITE!K42</f>
        <v>0</v>
      </c>
      <c r="K220" s="72">
        <f>+K168*I_VENDITE!L42</f>
        <v>0</v>
      </c>
      <c r="L220" s="72">
        <f>+L168*I_VENDITE!M42</f>
        <v>0</v>
      </c>
      <c r="M220" s="72">
        <f>+M168*I_VENDITE!N42</f>
        <v>0</v>
      </c>
      <c r="N220" s="72">
        <f>+N168*I_VENDITE!O42</f>
        <v>0</v>
      </c>
      <c r="O220" s="72">
        <f>+O168*I_VENDITE!P42</f>
        <v>0</v>
      </c>
      <c r="P220" s="72">
        <f>+P168*I_VENDITE!Q42</f>
        <v>0</v>
      </c>
      <c r="Q220" s="72">
        <f>+Q168*I_VENDITE!R42</f>
        <v>0</v>
      </c>
      <c r="R220" s="72">
        <f>+R168*I_VENDITE!S42</f>
        <v>0</v>
      </c>
      <c r="S220" s="72">
        <f>+S168*I_VENDITE!T42</f>
        <v>0</v>
      </c>
      <c r="T220" s="72">
        <f>+T168*I_VENDITE!U42</f>
        <v>0</v>
      </c>
      <c r="U220" s="72">
        <f>+U168*I_VENDITE!V42</f>
        <v>0</v>
      </c>
      <c r="V220" s="72">
        <f>+V168*I_VENDITE!W42</f>
        <v>0</v>
      </c>
      <c r="W220" s="72">
        <f>+W168*I_VENDITE!X42</f>
        <v>0</v>
      </c>
      <c r="X220" s="72">
        <f>+X168*I_VENDITE!Y42</f>
        <v>0</v>
      </c>
      <c r="Y220" s="72">
        <f>+Y168*I_VENDITE!Z42</f>
        <v>0</v>
      </c>
      <c r="Z220" s="72">
        <f>+Z168*I_VENDITE!AA42</f>
        <v>0</v>
      </c>
      <c r="AA220" s="72">
        <f>+AA168*I_VENDITE!AB42</f>
        <v>0</v>
      </c>
      <c r="AB220" s="72">
        <f>+AB168*I_VENDITE!AC42</f>
        <v>0</v>
      </c>
      <c r="AC220" s="72">
        <f>+AC168*I_VENDITE!AD42</f>
        <v>0</v>
      </c>
      <c r="AD220" s="72">
        <f>+AD168*I_VENDITE!AE42</f>
        <v>0</v>
      </c>
      <c r="AE220" s="72">
        <f>+AE168*I_VENDITE!AF42</f>
        <v>0</v>
      </c>
      <c r="AF220" s="72">
        <f>+AF168*I_VENDITE!AG42</f>
        <v>0</v>
      </c>
      <c r="AG220" s="72">
        <f>+AG168*I_VENDITE!AH42</f>
        <v>0</v>
      </c>
      <c r="AH220" s="72">
        <f>+AH168*I_VENDITE!AI42</f>
        <v>0</v>
      </c>
      <c r="AI220" s="72">
        <f>+AI168*I_VENDITE!AJ42</f>
        <v>0</v>
      </c>
      <c r="AJ220" s="72">
        <f>+AJ168*I_VENDITE!AK42</f>
        <v>0</v>
      </c>
      <c r="AK220" s="72">
        <f>+AK168*I_VENDITE!AL42</f>
        <v>0</v>
      </c>
      <c r="AL220" s="72">
        <f>+AL168*I_VENDITE!AM42</f>
        <v>0</v>
      </c>
      <c r="AM220" s="72">
        <f>+AM168*I_VENDITE!AN42</f>
        <v>0</v>
      </c>
      <c r="AN220" s="32"/>
    </row>
    <row r="221" spans="3:40" x14ac:dyDescent="0.25">
      <c r="C221" s="28" t="str">
        <f t="shared" si="45"/>
        <v>Farmaco 40</v>
      </c>
      <c r="D221" s="72">
        <f>+D169*I_VENDITE!E43</f>
        <v>0</v>
      </c>
      <c r="E221" s="72">
        <f>+E169*I_VENDITE!F43</f>
        <v>0</v>
      </c>
      <c r="F221" s="72">
        <f>+F169*I_VENDITE!G43</f>
        <v>0</v>
      </c>
      <c r="G221" s="72">
        <f>+G169*I_VENDITE!H43</f>
        <v>0</v>
      </c>
      <c r="H221" s="72">
        <f>+H169*I_VENDITE!I43</f>
        <v>0</v>
      </c>
      <c r="I221" s="72">
        <f>+I169*I_VENDITE!J43</f>
        <v>0</v>
      </c>
      <c r="J221" s="72">
        <f>+J169*I_VENDITE!K43</f>
        <v>0</v>
      </c>
      <c r="K221" s="72">
        <f>+K169*I_VENDITE!L43</f>
        <v>0</v>
      </c>
      <c r="L221" s="72">
        <f>+L169*I_VENDITE!M43</f>
        <v>0</v>
      </c>
      <c r="M221" s="72">
        <f>+M169*I_VENDITE!N43</f>
        <v>0</v>
      </c>
      <c r="N221" s="72">
        <f>+N169*I_VENDITE!O43</f>
        <v>0</v>
      </c>
      <c r="O221" s="72">
        <f>+O169*I_VENDITE!P43</f>
        <v>0</v>
      </c>
      <c r="P221" s="72">
        <f>+P169*I_VENDITE!Q43</f>
        <v>0</v>
      </c>
      <c r="Q221" s="72">
        <f>+Q169*I_VENDITE!R43</f>
        <v>0</v>
      </c>
      <c r="R221" s="72">
        <f>+R169*I_VENDITE!S43</f>
        <v>0</v>
      </c>
      <c r="S221" s="72">
        <f>+S169*I_VENDITE!T43</f>
        <v>0</v>
      </c>
      <c r="T221" s="72">
        <f>+T169*I_VENDITE!U43</f>
        <v>0</v>
      </c>
      <c r="U221" s="72">
        <f>+U169*I_VENDITE!V43</f>
        <v>0</v>
      </c>
      <c r="V221" s="72">
        <f>+V169*I_VENDITE!W43</f>
        <v>0</v>
      </c>
      <c r="W221" s="72">
        <f>+W169*I_VENDITE!X43</f>
        <v>0</v>
      </c>
      <c r="X221" s="72">
        <f>+X169*I_VENDITE!Y43</f>
        <v>0</v>
      </c>
      <c r="Y221" s="72">
        <f>+Y169*I_VENDITE!Z43</f>
        <v>0</v>
      </c>
      <c r="Z221" s="72">
        <f>+Z169*I_VENDITE!AA43</f>
        <v>0</v>
      </c>
      <c r="AA221" s="72">
        <f>+AA169*I_VENDITE!AB43</f>
        <v>0</v>
      </c>
      <c r="AB221" s="72">
        <f>+AB169*I_VENDITE!AC43</f>
        <v>0</v>
      </c>
      <c r="AC221" s="72">
        <f>+AC169*I_VENDITE!AD43</f>
        <v>0</v>
      </c>
      <c r="AD221" s="72">
        <f>+AD169*I_VENDITE!AE43</f>
        <v>0</v>
      </c>
      <c r="AE221" s="72">
        <f>+AE169*I_VENDITE!AF43</f>
        <v>0</v>
      </c>
      <c r="AF221" s="72">
        <f>+AF169*I_VENDITE!AG43</f>
        <v>0</v>
      </c>
      <c r="AG221" s="72">
        <f>+AG169*I_VENDITE!AH43</f>
        <v>0</v>
      </c>
      <c r="AH221" s="72">
        <f>+AH169*I_VENDITE!AI43</f>
        <v>0</v>
      </c>
      <c r="AI221" s="72">
        <f>+AI169*I_VENDITE!AJ43</f>
        <v>0</v>
      </c>
      <c r="AJ221" s="72">
        <f>+AJ169*I_VENDITE!AK43</f>
        <v>0</v>
      </c>
      <c r="AK221" s="72">
        <f>+AK169*I_VENDITE!AL43</f>
        <v>0</v>
      </c>
      <c r="AL221" s="72">
        <f>+AL169*I_VENDITE!AM43</f>
        <v>0</v>
      </c>
      <c r="AM221" s="72">
        <f>+AM169*I_VENDITE!AN43</f>
        <v>0</v>
      </c>
      <c r="AN221" s="32"/>
    </row>
    <row r="222" spans="3:40" x14ac:dyDescent="0.25">
      <c r="C222" s="28" t="str">
        <f t="shared" si="45"/>
        <v>Farmaco 41</v>
      </c>
      <c r="D222" s="72">
        <f>+D170*I_VENDITE!E44</f>
        <v>0</v>
      </c>
      <c r="E222" s="72">
        <f>+E170*I_VENDITE!F44</f>
        <v>0</v>
      </c>
      <c r="F222" s="72">
        <f>+F170*I_VENDITE!G44</f>
        <v>0</v>
      </c>
      <c r="G222" s="72">
        <f>+G170*I_VENDITE!H44</f>
        <v>0</v>
      </c>
      <c r="H222" s="72">
        <f>+H170*I_VENDITE!I44</f>
        <v>0</v>
      </c>
      <c r="I222" s="72">
        <f>+I170*I_VENDITE!J44</f>
        <v>0</v>
      </c>
      <c r="J222" s="72">
        <f>+J170*I_VENDITE!K44</f>
        <v>0</v>
      </c>
      <c r="K222" s="72">
        <f>+K170*I_VENDITE!L44</f>
        <v>0</v>
      </c>
      <c r="L222" s="72">
        <f>+L170*I_VENDITE!M44</f>
        <v>0</v>
      </c>
      <c r="M222" s="72">
        <f>+M170*I_VENDITE!N44</f>
        <v>0</v>
      </c>
      <c r="N222" s="72">
        <f>+N170*I_VENDITE!O44</f>
        <v>0</v>
      </c>
      <c r="O222" s="72">
        <f>+O170*I_VENDITE!P44</f>
        <v>0</v>
      </c>
      <c r="P222" s="72">
        <f>+P170*I_VENDITE!Q44</f>
        <v>0</v>
      </c>
      <c r="Q222" s="72">
        <f>+Q170*I_VENDITE!R44</f>
        <v>0</v>
      </c>
      <c r="R222" s="72">
        <f>+R170*I_VENDITE!S44</f>
        <v>0</v>
      </c>
      <c r="S222" s="72">
        <f>+S170*I_VENDITE!T44</f>
        <v>0</v>
      </c>
      <c r="T222" s="72">
        <f>+T170*I_VENDITE!U44</f>
        <v>0</v>
      </c>
      <c r="U222" s="72">
        <f>+U170*I_VENDITE!V44</f>
        <v>0</v>
      </c>
      <c r="V222" s="72">
        <f>+V170*I_VENDITE!W44</f>
        <v>0</v>
      </c>
      <c r="W222" s="72">
        <f>+W170*I_VENDITE!X44</f>
        <v>0</v>
      </c>
      <c r="X222" s="72">
        <f>+X170*I_VENDITE!Y44</f>
        <v>0</v>
      </c>
      <c r="Y222" s="72">
        <f>+Y170*I_VENDITE!Z44</f>
        <v>0</v>
      </c>
      <c r="Z222" s="72">
        <f>+Z170*I_VENDITE!AA44</f>
        <v>0</v>
      </c>
      <c r="AA222" s="72">
        <f>+AA170*I_VENDITE!AB44</f>
        <v>0</v>
      </c>
      <c r="AB222" s="72">
        <f>+AB170*I_VENDITE!AC44</f>
        <v>0</v>
      </c>
      <c r="AC222" s="72">
        <f>+AC170*I_VENDITE!AD44</f>
        <v>0</v>
      </c>
      <c r="AD222" s="72">
        <f>+AD170*I_VENDITE!AE44</f>
        <v>0</v>
      </c>
      <c r="AE222" s="72">
        <f>+AE170*I_VENDITE!AF44</f>
        <v>0</v>
      </c>
      <c r="AF222" s="72">
        <f>+AF170*I_VENDITE!AG44</f>
        <v>0</v>
      </c>
      <c r="AG222" s="72">
        <f>+AG170*I_VENDITE!AH44</f>
        <v>0</v>
      </c>
      <c r="AH222" s="72">
        <f>+AH170*I_VENDITE!AI44</f>
        <v>0</v>
      </c>
      <c r="AI222" s="72">
        <f>+AI170*I_VENDITE!AJ44</f>
        <v>0</v>
      </c>
      <c r="AJ222" s="72">
        <f>+AJ170*I_VENDITE!AK44</f>
        <v>0</v>
      </c>
      <c r="AK222" s="72">
        <f>+AK170*I_VENDITE!AL44</f>
        <v>0</v>
      </c>
      <c r="AL222" s="72">
        <f>+AL170*I_VENDITE!AM44</f>
        <v>0</v>
      </c>
      <c r="AM222" s="72">
        <f>+AM170*I_VENDITE!AN44</f>
        <v>0</v>
      </c>
      <c r="AN222" s="32"/>
    </row>
    <row r="223" spans="3:40" x14ac:dyDescent="0.25">
      <c r="C223" s="28" t="str">
        <f t="shared" si="45"/>
        <v>Farmaco 42</v>
      </c>
      <c r="D223" s="72">
        <f>+D171*I_VENDITE!E45</f>
        <v>0</v>
      </c>
      <c r="E223" s="72">
        <f>+E171*I_VENDITE!F45</f>
        <v>0</v>
      </c>
      <c r="F223" s="72">
        <f>+F171*I_VENDITE!G45</f>
        <v>0</v>
      </c>
      <c r="G223" s="72">
        <f>+G171*I_VENDITE!H45</f>
        <v>0</v>
      </c>
      <c r="H223" s="72">
        <f>+H171*I_VENDITE!I45</f>
        <v>0</v>
      </c>
      <c r="I223" s="72">
        <f>+I171*I_VENDITE!J45</f>
        <v>0</v>
      </c>
      <c r="J223" s="72">
        <f>+J171*I_VENDITE!K45</f>
        <v>0</v>
      </c>
      <c r="K223" s="72">
        <f>+K171*I_VENDITE!L45</f>
        <v>0</v>
      </c>
      <c r="L223" s="72">
        <f>+L171*I_VENDITE!M45</f>
        <v>0</v>
      </c>
      <c r="M223" s="72">
        <f>+M171*I_VENDITE!N45</f>
        <v>0</v>
      </c>
      <c r="N223" s="72">
        <f>+N171*I_VENDITE!O45</f>
        <v>0</v>
      </c>
      <c r="O223" s="72">
        <f>+O171*I_VENDITE!P45</f>
        <v>0</v>
      </c>
      <c r="P223" s="72">
        <f>+P171*I_VENDITE!Q45</f>
        <v>0</v>
      </c>
      <c r="Q223" s="72">
        <f>+Q171*I_VENDITE!R45</f>
        <v>0</v>
      </c>
      <c r="R223" s="72">
        <f>+R171*I_VENDITE!S45</f>
        <v>0</v>
      </c>
      <c r="S223" s="72">
        <f>+S171*I_VENDITE!T45</f>
        <v>0</v>
      </c>
      <c r="T223" s="72">
        <f>+T171*I_VENDITE!U45</f>
        <v>0</v>
      </c>
      <c r="U223" s="72">
        <f>+U171*I_VENDITE!V45</f>
        <v>0</v>
      </c>
      <c r="V223" s="72">
        <f>+V171*I_VENDITE!W45</f>
        <v>0</v>
      </c>
      <c r="W223" s="72">
        <f>+W171*I_VENDITE!X45</f>
        <v>0</v>
      </c>
      <c r="X223" s="72">
        <f>+X171*I_VENDITE!Y45</f>
        <v>0</v>
      </c>
      <c r="Y223" s="72">
        <f>+Y171*I_VENDITE!Z45</f>
        <v>0</v>
      </c>
      <c r="Z223" s="72">
        <f>+Z171*I_VENDITE!AA45</f>
        <v>0</v>
      </c>
      <c r="AA223" s="72">
        <f>+AA171*I_VENDITE!AB45</f>
        <v>0</v>
      </c>
      <c r="AB223" s="72">
        <f>+AB171*I_VENDITE!AC45</f>
        <v>0</v>
      </c>
      <c r="AC223" s="72">
        <f>+AC171*I_VENDITE!AD45</f>
        <v>0</v>
      </c>
      <c r="AD223" s="72">
        <f>+AD171*I_VENDITE!AE45</f>
        <v>0</v>
      </c>
      <c r="AE223" s="72">
        <f>+AE171*I_VENDITE!AF45</f>
        <v>0</v>
      </c>
      <c r="AF223" s="72">
        <f>+AF171*I_VENDITE!AG45</f>
        <v>0</v>
      </c>
      <c r="AG223" s="72">
        <f>+AG171*I_VENDITE!AH45</f>
        <v>0</v>
      </c>
      <c r="AH223" s="72">
        <f>+AH171*I_VENDITE!AI45</f>
        <v>0</v>
      </c>
      <c r="AI223" s="72">
        <f>+AI171*I_VENDITE!AJ45</f>
        <v>0</v>
      </c>
      <c r="AJ223" s="72">
        <f>+AJ171*I_VENDITE!AK45</f>
        <v>0</v>
      </c>
      <c r="AK223" s="72">
        <f>+AK171*I_VENDITE!AL45</f>
        <v>0</v>
      </c>
      <c r="AL223" s="72">
        <f>+AL171*I_VENDITE!AM45</f>
        <v>0</v>
      </c>
      <c r="AM223" s="72">
        <f>+AM171*I_VENDITE!AN45</f>
        <v>0</v>
      </c>
      <c r="AN223" s="32"/>
    </row>
    <row r="224" spans="3:40" x14ac:dyDescent="0.25">
      <c r="C224" s="28" t="str">
        <f t="shared" si="45"/>
        <v>Farmaco 43</v>
      </c>
      <c r="D224" s="72">
        <f>+D172*I_VENDITE!E46</f>
        <v>0</v>
      </c>
      <c r="E224" s="72">
        <f>+E172*I_VENDITE!F46</f>
        <v>0</v>
      </c>
      <c r="F224" s="72">
        <f>+F172*I_VENDITE!G46</f>
        <v>0</v>
      </c>
      <c r="G224" s="72">
        <f>+G172*I_VENDITE!H46</f>
        <v>0</v>
      </c>
      <c r="H224" s="72">
        <f>+H172*I_VENDITE!I46</f>
        <v>0</v>
      </c>
      <c r="I224" s="72">
        <f>+I172*I_VENDITE!J46</f>
        <v>0</v>
      </c>
      <c r="J224" s="72">
        <f>+J172*I_VENDITE!K46</f>
        <v>0</v>
      </c>
      <c r="K224" s="72">
        <f>+K172*I_VENDITE!L46</f>
        <v>0</v>
      </c>
      <c r="L224" s="72">
        <f>+L172*I_VENDITE!M46</f>
        <v>0</v>
      </c>
      <c r="M224" s="72">
        <f>+M172*I_VENDITE!N46</f>
        <v>0</v>
      </c>
      <c r="N224" s="72">
        <f>+N172*I_VENDITE!O46</f>
        <v>0</v>
      </c>
      <c r="O224" s="72">
        <f>+O172*I_VENDITE!P46</f>
        <v>0</v>
      </c>
      <c r="P224" s="72">
        <f>+P172*I_VENDITE!Q46</f>
        <v>0</v>
      </c>
      <c r="Q224" s="72">
        <f>+Q172*I_VENDITE!R46</f>
        <v>0</v>
      </c>
      <c r="R224" s="72">
        <f>+R172*I_VENDITE!S46</f>
        <v>0</v>
      </c>
      <c r="S224" s="72">
        <f>+S172*I_VENDITE!T46</f>
        <v>0</v>
      </c>
      <c r="T224" s="72">
        <f>+T172*I_VENDITE!U46</f>
        <v>0</v>
      </c>
      <c r="U224" s="72">
        <f>+U172*I_VENDITE!V46</f>
        <v>0</v>
      </c>
      <c r="V224" s="72">
        <f>+V172*I_VENDITE!W46</f>
        <v>0</v>
      </c>
      <c r="W224" s="72">
        <f>+W172*I_VENDITE!X46</f>
        <v>0</v>
      </c>
      <c r="X224" s="72">
        <f>+X172*I_VENDITE!Y46</f>
        <v>0</v>
      </c>
      <c r="Y224" s="72">
        <f>+Y172*I_VENDITE!Z46</f>
        <v>0</v>
      </c>
      <c r="Z224" s="72">
        <f>+Z172*I_VENDITE!AA46</f>
        <v>0</v>
      </c>
      <c r="AA224" s="72">
        <f>+AA172*I_VENDITE!AB46</f>
        <v>0</v>
      </c>
      <c r="AB224" s="72">
        <f>+AB172*I_VENDITE!AC46</f>
        <v>0</v>
      </c>
      <c r="AC224" s="72">
        <f>+AC172*I_VENDITE!AD46</f>
        <v>0</v>
      </c>
      <c r="AD224" s="72">
        <f>+AD172*I_VENDITE!AE46</f>
        <v>0</v>
      </c>
      <c r="AE224" s="72">
        <f>+AE172*I_VENDITE!AF46</f>
        <v>0</v>
      </c>
      <c r="AF224" s="72">
        <f>+AF172*I_VENDITE!AG46</f>
        <v>0</v>
      </c>
      <c r="AG224" s="72">
        <f>+AG172*I_VENDITE!AH46</f>
        <v>0</v>
      </c>
      <c r="AH224" s="72">
        <f>+AH172*I_VENDITE!AI46</f>
        <v>0</v>
      </c>
      <c r="AI224" s="72">
        <f>+AI172*I_VENDITE!AJ46</f>
        <v>0</v>
      </c>
      <c r="AJ224" s="72">
        <f>+AJ172*I_VENDITE!AK46</f>
        <v>0</v>
      </c>
      <c r="AK224" s="72">
        <f>+AK172*I_VENDITE!AL46</f>
        <v>0</v>
      </c>
      <c r="AL224" s="72">
        <f>+AL172*I_VENDITE!AM46</f>
        <v>0</v>
      </c>
      <c r="AM224" s="72">
        <f>+AM172*I_VENDITE!AN46</f>
        <v>0</v>
      </c>
      <c r="AN224" s="32"/>
    </row>
    <row r="225" spans="3:40" x14ac:dyDescent="0.25">
      <c r="C225" s="28" t="str">
        <f t="shared" si="45"/>
        <v>Farmaco 44</v>
      </c>
      <c r="D225" s="72">
        <f>+D173*I_VENDITE!E47</f>
        <v>0</v>
      </c>
      <c r="E225" s="72">
        <f>+E173*I_VENDITE!F47</f>
        <v>0</v>
      </c>
      <c r="F225" s="72">
        <f>+F173*I_VENDITE!G47</f>
        <v>0</v>
      </c>
      <c r="G225" s="72">
        <f>+G173*I_VENDITE!H47</f>
        <v>0</v>
      </c>
      <c r="H225" s="72">
        <f>+H173*I_VENDITE!I47</f>
        <v>0</v>
      </c>
      <c r="I225" s="72">
        <f>+I173*I_VENDITE!J47</f>
        <v>0</v>
      </c>
      <c r="J225" s="72">
        <f>+J173*I_VENDITE!K47</f>
        <v>0</v>
      </c>
      <c r="K225" s="72">
        <f>+K173*I_VENDITE!L47</f>
        <v>0</v>
      </c>
      <c r="L225" s="72">
        <f>+L173*I_VENDITE!M47</f>
        <v>0</v>
      </c>
      <c r="M225" s="72">
        <f>+M173*I_VENDITE!N47</f>
        <v>0</v>
      </c>
      <c r="N225" s="72">
        <f>+N173*I_VENDITE!O47</f>
        <v>0</v>
      </c>
      <c r="O225" s="72">
        <f>+O173*I_VENDITE!P47</f>
        <v>0</v>
      </c>
      <c r="P225" s="72">
        <f>+P173*I_VENDITE!Q47</f>
        <v>0</v>
      </c>
      <c r="Q225" s="72">
        <f>+Q173*I_VENDITE!R47</f>
        <v>0</v>
      </c>
      <c r="R225" s="72">
        <f>+R173*I_VENDITE!S47</f>
        <v>0</v>
      </c>
      <c r="S225" s="72">
        <f>+S173*I_VENDITE!T47</f>
        <v>0</v>
      </c>
      <c r="T225" s="72">
        <f>+T173*I_VENDITE!U47</f>
        <v>0</v>
      </c>
      <c r="U225" s="72">
        <f>+U173*I_VENDITE!V47</f>
        <v>0</v>
      </c>
      <c r="V225" s="72">
        <f>+V173*I_VENDITE!W47</f>
        <v>0</v>
      </c>
      <c r="W225" s="72">
        <f>+W173*I_VENDITE!X47</f>
        <v>0</v>
      </c>
      <c r="X225" s="72">
        <f>+X173*I_VENDITE!Y47</f>
        <v>0</v>
      </c>
      <c r="Y225" s="72">
        <f>+Y173*I_VENDITE!Z47</f>
        <v>0</v>
      </c>
      <c r="Z225" s="72">
        <f>+Z173*I_VENDITE!AA47</f>
        <v>0</v>
      </c>
      <c r="AA225" s="72">
        <f>+AA173*I_VENDITE!AB47</f>
        <v>0</v>
      </c>
      <c r="AB225" s="72">
        <f>+AB173*I_VENDITE!AC47</f>
        <v>0</v>
      </c>
      <c r="AC225" s="72">
        <f>+AC173*I_VENDITE!AD47</f>
        <v>0</v>
      </c>
      <c r="AD225" s="72">
        <f>+AD173*I_VENDITE!AE47</f>
        <v>0</v>
      </c>
      <c r="AE225" s="72">
        <f>+AE173*I_VENDITE!AF47</f>
        <v>0</v>
      </c>
      <c r="AF225" s="72">
        <f>+AF173*I_VENDITE!AG47</f>
        <v>0</v>
      </c>
      <c r="AG225" s="72">
        <f>+AG173*I_VENDITE!AH47</f>
        <v>0</v>
      </c>
      <c r="AH225" s="72">
        <f>+AH173*I_VENDITE!AI47</f>
        <v>0</v>
      </c>
      <c r="AI225" s="72">
        <f>+AI173*I_VENDITE!AJ47</f>
        <v>0</v>
      </c>
      <c r="AJ225" s="72">
        <f>+AJ173*I_VENDITE!AK47</f>
        <v>0</v>
      </c>
      <c r="AK225" s="72">
        <f>+AK173*I_VENDITE!AL47</f>
        <v>0</v>
      </c>
      <c r="AL225" s="72">
        <f>+AL173*I_VENDITE!AM47</f>
        <v>0</v>
      </c>
      <c r="AM225" s="72">
        <f>+AM173*I_VENDITE!AN47</f>
        <v>0</v>
      </c>
      <c r="AN225" s="32"/>
    </row>
    <row r="226" spans="3:40" x14ac:dyDescent="0.25">
      <c r="C226" s="28" t="str">
        <f t="shared" si="45"/>
        <v>Farmaco 45</v>
      </c>
      <c r="D226" s="72">
        <f>+D174*I_VENDITE!E48</f>
        <v>0</v>
      </c>
      <c r="E226" s="72">
        <f>+E174*I_VENDITE!F48</f>
        <v>0</v>
      </c>
      <c r="F226" s="72">
        <f>+F174*I_VENDITE!G48</f>
        <v>0</v>
      </c>
      <c r="G226" s="72">
        <f>+G174*I_VENDITE!H48</f>
        <v>0</v>
      </c>
      <c r="H226" s="72">
        <f>+H174*I_VENDITE!I48</f>
        <v>0</v>
      </c>
      <c r="I226" s="72">
        <f>+I174*I_VENDITE!J48</f>
        <v>0</v>
      </c>
      <c r="J226" s="72">
        <f>+J174*I_VENDITE!K48</f>
        <v>0</v>
      </c>
      <c r="K226" s="72">
        <f>+K174*I_VENDITE!L48</f>
        <v>0</v>
      </c>
      <c r="L226" s="72">
        <f>+L174*I_VENDITE!M48</f>
        <v>0</v>
      </c>
      <c r="M226" s="72">
        <f>+M174*I_VENDITE!N48</f>
        <v>0</v>
      </c>
      <c r="N226" s="72">
        <f>+N174*I_VENDITE!O48</f>
        <v>0</v>
      </c>
      <c r="O226" s="72">
        <f>+O174*I_VENDITE!P48</f>
        <v>0</v>
      </c>
      <c r="P226" s="72">
        <f>+P174*I_VENDITE!Q48</f>
        <v>0</v>
      </c>
      <c r="Q226" s="72">
        <f>+Q174*I_VENDITE!R48</f>
        <v>0</v>
      </c>
      <c r="R226" s="72">
        <f>+R174*I_VENDITE!S48</f>
        <v>0</v>
      </c>
      <c r="S226" s="72">
        <f>+S174*I_VENDITE!T48</f>
        <v>0</v>
      </c>
      <c r="T226" s="72">
        <f>+T174*I_VENDITE!U48</f>
        <v>0</v>
      </c>
      <c r="U226" s="72">
        <f>+U174*I_VENDITE!V48</f>
        <v>0</v>
      </c>
      <c r="V226" s="72">
        <f>+V174*I_VENDITE!W48</f>
        <v>0</v>
      </c>
      <c r="W226" s="72">
        <f>+W174*I_VENDITE!X48</f>
        <v>0</v>
      </c>
      <c r="X226" s="72">
        <f>+X174*I_VENDITE!Y48</f>
        <v>0</v>
      </c>
      <c r="Y226" s="72">
        <f>+Y174*I_VENDITE!Z48</f>
        <v>0</v>
      </c>
      <c r="Z226" s="72">
        <f>+Z174*I_VENDITE!AA48</f>
        <v>0</v>
      </c>
      <c r="AA226" s="72">
        <f>+AA174*I_VENDITE!AB48</f>
        <v>0</v>
      </c>
      <c r="AB226" s="72">
        <f>+AB174*I_VENDITE!AC48</f>
        <v>0</v>
      </c>
      <c r="AC226" s="72">
        <f>+AC174*I_VENDITE!AD48</f>
        <v>0</v>
      </c>
      <c r="AD226" s="72">
        <f>+AD174*I_VENDITE!AE48</f>
        <v>0</v>
      </c>
      <c r="AE226" s="72">
        <f>+AE174*I_VENDITE!AF48</f>
        <v>0</v>
      </c>
      <c r="AF226" s="72">
        <f>+AF174*I_VENDITE!AG48</f>
        <v>0</v>
      </c>
      <c r="AG226" s="72">
        <f>+AG174*I_VENDITE!AH48</f>
        <v>0</v>
      </c>
      <c r="AH226" s="72">
        <f>+AH174*I_VENDITE!AI48</f>
        <v>0</v>
      </c>
      <c r="AI226" s="72">
        <f>+AI174*I_VENDITE!AJ48</f>
        <v>0</v>
      </c>
      <c r="AJ226" s="72">
        <f>+AJ174*I_VENDITE!AK48</f>
        <v>0</v>
      </c>
      <c r="AK226" s="72">
        <f>+AK174*I_VENDITE!AL48</f>
        <v>0</v>
      </c>
      <c r="AL226" s="72">
        <f>+AL174*I_VENDITE!AM48</f>
        <v>0</v>
      </c>
      <c r="AM226" s="72">
        <f>+AM174*I_VENDITE!AN48</f>
        <v>0</v>
      </c>
      <c r="AN226" s="32"/>
    </row>
    <row r="227" spans="3:40" x14ac:dyDescent="0.25">
      <c r="C227" s="28" t="str">
        <f t="shared" si="45"/>
        <v>Farmaco 46</v>
      </c>
      <c r="D227" s="72">
        <f>+D175*I_VENDITE!E49</f>
        <v>0</v>
      </c>
      <c r="E227" s="72">
        <f>+E175*I_VENDITE!F49</f>
        <v>0</v>
      </c>
      <c r="F227" s="72">
        <f>+F175*I_VENDITE!G49</f>
        <v>0</v>
      </c>
      <c r="G227" s="72">
        <f>+G175*I_VENDITE!H49</f>
        <v>0</v>
      </c>
      <c r="H227" s="72">
        <f>+H175*I_VENDITE!I49</f>
        <v>0</v>
      </c>
      <c r="I227" s="72">
        <f>+I175*I_VENDITE!J49</f>
        <v>0</v>
      </c>
      <c r="J227" s="72">
        <f>+J175*I_VENDITE!K49</f>
        <v>0</v>
      </c>
      <c r="K227" s="72">
        <f>+K175*I_VENDITE!L49</f>
        <v>0</v>
      </c>
      <c r="L227" s="72">
        <f>+L175*I_VENDITE!M49</f>
        <v>0</v>
      </c>
      <c r="M227" s="72">
        <f>+M175*I_VENDITE!N49</f>
        <v>0</v>
      </c>
      <c r="N227" s="72">
        <f>+N175*I_VENDITE!O49</f>
        <v>0</v>
      </c>
      <c r="O227" s="72">
        <f>+O175*I_VENDITE!P49</f>
        <v>0</v>
      </c>
      <c r="P227" s="72">
        <f>+P175*I_VENDITE!Q49</f>
        <v>0</v>
      </c>
      <c r="Q227" s="72">
        <f>+Q175*I_VENDITE!R49</f>
        <v>0</v>
      </c>
      <c r="R227" s="72">
        <f>+R175*I_VENDITE!S49</f>
        <v>0</v>
      </c>
      <c r="S227" s="72">
        <f>+S175*I_VENDITE!T49</f>
        <v>0</v>
      </c>
      <c r="T227" s="72">
        <f>+T175*I_VENDITE!U49</f>
        <v>0</v>
      </c>
      <c r="U227" s="72">
        <f>+U175*I_VENDITE!V49</f>
        <v>0</v>
      </c>
      <c r="V227" s="72">
        <f>+V175*I_VENDITE!W49</f>
        <v>0</v>
      </c>
      <c r="W227" s="72">
        <f>+W175*I_VENDITE!X49</f>
        <v>0</v>
      </c>
      <c r="X227" s="72">
        <f>+X175*I_VENDITE!Y49</f>
        <v>0</v>
      </c>
      <c r="Y227" s="72">
        <f>+Y175*I_VENDITE!Z49</f>
        <v>0</v>
      </c>
      <c r="Z227" s="72">
        <f>+Z175*I_VENDITE!AA49</f>
        <v>0</v>
      </c>
      <c r="AA227" s="72">
        <f>+AA175*I_VENDITE!AB49</f>
        <v>0</v>
      </c>
      <c r="AB227" s="72">
        <f>+AB175*I_VENDITE!AC49</f>
        <v>0</v>
      </c>
      <c r="AC227" s="72">
        <f>+AC175*I_VENDITE!AD49</f>
        <v>0</v>
      </c>
      <c r="AD227" s="72">
        <f>+AD175*I_VENDITE!AE49</f>
        <v>0</v>
      </c>
      <c r="AE227" s="72">
        <f>+AE175*I_VENDITE!AF49</f>
        <v>0</v>
      </c>
      <c r="AF227" s="72">
        <f>+AF175*I_VENDITE!AG49</f>
        <v>0</v>
      </c>
      <c r="AG227" s="72">
        <f>+AG175*I_VENDITE!AH49</f>
        <v>0</v>
      </c>
      <c r="AH227" s="72">
        <f>+AH175*I_VENDITE!AI49</f>
        <v>0</v>
      </c>
      <c r="AI227" s="72">
        <f>+AI175*I_VENDITE!AJ49</f>
        <v>0</v>
      </c>
      <c r="AJ227" s="72">
        <f>+AJ175*I_VENDITE!AK49</f>
        <v>0</v>
      </c>
      <c r="AK227" s="72">
        <f>+AK175*I_VENDITE!AL49</f>
        <v>0</v>
      </c>
      <c r="AL227" s="72">
        <f>+AL175*I_VENDITE!AM49</f>
        <v>0</v>
      </c>
      <c r="AM227" s="72">
        <f>+AM175*I_VENDITE!AN49</f>
        <v>0</v>
      </c>
      <c r="AN227" s="32"/>
    </row>
    <row r="228" spans="3:40" x14ac:dyDescent="0.25">
      <c r="C228" s="28" t="str">
        <f t="shared" si="45"/>
        <v>Farmaco 47</v>
      </c>
      <c r="D228" s="72">
        <f>+D176*I_VENDITE!E50</f>
        <v>0</v>
      </c>
      <c r="E228" s="72">
        <f>+E176*I_VENDITE!F50</f>
        <v>0</v>
      </c>
      <c r="F228" s="72">
        <f>+F176*I_VENDITE!G50</f>
        <v>0</v>
      </c>
      <c r="G228" s="72">
        <f>+G176*I_VENDITE!H50</f>
        <v>0</v>
      </c>
      <c r="H228" s="72">
        <f>+H176*I_VENDITE!I50</f>
        <v>0</v>
      </c>
      <c r="I228" s="72">
        <f>+I176*I_VENDITE!J50</f>
        <v>0</v>
      </c>
      <c r="J228" s="72">
        <f>+J176*I_VENDITE!K50</f>
        <v>0</v>
      </c>
      <c r="K228" s="72">
        <f>+K176*I_VENDITE!L50</f>
        <v>0</v>
      </c>
      <c r="L228" s="72">
        <f>+L176*I_VENDITE!M50</f>
        <v>0</v>
      </c>
      <c r="M228" s="72">
        <f>+M176*I_VENDITE!N50</f>
        <v>0</v>
      </c>
      <c r="N228" s="72">
        <f>+N176*I_VENDITE!O50</f>
        <v>0</v>
      </c>
      <c r="O228" s="72">
        <f>+O176*I_VENDITE!P50</f>
        <v>0</v>
      </c>
      <c r="P228" s="72">
        <f>+P176*I_VENDITE!Q50</f>
        <v>0</v>
      </c>
      <c r="Q228" s="72">
        <f>+Q176*I_VENDITE!R50</f>
        <v>0</v>
      </c>
      <c r="R228" s="72">
        <f>+R176*I_VENDITE!S50</f>
        <v>0</v>
      </c>
      <c r="S228" s="72">
        <f>+S176*I_VENDITE!T50</f>
        <v>0</v>
      </c>
      <c r="T228" s="72">
        <f>+T176*I_VENDITE!U50</f>
        <v>0</v>
      </c>
      <c r="U228" s="72">
        <f>+U176*I_VENDITE!V50</f>
        <v>0</v>
      </c>
      <c r="V228" s="72">
        <f>+V176*I_VENDITE!W50</f>
        <v>0</v>
      </c>
      <c r="W228" s="72">
        <f>+W176*I_VENDITE!X50</f>
        <v>0</v>
      </c>
      <c r="X228" s="72">
        <f>+X176*I_VENDITE!Y50</f>
        <v>0</v>
      </c>
      <c r="Y228" s="72">
        <f>+Y176*I_VENDITE!Z50</f>
        <v>0</v>
      </c>
      <c r="Z228" s="72">
        <f>+Z176*I_VENDITE!AA50</f>
        <v>0</v>
      </c>
      <c r="AA228" s="72">
        <f>+AA176*I_VENDITE!AB50</f>
        <v>0</v>
      </c>
      <c r="AB228" s="72">
        <f>+AB176*I_VENDITE!AC50</f>
        <v>0</v>
      </c>
      <c r="AC228" s="72">
        <f>+AC176*I_VENDITE!AD50</f>
        <v>0</v>
      </c>
      <c r="AD228" s="72">
        <f>+AD176*I_VENDITE!AE50</f>
        <v>0</v>
      </c>
      <c r="AE228" s="72">
        <f>+AE176*I_VENDITE!AF50</f>
        <v>0</v>
      </c>
      <c r="AF228" s="72">
        <f>+AF176*I_VENDITE!AG50</f>
        <v>0</v>
      </c>
      <c r="AG228" s="72">
        <f>+AG176*I_VENDITE!AH50</f>
        <v>0</v>
      </c>
      <c r="AH228" s="72">
        <f>+AH176*I_VENDITE!AI50</f>
        <v>0</v>
      </c>
      <c r="AI228" s="72">
        <f>+AI176*I_VENDITE!AJ50</f>
        <v>0</v>
      </c>
      <c r="AJ228" s="72">
        <f>+AJ176*I_VENDITE!AK50</f>
        <v>0</v>
      </c>
      <c r="AK228" s="72">
        <f>+AK176*I_VENDITE!AL50</f>
        <v>0</v>
      </c>
      <c r="AL228" s="72">
        <f>+AL176*I_VENDITE!AM50</f>
        <v>0</v>
      </c>
      <c r="AM228" s="72">
        <f>+AM176*I_VENDITE!AN50</f>
        <v>0</v>
      </c>
      <c r="AN228" s="32"/>
    </row>
    <row r="229" spans="3:40" x14ac:dyDescent="0.25">
      <c r="C229" s="28" t="str">
        <f t="shared" si="45"/>
        <v>Farmaco 48</v>
      </c>
      <c r="D229" s="72">
        <f>+D177*I_VENDITE!E51</f>
        <v>0</v>
      </c>
      <c r="E229" s="72">
        <f>+E177*I_VENDITE!F51</f>
        <v>0</v>
      </c>
      <c r="F229" s="72">
        <f>+F177*I_VENDITE!G51</f>
        <v>0</v>
      </c>
      <c r="G229" s="72">
        <f>+G177*I_VENDITE!H51</f>
        <v>0</v>
      </c>
      <c r="H229" s="72">
        <f>+H177*I_VENDITE!I51</f>
        <v>0</v>
      </c>
      <c r="I229" s="72">
        <f>+I177*I_VENDITE!J51</f>
        <v>0</v>
      </c>
      <c r="J229" s="72">
        <f>+J177*I_VENDITE!K51</f>
        <v>0</v>
      </c>
      <c r="K229" s="72">
        <f>+K177*I_VENDITE!L51</f>
        <v>0</v>
      </c>
      <c r="L229" s="72">
        <f>+L177*I_VENDITE!M51</f>
        <v>0</v>
      </c>
      <c r="M229" s="72">
        <f>+M177*I_VENDITE!N51</f>
        <v>0</v>
      </c>
      <c r="N229" s="72">
        <f>+N177*I_VENDITE!O51</f>
        <v>0</v>
      </c>
      <c r="O229" s="72">
        <f>+O177*I_VENDITE!P51</f>
        <v>0</v>
      </c>
      <c r="P229" s="72">
        <f>+P177*I_VENDITE!Q51</f>
        <v>0</v>
      </c>
      <c r="Q229" s="72">
        <f>+Q177*I_VENDITE!R51</f>
        <v>0</v>
      </c>
      <c r="R229" s="72">
        <f>+R177*I_VENDITE!S51</f>
        <v>0</v>
      </c>
      <c r="S229" s="72">
        <f>+S177*I_VENDITE!T51</f>
        <v>0</v>
      </c>
      <c r="T229" s="72">
        <f>+T177*I_VENDITE!U51</f>
        <v>0</v>
      </c>
      <c r="U229" s="72">
        <f>+U177*I_VENDITE!V51</f>
        <v>0</v>
      </c>
      <c r="V229" s="72">
        <f>+V177*I_VENDITE!W51</f>
        <v>0</v>
      </c>
      <c r="W229" s="72">
        <f>+W177*I_VENDITE!X51</f>
        <v>0</v>
      </c>
      <c r="X229" s="72">
        <f>+X177*I_VENDITE!Y51</f>
        <v>0</v>
      </c>
      <c r="Y229" s="72">
        <f>+Y177*I_VENDITE!Z51</f>
        <v>0</v>
      </c>
      <c r="Z229" s="72">
        <f>+Z177*I_VENDITE!AA51</f>
        <v>0</v>
      </c>
      <c r="AA229" s="72">
        <f>+AA177*I_VENDITE!AB51</f>
        <v>0</v>
      </c>
      <c r="AB229" s="72">
        <f>+AB177*I_VENDITE!AC51</f>
        <v>0</v>
      </c>
      <c r="AC229" s="72">
        <f>+AC177*I_VENDITE!AD51</f>
        <v>0</v>
      </c>
      <c r="AD229" s="72">
        <f>+AD177*I_VENDITE!AE51</f>
        <v>0</v>
      </c>
      <c r="AE229" s="72">
        <f>+AE177*I_VENDITE!AF51</f>
        <v>0</v>
      </c>
      <c r="AF229" s="72">
        <f>+AF177*I_VENDITE!AG51</f>
        <v>0</v>
      </c>
      <c r="AG229" s="72">
        <f>+AG177*I_VENDITE!AH51</f>
        <v>0</v>
      </c>
      <c r="AH229" s="72">
        <f>+AH177*I_VENDITE!AI51</f>
        <v>0</v>
      </c>
      <c r="AI229" s="72">
        <f>+AI177*I_VENDITE!AJ51</f>
        <v>0</v>
      </c>
      <c r="AJ229" s="72">
        <f>+AJ177*I_VENDITE!AK51</f>
        <v>0</v>
      </c>
      <c r="AK229" s="72">
        <f>+AK177*I_VENDITE!AL51</f>
        <v>0</v>
      </c>
      <c r="AL229" s="72">
        <f>+AL177*I_VENDITE!AM51</f>
        <v>0</v>
      </c>
      <c r="AM229" s="72">
        <f>+AM177*I_VENDITE!AN51</f>
        <v>0</v>
      </c>
      <c r="AN229" s="32"/>
    </row>
    <row r="230" spans="3:40" x14ac:dyDescent="0.25">
      <c r="C230" s="28" t="str">
        <f t="shared" si="45"/>
        <v>Farmaco 49</v>
      </c>
      <c r="D230" s="72">
        <f>+D178*I_VENDITE!E52</f>
        <v>0</v>
      </c>
      <c r="E230" s="72">
        <f>+E178*I_VENDITE!F52</f>
        <v>0</v>
      </c>
      <c r="F230" s="72">
        <f>+F178*I_VENDITE!G52</f>
        <v>0</v>
      </c>
      <c r="G230" s="72">
        <f>+G178*I_VENDITE!H52</f>
        <v>0</v>
      </c>
      <c r="H230" s="72">
        <f>+H178*I_VENDITE!I52</f>
        <v>0</v>
      </c>
      <c r="I230" s="72">
        <f>+I178*I_VENDITE!J52</f>
        <v>0</v>
      </c>
      <c r="J230" s="72">
        <f>+J178*I_VENDITE!K52</f>
        <v>0</v>
      </c>
      <c r="K230" s="72">
        <f>+K178*I_VENDITE!L52</f>
        <v>0</v>
      </c>
      <c r="L230" s="72">
        <f>+L178*I_VENDITE!M52</f>
        <v>0</v>
      </c>
      <c r="M230" s="72">
        <f>+M178*I_VENDITE!N52</f>
        <v>0</v>
      </c>
      <c r="N230" s="72">
        <f>+N178*I_VENDITE!O52</f>
        <v>0</v>
      </c>
      <c r="O230" s="72">
        <f>+O178*I_VENDITE!P52</f>
        <v>0</v>
      </c>
      <c r="P230" s="72">
        <f>+P178*I_VENDITE!Q52</f>
        <v>0</v>
      </c>
      <c r="Q230" s="72">
        <f>+Q178*I_VENDITE!R52</f>
        <v>0</v>
      </c>
      <c r="R230" s="72">
        <f>+R178*I_VENDITE!S52</f>
        <v>0</v>
      </c>
      <c r="S230" s="72">
        <f>+S178*I_VENDITE!T52</f>
        <v>0</v>
      </c>
      <c r="T230" s="72">
        <f>+T178*I_VENDITE!U52</f>
        <v>0</v>
      </c>
      <c r="U230" s="72">
        <f>+U178*I_VENDITE!V52</f>
        <v>0</v>
      </c>
      <c r="V230" s="72">
        <f>+V178*I_VENDITE!W52</f>
        <v>0</v>
      </c>
      <c r="W230" s="72">
        <f>+W178*I_VENDITE!X52</f>
        <v>0</v>
      </c>
      <c r="X230" s="72">
        <f>+X178*I_VENDITE!Y52</f>
        <v>0</v>
      </c>
      <c r="Y230" s="72">
        <f>+Y178*I_VENDITE!Z52</f>
        <v>0</v>
      </c>
      <c r="Z230" s="72">
        <f>+Z178*I_VENDITE!AA52</f>
        <v>0</v>
      </c>
      <c r="AA230" s="72">
        <f>+AA178*I_VENDITE!AB52</f>
        <v>0</v>
      </c>
      <c r="AB230" s="72">
        <f>+AB178*I_VENDITE!AC52</f>
        <v>0</v>
      </c>
      <c r="AC230" s="72">
        <f>+AC178*I_VENDITE!AD52</f>
        <v>0</v>
      </c>
      <c r="AD230" s="72">
        <f>+AD178*I_VENDITE!AE52</f>
        <v>0</v>
      </c>
      <c r="AE230" s="72">
        <f>+AE178*I_VENDITE!AF52</f>
        <v>0</v>
      </c>
      <c r="AF230" s="72">
        <f>+AF178*I_VENDITE!AG52</f>
        <v>0</v>
      </c>
      <c r="AG230" s="72">
        <f>+AG178*I_VENDITE!AH52</f>
        <v>0</v>
      </c>
      <c r="AH230" s="72">
        <f>+AH178*I_VENDITE!AI52</f>
        <v>0</v>
      </c>
      <c r="AI230" s="72">
        <f>+AI178*I_VENDITE!AJ52</f>
        <v>0</v>
      </c>
      <c r="AJ230" s="72">
        <f>+AJ178*I_VENDITE!AK52</f>
        <v>0</v>
      </c>
      <c r="AK230" s="72">
        <f>+AK178*I_VENDITE!AL52</f>
        <v>0</v>
      </c>
      <c r="AL230" s="72">
        <f>+AL178*I_VENDITE!AM52</f>
        <v>0</v>
      </c>
      <c r="AM230" s="72">
        <f>+AM178*I_VENDITE!AN52</f>
        <v>0</v>
      </c>
      <c r="AN230" s="32"/>
    </row>
    <row r="231" spans="3:40" x14ac:dyDescent="0.25">
      <c r="C231" s="28" t="str">
        <f t="shared" si="45"/>
        <v>Farmaco 50</v>
      </c>
      <c r="D231" s="72">
        <f>+D179*I_VENDITE!E53</f>
        <v>0</v>
      </c>
      <c r="E231" s="72">
        <f>+E179*I_VENDITE!F53</f>
        <v>0</v>
      </c>
      <c r="F231" s="72">
        <f>+F179*I_VENDITE!G53</f>
        <v>0</v>
      </c>
      <c r="G231" s="72">
        <f>+G179*I_VENDITE!H53</f>
        <v>0</v>
      </c>
      <c r="H231" s="72">
        <f>+H179*I_VENDITE!I53</f>
        <v>0</v>
      </c>
      <c r="I231" s="72">
        <f>+I179*I_VENDITE!J53</f>
        <v>0</v>
      </c>
      <c r="J231" s="72">
        <f>+J179*I_VENDITE!K53</f>
        <v>0</v>
      </c>
      <c r="K231" s="72">
        <f>+K179*I_VENDITE!L53</f>
        <v>0</v>
      </c>
      <c r="L231" s="72">
        <f>+L179*I_VENDITE!M53</f>
        <v>0</v>
      </c>
      <c r="M231" s="72">
        <f>+M179*I_VENDITE!N53</f>
        <v>0</v>
      </c>
      <c r="N231" s="72">
        <f>+N179*I_VENDITE!O53</f>
        <v>0</v>
      </c>
      <c r="O231" s="72">
        <f>+O179*I_VENDITE!P53</f>
        <v>0</v>
      </c>
      <c r="P231" s="72">
        <f>+P179*I_VENDITE!Q53</f>
        <v>0</v>
      </c>
      <c r="Q231" s="72">
        <f>+Q179*I_VENDITE!R53</f>
        <v>0</v>
      </c>
      <c r="R231" s="72">
        <f>+R179*I_VENDITE!S53</f>
        <v>0</v>
      </c>
      <c r="S231" s="72">
        <f>+S179*I_VENDITE!T53</f>
        <v>0</v>
      </c>
      <c r="T231" s="72">
        <f>+T179*I_VENDITE!U53</f>
        <v>0</v>
      </c>
      <c r="U231" s="72">
        <f>+U179*I_VENDITE!V53</f>
        <v>0</v>
      </c>
      <c r="V231" s="72">
        <f>+V179*I_VENDITE!W53</f>
        <v>0</v>
      </c>
      <c r="W231" s="72">
        <f>+W179*I_VENDITE!X53</f>
        <v>0</v>
      </c>
      <c r="X231" s="72">
        <f>+X179*I_VENDITE!Y53</f>
        <v>0</v>
      </c>
      <c r="Y231" s="72">
        <f>+Y179*I_VENDITE!Z53</f>
        <v>0</v>
      </c>
      <c r="Z231" s="72">
        <f>+Z179*I_VENDITE!AA53</f>
        <v>0</v>
      </c>
      <c r="AA231" s="72">
        <f>+AA179*I_VENDITE!AB53</f>
        <v>0</v>
      </c>
      <c r="AB231" s="72">
        <f>+AB179*I_VENDITE!AC53</f>
        <v>0</v>
      </c>
      <c r="AC231" s="72">
        <f>+AC179*I_VENDITE!AD53</f>
        <v>0</v>
      </c>
      <c r="AD231" s="72">
        <f>+AD179*I_VENDITE!AE53</f>
        <v>0</v>
      </c>
      <c r="AE231" s="72">
        <f>+AE179*I_VENDITE!AF53</f>
        <v>0</v>
      </c>
      <c r="AF231" s="72">
        <f>+AF179*I_VENDITE!AG53</f>
        <v>0</v>
      </c>
      <c r="AG231" s="72">
        <f>+AG179*I_VENDITE!AH53</f>
        <v>0</v>
      </c>
      <c r="AH231" s="72">
        <f>+AH179*I_VENDITE!AI53</f>
        <v>0</v>
      </c>
      <c r="AI231" s="72">
        <f>+AI179*I_VENDITE!AJ53</f>
        <v>0</v>
      </c>
      <c r="AJ231" s="72">
        <f>+AJ179*I_VENDITE!AK53</f>
        <v>0</v>
      </c>
      <c r="AK231" s="72">
        <f>+AK179*I_VENDITE!AL53</f>
        <v>0</v>
      </c>
      <c r="AL231" s="72">
        <f>+AL179*I_VENDITE!AM53</f>
        <v>0</v>
      </c>
      <c r="AM231" s="72">
        <f>+AM179*I_VENDITE!AN53</f>
        <v>0</v>
      </c>
      <c r="AN231" s="32"/>
    </row>
    <row r="232" spans="3:40" s="27" customFormat="1" x14ac:dyDescent="0.25">
      <c r="C232" s="27" t="s">
        <v>175</v>
      </c>
      <c r="D232" s="72">
        <f>SUM(D182:D201)</f>
        <v>0</v>
      </c>
      <c r="E232" s="72">
        <f t="shared" ref="E232:AM232" si="46">SUM(E182:E201)</f>
        <v>0</v>
      </c>
      <c r="F232" s="72">
        <f t="shared" si="46"/>
        <v>0</v>
      </c>
      <c r="G232" s="72">
        <f t="shared" si="46"/>
        <v>0</v>
      </c>
      <c r="H232" s="72">
        <f t="shared" si="46"/>
        <v>0</v>
      </c>
      <c r="I232" s="72">
        <f t="shared" si="46"/>
        <v>0</v>
      </c>
      <c r="J232" s="72">
        <f t="shared" si="46"/>
        <v>0</v>
      </c>
      <c r="K232" s="72">
        <f t="shared" si="46"/>
        <v>0</v>
      </c>
      <c r="L232" s="72">
        <f t="shared" si="46"/>
        <v>0</v>
      </c>
      <c r="M232" s="72">
        <f t="shared" si="46"/>
        <v>0</v>
      </c>
      <c r="N232" s="72">
        <f t="shared" si="46"/>
        <v>0</v>
      </c>
      <c r="O232" s="72">
        <f t="shared" si="46"/>
        <v>0</v>
      </c>
      <c r="P232" s="72">
        <f t="shared" si="46"/>
        <v>0</v>
      </c>
      <c r="Q232" s="72">
        <f t="shared" si="46"/>
        <v>0</v>
      </c>
      <c r="R232" s="72">
        <f t="shared" si="46"/>
        <v>0</v>
      </c>
      <c r="S232" s="72">
        <f t="shared" si="46"/>
        <v>0</v>
      </c>
      <c r="T232" s="72">
        <f t="shared" si="46"/>
        <v>0</v>
      </c>
      <c r="U232" s="72">
        <f t="shared" si="46"/>
        <v>0</v>
      </c>
      <c r="V232" s="72">
        <f t="shared" si="46"/>
        <v>0</v>
      </c>
      <c r="W232" s="72">
        <f t="shared" si="46"/>
        <v>0</v>
      </c>
      <c r="X232" s="72">
        <f t="shared" si="46"/>
        <v>0</v>
      </c>
      <c r="Y232" s="72">
        <f t="shared" si="46"/>
        <v>0</v>
      </c>
      <c r="Z232" s="72">
        <f t="shared" si="46"/>
        <v>0</v>
      </c>
      <c r="AA232" s="72">
        <f t="shared" si="46"/>
        <v>0</v>
      </c>
      <c r="AB232" s="72">
        <f t="shared" si="46"/>
        <v>0</v>
      </c>
      <c r="AC232" s="72">
        <f t="shared" si="46"/>
        <v>0</v>
      </c>
      <c r="AD232" s="72">
        <f t="shared" si="46"/>
        <v>0</v>
      </c>
      <c r="AE232" s="72">
        <f t="shared" si="46"/>
        <v>0</v>
      </c>
      <c r="AF232" s="72">
        <f t="shared" si="46"/>
        <v>0</v>
      </c>
      <c r="AG232" s="72">
        <f t="shared" si="46"/>
        <v>0</v>
      </c>
      <c r="AH232" s="72">
        <f t="shared" si="46"/>
        <v>0</v>
      </c>
      <c r="AI232" s="72">
        <f t="shared" si="46"/>
        <v>0</v>
      </c>
      <c r="AJ232" s="72">
        <f t="shared" si="46"/>
        <v>0</v>
      </c>
      <c r="AK232" s="72">
        <f t="shared" si="46"/>
        <v>0</v>
      </c>
      <c r="AL232" s="72">
        <f t="shared" si="46"/>
        <v>0</v>
      </c>
      <c r="AM232" s="72">
        <f t="shared" si="46"/>
        <v>0</v>
      </c>
    </row>
  </sheetData>
  <hyperlinks>
    <hyperlink ref="C1" location="CRUSCOTTO!A1" display="RITORNA AL CRUSCOTTO" xr:uid="{00807A1E-2171-4052-ACDE-53BE33F1D46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C253-A954-4CDA-B0DE-09332185D152}">
  <sheetPr>
    <tabColor rgb="FFFFFF00"/>
  </sheetPr>
  <dimension ref="A1:AR425"/>
  <sheetViews>
    <sheetView showGridLines="0" topLeftCell="A98" zoomScale="90" zoomScaleNormal="90" workbookViewId="0">
      <selection activeCell="E218" sqref="E218:AN267"/>
    </sheetView>
  </sheetViews>
  <sheetFormatPr defaultRowHeight="12.75" x14ac:dyDescent="0.2"/>
  <cols>
    <col min="1" max="1" width="9.140625" style="55"/>
    <col min="2" max="2" width="14.5703125" style="55" customWidth="1"/>
    <col min="3" max="3" width="18.85546875" style="55" customWidth="1"/>
    <col min="4" max="4" width="28.85546875" style="55" customWidth="1"/>
    <col min="5" max="8" width="21.85546875" style="55" customWidth="1"/>
    <col min="9" max="9" width="12.28515625" style="55" customWidth="1"/>
    <col min="10" max="10" width="17.7109375" style="55" customWidth="1"/>
    <col min="11" max="11" width="13.85546875" style="55" bestFit="1" customWidth="1"/>
    <col min="12" max="39" width="10" style="55" customWidth="1"/>
    <col min="40" max="40" width="19" style="55" customWidth="1"/>
    <col min="41" max="46" width="10" style="55" customWidth="1"/>
    <col min="47" max="16384" width="9.140625" style="55"/>
  </cols>
  <sheetData>
    <row r="1" spans="1:43" ht="16.5" thickTop="1" thickBot="1" x14ac:dyDescent="0.3">
      <c r="A1" s="40" t="s">
        <v>359</v>
      </c>
      <c r="B1" s="148" t="s">
        <v>426</v>
      </c>
      <c r="C1" s="160" t="s">
        <v>632</v>
      </c>
      <c r="D1" s="149" t="s">
        <v>479</v>
      </c>
    </row>
    <row r="2" spans="1:43" ht="13.5" thickTop="1" x14ac:dyDescent="0.2">
      <c r="D2" s="55" t="s">
        <v>152</v>
      </c>
      <c r="E2" s="55" t="s">
        <v>615</v>
      </c>
      <c r="F2" s="55" t="s">
        <v>616</v>
      </c>
      <c r="G2" s="55" t="s">
        <v>617</v>
      </c>
      <c r="H2" s="129">
        <f>+SPm!E3</f>
        <v>43861</v>
      </c>
      <c r="I2" s="129">
        <f>+SPm!F3</f>
        <v>43890</v>
      </c>
      <c r="J2" s="129">
        <f>+SPm!G3</f>
        <v>43921</v>
      </c>
      <c r="K2" s="129">
        <f>+SPm!H3</f>
        <v>43951</v>
      </c>
      <c r="L2" s="129">
        <f>+SPm!I3</f>
        <v>43982</v>
      </c>
      <c r="M2" s="129">
        <f>+SPm!J3</f>
        <v>44012</v>
      </c>
      <c r="N2" s="129">
        <f>+SPm!K3</f>
        <v>44043</v>
      </c>
      <c r="O2" s="129">
        <f>+SPm!L3</f>
        <v>44074</v>
      </c>
      <c r="P2" s="129">
        <f>+SPm!M3</f>
        <v>44104</v>
      </c>
      <c r="Q2" s="129">
        <f>+SPm!N3</f>
        <v>44135</v>
      </c>
      <c r="R2" s="129">
        <f>+SPm!O3</f>
        <v>44165</v>
      </c>
      <c r="S2" s="129">
        <f>+SPm!P3</f>
        <v>44196</v>
      </c>
      <c r="T2" s="129">
        <f>+SPm!Q3</f>
        <v>44227</v>
      </c>
      <c r="U2" s="129">
        <f>+SPm!R3</f>
        <v>44255</v>
      </c>
      <c r="V2" s="129">
        <f>+SPm!S3</f>
        <v>44286</v>
      </c>
      <c r="W2" s="129">
        <f>+SPm!T3</f>
        <v>44316</v>
      </c>
      <c r="X2" s="129">
        <f>+SPm!U3</f>
        <v>44347</v>
      </c>
      <c r="Y2" s="129">
        <f>+SPm!V3</f>
        <v>44377</v>
      </c>
      <c r="Z2" s="129">
        <f>+SPm!W3</f>
        <v>44408</v>
      </c>
      <c r="AA2" s="129">
        <f>+SPm!X3</f>
        <v>44439</v>
      </c>
      <c r="AB2" s="129">
        <f>+SPm!Y3</f>
        <v>44469</v>
      </c>
      <c r="AC2" s="129">
        <f>+SPm!Z3</f>
        <v>44500</v>
      </c>
      <c r="AD2" s="129">
        <f>+SPm!AA3</f>
        <v>44530</v>
      </c>
      <c r="AE2" s="129">
        <f>+SPm!AB3</f>
        <v>44561</v>
      </c>
      <c r="AF2" s="129">
        <f>+SPm!AC3</f>
        <v>44592</v>
      </c>
      <c r="AG2" s="129">
        <f>+SPm!AD3</f>
        <v>44620</v>
      </c>
      <c r="AH2" s="129">
        <f>+SPm!AE3</f>
        <v>44651</v>
      </c>
      <c r="AI2" s="129">
        <f>+SPm!AF3</f>
        <v>44681</v>
      </c>
      <c r="AJ2" s="129">
        <f>+SPm!AG3</f>
        <v>44712</v>
      </c>
      <c r="AK2" s="129">
        <f>+SPm!AH3</f>
        <v>44742</v>
      </c>
      <c r="AL2" s="129">
        <f>+SPm!AI3</f>
        <v>44773</v>
      </c>
      <c r="AM2" s="129">
        <f>+SPm!AJ3</f>
        <v>44804</v>
      </c>
      <c r="AN2" s="129">
        <f>+SPm!AK3</f>
        <v>44834</v>
      </c>
      <c r="AO2" s="129">
        <f>+SPm!AL3</f>
        <v>44865</v>
      </c>
      <c r="AP2" s="129">
        <f>+SPm!AM3</f>
        <v>44895</v>
      </c>
      <c r="AQ2" s="129">
        <f>+SPm!AN3</f>
        <v>44926</v>
      </c>
    </row>
    <row r="3" spans="1:43" ht="15" x14ac:dyDescent="0.25">
      <c r="D3" s="55" t="s">
        <v>555</v>
      </c>
      <c r="E3" s="151">
        <v>1.06E-2</v>
      </c>
      <c r="F3" s="152">
        <v>0.01</v>
      </c>
      <c r="G3" s="151">
        <v>5.9999999999999995E-4</v>
      </c>
      <c r="H3" s="106">
        <f>((I_VENDITE!E121-(I_VENDITE!E121*-$F3))-(I_VENDITE!E121*$E3)-(I_VENDITE!E121*$G3))*I_VENDITE!D175</f>
        <v>149820</v>
      </c>
      <c r="I3" s="106">
        <f>((I_VENDITE!F121-(I_VENDITE!F121*-$F3))-(I_VENDITE!F121*$E3)-(I_VENDITE!F121*$G3))*I_VENDITE!E175</f>
        <v>99880</v>
      </c>
      <c r="J3" s="106">
        <f>((I_VENDITE!G121-(I_VENDITE!G121*-$F3))-(I_VENDITE!G121*$E3)-(I_VENDITE!G121*$G3))*I_VENDITE!F175</f>
        <v>99880</v>
      </c>
      <c r="K3" s="106">
        <f>((I_VENDITE!H121-(I_VENDITE!H121*-$F3))-(I_VENDITE!H121*$E3)-(I_VENDITE!H121*$G3))*I_VENDITE!G175</f>
        <v>99880</v>
      </c>
      <c r="L3" s="106">
        <f>((I_VENDITE!I121-(I_VENDITE!I121*-$F3))-(I_VENDITE!I121*$E3)-(I_VENDITE!I121*$G3))*I_VENDITE!H175</f>
        <v>99880</v>
      </c>
      <c r="M3" s="106">
        <f>((I_VENDITE!J121-(I_VENDITE!J121*-$F3))-(I_VENDITE!J121*$E3)-(I_VENDITE!J121*$G3))*I_VENDITE!I175</f>
        <v>99880</v>
      </c>
      <c r="N3" s="106">
        <f>((I_VENDITE!K121-(I_VENDITE!K121*-$F3))-(I_VENDITE!K121*$E3)-(I_VENDITE!K121*$G3))*I_VENDITE!J175</f>
        <v>99880</v>
      </c>
      <c r="O3" s="106">
        <f>((I_VENDITE!L121-(I_VENDITE!L121*-$F3))-(I_VENDITE!L121*$E3)-(I_VENDITE!L121*$G3))*I_VENDITE!K175</f>
        <v>99880</v>
      </c>
      <c r="P3" s="106">
        <f>((I_VENDITE!M121-(I_VENDITE!M121*-$F3))-(I_VENDITE!M121*$E3)-(I_VENDITE!M121*$G3))*I_VENDITE!L175</f>
        <v>99880</v>
      </c>
      <c r="Q3" s="106">
        <f>((I_VENDITE!N121-(I_VENDITE!N121*-$F3))-(I_VENDITE!N121*$E3)-(I_VENDITE!N121*$G3))*I_VENDITE!M175</f>
        <v>99880</v>
      </c>
      <c r="R3" s="106">
        <f>((I_VENDITE!O121-(I_VENDITE!O121*-$F3))-(I_VENDITE!O121*$E3)-(I_VENDITE!O121*$G3))*I_VENDITE!N175</f>
        <v>99880</v>
      </c>
      <c r="S3" s="106">
        <f>((I_VENDITE!P121-(I_VENDITE!P121*-$F3))-(I_VENDITE!P121*$E3)-(I_VENDITE!P121*$G3))*I_VENDITE!O175</f>
        <v>99880</v>
      </c>
      <c r="T3" s="106">
        <f>((I_VENDITE!Q121-(I_VENDITE!Q121*-$F3))-(I_VENDITE!Q121*$E3)-(I_VENDITE!Q121*$G3))*I_VENDITE!P175</f>
        <v>99880</v>
      </c>
      <c r="U3" s="106">
        <f>((I_VENDITE!R121-(I_VENDITE!R121*-$F3))-(I_VENDITE!R121*$E3)-(I_VENDITE!R121*$G3))*I_VENDITE!Q175</f>
        <v>99880</v>
      </c>
      <c r="V3" s="106">
        <f>((I_VENDITE!S121-(I_VENDITE!S121*-$F3))-(I_VENDITE!S121*$E3)-(I_VENDITE!S121*$G3))*I_VENDITE!R175</f>
        <v>99880</v>
      </c>
      <c r="W3" s="106">
        <f>((I_VENDITE!T121-(I_VENDITE!T121*-$F3))-(I_VENDITE!T121*$E3)-(I_VENDITE!T121*$G3))*I_VENDITE!S175</f>
        <v>99880</v>
      </c>
      <c r="X3" s="106">
        <f>((I_VENDITE!U121-(I_VENDITE!U121*-$F3))-(I_VENDITE!U121*$E3)-(I_VENDITE!U121*$G3))*I_VENDITE!T175</f>
        <v>99880</v>
      </c>
      <c r="Y3" s="106">
        <f>((I_VENDITE!V121-(I_VENDITE!V121*-$F3))-(I_VENDITE!V121*$E3)-(I_VENDITE!V121*$G3))*I_VENDITE!U175</f>
        <v>99880</v>
      </c>
      <c r="Z3" s="106">
        <f>((I_VENDITE!W121-(I_VENDITE!W121*-$F3))-(I_VENDITE!W121*$E3)-(I_VENDITE!W121*$G3))*I_VENDITE!V175</f>
        <v>99880</v>
      </c>
      <c r="AA3" s="106">
        <f>((I_VENDITE!X121-(I_VENDITE!X121*-$F3))-(I_VENDITE!X121*$E3)-(I_VENDITE!X121*$G3))*I_VENDITE!W175</f>
        <v>99880</v>
      </c>
      <c r="AB3" s="106">
        <f>((I_VENDITE!Y121-(I_VENDITE!Y121*-$F3))-(I_VENDITE!Y121*$E3)-(I_VENDITE!Y121*$G3))*I_VENDITE!X175</f>
        <v>99880</v>
      </c>
      <c r="AC3" s="106">
        <f>((I_VENDITE!Z121-(I_VENDITE!Z121*-$F3))-(I_VENDITE!Z121*$E3)-(I_VENDITE!Z121*$G3))*I_VENDITE!Y175</f>
        <v>99880</v>
      </c>
      <c r="AD3" s="106">
        <f>((I_VENDITE!AA121-(I_VENDITE!AA121*-$F3))-(I_VENDITE!AA121*$E3)-(I_VENDITE!AA121*$G3))*I_VENDITE!Z175</f>
        <v>99880</v>
      </c>
      <c r="AE3" s="106">
        <f>((I_VENDITE!AB121-(I_VENDITE!AB121*-$F3))-(I_VENDITE!AB121*$E3)-(I_VENDITE!AB121*$G3))*I_VENDITE!AA175</f>
        <v>99880</v>
      </c>
      <c r="AF3" s="106">
        <f>((I_VENDITE!AC121-(I_VENDITE!AC121*-$F3))-(I_VENDITE!AC121*$E3)-(I_VENDITE!AC121*$G3))*I_VENDITE!AB175</f>
        <v>99880</v>
      </c>
      <c r="AG3" s="106">
        <f>((I_VENDITE!AD121-(I_VENDITE!AD121*-$F3))-(I_VENDITE!AD121*$E3)-(I_VENDITE!AD121*$G3))*I_VENDITE!AC175</f>
        <v>99880</v>
      </c>
      <c r="AH3" s="106">
        <f>((I_VENDITE!AE121-(I_VENDITE!AE121*-$F3))-(I_VENDITE!AE121*$E3)-(I_VENDITE!AE121*$G3))*I_VENDITE!AD175</f>
        <v>99880</v>
      </c>
      <c r="AI3" s="106">
        <f>((I_VENDITE!AF121-(I_VENDITE!AF121*-$F3))-(I_VENDITE!AF121*$E3)-(I_VENDITE!AF121*$G3))*I_VENDITE!AE175</f>
        <v>99880</v>
      </c>
      <c r="AJ3" s="106">
        <f>((I_VENDITE!AG121-(I_VENDITE!AG121*-$F3))-(I_VENDITE!AG121*$E3)-(I_VENDITE!AG121*$G3))*I_VENDITE!AF175</f>
        <v>99880</v>
      </c>
      <c r="AK3" s="106">
        <f>((I_VENDITE!AH121-(I_VENDITE!AH121*-$F3))-(I_VENDITE!AH121*$E3)-(I_VENDITE!AH121*$G3))*I_VENDITE!AG175</f>
        <v>99880</v>
      </c>
      <c r="AL3" s="106">
        <f>((I_VENDITE!AI121-(I_VENDITE!AI121*-$F3))-(I_VENDITE!AI121*$E3)-(I_VENDITE!AI121*$G3))*I_VENDITE!AH175</f>
        <v>99880</v>
      </c>
      <c r="AM3" s="106">
        <f>((I_VENDITE!AJ121-(I_VENDITE!AJ121*-$F3))-(I_VENDITE!AJ121*$E3)-(I_VENDITE!AJ121*$G3))*I_VENDITE!AI175</f>
        <v>99880</v>
      </c>
      <c r="AN3" s="106">
        <f>((I_VENDITE!AK121-(I_VENDITE!AK121*-$F3))-(I_VENDITE!AK121*$E3)-(I_VENDITE!AK121*$G3))*I_VENDITE!AJ175</f>
        <v>99880</v>
      </c>
      <c r="AO3" s="106">
        <f>((I_VENDITE!AL121-(I_VENDITE!AL121*-$F3))-(I_VENDITE!AL121*$E3)-(I_VENDITE!AL121*$G3))*I_VENDITE!AK175</f>
        <v>99880</v>
      </c>
      <c r="AP3" s="106">
        <f>((I_VENDITE!AM121-(I_VENDITE!AM121*-$F3))-(I_VENDITE!AM121*$E3)-(I_VENDITE!AM121*$G3))*I_VENDITE!AL175</f>
        <v>99880</v>
      </c>
      <c r="AQ3" s="106">
        <f>((I_VENDITE!AN121-(I_VENDITE!AN121*-$F3))-(I_VENDITE!AN121*$E3)-(I_VENDITE!AN121*$G3))*I_VENDITE!AM175</f>
        <v>0</v>
      </c>
    </row>
    <row r="4" spans="1:43" ht="15" x14ac:dyDescent="0.25">
      <c r="D4" s="55" t="s">
        <v>556</v>
      </c>
      <c r="E4" s="151">
        <v>1.06E-2</v>
      </c>
      <c r="F4" s="152">
        <v>0.01</v>
      </c>
      <c r="G4" s="151">
        <v>5.9999999999999995E-4</v>
      </c>
      <c r="H4" s="106">
        <f>((I_VENDITE!E122-(I_VENDITE!E122*-$F4))-(I_VENDITE!E122*$E4)-(I_VENDITE!E122*$G4))*I_VENDITE!D176</f>
        <v>239711.99999999997</v>
      </c>
      <c r="I4" s="106">
        <f>((I_VENDITE!F122-(I_VENDITE!F122*-$F4))-(I_VENDITE!F122*$E4)-(I_VENDITE!F122*$G4))*I_VENDITE!E176</f>
        <v>149820</v>
      </c>
      <c r="J4" s="106">
        <f>((I_VENDITE!G122-(I_VENDITE!G122*-$F4))-(I_VENDITE!G122*$E4)-(I_VENDITE!G122*$G4))*I_VENDITE!F176</f>
        <v>149820</v>
      </c>
      <c r="K4" s="106">
        <f>((I_VENDITE!H122-(I_VENDITE!H122*-$F4))-(I_VENDITE!H122*$E4)-(I_VENDITE!H122*$G4))*I_VENDITE!G176</f>
        <v>149820</v>
      </c>
      <c r="L4" s="106">
        <f>((I_VENDITE!I122-(I_VENDITE!I122*-$F4))-(I_VENDITE!I122*$E4)-(I_VENDITE!I122*$G4))*I_VENDITE!H176</f>
        <v>149820</v>
      </c>
      <c r="M4" s="106">
        <f>((I_VENDITE!J122-(I_VENDITE!J122*-$F4))-(I_VENDITE!J122*$E4)-(I_VENDITE!J122*$G4))*I_VENDITE!I176</f>
        <v>149820</v>
      </c>
      <c r="N4" s="106">
        <f>((I_VENDITE!K122-(I_VENDITE!K122*-$F4))-(I_VENDITE!K122*$E4)-(I_VENDITE!K122*$G4))*I_VENDITE!J176</f>
        <v>149820</v>
      </c>
      <c r="O4" s="106">
        <f>((I_VENDITE!L122-(I_VENDITE!L122*-$F4))-(I_VENDITE!L122*$E4)-(I_VENDITE!L122*$G4))*I_VENDITE!K176</f>
        <v>149820</v>
      </c>
      <c r="P4" s="106">
        <f>((I_VENDITE!M122-(I_VENDITE!M122*-$F4))-(I_VENDITE!M122*$E4)-(I_VENDITE!M122*$G4))*I_VENDITE!L176</f>
        <v>149820</v>
      </c>
      <c r="Q4" s="106">
        <f>((I_VENDITE!N122-(I_VENDITE!N122*-$F4))-(I_VENDITE!N122*$E4)-(I_VENDITE!N122*$G4))*I_VENDITE!M176</f>
        <v>149820</v>
      </c>
      <c r="R4" s="106">
        <f>((I_VENDITE!O122-(I_VENDITE!O122*-$F4))-(I_VENDITE!O122*$E4)-(I_VENDITE!O122*$G4))*I_VENDITE!N176</f>
        <v>149820</v>
      </c>
      <c r="S4" s="106">
        <f>((I_VENDITE!P122-(I_VENDITE!P122*-$F4))-(I_VENDITE!P122*$E4)-(I_VENDITE!P122*$G4))*I_VENDITE!O176</f>
        <v>149820</v>
      </c>
      <c r="T4" s="106">
        <f>((I_VENDITE!Q122-(I_VENDITE!Q122*-$F4))-(I_VENDITE!Q122*$E4)-(I_VENDITE!Q122*$G4))*I_VENDITE!P176</f>
        <v>149820</v>
      </c>
      <c r="U4" s="106">
        <f>((I_VENDITE!R122-(I_VENDITE!R122*-$F4))-(I_VENDITE!R122*$E4)-(I_VENDITE!R122*$G4))*I_VENDITE!Q176</f>
        <v>149820</v>
      </c>
      <c r="V4" s="106">
        <f>((I_VENDITE!S122-(I_VENDITE!S122*-$F4))-(I_VENDITE!S122*$E4)-(I_VENDITE!S122*$G4))*I_VENDITE!R176</f>
        <v>149820</v>
      </c>
      <c r="W4" s="106">
        <f>((I_VENDITE!T122-(I_VENDITE!T122*-$F4))-(I_VENDITE!T122*$E4)-(I_VENDITE!T122*$G4))*I_VENDITE!S176</f>
        <v>149820</v>
      </c>
      <c r="X4" s="106">
        <f>((I_VENDITE!U122-(I_VENDITE!U122*-$F4))-(I_VENDITE!U122*$E4)-(I_VENDITE!U122*$G4))*I_VENDITE!T176</f>
        <v>149820</v>
      </c>
      <c r="Y4" s="106">
        <f>((I_VENDITE!V122-(I_VENDITE!V122*-$F4))-(I_VENDITE!V122*$E4)-(I_VENDITE!V122*$G4))*I_VENDITE!U176</f>
        <v>149820</v>
      </c>
      <c r="Z4" s="106">
        <f>((I_VENDITE!W122-(I_VENDITE!W122*-$F4))-(I_VENDITE!W122*$E4)-(I_VENDITE!W122*$G4))*I_VENDITE!V176</f>
        <v>149820</v>
      </c>
      <c r="AA4" s="106">
        <f>((I_VENDITE!X122-(I_VENDITE!X122*-$F4))-(I_VENDITE!X122*$E4)-(I_VENDITE!X122*$G4))*I_VENDITE!W176</f>
        <v>149820</v>
      </c>
      <c r="AB4" s="106">
        <f>((I_VENDITE!Y122-(I_VENDITE!Y122*-$F4))-(I_VENDITE!Y122*$E4)-(I_VENDITE!Y122*$G4))*I_VENDITE!X176</f>
        <v>149820</v>
      </c>
      <c r="AC4" s="106">
        <f>((I_VENDITE!Z122-(I_VENDITE!Z122*-$F4))-(I_VENDITE!Z122*$E4)-(I_VENDITE!Z122*$G4))*I_VENDITE!Y176</f>
        <v>149820</v>
      </c>
      <c r="AD4" s="106">
        <f>((I_VENDITE!AA122-(I_VENDITE!AA122*-$F4))-(I_VENDITE!AA122*$E4)-(I_VENDITE!AA122*$G4))*I_VENDITE!Z176</f>
        <v>149820</v>
      </c>
      <c r="AE4" s="106">
        <f>((I_VENDITE!AB122-(I_VENDITE!AB122*-$F4))-(I_VENDITE!AB122*$E4)-(I_VENDITE!AB122*$G4))*I_VENDITE!AA176</f>
        <v>149820</v>
      </c>
      <c r="AF4" s="106">
        <f>((I_VENDITE!AC122-(I_VENDITE!AC122*-$F4))-(I_VENDITE!AC122*$E4)-(I_VENDITE!AC122*$G4))*I_VENDITE!AB176</f>
        <v>149820</v>
      </c>
      <c r="AG4" s="106">
        <f>((I_VENDITE!AD122-(I_VENDITE!AD122*-$F4))-(I_VENDITE!AD122*$E4)-(I_VENDITE!AD122*$G4))*I_VENDITE!AC176</f>
        <v>149820</v>
      </c>
      <c r="AH4" s="106">
        <f>((I_VENDITE!AE122-(I_VENDITE!AE122*-$F4))-(I_VENDITE!AE122*$E4)-(I_VENDITE!AE122*$G4))*I_VENDITE!AD176</f>
        <v>149820</v>
      </c>
      <c r="AI4" s="106">
        <f>((I_VENDITE!AF122-(I_VENDITE!AF122*-$F4))-(I_VENDITE!AF122*$E4)-(I_VENDITE!AF122*$G4))*I_VENDITE!AE176</f>
        <v>149820</v>
      </c>
      <c r="AJ4" s="106">
        <f>((I_VENDITE!AG122-(I_VENDITE!AG122*-$F4))-(I_VENDITE!AG122*$E4)-(I_VENDITE!AG122*$G4))*I_VENDITE!AF176</f>
        <v>149820</v>
      </c>
      <c r="AK4" s="106">
        <f>((I_VENDITE!AH122-(I_VENDITE!AH122*-$F4))-(I_VENDITE!AH122*$E4)-(I_VENDITE!AH122*$G4))*I_VENDITE!AG176</f>
        <v>149820</v>
      </c>
      <c r="AL4" s="106">
        <f>((I_VENDITE!AI122-(I_VENDITE!AI122*-$F4))-(I_VENDITE!AI122*$E4)-(I_VENDITE!AI122*$G4))*I_VENDITE!AH176</f>
        <v>149820</v>
      </c>
      <c r="AM4" s="106">
        <f>((I_VENDITE!AJ122-(I_VENDITE!AJ122*-$F4))-(I_VENDITE!AJ122*$E4)-(I_VENDITE!AJ122*$G4))*I_VENDITE!AI176</f>
        <v>149820</v>
      </c>
      <c r="AN4" s="106">
        <f>((I_VENDITE!AK122-(I_VENDITE!AK122*-$F4))-(I_VENDITE!AK122*$E4)-(I_VENDITE!AK122*$G4))*I_VENDITE!AJ176</f>
        <v>149820</v>
      </c>
      <c r="AO4" s="106">
        <f>((I_VENDITE!AL122-(I_VENDITE!AL122*-$F4))-(I_VENDITE!AL122*$E4)-(I_VENDITE!AL122*$G4))*I_VENDITE!AK176</f>
        <v>149820</v>
      </c>
      <c r="AP4" s="106">
        <f>((I_VENDITE!AM122-(I_VENDITE!AM122*-$F4))-(I_VENDITE!AM122*$E4)-(I_VENDITE!AM122*$G4))*I_VENDITE!AL176</f>
        <v>149820</v>
      </c>
      <c r="AQ4" s="106">
        <f>((I_VENDITE!AN122-(I_VENDITE!AN122*-$F4))-(I_VENDITE!AN122*$E4)-(I_VENDITE!AN122*$G4))*I_VENDITE!AM176</f>
        <v>0</v>
      </c>
    </row>
    <row r="5" spans="1:43" ht="15" x14ac:dyDescent="0.25">
      <c r="D5" s="55" t="s">
        <v>557</v>
      </c>
      <c r="E5" s="151">
        <v>1.06E-2</v>
      </c>
      <c r="F5" s="152">
        <v>0.01</v>
      </c>
      <c r="G5" s="151">
        <v>5.9999999999999995E-4</v>
      </c>
      <c r="H5" s="106">
        <f>((I_VENDITE!E123-(I_VENDITE!E123*-$F5))-(I_VENDITE!E123*$E5)-(I_VENDITE!E123*$G5))*I_VENDITE!D177</f>
        <v>59928</v>
      </c>
      <c r="I5" s="106">
        <f>((I_VENDITE!F123-(I_VENDITE!F123*-$F5))-(I_VENDITE!F123*$E5)-(I_VENDITE!F123*$G5))*I_VENDITE!E177</f>
        <v>19976</v>
      </c>
      <c r="J5" s="106">
        <f>((I_VENDITE!G123-(I_VENDITE!G123*-$F5))-(I_VENDITE!G123*$E5)-(I_VENDITE!G123*$G5))*I_VENDITE!F177</f>
        <v>19976</v>
      </c>
      <c r="K5" s="106">
        <f>((I_VENDITE!H123-(I_VENDITE!H123*-$F5))-(I_VENDITE!H123*$E5)-(I_VENDITE!H123*$G5))*I_VENDITE!G177</f>
        <v>19976</v>
      </c>
      <c r="L5" s="106">
        <f>((I_VENDITE!I123-(I_VENDITE!I123*-$F5))-(I_VENDITE!I123*$E5)-(I_VENDITE!I123*$G5))*I_VENDITE!H177</f>
        <v>19976</v>
      </c>
      <c r="M5" s="106">
        <f>((I_VENDITE!J123-(I_VENDITE!J123*-$F5))-(I_VENDITE!J123*$E5)-(I_VENDITE!J123*$G5))*I_VENDITE!I177</f>
        <v>19976</v>
      </c>
      <c r="N5" s="106">
        <f>((I_VENDITE!K123-(I_VENDITE!K123*-$F5))-(I_VENDITE!K123*$E5)-(I_VENDITE!K123*$G5))*I_VENDITE!J177</f>
        <v>19976</v>
      </c>
      <c r="O5" s="106">
        <f>((I_VENDITE!L123-(I_VENDITE!L123*-$F5))-(I_VENDITE!L123*$E5)-(I_VENDITE!L123*$G5))*I_VENDITE!K177</f>
        <v>19976</v>
      </c>
      <c r="P5" s="106">
        <f>((I_VENDITE!M123-(I_VENDITE!M123*-$F5))-(I_VENDITE!M123*$E5)-(I_VENDITE!M123*$G5))*I_VENDITE!L177</f>
        <v>19976</v>
      </c>
      <c r="Q5" s="106">
        <f>((I_VENDITE!N123-(I_VENDITE!N123*-$F5))-(I_VENDITE!N123*$E5)-(I_VENDITE!N123*$G5))*I_VENDITE!M177</f>
        <v>19976</v>
      </c>
      <c r="R5" s="106">
        <f>((I_VENDITE!O123-(I_VENDITE!O123*-$F5))-(I_VENDITE!O123*$E5)-(I_VENDITE!O123*$G5))*I_VENDITE!N177</f>
        <v>19976</v>
      </c>
      <c r="S5" s="106">
        <f>((I_VENDITE!P123-(I_VENDITE!P123*-$F5))-(I_VENDITE!P123*$E5)-(I_VENDITE!P123*$G5))*I_VENDITE!O177</f>
        <v>19976</v>
      </c>
      <c r="T5" s="106">
        <f>((I_VENDITE!Q123-(I_VENDITE!Q123*-$F5))-(I_VENDITE!Q123*$E5)-(I_VENDITE!Q123*$G5))*I_VENDITE!P177</f>
        <v>19976</v>
      </c>
      <c r="U5" s="106">
        <f>((I_VENDITE!R123-(I_VENDITE!R123*-$F5))-(I_VENDITE!R123*$E5)-(I_VENDITE!R123*$G5))*I_VENDITE!Q177</f>
        <v>19976</v>
      </c>
      <c r="V5" s="106">
        <f>((I_VENDITE!S123-(I_VENDITE!S123*-$F5))-(I_VENDITE!S123*$E5)-(I_VENDITE!S123*$G5))*I_VENDITE!R177</f>
        <v>19976</v>
      </c>
      <c r="W5" s="106">
        <f>((I_VENDITE!T123-(I_VENDITE!T123*-$F5))-(I_VENDITE!T123*$E5)-(I_VENDITE!T123*$G5))*I_VENDITE!S177</f>
        <v>19976</v>
      </c>
      <c r="X5" s="106">
        <f>((I_VENDITE!U123-(I_VENDITE!U123*-$F5))-(I_VENDITE!U123*$E5)-(I_VENDITE!U123*$G5))*I_VENDITE!T177</f>
        <v>19976</v>
      </c>
      <c r="Y5" s="106">
        <f>((I_VENDITE!V123-(I_VENDITE!V123*-$F5))-(I_VENDITE!V123*$E5)-(I_VENDITE!V123*$G5))*I_VENDITE!U177</f>
        <v>19976</v>
      </c>
      <c r="Z5" s="106">
        <f>((I_VENDITE!W123-(I_VENDITE!W123*-$F5))-(I_VENDITE!W123*$E5)-(I_VENDITE!W123*$G5))*I_VENDITE!V177</f>
        <v>19976</v>
      </c>
      <c r="AA5" s="106">
        <f>((I_VENDITE!X123-(I_VENDITE!X123*-$F5))-(I_VENDITE!X123*$E5)-(I_VENDITE!X123*$G5))*I_VENDITE!W177</f>
        <v>19976</v>
      </c>
      <c r="AB5" s="106">
        <f>((I_VENDITE!Y123-(I_VENDITE!Y123*-$F5))-(I_VENDITE!Y123*$E5)-(I_VENDITE!Y123*$G5))*I_VENDITE!X177</f>
        <v>19976</v>
      </c>
      <c r="AC5" s="106">
        <f>((I_VENDITE!Z123-(I_VENDITE!Z123*-$F5))-(I_VENDITE!Z123*$E5)-(I_VENDITE!Z123*$G5))*I_VENDITE!Y177</f>
        <v>19976</v>
      </c>
      <c r="AD5" s="106">
        <f>((I_VENDITE!AA123-(I_VENDITE!AA123*-$F5))-(I_VENDITE!AA123*$E5)-(I_VENDITE!AA123*$G5))*I_VENDITE!Z177</f>
        <v>19976</v>
      </c>
      <c r="AE5" s="106">
        <f>((I_VENDITE!AB123-(I_VENDITE!AB123*-$F5))-(I_VENDITE!AB123*$E5)-(I_VENDITE!AB123*$G5))*I_VENDITE!AA177</f>
        <v>19976</v>
      </c>
      <c r="AF5" s="106">
        <f>((I_VENDITE!AC123-(I_VENDITE!AC123*-$F5))-(I_VENDITE!AC123*$E5)-(I_VENDITE!AC123*$G5))*I_VENDITE!AB177</f>
        <v>19976</v>
      </c>
      <c r="AG5" s="106">
        <f>((I_VENDITE!AD123-(I_VENDITE!AD123*-$F5))-(I_VENDITE!AD123*$E5)-(I_VENDITE!AD123*$G5))*I_VENDITE!AC177</f>
        <v>19976</v>
      </c>
      <c r="AH5" s="106">
        <f>((I_VENDITE!AE123-(I_VENDITE!AE123*-$F5))-(I_VENDITE!AE123*$E5)-(I_VENDITE!AE123*$G5))*I_VENDITE!AD177</f>
        <v>19976</v>
      </c>
      <c r="AI5" s="106">
        <f>((I_VENDITE!AF123-(I_VENDITE!AF123*-$F5))-(I_VENDITE!AF123*$E5)-(I_VENDITE!AF123*$G5))*I_VENDITE!AE177</f>
        <v>19976</v>
      </c>
      <c r="AJ5" s="106">
        <f>((I_VENDITE!AG123-(I_VENDITE!AG123*-$F5))-(I_VENDITE!AG123*$E5)-(I_VENDITE!AG123*$G5))*I_VENDITE!AF177</f>
        <v>19976</v>
      </c>
      <c r="AK5" s="106">
        <f>((I_VENDITE!AH123-(I_VENDITE!AH123*-$F5))-(I_VENDITE!AH123*$E5)-(I_VENDITE!AH123*$G5))*I_VENDITE!AG177</f>
        <v>19976</v>
      </c>
      <c r="AL5" s="106">
        <f>((I_VENDITE!AI123-(I_VENDITE!AI123*-$F5))-(I_VENDITE!AI123*$E5)-(I_VENDITE!AI123*$G5))*I_VENDITE!AH177</f>
        <v>19976</v>
      </c>
      <c r="AM5" s="106">
        <f>((I_VENDITE!AJ123-(I_VENDITE!AJ123*-$F5))-(I_VENDITE!AJ123*$E5)-(I_VENDITE!AJ123*$G5))*I_VENDITE!AI177</f>
        <v>19976</v>
      </c>
      <c r="AN5" s="106">
        <f>((I_VENDITE!AK123-(I_VENDITE!AK123*-$F5))-(I_VENDITE!AK123*$E5)-(I_VENDITE!AK123*$G5))*I_VENDITE!AJ177</f>
        <v>19976</v>
      </c>
      <c r="AO5" s="106">
        <f>((I_VENDITE!AL123-(I_VENDITE!AL123*-$F5))-(I_VENDITE!AL123*$E5)-(I_VENDITE!AL123*$G5))*I_VENDITE!AK177</f>
        <v>19976</v>
      </c>
      <c r="AP5" s="106">
        <f>((I_VENDITE!AM123-(I_VENDITE!AM123*-$F5))-(I_VENDITE!AM123*$E5)-(I_VENDITE!AM123*$G5))*I_VENDITE!AL177</f>
        <v>19976</v>
      </c>
      <c r="AQ5" s="106">
        <f>((I_VENDITE!AN123-(I_VENDITE!AN123*-$F5))-(I_VENDITE!AN123*$E5)-(I_VENDITE!AN123*$G5))*I_VENDITE!AM177</f>
        <v>0</v>
      </c>
    </row>
    <row r="6" spans="1:43" ht="15" x14ac:dyDescent="0.25">
      <c r="D6" s="55" t="s">
        <v>558</v>
      </c>
      <c r="E6" s="151">
        <v>1.06E-2</v>
      </c>
      <c r="F6" s="152">
        <v>0.01</v>
      </c>
      <c r="G6" s="151">
        <v>5.9999999999999995E-4</v>
      </c>
      <c r="H6" s="106">
        <f>((I_VENDITE!E124-(I_VENDITE!E124*-$F6))-(I_VENDITE!E124*$E6)-(I_VENDITE!E124*$G6))*I_VENDITE!D178</f>
        <v>34958</v>
      </c>
      <c r="I6" s="106">
        <f>((I_VENDITE!F124-(I_VENDITE!F124*-$F6))-(I_VENDITE!F124*$E6)-(I_VENDITE!F124*$G6))*I_VENDITE!E178</f>
        <v>17479</v>
      </c>
      <c r="J6" s="106">
        <f>((I_VENDITE!G124-(I_VENDITE!G124*-$F6))-(I_VENDITE!G124*$E6)-(I_VENDITE!G124*$G6))*I_VENDITE!F178</f>
        <v>17479</v>
      </c>
      <c r="K6" s="106">
        <f>((I_VENDITE!H124-(I_VENDITE!H124*-$F6))-(I_VENDITE!H124*$E6)-(I_VENDITE!H124*$G6))*I_VENDITE!G178</f>
        <v>17479</v>
      </c>
      <c r="L6" s="106">
        <f>((I_VENDITE!I124-(I_VENDITE!I124*-$F6))-(I_VENDITE!I124*$E6)-(I_VENDITE!I124*$G6))*I_VENDITE!H178</f>
        <v>17479</v>
      </c>
      <c r="M6" s="106">
        <f>((I_VENDITE!J124-(I_VENDITE!J124*-$F6))-(I_VENDITE!J124*$E6)-(I_VENDITE!J124*$G6))*I_VENDITE!I178</f>
        <v>17479</v>
      </c>
      <c r="N6" s="106">
        <f>((I_VENDITE!K124-(I_VENDITE!K124*-$F6))-(I_VENDITE!K124*$E6)-(I_VENDITE!K124*$G6))*I_VENDITE!J178</f>
        <v>17479</v>
      </c>
      <c r="O6" s="106">
        <f>((I_VENDITE!L124-(I_VENDITE!L124*-$F6))-(I_VENDITE!L124*$E6)-(I_VENDITE!L124*$G6))*I_VENDITE!K178</f>
        <v>17479</v>
      </c>
      <c r="P6" s="106">
        <f>((I_VENDITE!M124-(I_VENDITE!M124*-$F6))-(I_VENDITE!M124*$E6)-(I_VENDITE!M124*$G6))*I_VENDITE!L178</f>
        <v>17479</v>
      </c>
      <c r="Q6" s="106">
        <f>((I_VENDITE!N124-(I_VENDITE!N124*-$F6))-(I_VENDITE!N124*$E6)-(I_VENDITE!N124*$G6))*I_VENDITE!M178</f>
        <v>17479</v>
      </c>
      <c r="R6" s="106">
        <f>((I_VENDITE!O124-(I_VENDITE!O124*-$F6))-(I_VENDITE!O124*$E6)-(I_VENDITE!O124*$G6))*I_VENDITE!N178</f>
        <v>17479</v>
      </c>
      <c r="S6" s="106">
        <f>((I_VENDITE!P124-(I_VENDITE!P124*-$F6))-(I_VENDITE!P124*$E6)-(I_VENDITE!P124*$G6))*I_VENDITE!O178</f>
        <v>17479</v>
      </c>
      <c r="T6" s="106">
        <f>((I_VENDITE!Q124-(I_VENDITE!Q124*-$F6))-(I_VENDITE!Q124*$E6)-(I_VENDITE!Q124*$G6))*I_VENDITE!P178</f>
        <v>17479</v>
      </c>
      <c r="U6" s="106">
        <f>((I_VENDITE!R124-(I_VENDITE!R124*-$F6))-(I_VENDITE!R124*$E6)-(I_VENDITE!R124*$G6))*I_VENDITE!Q178</f>
        <v>17479</v>
      </c>
      <c r="V6" s="106">
        <f>((I_VENDITE!S124-(I_VENDITE!S124*-$F6))-(I_VENDITE!S124*$E6)-(I_VENDITE!S124*$G6))*I_VENDITE!R178</f>
        <v>17479</v>
      </c>
      <c r="W6" s="106">
        <f>((I_VENDITE!T124-(I_VENDITE!T124*-$F6))-(I_VENDITE!T124*$E6)-(I_VENDITE!T124*$G6))*I_VENDITE!S178</f>
        <v>17479</v>
      </c>
      <c r="X6" s="106">
        <f>((I_VENDITE!U124-(I_VENDITE!U124*-$F6))-(I_VENDITE!U124*$E6)-(I_VENDITE!U124*$G6))*I_VENDITE!T178</f>
        <v>17479</v>
      </c>
      <c r="Y6" s="106">
        <f>((I_VENDITE!V124-(I_VENDITE!V124*-$F6))-(I_VENDITE!V124*$E6)-(I_VENDITE!V124*$G6))*I_VENDITE!U178</f>
        <v>17479</v>
      </c>
      <c r="Z6" s="106">
        <f>((I_VENDITE!W124-(I_VENDITE!W124*-$F6))-(I_VENDITE!W124*$E6)-(I_VENDITE!W124*$G6))*I_VENDITE!V178</f>
        <v>17479</v>
      </c>
      <c r="AA6" s="106">
        <f>((I_VENDITE!X124-(I_VENDITE!X124*-$F6))-(I_VENDITE!X124*$E6)-(I_VENDITE!X124*$G6))*I_VENDITE!W178</f>
        <v>17479</v>
      </c>
      <c r="AB6" s="106">
        <f>((I_VENDITE!Y124-(I_VENDITE!Y124*-$F6))-(I_VENDITE!Y124*$E6)-(I_VENDITE!Y124*$G6))*I_VENDITE!X178</f>
        <v>17479</v>
      </c>
      <c r="AC6" s="106">
        <f>((I_VENDITE!Z124-(I_VENDITE!Z124*-$F6))-(I_VENDITE!Z124*$E6)-(I_VENDITE!Z124*$G6))*I_VENDITE!Y178</f>
        <v>17479</v>
      </c>
      <c r="AD6" s="106">
        <f>((I_VENDITE!AA124-(I_VENDITE!AA124*-$F6))-(I_VENDITE!AA124*$E6)-(I_VENDITE!AA124*$G6))*I_VENDITE!Z178</f>
        <v>17479</v>
      </c>
      <c r="AE6" s="106">
        <f>((I_VENDITE!AB124-(I_VENDITE!AB124*-$F6))-(I_VENDITE!AB124*$E6)-(I_VENDITE!AB124*$G6))*I_VENDITE!AA178</f>
        <v>17479</v>
      </c>
      <c r="AF6" s="106">
        <f>((I_VENDITE!AC124-(I_VENDITE!AC124*-$F6))-(I_VENDITE!AC124*$E6)-(I_VENDITE!AC124*$G6))*I_VENDITE!AB178</f>
        <v>17479</v>
      </c>
      <c r="AG6" s="106">
        <f>((I_VENDITE!AD124-(I_VENDITE!AD124*-$F6))-(I_VENDITE!AD124*$E6)-(I_VENDITE!AD124*$G6))*I_VENDITE!AC178</f>
        <v>17479</v>
      </c>
      <c r="AH6" s="106">
        <f>((I_VENDITE!AE124-(I_VENDITE!AE124*-$F6))-(I_VENDITE!AE124*$E6)-(I_VENDITE!AE124*$G6))*I_VENDITE!AD178</f>
        <v>17479</v>
      </c>
      <c r="AI6" s="106">
        <f>((I_VENDITE!AF124-(I_VENDITE!AF124*-$F6))-(I_VENDITE!AF124*$E6)-(I_VENDITE!AF124*$G6))*I_VENDITE!AE178</f>
        <v>17479</v>
      </c>
      <c r="AJ6" s="106">
        <f>((I_VENDITE!AG124-(I_VENDITE!AG124*-$F6))-(I_VENDITE!AG124*$E6)-(I_VENDITE!AG124*$G6))*I_VENDITE!AF178</f>
        <v>17479</v>
      </c>
      <c r="AK6" s="106">
        <f>((I_VENDITE!AH124-(I_VENDITE!AH124*-$F6))-(I_VENDITE!AH124*$E6)-(I_VENDITE!AH124*$G6))*I_VENDITE!AG178</f>
        <v>17479</v>
      </c>
      <c r="AL6" s="106">
        <f>((I_VENDITE!AI124-(I_VENDITE!AI124*-$F6))-(I_VENDITE!AI124*$E6)-(I_VENDITE!AI124*$G6))*I_VENDITE!AH178</f>
        <v>17479</v>
      </c>
      <c r="AM6" s="106">
        <f>((I_VENDITE!AJ124-(I_VENDITE!AJ124*-$F6))-(I_VENDITE!AJ124*$E6)-(I_VENDITE!AJ124*$G6))*I_VENDITE!AI178</f>
        <v>17479</v>
      </c>
      <c r="AN6" s="106">
        <f>((I_VENDITE!AK124-(I_VENDITE!AK124*-$F6))-(I_VENDITE!AK124*$E6)-(I_VENDITE!AK124*$G6))*I_VENDITE!AJ178</f>
        <v>17479</v>
      </c>
      <c r="AO6" s="106">
        <f>((I_VENDITE!AL124-(I_VENDITE!AL124*-$F6))-(I_VENDITE!AL124*$E6)-(I_VENDITE!AL124*$G6))*I_VENDITE!AK178</f>
        <v>17479</v>
      </c>
      <c r="AP6" s="106">
        <f>((I_VENDITE!AM124-(I_VENDITE!AM124*-$F6))-(I_VENDITE!AM124*$E6)-(I_VENDITE!AM124*$G6))*I_VENDITE!AL178</f>
        <v>17479</v>
      </c>
      <c r="AQ6" s="106">
        <f>((I_VENDITE!AN124-(I_VENDITE!AN124*-$F6))-(I_VENDITE!AN124*$E6)-(I_VENDITE!AN124*$G6))*I_VENDITE!AM178</f>
        <v>0</v>
      </c>
    </row>
    <row r="7" spans="1:43" ht="15" x14ac:dyDescent="0.25">
      <c r="D7" s="55" t="s">
        <v>559</v>
      </c>
      <c r="E7" s="151">
        <v>1.06E-2</v>
      </c>
      <c r="F7" s="152">
        <v>0.01</v>
      </c>
      <c r="G7" s="151">
        <v>5.9999999999999995E-4</v>
      </c>
      <c r="H7" s="106">
        <f>((I_VENDITE!E125-(I_VENDITE!E125*-$F7))-(I_VENDITE!E125*$E7)-(I_VENDITE!E125*$G7))*I_VENDITE!D179</f>
        <v>41949.599999999999</v>
      </c>
      <c r="I7" s="106">
        <f>((I_VENDITE!F125-(I_VENDITE!F125*-$F7))-(I_VENDITE!F125*$E7)-(I_VENDITE!F125*$G7))*I_VENDITE!E179</f>
        <v>29964</v>
      </c>
      <c r="J7" s="106">
        <f>((I_VENDITE!G125-(I_VENDITE!G125*-$F7))-(I_VENDITE!G125*$E7)-(I_VENDITE!G125*$G7))*I_VENDITE!F179</f>
        <v>29964</v>
      </c>
      <c r="K7" s="106">
        <f>((I_VENDITE!H125-(I_VENDITE!H125*-$F7))-(I_VENDITE!H125*$E7)-(I_VENDITE!H125*$G7))*I_VENDITE!G179</f>
        <v>29964</v>
      </c>
      <c r="L7" s="106">
        <f>((I_VENDITE!I125-(I_VENDITE!I125*-$F7))-(I_VENDITE!I125*$E7)-(I_VENDITE!I125*$G7))*I_VENDITE!H179</f>
        <v>29964</v>
      </c>
      <c r="M7" s="106">
        <f>((I_VENDITE!J125-(I_VENDITE!J125*-$F7))-(I_VENDITE!J125*$E7)-(I_VENDITE!J125*$G7))*I_VENDITE!I179</f>
        <v>29964</v>
      </c>
      <c r="N7" s="106">
        <f>((I_VENDITE!K125-(I_VENDITE!K125*-$F7))-(I_VENDITE!K125*$E7)-(I_VENDITE!K125*$G7))*I_VENDITE!J179</f>
        <v>29964</v>
      </c>
      <c r="O7" s="106">
        <f>((I_VENDITE!L125-(I_VENDITE!L125*-$F7))-(I_VENDITE!L125*$E7)-(I_VENDITE!L125*$G7))*I_VENDITE!K179</f>
        <v>29964</v>
      </c>
      <c r="P7" s="106">
        <f>((I_VENDITE!M125-(I_VENDITE!M125*-$F7))-(I_VENDITE!M125*$E7)-(I_VENDITE!M125*$G7))*I_VENDITE!L179</f>
        <v>29964</v>
      </c>
      <c r="Q7" s="106">
        <f>((I_VENDITE!N125-(I_VENDITE!N125*-$F7))-(I_VENDITE!N125*$E7)-(I_VENDITE!N125*$G7))*I_VENDITE!M179</f>
        <v>29964</v>
      </c>
      <c r="R7" s="106">
        <f>((I_VENDITE!O125-(I_VENDITE!O125*-$F7))-(I_VENDITE!O125*$E7)-(I_VENDITE!O125*$G7))*I_VENDITE!N179</f>
        <v>29964</v>
      </c>
      <c r="S7" s="106">
        <f>((I_VENDITE!P125-(I_VENDITE!P125*-$F7))-(I_VENDITE!P125*$E7)-(I_VENDITE!P125*$G7))*I_VENDITE!O179</f>
        <v>29964</v>
      </c>
      <c r="T7" s="106">
        <f>((I_VENDITE!Q125-(I_VENDITE!Q125*-$F7))-(I_VENDITE!Q125*$E7)-(I_VENDITE!Q125*$G7))*I_VENDITE!P179</f>
        <v>29964</v>
      </c>
      <c r="U7" s="106">
        <f>((I_VENDITE!R125-(I_VENDITE!R125*-$F7))-(I_VENDITE!R125*$E7)-(I_VENDITE!R125*$G7))*I_VENDITE!Q179</f>
        <v>29964</v>
      </c>
      <c r="V7" s="106">
        <f>((I_VENDITE!S125-(I_VENDITE!S125*-$F7))-(I_VENDITE!S125*$E7)-(I_VENDITE!S125*$G7))*I_VENDITE!R179</f>
        <v>29964</v>
      </c>
      <c r="W7" s="106">
        <f>((I_VENDITE!T125-(I_VENDITE!T125*-$F7))-(I_VENDITE!T125*$E7)-(I_VENDITE!T125*$G7))*I_VENDITE!S179</f>
        <v>29964</v>
      </c>
      <c r="X7" s="106">
        <f>((I_VENDITE!U125-(I_VENDITE!U125*-$F7))-(I_VENDITE!U125*$E7)-(I_VENDITE!U125*$G7))*I_VENDITE!T179</f>
        <v>29964</v>
      </c>
      <c r="Y7" s="106">
        <f>((I_VENDITE!V125-(I_VENDITE!V125*-$F7))-(I_VENDITE!V125*$E7)-(I_VENDITE!V125*$G7))*I_VENDITE!U179</f>
        <v>29964</v>
      </c>
      <c r="Z7" s="106">
        <f>((I_VENDITE!W125-(I_VENDITE!W125*-$F7))-(I_VENDITE!W125*$E7)-(I_VENDITE!W125*$G7))*I_VENDITE!V179</f>
        <v>29964</v>
      </c>
      <c r="AA7" s="106">
        <f>((I_VENDITE!X125-(I_VENDITE!X125*-$F7))-(I_VENDITE!X125*$E7)-(I_VENDITE!X125*$G7))*I_VENDITE!W179</f>
        <v>29964</v>
      </c>
      <c r="AB7" s="106">
        <f>((I_VENDITE!Y125-(I_VENDITE!Y125*-$F7))-(I_VENDITE!Y125*$E7)-(I_VENDITE!Y125*$G7))*I_VENDITE!X179</f>
        <v>29964</v>
      </c>
      <c r="AC7" s="106">
        <f>((I_VENDITE!Z125-(I_VENDITE!Z125*-$F7))-(I_VENDITE!Z125*$E7)-(I_VENDITE!Z125*$G7))*I_VENDITE!Y179</f>
        <v>29964</v>
      </c>
      <c r="AD7" s="106">
        <f>((I_VENDITE!AA125-(I_VENDITE!AA125*-$F7))-(I_VENDITE!AA125*$E7)-(I_VENDITE!AA125*$G7))*I_VENDITE!Z179</f>
        <v>29964</v>
      </c>
      <c r="AE7" s="106">
        <f>((I_VENDITE!AB125-(I_VENDITE!AB125*-$F7))-(I_VENDITE!AB125*$E7)-(I_VENDITE!AB125*$G7))*I_VENDITE!AA179</f>
        <v>29964</v>
      </c>
      <c r="AF7" s="106">
        <f>((I_VENDITE!AC125-(I_VENDITE!AC125*-$F7))-(I_VENDITE!AC125*$E7)-(I_VENDITE!AC125*$G7))*I_VENDITE!AB179</f>
        <v>29964</v>
      </c>
      <c r="AG7" s="106">
        <f>((I_VENDITE!AD125-(I_VENDITE!AD125*-$F7))-(I_VENDITE!AD125*$E7)-(I_VENDITE!AD125*$G7))*I_VENDITE!AC179</f>
        <v>29964</v>
      </c>
      <c r="AH7" s="106">
        <f>((I_VENDITE!AE125-(I_VENDITE!AE125*-$F7))-(I_VENDITE!AE125*$E7)-(I_VENDITE!AE125*$G7))*I_VENDITE!AD179</f>
        <v>29964</v>
      </c>
      <c r="AI7" s="106">
        <f>((I_VENDITE!AF125-(I_VENDITE!AF125*-$F7))-(I_VENDITE!AF125*$E7)-(I_VENDITE!AF125*$G7))*I_VENDITE!AE179</f>
        <v>29964</v>
      </c>
      <c r="AJ7" s="106">
        <f>((I_VENDITE!AG125-(I_VENDITE!AG125*-$F7))-(I_VENDITE!AG125*$E7)-(I_VENDITE!AG125*$G7))*I_VENDITE!AF179</f>
        <v>29964</v>
      </c>
      <c r="AK7" s="106">
        <f>((I_VENDITE!AH125-(I_VENDITE!AH125*-$F7))-(I_VENDITE!AH125*$E7)-(I_VENDITE!AH125*$G7))*I_VENDITE!AG179</f>
        <v>29964</v>
      </c>
      <c r="AL7" s="106">
        <f>((I_VENDITE!AI125-(I_VENDITE!AI125*-$F7))-(I_VENDITE!AI125*$E7)-(I_VENDITE!AI125*$G7))*I_VENDITE!AH179</f>
        <v>29964</v>
      </c>
      <c r="AM7" s="106">
        <f>((I_VENDITE!AJ125-(I_VENDITE!AJ125*-$F7))-(I_VENDITE!AJ125*$E7)-(I_VENDITE!AJ125*$G7))*I_VENDITE!AI179</f>
        <v>29964</v>
      </c>
      <c r="AN7" s="106">
        <f>((I_VENDITE!AK125-(I_VENDITE!AK125*-$F7))-(I_VENDITE!AK125*$E7)-(I_VENDITE!AK125*$G7))*I_VENDITE!AJ179</f>
        <v>29964</v>
      </c>
      <c r="AO7" s="106">
        <f>((I_VENDITE!AL125-(I_VENDITE!AL125*-$F7))-(I_VENDITE!AL125*$E7)-(I_VENDITE!AL125*$G7))*I_VENDITE!AK179</f>
        <v>29964</v>
      </c>
      <c r="AP7" s="106">
        <f>((I_VENDITE!AM125-(I_VENDITE!AM125*-$F7))-(I_VENDITE!AM125*$E7)-(I_VENDITE!AM125*$G7))*I_VENDITE!AL179</f>
        <v>29964</v>
      </c>
      <c r="AQ7" s="106">
        <f>((I_VENDITE!AN125-(I_VENDITE!AN125*-$F7))-(I_VENDITE!AN125*$E7)-(I_VENDITE!AN125*$G7))*I_VENDITE!AM179</f>
        <v>0</v>
      </c>
    </row>
    <row r="8" spans="1:43" ht="15" x14ac:dyDescent="0.25">
      <c r="D8" s="55" t="s">
        <v>560</v>
      </c>
      <c r="E8" s="151">
        <v>1.06E-2</v>
      </c>
      <c r="F8" s="152">
        <v>0.01</v>
      </c>
      <c r="G8" s="151">
        <v>5.9999999999999995E-4</v>
      </c>
      <c r="H8" s="106">
        <f>((I_VENDITE!E126-(I_VENDITE!E126*-$F8))-(I_VENDITE!E126*$E8)-(I_VENDITE!E126*$G8))*I_VENDITE!D180</f>
        <v>33959.200000000004</v>
      </c>
      <c r="I8" s="106">
        <f>((I_VENDITE!F126-(I_VENDITE!F126*-$F8))-(I_VENDITE!F126*$E8)-(I_VENDITE!F126*$G8))*I_VENDITE!E180</f>
        <v>19976</v>
      </c>
      <c r="J8" s="106">
        <f>((I_VENDITE!G126-(I_VENDITE!G126*-$F8))-(I_VENDITE!G126*$E8)-(I_VENDITE!G126*$G8))*I_VENDITE!F180</f>
        <v>19976</v>
      </c>
      <c r="K8" s="106">
        <f>((I_VENDITE!H126-(I_VENDITE!H126*-$F8))-(I_VENDITE!H126*$E8)-(I_VENDITE!H126*$G8))*I_VENDITE!G180</f>
        <v>19976</v>
      </c>
      <c r="L8" s="106">
        <f>((I_VENDITE!I126-(I_VENDITE!I126*-$F8))-(I_VENDITE!I126*$E8)-(I_VENDITE!I126*$G8))*I_VENDITE!H180</f>
        <v>19976</v>
      </c>
      <c r="M8" s="106">
        <f>((I_VENDITE!J126-(I_VENDITE!J126*-$F8))-(I_VENDITE!J126*$E8)-(I_VENDITE!J126*$G8))*I_VENDITE!I180</f>
        <v>19976</v>
      </c>
      <c r="N8" s="106">
        <f>((I_VENDITE!K126-(I_VENDITE!K126*-$F8))-(I_VENDITE!K126*$E8)-(I_VENDITE!K126*$G8))*I_VENDITE!J180</f>
        <v>19976</v>
      </c>
      <c r="O8" s="106">
        <f>((I_VENDITE!L126-(I_VENDITE!L126*-$F8))-(I_VENDITE!L126*$E8)-(I_VENDITE!L126*$G8))*I_VENDITE!K180</f>
        <v>19976</v>
      </c>
      <c r="P8" s="106">
        <f>((I_VENDITE!M126-(I_VENDITE!M126*-$F8))-(I_VENDITE!M126*$E8)-(I_VENDITE!M126*$G8))*I_VENDITE!L180</f>
        <v>19976</v>
      </c>
      <c r="Q8" s="106">
        <f>((I_VENDITE!N126-(I_VENDITE!N126*-$F8))-(I_VENDITE!N126*$E8)-(I_VENDITE!N126*$G8))*I_VENDITE!M180</f>
        <v>19976</v>
      </c>
      <c r="R8" s="106">
        <f>((I_VENDITE!O126-(I_VENDITE!O126*-$F8))-(I_VENDITE!O126*$E8)-(I_VENDITE!O126*$G8))*I_VENDITE!N180</f>
        <v>19976</v>
      </c>
      <c r="S8" s="106">
        <f>((I_VENDITE!P126-(I_VENDITE!P126*-$F8))-(I_VENDITE!P126*$E8)-(I_VENDITE!P126*$G8))*I_VENDITE!O180</f>
        <v>19976</v>
      </c>
      <c r="T8" s="106">
        <f>((I_VENDITE!Q126-(I_VENDITE!Q126*-$F8))-(I_VENDITE!Q126*$E8)-(I_VENDITE!Q126*$G8))*I_VENDITE!P180</f>
        <v>19976</v>
      </c>
      <c r="U8" s="106">
        <f>((I_VENDITE!R126-(I_VENDITE!R126*-$F8))-(I_VENDITE!R126*$E8)-(I_VENDITE!R126*$G8))*I_VENDITE!Q180</f>
        <v>19976</v>
      </c>
      <c r="V8" s="106">
        <f>((I_VENDITE!S126-(I_VENDITE!S126*-$F8))-(I_VENDITE!S126*$E8)-(I_VENDITE!S126*$G8))*I_VENDITE!R180</f>
        <v>19976</v>
      </c>
      <c r="W8" s="106">
        <f>((I_VENDITE!T126-(I_VENDITE!T126*-$F8))-(I_VENDITE!T126*$E8)-(I_VENDITE!T126*$G8))*I_VENDITE!S180</f>
        <v>19976</v>
      </c>
      <c r="X8" s="106">
        <f>((I_VENDITE!U126-(I_VENDITE!U126*-$F8))-(I_VENDITE!U126*$E8)-(I_VENDITE!U126*$G8))*I_VENDITE!T180</f>
        <v>19976</v>
      </c>
      <c r="Y8" s="106">
        <f>((I_VENDITE!V126-(I_VENDITE!V126*-$F8))-(I_VENDITE!V126*$E8)-(I_VENDITE!V126*$G8))*I_VENDITE!U180</f>
        <v>19976</v>
      </c>
      <c r="Z8" s="106">
        <f>((I_VENDITE!W126-(I_VENDITE!W126*-$F8))-(I_VENDITE!W126*$E8)-(I_VENDITE!W126*$G8))*I_VENDITE!V180</f>
        <v>19976</v>
      </c>
      <c r="AA8" s="106">
        <f>((I_VENDITE!X126-(I_VENDITE!X126*-$F8))-(I_VENDITE!X126*$E8)-(I_VENDITE!X126*$G8))*I_VENDITE!W180</f>
        <v>19976</v>
      </c>
      <c r="AB8" s="106">
        <f>((I_VENDITE!Y126-(I_VENDITE!Y126*-$F8))-(I_VENDITE!Y126*$E8)-(I_VENDITE!Y126*$G8))*I_VENDITE!X180</f>
        <v>19976</v>
      </c>
      <c r="AC8" s="106">
        <f>((I_VENDITE!Z126-(I_VENDITE!Z126*-$F8))-(I_VENDITE!Z126*$E8)-(I_VENDITE!Z126*$G8))*I_VENDITE!Y180</f>
        <v>19976</v>
      </c>
      <c r="AD8" s="106">
        <f>((I_VENDITE!AA126-(I_VENDITE!AA126*-$F8))-(I_VENDITE!AA126*$E8)-(I_VENDITE!AA126*$G8))*I_VENDITE!Z180</f>
        <v>19976</v>
      </c>
      <c r="AE8" s="106">
        <f>((I_VENDITE!AB126-(I_VENDITE!AB126*-$F8))-(I_VENDITE!AB126*$E8)-(I_VENDITE!AB126*$G8))*I_VENDITE!AA180</f>
        <v>19976</v>
      </c>
      <c r="AF8" s="106">
        <f>((I_VENDITE!AC126-(I_VENDITE!AC126*-$F8))-(I_VENDITE!AC126*$E8)-(I_VENDITE!AC126*$G8))*I_VENDITE!AB180</f>
        <v>19976</v>
      </c>
      <c r="AG8" s="106">
        <f>((I_VENDITE!AD126-(I_VENDITE!AD126*-$F8))-(I_VENDITE!AD126*$E8)-(I_VENDITE!AD126*$G8))*I_VENDITE!AC180</f>
        <v>19976</v>
      </c>
      <c r="AH8" s="106">
        <f>((I_VENDITE!AE126-(I_VENDITE!AE126*-$F8))-(I_VENDITE!AE126*$E8)-(I_VENDITE!AE126*$G8))*I_VENDITE!AD180</f>
        <v>19976</v>
      </c>
      <c r="AI8" s="106">
        <f>((I_VENDITE!AF126-(I_VENDITE!AF126*-$F8))-(I_VENDITE!AF126*$E8)-(I_VENDITE!AF126*$G8))*I_VENDITE!AE180</f>
        <v>19976</v>
      </c>
      <c r="AJ8" s="106">
        <f>((I_VENDITE!AG126-(I_VENDITE!AG126*-$F8))-(I_VENDITE!AG126*$E8)-(I_VENDITE!AG126*$G8))*I_VENDITE!AF180</f>
        <v>19976</v>
      </c>
      <c r="AK8" s="106">
        <f>((I_VENDITE!AH126-(I_VENDITE!AH126*-$F8))-(I_VENDITE!AH126*$E8)-(I_VENDITE!AH126*$G8))*I_VENDITE!AG180</f>
        <v>19976</v>
      </c>
      <c r="AL8" s="106">
        <f>((I_VENDITE!AI126-(I_VENDITE!AI126*-$F8))-(I_VENDITE!AI126*$E8)-(I_VENDITE!AI126*$G8))*I_VENDITE!AH180</f>
        <v>19976</v>
      </c>
      <c r="AM8" s="106">
        <f>((I_VENDITE!AJ126-(I_VENDITE!AJ126*-$F8))-(I_VENDITE!AJ126*$E8)-(I_VENDITE!AJ126*$G8))*I_VENDITE!AI180</f>
        <v>19976</v>
      </c>
      <c r="AN8" s="106">
        <f>((I_VENDITE!AK126-(I_VENDITE!AK126*-$F8))-(I_VENDITE!AK126*$E8)-(I_VENDITE!AK126*$G8))*I_VENDITE!AJ180</f>
        <v>19976</v>
      </c>
      <c r="AO8" s="106">
        <f>((I_VENDITE!AL126-(I_VENDITE!AL126*-$F8))-(I_VENDITE!AL126*$E8)-(I_VENDITE!AL126*$G8))*I_VENDITE!AK180</f>
        <v>19976</v>
      </c>
      <c r="AP8" s="106">
        <f>((I_VENDITE!AM126-(I_VENDITE!AM126*-$F8))-(I_VENDITE!AM126*$E8)-(I_VENDITE!AM126*$G8))*I_VENDITE!AL180</f>
        <v>19976</v>
      </c>
      <c r="AQ8" s="106">
        <f>((I_VENDITE!AN126-(I_VENDITE!AN126*-$F8))-(I_VENDITE!AN126*$E8)-(I_VENDITE!AN126*$G8))*I_VENDITE!AM180</f>
        <v>0</v>
      </c>
    </row>
    <row r="9" spans="1:43" ht="15" x14ac:dyDescent="0.25">
      <c r="D9" s="55" t="s">
        <v>561</v>
      </c>
      <c r="E9" s="151">
        <v>1.06E-2</v>
      </c>
      <c r="F9" s="152">
        <v>0.01</v>
      </c>
      <c r="G9" s="151">
        <v>5.9999999999999995E-4</v>
      </c>
      <c r="H9" s="106">
        <f>((I_VENDITE!E127-(I_VENDITE!E127*-$F9))-(I_VENDITE!E127*$E9)-(I_VENDITE!E127*$G9))*I_VENDITE!D181</f>
        <v>122053.36</v>
      </c>
      <c r="I9" s="106">
        <f>((I_VENDITE!F127-(I_VENDITE!F127*-$F9))-(I_VENDITE!F127*$E9)-(I_VENDITE!F127*$G9))*I_VENDITE!E181</f>
        <v>46943.6</v>
      </c>
      <c r="J9" s="106">
        <f>((I_VENDITE!G127-(I_VENDITE!G127*-$F9))-(I_VENDITE!G127*$E9)-(I_VENDITE!G127*$G9))*I_VENDITE!F181</f>
        <v>46943.6</v>
      </c>
      <c r="K9" s="106">
        <f>((I_VENDITE!H127-(I_VENDITE!H127*-$F9))-(I_VENDITE!H127*$E9)-(I_VENDITE!H127*$G9))*I_VENDITE!G181</f>
        <v>46943.6</v>
      </c>
      <c r="L9" s="106">
        <f>((I_VENDITE!I127-(I_VENDITE!I127*-$F9))-(I_VENDITE!I127*$E9)-(I_VENDITE!I127*$G9))*I_VENDITE!H181</f>
        <v>46943.6</v>
      </c>
      <c r="M9" s="106">
        <f>((I_VENDITE!J127-(I_VENDITE!J127*-$F9))-(I_VENDITE!J127*$E9)-(I_VENDITE!J127*$G9))*I_VENDITE!I181</f>
        <v>46943.6</v>
      </c>
      <c r="N9" s="106">
        <f>((I_VENDITE!K127-(I_VENDITE!K127*-$F9))-(I_VENDITE!K127*$E9)-(I_VENDITE!K127*$G9))*I_VENDITE!J181</f>
        <v>46943.6</v>
      </c>
      <c r="O9" s="106">
        <f>((I_VENDITE!L127-(I_VENDITE!L127*-$F9))-(I_VENDITE!L127*$E9)-(I_VENDITE!L127*$G9))*I_VENDITE!K181</f>
        <v>46943.6</v>
      </c>
      <c r="P9" s="106">
        <f>((I_VENDITE!M127-(I_VENDITE!M127*-$F9))-(I_VENDITE!M127*$E9)-(I_VENDITE!M127*$G9))*I_VENDITE!L181</f>
        <v>46943.6</v>
      </c>
      <c r="Q9" s="106">
        <f>((I_VENDITE!N127-(I_VENDITE!N127*-$F9))-(I_VENDITE!N127*$E9)-(I_VENDITE!N127*$G9))*I_VENDITE!M181</f>
        <v>46943.6</v>
      </c>
      <c r="R9" s="106">
        <f>((I_VENDITE!O127-(I_VENDITE!O127*-$F9))-(I_VENDITE!O127*$E9)-(I_VENDITE!O127*$G9))*I_VENDITE!N181</f>
        <v>46943.6</v>
      </c>
      <c r="S9" s="106">
        <f>((I_VENDITE!P127-(I_VENDITE!P127*-$F9))-(I_VENDITE!P127*$E9)-(I_VENDITE!P127*$G9))*I_VENDITE!O181</f>
        <v>46943.6</v>
      </c>
      <c r="T9" s="106">
        <f>((I_VENDITE!Q127-(I_VENDITE!Q127*-$F9))-(I_VENDITE!Q127*$E9)-(I_VENDITE!Q127*$G9))*I_VENDITE!P181</f>
        <v>46943.6</v>
      </c>
      <c r="U9" s="106">
        <f>((I_VENDITE!R127-(I_VENDITE!R127*-$F9))-(I_VENDITE!R127*$E9)-(I_VENDITE!R127*$G9))*I_VENDITE!Q181</f>
        <v>46943.6</v>
      </c>
      <c r="V9" s="106">
        <f>((I_VENDITE!S127-(I_VENDITE!S127*-$F9))-(I_VENDITE!S127*$E9)-(I_VENDITE!S127*$G9))*I_VENDITE!R181</f>
        <v>46943.6</v>
      </c>
      <c r="W9" s="106">
        <f>((I_VENDITE!T127-(I_VENDITE!T127*-$F9))-(I_VENDITE!T127*$E9)-(I_VENDITE!T127*$G9))*I_VENDITE!S181</f>
        <v>46943.6</v>
      </c>
      <c r="X9" s="106">
        <f>((I_VENDITE!U127-(I_VENDITE!U127*-$F9))-(I_VENDITE!U127*$E9)-(I_VENDITE!U127*$G9))*I_VENDITE!T181</f>
        <v>46943.6</v>
      </c>
      <c r="Y9" s="106">
        <f>((I_VENDITE!V127-(I_VENDITE!V127*-$F9))-(I_VENDITE!V127*$E9)-(I_VENDITE!V127*$G9))*I_VENDITE!U181</f>
        <v>46943.6</v>
      </c>
      <c r="Z9" s="106">
        <f>((I_VENDITE!W127-(I_VENDITE!W127*-$F9))-(I_VENDITE!W127*$E9)-(I_VENDITE!W127*$G9))*I_VENDITE!V181</f>
        <v>46943.6</v>
      </c>
      <c r="AA9" s="106">
        <f>((I_VENDITE!X127-(I_VENDITE!X127*-$F9))-(I_VENDITE!X127*$E9)-(I_VENDITE!X127*$G9))*I_VENDITE!W181</f>
        <v>46943.6</v>
      </c>
      <c r="AB9" s="106">
        <f>((I_VENDITE!Y127-(I_VENDITE!Y127*-$F9))-(I_VENDITE!Y127*$E9)-(I_VENDITE!Y127*$G9))*I_VENDITE!X181</f>
        <v>46943.6</v>
      </c>
      <c r="AC9" s="106">
        <f>((I_VENDITE!Z127-(I_VENDITE!Z127*-$F9))-(I_VENDITE!Z127*$E9)-(I_VENDITE!Z127*$G9))*I_VENDITE!Y181</f>
        <v>46943.6</v>
      </c>
      <c r="AD9" s="106">
        <f>((I_VENDITE!AA127-(I_VENDITE!AA127*-$F9))-(I_VENDITE!AA127*$E9)-(I_VENDITE!AA127*$G9))*I_VENDITE!Z181</f>
        <v>46943.6</v>
      </c>
      <c r="AE9" s="106">
        <f>((I_VENDITE!AB127-(I_VENDITE!AB127*-$F9))-(I_VENDITE!AB127*$E9)-(I_VENDITE!AB127*$G9))*I_VENDITE!AA181</f>
        <v>46943.6</v>
      </c>
      <c r="AF9" s="106">
        <f>((I_VENDITE!AC127-(I_VENDITE!AC127*-$F9))-(I_VENDITE!AC127*$E9)-(I_VENDITE!AC127*$G9))*I_VENDITE!AB181</f>
        <v>46943.6</v>
      </c>
      <c r="AG9" s="106">
        <f>((I_VENDITE!AD127-(I_VENDITE!AD127*-$F9))-(I_VENDITE!AD127*$E9)-(I_VENDITE!AD127*$G9))*I_VENDITE!AC181</f>
        <v>46943.6</v>
      </c>
      <c r="AH9" s="106">
        <f>((I_VENDITE!AE127-(I_VENDITE!AE127*-$F9))-(I_VENDITE!AE127*$E9)-(I_VENDITE!AE127*$G9))*I_VENDITE!AD181</f>
        <v>46943.6</v>
      </c>
      <c r="AI9" s="106">
        <f>((I_VENDITE!AF127-(I_VENDITE!AF127*-$F9))-(I_VENDITE!AF127*$E9)-(I_VENDITE!AF127*$G9))*I_VENDITE!AE181</f>
        <v>46943.6</v>
      </c>
      <c r="AJ9" s="106">
        <f>((I_VENDITE!AG127-(I_VENDITE!AG127*-$F9))-(I_VENDITE!AG127*$E9)-(I_VENDITE!AG127*$G9))*I_VENDITE!AF181</f>
        <v>46943.6</v>
      </c>
      <c r="AK9" s="106">
        <f>((I_VENDITE!AH127-(I_VENDITE!AH127*-$F9))-(I_VENDITE!AH127*$E9)-(I_VENDITE!AH127*$G9))*I_VENDITE!AG181</f>
        <v>46943.6</v>
      </c>
      <c r="AL9" s="106">
        <f>((I_VENDITE!AI127-(I_VENDITE!AI127*-$F9))-(I_VENDITE!AI127*$E9)-(I_VENDITE!AI127*$G9))*I_VENDITE!AH181</f>
        <v>46943.6</v>
      </c>
      <c r="AM9" s="106">
        <f>((I_VENDITE!AJ127-(I_VENDITE!AJ127*-$F9))-(I_VENDITE!AJ127*$E9)-(I_VENDITE!AJ127*$G9))*I_VENDITE!AI181</f>
        <v>46943.6</v>
      </c>
      <c r="AN9" s="106">
        <f>((I_VENDITE!AK127-(I_VENDITE!AK127*-$F9))-(I_VENDITE!AK127*$E9)-(I_VENDITE!AK127*$G9))*I_VENDITE!AJ181</f>
        <v>46943.6</v>
      </c>
      <c r="AO9" s="106">
        <f>((I_VENDITE!AL127-(I_VENDITE!AL127*-$F9))-(I_VENDITE!AL127*$E9)-(I_VENDITE!AL127*$G9))*I_VENDITE!AK181</f>
        <v>46943.6</v>
      </c>
      <c r="AP9" s="106">
        <f>((I_VENDITE!AM127-(I_VENDITE!AM127*-$F9))-(I_VENDITE!AM127*$E9)-(I_VENDITE!AM127*$G9))*I_VENDITE!AL181</f>
        <v>46943.6</v>
      </c>
      <c r="AQ9" s="106">
        <f>((I_VENDITE!AN127-(I_VENDITE!AN127*-$F9))-(I_VENDITE!AN127*$E9)-(I_VENDITE!AN127*$G9))*I_VENDITE!AM181</f>
        <v>0</v>
      </c>
    </row>
    <row r="10" spans="1:43" ht="15" x14ac:dyDescent="0.25">
      <c r="D10" s="55" t="s">
        <v>562</v>
      </c>
      <c r="E10" s="151">
        <v>1.06E-2</v>
      </c>
      <c r="F10" s="152">
        <v>0.01</v>
      </c>
      <c r="G10" s="151">
        <v>5.9999999999999995E-4</v>
      </c>
      <c r="H10" s="106">
        <f>((I_VENDITE!E128-(I_VENDITE!E128*-$F10))-(I_VENDITE!E128*$E10)-(I_VENDITE!E128*$G10))*I_VENDITE!D182</f>
        <v>215740.79999999999</v>
      </c>
      <c r="I10" s="106">
        <f>((I_VENDITE!F128-(I_VENDITE!F128*-$F10))-(I_VENDITE!F128*$E10)-(I_VENDITE!F128*$G10))*I_VENDITE!E182</f>
        <v>89892</v>
      </c>
      <c r="J10" s="106">
        <f>((I_VENDITE!G128-(I_VENDITE!G128*-$F10))-(I_VENDITE!G128*$E10)-(I_VENDITE!G128*$G10))*I_VENDITE!F182</f>
        <v>89892</v>
      </c>
      <c r="K10" s="106">
        <f>((I_VENDITE!H128-(I_VENDITE!H128*-$F10))-(I_VENDITE!H128*$E10)-(I_VENDITE!H128*$G10))*I_VENDITE!G182</f>
        <v>89892</v>
      </c>
      <c r="L10" s="106">
        <f>((I_VENDITE!I128-(I_VENDITE!I128*-$F10))-(I_VENDITE!I128*$E10)-(I_VENDITE!I128*$G10))*I_VENDITE!H182</f>
        <v>89892</v>
      </c>
      <c r="M10" s="106">
        <f>((I_VENDITE!J128-(I_VENDITE!J128*-$F10))-(I_VENDITE!J128*$E10)-(I_VENDITE!J128*$G10))*I_VENDITE!I182</f>
        <v>89892</v>
      </c>
      <c r="N10" s="106">
        <f>((I_VENDITE!K128-(I_VENDITE!K128*-$F10))-(I_VENDITE!K128*$E10)-(I_VENDITE!K128*$G10))*I_VENDITE!J182</f>
        <v>89892</v>
      </c>
      <c r="O10" s="106">
        <f>((I_VENDITE!L128-(I_VENDITE!L128*-$F10))-(I_VENDITE!L128*$E10)-(I_VENDITE!L128*$G10))*I_VENDITE!K182</f>
        <v>89892</v>
      </c>
      <c r="P10" s="106">
        <f>((I_VENDITE!M128-(I_VENDITE!M128*-$F10))-(I_VENDITE!M128*$E10)-(I_VENDITE!M128*$G10))*I_VENDITE!L182</f>
        <v>89892</v>
      </c>
      <c r="Q10" s="106">
        <f>((I_VENDITE!N128-(I_VENDITE!N128*-$F10))-(I_VENDITE!N128*$E10)-(I_VENDITE!N128*$G10))*I_VENDITE!M182</f>
        <v>89892</v>
      </c>
      <c r="R10" s="106">
        <f>((I_VENDITE!O128-(I_VENDITE!O128*-$F10))-(I_VENDITE!O128*$E10)-(I_VENDITE!O128*$G10))*I_VENDITE!N182</f>
        <v>89892</v>
      </c>
      <c r="S10" s="106">
        <f>((I_VENDITE!P128-(I_VENDITE!P128*-$F10))-(I_VENDITE!P128*$E10)-(I_VENDITE!P128*$G10))*I_VENDITE!O182</f>
        <v>89892</v>
      </c>
      <c r="T10" s="106">
        <f>((I_VENDITE!Q128-(I_VENDITE!Q128*-$F10))-(I_VENDITE!Q128*$E10)-(I_VENDITE!Q128*$G10))*I_VENDITE!P182</f>
        <v>89892</v>
      </c>
      <c r="U10" s="106">
        <f>((I_VENDITE!R128-(I_VENDITE!R128*-$F10))-(I_VENDITE!R128*$E10)-(I_VENDITE!R128*$G10))*I_VENDITE!Q182</f>
        <v>89892</v>
      </c>
      <c r="V10" s="106">
        <f>((I_VENDITE!S128-(I_VENDITE!S128*-$F10))-(I_VENDITE!S128*$E10)-(I_VENDITE!S128*$G10))*I_VENDITE!R182</f>
        <v>89892</v>
      </c>
      <c r="W10" s="106">
        <f>((I_VENDITE!T128-(I_VENDITE!T128*-$F10))-(I_VENDITE!T128*$E10)-(I_VENDITE!T128*$G10))*I_VENDITE!S182</f>
        <v>89892</v>
      </c>
      <c r="X10" s="106">
        <f>((I_VENDITE!U128-(I_VENDITE!U128*-$F10))-(I_VENDITE!U128*$E10)-(I_VENDITE!U128*$G10))*I_VENDITE!T182</f>
        <v>89892</v>
      </c>
      <c r="Y10" s="106">
        <f>((I_VENDITE!V128-(I_VENDITE!V128*-$F10))-(I_VENDITE!V128*$E10)-(I_VENDITE!V128*$G10))*I_VENDITE!U182</f>
        <v>89892</v>
      </c>
      <c r="Z10" s="106">
        <f>((I_VENDITE!W128-(I_VENDITE!W128*-$F10))-(I_VENDITE!W128*$E10)-(I_VENDITE!W128*$G10))*I_VENDITE!V182</f>
        <v>89892</v>
      </c>
      <c r="AA10" s="106">
        <f>((I_VENDITE!X128-(I_VENDITE!X128*-$F10))-(I_VENDITE!X128*$E10)-(I_VENDITE!X128*$G10))*I_VENDITE!W182</f>
        <v>89892</v>
      </c>
      <c r="AB10" s="106">
        <f>((I_VENDITE!Y128-(I_VENDITE!Y128*-$F10))-(I_VENDITE!Y128*$E10)-(I_VENDITE!Y128*$G10))*I_VENDITE!X182</f>
        <v>89892</v>
      </c>
      <c r="AC10" s="106">
        <f>((I_VENDITE!Z128-(I_VENDITE!Z128*-$F10))-(I_VENDITE!Z128*$E10)-(I_VENDITE!Z128*$G10))*I_VENDITE!Y182</f>
        <v>89892</v>
      </c>
      <c r="AD10" s="106">
        <f>((I_VENDITE!AA128-(I_VENDITE!AA128*-$F10))-(I_VENDITE!AA128*$E10)-(I_VENDITE!AA128*$G10))*I_VENDITE!Z182</f>
        <v>89892</v>
      </c>
      <c r="AE10" s="106">
        <f>((I_VENDITE!AB128-(I_VENDITE!AB128*-$F10))-(I_VENDITE!AB128*$E10)-(I_VENDITE!AB128*$G10))*I_VENDITE!AA182</f>
        <v>89892</v>
      </c>
      <c r="AF10" s="106">
        <f>((I_VENDITE!AC128-(I_VENDITE!AC128*-$F10))-(I_VENDITE!AC128*$E10)-(I_VENDITE!AC128*$G10))*I_VENDITE!AB182</f>
        <v>89892</v>
      </c>
      <c r="AG10" s="106">
        <f>((I_VENDITE!AD128-(I_VENDITE!AD128*-$F10))-(I_VENDITE!AD128*$E10)-(I_VENDITE!AD128*$G10))*I_VENDITE!AC182</f>
        <v>89892</v>
      </c>
      <c r="AH10" s="106">
        <f>((I_VENDITE!AE128-(I_VENDITE!AE128*-$F10))-(I_VENDITE!AE128*$E10)-(I_VENDITE!AE128*$G10))*I_VENDITE!AD182</f>
        <v>89892</v>
      </c>
      <c r="AI10" s="106">
        <f>((I_VENDITE!AF128-(I_VENDITE!AF128*-$F10))-(I_VENDITE!AF128*$E10)-(I_VENDITE!AF128*$G10))*I_VENDITE!AE182</f>
        <v>89892</v>
      </c>
      <c r="AJ10" s="106">
        <f>((I_VENDITE!AG128-(I_VENDITE!AG128*-$F10))-(I_VENDITE!AG128*$E10)-(I_VENDITE!AG128*$G10))*I_VENDITE!AF182</f>
        <v>89892</v>
      </c>
      <c r="AK10" s="106">
        <f>((I_VENDITE!AH128-(I_VENDITE!AH128*-$F10))-(I_VENDITE!AH128*$E10)-(I_VENDITE!AH128*$G10))*I_VENDITE!AG182</f>
        <v>89892</v>
      </c>
      <c r="AL10" s="106">
        <f>((I_VENDITE!AI128-(I_VENDITE!AI128*-$F10))-(I_VENDITE!AI128*$E10)-(I_VENDITE!AI128*$G10))*I_VENDITE!AH182</f>
        <v>89892</v>
      </c>
      <c r="AM10" s="106">
        <f>((I_VENDITE!AJ128-(I_VENDITE!AJ128*-$F10))-(I_VENDITE!AJ128*$E10)-(I_VENDITE!AJ128*$G10))*I_VENDITE!AI182</f>
        <v>89892</v>
      </c>
      <c r="AN10" s="106">
        <f>((I_VENDITE!AK128-(I_VENDITE!AK128*-$F10))-(I_VENDITE!AK128*$E10)-(I_VENDITE!AK128*$G10))*I_VENDITE!AJ182</f>
        <v>89892</v>
      </c>
      <c r="AO10" s="106">
        <f>((I_VENDITE!AL128-(I_VENDITE!AL128*-$F10))-(I_VENDITE!AL128*$E10)-(I_VENDITE!AL128*$G10))*I_VENDITE!AK182</f>
        <v>89892</v>
      </c>
      <c r="AP10" s="106">
        <f>((I_VENDITE!AM128-(I_VENDITE!AM128*-$F10))-(I_VENDITE!AM128*$E10)-(I_VENDITE!AM128*$G10))*I_VENDITE!AL182</f>
        <v>89892</v>
      </c>
      <c r="AQ10" s="106">
        <f>((I_VENDITE!AN128-(I_VENDITE!AN128*-$F10))-(I_VENDITE!AN128*$E10)-(I_VENDITE!AN128*$G10))*I_VENDITE!AM182</f>
        <v>0</v>
      </c>
    </row>
    <row r="11" spans="1:43" ht="15" x14ac:dyDescent="0.25">
      <c r="D11" s="55" t="s">
        <v>563</v>
      </c>
      <c r="E11" s="151">
        <v>1.06E-2</v>
      </c>
      <c r="F11" s="152">
        <v>0.01</v>
      </c>
      <c r="G11" s="151">
        <v>5.9999999999999995E-4</v>
      </c>
      <c r="H11" s="106">
        <f>((I_VENDITE!E129-(I_VENDITE!E129*-$F11))-(I_VENDITE!E129*$E11)-(I_VENDITE!E129*$G11))*I_VENDITE!D183</f>
        <v>44346.719999999994</v>
      </c>
      <c r="I11" s="106">
        <f>((I_VENDITE!F129-(I_VENDITE!F129*-$F11))-(I_VENDITE!F129*$E11)-(I_VENDITE!F129*$G11))*I_VENDITE!E183</f>
        <v>11985.599999999999</v>
      </c>
      <c r="J11" s="106">
        <f>((I_VENDITE!G129-(I_VENDITE!G129*-$F11))-(I_VENDITE!G129*$E11)-(I_VENDITE!G129*$G11))*I_VENDITE!F183</f>
        <v>11985.599999999999</v>
      </c>
      <c r="K11" s="106">
        <f>((I_VENDITE!H129-(I_VENDITE!H129*-$F11))-(I_VENDITE!H129*$E11)-(I_VENDITE!H129*$G11))*I_VENDITE!G183</f>
        <v>11985.599999999999</v>
      </c>
      <c r="L11" s="106">
        <f>((I_VENDITE!I129-(I_VENDITE!I129*-$F11))-(I_VENDITE!I129*$E11)-(I_VENDITE!I129*$G11))*I_VENDITE!H183</f>
        <v>11985.599999999999</v>
      </c>
      <c r="M11" s="106">
        <f>((I_VENDITE!J129-(I_VENDITE!J129*-$F11))-(I_VENDITE!J129*$E11)-(I_VENDITE!J129*$G11))*I_VENDITE!I183</f>
        <v>11985.599999999999</v>
      </c>
      <c r="N11" s="106">
        <f>((I_VENDITE!K129-(I_VENDITE!K129*-$F11))-(I_VENDITE!K129*$E11)-(I_VENDITE!K129*$G11))*I_VENDITE!J183</f>
        <v>11985.599999999999</v>
      </c>
      <c r="O11" s="106">
        <f>((I_VENDITE!L129-(I_VENDITE!L129*-$F11))-(I_VENDITE!L129*$E11)-(I_VENDITE!L129*$G11))*I_VENDITE!K183</f>
        <v>11985.599999999999</v>
      </c>
      <c r="P11" s="106">
        <f>((I_VENDITE!M129-(I_VENDITE!M129*-$F11))-(I_VENDITE!M129*$E11)-(I_VENDITE!M129*$G11))*I_VENDITE!L183</f>
        <v>11985.599999999999</v>
      </c>
      <c r="Q11" s="106">
        <f>((I_VENDITE!N129-(I_VENDITE!N129*-$F11))-(I_VENDITE!N129*$E11)-(I_VENDITE!N129*$G11))*I_VENDITE!M183</f>
        <v>11985.599999999999</v>
      </c>
      <c r="R11" s="106">
        <f>((I_VENDITE!O129-(I_VENDITE!O129*-$F11))-(I_VENDITE!O129*$E11)-(I_VENDITE!O129*$G11))*I_VENDITE!N183</f>
        <v>11985.599999999999</v>
      </c>
      <c r="S11" s="106">
        <f>((I_VENDITE!P129-(I_VENDITE!P129*-$F11))-(I_VENDITE!P129*$E11)-(I_VENDITE!P129*$G11))*I_VENDITE!O183</f>
        <v>11985.599999999999</v>
      </c>
      <c r="T11" s="106">
        <f>((I_VENDITE!Q129-(I_VENDITE!Q129*-$F11))-(I_VENDITE!Q129*$E11)-(I_VENDITE!Q129*$G11))*I_VENDITE!P183</f>
        <v>11985.599999999999</v>
      </c>
      <c r="U11" s="106">
        <f>((I_VENDITE!R129-(I_VENDITE!R129*-$F11))-(I_VENDITE!R129*$E11)-(I_VENDITE!R129*$G11))*I_VENDITE!Q183</f>
        <v>11985.599999999999</v>
      </c>
      <c r="V11" s="106">
        <f>((I_VENDITE!S129-(I_VENDITE!S129*-$F11))-(I_VENDITE!S129*$E11)-(I_VENDITE!S129*$G11))*I_VENDITE!R183</f>
        <v>11985.599999999999</v>
      </c>
      <c r="W11" s="106">
        <f>((I_VENDITE!T129-(I_VENDITE!T129*-$F11))-(I_VENDITE!T129*$E11)-(I_VENDITE!T129*$G11))*I_VENDITE!S183</f>
        <v>11985.599999999999</v>
      </c>
      <c r="X11" s="106">
        <f>((I_VENDITE!U129-(I_VENDITE!U129*-$F11))-(I_VENDITE!U129*$E11)-(I_VENDITE!U129*$G11))*I_VENDITE!T183</f>
        <v>11985.599999999999</v>
      </c>
      <c r="Y11" s="106">
        <f>((I_VENDITE!V129-(I_VENDITE!V129*-$F11))-(I_VENDITE!V129*$E11)-(I_VENDITE!V129*$G11))*I_VENDITE!U183</f>
        <v>11985.599999999999</v>
      </c>
      <c r="Z11" s="106">
        <f>((I_VENDITE!W129-(I_VENDITE!W129*-$F11))-(I_VENDITE!W129*$E11)-(I_VENDITE!W129*$G11))*I_VENDITE!V183</f>
        <v>11985.599999999999</v>
      </c>
      <c r="AA11" s="106">
        <f>((I_VENDITE!X129-(I_VENDITE!X129*-$F11))-(I_VENDITE!X129*$E11)-(I_VENDITE!X129*$G11))*I_VENDITE!W183</f>
        <v>11985.599999999999</v>
      </c>
      <c r="AB11" s="106">
        <f>((I_VENDITE!Y129-(I_VENDITE!Y129*-$F11))-(I_VENDITE!Y129*$E11)-(I_VENDITE!Y129*$G11))*I_VENDITE!X183</f>
        <v>11985.599999999999</v>
      </c>
      <c r="AC11" s="106">
        <f>((I_VENDITE!Z129-(I_VENDITE!Z129*-$F11))-(I_VENDITE!Z129*$E11)-(I_VENDITE!Z129*$G11))*I_VENDITE!Y183</f>
        <v>11985.599999999999</v>
      </c>
      <c r="AD11" s="106">
        <f>((I_VENDITE!AA129-(I_VENDITE!AA129*-$F11))-(I_VENDITE!AA129*$E11)-(I_VENDITE!AA129*$G11))*I_VENDITE!Z183</f>
        <v>11985.599999999999</v>
      </c>
      <c r="AE11" s="106">
        <f>((I_VENDITE!AB129-(I_VENDITE!AB129*-$F11))-(I_VENDITE!AB129*$E11)-(I_VENDITE!AB129*$G11))*I_VENDITE!AA183</f>
        <v>11985.599999999999</v>
      </c>
      <c r="AF11" s="106">
        <f>((I_VENDITE!AC129-(I_VENDITE!AC129*-$F11))-(I_VENDITE!AC129*$E11)-(I_VENDITE!AC129*$G11))*I_VENDITE!AB183</f>
        <v>11985.599999999999</v>
      </c>
      <c r="AG11" s="106">
        <f>((I_VENDITE!AD129-(I_VENDITE!AD129*-$F11))-(I_VENDITE!AD129*$E11)-(I_VENDITE!AD129*$G11))*I_VENDITE!AC183</f>
        <v>11985.599999999999</v>
      </c>
      <c r="AH11" s="106">
        <f>((I_VENDITE!AE129-(I_VENDITE!AE129*-$F11))-(I_VENDITE!AE129*$E11)-(I_VENDITE!AE129*$G11))*I_VENDITE!AD183</f>
        <v>11985.599999999999</v>
      </c>
      <c r="AI11" s="106">
        <f>((I_VENDITE!AF129-(I_VENDITE!AF129*-$F11))-(I_VENDITE!AF129*$E11)-(I_VENDITE!AF129*$G11))*I_VENDITE!AE183</f>
        <v>11985.599999999999</v>
      </c>
      <c r="AJ11" s="106">
        <f>((I_VENDITE!AG129-(I_VENDITE!AG129*-$F11))-(I_VENDITE!AG129*$E11)-(I_VENDITE!AG129*$G11))*I_VENDITE!AF183</f>
        <v>11985.599999999999</v>
      </c>
      <c r="AK11" s="106">
        <f>((I_VENDITE!AH129-(I_VENDITE!AH129*-$F11))-(I_VENDITE!AH129*$E11)-(I_VENDITE!AH129*$G11))*I_VENDITE!AG183</f>
        <v>11985.599999999999</v>
      </c>
      <c r="AL11" s="106">
        <f>((I_VENDITE!AI129-(I_VENDITE!AI129*-$F11))-(I_VENDITE!AI129*$E11)-(I_VENDITE!AI129*$G11))*I_VENDITE!AH183</f>
        <v>11985.599999999999</v>
      </c>
      <c r="AM11" s="106">
        <f>((I_VENDITE!AJ129-(I_VENDITE!AJ129*-$F11))-(I_VENDITE!AJ129*$E11)-(I_VENDITE!AJ129*$G11))*I_VENDITE!AI183</f>
        <v>11985.599999999999</v>
      </c>
      <c r="AN11" s="106">
        <f>((I_VENDITE!AK129-(I_VENDITE!AK129*-$F11))-(I_VENDITE!AK129*$E11)-(I_VENDITE!AK129*$G11))*I_VENDITE!AJ183</f>
        <v>11985.599999999999</v>
      </c>
      <c r="AO11" s="106">
        <f>((I_VENDITE!AL129-(I_VENDITE!AL129*-$F11))-(I_VENDITE!AL129*$E11)-(I_VENDITE!AL129*$G11))*I_VENDITE!AK183</f>
        <v>11985.599999999999</v>
      </c>
      <c r="AP11" s="106">
        <f>((I_VENDITE!AM129-(I_VENDITE!AM129*-$F11))-(I_VENDITE!AM129*$E11)-(I_VENDITE!AM129*$G11))*I_VENDITE!AL183</f>
        <v>11985.599999999999</v>
      </c>
      <c r="AQ11" s="106">
        <f>((I_VENDITE!AN129-(I_VENDITE!AN129*-$F11))-(I_VENDITE!AN129*$E11)-(I_VENDITE!AN129*$G11))*I_VENDITE!AM183</f>
        <v>0</v>
      </c>
    </row>
    <row r="12" spans="1:43" ht="15" x14ac:dyDescent="0.25">
      <c r="D12" s="55" t="s">
        <v>564</v>
      </c>
      <c r="E12" s="151">
        <v>1.06E-2</v>
      </c>
      <c r="F12" s="152">
        <v>0.01</v>
      </c>
      <c r="G12" s="151">
        <v>5.9999999999999995E-4</v>
      </c>
      <c r="H12" s="106">
        <f>((I_VENDITE!E130-(I_VENDITE!E130*-$F12))-(I_VENDITE!E130*$E12)-(I_VENDITE!E130*$G12))*I_VENDITE!D184</f>
        <v>36076.656000000003</v>
      </c>
      <c r="I12" s="106">
        <f>((I_VENDITE!F130-(I_VENDITE!F130*-$F12))-(I_VENDITE!F130*$E12)-(I_VENDITE!F130*$G12))*I_VENDITE!E184</f>
        <v>17179.36</v>
      </c>
      <c r="J12" s="106">
        <f>((I_VENDITE!G130-(I_VENDITE!G130*-$F12))-(I_VENDITE!G130*$E12)-(I_VENDITE!G130*$G12))*I_VENDITE!F184</f>
        <v>17179.36</v>
      </c>
      <c r="K12" s="106">
        <f>((I_VENDITE!H130-(I_VENDITE!H130*-$F12))-(I_VENDITE!H130*$E12)-(I_VENDITE!H130*$G12))*I_VENDITE!G184</f>
        <v>17179.36</v>
      </c>
      <c r="L12" s="106">
        <f>((I_VENDITE!I130-(I_VENDITE!I130*-$F12))-(I_VENDITE!I130*$E12)-(I_VENDITE!I130*$G12))*I_VENDITE!H184</f>
        <v>17179.36</v>
      </c>
      <c r="M12" s="106">
        <f>((I_VENDITE!J130-(I_VENDITE!J130*-$F12))-(I_VENDITE!J130*$E12)-(I_VENDITE!J130*$G12))*I_VENDITE!I184</f>
        <v>17179.36</v>
      </c>
      <c r="N12" s="106">
        <f>((I_VENDITE!K130-(I_VENDITE!K130*-$F12))-(I_VENDITE!K130*$E12)-(I_VENDITE!K130*$G12))*I_VENDITE!J184</f>
        <v>17179.36</v>
      </c>
      <c r="O12" s="106">
        <f>((I_VENDITE!L130-(I_VENDITE!L130*-$F12))-(I_VENDITE!L130*$E12)-(I_VENDITE!L130*$G12))*I_VENDITE!K184</f>
        <v>17179.36</v>
      </c>
      <c r="P12" s="106">
        <f>((I_VENDITE!M130-(I_VENDITE!M130*-$F12))-(I_VENDITE!M130*$E12)-(I_VENDITE!M130*$G12))*I_VENDITE!L184</f>
        <v>17179.36</v>
      </c>
      <c r="Q12" s="106">
        <f>((I_VENDITE!N130-(I_VENDITE!N130*-$F12))-(I_VENDITE!N130*$E12)-(I_VENDITE!N130*$G12))*I_VENDITE!M184</f>
        <v>17179.36</v>
      </c>
      <c r="R12" s="106">
        <f>((I_VENDITE!O130-(I_VENDITE!O130*-$F12))-(I_VENDITE!O130*$E12)-(I_VENDITE!O130*$G12))*I_VENDITE!N184</f>
        <v>17179.36</v>
      </c>
      <c r="S12" s="106">
        <f>((I_VENDITE!P130-(I_VENDITE!P130*-$F12))-(I_VENDITE!P130*$E12)-(I_VENDITE!P130*$G12))*I_VENDITE!O184</f>
        <v>17179.36</v>
      </c>
      <c r="T12" s="106">
        <f>((I_VENDITE!Q130-(I_VENDITE!Q130*-$F12))-(I_VENDITE!Q130*$E12)-(I_VENDITE!Q130*$G12))*I_VENDITE!P184</f>
        <v>17179.36</v>
      </c>
      <c r="U12" s="106">
        <f>((I_VENDITE!R130-(I_VENDITE!R130*-$F12))-(I_VENDITE!R130*$E12)-(I_VENDITE!R130*$G12))*I_VENDITE!Q184</f>
        <v>17179.36</v>
      </c>
      <c r="V12" s="106">
        <f>((I_VENDITE!S130-(I_VENDITE!S130*-$F12))-(I_VENDITE!S130*$E12)-(I_VENDITE!S130*$G12))*I_VENDITE!R184</f>
        <v>17179.36</v>
      </c>
      <c r="W12" s="106">
        <f>((I_VENDITE!T130-(I_VENDITE!T130*-$F12))-(I_VENDITE!T130*$E12)-(I_VENDITE!T130*$G12))*I_VENDITE!S184</f>
        <v>17179.36</v>
      </c>
      <c r="X12" s="106">
        <f>((I_VENDITE!U130-(I_VENDITE!U130*-$F12))-(I_VENDITE!U130*$E12)-(I_VENDITE!U130*$G12))*I_VENDITE!T184</f>
        <v>17179.36</v>
      </c>
      <c r="Y12" s="106">
        <f>((I_VENDITE!V130-(I_VENDITE!V130*-$F12))-(I_VENDITE!V130*$E12)-(I_VENDITE!V130*$G12))*I_VENDITE!U184</f>
        <v>17179.36</v>
      </c>
      <c r="Z12" s="106">
        <f>((I_VENDITE!W130-(I_VENDITE!W130*-$F12))-(I_VENDITE!W130*$E12)-(I_VENDITE!W130*$G12))*I_VENDITE!V184</f>
        <v>17179.36</v>
      </c>
      <c r="AA12" s="106">
        <f>((I_VENDITE!X130-(I_VENDITE!X130*-$F12))-(I_VENDITE!X130*$E12)-(I_VENDITE!X130*$G12))*I_VENDITE!W184</f>
        <v>17179.36</v>
      </c>
      <c r="AB12" s="106">
        <f>((I_VENDITE!Y130-(I_VENDITE!Y130*-$F12))-(I_VENDITE!Y130*$E12)-(I_VENDITE!Y130*$G12))*I_VENDITE!X184</f>
        <v>17179.36</v>
      </c>
      <c r="AC12" s="106">
        <f>((I_VENDITE!Z130-(I_VENDITE!Z130*-$F12))-(I_VENDITE!Z130*$E12)-(I_VENDITE!Z130*$G12))*I_VENDITE!Y184</f>
        <v>17179.36</v>
      </c>
      <c r="AD12" s="106">
        <f>((I_VENDITE!AA130-(I_VENDITE!AA130*-$F12))-(I_VENDITE!AA130*$E12)-(I_VENDITE!AA130*$G12))*I_VENDITE!Z184</f>
        <v>17179.36</v>
      </c>
      <c r="AE12" s="106">
        <f>((I_VENDITE!AB130-(I_VENDITE!AB130*-$F12))-(I_VENDITE!AB130*$E12)-(I_VENDITE!AB130*$G12))*I_VENDITE!AA184</f>
        <v>17179.36</v>
      </c>
      <c r="AF12" s="106">
        <f>((I_VENDITE!AC130-(I_VENDITE!AC130*-$F12))-(I_VENDITE!AC130*$E12)-(I_VENDITE!AC130*$G12))*I_VENDITE!AB184</f>
        <v>17179.36</v>
      </c>
      <c r="AG12" s="106">
        <f>((I_VENDITE!AD130-(I_VENDITE!AD130*-$F12))-(I_VENDITE!AD130*$E12)-(I_VENDITE!AD130*$G12))*I_VENDITE!AC184</f>
        <v>17179.36</v>
      </c>
      <c r="AH12" s="106">
        <f>((I_VENDITE!AE130-(I_VENDITE!AE130*-$F12))-(I_VENDITE!AE130*$E12)-(I_VENDITE!AE130*$G12))*I_VENDITE!AD184</f>
        <v>17179.36</v>
      </c>
      <c r="AI12" s="106">
        <f>((I_VENDITE!AF130-(I_VENDITE!AF130*-$F12))-(I_VENDITE!AF130*$E12)-(I_VENDITE!AF130*$G12))*I_VENDITE!AE184</f>
        <v>17179.36</v>
      </c>
      <c r="AJ12" s="106">
        <f>((I_VENDITE!AG130-(I_VENDITE!AG130*-$F12))-(I_VENDITE!AG130*$E12)-(I_VENDITE!AG130*$G12))*I_VENDITE!AF184</f>
        <v>17179.36</v>
      </c>
      <c r="AK12" s="106">
        <f>((I_VENDITE!AH130-(I_VENDITE!AH130*-$F12))-(I_VENDITE!AH130*$E12)-(I_VENDITE!AH130*$G12))*I_VENDITE!AG184</f>
        <v>17179.36</v>
      </c>
      <c r="AL12" s="106">
        <f>((I_VENDITE!AI130-(I_VENDITE!AI130*-$F12))-(I_VENDITE!AI130*$E12)-(I_VENDITE!AI130*$G12))*I_VENDITE!AH184</f>
        <v>17179.36</v>
      </c>
      <c r="AM12" s="106">
        <f>((I_VENDITE!AJ130-(I_VENDITE!AJ130*-$F12))-(I_VENDITE!AJ130*$E12)-(I_VENDITE!AJ130*$G12))*I_VENDITE!AI184</f>
        <v>17179.36</v>
      </c>
      <c r="AN12" s="106">
        <f>((I_VENDITE!AK130-(I_VENDITE!AK130*-$F12))-(I_VENDITE!AK130*$E12)-(I_VENDITE!AK130*$G12))*I_VENDITE!AJ184</f>
        <v>17179.36</v>
      </c>
      <c r="AO12" s="106">
        <f>((I_VENDITE!AL130-(I_VENDITE!AL130*-$F12))-(I_VENDITE!AL130*$E12)-(I_VENDITE!AL130*$G12))*I_VENDITE!AK184</f>
        <v>17179.36</v>
      </c>
      <c r="AP12" s="106">
        <f>((I_VENDITE!AM130-(I_VENDITE!AM130*-$F12))-(I_VENDITE!AM130*$E12)-(I_VENDITE!AM130*$G12))*I_VENDITE!AL184</f>
        <v>17179.36</v>
      </c>
      <c r="AQ12" s="106">
        <f>((I_VENDITE!AN130-(I_VENDITE!AN130*-$F12))-(I_VENDITE!AN130*$E12)-(I_VENDITE!AN130*$G12))*I_VENDITE!AM184</f>
        <v>0</v>
      </c>
    </row>
    <row r="13" spans="1:43" ht="15" x14ac:dyDescent="0.25">
      <c r="D13" s="55" t="s">
        <v>565</v>
      </c>
      <c r="E13" s="151">
        <v>1.06E-2</v>
      </c>
      <c r="F13" s="152">
        <v>0.01</v>
      </c>
      <c r="G13" s="151">
        <v>5.9999999999999995E-4</v>
      </c>
      <c r="H13" s="106">
        <f>((I_VENDITE!E131-(I_VENDITE!E131*-$F13))-(I_VENDITE!E131*$E13)-(I_VENDITE!E131*$G13))*I_VENDITE!D185</f>
        <v>19976</v>
      </c>
      <c r="I13" s="106">
        <f>((I_VENDITE!F131-(I_VENDITE!F131*-$F13))-(I_VENDITE!F131*$E13)-(I_VENDITE!F131*$G13))*I_VENDITE!E185</f>
        <v>9988</v>
      </c>
      <c r="J13" s="106">
        <f>((I_VENDITE!G131-(I_VENDITE!G131*-$F13))-(I_VENDITE!G131*$E13)-(I_VENDITE!G131*$G13))*I_VENDITE!F185</f>
        <v>9988</v>
      </c>
      <c r="K13" s="106">
        <f>((I_VENDITE!H131-(I_VENDITE!H131*-$F13))-(I_VENDITE!H131*$E13)-(I_VENDITE!H131*$G13))*I_VENDITE!G185</f>
        <v>9988</v>
      </c>
      <c r="L13" s="106">
        <f>((I_VENDITE!I131-(I_VENDITE!I131*-$F13))-(I_VENDITE!I131*$E13)-(I_VENDITE!I131*$G13))*I_VENDITE!H185</f>
        <v>9988</v>
      </c>
      <c r="M13" s="106">
        <f>((I_VENDITE!J131-(I_VENDITE!J131*-$F13))-(I_VENDITE!J131*$E13)-(I_VENDITE!J131*$G13))*I_VENDITE!I185</f>
        <v>9988</v>
      </c>
      <c r="N13" s="106">
        <f>((I_VENDITE!K131-(I_VENDITE!K131*-$F13))-(I_VENDITE!K131*$E13)-(I_VENDITE!K131*$G13))*I_VENDITE!J185</f>
        <v>9988</v>
      </c>
      <c r="O13" s="106">
        <f>((I_VENDITE!L131-(I_VENDITE!L131*-$F13))-(I_VENDITE!L131*$E13)-(I_VENDITE!L131*$G13))*I_VENDITE!K185</f>
        <v>9988</v>
      </c>
      <c r="P13" s="106">
        <f>((I_VENDITE!M131-(I_VENDITE!M131*-$F13))-(I_VENDITE!M131*$E13)-(I_VENDITE!M131*$G13))*I_VENDITE!L185</f>
        <v>9988</v>
      </c>
      <c r="Q13" s="106">
        <f>((I_VENDITE!N131-(I_VENDITE!N131*-$F13))-(I_VENDITE!N131*$E13)-(I_VENDITE!N131*$G13))*I_VENDITE!M185</f>
        <v>9988</v>
      </c>
      <c r="R13" s="106">
        <f>((I_VENDITE!O131-(I_VENDITE!O131*-$F13))-(I_VENDITE!O131*$E13)-(I_VENDITE!O131*$G13))*I_VENDITE!N185</f>
        <v>9988</v>
      </c>
      <c r="S13" s="106">
        <f>((I_VENDITE!P131-(I_VENDITE!P131*-$F13))-(I_VENDITE!P131*$E13)-(I_VENDITE!P131*$G13))*I_VENDITE!O185</f>
        <v>9988</v>
      </c>
      <c r="T13" s="106">
        <f>((I_VENDITE!Q131-(I_VENDITE!Q131*-$F13))-(I_VENDITE!Q131*$E13)-(I_VENDITE!Q131*$G13))*I_VENDITE!P185</f>
        <v>9988</v>
      </c>
      <c r="U13" s="106">
        <f>((I_VENDITE!R131-(I_VENDITE!R131*-$F13))-(I_VENDITE!R131*$E13)-(I_VENDITE!R131*$G13))*I_VENDITE!Q185</f>
        <v>9988</v>
      </c>
      <c r="V13" s="106">
        <f>((I_VENDITE!S131-(I_VENDITE!S131*-$F13))-(I_VENDITE!S131*$E13)-(I_VENDITE!S131*$G13))*I_VENDITE!R185</f>
        <v>9988</v>
      </c>
      <c r="W13" s="106">
        <f>((I_VENDITE!T131-(I_VENDITE!T131*-$F13))-(I_VENDITE!T131*$E13)-(I_VENDITE!T131*$G13))*I_VENDITE!S185</f>
        <v>9988</v>
      </c>
      <c r="X13" s="106">
        <f>((I_VENDITE!U131-(I_VENDITE!U131*-$F13))-(I_VENDITE!U131*$E13)-(I_VENDITE!U131*$G13))*I_VENDITE!T185</f>
        <v>9988</v>
      </c>
      <c r="Y13" s="106">
        <f>((I_VENDITE!V131-(I_VENDITE!V131*-$F13))-(I_VENDITE!V131*$E13)-(I_VENDITE!V131*$G13))*I_VENDITE!U185</f>
        <v>9988</v>
      </c>
      <c r="Z13" s="106">
        <f>((I_VENDITE!W131-(I_VENDITE!W131*-$F13))-(I_VENDITE!W131*$E13)-(I_VENDITE!W131*$G13))*I_VENDITE!V185</f>
        <v>9988</v>
      </c>
      <c r="AA13" s="106">
        <f>((I_VENDITE!X131-(I_VENDITE!X131*-$F13))-(I_VENDITE!X131*$E13)-(I_VENDITE!X131*$G13))*I_VENDITE!W185</f>
        <v>9988</v>
      </c>
      <c r="AB13" s="106">
        <f>((I_VENDITE!Y131-(I_VENDITE!Y131*-$F13))-(I_VENDITE!Y131*$E13)-(I_VENDITE!Y131*$G13))*I_VENDITE!X185</f>
        <v>9988</v>
      </c>
      <c r="AC13" s="106">
        <f>((I_VENDITE!Z131-(I_VENDITE!Z131*-$F13))-(I_VENDITE!Z131*$E13)-(I_VENDITE!Z131*$G13))*I_VENDITE!Y185</f>
        <v>9988</v>
      </c>
      <c r="AD13" s="106">
        <f>((I_VENDITE!AA131-(I_VENDITE!AA131*-$F13))-(I_VENDITE!AA131*$E13)-(I_VENDITE!AA131*$G13))*I_VENDITE!Z185</f>
        <v>9988</v>
      </c>
      <c r="AE13" s="106">
        <f>((I_VENDITE!AB131-(I_VENDITE!AB131*-$F13))-(I_VENDITE!AB131*$E13)-(I_VENDITE!AB131*$G13))*I_VENDITE!AA185</f>
        <v>9988</v>
      </c>
      <c r="AF13" s="106">
        <f>((I_VENDITE!AC131-(I_VENDITE!AC131*-$F13))-(I_VENDITE!AC131*$E13)-(I_VENDITE!AC131*$G13))*I_VENDITE!AB185</f>
        <v>9988</v>
      </c>
      <c r="AG13" s="106">
        <f>((I_VENDITE!AD131-(I_VENDITE!AD131*-$F13))-(I_VENDITE!AD131*$E13)-(I_VENDITE!AD131*$G13))*I_VENDITE!AC185</f>
        <v>9988</v>
      </c>
      <c r="AH13" s="106">
        <f>((I_VENDITE!AE131-(I_VENDITE!AE131*-$F13))-(I_VENDITE!AE131*$E13)-(I_VENDITE!AE131*$G13))*I_VENDITE!AD185</f>
        <v>9988</v>
      </c>
      <c r="AI13" s="106">
        <f>((I_VENDITE!AF131-(I_VENDITE!AF131*-$F13))-(I_VENDITE!AF131*$E13)-(I_VENDITE!AF131*$G13))*I_VENDITE!AE185</f>
        <v>9988</v>
      </c>
      <c r="AJ13" s="106">
        <f>((I_VENDITE!AG131-(I_VENDITE!AG131*-$F13))-(I_VENDITE!AG131*$E13)-(I_VENDITE!AG131*$G13))*I_VENDITE!AF185</f>
        <v>9988</v>
      </c>
      <c r="AK13" s="106">
        <f>((I_VENDITE!AH131-(I_VENDITE!AH131*-$F13))-(I_VENDITE!AH131*$E13)-(I_VENDITE!AH131*$G13))*I_VENDITE!AG185</f>
        <v>9988</v>
      </c>
      <c r="AL13" s="106">
        <f>((I_VENDITE!AI131-(I_VENDITE!AI131*-$F13))-(I_VENDITE!AI131*$E13)-(I_VENDITE!AI131*$G13))*I_VENDITE!AH185</f>
        <v>9988</v>
      </c>
      <c r="AM13" s="106">
        <f>((I_VENDITE!AJ131-(I_VENDITE!AJ131*-$F13))-(I_VENDITE!AJ131*$E13)-(I_VENDITE!AJ131*$G13))*I_VENDITE!AI185</f>
        <v>9988</v>
      </c>
      <c r="AN13" s="106">
        <f>((I_VENDITE!AK131-(I_VENDITE!AK131*-$F13))-(I_VENDITE!AK131*$E13)-(I_VENDITE!AK131*$G13))*I_VENDITE!AJ185</f>
        <v>9988</v>
      </c>
      <c r="AO13" s="106">
        <f>((I_VENDITE!AL131-(I_VENDITE!AL131*-$F13))-(I_VENDITE!AL131*$E13)-(I_VENDITE!AL131*$G13))*I_VENDITE!AK185</f>
        <v>9988</v>
      </c>
      <c r="AP13" s="106">
        <f>((I_VENDITE!AM131-(I_VENDITE!AM131*-$F13))-(I_VENDITE!AM131*$E13)-(I_VENDITE!AM131*$G13))*I_VENDITE!AL185</f>
        <v>9988</v>
      </c>
      <c r="AQ13" s="106">
        <f>((I_VENDITE!AN131-(I_VENDITE!AN131*-$F13))-(I_VENDITE!AN131*$E13)-(I_VENDITE!AN131*$G13))*I_VENDITE!AM185</f>
        <v>0</v>
      </c>
    </row>
    <row r="14" spans="1:43" ht="15" x14ac:dyDescent="0.25">
      <c r="D14" s="55" t="s">
        <v>566</v>
      </c>
      <c r="E14" s="151">
        <v>1.06E-2</v>
      </c>
      <c r="F14" s="152">
        <v>0.01</v>
      </c>
      <c r="G14" s="151">
        <v>5.9999999999999995E-4</v>
      </c>
      <c r="H14" s="106">
        <f>((I_VENDITE!E132-(I_VENDITE!E132*-$F14))-(I_VENDITE!E132*$E14)-(I_VENDITE!E132*$G14))*I_VENDITE!D186</f>
        <v>11985.6</v>
      </c>
      <c r="I14" s="106">
        <f>((I_VENDITE!F132-(I_VENDITE!F132*-$F14))-(I_VENDITE!F132*$E14)-(I_VENDITE!F132*$G14))*I_VENDITE!E186</f>
        <v>9988</v>
      </c>
      <c r="J14" s="106">
        <f>((I_VENDITE!G132-(I_VENDITE!G132*-$F14))-(I_VENDITE!G132*$E14)-(I_VENDITE!G132*$G14))*I_VENDITE!F186</f>
        <v>9988</v>
      </c>
      <c r="K14" s="106">
        <f>((I_VENDITE!H132-(I_VENDITE!H132*-$F14))-(I_VENDITE!H132*$E14)-(I_VENDITE!H132*$G14))*I_VENDITE!G186</f>
        <v>9988</v>
      </c>
      <c r="L14" s="106">
        <f>((I_VENDITE!I132-(I_VENDITE!I132*-$F14))-(I_VENDITE!I132*$E14)-(I_VENDITE!I132*$G14))*I_VENDITE!H186</f>
        <v>9988</v>
      </c>
      <c r="M14" s="106">
        <f>((I_VENDITE!J132-(I_VENDITE!J132*-$F14))-(I_VENDITE!J132*$E14)-(I_VENDITE!J132*$G14))*I_VENDITE!I186</f>
        <v>9988</v>
      </c>
      <c r="N14" s="106">
        <f>((I_VENDITE!K132-(I_VENDITE!K132*-$F14))-(I_VENDITE!K132*$E14)-(I_VENDITE!K132*$G14))*I_VENDITE!J186</f>
        <v>9988</v>
      </c>
      <c r="O14" s="106">
        <f>((I_VENDITE!L132-(I_VENDITE!L132*-$F14))-(I_VENDITE!L132*$E14)-(I_VENDITE!L132*$G14))*I_VENDITE!K186</f>
        <v>9988</v>
      </c>
      <c r="P14" s="106">
        <f>((I_VENDITE!M132-(I_VENDITE!M132*-$F14))-(I_VENDITE!M132*$E14)-(I_VENDITE!M132*$G14))*I_VENDITE!L186</f>
        <v>9988</v>
      </c>
      <c r="Q14" s="106">
        <f>((I_VENDITE!N132-(I_VENDITE!N132*-$F14))-(I_VENDITE!N132*$E14)-(I_VENDITE!N132*$G14))*I_VENDITE!M186</f>
        <v>9988</v>
      </c>
      <c r="R14" s="106">
        <f>((I_VENDITE!O132-(I_VENDITE!O132*-$F14))-(I_VENDITE!O132*$E14)-(I_VENDITE!O132*$G14))*I_VENDITE!N186</f>
        <v>9988</v>
      </c>
      <c r="S14" s="106">
        <f>((I_VENDITE!P132-(I_VENDITE!P132*-$F14))-(I_VENDITE!P132*$E14)-(I_VENDITE!P132*$G14))*I_VENDITE!O186</f>
        <v>9988</v>
      </c>
      <c r="T14" s="106">
        <f>((I_VENDITE!Q132-(I_VENDITE!Q132*-$F14))-(I_VENDITE!Q132*$E14)-(I_VENDITE!Q132*$G14))*I_VENDITE!P186</f>
        <v>9988</v>
      </c>
      <c r="U14" s="106">
        <f>((I_VENDITE!R132-(I_VENDITE!R132*-$F14))-(I_VENDITE!R132*$E14)-(I_VENDITE!R132*$G14))*I_VENDITE!Q186</f>
        <v>9988</v>
      </c>
      <c r="V14" s="106">
        <f>((I_VENDITE!S132-(I_VENDITE!S132*-$F14))-(I_VENDITE!S132*$E14)-(I_VENDITE!S132*$G14))*I_VENDITE!R186</f>
        <v>9988</v>
      </c>
      <c r="W14" s="106">
        <f>((I_VENDITE!T132-(I_VENDITE!T132*-$F14))-(I_VENDITE!T132*$E14)-(I_VENDITE!T132*$G14))*I_VENDITE!S186</f>
        <v>9988</v>
      </c>
      <c r="X14" s="106">
        <f>((I_VENDITE!U132-(I_VENDITE!U132*-$F14))-(I_VENDITE!U132*$E14)-(I_VENDITE!U132*$G14))*I_VENDITE!T186</f>
        <v>9988</v>
      </c>
      <c r="Y14" s="106">
        <f>((I_VENDITE!V132-(I_VENDITE!V132*-$F14))-(I_VENDITE!V132*$E14)-(I_VENDITE!V132*$G14))*I_VENDITE!U186</f>
        <v>9988</v>
      </c>
      <c r="Z14" s="106">
        <f>((I_VENDITE!W132-(I_VENDITE!W132*-$F14))-(I_VENDITE!W132*$E14)-(I_VENDITE!W132*$G14))*I_VENDITE!V186</f>
        <v>9988</v>
      </c>
      <c r="AA14" s="106">
        <f>((I_VENDITE!X132-(I_VENDITE!X132*-$F14))-(I_VENDITE!X132*$E14)-(I_VENDITE!X132*$G14))*I_VENDITE!W186</f>
        <v>9988</v>
      </c>
      <c r="AB14" s="106">
        <f>((I_VENDITE!Y132-(I_VENDITE!Y132*-$F14))-(I_VENDITE!Y132*$E14)-(I_VENDITE!Y132*$G14))*I_VENDITE!X186</f>
        <v>9988</v>
      </c>
      <c r="AC14" s="106">
        <f>((I_VENDITE!Z132-(I_VENDITE!Z132*-$F14))-(I_VENDITE!Z132*$E14)-(I_VENDITE!Z132*$G14))*I_VENDITE!Y186</f>
        <v>9988</v>
      </c>
      <c r="AD14" s="106">
        <f>((I_VENDITE!AA132-(I_VENDITE!AA132*-$F14))-(I_VENDITE!AA132*$E14)-(I_VENDITE!AA132*$G14))*I_VENDITE!Z186</f>
        <v>9988</v>
      </c>
      <c r="AE14" s="106">
        <f>((I_VENDITE!AB132-(I_VENDITE!AB132*-$F14))-(I_VENDITE!AB132*$E14)-(I_VENDITE!AB132*$G14))*I_VENDITE!AA186</f>
        <v>9988</v>
      </c>
      <c r="AF14" s="106">
        <f>((I_VENDITE!AC132-(I_VENDITE!AC132*-$F14))-(I_VENDITE!AC132*$E14)-(I_VENDITE!AC132*$G14))*I_VENDITE!AB186</f>
        <v>9988</v>
      </c>
      <c r="AG14" s="106">
        <f>((I_VENDITE!AD132-(I_VENDITE!AD132*-$F14))-(I_VENDITE!AD132*$E14)-(I_VENDITE!AD132*$G14))*I_VENDITE!AC186</f>
        <v>9988</v>
      </c>
      <c r="AH14" s="106">
        <f>((I_VENDITE!AE132-(I_VENDITE!AE132*-$F14))-(I_VENDITE!AE132*$E14)-(I_VENDITE!AE132*$G14))*I_VENDITE!AD186</f>
        <v>9988</v>
      </c>
      <c r="AI14" s="106">
        <f>((I_VENDITE!AF132-(I_VENDITE!AF132*-$F14))-(I_VENDITE!AF132*$E14)-(I_VENDITE!AF132*$G14))*I_VENDITE!AE186</f>
        <v>9988</v>
      </c>
      <c r="AJ14" s="106">
        <f>((I_VENDITE!AG132-(I_VENDITE!AG132*-$F14))-(I_VENDITE!AG132*$E14)-(I_VENDITE!AG132*$G14))*I_VENDITE!AF186</f>
        <v>9988</v>
      </c>
      <c r="AK14" s="106">
        <f>((I_VENDITE!AH132-(I_VENDITE!AH132*-$F14))-(I_VENDITE!AH132*$E14)-(I_VENDITE!AH132*$G14))*I_VENDITE!AG186</f>
        <v>9988</v>
      </c>
      <c r="AL14" s="106">
        <f>((I_VENDITE!AI132-(I_VENDITE!AI132*-$F14))-(I_VENDITE!AI132*$E14)-(I_VENDITE!AI132*$G14))*I_VENDITE!AH186</f>
        <v>9988</v>
      </c>
      <c r="AM14" s="106">
        <f>((I_VENDITE!AJ132-(I_VENDITE!AJ132*-$F14))-(I_VENDITE!AJ132*$E14)-(I_VENDITE!AJ132*$G14))*I_VENDITE!AI186</f>
        <v>9988</v>
      </c>
      <c r="AN14" s="106">
        <f>((I_VENDITE!AK132-(I_VENDITE!AK132*-$F14))-(I_VENDITE!AK132*$E14)-(I_VENDITE!AK132*$G14))*I_VENDITE!AJ186</f>
        <v>9988</v>
      </c>
      <c r="AO14" s="106">
        <f>((I_VENDITE!AL132-(I_VENDITE!AL132*-$F14))-(I_VENDITE!AL132*$E14)-(I_VENDITE!AL132*$G14))*I_VENDITE!AK186</f>
        <v>9988</v>
      </c>
      <c r="AP14" s="106">
        <f>((I_VENDITE!AM132-(I_VENDITE!AM132*-$F14))-(I_VENDITE!AM132*$E14)-(I_VENDITE!AM132*$G14))*I_VENDITE!AL186</f>
        <v>9988</v>
      </c>
      <c r="AQ14" s="106">
        <f>((I_VENDITE!AN132-(I_VENDITE!AN132*-$F14))-(I_VENDITE!AN132*$E14)-(I_VENDITE!AN132*$G14))*I_VENDITE!AM186</f>
        <v>0</v>
      </c>
    </row>
    <row r="15" spans="1:43" ht="15" x14ac:dyDescent="0.25">
      <c r="D15" s="55" t="s">
        <v>567</v>
      </c>
      <c r="E15" s="151">
        <v>1.06E-2</v>
      </c>
      <c r="F15" s="152">
        <v>0.01</v>
      </c>
      <c r="G15" s="151">
        <v>5.9999999999999995E-4</v>
      </c>
      <c r="H15" s="106">
        <f>((I_VENDITE!E133-(I_VENDITE!E133*-$F15))-(I_VENDITE!E133*$E15)-(I_VENDITE!E133*$G15))*I_VENDITE!D187</f>
        <v>17978.400000000001</v>
      </c>
      <c r="I15" s="106">
        <f>((I_VENDITE!F133-(I_VENDITE!F133*-$F15))-(I_VENDITE!F133*$E15)-(I_VENDITE!F133*$G15))*I_VENDITE!E187</f>
        <v>9988</v>
      </c>
      <c r="J15" s="106">
        <f>((I_VENDITE!G133-(I_VENDITE!G133*-$F15))-(I_VENDITE!G133*$E15)-(I_VENDITE!G133*$G15))*I_VENDITE!F187</f>
        <v>9988</v>
      </c>
      <c r="K15" s="106">
        <f>((I_VENDITE!H133-(I_VENDITE!H133*-$F15))-(I_VENDITE!H133*$E15)-(I_VENDITE!H133*$G15))*I_VENDITE!G187</f>
        <v>9988</v>
      </c>
      <c r="L15" s="106">
        <f>((I_VENDITE!I133-(I_VENDITE!I133*-$F15))-(I_VENDITE!I133*$E15)-(I_VENDITE!I133*$G15))*I_VENDITE!H187</f>
        <v>9988</v>
      </c>
      <c r="M15" s="106">
        <f>((I_VENDITE!J133-(I_VENDITE!J133*-$F15))-(I_VENDITE!J133*$E15)-(I_VENDITE!J133*$G15))*I_VENDITE!I187</f>
        <v>9988</v>
      </c>
      <c r="N15" s="106">
        <f>((I_VENDITE!K133-(I_VENDITE!K133*-$F15))-(I_VENDITE!K133*$E15)-(I_VENDITE!K133*$G15))*I_VENDITE!J187</f>
        <v>9988</v>
      </c>
      <c r="O15" s="106">
        <f>((I_VENDITE!L133-(I_VENDITE!L133*-$F15))-(I_VENDITE!L133*$E15)-(I_VENDITE!L133*$G15))*I_VENDITE!K187</f>
        <v>9988</v>
      </c>
      <c r="P15" s="106">
        <f>((I_VENDITE!M133-(I_VENDITE!M133*-$F15))-(I_VENDITE!M133*$E15)-(I_VENDITE!M133*$G15))*I_VENDITE!L187</f>
        <v>9988</v>
      </c>
      <c r="Q15" s="106">
        <f>((I_VENDITE!N133-(I_VENDITE!N133*-$F15))-(I_VENDITE!N133*$E15)-(I_VENDITE!N133*$G15))*I_VENDITE!M187</f>
        <v>9988</v>
      </c>
      <c r="R15" s="106">
        <f>((I_VENDITE!O133-(I_VENDITE!O133*-$F15))-(I_VENDITE!O133*$E15)-(I_VENDITE!O133*$G15))*I_VENDITE!N187</f>
        <v>9988</v>
      </c>
      <c r="S15" s="106">
        <f>((I_VENDITE!P133-(I_VENDITE!P133*-$F15))-(I_VENDITE!P133*$E15)-(I_VENDITE!P133*$G15))*I_VENDITE!O187</f>
        <v>9988</v>
      </c>
      <c r="T15" s="106">
        <f>((I_VENDITE!Q133-(I_VENDITE!Q133*-$F15))-(I_VENDITE!Q133*$E15)-(I_VENDITE!Q133*$G15))*I_VENDITE!P187</f>
        <v>9988</v>
      </c>
      <c r="U15" s="106">
        <f>((I_VENDITE!R133-(I_VENDITE!R133*-$F15))-(I_VENDITE!R133*$E15)-(I_VENDITE!R133*$G15))*I_VENDITE!Q187</f>
        <v>9988</v>
      </c>
      <c r="V15" s="106">
        <f>((I_VENDITE!S133-(I_VENDITE!S133*-$F15))-(I_VENDITE!S133*$E15)-(I_VENDITE!S133*$G15))*I_VENDITE!R187</f>
        <v>9988</v>
      </c>
      <c r="W15" s="106">
        <f>((I_VENDITE!T133-(I_VENDITE!T133*-$F15))-(I_VENDITE!T133*$E15)-(I_VENDITE!T133*$G15))*I_VENDITE!S187</f>
        <v>9988</v>
      </c>
      <c r="X15" s="106">
        <f>((I_VENDITE!U133-(I_VENDITE!U133*-$F15))-(I_VENDITE!U133*$E15)-(I_VENDITE!U133*$G15))*I_VENDITE!T187</f>
        <v>9988</v>
      </c>
      <c r="Y15" s="106">
        <f>((I_VENDITE!V133-(I_VENDITE!V133*-$F15))-(I_VENDITE!V133*$E15)-(I_VENDITE!V133*$G15))*I_VENDITE!U187</f>
        <v>9988</v>
      </c>
      <c r="Z15" s="106">
        <f>((I_VENDITE!W133-(I_VENDITE!W133*-$F15))-(I_VENDITE!W133*$E15)-(I_VENDITE!W133*$G15))*I_VENDITE!V187</f>
        <v>9988</v>
      </c>
      <c r="AA15" s="106">
        <f>((I_VENDITE!X133-(I_VENDITE!X133*-$F15))-(I_VENDITE!X133*$E15)-(I_VENDITE!X133*$G15))*I_VENDITE!W187</f>
        <v>9988</v>
      </c>
      <c r="AB15" s="106">
        <f>((I_VENDITE!Y133-(I_VENDITE!Y133*-$F15))-(I_VENDITE!Y133*$E15)-(I_VENDITE!Y133*$G15))*I_VENDITE!X187</f>
        <v>9988</v>
      </c>
      <c r="AC15" s="106">
        <f>((I_VENDITE!Z133-(I_VENDITE!Z133*-$F15))-(I_VENDITE!Z133*$E15)-(I_VENDITE!Z133*$G15))*I_VENDITE!Y187</f>
        <v>9988</v>
      </c>
      <c r="AD15" s="106">
        <f>((I_VENDITE!AA133-(I_VENDITE!AA133*-$F15))-(I_VENDITE!AA133*$E15)-(I_VENDITE!AA133*$G15))*I_VENDITE!Z187</f>
        <v>9988</v>
      </c>
      <c r="AE15" s="106">
        <f>((I_VENDITE!AB133-(I_VENDITE!AB133*-$F15))-(I_VENDITE!AB133*$E15)-(I_VENDITE!AB133*$G15))*I_VENDITE!AA187</f>
        <v>9988</v>
      </c>
      <c r="AF15" s="106">
        <f>((I_VENDITE!AC133-(I_VENDITE!AC133*-$F15))-(I_VENDITE!AC133*$E15)-(I_VENDITE!AC133*$G15))*I_VENDITE!AB187</f>
        <v>9988</v>
      </c>
      <c r="AG15" s="106">
        <f>((I_VENDITE!AD133-(I_VENDITE!AD133*-$F15))-(I_VENDITE!AD133*$E15)-(I_VENDITE!AD133*$G15))*I_VENDITE!AC187</f>
        <v>9988</v>
      </c>
      <c r="AH15" s="106">
        <f>((I_VENDITE!AE133-(I_VENDITE!AE133*-$F15))-(I_VENDITE!AE133*$E15)-(I_VENDITE!AE133*$G15))*I_VENDITE!AD187</f>
        <v>9988</v>
      </c>
      <c r="AI15" s="106">
        <f>((I_VENDITE!AF133-(I_VENDITE!AF133*-$F15))-(I_VENDITE!AF133*$E15)-(I_VENDITE!AF133*$G15))*I_VENDITE!AE187</f>
        <v>9988</v>
      </c>
      <c r="AJ15" s="106">
        <f>((I_VENDITE!AG133-(I_VENDITE!AG133*-$F15))-(I_VENDITE!AG133*$E15)-(I_VENDITE!AG133*$G15))*I_VENDITE!AF187</f>
        <v>9988</v>
      </c>
      <c r="AK15" s="106">
        <f>((I_VENDITE!AH133-(I_VENDITE!AH133*-$F15))-(I_VENDITE!AH133*$E15)-(I_VENDITE!AH133*$G15))*I_VENDITE!AG187</f>
        <v>9988</v>
      </c>
      <c r="AL15" s="106">
        <f>((I_VENDITE!AI133-(I_VENDITE!AI133*-$F15))-(I_VENDITE!AI133*$E15)-(I_VENDITE!AI133*$G15))*I_VENDITE!AH187</f>
        <v>9988</v>
      </c>
      <c r="AM15" s="106">
        <f>((I_VENDITE!AJ133-(I_VENDITE!AJ133*-$F15))-(I_VENDITE!AJ133*$E15)-(I_VENDITE!AJ133*$G15))*I_VENDITE!AI187</f>
        <v>9988</v>
      </c>
      <c r="AN15" s="106">
        <f>((I_VENDITE!AK133-(I_VENDITE!AK133*-$F15))-(I_VENDITE!AK133*$E15)-(I_VENDITE!AK133*$G15))*I_VENDITE!AJ187</f>
        <v>9988</v>
      </c>
      <c r="AO15" s="106">
        <f>((I_VENDITE!AL133-(I_VENDITE!AL133*-$F15))-(I_VENDITE!AL133*$E15)-(I_VENDITE!AL133*$G15))*I_VENDITE!AK187</f>
        <v>9988</v>
      </c>
      <c r="AP15" s="106">
        <f>((I_VENDITE!AM133-(I_VENDITE!AM133*-$F15))-(I_VENDITE!AM133*$E15)-(I_VENDITE!AM133*$G15))*I_VENDITE!AL187</f>
        <v>9988</v>
      </c>
      <c r="AQ15" s="106">
        <f>((I_VENDITE!AN133-(I_VENDITE!AN133*-$F15))-(I_VENDITE!AN133*$E15)-(I_VENDITE!AN133*$G15))*I_VENDITE!AM187</f>
        <v>0</v>
      </c>
    </row>
    <row r="16" spans="1:43" ht="15" x14ac:dyDescent="0.25">
      <c r="D16" s="55" t="s">
        <v>568</v>
      </c>
      <c r="E16" s="151">
        <v>1.06E-2</v>
      </c>
      <c r="F16" s="152">
        <v>0.01</v>
      </c>
      <c r="G16" s="151">
        <v>5.9999999999999995E-4</v>
      </c>
      <c r="H16" s="106">
        <f>((I_VENDITE!E134-(I_VENDITE!E134*-$F16))-(I_VENDITE!E134*$E16)-(I_VENDITE!E134*$G16))*I_VENDITE!D188</f>
        <v>18977.200000000004</v>
      </c>
      <c r="I16" s="106">
        <f>((I_VENDITE!F134-(I_VENDITE!F134*-$F16))-(I_VENDITE!F134*$E16)-(I_VENDITE!F134*$G16))*I_VENDITE!E188</f>
        <v>9988</v>
      </c>
      <c r="J16" s="106">
        <f>((I_VENDITE!G134-(I_VENDITE!G134*-$F16))-(I_VENDITE!G134*$E16)-(I_VENDITE!G134*$G16))*I_VENDITE!F188</f>
        <v>9988</v>
      </c>
      <c r="K16" s="106">
        <f>((I_VENDITE!H134-(I_VENDITE!H134*-$F16))-(I_VENDITE!H134*$E16)-(I_VENDITE!H134*$G16))*I_VENDITE!G188</f>
        <v>9988</v>
      </c>
      <c r="L16" s="106">
        <f>((I_VENDITE!I134-(I_VENDITE!I134*-$F16))-(I_VENDITE!I134*$E16)-(I_VENDITE!I134*$G16))*I_VENDITE!H188</f>
        <v>9988</v>
      </c>
      <c r="M16" s="106">
        <f>((I_VENDITE!J134-(I_VENDITE!J134*-$F16))-(I_VENDITE!J134*$E16)-(I_VENDITE!J134*$G16))*I_VENDITE!I188</f>
        <v>9988</v>
      </c>
      <c r="N16" s="106">
        <f>((I_VENDITE!K134-(I_VENDITE!K134*-$F16))-(I_VENDITE!K134*$E16)-(I_VENDITE!K134*$G16))*I_VENDITE!J188</f>
        <v>9988</v>
      </c>
      <c r="O16" s="106">
        <f>((I_VENDITE!L134-(I_VENDITE!L134*-$F16))-(I_VENDITE!L134*$E16)-(I_VENDITE!L134*$G16))*I_VENDITE!K188</f>
        <v>9988</v>
      </c>
      <c r="P16" s="106">
        <f>((I_VENDITE!M134-(I_VENDITE!M134*-$F16))-(I_VENDITE!M134*$E16)-(I_VENDITE!M134*$G16))*I_VENDITE!L188</f>
        <v>9988</v>
      </c>
      <c r="Q16" s="106">
        <f>((I_VENDITE!N134-(I_VENDITE!N134*-$F16))-(I_VENDITE!N134*$E16)-(I_VENDITE!N134*$G16))*I_VENDITE!M188</f>
        <v>9988</v>
      </c>
      <c r="R16" s="106">
        <f>((I_VENDITE!O134-(I_VENDITE!O134*-$F16))-(I_VENDITE!O134*$E16)-(I_VENDITE!O134*$G16))*I_VENDITE!N188</f>
        <v>9988</v>
      </c>
      <c r="S16" s="106">
        <f>((I_VENDITE!P134-(I_VENDITE!P134*-$F16))-(I_VENDITE!P134*$E16)-(I_VENDITE!P134*$G16))*I_VENDITE!O188</f>
        <v>9988</v>
      </c>
      <c r="T16" s="106">
        <f>((I_VENDITE!Q134-(I_VENDITE!Q134*-$F16))-(I_VENDITE!Q134*$E16)-(I_VENDITE!Q134*$G16))*I_VENDITE!P188</f>
        <v>9988</v>
      </c>
      <c r="U16" s="106">
        <f>((I_VENDITE!R134-(I_VENDITE!R134*-$F16))-(I_VENDITE!R134*$E16)-(I_VENDITE!R134*$G16))*I_VENDITE!Q188</f>
        <v>9988</v>
      </c>
      <c r="V16" s="106">
        <f>((I_VENDITE!S134-(I_VENDITE!S134*-$F16))-(I_VENDITE!S134*$E16)-(I_VENDITE!S134*$G16))*I_VENDITE!R188</f>
        <v>9988</v>
      </c>
      <c r="W16" s="106">
        <f>((I_VENDITE!T134-(I_VENDITE!T134*-$F16))-(I_VENDITE!T134*$E16)-(I_VENDITE!T134*$G16))*I_VENDITE!S188</f>
        <v>9988</v>
      </c>
      <c r="X16" s="106">
        <f>((I_VENDITE!U134-(I_VENDITE!U134*-$F16))-(I_VENDITE!U134*$E16)-(I_VENDITE!U134*$G16))*I_VENDITE!T188</f>
        <v>9988</v>
      </c>
      <c r="Y16" s="106">
        <f>((I_VENDITE!V134-(I_VENDITE!V134*-$F16))-(I_VENDITE!V134*$E16)-(I_VENDITE!V134*$G16))*I_VENDITE!U188</f>
        <v>9988</v>
      </c>
      <c r="Z16" s="106">
        <f>((I_VENDITE!W134-(I_VENDITE!W134*-$F16))-(I_VENDITE!W134*$E16)-(I_VENDITE!W134*$G16))*I_VENDITE!V188</f>
        <v>9988</v>
      </c>
      <c r="AA16" s="106">
        <f>((I_VENDITE!X134-(I_VENDITE!X134*-$F16))-(I_VENDITE!X134*$E16)-(I_VENDITE!X134*$G16))*I_VENDITE!W188</f>
        <v>9988</v>
      </c>
      <c r="AB16" s="106">
        <f>((I_VENDITE!Y134-(I_VENDITE!Y134*-$F16))-(I_VENDITE!Y134*$E16)-(I_VENDITE!Y134*$G16))*I_VENDITE!X188</f>
        <v>9988</v>
      </c>
      <c r="AC16" s="106">
        <f>((I_VENDITE!Z134-(I_VENDITE!Z134*-$F16))-(I_VENDITE!Z134*$E16)-(I_VENDITE!Z134*$G16))*I_VENDITE!Y188</f>
        <v>9988</v>
      </c>
      <c r="AD16" s="106">
        <f>((I_VENDITE!AA134-(I_VENDITE!AA134*-$F16))-(I_VENDITE!AA134*$E16)-(I_VENDITE!AA134*$G16))*I_VENDITE!Z188</f>
        <v>9988</v>
      </c>
      <c r="AE16" s="106">
        <f>((I_VENDITE!AB134-(I_VENDITE!AB134*-$F16))-(I_VENDITE!AB134*$E16)-(I_VENDITE!AB134*$G16))*I_VENDITE!AA188</f>
        <v>9988</v>
      </c>
      <c r="AF16" s="106">
        <f>((I_VENDITE!AC134-(I_VENDITE!AC134*-$F16))-(I_VENDITE!AC134*$E16)-(I_VENDITE!AC134*$G16))*I_VENDITE!AB188</f>
        <v>9988</v>
      </c>
      <c r="AG16" s="106">
        <f>((I_VENDITE!AD134-(I_VENDITE!AD134*-$F16))-(I_VENDITE!AD134*$E16)-(I_VENDITE!AD134*$G16))*I_VENDITE!AC188</f>
        <v>9988</v>
      </c>
      <c r="AH16" s="106">
        <f>((I_VENDITE!AE134-(I_VENDITE!AE134*-$F16))-(I_VENDITE!AE134*$E16)-(I_VENDITE!AE134*$G16))*I_VENDITE!AD188</f>
        <v>9988</v>
      </c>
      <c r="AI16" s="106">
        <f>((I_VENDITE!AF134-(I_VENDITE!AF134*-$F16))-(I_VENDITE!AF134*$E16)-(I_VENDITE!AF134*$G16))*I_VENDITE!AE188</f>
        <v>9988</v>
      </c>
      <c r="AJ16" s="106">
        <f>((I_VENDITE!AG134-(I_VENDITE!AG134*-$F16))-(I_VENDITE!AG134*$E16)-(I_VENDITE!AG134*$G16))*I_VENDITE!AF188</f>
        <v>9988</v>
      </c>
      <c r="AK16" s="106">
        <f>((I_VENDITE!AH134-(I_VENDITE!AH134*-$F16))-(I_VENDITE!AH134*$E16)-(I_VENDITE!AH134*$G16))*I_VENDITE!AG188</f>
        <v>9988</v>
      </c>
      <c r="AL16" s="106">
        <f>((I_VENDITE!AI134-(I_VENDITE!AI134*-$F16))-(I_VENDITE!AI134*$E16)-(I_VENDITE!AI134*$G16))*I_VENDITE!AH188</f>
        <v>9988</v>
      </c>
      <c r="AM16" s="106">
        <f>((I_VENDITE!AJ134-(I_VENDITE!AJ134*-$F16))-(I_VENDITE!AJ134*$E16)-(I_VENDITE!AJ134*$G16))*I_VENDITE!AI188</f>
        <v>9988</v>
      </c>
      <c r="AN16" s="106">
        <f>((I_VENDITE!AK134-(I_VENDITE!AK134*-$F16))-(I_VENDITE!AK134*$E16)-(I_VENDITE!AK134*$G16))*I_VENDITE!AJ188</f>
        <v>9988</v>
      </c>
      <c r="AO16" s="106">
        <f>((I_VENDITE!AL134-(I_VENDITE!AL134*-$F16))-(I_VENDITE!AL134*$E16)-(I_VENDITE!AL134*$G16))*I_VENDITE!AK188</f>
        <v>9988</v>
      </c>
      <c r="AP16" s="106">
        <f>((I_VENDITE!AM134-(I_VENDITE!AM134*-$F16))-(I_VENDITE!AM134*$E16)-(I_VENDITE!AM134*$G16))*I_VENDITE!AL188</f>
        <v>9988</v>
      </c>
      <c r="AQ16" s="106">
        <f>((I_VENDITE!AN134-(I_VENDITE!AN134*-$F16))-(I_VENDITE!AN134*$E16)-(I_VENDITE!AN134*$G16))*I_VENDITE!AM188</f>
        <v>0</v>
      </c>
    </row>
    <row r="17" spans="4:43" ht="15" x14ac:dyDescent="0.25">
      <c r="D17" s="55" t="s">
        <v>569</v>
      </c>
      <c r="E17" s="151">
        <v>1.06E-2</v>
      </c>
      <c r="F17" s="152">
        <v>0.01</v>
      </c>
      <c r="G17" s="151">
        <v>5.9999999999999995E-4</v>
      </c>
      <c r="H17" s="106">
        <f>((I_VENDITE!E135-(I_VENDITE!E135*-$F17))-(I_VENDITE!E135*$E17)-(I_VENDITE!E135*$G17))*I_VENDITE!D189</f>
        <v>29464.600000000002</v>
      </c>
      <c r="I17" s="106">
        <f>((I_VENDITE!F135-(I_VENDITE!F135*-$F17))-(I_VENDITE!F135*$E17)-(I_VENDITE!F135*$G17))*I_VENDITE!E189</f>
        <v>9988</v>
      </c>
      <c r="J17" s="106">
        <f>((I_VENDITE!G135-(I_VENDITE!G135*-$F17))-(I_VENDITE!G135*$E17)-(I_VENDITE!G135*$G17))*I_VENDITE!F189</f>
        <v>9988</v>
      </c>
      <c r="K17" s="106">
        <f>((I_VENDITE!H135-(I_VENDITE!H135*-$F17))-(I_VENDITE!H135*$E17)-(I_VENDITE!H135*$G17))*I_VENDITE!G189</f>
        <v>9988</v>
      </c>
      <c r="L17" s="106">
        <f>((I_VENDITE!I135-(I_VENDITE!I135*-$F17))-(I_VENDITE!I135*$E17)-(I_VENDITE!I135*$G17))*I_VENDITE!H189</f>
        <v>9988</v>
      </c>
      <c r="M17" s="106">
        <f>((I_VENDITE!J135-(I_VENDITE!J135*-$F17))-(I_VENDITE!J135*$E17)-(I_VENDITE!J135*$G17))*I_VENDITE!I189</f>
        <v>9988</v>
      </c>
      <c r="N17" s="106">
        <f>((I_VENDITE!K135-(I_VENDITE!K135*-$F17))-(I_VENDITE!K135*$E17)-(I_VENDITE!K135*$G17))*I_VENDITE!J189</f>
        <v>9988</v>
      </c>
      <c r="O17" s="106">
        <f>((I_VENDITE!L135-(I_VENDITE!L135*-$F17))-(I_VENDITE!L135*$E17)-(I_VENDITE!L135*$G17))*I_VENDITE!K189</f>
        <v>9988</v>
      </c>
      <c r="P17" s="106">
        <f>((I_VENDITE!M135-(I_VENDITE!M135*-$F17))-(I_VENDITE!M135*$E17)-(I_VENDITE!M135*$G17))*I_VENDITE!L189</f>
        <v>9988</v>
      </c>
      <c r="Q17" s="106">
        <f>((I_VENDITE!N135-(I_VENDITE!N135*-$F17))-(I_VENDITE!N135*$E17)-(I_VENDITE!N135*$G17))*I_VENDITE!M189</f>
        <v>9988</v>
      </c>
      <c r="R17" s="106">
        <f>((I_VENDITE!O135-(I_VENDITE!O135*-$F17))-(I_VENDITE!O135*$E17)-(I_VENDITE!O135*$G17))*I_VENDITE!N189</f>
        <v>9988</v>
      </c>
      <c r="S17" s="106">
        <f>((I_VENDITE!P135-(I_VENDITE!P135*-$F17))-(I_VENDITE!P135*$E17)-(I_VENDITE!P135*$G17))*I_VENDITE!O189</f>
        <v>9988</v>
      </c>
      <c r="T17" s="106">
        <f>((I_VENDITE!Q135-(I_VENDITE!Q135*-$F17))-(I_VENDITE!Q135*$E17)-(I_VENDITE!Q135*$G17))*I_VENDITE!P189</f>
        <v>9988</v>
      </c>
      <c r="U17" s="106">
        <f>((I_VENDITE!R135-(I_VENDITE!R135*-$F17))-(I_VENDITE!R135*$E17)-(I_VENDITE!R135*$G17))*I_VENDITE!Q189</f>
        <v>9988</v>
      </c>
      <c r="V17" s="106">
        <f>((I_VENDITE!S135-(I_VENDITE!S135*-$F17))-(I_VENDITE!S135*$E17)-(I_VENDITE!S135*$G17))*I_VENDITE!R189</f>
        <v>9988</v>
      </c>
      <c r="W17" s="106">
        <f>((I_VENDITE!T135-(I_VENDITE!T135*-$F17))-(I_VENDITE!T135*$E17)-(I_VENDITE!T135*$G17))*I_VENDITE!S189</f>
        <v>9988</v>
      </c>
      <c r="X17" s="106">
        <f>((I_VENDITE!U135-(I_VENDITE!U135*-$F17))-(I_VENDITE!U135*$E17)-(I_VENDITE!U135*$G17))*I_VENDITE!T189</f>
        <v>9988</v>
      </c>
      <c r="Y17" s="106">
        <f>((I_VENDITE!V135-(I_VENDITE!V135*-$F17))-(I_VENDITE!V135*$E17)-(I_VENDITE!V135*$G17))*I_VENDITE!U189</f>
        <v>9988</v>
      </c>
      <c r="Z17" s="106">
        <f>((I_VENDITE!W135-(I_VENDITE!W135*-$F17))-(I_VENDITE!W135*$E17)-(I_VENDITE!W135*$G17))*I_VENDITE!V189</f>
        <v>9988</v>
      </c>
      <c r="AA17" s="106">
        <f>((I_VENDITE!X135-(I_VENDITE!X135*-$F17))-(I_VENDITE!X135*$E17)-(I_VENDITE!X135*$G17))*I_VENDITE!W189</f>
        <v>9988</v>
      </c>
      <c r="AB17" s="106">
        <f>((I_VENDITE!Y135-(I_VENDITE!Y135*-$F17))-(I_VENDITE!Y135*$E17)-(I_VENDITE!Y135*$G17))*I_VENDITE!X189</f>
        <v>9988</v>
      </c>
      <c r="AC17" s="106">
        <f>((I_VENDITE!Z135-(I_VENDITE!Z135*-$F17))-(I_VENDITE!Z135*$E17)-(I_VENDITE!Z135*$G17))*I_VENDITE!Y189</f>
        <v>9988</v>
      </c>
      <c r="AD17" s="106">
        <f>((I_VENDITE!AA135-(I_VENDITE!AA135*-$F17))-(I_VENDITE!AA135*$E17)-(I_VENDITE!AA135*$G17))*I_VENDITE!Z189</f>
        <v>9988</v>
      </c>
      <c r="AE17" s="106">
        <f>((I_VENDITE!AB135-(I_VENDITE!AB135*-$F17))-(I_VENDITE!AB135*$E17)-(I_VENDITE!AB135*$G17))*I_VENDITE!AA189</f>
        <v>9988</v>
      </c>
      <c r="AF17" s="106">
        <f>((I_VENDITE!AC135-(I_VENDITE!AC135*-$F17))-(I_VENDITE!AC135*$E17)-(I_VENDITE!AC135*$G17))*I_VENDITE!AB189</f>
        <v>9988</v>
      </c>
      <c r="AG17" s="106">
        <f>((I_VENDITE!AD135-(I_VENDITE!AD135*-$F17))-(I_VENDITE!AD135*$E17)-(I_VENDITE!AD135*$G17))*I_VENDITE!AC189</f>
        <v>9988</v>
      </c>
      <c r="AH17" s="106">
        <f>((I_VENDITE!AE135-(I_VENDITE!AE135*-$F17))-(I_VENDITE!AE135*$E17)-(I_VENDITE!AE135*$G17))*I_VENDITE!AD189</f>
        <v>9988</v>
      </c>
      <c r="AI17" s="106">
        <f>((I_VENDITE!AF135-(I_VENDITE!AF135*-$F17))-(I_VENDITE!AF135*$E17)-(I_VENDITE!AF135*$G17))*I_VENDITE!AE189</f>
        <v>9988</v>
      </c>
      <c r="AJ17" s="106">
        <f>((I_VENDITE!AG135-(I_VENDITE!AG135*-$F17))-(I_VENDITE!AG135*$E17)-(I_VENDITE!AG135*$G17))*I_VENDITE!AF189</f>
        <v>9988</v>
      </c>
      <c r="AK17" s="106">
        <f>((I_VENDITE!AH135-(I_VENDITE!AH135*-$F17))-(I_VENDITE!AH135*$E17)-(I_VENDITE!AH135*$G17))*I_VENDITE!AG189</f>
        <v>9988</v>
      </c>
      <c r="AL17" s="106">
        <f>((I_VENDITE!AI135-(I_VENDITE!AI135*-$F17))-(I_VENDITE!AI135*$E17)-(I_VENDITE!AI135*$G17))*I_VENDITE!AH189</f>
        <v>9988</v>
      </c>
      <c r="AM17" s="106">
        <f>((I_VENDITE!AJ135-(I_VENDITE!AJ135*-$F17))-(I_VENDITE!AJ135*$E17)-(I_VENDITE!AJ135*$G17))*I_VENDITE!AI189</f>
        <v>9988</v>
      </c>
      <c r="AN17" s="106">
        <f>((I_VENDITE!AK135-(I_VENDITE!AK135*-$F17))-(I_VENDITE!AK135*$E17)-(I_VENDITE!AK135*$G17))*I_VENDITE!AJ189</f>
        <v>9988</v>
      </c>
      <c r="AO17" s="106">
        <f>((I_VENDITE!AL135-(I_VENDITE!AL135*-$F17))-(I_VENDITE!AL135*$E17)-(I_VENDITE!AL135*$G17))*I_VENDITE!AK189</f>
        <v>9988</v>
      </c>
      <c r="AP17" s="106">
        <f>((I_VENDITE!AM135-(I_VENDITE!AM135*-$F17))-(I_VENDITE!AM135*$E17)-(I_VENDITE!AM135*$G17))*I_VENDITE!AL189</f>
        <v>9988</v>
      </c>
      <c r="AQ17" s="106">
        <f>((I_VENDITE!AN135-(I_VENDITE!AN135*-$F17))-(I_VENDITE!AN135*$E17)-(I_VENDITE!AN135*$G17))*I_VENDITE!AM189</f>
        <v>0</v>
      </c>
    </row>
    <row r="18" spans="4:43" ht="15" x14ac:dyDescent="0.25">
      <c r="D18" s="55" t="s">
        <v>570</v>
      </c>
      <c r="E18" s="151">
        <v>1.06E-2</v>
      </c>
      <c r="F18" s="152">
        <v>0.01</v>
      </c>
      <c r="G18" s="151">
        <v>5.9999999999999995E-4</v>
      </c>
      <c r="H18" s="106">
        <f>((I_VENDITE!E136-(I_VENDITE!E136*-$F18))-(I_VENDITE!E136*$E18)-(I_VENDITE!E136*$G18))*I_VENDITE!D190</f>
        <v>9988</v>
      </c>
      <c r="I18" s="106">
        <f>((I_VENDITE!F136-(I_VENDITE!F136*-$F18))-(I_VENDITE!F136*$E18)-(I_VENDITE!F136*$G18))*I_VENDITE!E190</f>
        <v>9988</v>
      </c>
      <c r="J18" s="106">
        <f>((I_VENDITE!G136-(I_VENDITE!G136*-$F18))-(I_VENDITE!G136*$E18)-(I_VENDITE!G136*$G18))*I_VENDITE!F190</f>
        <v>9988</v>
      </c>
      <c r="K18" s="106">
        <f>((I_VENDITE!H136-(I_VENDITE!H136*-$F18))-(I_VENDITE!H136*$E18)-(I_VENDITE!H136*$G18))*I_VENDITE!G190</f>
        <v>9988</v>
      </c>
      <c r="L18" s="106">
        <f>((I_VENDITE!I136-(I_VENDITE!I136*-$F18))-(I_VENDITE!I136*$E18)-(I_VENDITE!I136*$G18))*I_VENDITE!H190</f>
        <v>9988</v>
      </c>
      <c r="M18" s="106">
        <f>((I_VENDITE!J136-(I_VENDITE!J136*-$F18))-(I_VENDITE!J136*$E18)-(I_VENDITE!J136*$G18))*I_VENDITE!I190</f>
        <v>9988</v>
      </c>
      <c r="N18" s="106">
        <f>((I_VENDITE!K136-(I_VENDITE!K136*-$F18))-(I_VENDITE!K136*$E18)-(I_VENDITE!K136*$G18))*I_VENDITE!J190</f>
        <v>9988</v>
      </c>
      <c r="O18" s="106">
        <f>((I_VENDITE!L136-(I_VENDITE!L136*-$F18))-(I_VENDITE!L136*$E18)-(I_VENDITE!L136*$G18))*I_VENDITE!K190</f>
        <v>9988</v>
      </c>
      <c r="P18" s="106">
        <f>((I_VENDITE!M136-(I_VENDITE!M136*-$F18))-(I_VENDITE!M136*$E18)-(I_VENDITE!M136*$G18))*I_VENDITE!L190</f>
        <v>9988</v>
      </c>
      <c r="Q18" s="106">
        <f>((I_VENDITE!N136-(I_VENDITE!N136*-$F18))-(I_VENDITE!N136*$E18)-(I_VENDITE!N136*$G18))*I_VENDITE!M190</f>
        <v>9988</v>
      </c>
      <c r="R18" s="106">
        <f>((I_VENDITE!O136-(I_VENDITE!O136*-$F18))-(I_VENDITE!O136*$E18)-(I_VENDITE!O136*$G18))*I_VENDITE!N190</f>
        <v>9988</v>
      </c>
      <c r="S18" s="106">
        <f>((I_VENDITE!P136-(I_VENDITE!P136*-$F18))-(I_VENDITE!P136*$E18)-(I_VENDITE!P136*$G18))*I_VENDITE!O190</f>
        <v>9988</v>
      </c>
      <c r="T18" s="106">
        <f>((I_VENDITE!Q136-(I_VENDITE!Q136*-$F18))-(I_VENDITE!Q136*$E18)-(I_VENDITE!Q136*$G18))*I_VENDITE!P190</f>
        <v>9988</v>
      </c>
      <c r="U18" s="106">
        <f>((I_VENDITE!R136-(I_VENDITE!R136*-$F18))-(I_VENDITE!R136*$E18)-(I_VENDITE!R136*$G18))*I_VENDITE!Q190</f>
        <v>9988</v>
      </c>
      <c r="V18" s="106">
        <f>((I_VENDITE!S136-(I_VENDITE!S136*-$F18))-(I_VENDITE!S136*$E18)-(I_VENDITE!S136*$G18))*I_VENDITE!R190</f>
        <v>9988</v>
      </c>
      <c r="W18" s="106">
        <f>((I_VENDITE!T136-(I_VENDITE!T136*-$F18))-(I_VENDITE!T136*$E18)-(I_VENDITE!T136*$G18))*I_VENDITE!S190</f>
        <v>9988</v>
      </c>
      <c r="X18" s="106">
        <f>((I_VENDITE!U136-(I_VENDITE!U136*-$F18))-(I_VENDITE!U136*$E18)-(I_VENDITE!U136*$G18))*I_VENDITE!T190</f>
        <v>9988</v>
      </c>
      <c r="Y18" s="106">
        <f>((I_VENDITE!V136-(I_VENDITE!V136*-$F18))-(I_VENDITE!V136*$E18)-(I_VENDITE!V136*$G18))*I_VENDITE!U190</f>
        <v>9988</v>
      </c>
      <c r="Z18" s="106">
        <f>((I_VENDITE!W136-(I_VENDITE!W136*-$F18))-(I_VENDITE!W136*$E18)-(I_VENDITE!W136*$G18))*I_VENDITE!V190</f>
        <v>9988</v>
      </c>
      <c r="AA18" s="106">
        <f>((I_VENDITE!X136-(I_VENDITE!X136*-$F18))-(I_VENDITE!X136*$E18)-(I_VENDITE!X136*$G18))*I_VENDITE!W190</f>
        <v>9988</v>
      </c>
      <c r="AB18" s="106">
        <f>((I_VENDITE!Y136-(I_VENDITE!Y136*-$F18))-(I_VENDITE!Y136*$E18)-(I_VENDITE!Y136*$G18))*I_VENDITE!X190</f>
        <v>9988</v>
      </c>
      <c r="AC18" s="106">
        <f>((I_VENDITE!Z136-(I_VENDITE!Z136*-$F18))-(I_VENDITE!Z136*$E18)-(I_VENDITE!Z136*$G18))*I_VENDITE!Y190</f>
        <v>9988</v>
      </c>
      <c r="AD18" s="106">
        <f>((I_VENDITE!AA136-(I_VENDITE!AA136*-$F18))-(I_VENDITE!AA136*$E18)-(I_VENDITE!AA136*$G18))*I_VENDITE!Z190</f>
        <v>9988</v>
      </c>
      <c r="AE18" s="106">
        <f>((I_VENDITE!AB136-(I_VENDITE!AB136*-$F18))-(I_VENDITE!AB136*$E18)-(I_VENDITE!AB136*$G18))*I_VENDITE!AA190</f>
        <v>9988</v>
      </c>
      <c r="AF18" s="106">
        <f>((I_VENDITE!AC136-(I_VENDITE!AC136*-$F18))-(I_VENDITE!AC136*$E18)-(I_VENDITE!AC136*$G18))*I_VENDITE!AB190</f>
        <v>9988</v>
      </c>
      <c r="AG18" s="106">
        <f>((I_VENDITE!AD136-(I_VENDITE!AD136*-$F18))-(I_VENDITE!AD136*$E18)-(I_VENDITE!AD136*$G18))*I_VENDITE!AC190</f>
        <v>9988</v>
      </c>
      <c r="AH18" s="106">
        <f>((I_VENDITE!AE136-(I_VENDITE!AE136*-$F18))-(I_VENDITE!AE136*$E18)-(I_VENDITE!AE136*$G18))*I_VENDITE!AD190</f>
        <v>9988</v>
      </c>
      <c r="AI18" s="106">
        <f>((I_VENDITE!AF136-(I_VENDITE!AF136*-$F18))-(I_VENDITE!AF136*$E18)-(I_VENDITE!AF136*$G18))*I_VENDITE!AE190</f>
        <v>9988</v>
      </c>
      <c r="AJ18" s="106">
        <f>((I_VENDITE!AG136-(I_VENDITE!AG136*-$F18))-(I_VENDITE!AG136*$E18)-(I_VENDITE!AG136*$G18))*I_VENDITE!AF190</f>
        <v>9988</v>
      </c>
      <c r="AK18" s="106">
        <f>((I_VENDITE!AH136-(I_VENDITE!AH136*-$F18))-(I_VENDITE!AH136*$E18)-(I_VENDITE!AH136*$G18))*I_VENDITE!AG190</f>
        <v>9988</v>
      </c>
      <c r="AL18" s="106">
        <f>((I_VENDITE!AI136-(I_VENDITE!AI136*-$F18))-(I_VENDITE!AI136*$E18)-(I_VENDITE!AI136*$G18))*I_VENDITE!AH190</f>
        <v>9988</v>
      </c>
      <c r="AM18" s="106">
        <f>((I_VENDITE!AJ136-(I_VENDITE!AJ136*-$F18))-(I_VENDITE!AJ136*$E18)-(I_VENDITE!AJ136*$G18))*I_VENDITE!AI190</f>
        <v>9988</v>
      </c>
      <c r="AN18" s="106">
        <f>((I_VENDITE!AK136-(I_VENDITE!AK136*-$F18))-(I_VENDITE!AK136*$E18)-(I_VENDITE!AK136*$G18))*I_VENDITE!AJ190</f>
        <v>9988</v>
      </c>
      <c r="AO18" s="106">
        <f>((I_VENDITE!AL136-(I_VENDITE!AL136*-$F18))-(I_VENDITE!AL136*$E18)-(I_VENDITE!AL136*$G18))*I_VENDITE!AK190</f>
        <v>9988</v>
      </c>
      <c r="AP18" s="106">
        <f>((I_VENDITE!AM136-(I_VENDITE!AM136*-$F18))-(I_VENDITE!AM136*$E18)-(I_VENDITE!AM136*$G18))*I_VENDITE!AL190</f>
        <v>9988</v>
      </c>
      <c r="AQ18" s="106">
        <f>((I_VENDITE!AN136-(I_VENDITE!AN136*-$F18))-(I_VENDITE!AN136*$E18)-(I_VENDITE!AN136*$G18))*I_VENDITE!AM190</f>
        <v>0</v>
      </c>
    </row>
    <row r="19" spans="4:43" ht="15" x14ac:dyDescent="0.25">
      <c r="D19" s="55" t="s">
        <v>571</v>
      </c>
      <c r="E19" s="151">
        <v>1.06E-2</v>
      </c>
      <c r="F19" s="152">
        <v>0.01</v>
      </c>
      <c r="G19" s="151">
        <v>5.9999999999999995E-4</v>
      </c>
      <c r="H19" s="106">
        <f>((I_VENDITE!E137-(I_VENDITE!E137*-$F19))-(I_VENDITE!E137*$E19)-(I_VENDITE!E137*$G19))*I_VENDITE!D191</f>
        <v>9988</v>
      </c>
      <c r="I19" s="106">
        <f>((I_VENDITE!F137-(I_VENDITE!F137*-$F19))-(I_VENDITE!F137*$E19)-(I_VENDITE!F137*$G19))*I_VENDITE!E191</f>
        <v>9988</v>
      </c>
      <c r="J19" s="106">
        <f>((I_VENDITE!G137-(I_VENDITE!G137*-$F19))-(I_VENDITE!G137*$E19)-(I_VENDITE!G137*$G19))*I_VENDITE!F191</f>
        <v>9988</v>
      </c>
      <c r="K19" s="106">
        <f>((I_VENDITE!H137-(I_VENDITE!H137*-$F19))-(I_VENDITE!H137*$E19)-(I_VENDITE!H137*$G19))*I_VENDITE!G191</f>
        <v>9988</v>
      </c>
      <c r="L19" s="106">
        <f>((I_VENDITE!I137-(I_VENDITE!I137*-$F19))-(I_VENDITE!I137*$E19)-(I_VENDITE!I137*$G19))*I_VENDITE!H191</f>
        <v>9988</v>
      </c>
      <c r="M19" s="106">
        <f>((I_VENDITE!J137-(I_VENDITE!J137*-$F19))-(I_VENDITE!J137*$E19)-(I_VENDITE!J137*$G19))*I_VENDITE!I191</f>
        <v>9988</v>
      </c>
      <c r="N19" s="106">
        <f>((I_VENDITE!K137-(I_VENDITE!K137*-$F19))-(I_VENDITE!K137*$E19)-(I_VENDITE!K137*$G19))*I_VENDITE!J191</f>
        <v>9988</v>
      </c>
      <c r="O19" s="106">
        <f>((I_VENDITE!L137-(I_VENDITE!L137*-$F19))-(I_VENDITE!L137*$E19)-(I_VENDITE!L137*$G19))*I_VENDITE!K191</f>
        <v>9988</v>
      </c>
      <c r="P19" s="106">
        <f>((I_VENDITE!M137-(I_VENDITE!M137*-$F19))-(I_VENDITE!M137*$E19)-(I_VENDITE!M137*$G19))*I_VENDITE!L191</f>
        <v>9988</v>
      </c>
      <c r="Q19" s="106">
        <f>((I_VENDITE!N137-(I_VENDITE!N137*-$F19))-(I_VENDITE!N137*$E19)-(I_VENDITE!N137*$G19))*I_VENDITE!M191</f>
        <v>9988</v>
      </c>
      <c r="R19" s="106">
        <f>((I_VENDITE!O137-(I_VENDITE!O137*-$F19))-(I_VENDITE!O137*$E19)-(I_VENDITE!O137*$G19))*I_VENDITE!N191</f>
        <v>9988</v>
      </c>
      <c r="S19" s="106">
        <f>((I_VENDITE!P137-(I_VENDITE!P137*-$F19))-(I_VENDITE!P137*$E19)-(I_VENDITE!P137*$G19))*I_VENDITE!O191</f>
        <v>9988</v>
      </c>
      <c r="T19" s="106">
        <f>((I_VENDITE!Q137-(I_VENDITE!Q137*-$F19))-(I_VENDITE!Q137*$E19)-(I_VENDITE!Q137*$G19))*I_VENDITE!P191</f>
        <v>9988</v>
      </c>
      <c r="U19" s="106">
        <f>((I_VENDITE!R137-(I_VENDITE!R137*-$F19))-(I_VENDITE!R137*$E19)-(I_VENDITE!R137*$G19))*I_VENDITE!Q191</f>
        <v>9988</v>
      </c>
      <c r="V19" s="106">
        <f>((I_VENDITE!S137-(I_VENDITE!S137*-$F19))-(I_VENDITE!S137*$E19)-(I_VENDITE!S137*$G19))*I_VENDITE!R191</f>
        <v>9988</v>
      </c>
      <c r="W19" s="106">
        <f>((I_VENDITE!T137-(I_VENDITE!T137*-$F19))-(I_VENDITE!T137*$E19)-(I_VENDITE!T137*$G19))*I_VENDITE!S191</f>
        <v>9988</v>
      </c>
      <c r="X19" s="106">
        <f>((I_VENDITE!U137-(I_VENDITE!U137*-$F19))-(I_VENDITE!U137*$E19)-(I_VENDITE!U137*$G19))*I_VENDITE!T191</f>
        <v>9988</v>
      </c>
      <c r="Y19" s="106">
        <f>((I_VENDITE!V137-(I_VENDITE!V137*-$F19))-(I_VENDITE!V137*$E19)-(I_VENDITE!V137*$G19))*I_VENDITE!U191</f>
        <v>9988</v>
      </c>
      <c r="Z19" s="106">
        <f>((I_VENDITE!W137-(I_VENDITE!W137*-$F19))-(I_VENDITE!W137*$E19)-(I_VENDITE!W137*$G19))*I_VENDITE!V191</f>
        <v>9988</v>
      </c>
      <c r="AA19" s="106">
        <f>((I_VENDITE!X137-(I_VENDITE!X137*-$F19))-(I_VENDITE!X137*$E19)-(I_VENDITE!X137*$G19))*I_VENDITE!W191</f>
        <v>9988</v>
      </c>
      <c r="AB19" s="106">
        <f>((I_VENDITE!Y137-(I_VENDITE!Y137*-$F19))-(I_VENDITE!Y137*$E19)-(I_VENDITE!Y137*$G19))*I_VENDITE!X191</f>
        <v>9988</v>
      </c>
      <c r="AC19" s="106">
        <f>((I_VENDITE!Z137-(I_VENDITE!Z137*-$F19))-(I_VENDITE!Z137*$E19)-(I_VENDITE!Z137*$G19))*I_VENDITE!Y191</f>
        <v>9988</v>
      </c>
      <c r="AD19" s="106">
        <f>((I_VENDITE!AA137-(I_VENDITE!AA137*-$F19))-(I_VENDITE!AA137*$E19)-(I_VENDITE!AA137*$G19))*I_VENDITE!Z191</f>
        <v>9988</v>
      </c>
      <c r="AE19" s="106">
        <f>((I_VENDITE!AB137-(I_VENDITE!AB137*-$F19))-(I_VENDITE!AB137*$E19)-(I_VENDITE!AB137*$G19))*I_VENDITE!AA191</f>
        <v>9988</v>
      </c>
      <c r="AF19" s="106">
        <f>((I_VENDITE!AC137-(I_VENDITE!AC137*-$F19))-(I_VENDITE!AC137*$E19)-(I_VENDITE!AC137*$G19))*I_VENDITE!AB191</f>
        <v>9988</v>
      </c>
      <c r="AG19" s="106">
        <f>((I_VENDITE!AD137-(I_VENDITE!AD137*-$F19))-(I_VENDITE!AD137*$E19)-(I_VENDITE!AD137*$G19))*I_VENDITE!AC191</f>
        <v>9988</v>
      </c>
      <c r="AH19" s="106">
        <f>((I_VENDITE!AE137-(I_VENDITE!AE137*-$F19))-(I_VENDITE!AE137*$E19)-(I_VENDITE!AE137*$G19))*I_VENDITE!AD191</f>
        <v>9988</v>
      </c>
      <c r="AI19" s="106">
        <f>((I_VENDITE!AF137-(I_VENDITE!AF137*-$F19))-(I_VENDITE!AF137*$E19)-(I_VENDITE!AF137*$G19))*I_VENDITE!AE191</f>
        <v>9988</v>
      </c>
      <c r="AJ19" s="106">
        <f>((I_VENDITE!AG137-(I_VENDITE!AG137*-$F19))-(I_VENDITE!AG137*$E19)-(I_VENDITE!AG137*$G19))*I_VENDITE!AF191</f>
        <v>9988</v>
      </c>
      <c r="AK19" s="106">
        <f>((I_VENDITE!AH137-(I_VENDITE!AH137*-$F19))-(I_VENDITE!AH137*$E19)-(I_VENDITE!AH137*$G19))*I_VENDITE!AG191</f>
        <v>9988</v>
      </c>
      <c r="AL19" s="106">
        <f>((I_VENDITE!AI137-(I_VENDITE!AI137*-$F19))-(I_VENDITE!AI137*$E19)-(I_VENDITE!AI137*$G19))*I_VENDITE!AH191</f>
        <v>9988</v>
      </c>
      <c r="AM19" s="106">
        <f>((I_VENDITE!AJ137-(I_VENDITE!AJ137*-$F19))-(I_VENDITE!AJ137*$E19)-(I_VENDITE!AJ137*$G19))*I_VENDITE!AI191</f>
        <v>9988</v>
      </c>
      <c r="AN19" s="106">
        <f>((I_VENDITE!AK137-(I_VENDITE!AK137*-$F19))-(I_VENDITE!AK137*$E19)-(I_VENDITE!AK137*$G19))*I_VENDITE!AJ191</f>
        <v>9988</v>
      </c>
      <c r="AO19" s="106">
        <f>((I_VENDITE!AL137-(I_VENDITE!AL137*-$F19))-(I_VENDITE!AL137*$E19)-(I_VENDITE!AL137*$G19))*I_VENDITE!AK191</f>
        <v>9988</v>
      </c>
      <c r="AP19" s="106">
        <f>((I_VENDITE!AM137-(I_VENDITE!AM137*-$F19))-(I_VENDITE!AM137*$E19)-(I_VENDITE!AM137*$G19))*I_VENDITE!AL191</f>
        <v>9988</v>
      </c>
      <c r="AQ19" s="106">
        <f>((I_VENDITE!AN137-(I_VENDITE!AN137*-$F19))-(I_VENDITE!AN137*$E19)-(I_VENDITE!AN137*$G19))*I_VENDITE!AM191</f>
        <v>0</v>
      </c>
    </row>
    <row r="20" spans="4:43" ht="15" x14ac:dyDescent="0.25">
      <c r="D20" s="55" t="s">
        <v>572</v>
      </c>
      <c r="E20" s="151">
        <v>1.06E-2</v>
      </c>
      <c r="F20" s="152">
        <v>0.01</v>
      </c>
      <c r="G20" s="151">
        <v>5.9999999999999995E-4</v>
      </c>
      <c r="H20" s="106">
        <f>((I_VENDITE!E138-(I_VENDITE!E138*-$F20))-(I_VENDITE!E138*$E20)-(I_VENDITE!E138*$G20))*I_VENDITE!D192</f>
        <v>9988</v>
      </c>
      <c r="I20" s="106">
        <f>((I_VENDITE!F138-(I_VENDITE!F138*-$F20))-(I_VENDITE!F138*$E20)-(I_VENDITE!F138*$G20))*I_VENDITE!E192</f>
        <v>9988</v>
      </c>
      <c r="J20" s="106">
        <f>((I_VENDITE!G138-(I_VENDITE!G138*-$F20))-(I_VENDITE!G138*$E20)-(I_VENDITE!G138*$G20))*I_VENDITE!F192</f>
        <v>9988</v>
      </c>
      <c r="K20" s="106">
        <f>((I_VENDITE!H138-(I_VENDITE!H138*-$F20))-(I_VENDITE!H138*$E20)-(I_VENDITE!H138*$G20))*I_VENDITE!G192</f>
        <v>9988</v>
      </c>
      <c r="L20" s="106">
        <f>((I_VENDITE!I138-(I_VENDITE!I138*-$F20))-(I_VENDITE!I138*$E20)-(I_VENDITE!I138*$G20))*I_VENDITE!H192</f>
        <v>9988</v>
      </c>
      <c r="M20" s="106">
        <f>((I_VENDITE!J138-(I_VENDITE!J138*-$F20))-(I_VENDITE!J138*$E20)-(I_VENDITE!J138*$G20))*I_VENDITE!I192</f>
        <v>9988</v>
      </c>
      <c r="N20" s="106">
        <f>((I_VENDITE!K138-(I_VENDITE!K138*-$F20))-(I_VENDITE!K138*$E20)-(I_VENDITE!K138*$G20))*I_VENDITE!J192</f>
        <v>9988</v>
      </c>
      <c r="O20" s="106">
        <f>((I_VENDITE!L138-(I_VENDITE!L138*-$F20))-(I_VENDITE!L138*$E20)-(I_VENDITE!L138*$G20))*I_VENDITE!K192</f>
        <v>9988</v>
      </c>
      <c r="P20" s="106">
        <f>((I_VENDITE!M138-(I_VENDITE!M138*-$F20))-(I_VENDITE!M138*$E20)-(I_VENDITE!M138*$G20))*I_VENDITE!L192</f>
        <v>9988</v>
      </c>
      <c r="Q20" s="106">
        <f>((I_VENDITE!N138-(I_VENDITE!N138*-$F20))-(I_VENDITE!N138*$E20)-(I_VENDITE!N138*$G20))*I_VENDITE!M192</f>
        <v>9988</v>
      </c>
      <c r="R20" s="106">
        <f>((I_VENDITE!O138-(I_VENDITE!O138*-$F20))-(I_VENDITE!O138*$E20)-(I_VENDITE!O138*$G20))*I_VENDITE!N192</f>
        <v>9988</v>
      </c>
      <c r="S20" s="106">
        <f>((I_VENDITE!P138-(I_VENDITE!P138*-$F20))-(I_VENDITE!P138*$E20)-(I_VENDITE!P138*$G20))*I_VENDITE!O192</f>
        <v>9988</v>
      </c>
      <c r="T20" s="106">
        <f>((I_VENDITE!Q138-(I_VENDITE!Q138*-$F20))-(I_VENDITE!Q138*$E20)-(I_VENDITE!Q138*$G20))*I_VENDITE!P192</f>
        <v>9988</v>
      </c>
      <c r="U20" s="106">
        <f>((I_VENDITE!R138-(I_VENDITE!R138*-$F20))-(I_VENDITE!R138*$E20)-(I_VENDITE!R138*$G20))*I_VENDITE!Q192</f>
        <v>9988</v>
      </c>
      <c r="V20" s="106">
        <f>((I_VENDITE!S138-(I_VENDITE!S138*-$F20))-(I_VENDITE!S138*$E20)-(I_VENDITE!S138*$G20))*I_VENDITE!R192</f>
        <v>9988</v>
      </c>
      <c r="W20" s="106">
        <f>((I_VENDITE!T138-(I_VENDITE!T138*-$F20))-(I_VENDITE!T138*$E20)-(I_VENDITE!T138*$G20))*I_VENDITE!S192</f>
        <v>9988</v>
      </c>
      <c r="X20" s="106">
        <f>((I_VENDITE!U138-(I_VENDITE!U138*-$F20))-(I_VENDITE!U138*$E20)-(I_VENDITE!U138*$G20))*I_VENDITE!T192</f>
        <v>9988</v>
      </c>
      <c r="Y20" s="106">
        <f>((I_VENDITE!V138-(I_VENDITE!V138*-$F20))-(I_VENDITE!V138*$E20)-(I_VENDITE!V138*$G20))*I_VENDITE!U192</f>
        <v>9988</v>
      </c>
      <c r="Z20" s="106">
        <f>((I_VENDITE!W138-(I_VENDITE!W138*-$F20))-(I_VENDITE!W138*$E20)-(I_VENDITE!W138*$G20))*I_VENDITE!V192</f>
        <v>9988</v>
      </c>
      <c r="AA20" s="106">
        <f>((I_VENDITE!X138-(I_VENDITE!X138*-$F20))-(I_VENDITE!X138*$E20)-(I_VENDITE!X138*$G20))*I_VENDITE!W192</f>
        <v>9988</v>
      </c>
      <c r="AB20" s="106">
        <f>((I_VENDITE!Y138-(I_VENDITE!Y138*-$F20))-(I_VENDITE!Y138*$E20)-(I_VENDITE!Y138*$G20))*I_VENDITE!X192</f>
        <v>9988</v>
      </c>
      <c r="AC20" s="106">
        <f>((I_VENDITE!Z138-(I_VENDITE!Z138*-$F20))-(I_VENDITE!Z138*$E20)-(I_VENDITE!Z138*$G20))*I_VENDITE!Y192</f>
        <v>9988</v>
      </c>
      <c r="AD20" s="106">
        <f>((I_VENDITE!AA138-(I_VENDITE!AA138*-$F20))-(I_VENDITE!AA138*$E20)-(I_VENDITE!AA138*$G20))*I_VENDITE!Z192</f>
        <v>9988</v>
      </c>
      <c r="AE20" s="106">
        <f>((I_VENDITE!AB138-(I_VENDITE!AB138*-$F20))-(I_VENDITE!AB138*$E20)-(I_VENDITE!AB138*$G20))*I_VENDITE!AA192</f>
        <v>9988</v>
      </c>
      <c r="AF20" s="106">
        <f>((I_VENDITE!AC138-(I_VENDITE!AC138*-$F20))-(I_VENDITE!AC138*$E20)-(I_VENDITE!AC138*$G20))*I_VENDITE!AB192</f>
        <v>9988</v>
      </c>
      <c r="AG20" s="106">
        <f>((I_VENDITE!AD138-(I_VENDITE!AD138*-$F20))-(I_VENDITE!AD138*$E20)-(I_VENDITE!AD138*$G20))*I_VENDITE!AC192</f>
        <v>9988</v>
      </c>
      <c r="AH20" s="106">
        <f>((I_VENDITE!AE138-(I_VENDITE!AE138*-$F20))-(I_VENDITE!AE138*$E20)-(I_VENDITE!AE138*$G20))*I_VENDITE!AD192</f>
        <v>9988</v>
      </c>
      <c r="AI20" s="106">
        <f>((I_VENDITE!AF138-(I_VENDITE!AF138*-$F20))-(I_VENDITE!AF138*$E20)-(I_VENDITE!AF138*$G20))*I_VENDITE!AE192</f>
        <v>9988</v>
      </c>
      <c r="AJ20" s="106">
        <f>((I_VENDITE!AG138-(I_VENDITE!AG138*-$F20))-(I_VENDITE!AG138*$E20)-(I_VENDITE!AG138*$G20))*I_VENDITE!AF192</f>
        <v>9988</v>
      </c>
      <c r="AK20" s="106">
        <f>((I_VENDITE!AH138-(I_VENDITE!AH138*-$F20))-(I_VENDITE!AH138*$E20)-(I_VENDITE!AH138*$G20))*I_VENDITE!AG192</f>
        <v>9988</v>
      </c>
      <c r="AL20" s="106">
        <f>((I_VENDITE!AI138-(I_VENDITE!AI138*-$F20))-(I_VENDITE!AI138*$E20)-(I_VENDITE!AI138*$G20))*I_VENDITE!AH192</f>
        <v>9988</v>
      </c>
      <c r="AM20" s="106">
        <f>((I_VENDITE!AJ138-(I_VENDITE!AJ138*-$F20))-(I_VENDITE!AJ138*$E20)-(I_VENDITE!AJ138*$G20))*I_VENDITE!AI192</f>
        <v>9988</v>
      </c>
      <c r="AN20" s="106">
        <f>((I_VENDITE!AK138-(I_VENDITE!AK138*-$F20))-(I_VENDITE!AK138*$E20)-(I_VENDITE!AK138*$G20))*I_VENDITE!AJ192</f>
        <v>9988</v>
      </c>
      <c r="AO20" s="106">
        <f>((I_VENDITE!AL138-(I_VENDITE!AL138*-$F20))-(I_VENDITE!AL138*$E20)-(I_VENDITE!AL138*$G20))*I_VENDITE!AK192</f>
        <v>9988</v>
      </c>
      <c r="AP20" s="106">
        <f>((I_VENDITE!AM138-(I_VENDITE!AM138*-$F20))-(I_VENDITE!AM138*$E20)-(I_VENDITE!AM138*$G20))*I_VENDITE!AL192</f>
        <v>9988</v>
      </c>
      <c r="AQ20" s="106">
        <f>((I_VENDITE!AN138-(I_VENDITE!AN138*-$F20))-(I_VENDITE!AN138*$E20)-(I_VENDITE!AN138*$G20))*I_VENDITE!AM192</f>
        <v>0</v>
      </c>
    </row>
    <row r="21" spans="4:43" ht="15" x14ac:dyDescent="0.25">
      <c r="D21" s="55" t="s">
        <v>573</v>
      </c>
      <c r="E21" s="151">
        <v>1.06E-2</v>
      </c>
      <c r="F21" s="152">
        <v>0.01</v>
      </c>
      <c r="G21" s="151">
        <v>5.9999999999999995E-4</v>
      </c>
      <c r="H21" s="106">
        <f>((I_VENDITE!E139-(I_VENDITE!E139*-$F21))-(I_VENDITE!E139*$E21)-(I_VENDITE!E139*$G21))*I_VENDITE!D193</f>
        <v>9988</v>
      </c>
      <c r="I21" s="106">
        <f>((I_VENDITE!F139-(I_VENDITE!F139*-$F21))-(I_VENDITE!F139*$E21)-(I_VENDITE!F139*$G21))*I_VENDITE!E193</f>
        <v>9988</v>
      </c>
      <c r="J21" s="106">
        <f>((I_VENDITE!G139-(I_VENDITE!G139*-$F21))-(I_VENDITE!G139*$E21)-(I_VENDITE!G139*$G21))*I_VENDITE!F193</f>
        <v>9988</v>
      </c>
      <c r="K21" s="106">
        <f>((I_VENDITE!H139-(I_VENDITE!H139*-$F21))-(I_VENDITE!H139*$E21)-(I_VENDITE!H139*$G21))*I_VENDITE!G193</f>
        <v>9988</v>
      </c>
      <c r="L21" s="106">
        <f>((I_VENDITE!I139-(I_VENDITE!I139*-$F21))-(I_VENDITE!I139*$E21)-(I_VENDITE!I139*$G21))*I_VENDITE!H193</f>
        <v>9988</v>
      </c>
      <c r="M21" s="106">
        <f>((I_VENDITE!J139-(I_VENDITE!J139*-$F21))-(I_VENDITE!J139*$E21)-(I_VENDITE!J139*$G21))*I_VENDITE!I193</f>
        <v>9988</v>
      </c>
      <c r="N21" s="106">
        <f>((I_VENDITE!K139-(I_VENDITE!K139*-$F21))-(I_VENDITE!K139*$E21)-(I_VENDITE!K139*$G21))*I_VENDITE!J193</f>
        <v>9988</v>
      </c>
      <c r="O21" s="106">
        <f>((I_VENDITE!L139-(I_VENDITE!L139*-$F21))-(I_VENDITE!L139*$E21)-(I_VENDITE!L139*$G21))*I_VENDITE!K193</f>
        <v>9988</v>
      </c>
      <c r="P21" s="106">
        <f>((I_VENDITE!M139-(I_VENDITE!M139*-$F21))-(I_VENDITE!M139*$E21)-(I_VENDITE!M139*$G21))*I_VENDITE!L193</f>
        <v>9988</v>
      </c>
      <c r="Q21" s="106">
        <f>((I_VENDITE!N139-(I_VENDITE!N139*-$F21))-(I_VENDITE!N139*$E21)-(I_VENDITE!N139*$G21))*I_VENDITE!M193</f>
        <v>9988</v>
      </c>
      <c r="R21" s="106">
        <f>((I_VENDITE!O139-(I_VENDITE!O139*-$F21))-(I_VENDITE!O139*$E21)-(I_VENDITE!O139*$G21))*I_VENDITE!N193</f>
        <v>9988</v>
      </c>
      <c r="S21" s="106">
        <f>((I_VENDITE!P139-(I_VENDITE!P139*-$F21))-(I_VENDITE!P139*$E21)-(I_VENDITE!P139*$G21))*I_VENDITE!O193</f>
        <v>9988</v>
      </c>
      <c r="T21" s="106">
        <f>((I_VENDITE!Q139-(I_VENDITE!Q139*-$F21))-(I_VENDITE!Q139*$E21)-(I_VENDITE!Q139*$G21))*I_VENDITE!P193</f>
        <v>9988</v>
      </c>
      <c r="U21" s="106">
        <f>((I_VENDITE!R139-(I_VENDITE!R139*-$F21))-(I_VENDITE!R139*$E21)-(I_VENDITE!R139*$G21))*I_VENDITE!Q193</f>
        <v>9988</v>
      </c>
      <c r="V21" s="106">
        <f>((I_VENDITE!S139-(I_VENDITE!S139*-$F21))-(I_VENDITE!S139*$E21)-(I_VENDITE!S139*$G21))*I_VENDITE!R193</f>
        <v>9988</v>
      </c>
      <c r="W21" s="106">
        <f>((I_VENDITE!T139-(I_VENDITE!T139*-$F21))-(I_VENDITE!T139*$E21)-(I_VENDITE!T139*$G21))*I_VENDITE!S193</f>
        <v>9988</v>
      </c>
      <c r="X21" s="106">
        <f>((I_VENDITE!U139-(I_VENDITE!U139*-$F21))-(I_VENDITE!U139*$E21)-(I_VENDITE!U139*$G21))*I_VENDITE!T193</f>
        <v>9988</v>
      </c>
      <c r="Y21" s="106">
        <f>((I_VENDITE!V139-(I_VENDITE!V139*-$F21))-(I_VENDITE!V139*$E21)-(I_VENDITE!V139*$G21))*I_VENDITE!U193</f>
        <v>9988</v>
      </c>
      <c r="Z21" s="106">
        <f>((I_VENDITE!W139-(I_VENDITE!W139*-$F21))-(I_VENDITE!W139*$E21)-(I_VENDITE!W139*$G21))*I_VENDITE!V193</f>
        <v>9988</v>
      </c>
      <c r="AA21" s="106">
        <f>((I_VENDITE!X139-(I_VENDITE!X139*-$F21))-(I_VENDITE!X139*$E21)-(I_VENDITE!X139*$G21))*I_VENDITE!W193</f>
        <v>9988</v>
      </c>
      <c r="AB21" s="106">
        <f>((I_VENDITE!Y139-(I_VENDITE!Y139*-$F21))-(I_VENDITE!Y139*$E21)-(I_VENDITE!Y139*$G21))*I_VENDITE!X193</f>
        <v>9988</v>
      </c>
      <c r="AC21" s="106">
        <f>((I_VENDITE!Z139-(I_VENDITE!Z139*-$F21))-(I_VENDITE!Z139*$E21)-(I_VENDITE!Z139*$G21))*I_VENDITE!Y193</f>
        <v>9988</v>
      </c>
      <c r="AD21" s="106">
        <f>((I_VENDITE!AA139-(I_VENDITE!AA139*-$F21))-(I_VENDITE!AA139*$E21)-(I_VENDITE!AA139*$G21))*I_VENDITE!Z193</f>
        <v>9988</v>
      </c>
      <c r="AE21" s="106">
        <f>((I_VENDITE!AB139-(I_VENDITE!AB139*-$F21))-(I_VENDITE!AB139*$E21)-(I_VENDITE!AB139*$G21))*I_VENDITE!AA193</f>
        <v>9988</v>
      </c>
      <c r="AF21" s="106">
        <f>((I_VENDITE!AC139-(I_VENDITE!AC139*-$F21))-(I_VENDITE!AC139*$E21)-(I_VENDITE!AC139*$G21))*I_VENDITE!AB193</f>
        <v>9988</v>
      </c>
      <c r="AG21" s="106">
        <f>((I_VENDITE!AD139-(I_VENDITE!AD139*-$F21))-(I_VENDITE!AD139*$E21)-(I_VENDITE!AD139*$G21))*I_VENDITE!AC193</f>
        <v>9988</v>
      </c>
      <c r="AH21" s="106">
        <f>((I_VENDITE!AE139-(I_VENDITE!AE139*-$F21))-(I_VENDITE!AE139*$E21)-(I_VENDITE!AE139*$G21))*I_VENDITE!AD193</f>
        <v>9988</v>
      </c>
      <c r="AI21" s="106">
        <f>((I_VENDITE!AF139-(I_VENDITE!AF139*-$F21))-(I_VENDITE!AF139*$E21)-(I_VENDITE!AF139*$G21))*I_VENDITE!AE193</f>
        <v>9988</v>
      </c>
      <c r="AJ21" s="106">
        <f>((I_VENDITE!AG139-(I_VENDITE!AG139*-$F21))-(I_VENDITE!AG139*$E21)-(I_VENDITE!AG139*$G21))*I_VENDITE!AF193</f>
        <v>9988</v>
      </c>
      <c r="AK21" s="106">
        <f>((I_VENDITE!AH139-(I_VENDITE!AH139*-$F21))-(I_VENDITE!AH139*$E21)-(I_VENDITE!AH139*$G21))*I_VENDITE!AG193</f>
        <v>9988</v>
      </c>
      <c r="AL21" s="106">
        <f>((I_VENDITE!AI139-(I_VENDITE!AI139*-$F21))-(I_VENDITE!AI139*$E21)-(I_VENDITE!AI139*$G21))*I_VENDITE!AH193</f>
        <v>9988</v>
      </c>
      <c r="AM21" s="106">
        <f>((I_VENDITE!AJ139-(I_VENDITE!AJ139*-$F21))-(I_VENDITE!AJ139*$E21)-(I_VENDITE!AJ139*$G21))*I_VENDITE!AI193</f>
        <v>9988</v>
      </c>
      <c r="AN21" s="106">
        <f>((I_VENDITE!AK139-(I_VENDITE!AK139*-$F21))-(I_VENDITE!AK139*$E21)-(I_VENDITE!AK139*$G21))*I_VENDITE!AJ193</f>
        <v>9988</v>
      </c>
      <c r="AO21" s="106">
        <f>((I_VENDITE!AL139-(I_VENDITE!AL139*-$F21))-(I_VENDITE!AL139*$E21)-(I_VENDITE!AL139*$G21))*I_VENDITE!AK193</f>
        <v>9988</v>
      </c>
      <c r="AP21" s="106">
        <f>((I_VENDITE!AM139-(I_VENDITE!AM139*-$F21))-(I_VENDITE!AM139*$E21)-(I_VENDITE!AM139*$G21))*I_VENDITE!AL193</f>
        <v>9988</v>
      </c>
      <c r="AQ21" s="106">
        <f>((I_VENDITE!AN139-(I_VENDITE!AN139*-$F21))-(I_VENDITE!AN139*$E21)-(I_VENDITE!AN139*$G21))*I_VENDITE!AM193</f>
        <v>0</v>
      </c>
    </row>
    <row r="22" spans="4:43" ht="15" x14ac:dyDescent="0.25">
      <c r="D22" s="55" t="s">
        <v>574</v>
      </c>
      <c r="E22" s="151">
        <v>1.06E-2</v>
      </c>
      <c r="F22" s="152">
        <v>0.01</v>
      </c>
      <c r="G22" s="151">
        <v>5.9999999999999995E-4</v>
      </c>
      <c r="H22" s="106">
        <f>((I_VENDITE!E140-(I_VENDITE!E140*-$F22))-(I_VENDITE!E140*$E22)-(I_VENDITE!E140*$G22))*I_VENDITE!D194</f>
        <v>9988</v>
      </c>
      <c r="I22" s="106">
        <f>((I_VENDITE!F140-(I_VENDITE!F140*-$F22))-(I_VENDITE!F140*$E22)-(I_VENDITE!F140*$G22))*I_VENDITE!E194</f>
        <v>9988</v>
      </c>
      <c r="J22" s="106">
        <f>((I_VENDITE!G140-(I_VENDITE!G140*-$F22))-(I_VENDITE!G140*$E22)-(I_VENDITE!G140*$G22))*I_VENDITE!F194</f>
        <v>9988</v>
      </c>
      <c r="K22" s="106">
        <f>((I_VENDITE!H140-(I_VENDITE!H140*-$F22))-(I_VENDITE!H140*$E22)-(I_VENDITE!H140*$G22))*I_VENDITE!G194</f>
        <v>9988</v>
      </c>
      <c r="L22" s="106">
        <f>((I_VENDITE!I140-(I_VENDITE!I140*-$F22))-(I_VENDITE!I140*$E22)-(I_VENDITE!I140*$G22))*I_VENDITE!H194</f>
        <v>9988</v>
      </c>
      <c r="M22" s="106">
        <f>((I_VENDITE!J140-(I_VENDITE!J140*-$F22))-(I_VENDITE!J140*$E22)-(I_VENDITE!J140*$G22))*I_VENDITE!I194</f>
        <v>9988</v>
      </c>
      <c r="N22" s="106">
        <f>((I_VENDITE!K140-(I_VENDITE!K140*-$F22))-(I_VENDITE!K140*$E22)-(I_VENDITE!K140*$G22))*I_VENDITE!J194</f>
        <v>9988</v>
      </c>
      <c r="O22" s="106">
        <f>((I_VENDITE!L140-(I_VENDITE!L140*-$F22))-(I_VENDITE!L140*$E22)-(I_VENDITE!L140*$G22))*I_VENDITE!K194</f>
        <v>9988</v>
      </c>
      <c r="P22" s="106">
        <f>((I_VENDITE!M140-(I_VENDITE!M140*-$F22))-(I_VENDITE!M140*$E22)-(I_VENDITE!M140*$G22))*I_VENDITE!L194</f>
        <v>9988</v>
      </c>
      <c r="Q22" s="106">
        <f>((I_VENDITE!N140-(I_VENDITE!N140*-$F22))-(I_VENDITE!N140*$E22)-(I_VENDITE!N140*$G22))*I_VENDITE!M194</f>
        <v>9988</v>
      </c>
      <c r="R22" s="106">
        <f>((I_VENDITE!O140-(I_VENDITE!O140*-$F22))-(I_VENDITE!O140*$E22)-(I_VENDITE!O140*$G22))*I_VENDITE!N194</f>
        <v>9988</v>
      </c>
      <c r="S22" s="106">
        <f>((I_VENDITE!P140-(I_VENDITE!P140*-$F22))-(I_VENDITE!P140*$E22)-(I_VENDITE!P140*$G22))*I_VENDITE!O194</f>
        <v>9988</v>
      </c>
      <c r="T22" s="106">
        <f>((I_VENDITE!Q140-(I_VENDITE!Q140*-$F22))-(I_VENDITE!Q140*$E22)-(I_VENDITE!Q140*$G22))*I_VENDITE!P194</f>
        <v>9988</v>
      </c>
      <c r="U22" s="106">
        <f>((I_VENDITE!R140-(I_VENDITE!R140*-$F22))-(I_VENDITE!R140*$E22)-(I_VENDITE!R140*$G22))*I_VENDITE!Q194</f>
        <v>9988</v>
      </c>
      <c r="V22" s="106">
        <f>((I_VENDITE!S140-(I_VENDITE!S140*-$F22))-(I_VENDITE!S140*$E22)-(I_VENDITE!S140*$G22))*I_VENDITE!R194</f>
        <v>9988</v>
      </c>
      <c r="W22" s="106">
        <f>((I_VENDITE!T140-(I_VENDITE!T140*-$F22))-(I_VENDITE!T140*$E22)-(I_VENDITE!T140*$G22))*I_VENDITE!S194</f>
        <v>9988</v>
      </c>
      <c r="X22" s="106">
        <f>((I_VENDITE!U140-(I_VENDITE!U140*-$F22))-(I_VENDITE!U140*$E22)-(I_VENDITE!U140*$G22))*I_VENDITE!T194</f>
        <v>9988</v>
      </c>
      <c r="Y22" s="106">
        <f>((I_VENDITE!V140-(I_VENDITE!V140*-$F22))-(I_VENDITE!V140*$E22)-(I_VENDITE!V140*$G22))*I_VENDITE!U194</f>
        <v>9988</v>
      </c>
      <c r="Z22" s="106">
        <f>((I_VENDITE!W140-(I_VENDITE!W140*-$F22))-(I_VENDITE!W140*$E22)-(I_VENDITE!W140*$G22))*I_VENDITE!V194</f>
        <v>9988</v>
      </c>
      <c r="AA22" s="106">
        <f>((I_VENDITE!X140-(I_VENDITE!X140*-$F22))-(I_VENDITE!X140*$E22)-(I_VENDITE!X140*$G22))*I_VENDITE!W194</f>
        <v>9988</v>
      </c>
      <c r="AB22" s="106">
        <f>((I_VENDITE!Y140-(I_VENDITE!Y140*-$F22))-(I_VENDITE!Y140*$E22)-(I_VENDITE!Y140*$G22))*I_VENDITE!X194</f>
        <v>9988</v>
      </c>
      <c r="AC22" s="106">
        <f>((I_VENDITE!Z140-(I_VENDITE!Z140*-$F22))-(I_VENDITE!Z140*$E22)-(I_VENDITE!Z140*$G22))*I_VENDITE!Y194</f>
        <v>9988</v>
      </c>
      <c r="AD22" s="106">
        <f>((I_VENDITE!AA140-(I_VENDITE!AA140*-$F22))-(I_VENDITE!AA140*$E22)-(I_VENDITE!AA140*$G22))*I_VENDITE!Z194</f>
        <v>9988</v>
      </c>
      <c r="AE22" s="106">
        <f>((I_VENDITE!AB140-(I_VENDITE!AB140*-$F22))-(I_VENDITE!AB140*$E22)-(I_VENDITE!AB140*$G22))*I_VENDITE!AA194</f>
        <v>9988</v>
      </c>
      <c r="AF22" s="106">
        <f>((I_VENDITE!AC140-(I_VENDITE!AC140*-$F22))-(I_VENDITE!AC140*$E22)-(I_VENDITE!AC140*$G22))*I_VENDITE!AB194</f>
        <v>9988</v>
      </c>
      <c r="AG22" s="106">
        <f>((I_VENDITE!AD140-(I_VENDITE!AD140*-$F22))-(I_VENDITE!AD140*$E22)-(I_VENDITE!AD140*$G22))*I_VENDITE!AC194</f>
        <v>9988</v>
      </c>
      <c r="AH22" s="106">
        <f>((I_VENDITE!AE140-(I_VENDITE!AE140*-$F22))-(I_VENDITE!AE140*$E22)-(I_VENDITE!AE140*$G22))*I_VENDITE!AD194</f>
        <v>9988</v>
      </c>
      <c r="AI22" s="106">
        <f>((I_VENDITE!AF140-(I_VENDITE!AF140*-$F22))-(I_VENDITE!AF140*$E22)-(I_VENDITE!AF140*$G22))*I_VENDITE!AE194</f>
        <v>9988</v>
      </c>
      <c r="AJ22" s="106">
        <f>((I_VENDITE!AG140-(I_VENDITE!AG140*-$F22))-(I_VENDITE!AG140*$E22)-(I_VENDITE!AG140*$G22))*I_VENDITE!AF194</f>
        <v>9988</v>
      </c>
      <c r="AK22" s="106">
        <f>((I_VENDITE!AH140-(I_VENDITE!AH140*-$F22))-(I_VENDITE!AH140*$E22)-(I_VENDITE!AH140*$G22))*I_VENDITE!AG194</f>
        <v>9988</v>
      </c>
      <c r="AL22" s="106">
        <f>((I_VENDITE!AI140-(I_VENDITE!AI140*-$F22))-(I_VENDITE!AI140*$E22)-(I_VENDITE!AI140*$G22))*I_VENDITE!AH194</f>
        <v>9988</v>
      </c>
      <c r="AM22" s="106">
        <f>((I_VENDITE!AJ140-(I_VENDITE!AJ140*-$F22))-(I_VENDITE!AJ140*$E22)-(I_VENDITE!AJ140*$G22))*I_VENDITE!AI194</f>
        <v>9988</v>
      </c>
      <c r="AN22" s="106">
        <f>((I_VENDITE!AK140-(I_VENDITE!AK140*-$F22))-(I_VENDITE!AK140*$E22)-(I_VENDITE!AK140*$G22))*I_VENDITE!AJ194</f>
        <v>9988</v>
      </c>
      <c r="AO22" s="106">
        <f>((I_VENDITE!AL140-(I_VENDITE!AL140*-$F22))-(I_VENDITE!AL140*$E22)-(I_VENDITE!AL140*$G22))*I_VENDITE!AK194</f>
        <v>9988</v>
      </c>
      <c r="AP22" s="106">
        <f>((I_VENDITE!AM140-(I_VENDITE!AM140*-$F22))-(I_VENDITE!AM140*$E22)-(I_VENDITE!AM140*$G22))*I_VENDITE!AL194</f>
        <v>9988</v>
      </c>
      <c r="AQ22" s="106">
        <f>((I_VENDITE!AN140-(I_VENDITE!AN140*-$F22))-(I_VENDITE!AN140*$E22)-(I_VENDITE!AN140*$G22))*I_VENDITE!AM194</f>
        <v>0</v>
      </c>
    </row>
    <row r="23" spans="4:43" ht="15" x14ac:dyDescent="0.25">
      <c r="D23" s="55" t="s">
        <v>575</v>
      </c>
      <c r="E23" s="151">
        <v>1.06E-2</v>
      </c>
      <c r="F23" s="152">
        <v>0.01</v>
      </c>
      <c r="G23" s="151">
        <v>5.9999999999999995E-4</v>
      </c>
      <c r="H23" s="106">
        <f>((I_VENDITE!E141-(I_VENDITE!E141*-$F23))-(I_VENDITE!E141*$E23)-(I_VENDITE!E141*$G23))*I_VENDITE!D195</f>
        <v>9988</v>
      </c>
      <c r="I23" s="106">
        <f>((I_VENDITE!F141-(I_VENDITE!F141*-$F23))-(I_VENDITE!F141*$E23)-(I_VENDITE!F141*$G23))*I_VENDITE!E195</f>
        <v>9988</v>
      </c>
      <c r="J23" s="106">
        <f>((I_VENDITE!G141-(I_VENDITE!G141*-$F23))-(I_VENDITE!G141*$E23)-(I_VENDITE!G141*$G23))*I_VENDITE!F195</f>
        <v>9988</v>
      </c>
      <c r="K23" s="106">
        <f>((I_VENDITE!H141-(I_VENDITE!H141*-$F23))-(I_VENDITE!H141*$E23)-(I_VENDITE!H141*$G23))*I_VENDITE!G195</f>
        <v>9988</v>
      </c>
      <c r="L23" s="106">
        <f>((I_VENDITE!I141-(I_VENDITE!I141*-$F23))-(I_VENDITE!I141*$E23)-(I_VENDITE!I141*$G23))*I_VENDITE!H195</f>
        <v>9988</v>
      </c>
      <c r="M23" s="106">
        <f>((I_VENDITE!J141-(I_VENDITE!J141*-$F23))-(I_VENDITE!J141*$E23)-(I_VENDITE!J141*$G23))*I_VENDITE!I195</f>
        <v>9988</v>
      </c>
      <c r="N23" s="106">
        <f>((I_VENDITE!K141-(I_VENDITE!K141*-$F23))-(I_VENDITE!K141*$E23)-(I_VENDITE!K141*$G23))*I_VENDITE!J195</f>
        <v>9988</v>
      </c>
      <c r="O23" s="106">
        <f>((I_VENDITE!L141-(I_VENDITE!L141*-$F23))-(I_VENDITE!L141*$E23)-(I_VENDITE!L141*$G23))*I_VENDITE!K195</f>
        <v>9988</v>
      </c>
      <c r="P23" s="106">
        <f>((I_VENDITE!M141-(I_VENDITE!M141*-$F23))-(I_VENDITE!M141*$E23)-(I_VENDITE!M141*$G23))*I_VENDITE!L195</f>
        <v>9988</v>
      </c>
      <c r="Q23" s="106">
        <f>((I_VENDITE!N141-(I_VENDITE!N141*-$F23))-(I_VENDITE!N141*$E23)-(I_VENDITE!N141*$G23))*I_VENDITE!M195</f>
        <v>9988</v>
      </c>
      <c r="R23" s="106">
        <f>((I_VENDITE!O141-(I_VENDITE!O141*-$F23))-(I_VENDITE!O141*$E23)-(I_VENDITE!O141*$G23))*I_VENDITE!N195</f>
        <v>9988</v>
      </c>
      <c r="S23" s="106">
        <f>((I_VENDITE!P141-(I_VENDITE!P141*-$F23))-(I_VENDITE!P141*$E23)-(I_VENDITE!P141*$G23))*I_VENDITE!O195</f>
        <v>9988</v>
      </c>
      <c r="T23" s="106">
        <f>((I_VENDITE!Q141-(I_VENDITE!Q141*-$F23))-(I_VENDITE!Q141*$E23)-(I_VENDITE!Q141*$G23))*I_VENDITE!P195</f>
        <v>9988</v>
      </c>
      <c r="U23" s="106">
        <f>((I_VENDITE!R141-(I_VENDITE!R141*-$F23))-(I_VENDITE!R141*$E23)-(I_VENDITE!R141*$G23))*I_VENDITE!Q195</f>
        <v>9988</v>
      </c>
      <c r="V23" s="106">
        <f>((I_VENDITE!S141-(I_VENDITE!S141*-$F23))-(I_VENDITE!S141*$E23)-(I_VENDITE!S141*$G23))*I_VENDITE!R195</f>
        <v>9988</v>
      </c>
      <c r="W23" s="106">
        <f>((I_VENDITE!T141-(I_VENDITE!T141*-$F23))-(I_VENDITE!T141*$E23)-(I_VENDITE!T141*$G23))*I_VENDITE!S195</f>
        <v>9988</v>
      </c>
      <c r="X23" s="106">
        <f>((I_VENDITE!U141-(I_VENDITE!U141*-$F23))-(I_VENDITE!U141*$E23)-(I_VENDITE!U141*$G23))*I_VENDITE!T195</f>
        <v>9988</v>
      </c>
      <c r="Y23" s="106">
        <f>((I_VENDITE!V141-(I_VENDITE!V141*-$F23))-(I_VENDITE!V141*$E23)-(I_VENDITE!V141*$G23))*I_VENDITE!U195</f>
        <v>9988</v>
      </c>
      <c r="Z23" s="106">
        <f>((I_VENDITE!W141-(I_VENDITE!W141*-$F23))-(I_VENDITE!W141*$E23)-(I_VENDITE!W141*$G23))*I_VENDITE!V195</f>
        <v>9988</v>
      </c>
      <c r="AA23" s="106">
        <f>((I_VENDITE!X141-(I_VENDITE!X141*-$F23))-(I_VENDITE!X141*$E23)-(I_VENDITE!X141*$G23))*I_VENDITE!W195</f>
        <v>9988</v>
      </c>
      <c r="AB23" s="106">
        <f>((I_VENDITE!Y141-(I_VENDITE!Y141*-$F23))-(I_VENDITE!Y141*$E23)-(I_VENDITE!Y141*$G23))*I_VENDITE!X195</f>
        <v>9988</v>
      </c>
      <c r="AC23" s="106">
        <f>((I_VENDITE!Z141-(I_VENDITE!Z141*-$F23))-(I_VENDITE!Z141*$E23)-(I_VENDITE!Z141*$G23))*I_VENDITE!Y195</f>
        <v>9988</v>
      </c>
      <c r="AD23" s="106">
        <f>((I_VENDITE!AA141-(I_VENDITE!AA141*-$F23))-(I_VENDITE!AA141*$E23)-(I_VENDITE!AA141*$G23))*I_VENDITE!Z195</f>
        <v>9988</v>
      </c>
      <c r="AE23" s="106">
        <f>((I_VENDITE!AB141-(I_VENDITE!AB141*-$F23))-(I_VENDITE!AB141*$E23)-(I_VENDITE!AB141*$G23))*I_VENDITE!AA195</f>
        <v>9988</v>
      </c>
      <c r="AF23" s="106">
        <f>((I_VENDITE!AC141-(I_VENDITE!AC141*-$F23))-(I_VENDITE!AC141*$E23)-(I_VENDITE!AC141*$G23))*I_VENDITE!AB195</f>
        <v>9988</v>
      </c>
      <c r="AG23" s="106">
        <f>((I_VENDITE!AD141-(I_VENDITE!AD141*-$F23))-(I_VENDITE!AD141*$E23)-(I_VENDITE!AD141*$G23))*I_VENDITE!AC195</f>
        <v>9988</v>
      </c>
      <c r="AH23" s="106">
        <f>((I_VENDITE!AE141-(I_VENDITE!AE141*-$F23))-(I_VENDITE!AE141*$E23)-(I_VENDITE!AE141*$G23))*I_VENDITE!AD195</f>
        <v>9988</v>
      </c>
      <c r="AI23" s="106">
        <f>((I_VENDITE!AF141-(I_VENDITE!AF141*-$F23))-(I_VENDITE!AF141*$E23)-(I_VENDITE!AF141*$G23))*I_VENDITE!AE195</f>
        <v>9988</v>
      </c>
      <c r="AJ23" s="106">
        <f>((I_VENDITE!AG141-(I_VENDITE!AG141*-$F23))-(I_VENDITE!AG141*$E23)-(I_VENDITE!AG141*$G23))*I_VENDITE!AF195</f>
        <v>9988</v>
      </c>
      <c r="AK23" s="106">
        <f>((I_VENDITE!AH141-(I_VENDITE!AH141*-$F23))-(I_VENDITE!AH141*$E23)-(I_VENDITE!AH141*$G23))*I_VENDITE!AG195</f>
        <v>9988</v>
      </c>
      <c r="AL23" s="106">
        <f>((I_VENDITE!AI141-(I_VENDITE!AI141*-$F23))-(I_VENDITE!AI141*$E23)-(I_VENDITE!AI141*$G23))*I_VENDITE!AH195</f>
        <v>9988</v>
      </c>
      <c r="AM23" s="106">
        <f>((I_VENDITE!AJ141-(I_VENDITE!AJ141*-$F23))-(I_VENDITE!AJ141*$E23)-(I_VENDITE!AJ141*$G23))*I_VENDITE!AI195</f>
        <v>9988</v>
      </c>
      <c r="AN23" s="106">
        <f>((I_VENDITE!AK141-(I_VENDITE!AK141*-$F23))-(I_VENDITE!AK141*$E23)-(I_VENDITE!AK141*$G23))*I_VENDITE!AJ195</f>
        <v>9988</v>
      </c>
      <c r="AO23" s="106">
        <f>((I_VENDITE!AL141-(I_VENDITE!AL141*-$F23))-(I_VENDITE!AL141*$E23)-(I_VENDITE!AL141*$G23))*I_VENDITE!AK195</f>
        <v>9988</v>
      </c>
      <c r="AP23" s="106">
        <f>((I_VENDITE!AM141-(I_VENDITE!AM141*-$F23))-(I_VENDITE!AM141*$E23)-(I_VENDITE!AM141*$G23))*I_VENDITE!AL195</f>
        <v>9988</v>
      </c>
      <c r="AQ23" s="106">
        <f>((I_VENDITE!AN141-(I_VENDITE!AN141*-$F23))-(I_VENDITE!AN141*$E23)-(I_VENDITE!AN141*$G23))*I_VENDITE!AM195</f>
        <v>0</v>
      </c>
    </row>
    <row r="24" spans="4:43" ht="15" x14ac:dyDescent="0.25">
      <c r="D24" s="55" t="s">
        <v>576</v>
      </c>
      <c r="E24" s="151">
        <v>1.06E-2</v>
      </c>
      <c r="F24" s="152">
        <v>0.01</v>
      </c>
      <c r="G24" s="151">
        <v>5.9999999999999995E-4</v>
      </c>
      <c r="H24" s="106">
        <f>((I_VENDITE!E142-(I_VENDITE!E142*-$F24))-(I_VENDITE!E142*$E24)-(I_VENDITE!E142*$G24))*I_VENDITE!D196</f>
        <v>9988</v>
      </c>
      <c r="I24" s="106">
        <f>((I_VENDITE!F142-(I_VENDITE!F142*-$F24))-(I_VENDITE!F142*$E24)-(I_VENDITE!F142*$G24))*I_VENDITE!E196</f>
        <v>9988</v>
      </c>
      <c r="J24" s="106">
        <f>((I_VENDITE!G142-(I_VENDITE!G142*-$F24))-(I_VENDITE!G142*$E24)-(I_VENDITE!G142*$G24))*I_VENDITE!F196</f>
        <v>9988</v>
      </c>
      <c r="K24" s="106">
        <f>((I_VENDITE!H142-(I_VENDITE!H142*-$F24))-(I_VENDITE!H142*$E24)-(I_VENDITE!H142*$G24))*I_VENDITE!G196</f>
        <v>9988</v>
      </c>
      <c r="L24" s="106">
        <f>((I_VENDITE!I142-(I_VENDITE!I142*-$F24))-(I_VENDITE!I142*$E24)-(I_VENDITE!I142*$G24))*I_VENDITE!H196</f>
        <v>9988</v>
      </c>
      <c r="M24" s="106">
        <f>((I_VENDITE!J142-(I_VENDITE!J142*-$F24))-(I_VENDITE!J142*$E24)-(I_VENDITE!J142*$G24))*I_VENDITE!I196</f>
        <v>9988</v>
      </c>
      <c r="N24" s="106">
        <f>((I_VENDITE!K142-(I_VENDITE!K142*-$F24))-(I_VENDITE!K142*$E24)-(I_VENDITE!K142*$G24))*I_VENDITE!J196</f>
        <v>9988</v>
      </c>
      <c r="O24" s="106">
        <f>((I_VENDITE!L142-(I_VENDITE!L142*-$F24))-(I_VENDITE!L142*$E24)-(I_VENDITE!L142*$G24))*I_VENDITE!K196</f>
        <v>9988</v>
      </c>
      <c r="P24" s="106">
        <f>((I_VENDITE!M142-(I_VENDITE!M142*-$F24))-(I_VENDITE!M142*$E24)-(I_VENDITE!M142*$G24))*I_VENDITE!L196</f>
        <v>9988</v>
      </c>
      <c r="Q24" s="106">
        <f>((I_VENDITE!N142-(I_VENDITE!N142*-$F24))-(I_VENDITE!N142*$E24)-(I_VENDITE!N142*$G24))*I_VENDITE!M196</f>
        <v>9988</v>
      </c>
      <c r="R24" s="106">
        <f>((I_VENDITE!O142-(I_VENDITE!O142*-$F24))-(I_VENDITE!O142*$E24)-(I_VENDITE!O142*$G24))*I_VENDITE!N196</f>
        <v>9988</v>
      </c>
      <c r="S24" s="106">
        <f>((I_VENDITE!P142-(I_VENDITE!P142*-$F24))-(I_VENDITE!P142*$E24)-(I_VENDITE!P142*$G24))*I_VENDITE!O196</f>
        <v>9988</v>
      </c>
      <c r="T24" s="106">
        <f>((I_VENDITE!Q142-(I_VENDITE!Q142*-$F24))-(I_VENDITE!Q142*$E24)-(I_VENDITE!Q142*$G24))*I_VENDITE!P196</f>
        <v>9988</v>
      </c>
      <c r="U24" s="106">
        <f>((I_VENDITE!R142-(I_VENDITE!R142*-$F24))-(I_VENDITE!R142*$E24)-(I_VENDITE!R142*$G24))*I_VENDITE!Q196</f>
        <v>9988</v>
      </c>
      <c r="V24" s="106">
        <f>((I_VENDITE!S142-(I_VENDITE!S142*-$F24))-(I_VENDITE!S142*$E24)-(I_VENDITE!S142*$G24))*I_VENDITE!R196</f>
        <v>9988</v>
      </c>
      <c r="W24" s="106">
        <f>((I_VENDITE!T142-(I_VENDITE!T142*-$F24))-(I_VENDITE!T142*$E24)-(I_VENDITE!T142*$G24))*I_VENDITE!S196</f>
        <v>9988</v>
      </c>
      <c r="X24" s="106">
        <f>((I_VENDITE!U142-(I_VENDITE!U142*-$F24))-(I_VENDITE!U142*$E24)-(I_VENDITE!U142*$G24))*I_VENDITE!T196</f>
        <v>9988</v>
      </c>
      <c r="Y24" s="106">
        <f>((I_VENDITE!V142-(I_VENDITE!V142*-$F24))-(I_VENDITE!V142*$E24)-(I_VENDITE!V142*$G24))*I_VENDITE!U196</f>
        <v>9988</v>
      </c>
      <c r="Z24" s="106">
        <f>((I_VENDITE!W142-(I_VENDITE!W142*-$F24))-(I_VENDITE!W142*$E24)-(I_VENDITE!W142*$G24))*I_VENDITE!V196</f>
        <v>9988</v>
      </c>
      <c r="AA24" s="106">
        <f>((I_VENDITE!X142-(I_VENDITE!X142*-$F24))-(I_VENDITE!X142*$E24)-(I_VENDITE!X142*$G24))*I_VENDITE!W196</f>
        <v>9988</v>
      </c>
      <c r="AB24" s="106">
        <f>((I_VENDITE!Y142-(I_VENDITE!Y142*-$F24))-(I_VENDITE!Y142*$E24)-(I_VENDITE!Y142*$G24))*I_VENDITE!X196</f>
        <v>9988</v>
      </c>
      <c r="AC24" s="106">
        <f>((I_VENDITE!Z142-(I_VENDITE!Z142*-$F24))-(I_VENDITE!Z142*$E24)-(I_VENDITE!Z142*$G24))*I_VENDITE!Y196</f>
        <v>9988</v>
      </c>
      <c r="AD24" s="106">
        <f>((I_VENDITE!AA142-(I_VENDITE!AA142*-$F24))-(I_VENDITE!AA142*$E24)-(I_VENDITE!AA142*$G24))*I_VENDITE!Z196</f>
        <v>9988</v>
      </c>
      <c r="AE24" s="106">
        <f>((I_VENDITE!AB142-(I_VENDITE!AB142*-$F24))-(I_VENDITE!AB142*$E24)-(I_VENDITE!AB142*$G24))*I_VENDITE!AA196</f>
        <v>9988</v>
      </c>
      <c r="AF24" s="106">
        <f>((I_VENDITE!AC142-(I_VENDITE!AC142*-$F24))-(I_VENDITE!AC142*$E24)-(I_VENDITE!AC142*$G24))*I_VENDITE!AB196</f>
        <v>9988</v>
      </c>
      <c r="AG24" s="106">
        <f>((I_VENDITE!AD142-(I_VENDITE!AD142*-$F24))-(I_VENDITE!AD142*$E24)-(I_VENDITE!AD142*$G24))*I_VENDITE!AC196</f>
        <v>9988</v>
      </c>
      <c r="AH24" s="106">
        <f>((I_VENDITE!AE142-(I_VENDITE!AE142*-$F24))-(I_VENDITE!AE142*$E24)-(I_VENDITE!AE142*$G24))*I_VENDITE!AD196</f>
        <v>9988</v>
      </c>
      <c r="AI24" s="106">
        <f>((I_VENDITE!AF142-(I_VENDITE!AF142*-$F24))-(I_VENDITE!AF142*$E24)-(I_VENDITE!AF142*$G24))*I_VENDITE!AE196</f>
        <v>9988</v>
      </c>
      <c r="AJ24" s="106">
        <f>((I_VENDITE!AG142-(I_VENDITE!AG142*-$F24))-(I_VENDITE!AG142*$E24)-(I_VENDITE!AG142*$G24))*I_VENDITE!AF196</f>
        <v>9988</v>
      </c>
      <c r="AK24" s="106">
        <f>((I_VENDITE!AH142-(I_VENDITE!AH142*-$F24))-(I_VENDITE!AH142*$E24)-(I_VENDITE!AH142*$G24))*I_VENDITE!AG196</f>
        <v>9988</v>
      </c>
      <c r="AL24" s="106">
        <f>((I_VENDITE!AI142-(I_VENDITE!AI142*-$F24))-(I_VENDITE!AI142*$E24)-(I_VENDITE!AI142*$G24))*I_VENDITE!AH196</f>
        <v>9988</v>
      </c>
      <c r="AM24" s="106">
        <f>((I_VENDITE!AJ142-(I_VENDITE!AJ142*-$F24))-(I_VENDITE!AJ142*$E24)-(I_VENDITE!AJ142*$G24))*I_VENDITE!AI196</f>
        <v>9988</v>
      </c>
      <c r="AN24" s="106">
        <f>((I_VENDITE!AK142-(I_VENDITE!AK142*-$F24))-(I_VENDITE!AK142*$E24)-(I_VENDITE!AK142*$G24))*I_VENDITE!AJ196</f>
        <v>9988</v>
      </c>
      <c r="AO24" s="106">
        <f>((I_VENDITE!AL142-(I_VENDITE!AL142*-$F24))-(I_VENDITE!AL142*$E24)-(I_VENDITE!AL142*$G24))*I_VENDITE!AK196</f>
        <v>9988</v>
      </c>
      <c r="AP24" s="106">
        <f>((I_VENDITE!AM142-(I_VENDITE!AM142*-$F24))-(I_VENDITE!AM142*$E24)-(I_VENDITE!AM142*$G24))*I_VENDITE!AL196</f>
        <v>9988</v>
      </c>
      <c r="AQ24" s="106">
        <f>((I_VENDITE!AN142-(I_VENDITE!AN142*-$F24))-(I_VENDITE!AN142*$E24)-(I_VENDITE!AN142*$G24))*I_VENDITE!AM196</f>
        <v>0</v>
      </c>
    </row>
    <row r="25" spans="4:43" ht="15" x14ac:dyDescent="0.25">
      <c r="D25" s="55" t="s">
        <v>577</v>
      </c>
      <c r="E25" s="151">
        <v>1.06E-2</v>
      </c>
      <c r="F25" s="152">
        <v>0.01</v>
      </c>
      <c r="G25" s="151">
        <v>5.9999999999999995E-4</v>
      </c>
      <c r="H25" s="106">
        <f>((I_VENDITE!E143-(I_VENDITE!E143*-$F25))-(I_VENDITE!E143*$E25)-(I_VENDITE!E143*$G25))*I_VENDITE!D197</f>
        <v>9988</v>
      </c>
      <c r="I25" s="106">
        <f>((I_VENDITE!F143-(I_VENDITE!F143*-$F25))-(I_VENDITE!F143*$E25)-(I_VENDITE!F143*$G25))*I_VENDITE!E197</f>
        <v>9988</v>
      </c>
      <c r="J25" s="106">
        <f>((I_VENDITE!G143-(I_VENDITE!G143*-$F25))-(I_VENDITE!G143*$E25)-(I_VENDITE!G143*$G25))*I_VENDITE!F197</f>
        <v>9988</v>
      </c>
      <c r="K25" s="106">
        <f>((I_VENDITE!H143-(I_VENDITE!H143*-$F25))-(I_VENDITE!H143*$E25)-(I_VENDITE!H143*$G25))*I_VENDITE!G197</f>
        <v>9988</v>
      </c>
      <c r="L25" s="106">
        <f>((I_VENDITE!I143-(I_VENDITE!I143*-$F25))-(I_VENDITE!I143*$E25)-(I_VENDITE!I143*$G25))*I_VENDITE!H197</f>
        <v>9988</v>
      </c>
      <c r="M25" s="106">
        <f>((I_VENDITE!J143-(I_VENDITE!J143*-$F25))-(I_VENDITE!J143*$E25)-(I_VENDITE!J143*$G25))*I_VENDITE!I197</f>
        <v>9988</v>
      </c>
      <c r="N25" s="106">
        <f>((I_VENDITE!K143-(I_VENDITE!K143*-$F25))-(I_VENDITE!K143*$E25)-(I_VENDITE!K143*$G25))*I_VENDITE!J197</f>
        <v>9988</v>
      </c>
      <c r="O25" s="106">
        <f>((I_VENDITE!L143-(I_VENDITE!L143*-$F25))-(I_VENDITE!L143*$E25)-(I_VENDITE!L143*$G25))*I_VENDITE!K197</f>
        <v>9988</v>
      </c>
      <c r="P25" s="106">
        <f>((I_VENDITE!M143-(I_VENDITE!M143*-$F25))-(I_VENDITE!M143*$E25)-(I_VENDITE!M143*$G25))*I_VENDITE!L197</f>
        <v>9988</v>
      </c>
      <c r="Q25" s="106">
        <f>((I_VENDITE!N143-(I_VENDITE!N143*-$F25))-(I_VENDITE!N143*$E25)-(I_VENDITE!N143*$G25))*I_VENDITE!M197</f>
        <v>9988</v>
      </c>
      <c r="R25" s="106">
        <f>((I_VENDITE!O143-(I_VENDITE!O143*-$F25))-(I_VENDITE!O143*$E25)-(I_VENDITE!O143*$G25))*I_VENDITE!N197</f>
        <v>9988</v>
      </c>
      <c r="S25" s="106">
        <f>((I_VENDITE!P143-(I_VENDITE!P143*-$F25))-(I_VENDITE!P143*$E25)-(I_VENDITE!P143*$G25))*I_VENDITE!O197</f>
        <v>9988</v>
      </c>
      <c r="T25" s="106">
        <f>((I_VENDITE!Q143-(I_VENDITE!Q143*-$F25))-(I_VENDITE!Q143*$E25)-(I_VENDITE!Q143*$G25))*I_VENDITE!P197</f>
        <v>9988</v>
      </c>
      <c r="U25" s="106">
        <f>((I_VENDITE!R143-(I_VENDITE!R143*-$F25))-(I_VENDITE!R143*$E25)-(I_VENDITE!R143*$G25))*I_VENDITE!Q197</f>
        <v>9988</v>
      </c>
      <c r="V25" s="106">
        <f>((I_VENDITE!S143-(I_VENDITE!S143*-$F25))-(I_VENDITE!S143*$E25)-(I_VENDITE!S143*$G25))*I_VENDITE!R197</f>
        <v>9988</v>
      </c>
      <c r="W25" s="106">
        <f>((I_VENDITE!T143-(I_VENDITE!T143*-$F25))-(I_VENDITE!T143*$E25)-(I_VENDITE!T143*$G25))*I_VENDITE!S197</f>
        <v>9988</v>
      </c>
      <c r="X25" s="106">
        <f>((I_VENDITE!U143-(I_VENDITE!U143*-$F25))-(I_VENDITE!U143*$E25)-(I_VENDITE!U143*$G25))*I_VENDITE!T197</f>
        <v>9988</v>
      </c>
      <c r="Y25" s="106">
        <f>((I_VENDITE!V143-(I_VENDITE!V143*-$F25))-(I_VENDITE!V143*$E25)-(I_VENDITE!V143*$G25))*I_VENDITE!U197</f>
        <v>9988</v>
      </c>
      <c r="Z25" s="106">
        <f>((I_VENDITE!W143-(I_VENDITE!W143*-$F25))-(I_VENDITE!W143*$E25)-(I_VENDITE!W143*$G25))*I_VENDITE!V197</f>
        <v>9988</v>
      </c>
      <c r="AA25" s="106">
        <f>((I_VENDITE!X143-(I_VENDITE!X143*-$F25))-(I_VENDITE!X143*$E25)-(I_VENDITE!X143*$G25))*I_VENDITE!W197</f>
        <v>9988</v>
      </c>
      <c r="AB25" s="106">
        <f>((I_VENDITE!Y143-(I_VENDITE!Y143*-$F25))-(I_VENDITE!Y143*$E25)-(I_VENDITE!Y143*$G25))*I_VENDITE!X197</f>
        <v>9988</v>
      </c>
      <c r="AC25" s="106">
        <f>((I_VENDITE!Z143-(I_VENDITE!Z143*-$F25))-(I_VENDITE!Z143*$E25)-(I_VENDITE!Z143*$G25))*I_VENDITE!Y197</f>
        <v>9988</v>
      </c>
      <c r="AD25" s="106">
        <f>((I_VENDITE!AA143-(I_VENDITE!AA143*-$F25))-(I_VENDITE!AA143*$E25)-(I_VENDITE!AA143*$G25))*I_VENDITE!Z197</f>
        <v>9988</v>
      </c>
      <c r="AE25" s="106">
        <f>((I_VENDITE!AB143-(I_VENDITE!AB143*-$F25))-(I_VENDITE!AB143*$E25)-(I_VENDITE!AB143*$G25))*I_VENDITE!AA197</f>
        <v>9988</v>
      </c>
      <c r="AF25" s="106">
        <f>((I_VENDITE!AC143-(I_VENDITE!AC143*-$F25))-(I_VENDITE!AC143*$E25)-(I_VENDITE!AC143*$G25))*I_VENDITE!AB197</f>
        <v>9988</v>
      </c>
      <c r="AG25" s="106">
        <f>((I_VENDITE!AD143-(I_VENDITE!AD143*-$F25))-(I_VENDITE!AD143*$E25)-(I_VENDITE!AD143*$G25))*I_VENDITE!AC197</f>
        <v>9988</v>
      </c>
      <c r="AH25" s="106">
        <f>((I_VENDITE!AE143-(I_VENDITE!AE143*-$F25))-(I_VENDITE!AE143*$E25)-(I_VENDITE!AE143*$G25))*I_VENDITE!AD197</f>
        <v>9988</v>
      </c>
      <c r="AI25" s="106">
        <f>((I_VENDITE!AF143-(I_VENDITE!AF143*-$F25))-(I_VENDITE!AF143*$E25)-(I_VENDITE!AF143*$G25))*I_VENDITE!AE197</f>
        <v>9988</v>
      </c>
      <c r="AJ25" s="106">
        <f>((I_VENDITE!AG143-(I_VENDITE!AG143*-$F25))-(I_VENDITE!AG143*$E25)-(I_VENDITE!AG143*$G25))*I_VENDITE!AF197</f>
        <v>9988</v>
      </c>
      <c r="AK25" s="106">
        <f>((I_VENDITE!AH143-(I_VENDITE!AH143*-$F25))-(I_VENDITE!AH143*$E25)-(I_VENDITE!AH143*$G25))*I_VENDITE!AG197</f>
        <v>9988</v>
      </c>
      <c r="AL25" s="106">
        <f>((I_VENDITE!AI143-(I_VENDITE!AI143*-$F25))-(I_VENDITE!AI143*$E25)-(I_VENDITE!AI143*$G25))*I_VENDITE!AH197</f>
        <v>9988</v>
      </c>
      <c r="AM25" s="106">
        <f>((I_VENDITE!AJ143-(I_VENDITE!AJ143*-$F25))-(I_VENDITE!AJ143*$E25)-(I_VENDITE!AJ143*$G25))*I_VENDITE!AI197</f>
        <v>9988</v>
      </c>
      <c r="AN25" s="106">
        <f>((I_VENDITE!AK143-(I_VENDITE!AK143*-$F25))-(I_VENDITE!AK143*$E25)-(I_VENDITE!AK143*$G25))*I_VENDITE!AJ197</f>
        <v>9988</v>
      </c>
      <c r="AO25" s="106">
        <f>((I_VENDITE!AL143-(I_VENDITE!AL143*-$F25))-(I_VENDITE!AL143*$E25)-(I_VENDITE!AL143*$G25))*I_VENDITE!AK197</f>
        <v>9988</v>
      </c>
      <c r="AP25" s="106">
        <f>((I_VENDITE!AM143-(I_VENDITE!AM143*-$F25))-(I_VENDITE!AM143*$E25)-(I_VENDITE!AM143*$G25))*I_VENDITE!AL197</f>
        <v>9988</v>
      </c>
      <c r="AQ25" s="106">
        <f>((I_VENDITE!AN143-(I_VENDITE!AN143*-$F25))-(I_VENDITE!AN143*$E25)-(I_VENDITE!AN143*$G25))*I_VENDITE!AM197</f>
        <v>0</v>
      </c>
    </row>
    <row r="26" spans="4:43" ht="15" x14ac:dyDescent="0.25">
      <c r="D26" s="55" t="s">
        <v>578</v>
      </c>
      <c r="E26" s="151">
        <v>1.06E-2</v>
      </c>
      <c r="F26" s="152">
        <v>0.01</v>
      </c>
      <c r="G26" s="151">
        <v>5.9999999999999995E-4</v>
      </c>
      <c r="H26" s="106">
        <f>((I_VENDITE!E144-(I_VENDITE!E144*-$F26))-(I_VENDITE!E144*$E26)-(I_VENDITE!E144*$G26))*I_VENDITE!D198</f>
        <v>9988</v>
      </c>
      <c r="I26" s="106">
        <f>((I_VENDITE!F144-(I_VENDITE!F144*-$F26))-(I_VENDITE!F144*$E26)-(I_VENDITE!F144*$G26))*I_VENDITE!E198</f>
        <v>9988</v>
      </c>
      <c r="J26" s="106">
        <f>((I_VENDITE!G144-(I_VENDITE!G144*-$F26))-(I_VENDITE!G144*$E26)-(I_VENDITE!G144*$G26))*I_VENDITE!F198</f>
        <v>9988</v>
      </c>
      <c r="K26" s="106">
        <f>((I_VENDITE!H144-(I_VENDITE!H144*-$F26))-(I_VENDITE!H144*$E26)-(I_VENDITE!H144*$G26))*I_VENDITE!G198</f>
        <v>9988</v>
      </c>
      <c r="L26" s="106">
        <f>((I_VENDITE!I144-(I_VENDITE!I144*-$F26))-(I_VENDITE!I144*$E26)-(I_VENDITE!I144*$G26))*I_VENDITE!H198</f>
        <v>9988</v>
      </c>
      <c r="M26" s="106">
        <f>((I_VENDITE!J144-(I_VENDITE!J144*-$F26))-(I_VENDITE!J144*$E26)-(I_VENDITE!J144*$G26))*I_VENDITE!I198</f>
        <v>9988</v>
      </c>
      <c r="N26" s="106">
        <f>((I_VENDITE!K144-(I_VENDITE!K144*-$F26))-(I_VENDITE!K144*$E26)-(I_VENDITE!K144*$G26))*I_VENDITE!J198</f>
        <v>9988</v>
      </c>
      <c r="O26" s="106">
        <f>((I_VENDITE!L144-(I_VENDITE!L144*-$F26))-(I_VENDITE!L144*$E26)-(I_VENDITE!L144*$G26))*I_VENDITE!K198</f>
        <v>9988</v>
      </c>
      <c r="P26" s="106">
        <f>((I_VENDITE!M144-(I_VENDITE!M144*-$F26))-(I_VENDITE!M144*$E26)-(I_VENDITE!M144*$G26))*I_VENDITE!L198</f>
        <v>9988</v>
      </c>
      <c r="Q26" s="106">
        <f>((I_VENDITE!N144-(I_VENDITE!N144*-$F26))-(I_VENDITE!N144*$E26)-(I_VENDITE!N144*$G26))*I_VENDITE!M198</f>
        <v>9988</v>
      </c>
      <c r="R26" s="106">
        <f>((I_VENDITE!O144-(I_VENDITE!O144*-$F26))-(I_VENDITE!O144*$E26)-(I_VENDITE!O144*$G26))*I_VENDITE!N198</f>
        <v>9988</v>
      </c>
      <c r="S26" s="106">
        <f>((I_VENDITE!P144-(I_VENDITE!P144*-$F26))-(I_VENDITE!P144*$E26)-(I_VENDITE!P144*$G26))*I_VENDITE!O198</f>
        <v>9988</v>
      </c>
      <c r="T26" s="106">
        <f>((I_VENDITE!Q144-(I_VENDITE!Q144*-$F26))-(I_VENDITE!Q144*$E26)-(I_VENDITE!Q144*$G26))*I_VENDITE!P198</f>
        <v>9988</v>
      </c>
      <c r="U26" s="106">
        <f>((I_VENDITE!R144-(I_VENDITE!R144*-$F26))-(I_VENDITE!R144*$E26)-(I_VENDITE!R144*$G26))*I_VENDITE!Q198</f>
        <v>9988</v>
      </c>
      <c r="V26" s="106">
        <f>((I_VENDITE!S144-(I_VENDITE!S144*-$F26))-(I_VENDITE!S144*$E26)-(I_VENDITE!S144*$G26))*I_VENDITE!R198</f>
        <v>9988</v>
      </c>
      <c r="W26" s="106">
        <f>((I_VENDITE!T144-(I_VENDITE!T144*-$F26))-(I_VENDITE!T144*$E26)-(I_VENDITE!T144*$G26))*I_VENDITE!S198</f>
        <v>9988</v>
      </c>
      <c r="X26" s="106">
        <f>((I_VENDITE!U144-(I_VENDITE!U144*-$F26))-(I_VENDITE!U144*$E26)-(I_VENDITE!U144*$G26))*I_VENDITE!T198</f>
        <v>9988</v>
      </c>
      <c r="Y26" s="106">
        <f>((I_VENDITE!V144-(I_VENDITE!V144*-$F26))-(I_VENDITE!V144*$E26)-(I_VENDITE!V144*$G26))*I_VENDITE!U198</f>
        <v>9988</v>
      </c>
      <c r="Z26" s="106">
        <f>((I_VENDITE!W144-(I_VENDITE!W144*-$F26))-(I_VENDITE!W144*$E26)-(I_VENDITE!W144*$G26))*I_VENDITE!V198</f>
        <v>9988</v>
      </c>
      <c r="AA26" s="106">
        <f>((I_VENDITE!X144-(I_VENDITE!X144*-$F26))-(I_VENDITE!X144*$E26)-(I_VENDITE!X144*$G26))*I_VENDITE!W198</f>
        <v>9988</v>
      </c>
      <c r="AB26" s="106">
        <f>((I_VENDITE!Y144-(I_VENDITE!Y144*-$F26))-(I_VENDITE!Y144*$E26)-(I_VENDITE!Y144*$G26))*I_VENDITE!X198</f>
        <v>9988</v>
      </c>
      <c r="AC26" s="106">
        <f>((I_VENDITE!Z144-(I_VENDITE!Z144*-$F26))-(I_VENDITE!Z144*$E26)-(I_VENDITE!Z144*$G26))*I_VENDITE!Y198</f>
        <v>9988</v>
      </c>
      <c r="AD26" s="106">
        <f>((I_VENDITE!AA144-(I_VENDITE!AA144*-$F26))-(I_VENDITE!AA144*$E26)-(I_VENDITE!AA144*$G26))*I_VENDITE!Z198</f>
        <v>9988</v>
      </c>
      <c r="AE26" s="106">
        <f>((I_VENDITE!AB144-(I_VENDITE!AB144*-$F26))-(I_VENDITE!AB144*$E26)-(I_VENDITE!AB144*$G26))*I_VENDITE!AA198</f>
        <v>9988</v>
      </c>
      <c r="AF26" s="106">
        <f>((I_VENDITE!AC144-(I_VENDITE!AC144*-$F26))-(I_VENDITE!AC144*$E26)-(I_VENDITE!AC144*$G26))*I_VENDITE!AB198</f>
        <v>9988</v>
      </c>
      <c r="AG26" s="106">
        <f>((I_VENDITE!AD144-(I_VENDITE!AD144*-$F26))-(I_VENDITE!AD144*$E26)-(I_VENDITE!AD144*$G26))*I_VENDITE!AC198</f>
        <v>9988</v>
      </c>
      <c r="AH26" s="106">
        <f>((I_VENDITE!AE144-(I_VENDITE!AE144*-$F26))-(I_VENDITE!AE144*$E26)-(I_VENDITE!AE144*$G26))*I_VENDITE!AD198</f>
        <v>9988</v>
      </c>
      <c r="AI26" s="106">
        <f>((I_VENDITE!AF144-(I_VENDITE!AF144*-$F26))-(I_VENDITE!AF144*$E26)-(I_VENDITE!AF144*$G26))*I_VENDITE!AE198</f>
        <v>9988</v>
      </c>
      <c r="AJ26" s="106">
        <f>((I_VENDITE!AG144-(I_VENDITE!AG144*-$F26))-(I_VENDITE!AG144*$E26)-(I_VENDITE!AG144*$G26))*I_VENDITE!AF198</f>
        <v>9988</v>
      </c>
      <c r="AK26" s="106">
        <f>((I_VENDITE!AH144-(I_VENDITE!AH144*-$F26))-(I_VENDITE!AH144*$E26)-(I_VENDITE!AH144*$G26))*I_VENDITE!AG198</f>
        <v>9988</v>
      </c>
      <c r="AL26" s="106">
        <f>((I_VENDITE!AI144-(I_VENDITE!AI144*-$F26))-(I_VENDITE!AI144*$E26)-(I_VENDITE!AI144*$G26))*I_VENDITE!AH198</f>
        <v>9988</v>
      </c>
      <c r="AM26" s="106">
        <f>((I_VENDITE!AJ144-(I_VENDITE!AJ144*-$F26))-(I_VENDITE!AJ144*$E26)-(I_VENDITE!AJ144*$G26))*I_VENDITE!AI198</f>
        <v>9988</v>
      </c>
      <c r="AN26" s="106">
        <f>((I_VENDITE!AK144-(I_VENDITE!AK144*-$F26))-(I_VENDITE!AK144*$E26)-(I_VENDITE!AK144*$G26))*I_VENDITE!AJ198</f>
        <v>9988</v>
      </c>
      <c r="AO26" s="106">
        <f>((I_VENDITE!AL144-(I_VENDITE!AL144*-$F26))-(I_VENDITE!AL144*$E26)-(I_VENDITE!AL144*$G26))*I_VENDITE!AK198</f>
        <v>9988</v>
      </c>
      <c r="AP26" s="106">
        <f>((I_VENDITE!AM144-(I_VENDITE!AM144*-$F26))-(I_VENDITE!AM144*$E26)-(I_VENDITE!AM144*$G26))*I_VENDITE!AL198</f>
        <v>9988</v>
      </c>
      <c r="AQ26" s="106">
        <f>((I_VENDITE!AN144-(I_VENDITE!AN144*-$F26))-(I_VENDITE!AN144*$E26)-(I_VENDITE!AN144*$G26))*I_VENDITE!AM198</f>
        <v>0</v>
      </c>
    </row>
    <row r="27" spans="4:43" ht="15" x14ac:dyDescent="0.25">
      <c r="D27" s="55" t="s">
        <v>579</v>
      </c>
      <c r="E27" s="151">
        <v>1.06E-2</v>
      </c>
      <c r="F27" s="152">
        <v>0.01</v>
      </c>
      <c r="G27" s="151">
        <v>5.9999999999999995E-4</v>
      </c>
      <c r="H27" s="106">
        <f>((I_VENDITE!E145-(I_VENDITE!E145*-$F27))-(I_VENDITE!E145*$E27)-(I_VENDITE!E145*$G27))*I_VENDITE!D199</f>
        <v>9988</v>
      </c>
      <c r="I27" s="106">
        <f>((I_VENDITE!F145-(I_VENDITE!F145*-$F27))-(I_VENDITE!F145*$E27)-(I_VENDITE!F145*$G27))*I_VENDITE!E199</f>
        <v>9988</v>
      </c>
      <c r="J27" s="106">
        <f>((I_VENDITE!G145-(I_VENDITE!G145*-$F27))-(I_VENDITE!G145*$E27)-(I_VENDITE!G145*$G27))*I_VENDITE!F199</f>
        <v>9988</v>
      </c>
      <c r="K27" s="106">
        <f>((I_VENDITE!H145-(I_VENDITE!H145*-$F27))-(I_VENDITE!H145*$E27)-(I_VENDITE!H145*$G27))*I_VENDITE!G199</f>
        <v>9988</v>
      </c>
      <c r="L27" s="106">
        <f>((I_VENDITE!I145-(I_VENDITE!I145*-$F27))-(I_VENDITE!I145*$E27)-(I_VENDITE!I145*$G27))*I_VENDITE!H199</f>
        <v>9988</v>
      </c>
      <c r="M27" s="106">
        <f>((I_VENDITE!J145-(I_VENDITE!J145*-$F27))-(I_VENDITE!J145*$E27)-(I_VENDITE!J145*$G27))*I_VENDITE!I199</f>
        <v>9988</v>
      </c>
      <c r="N27" s="106">
        <f>((I_VENDITE!K145-(I_VENDITE!K145*-$F27))-(I_VENDITE!K145*$E27)-(I_VENDITE!K145*$G27))*I_VENDITE!J199</f>
        <v>9988</v>
      </c>
      <c r="O27" s="106">
        <f>((I_VENDITE!L145-(I_VENDITE!L145*-$F27))-(I_VENDITE!L145*$E27)-(I_VENDITE!L145*$G27))*I_VENDITE!K199</f>
        <v>9988</v>
      </c>
      <c r="P27" s="106">
        <f>((I_VENDITE!M145-(I_VENDITE!M145*-$F27))-(I_VENDITE!M145*$E27)-(I_VENDITE!M145*$G27))*I_VENDITE!L199</f>
        <v>9988</v>
      </c>
      <c r="Q27" s="106">
        <f>((I_VENDITE!N145-(I_VENDITE!N145*-$F27))-(I_VENDITE!N145*$E27)-(I_VENDITE!N145*$G27))*I_VENDITE!M199</f>
        <v>9988</v>
      </c>
      <c r="R27" s="106">
        <f>((I_VENDITE!O145-(I_VENDITE!O145*-$F27))-(I_VENDITE!O145*$E27)-(I_VENDITE!O145*$G27))*I_VENDITE!N199</f>
        <v>9988</v>
      </c>
      <c r="S27" s="106">
        <f>((I_VENDITE!P145-(I_VENDITE!P145*-$F27))-(I_VENDITE!P145*$E27)-(I_VENDITE!P145*$G27))*I_VENDITE!O199</f>
        <v>9988</v>
      </c>
      <c r="T27" s="106">
        <f>((I_VENDITE!Q145-(I_VENDITE!Q145*-$F27))-(I_VENDITE!Q145*$E27)-(I_VENDITE!Q145*$G27))*I_VENDITE!P199</f>
        <v>9988</v>
      </c>
      <c r="U27" s="106">
        <f>((I_VENDITE!R145-(I_VENDITE!R145*-$F27))-(I_VENDITE!R145*$E27)-(I_VENDITE!R145*$G27))*I_VENDITE!Q199</f>
        <v>9988</v>
      </c>
      <c r="V27" s="106">
        <f>((I_VENDITE!S145-(I_VENDITE!S145*-$F27))-(I_VENDITE!S145*$E27)-(I_VENDITE!S145*$G27))*I_VENDITE!R199</f>
        <v>9988</v>
      </c>
      <c r="W27" s="106">
        <f>((I_VENDITE!T145-(I_VENDITE!T145*-$F27))-(I_VENDITE!T145*$E27)-(I_VENDITE!T145*$G27))*I_VENDITE!S199</f>
        <v>9988</v>
      </c>
      <c r="X27" s="106">
        <f>((I_VENDITE!U145-(I_VENDITE!U145*-$F27))-(I_VENDITE!U145*$E27)-(I_VENDITE!U145*$G27))*I_VENDITE!T199</f>
        <v>9988</v>
      </c>
      <c r="Y27" s="106">
        <f>((I_VENDITE!V145-(I_VENDITE!V145*-$F27))-(I_VENDITE!V145*$E27)-(I_VENDITE!V145*$G27))*I_VENDITE!U199</f>
        <v>9988</v>
      </c>
      <c r="Z27" s="106">
        <f>((I_VENDITE!W145-(I_VENDITE!W145*-$F27))-(I_VENDITE!W145*$E27)-(I_VENDITE!W145*$G27))*I_VENDITE!V199</f>
        <v>9988</v>
      </c>
      <c r="AA27" s="106">
        <f>((I_VENDITE!X145-(I_VENDITE!X145*-$F27))-(I_VENDITE!X145*$E27)-(I_VENDITE!X145*$G27))*I_VENDITE!W199</f>
        <v>9988</v>
      </c>
      <c r="AB27" s="106">
        <f>((I_VENDITE!Y145-(I_VENDITE!Y145*-$F27))-(I_VENDITE!Y145*$E27)-(I_VENDITE!Y145*$G27))*I_VENDITE!X199</f>
        <v>9988</v>
      </c>
      <c r="AC27" s="106">
        <f>((I_VENDITE!Z145-(I_VENDITE!Z145*-$F27))-(I_VENDITE!Z145*$E27)-(I_VENDITE!Z145*$G27))*I_VENDITE!Y199</f>
        <v>9988</v>
      </c>
      <c r="AD27" s="106">
        <f>((I_VENDITE!AA145-(I_VENDITE!AA145*-$F27))-(I_VENDITE!AA145*$E27)-(I_VENDITE!AA145*$G27))*I_VENDITE!Z199</f>
        <v>9988</v>
      </c>
      <c r="AE27" s="106">
        <f>((I_VENDITE!AB145-(I_VENDITE!AB145*-$F27))-(I_VENDITE!AB145*$E27)-(I_VENDITE!AB145*$G27))*I_VENDITE!AA199</f>
        <v>9988</v>
      </c>
      <c r="AF27" s="106">
        <f>((I_VENDITE!AC145-(I_VENDITE!AC145*-$F27))-(I_VENDITE!AC145*$E27)-(I_VENDITE!AC145*$G27))*I_VENDITE!AB199</f>
        <v>9988</v>
      </c>
      <c r="AG27" s="106">
        <f>((I_VENDITE!AD145-(I_VENDITE!AD145*-$F27))-(I_VENDITE!AD145*$E27)-(I_VENDITE!AD145*$G27))*I_VENDITE!AC199</f>
        <v>9988</v>
      </c>
      <c r="AH27" s="106">
        <f>((I_VENDITE!AE145-(I_VENDITE!AE145*-$F27))-(I_VENDITE!AE145*$E27)-(I_VENDITE!AE145*$G27))*I_VENDITE!AD199</f>
        <v>9988</v>
      </c>
      <c r="AI27" s="106">
        <f>((I_VENDITE!AF145-(I_VENDITE!AF145*-$F27))-(I_VENDITE!AF145*$E27)-(I_VENDITE!AF145*$G27))*I_VENDITE!AE199</f>
        <v>9988</v>
      </c>
      <c r="AJ27" s="106">
        <f>((I_VENDITE!AG145-(I_VENDITE!AG145*-$F27))-(I_VENDITE!AG145*$E27)-(I_VENDITE!AG145*$G27))*I_VENDITE!AF199</f>
        <v>9988</v>
      </c>
      <c r="AK27" s="106">
        <f>((I_VENDITE!AH145-(I_VENDITE!AH145*-$F27))-(I_VENDITE!AH145*$E27)-(I_VENDITE!AH145*$G27))*I_VENDITE!AG199</f>
        <v>9988</v>
      </c>
      <c r="AL27" s="106">
        <f>((I_VENDITE!AI145-(I_VENDITE!AI145*-$F27))-(I_VENDITE!AI145*$E27)-(I_VENDITE!AI145*$G27))*I_VENDITE!AH199</f>
        <v>9988</v>
      </c>
      <c r="AM27" s="106">
        <f>((I_VENDITE!AJ145-(I_VENDITE!AJ145*-$F27))-(I_VENDITE!AJ145*$E27)-(I_VENDITE!AJ145*$G27))*I_VENDITE!AI199</f>
        <v>9988</v>
      </c>
      <c r="AN27" s="106">
        <f>((I_VENDITE!AK145-(I_VENDITE!AK145*-$F27))-(I_VENDITE!AK145*$E27)-(I_VENDITE!AK145*$G27))*I_VENDITE!AJ199</f>
        <v>9988</v>
      </c>
      <c r="AO27" s="106">
        <f>((I_VENDITE!AL145-(I_VENDITE!AL145*-$F27))-(I_VENDITE!AL145*$E27)-(I_VENDITE!AL145*$G27))*I_VENDITE!AK199</f>
        <v>9988</v>
      </c>
      <c r="AP27" s="106">
        <f>((I_VENDITE!AM145-(I_VENDITE!AM145*-$F27))-(I_VENDITE!AM145*$E27)-(I_VENDITE!AM145*$G27))*I_VENDITE!AL199</f>
        <v>9988</v>
      </c>
      <c r="AQ27" s="106">
        <f>((I_VENDITE!AN145-(I_VENDITE!AN145*-$F27))-(I_VENDITE!AN145*$E27)-(I_VENDITE!AN145*$G27))*I_VENDITE!AM199</f>
        <v>0</v>
      </c>
    </row>
    <row r="28" spans="4:43" ht="15" x14ac:dyDescent="0.25">
      <c r="D28" s="55" t="s">
        <v>580</v>
      </c>
      <c r="E28" s="151">
        <v>1.06E-2</v>
      </c>
      <c r="F28" s="152">
        <v>0.01</v>
      </c>
      <c r="G28" s="151">
        <v>5.9999999999999995E-4</v>
      </c>
      <c r="H28" s="106">
        <f>((I_VENDITE!E146-(I_VENDITE!E146*-$F28))-(I_VENDITE!E146*$E28)-(I_VENDITE!E146*$G28))*I_VENDITE!D200</f>
        <v>9988</v>
      </c>
      <c r="I28" s="106">
        <f>((I_VENDITE!F146-(I_VENDITE!F146*-$F28))-(I_VENDITE!F146*$E28)-(I_VENDITE!F146*$G28))*I_VENDITE!E200</f>
        <v>9988</v>
      </c>
      <c r="J28" s="106">
        <f>((I_VENDITE!G146-(I_VENDITE!G146*-$F28))-(I_VENDITE!G146*$E28)-(I_VENDITE!G146*$G28))*I_VENDITE!F200</f>
        <v>9988</v>
      </c>
      <c r="K28" s="106">
        <f>((I_VENDITE!H146-(I_VENDITE!H146*-$F28))-(I_VENDITE!H146*$E28)-(I_VENDITE!H146*$G28))*I_VENDITE!G200</f>
        <v>9988</v>
      </c>
      <c r="L28" s="106">
        <f>((I_VENDITE!I146-(I_VENDITE!I146*-$F28))-(I_VENDITE!I146*$E28)-(I_VENDITE!I146*$G28))*I_VENDITE!H200</f>
        <v>9988</v>
      </c>
      <c r="M28" s="106">
        <f>((I_VENDITE!J146-(I_VENDITE!J146*-$F28))-(I_VENDITE!J146*$E28)-(I_VENDITE!J146*$G28))*I_VENDITE!I200</f>
        <v>9988</v>
      </c>
      <c r="N28" s="106">
        <f>((I_VENDITE!K146-(I_VENDITE!K146*-$F28))-(I_VENDITE!K146*$E28)-(I_VENDITE!K146*$G28))*I_VENDITE!J200</f>
        <v>9988</v>
      </c>
      <c r="O28" s="106">
        <f>((I_VENDITE!L146-(I_VENDITE!L146*-$F28))-(I_VENDITE!L146*$E28)-(I_VENDITE!L146*$G28))*I_VENDITE!K200</f>
        <v>9988</v>
      </c>
      <c r="P28" s="106">
        <f>((I_VENDITE!M146-(I_VENDITE!M146*-$F28))-(I_VENDITE!M146*$E28)-(I_VENDITE!M146*$G28))*I_VENDITE!L200</f>
        <v>9988</v>
      </c>
      <c r="Q28" s="106">
        <f>((I_VENDITE!N146-(I_VENDITE!N146*-$F28))-(I_VENDITE!N146*$E28)-(I_VENDITE!N146*$G28))*I_VENDITE!M200</f>
        <v>9988</v>
      </c>
      <c r="R28" s="106">
        <f>((I_VENDITE!O146-(I_VENDITE!O146*-$F28))-(I_VENDITE!O146*$E28)-(I_VENDITE!O146*$G28))*I_VENDITE!N200</f>
        <v>9988</v>
      </c>
      <c r="S28" s="106">
        <f>((I_VENDITE!P146-(I_VENDITE!P146*-$F28))-(I_VENDITE!P146*$E28)-(I_VENDITE!P146*$G28))*I_VENDITE!O200</f>
        <v>9988</v>
      </c>
      <c r="T28" s="106">
        <f>((I_VENDITE!Q146-(I_VENDITE!Q146*-$F28))-(I_VENDITE!Q146*$E28)-(I_VENDITE!Q146*$G28))*I_VENDITE!P200</f>
        <v>9988</v>
      </c>
      <c r="U28" s="106">
        <f>((I_VENDITE!R146-(I_VENDITE!R146*-$F28))-(I_VENDITE!R146*$E28)-(I_VENDITE!R146*$G28))*I_VENDITE!Q200</f>
        <v>9988</v>
      </c>
      <c r="V28" s="106">
        <f>((I_VENDITE!S146-(I_VENDITE!S146*-$F28))-(I_VENDITE!S146*$E28)-(I_VENDITE!S146*$G28))*I_VENDITE!R200</f>
        <v>9988</v>
      </c>
      <c r="W28" s="106">
        <f>((I_VENDITE!T146-(I_VENDITE!T146*-$F28))-(I_VENDITE!T146*$E28)-(I_VENDITE!T146*$G28))*I_VENDITE!S200</f>
        <v>9988</v>
      </c>
      <c r="X28" s="106">
        <f>((I_VENDITE!U146-(I_VENDITE!U146*-$F28))-(I_VENDITE!U146*$E28)-(I_VENDITE!U146*$G28))*I_VENDITE!T200</f>
        <v>9988</v>
      </c>
      <c r="Y28" s="106">
        <f>((I_VENDITE!V146-(I_VENDITE!V146*-$F28))-(I_VENDITE!V146*$E28)-(I_VENDITE!V146*$G28))*I_VENDITE!U200</f>
        <v>9988</v>
      </c>
      <c r="Z28" s="106">
        <f>((I_VENDITE!W146-(I_VENDITE!W146*-$F28))-(I_VENDITE!W146*$E28)-(I_VENDITE!W146*$G28))*I_VENDITE!V200</f>
        <v>9988</v>
      </c>
      <c r="AA28" s="106">
        <f>((I_VENDITE!X146-(I_VENDITE!X146*-$F28))-(I_VENDITE!X146*$E28)-(I_VENDITE!X146*$G28))*I_VENDITE!W200</f>
        <v>9988</v>
      </c>
      <c r="AB28" s="106">
        <f>((I_VENDITE!Y146-(I_VENDITE!Y146*-$F28))-(I_VENDITE!Y146*$E28)-(I_VENDITE!Y146*$G28))*I_VENDITE!X200</f>
        <v>9988</v>
      </c>
      <c r="AC28" s="106">
        <f>((I_VENDITE!Z146-(I_VENDITE!Z146*-$F28))-(I_VENDITE!Z146*$E28)-(I_VENDITE!Z146*$G28))*I_VENDITE!Y200</f>
        <v>9988</v>
      </c>
      <c r="AD28" s="106">
        <f>((I_VENDITE!AA146-(I_VENDITE!AA146*-$F28))-(I_VENDITE!AA146*$E28)-(I_VENDITE!AA146*$G28))*I_VENDITE!Z200</f>
        <v>9988</v>
      </c>
      <c r="AE28" s="106">
        <f>((I_VENDITE!AB146-(I_VENDITE!AB146*-$F28))-(I_VENDITE!AB146*$E28)-(I_VENDITE!AB146*$G28))*I_VENDITE!AA200</f>
        <v>9988</v>
      </c>
      <c r="AF28" s="106">
        <f>((I_VENDITE!AC146-(I_VENDITE!AC146*-$F28))-(I_VENDITE!AC146*$E28)-(I_VENDITE!AC146*$G28))*I_VENDITE!AB200</f>
        <v>9988</v>
      </c>
      <c r="AG28" s="106">
        <f>((I_VENDITE!AD146-(I_VENDITE!AD146*-$F28))-(I_VENDITE!AD146*$E28)-(I_VENDITE!AD146*$G28))*I_VENDITE!AC200</f>
        <v>9988</v>
      </c>
      <c r="AH28" s="106">
        <f>((I_VENDITE!AE146-(I_VENDITE!AE146*-$F28))-(I_VENDITE!AE146*$E28)-(I_VENDITE!AE146*$G28))*I_VENDITE!AD200</f>
        <v>9988</v>
      </c>
      <c r="AI28" s="106">
        <f>((I_VENDITE!AF146-(I_VENDITE!AF146*-$F28))-(I_VENDITE!AF146*$E28)-(I_VENDITE!AF146*$G28))*I_VENDITE!AE200</f>
        <v>9988</v>
      </c>
      <c r="AJ28" s="106">
        <f>((I_VENDITE!AG146-(I_VENDITE!AG146*-$F28))-(I_VENDITE!AG146*$E28)-(I_VENDITE!AG146*$G28))*I_VENDITE!AF200</f>
        <v>9988</v>
      </c>
      <c r="AK28" s="106">
        <f>((I_VENDITE!AH146-(I_VENDITE!AH146*-$F28))-(I_VENDITE!AH146*$E28)-(I_VENDITE!AH146*$G28))*I_VENDITE!AG200</f>
        <v>9988</v>
      </c>
      <c r="AL28" s="106">
        <f>((I_VENDITE!AI146-(I_VENDITE!AI146*-$F28))-(I_VENDITE!AI146*$E28)-(I_VENDITE!AI146*$G28))*I_VENDITE!AH200</f>
        <v>9988</v>
      </c>
      <c r="AM28" s="106">
        <f>((I_VENDITE!AJ146-(I_VENDITE!AJ146*-$F28))-(I_VENDITE!AJ146*$E28)-(I_VENDITE!AJ146*$G28))*I_VENDITE!AI200</f>
        <v>9988</v>
      </c>
      <c r="AN28" s="106">
        <f>((I_VENDITE!AK146-(I_VENDITE!AK146*-$F28))-(I_VENDITE!AK146*$E28)-(I_VENDITE!AK146*$G28))*I_VENDITE!AJ200</f>
        <v>9988</v>
      </c>
      <c r="AO28" s="106">
        <f>((I_VENDITE!AL146-(I_VENDITE!AL146*-$F28))-(I_VENDITE!AL146*$E28)-(I_VENDITE!AL146*$G28))*I_VENDITE!AK200</f>
        <v>9988</v>
      </c>
      <c r="AP28" s="106">
        <f>((I_VENDITE!AM146-(I_VENDITE!AM146*-$F28))-(I_VENDITE!AM146*$E28)-(I_VENDITE!AM146*$G28))*I_VENDITE!AL200</f>
        <v>9988</v>
      </c>
      <c r="AQ28" s="106">
        <f>((I_VENDITE!AN146-(I_VENDITE!AN146*-$F28))-(I_VENDITE!AN146*$E28)-(I_VENDITE!AN146*$G28))*I_VENDITE!AM200</f>
        <v>0</v>
      </c>
    </row>
    <row r="29" spans="4:43" ht="15" x14ac:dyDescent="0.25">
      <c r="D29" s="55" t="s">
        <v>581</v>
      </c>
      <c r="E29" s="151">
        <v>1.06E-2</v>
      </c>
      <c r="F29" s="152">
        <v>0.01</v>
      </c>
      <c r="G29" s="151">
        <v>5.9999999999999995E-4</v>
      </c>
      <c r="H29" s="106">
        <f>((I_VENDITE!E147-(I_VENDITE!E147*-$F29))-(I_VENDITE!E147*$E29)-(I_VENDITE!E147*$G29))*I_VENDITE!D201</f>
        <v>9988</v>
      </c>
      <c r="I29" s="106">
        <f>((I_VENDITE!F147-(I_VENDITE!F147*-$F29))-(I_VENDITE!F147*$E29)-(I_VENDITE!F147*$G29))*I_VENDITE!E201</f>
        <v>9988</v>
      </c>
      <c r="J29" s="106">
        <f>((I_VENDITE!G147-(I_VENDITE!G147*-$F29))-(I_VENDITE!G147*$E29)-(I_VENDITE!G147*$G29))*I_VENDITE!F201</f>
        <v>9988</v>
      </c>
      <c r="K29" s="106">
        <f>((I_VENDITE!H147-(I_VENDITE!H147*-$F29))-(I_VENDITE!H147*$E29)-(I_VENDITE!H147*$G29))*I_VENDITE!G201</f>
        <v>9988</v>
      </c>
      <c r="L29" s="106">
        <f>((I_VENDITE!I147-(I_VENDITE!I147*-$F29))-(I_VENDITE!I147*$E29)-(I_VENDITE!I147*$G29))*I_VENDITE!H201</f>
        <v>9988</v>
      </c>
      <c r="M29" s="106">
        <f>((I_VENDITE!J147-(I_VENDITE!J147*-$F29))-(I_VENDITE!J147*$E29)-(I_VENDITE!J147*$G29))*I_VENDITE!I201</f>
        <v>9988</v>
      </c>
      <c r="N29" s="106">
        <f>((I_VENDITE!K147-(I_VENDITE!K147*-$F29))-(I_VENDITE!K147*$E29)-(I_VENDITE!K147*$G29))*I_VENDITE!J201</f>
        <v>9988</v>
      </c>
      <c r="O29" s="106">
        <f>((I_VENDITE!L147-(I_VENDITE!L147*-$F29))-(I_VENDITE!L147*$E29)-(I_VENDITE!L147*$G29))*I_VENDITE!K201</f>
        <v>9988</v>
      </c>
      <c r="P29" s="106">
        <f>((I_VENDITE!M147-(I_VENDITE!M147*-$F29))-(I_VENDITE!M147*$E29)-(I_VENDITE!M147*$G29))*I_VENDITE!L201</f>
        <v>9988</v>
      </c>
      <c r="Q29" s="106">
        <f>((I_VENDITE!N147-(I_VENDITE!N147*-$F29))-(I_VENDITE!N147*$E29)-(I_VENDITE!N147*$G29))*I_VENDITE!M201</f>
        <v>9988</v>
      </c>
      <c r="R29" s="106">
        <f>((I_VENDITE!O147-(I_VENDITE!O147*-$F29))-(I_VENDITE!O147*$E29)-(I_VENDITE!O147*$G29))*I_VENDITE!N201</f>
        <v>9988</v>
      </c>
      <c r="S29" s="106">
        <f>((I_VENDITE!P147-(I_VENDITE!P147*-$F29))-(I_VENDITE!P147*$E29)-(I_VENDITE!P147*$G29))*I_VENDITE!O201</f>
        <v>9988</v>
      </c>
      <c r="T29" s="106">
        <f>((I_VENDITE!Q147-(I_VENDITE!Q147*-$F29))-(I_VENDITE!Q147*$E29)-(I_VENDITE!Q147*$G29))*I_VENDITE!P201</f>
        <v>9988</v>
      </c>
      <c r="U29" s="106">
        <f>((I_VENDITE!R147-(I_VENDITE!R147*-$F29))-(I_VENDITE!R147*$E29)-(I_VENDITE!R147*$G29))*I_VENDITE!Q201</f>
        <v>9988</v>
      </c>
      <c r="V29" s="106">
        <f>((I_VENDITE!S147-(I_VENDITE!S147*-$F29))-(I_VENDITE!S147*$E29)-(I_VENDITE!S147*$G29))*I_VENDITE!R201</f>
        <v>9988</v>
      </c>
      <c r="W29" s="106">
        <f>((I_VENDITE!T147-(I_VENDITE!T147*-$F29))-(I_VENDITE!T147*$E29)-(I_VENDITE!T147*$G29))*I_VENDITE!S201</f>
        <v>9988</v>
      </c>
      <c r="X29" s="106">
        <f>((I_VENDITE!U147-(I_VENDITE!U147*-$F29))-(I_VENDITE!U147*$E29)-(I_VENDITE!U147*$G29))*I_VENDITE!T201</f>
        <v>9988</v>
      </c>
      <c r="Y29" s="106">
        <f>((I_VENDITE!V147-(I_VENDITE!V147*-$F29))-(I_VENDITE!V147*$E29)-(I_VENDITE!V147*$G29))*I_VENDITE!U201</f>
        <v>9988</v>
      </c>
      <c r="Z29" s="106">
        <f>((I_VENDITE!W147-(I_VENDITE!W147*-$F29))-(I_VENDITE!W147*$E29)-(I_VENDITE!W147*$G29))*I_VENDITE!V201</f>
        <v>9988</v>
      </c>
      <c r="AA29" s="106">
        <f>((I_VENDITE!X147-(I_VENDITE!X147*-$F29))-(I_VENDITE!X147*$E29)-(I_VENDITE!X147*$G29))*I_VENDITE!W201</f>
        <v>9988</v>
      </c>
      <c r="AB29" s="106">
        <f>((I_VENDITE!Y147-(I_VENDITE!Y147*-$F29))-(I_VENDITE!Y147*$E29)-(I_VENDITE!Y147*$G29))*I_VENDITE!X201</f>
        <v>9988</v>
      </c>
      <c r="AC29" s="106">
        <f>((I_VENDITE!Z147-(I_VENDITE!Z147*-$F29))-(I_VENDITE!Z147*$E29)-(I_VENDITE!Z147*$G29))*I_VENDITE!Y201</f>
        <v>9988</v>
      </c>
      <c r="AD29" s="106">
        <f>((I_VENDITE!AA147-(I_VENDITE!AA147*-$F29))-(I_VENDITE!AA147*$E29)-(I_VENDITE!AA147*$G29))*I_VENDITE!Z201</f>
        <v>9988</v>
      </c>
      <c r="AE29" s="106">
        <f>((I_VENDITE!AB147-(I_VENDITE!AB147*-$F29))-(I_VENDITE!AB147*$E29)-(I_VENDITE!AB147*$G29))*I_VENDITE!AA201</f>
        <v>9988</v>
      </c>
      <c r="AF29" s="106">
        <f>((I_VENDITE!AC147-(I_VENDITE!AC147*-$F29))-(I_VENDITE!AC147*$E29)-(I_VENDITE!AC147*$G29))*I_VENDITE!AB201</f>
        <v>9988</v>
      </c>
      <c r="AG29" s="106">
        <f>((I_VENDITE!AD147-(I_VENDITE!AD147*-$F29))-(I_VENDITE!AD147*$E29)-(I_VENDITE!AD147*$G29))*I_VENDITE!AC201</f>
        <v>9988</v>
      </c>
      <c r="AH29" s="106">
        <f>((I_VENDITE!AE147-(I_VENDITE!AE147*-$F29))-(I_VENDITE!AE147*$E29)-(I_VENDITE!AE147*$G29))*I_VENDITE!AD201</f>
        <v>9988</v>
      </c>
      <c r="AI29" s="106">
        <f>((I_VENDITE!AF147-(I_VENDITE!AF147*-$F29))-(I_VENDITE!AF147*$E29)-(I_VENDITE!AF147*$G29))*I_VENDITE!AE201</f>
        <v>9988</v>
      </c>
      <c r="AJ29" s="106">
        <f>((I_VENDITE!AG147-(I_VENDITE!AG147*-$F29))-(I_VENDITE!AG147*$E29)-(I_VENDITE!AG147*$G29))*I_VENDITE!AF201</f>
        <v>9988</v>
      </c>
      <c r="AK29" s="106">
        <f>((I_VENDITE!AH147-(I_VENDITE!AH147*-$F29))-(I_VENDITE!AH147*$E29)-(I_VENDITE!AH147*$G29))*I_VENDITE!AG201</f>
        <v>9988</v>
      </c>
      <c r="AL29" s="106">
        <f>((I_VENDITE!AI147-(I_VENDITE!AI147*-$F29))-(I_VENDITE!AI147*$E29)-(I_VENDITE!AI147*$G29))*I_VENDITE!AH201</f>
        <v>9988</v>
      </c>
      <c r="AM29" s="106">
        <f>((I_VENDITE!AJ147-(I_VENDITE!AJ147*-$F29))-(I_VENDITE!AJ147*$E29)-(I_VENDITE!AJ147*$G29))*I_VENDITE!AI201</f>
        <v>9988</v>
      </c>
      <c r="AN29" s="106">
        <f>((I_VENDITE!AK147-(I_VENDITE!AK147*-$F29))-(I_VENDITE!AK147*$E29)-(I_VENDITE!AK147*$G29))*I_VENDITE!AJ201</f>
        <v>9988</v>
      </c>
      <c r="AO29" s="106">
        <f>((I_VENDITE!AL147-(I_VENDITE!AL147*-$F29))-(I_VENDITE!AL147*$E29)-(I_VENDITE!AL147*$G29))*I_VENDITE!AK201</f>
        <v>9988</v>
      </c>
      <c r="AP29" s="106">
        <f>((I_VENDITE!AM147-(I_VENDITE!AM147*-$F29))-(I_VENDITE!AM147*$E29)-(I_VENDITE!AM147*$G29))*I_VENDITE!AL201</f>
        <v>9988</v>
      </c>
      <c r="AQ29" s="106">
        <f>((I_VENDITE!AN147-(I_VENDITE!AN147*-$F29))-(I_VENDITE!AN147*$E29)-(I_VENDITE!AN147*$G29))*I_VENDITE!AM201</f>
        <v>0</v>
      </c>
    </row>
    <row r="30" spans="4:43" ht="15" x14ac:dyDescent="0.25">
      <c r="D30" s="55" t="s">
        <v>582</v>
      </c>
      <c r="E30" s="151">
        <v>1.06E-2</v>
      </c>
      <c r="F30" s="152">
        <v>0.01</v>
      </c>
      <c r="G30" s="151">
        <v>5.9999999999999995E-4</v>
      </c>
      <c r="H30" s="106">
        <f>((I_VENDITE!E148-(I_VENDITE!E148*-$F30))-(I_VENDITE!E148*$E30)-(I_VENDITE!E148*$G30))*I_VENDITE!D202</f>
        <v>9988</v>
      </c>
      <c r="I30" s="106">
        <f>((I_VENDITE!F148-(I_VENDITE!F148*-$F30))-(I_VENDITE!F148*$E30)-(I_VENDITE!F148*$G30))*I_VENDITE!E202</f>
        <v>9988</v>
      </c>
      <c r="J30" s="106">
        <f>((I_VENDITE!G148-(I_VENDITE!G148*-$F30))-(I_VENDITE!G148*$E30)-(I_VENDITE!G148*$G30))*I_VENDITE!F202</f>
        <v>9988</v>
      </c>
      <c r="K30" s="106">
        <f>((I_VENDITE!H148-(I_VENDITE!H148*-$F30))-(I_VENDITE!H148*$E30)-(I_VENDITE!H148*$G30))*I_VENDITE!G202</f>
        <v>9988</v>
      </c>
      <c r="L30" s="106">
        <f>((I_VENDITE!I148-(I_VENDITE!I148*-$F30))-(I_VENDITE!I148*$E30)-(I_VENDITE!I148*$G30))*I_VENDITE!H202</f>
        <v>9988</v>
      </c>
      <c r="M30" s="106">
        <f>((I_VENDITE!J148-(I_VENDITE!J148*-$F30))-(I_VENDITE!J148*$E30)-(I_VENDITE!J148*$G30))*I_VENDITE!I202</f>
        <v>9988</v>
      </c>
      <c r="N30" s="106">
        <f>((I_VENDITE!K148-(I_VENDITE!K148*-$F30))-(I_VENDITE!K148*$E30)-(I_VENDITE!K148*$G30))*I_VENDITE!J202</f>
        <v>9988</v>
      </c>
      <c r="O30" s="106">
        <f>((I_VENDITE!L148-(I_VENDITE!L148*-$F30))-(I_VENDITE!L148*$E30)-(I_VENDITE!L148*$G30))*I_VENDITE!K202</f>
        <v>9988</v>
      </c>
      <c r="P30" s="106">
        <f>((I_VENDITE!M148-(I_VENDITE!M148*-$F30))-(I_VENDITE!M148*$E30)-(I_VENDITE!M148*$G30))*I_VENDITE!L202</f>
        <v>9988</v>
      </c>
      <c r="Q30" s="106">
        <f>((I_VENDITE!N148-(I_VENDITE!N148*-$F30))-(I_VENDITE!N148*$E30)-(I_VENDITE!N148*$G30))*I_VENDITE!M202</f>
        <v>9988</v>
      </c>
      <c r="R30" s="106">
        <f>((I_VENDITE!O148-(I_VENDITE!O148*-$F30))-(I_VENDITE!O148*$E30)-(I_VENDITE!O148*$G30))*I_VENDITE!N202</f>
        <v>9988</v>
      </c>
      <c r="S30" s="106">
        <f>((I_VENDITE!P148-(I_VENDITE!P148*-$F30))-(I_VENDITE!P148*$E30)-(I_VENDITE!P148*$G30))*I_VENDITE!O202</f>
        <v>9988</v>
      </c>
      <c r="T30" s="106">
        <f>((I_VENDITE!Q148-(I_VENDITE!Q148*-$F30))-(I_VENDITE!Q148*$E30)-(I_VENDITE!Q148*$G30))*I_VENDITE!P202</f>
        <v>9988</v>
      </c>
      <c r="U30" s="106">
        <f>((I_VENDITE!R148-(I_VENDITE!R148*-$F30))-(I_VENDITE!R148*$E30)-(I_VENDITE!R148*$G30))*I_VENDITE!Q202</f>
        <v>9988</v>
      </c>
      <c r="V30" s="106">
        <f>((I_VENDITE!S148-(I_VENDITE!S148*-$F30))-(I_VENDITE!S148*$E30)-(I_VENDITE!S148*$G30))*I_VENDITE!R202</f>
        <v>9988</v>
      </c>
      <c r="W30" s="106">
        <f>((I_VENDITE!T148-(I_VENDITE!T148*-$F30))-(I_VENDITE!T148*$E30)-(I_VENDITE!T148*$G30))*I_VENDITE!S202</f>
        <v>9988</v>
      </c>
      <c r="X30" s="106">
        <f>((I_VENDITE!U148-(I_VENDITE!U148*-$F30))-(I_VENDITE!U148*$E30)-(I_VENDITE!U148*$G30))*I_VENDITE!T202</f>
        <v>9988</v>
      </c>
      <c r="Y30" s="106">
        <f>((I_VENDITE!V148-(I_VENDITE!V148*-$F30))-(I_VENDITE!V148*$E30)-(I_VENDITE!V148*$G30))*I_VENDITE!U202</f>
        <v>9988</v>
      </c>
      <c r="Z30" s="106">
        <f>((I_VENDITE!W148-(I_VENDITE!W148*-$F30))-(I_VENDITE!W148*$E30)-(I_VENDITE!W148*$G30))*I_VENDITE!V202</f>
        <v>9988</v>
      </c>
      <c r="AA30" s="106">
        <f>((I_VENDITE!X148-(I_VENDITE!X148*-$F30))-(I_VENDITE!X148*$E30)-(I_VENDITE!X148*$G30))*I_VENDITE!W202</f>
        <v>9988</v>
      </c>
      <c r="AB30" s="106">
        <f>((I_VENDITE!Y148-(I_VENDITE!Y148*-$F30))-(I_VENDITE!Y148*$E30)-(I_VENDITE!Y148*$G30))*I_VENDITE!X202</f>
        <v>9988</v>
      </c>
      <c r="AC30" s="106">
        <f>((I_VENDITE!Z148-(I_VENDITE!Z148*-$F30))-(I_VENDITE!Z148*$E30)-(I_VENDITE!Z148*$G30))*I_VENDITE!Y202</f>
        <v>9988</v>
      </c>
      <c r="AD30" s="106">
        <f>((I_VENDITE!AA148-(I_VENDITE!AA148*-$F30))-(I_VENDITE!AA148*$E30)-(I_VENDITE!AA148*$G30))*I_VENDITE!Z202</f>
        <v>9988</v>
      </c>
      <c r="AE30" s="106">
        <f>((I_VENDITE!AB148-(I_VENDITE!AB148*-$F30))-(I_VENDITE!AB148*$E30)-(I_VENDITE!AB148*$G30))*I_VENDITE!AA202</f>
        <v>9988</v>
      </c>
      <c r="AF30" s="106">
        <f>((I_VENDITE!AC148-(I_VENDITE!AC148*-$F30))-(I_VENDITE!AC148*$E30)-(I_VENDITE!AC148*$G30))*I_VENDITE!AB202</f>
        <v>9988</v>
      </c>
      <c r="AG30" s="106">
        <f>((I_VENDITE!AD148-(I_VENDITE!AD148*-$F30))-(I_VENDITE!AD148*$E30)-(I_VENDITE!AD148*$G30))*I_VENDITE!AC202</f>
        <v>9988</v>
      </c>
      <c r="AH30" s="106">
        <f>((I_VENDITE!AE148-(I_VENDITE!AE148*-$F30))-(I_VENDITE!AE148*$E30)-(I_VENDITE!AE148*$G30))*I_VENDITE!AD202</f>
        <v>9988</v>
      </c>
      <c r="AI30" s="106">
        <f>((I_VENDITE!AF148-(I_VENDITE!AF148*-$F30))-(I_VENDITE!AF148*$E30)-(I_VENDITE!AF148*$G30))*I_VENDITE!AE202</f>
        <v>9988</v>
      </c>
      <c r="AJ30" s="106">
        <f>((I_VENDITE!AG148-(I_VENDITE!AG148*-$F30))-(I_VENDITE!AG148*$E30)-(I_VENDITE!AG148*$G30))*I_VENDITE!AF202</f>
        <v>9988</v>
      </c>
      <c r="AK30" s="106">
        <f>((I_VENDITE!AH148-(I_VENDITE!AH148*-$F30))-(I_VENDITE!AH148*$E30)-(I_VENDITE!AH148*$G30))*I_VENDITE!AG202</f>
        <v>9988</v>
      </c>
      <c r="AL30" s="106">
        <f>((I_VENDITE!AI148-(I_VENDITE!AI148*-$F30))-(I_VENDITE!AI148*$E30)-(I_VENDITE!AI148*$G30))*I_VENDITE!AH202</f>
        <v>9988</v>
      </c>
      <c r="AM30" s="106">
        <f>((I_VENDITE!AJ148-(I_VENDITE!AJ148*-$F30))-(I_VENDITE!AJ148*$E30)-(I_VENDITE!AJ148*$G30))*I_VENDITE!AI202</f>
        <v>9988</v>
      </c>
      <c r="AN30" s="106">
        <f>((I_VENDITE!AK148-(I_VENDITE!AK148*-$F30))-(I_VENDITE!AK148*$E30)-(I_VENDITE!AK148*$G30))*I_VENDITE!AJ202</f>
        <v>9988</v>
      </c>
      <c r="AO30" s="106">
        <f>((I_VENDITE!AL148-(I_VENDITE!AL148*-$F30))-(I_VENDITE!AL148*$E30)-(I_VENDITE!AL148*$G30))*I_VENDITE!AK202</f>
        <v>9988</v>
      </c>
      <c r="AP30" s="106">
        <f>((I_VENDITE!AM148-(I_VENDITE!AM148*-$F30))-(I_VENDITE!AM148*$E30)-(I_VENDITE!AM148*$G30))*I_VENDITE!AL202</f>
        <v>9988</v>
      </c>
      <c r="AQ30" s="106">
        <f>((I_VENDITE!AN148-(I_VENDITE!AN148*-$F30))-(I_VENDITE!AN148*$E30)-(I_VENDITE!AN148*$G30))*I_VENDITE!AM202</f>
        <v>0</v>
      </c>
    </row>
    <row r="31" spans="4:43" ht="15" x14ac:dyDescent="0.25">
      <c r="D31" s="55" t="s">
        <v>583</v>
      </c>
      <c r="E31" s="151">
        <v>1.06E-2</v>
      </c>
      <c r="F31" s="152">
        <v>0.01</v>
      </c>
      <c r="G31" s="151">
        <v>5.9999999999999995E-4</v>
      </c>
      <c r="H31" s="106">
        <f>((I_VENDITE!E149-(I_VENDITE!E149*-$F31))-(I_VENDITE!E149*$E31)-(I_VENDITE!E149*$G31))*I_VENDITE!D203</f>
        <v>9988</v>
      </c>
      <c r="I31" s="106">
        <f>((I_VENDITE!F149-(I_VENDITE!F149*-$F31))-(I_VENDITE!F149*$E31)-(I_VENDITE!F149*$G31))*I_VENDITE!E203</f>
        <v>9988</v>
      </c>
      <c r="J31" s="106">
        <f>((I_VENDITE!G149-(I_VENDITE!G149*-$F31))-(I_VENDITE!G149*$E31)-(I_VENDITE!G149*$G31))*I_VENDITE!F203</f>
        <v>9988</v>
      </c>
      <c r="K31" s="106">
        <f>((I_VENDITE!H149-(I_VENDITE!H149*-$F31))-(I_VENDITE!H149*$E31)-(I_VENDITE!H149*$G31))*I_VENDITE!G203</f>
        <v>9988</v>
      </c>
      <c r="L31" s="106">
        <f>((I_VENDITE!I149-(I_VENDITE!I149*-$F31))-(I_VENDITE!I149*$E31)-(I_VENDITE!I149*$G31))*I_VENDITE!H203</f>
        <v>9988</v>
      </c>
      <c r="M31" s="106">
        <f>((I_VENDITE!J149-(I_VENDITE!J149*-$F31))-(I_VENDITE!J149*$E31)-(I_VENDITE!J149*$G31))*I_VENDITE!I203</f>
        <v>9988</v>
      </c>
      <c r="N31" s="106">
        <f>((I_VENDITE!K149-(I_VENDITE!K149*-$F31))-(I_VENDITE!K149*$E31)-(I_VENDITE!K149*$G31))*I_VENDITE!J203</f>
        <v>9988</v>
      </c>
      <c r="O31" s="106">
        <f>((I_VENDITE!L149-(I_VENDITE!L149*-$F31))-(I_VENDITE!L149*$E31)-(I_VENDITE!L149*$G31))*I_VENDITE!K203</f>
        <v>9988</v>
      </c>
      <c r="P31" s="106">
        <f>((I_VENDITE!M149-(I_VENDITE!M149*-$F31))-(I_VENDITE!M149*$E31)-(I_VENDITE!M149*$G31))*I_VENDITE!L203</f>
        <v>9988</v>
      </c>
      <c r="Q31" s="106">
        <f>((I_VENDITE!N149-(I_VENDITE!N149*-$F31))-(I_VENDITE!N149*$E31)-(I_VENDITE!N149*$G31))*I_VENDITE!M203</f>
        <v>9988</v>
      </c>
      <c r="R31" s="106">
        <f>((I_VENDITE!O149-(I_VENDITE!O149*-$F31))-(I_VENDITE!O149*$E31)-(I_VENDITE!O149*$G31))*I_VENDITE!N203</f>
        <v>9988</v>
      </c>
      <c r="S31" s="106">
        <f>((I_VENDITE!P149-(I_VENDITE!P149*-$F31))-(I_VENDITE!P149*$E31)-(I_VENDITE!P149*$G31))*I_VENDITE!O203</f>
        <v>9988</v>
      </c>
      <c r="T31" s="106">
        <f>((I_VENDITE!Q149-(I_VENDITE!Q149*-$F31))-(I_VENDITE!Q149*$E31)-(I_VENDITE!Q149*$G31))*I_VENDITE!P203</f>
        <v>9988</v>
      </c>
      <c r="U31" s="106">
        <f>((I_VENDITE!R149-(I_VENDITE!R149*-$F31))-(I_VENDITE!R149*$E31)-(I_VENDITE!R149*$G31))*I_VENDITE!Q203</f>
        <v>9988</v>
      </c>
      <c r="V31" s="106">
        <f>((I_VENDITE!S149-(I_VENDITE!S149*-$F31))-(I_VENDITE!S149*$E31)-(I_VENDITE!S149*$G31))*I_VENDITE!R203</f>
        <v>9988</v>
      </c>
      <c r="W31" s="106">
        <f>((I_VENDITE!T149-(I_VENDITE!T149*-$F31))-(I_VENDITE!T149*$E31)-(I_VENDITE!T149*$G31))*I_VENDITE!S203</f>
        <v>9988</v>
      </c>
      <c r="X31" s="106">
        <f>((I_VENDITE!U149-(I_VENDITE!U149*-$F31))-(I_VENDITE!U149*$E31)-(I_VENDITE!U149*$G31))*I_VENDITE!T203</f>
        <v>9988</v>
      </c>
      <c r="Y31" s="106">
        <f>((I_VENDITE!V149-(I_VENDITE!V149*-$F31))-(I_VENDITE!V149*$E31)-(I_VENDITE!V149*$G31))*I_VENDITE!U203</f>
        <v>9988</v>
      </c>
      <c r="Z31" s="106">
        <f>((I_VENDITE!W149-(I_VENDITE!W149*-$F31))-(I_VENDITE!W149*$E31)-(I_VENDITE!W149*$G31))*I_VENDITE!V203</f>
        <v>9988</v>
      </c>
      <c r="AA31" s="106">
        <f>((I_VENDITE!X149-(I_VENDITE!X149*-$F31))-(I_VENDITE!X149*$E31)-(I_VENDITE!X149*$G31))*I_VENDITE!W203</f>
        <v>9988</v>
      </c>
      <c r="AB31" s="106">
        <f>((I_VENDITE!Y149-(I_VENDITE!Y149*-$F31))-(I_VENDITE!Y149*$E31)-(I_VENDITE!Y149*$G31))*I_VENDITE!X203</f>
        <v>9988</v>
      </c>
      <c r="AC31" s="106">
        <f>((I_VENDITE!Z149-(I_VENDITE!Z149*-$F31))-(I_VENDITE!Z149*$E31)-(I_VENDITE!Z149*$G31))*I_VENDITE!Y203</f>
        <v>9988</v>
      </c>
      <c r="AD31" s="106">
        <f>((I_VENDITE!AA149-(I_VENDITE!AA149*-$F31))-(I_VENDITE!AA149*$E31)-(I_VENDITE!AA149*$G31))*I_VENDITE!Z203</f>
        <v>9988</v>
      </c>
      <c r="AE31" s="106">
        <f>((I_VENDITE!AB149-(I_VENDITE!AB149*-$F31))-(I_VENDITE!AB149*$E31)-(I_VENDITE!AB149*$G31))*I_VENDITE!AA203</f>
        <v>9988</v>
      </c>
      <c r="AF31" s="106">
        <f>((I_VENDITE!AC149-(I_VENDITE!AC149*-$F31))-(I_VENDITE!AC149*$E31)-(I_VENDITE!AC149*$G31))*I_VENDITE!AB203</f>
        <v>9988</v>
      </c>
      <c r="AG31" s="106">
        <f>((I_VENDITE!AD149-(I_VENDITE!AD149*-$F31))-(I_VENDITE!AD149*$E31)-(I_VENDITE!AD149*$G31))*I_VENDITE!AC203</f>
        <v>9988</v>
      </c>
      <c r="AH31" s="106">
        <f>((I_VENDITE!AE149-(I_VENDITE!AE149*-$F31))-(I_VENDITE!AE149*$E31)-(I_VENDITE!AE149*$G31))*I_VENDITE!AD203</f>
        <v>9988</v>
      </c>
      <c r="AI31" s="106">
        <f>((I_VENDITE!AF149-(I_VENDITE!AF149*-$F31))-(I_VENDITE!AF149*$E31)-(I_VENDITE!AF149*$G31))*I_VENDITE!AE203</f>
        <v>9988</v>
      </c>
      <c r="AJ31" s="106">
        <f>((I_VENDITE!AG149-(I_VENDITE!AG149*-$F31))-(I_VENDITE!AG149*$E31)-(I_VENDITE!AG149*$G31))*I_VENDITE!AF203</f>
        <v>9988</v>
      </c>
      <c r="AK31" s="106">
        <f>((I_VENDITE!AH149-(I_VENDITE!AH149*-$F31))-(I_VENDITE!AH149*$E31)-(I_VENDITE!AH149*$G31))*I_VENDITE!AG203</f>
        <v>9988</v>
      </c>
      <c r="AL31" s="106">
        <f>((I_VENDITE!AI149-(I_VENDITE!AI149*-$F31))-(I_VENDITE!AI149*$E31)-(I_VENDITE!AI149*$G31))*I_VENDITE!AH203</f>
        <v>9988</v>
      </c>
      <c r="AM31" s="106">
        <f>((I_VENDITE!AJ149-(I_VENDITE!AJ149*-$F31))-(I_VENDITE!AJ149*$E31)-(I_VENDITE!AJ149*$G31))*I_VENDITE!AI203</f>
        <v>9988</v>
      </c>
      <c r="AN31" s="106">
        <f>((I_VENDITE!AK149-(I_VENDITE!AK149*-$F31))-(I_VENDITE!AK149*$E31)-(I_VENDITE!AK149*$G31))*I_VENDITE!AJ203</f>
        <v>9988</v>
      </c>
      <c r="AO31" s="106">
        <f>((I_VENDITE!AL149-(I_VENDITE!AL149*-$F31))-(I_VENDITE!AL149*$E31)-(I_VENDITE!AL149*$G31))*I_VENDITE!AK203</f>
        <v>9988</v>
      </c>
      <c r="AP31" s="106">
        <f>((I_VENDITE!AM149-(I_VENDITE!AM149*-$F31))-(I_VENDITE!AM149*$E31)-(I_VENDITE!AM149*$G31))*I_VENDITE!AL203</f>
        <v>9988</v>
      </c>
      <c r="AQ31" s="106">
        <f>((I_VENDITE!AN149-(I_VENDITE!AN149*-$F31))-(I_VENDITE!AN149*$E31)-(I_VENDITE!AN149*$G31))*I_VENDITE!AM203</f>
        <v>0</v>
      </c>
    </row>
    <row r="32" spans="4:43" ht="15" x14ac:dyDescent="0.25">
      <c r="D32" s="55" t="s">
        <v>584</v>
      </c>
      <c r="E32" s="151">
        <v>1.06E-2</v>
      </c>
      <c r="F32" s="152">
        <v>0.01</v>
      </c>
      <c r="G32" s="151">
        <v>5.9999999999999995E-4</v>
      </c>
      <c r="H32" s="106">
        <f>((I_VENDITE!E150-(I_VENDITE!E150*-$F32))-(I_VENDITE!E150*$E32)-(I_VENDITE!E150*$G32))*I_VENDITE!D204</f>
        <v>9988</v>
      </c>
      <c r="I32" s="106">
        <f>((I_VENDITE!F150-(I_VENDITE!F150*-$F32))-(I_VENDITE!F150*$E32)-(I_VENDITE!F150*$G32))*I_VENDITE!E204</f>
        <v>9988</v>
      </c>
      <c r="J32" s="106">
        <f>((I_VENDITE!G150-(I_VENDITE!G150*-$F32))-(I_VENDITE!G150*$E32)-(I_VENDITE!G150*$G32))*I_VENDITE!F204</f>
        <v>9988</v>
      </c>
      <c r="K32" s="106">
        <f>((I_VENDITE!H150-(I_VENDITE!H150*-$F32))-(I_VENDITE!H150*$E32)-(I_VENDITE!H150*$G32))*I_VENDITE!G204</f>
        <v>9988</v>
      </c>
      <c r="L32" s="106">
        <f>((I_VENDITE!I150-(I_VENDITE!I150*-$F32))-(I_VENDITE!I150*$E32)-(I_VENDITE!I150*$G32))*I_VENDITE!H204</f>
        <v>9988</v>
      </c>
      <c r="M32" s="106">
        <f>((I_VENDITE!J150-(I_VENDITE!J150*-$F32))-(I_VENDITE!J150*$E32)-(I_VENDITE!J150*$G32))*I_VENDITE!I204</f>
        <v>9988</v>
      </c>
      <c r="N32" s="106">
        <f>((I_VENDITE!K150-(I_VENDITE!K150*-$F32))-(I_VENDITE!K150*$E32)-(I_VENDITE!K150*$G32))*I_VENDITE!J204</f>
        <v>9988</v>
      </c>
      <c r="O32" s="106">
        <f>((I_VENDITE!L150-(I_VENDITE!L150*-$F32))-(I_VENDITE!L150*$E32)-(I_VENDITE!L150*$G32))*I_VENDITE!K204</f>
        <v>9988</v>
      </c>
      <c r="P32" s="106">
        <f>((I_VENDITE!M150-(I_VENDITE!M150*-$F32))-(I_VENDITE!M150*$E32)-(I_VENDITE!M150*$G32))*I_VENDITE!L204</f>
        <v>9988</v>
      </c>
      <c r="Q32" s="106">
        <f>((I_VENDITE!N150-(I_VENDITE!N150*-$F32))-(I_VENDITE!N150*$E32)-(I_VENDITE!N150*$G32))*I_VENDITE!M204</f>
        <v>9988</v>
      </c>
      <c r="R32" s="106">
        <f>((I_VENDITE!O150-(I_VENDITE!O150*-$F32))-(I_VENDITE!O150*$E32)-(I_VENDITE!O150*$G32))*I_VENDITE!N204</f>
        <v>9988</v>
      </c>
      <c r="S32" s="106">
        <f>((I_VENDITE!P150-(I_VENDITE!P150*-$F32))-(I_VENDITE!P150*$E32)-(I_VENDITE!P150*$G32))*I_VENDITE!O204</f>
        <v>9988</v>
      </c>
      <c r="T32" s="106">
        <f>((I_VENDITE!Q150-(I_VENDITE!Q150*-$F32))-(I_VENDITE!Q150*$E32)-(I_VENDITE!Q150*$G32))*I_VENDITE!P204</f>
        <v>9988</v>
      </c>
      <c r="U32" s="106">
        <f>((I_VENDITE!R150-(I_VENDITE!R150*-$F32))-(I_VENDITE!R150*$E32)-(I_VENDITE!R150*$G32))*I_VENDITE!Q204</f>
        <v>9988</v>
      </c>
      <c r="V32" s="106">
        <f>((I_VENDITE!S150-(I_VENDITE!S150*-$F32))-(I_VENDITE!S150*$E32)-(I_VENDITE!S150*$G32))*I_VENDITE!R204</f>
        <v>9988</v>
      </c>
      <c r="W32" s="106">
        <f>((I_VENDITE!T150-(I_VENDITE!T150*-$F32))-(I_VENDITE!T150*$E32)-(I_VENDITE!T150*$G32))*I_VENDITE!S204</f>
        <v>9988</v>
      </c>
      <c r="X32" s="106">
        <f>((I_VENDITE!U150-(I_VENDITE!U150*-$F32))-(I_VENDITE!U150*$E32)-(I_VENDITE!U150*$G32))*I_VENDITE!T204</f>
        <v>9988</v>
      </c>
      <c r="Y32" s="106">
        <f>((I_VENDITE!V150-(I_VENDITE!V150*-$F32))-(I_VENDITE!V150*$E32)-(I_VENDITE!V150*$G32))*I_VENDITE!U204</f>
        <v>9988</v>
      </c>
      <c r="Z32" s="106">
        <f>((I_VENDITE!W150-(I_VENDITE!W150*-$F32))-(I_VENDITE!W150*$E32)-(I_VENDITE!W150*$G32))*I_VENDITE!V204</f>
        <v>9988</v>
      </c>
      <c r="AA32" s="106">
        <f>((I_VENDITE!X150-(I_VENDITE!X150*-$F32))-(I_VENDITE!X150*$E32)-(I_VENDITE!X150*$G32))*I_VENDITE!W204</f>
        <v>9988</v>
      </c>
      <c r="AB32" s="106">
        <f>((I_VENDITE!Y150-(I_VENDITE!Y150*-$F32))-(I_VENDITE!Y150*$E32)-(I_VENDITE!Y150*$G32))*I_VENDITE!X204</f>
        <v>9988</v>
      </c>
      <c r="AC32" s="106">
        <f>((I_VENDITE!Z150-(I_VENDITE!Z150*-$F32))-(I_VENDITE!Z150*$E32)-(I_VENDITE!Z150*$G32))*I_VENDITE!Y204</f>
        <v>9988</v>
      </c>
      <c r="AD32" s="106">
        <f>((I_VENDITE!AA150-(I_VENDITE!AA150*-$F32))-(I_VENDITE!AA150*$E32)-(I_VENDITE!AA150*$G32))*I_VENDITE!Z204</f>
        <v>9988</v>
      </c>
      <c r="AE32" s="106">
        <f>((I_VENDITE!AB150-(I_VENDITE!AB150*-$F32))-(I_VENDITE!AB150*$E32)-(I_VENDITE!AB150*$G32))*I_VENDITE!AA204</f>
        <v>9988</v>
      </c>
      <c r="AF32" s="106">
        <f>((I_VENDITE!AC150-(I_VENDITE!AC150*-$F32))-(I_VENDITE!AC150*$E32)-(I_VENDITE!AC150*$G32))*I_VENDITE!AB204</f>
        <v>9988</v>
      </c>
      <c r="AG32" s="106">
        <f>((I_VENDITE!AD150-(I_VENDITE!AD150*-$F32))-(I_VENDITE!AD150*$E32)-(I_VENDITE!AD150*$G32))*I_VENDITE!AC204</f>
        <v>9988</v>
      </c>
      <c r="AH32" s="106">
        <f>((I_VENDITE!AE150-(I_VENDITE!AE150*-$F32))-(I_VENDITE!AE150*$E32)-(I_VENDITE!AE150*$G32))*I_VENDITE!AD204</f>
        <v>9988</v>
      </c>
      <c r="AI32" s="106">
        <f>((I_VENDITE!AF150-(I_VENDITE!AF150*-$F32))-(I_VENDITE!AF150*$E32)-(I_VENDITE!AF150*$G32))*I_VENDITE!AE204</f>
        <v>9988</v>
      </c>
      <c r="AJ32" s="106">
        <f>((I_VENDITE!AG150-(I_VENDITE!AG150*-$F32))-(I_VENDITE!AG150*$E32)-(I_VENDITE!AG150*$G32))*I_VENDITE!AF204</f>
        <v>9988</v>
      </c>
      <c r="AK32" s="106">
        <f>((I_VENDITE!AH150-(I_VENDITE!AH150*-$F32))-(I_VENDITE!AH150*$E32)-(I_VENDITE!AH150*$G32))*I_VENDITE!AG204</f>
        <v>9988</v>
      </c>
      <c r="AL32" s="106">
        <f>((I_VENDITE!AI150-(I_VENDITE!AI150*-$F32))-(I_VENDITE!AI150*$E32)-(I_VENDITE!AI150*$G32))*I_VENDITE!AH204</f>
        <v>9988</v>
      </c>
      <c r="AM32" s="106">
        <f>((I_VENDITE!AJ150-(I_VENDITE!AJ150*-$F32))-(I_VENDITE!AJ150*$E32)-(I_VENDITE!AJ150*$G32))*I_VENDITE!AI204</f>
        <v>9988</v>
      </c>
      <c r="AN32" s="106">
        <f>((I_VENDITE!AK150-(I_VENDITE!AK150*-$F32))-(I_VENDITE!AK150*$E32)-(I_VENDITE!AK150*$G32))*I_VENDITE!AJ204</f>
        <v>9988</v>
      </c>
      <c r="AO32" s="106">
        <f>((I_VENDITE!AL150-(I_VENDITE!AL150*-$F32))-(I_VENDITE!AL150*$E32)-(I_VENDITE!AL150*$G32))*I_VENDITE!AK204</f>
        <v>9988</v>
      </c>
      <c r="AP32" s="106">
        <f>((I_VENDITE!AM150-(I_VENDITE!AM150*-$F32))-(I_VENDITE!AM150*$E32)-(I_VENDITE!AM150*$G32))*I_VENDITE!AL204</f>
        <v>9988</v>
      </c>
      <c r="AQ32" s="106">
        <f>((I_VENDITE!AN150-(I_VENDITE!AN150*-$F32))-(I_VENDITE!AN150*$E32)-(I_VENDITE!AN150*$G32))*I_VENDITE!AM204</f>
        <v>0</v>
      </c>
    </row>
    <row r="33" spans="4:43" ht="15" x14ac:dyDescent="0.25">
      <c r="D33" s="55" t="s">
        <v>585</v>
      </c>
      <c r="E33" s="151">
        <v>1.06E-2</v>
      </c>
      <c r="F33" s="152">
        <v>0.01</v>
      </c>
      <c r="G33" s="151">
        <v>5.9999999999999995E-4</v>
      </c>
      <c r="H33" s="106">
        <f>((I_VENDITE!E151-(I_VENDITE!E151*-$F33))-(I_VENDITE!E151*$E33)-(I_VENDITE!E151*$G33))*I_VENDITE!D205</f>
        <v>9988</v>
      </c>
      <c r="I33" s="106">
        <f>((I_VENDITE!F151-(I_VENDITE!F151*-$F33))-(I_VENDITE!F151*$E33)-(I_VENDITE!F151*$G33))*I_VENDITE!E205</f>
        <v>9988</v>
      </c>
      <c r="J33" s="106">
        <f>((I_VENDITE!G151-(I_VENDITE!G151*-$F33))-(I_VENDITE!G151*$E33)-(I_VENDITE!G151*$G33))*I_VENDITE!F205</f>
        <v>9988</v>
      </c>
      <c r="K33" s="106">
        <f>((I_VENDITE!H151-(I_VENDITE!H151*-$F33))-(I_VENDITE!H151*$E33)-(I_VENDITE!H151*$G33))*I_VENDITE!G205</f>
        <v>9988</v>
      </c>
      <c r="L33" s="106">
        <f>((I_VENDITE!I151-(I_VENDITE!I151*-$F33))-(I_VENDITE!I151*$E33)-(I_VENDITE!I151*$G33))*I_VENDITE!H205</f>
        <v>9988</v>
      </c>
      <c r="M33" s="106">
        <f>((I_VENDITE!J151-(I_VENDITE!J151*-$F33))-(I_VENDITE!J151*$E33)-(I_VENDITE!J151*$G33))*I_VENDITE!I205</f>
        <v>9988</v>
      </c>
      <c r="N33" s="106">
        <f>((I_VENDITE!K151-(I_VENDITE!K151*-$F33))-(I_VENDITE!K151*$E33)-(I_VENDITE!K151*$G33))*I_VENDITE!J205</f>
        <v>9988</v>
      </c>
      <c r="O33" s="106">
        <f>((I_VENDITE!L151-(I_VENDITE!L151*-$F33))-(I_VENDITE!L151*$E33)-(I_VENDITE!L151*$G33))*I_VENDITE!K205</f>
        <v>9988</v>
      </c>
      <c r="P33" s="106">
        <f>((I_VENDITE!M151-(I_VENDITE!M151*-$F33))-(I_VENDITE!M151*$E33)-(I_VENDITE!M151*$G33))*I_VENDITE!L205</f>
        <v>9988</v>
      </c>
      <c r="Q33" s="106">
        <f>((I_VENDITE!N151-(I_VENDITE!N151*-$F33))-(I_VENDITE!N151*$E33)-(I_VENDITE!N151*$G33))*I_VENDITE!M205</f>
        <v>9988</v>
      </c>
      <c r="R33" s="106">
        <f>((I_VENDITE!O151-(I_VENDITE!O151*-$F33))-(I_VENDITE!O151*$E33)-(I_VENDITE!O151*$G33))*I_VENDITE!N205</f>
        <v>9988</v>
      </c>
      <c r="S33" s="106">
        <f>((I_VENDITE!P151-(I_VENDITE!P151*-$F33))-(I_VENDITE!P151*$E33)-(I_VENDITE!P151*$G33))*I_VENDITE!O205</f>
        <v>9988</v>
      </c>
      <c r="T33" s="106">
        <f>((I_VENDITE!Q151-(I_VENDITE!Q151*-$F33))-(I_VENDITE!Q151*$E33)-(I_VENDITE!Q151*$G33))*I_VENDITE!P205</f>
        <v>9988</v>
      </c>
      <c r="U33" s="106">
        <f>((I_VENDITE!R151-(I_VENDITE!R151*-$F33))-(I_VENDITE!R151*$E33)-(I_VENDITE!R151*$G33))*I_VENDITE!Q205</f>
        <v>9988</v>
      </c>
      <c r="V33" s="106">
        <f>((I_VENDITE!S151-(I_VENDITE!S151*-$F33))-(I_VENDITE!S151*$E33)-(I_VENDITE!S151*$G33))*I_VENDITE!R205</f>
        <v>9988</v>
      </c>
      <c r="W33" s="106">
        <f>((I_VENDITE!T151-(I_VENDITE!T151*-$F33))-(I_VENDITE!T151*$E33)-(I_VENDITE!T151*$G33))*I_VENDITE!S205</f>
        <v>9988</v>
      </c>
      <c r="X33" s="106">
        <f>((I_VENDITE!U151-(I_VENDITE!U151*-$F33))-(I_VENDITE!U151*$E33)-(I_VENDITE!U151*$G33))*I_VENDITE!T205</f>
        <v>9988</v>
      </c>
      <c r="Y33" s="106">
        <f>((I_VENDITE!V151-(I_VENDITE!V151*-$F33))-(I_VENDITE!V151*$E33)-(I_VENDITE!V151*$G33))*I_VENDITE!U205</f>
        <v>9988</v>
      </c>
      <c r="Z33" s="106">
        <f>((I_VENDITE!W151-(I_VENDITE!W151*-$F33))-(I_VENDITE!W151*$E33)-(I_VENDITE!W151*$G33))*I_VENDITE!V205</f>
        <v>9988</v>
      </c>
      <c r="AA33" s="106">
        <f>((I_VENDITE!X151-(I_VENDITE!X151*-$F33))-(I_VENDITE!X151*$E33)-(I_VENDITE!X151*$G33))*I_VENDITE!W205</f>
        <v>9988</v>
      </c>
      <c r="AB33" s="106">
        <f>((I_VENDITE!Y151-(I_VENDITE!Y151*-$F33))-(I_VENDITE!Y151*$E33)-(I_VENDITE!Y151*$G33))*I_VENDITE!X205</f>
        <v>9988</v>
      </c>
      <c r="AC33" s="106">
        <f>((I_VENDITE!Z151-(I_VENDITE!Z151*-$F33))-(I_VENDITE!Z151*$E33)-(I_VENDITE!Z151*$G33))*I_VENDITE!Y205</f>
        <v>9988</v>
      </c>
      <c r="AD33" s="106">
        <f>((I_VENDITE!AA151-(I_VENDITE!AA151*-$F33))-(I_VENDITE!AA151*$E33)-(I_VENDITE!AA151*$G33))*I_VENDITE!Z205</f>
        <v>9988</v>
      </c>
      <c r="AE33" s="106">
        <f>((I_VENDITE!AB151-(I_VENDITE!AB151*-$F33))-(I_VENDITE!AB151*$E33)-(I_VENDITE!AB151*$G33))*I_VENDITE!AA205</f>
        <v>9988</v>
      </c>
      <c r="AF33" s="106">
        <f>((I_VENDITE!AC151-(I_VENDITE!AC151*-$F33))-(I_VENDITE!AC151*$E33)-(I_VENDITE!AC151*$G33))*I_VENDITE!AB205</f>
        <v>9988</v>
      </c>
      <c r="AG33" s="106">
        <f>((I_VENDITE!AD151-(I_VENDITE!AD151*-$F33))-(I_VENDITE!AD151*$E33)-(I_VENDITE!AD151*$G33))*I_VENDITE!AC205</f>
        <v>9988</v>
      </c>
      <c r="AH33" s="106">
        <f>((I_VENDITE!AE151-(I_VENDITE!AE151*-$F33))-(I_VENDITE!AE151*$E33)-(I_VENDITE!AE151*$G33))*I_VENDITE!AD205</f>
        <v>9988</v>
      </c>
      <c r="AI33" s="106">
        <f>((I_VENDITE!AF151-(I_VENDITE!AF151*-$F33))-(I_VENDITE!AF151*$E33)-(I_VENDITE!AF151*$G33))*I_VENDITE!AE205</f>
        <v>9988</v>
      </c>
      <c r="AJ33" s="106">
        <f>((I_VENDITE!AG151-(I_VENDITE!AG151*-$F33))-(I_VENDITE!AG151*$E33)-(I_VENDITE!AG151*$G33))*I_VENDITE!AF205</f>
        <v>9988</v>
      </c>
      <c r="AK33" s="106">
        <f>((I_VENDITE!AH151-(I_VENDITE!AH151*-$F33))-(I_VENDITE!AH151*$E33)-(I_VENDITE!AH151*$G33))*I_VENDITE!AG205</f>
        <v>9988</v>
      </c>
      <c r="AL33" s="106">
        <f>((I_VENDITE!AI151-(I_VENDITE!AI151*-$F33))-(I_VENDITE!AI151*$E33)-(I_VENDITE!AI151*$G33))*I_VENDITE!AH205</f>
        <v>9988</v>
      </c>
      <c r="AM33" s="106">
        <f>((I_VENDITE!AJ151-(I_VENDITE!AJ151*-$F33))-(I_VENDITE!AJ151*$E33)-(I_VENDITE!AJ151*$G33))*I_VENDITE!AI205</f>
        <v>9988</v>
      </c>
      <c r="AN33" s="106">
        <f>((I_VENDITE!AK151-(I_VENDITE!AK151*-$F33))-(I_VENDITE!AK151*$E33)-(I_VENDITE!AK151*$G33))*I_VENDITE!AJ205</f>
        <v>9988</v>
      </c>
      <c r="AO33" s="106">
        <f>((I_VENDITE!AL151-(I_VENDITE!AL151*-$F33))-(I_VENDITE!AL151*$E33)-(I_VENDITE!AL151*$G33))*I_VENDITE!AK205</f>
        <v>9988</v>
      </c>
      <c r="AP33" s="106">
        <f>((I_VENDITE!AM151-(I_VENDITE!AM151*-$F33))-(I_VENDITE!AM151*$E33)-(I_VENDITE!AM151*$G33))*I_VENDITE!AL205</f>
        <v>9988</v>
      </c>
      <c r="AQ33" s="106">
        <f>((I_VENDITE!AN151-(I_VENDITE!AN151*-$F33))-(I_VENDITE!AN151*$E33)-(I_VENDITE!AN151*$G33))*I_VENDITE!AM205</f>
        <v>0</v>
      </c>
    </row>
    <row r="34" spans="4:43" ht="15" x14ac:dyDescent="0.25">
      <c r="D34" s="55" t="s">
        <v>586</v>
      </c>
      <c r="E34" s="151">
        <v>1.06E-2</v>
      </c>
      <c r="F34" s="152">
        <v>0.01</v>
      </c>
      <c r="G34" s="151">
        <v>5.9999999999999995E-4</v>
      </c>
      <c r="H34" s="106">
        <f>((I_VENDITE!E152-(I_VENDITE!E152*-$F34))-(I_VENDITE!E152*$E34)-(I_VENDITE!E152*$G34))*I_VENDITE!D206</f>
        <v>9988</v>
      </c>
      <c r="I34" s="106">
        <f>((I_VENDITE!F152-(I_VENDITE!F152*-$F34))-(I_VENDITE!F152*$E34)-(I_VENDITE!F152*$G34))*I_VENDITE!E206</f>
        <v>9988</v>
      </c>
      <c r="J34" s="106">
        <f>((I_VENDITE!G152-(I_VENDITE!G152*-$F34))-(I_VENDITE!G152*$E34)-(I_VENDITE!G152*$G34))*I_VENDITE!F206</f>
        <v>9988</v>
      </c>
      <c r="K34" s="106">
        <f>((I_VENDITE!H152-(I_VENDITE!H152*-$F34))-(I_VENDITE!H152*$E34)-(I_VENDITE!H152*$G34))*I_VENDITE!G206</f>
        <v>9988</v>
      </c>
      <c r="L34" s="106">
        <f>((I_VENDITE!I152-(I_VENDITE!I152*-$F34))-(I_VENDITE!I152*$E34)-(I_VENDITE!I152*$G34))*I_VENDITE!H206</f>
        <v>9988</v>
      </c>
      <c r="M34" s="106">
        <f>((I_VENDITE!J152-(I_VENDITE!J152*-$F34))-(I_VENDITE!J152*$E34)-(I_VENDITE!J152*$G34))*I_VENDITE!I206</f>
        <v>9988</v>
      </c>
      <c r="N34" s="106">
        <f>((I_VENDITE!K152-(I_VENDITE!K152*-$F34))-(I_VENDITE!K152*$E34)-(I_VENDITE!K152*$G34))*I_VENDITE!J206</f>
        <v>9988</v>
      </c>
      <c r="O34" s="106">
        <f>((I_VENDITE!L152-(I_VENDITE!L152*-$F34))-(I_VENDITE!L152*$E34)-(I_VENDITE!L152*$G34))*I_VENDITE!K206</f>
        <v>9988</v>
      </c>
      <c r="P34" s="106">
        <f>((I_VENDITE!M152-(I_VENDITE!M152*-$F34))-(I_VENDITE!M152*$E34)-(I_VENDITE!M152*$G34))*I_VENDITE!L206</f>
        <v>9988</v>
      </c>
      <c r="Q34" s="106">
        <f>((I_VENDITE!N152-(I_VENDITE!N152*-$F34))-(I_VENDITE!N152*$E34)-(I_VENDITE!N152*$G34))*I_VENDITE!M206</f>
        <v>9988</v>
      </c>
      <c r="R34" s="106">
        <f>((I_VENDITE!O152-(I_VENDITE!O152*-$F34))-(I_VENDITE!O152*$E34)-(I_VENDITE!O152*$G34))*I_VENDITE!N206</f>
        <v>9988</v>
      </c>
      <c r="S34" s="106">
        <f>((I_VENDITE!P152-(I_VENDITE!P152*-$F34))-(I_VENDITE!P152*$E34)-(I_VENDITE!P152*$G34))*I_VENDITE!O206</f>
        <v>9988</v>
      </c>
      <c r="T34" s="106">
        <f>((I_VENDITE!Q152-(I_VENDITE!Q152*-$F34))-(I_VENDITE!Q152*$E34)-(I_VENDITE!Q152*$G34))*I_VENDITE!P206</f>
        <v>9988</v>
      </c>
      <c r="U34" s="106">
        <f>((I_VENDITE!R152-(I_VENDITE!R152*-$F34))-(I_VENDITE!R152*$E34)-(I_VENDITE!R152*$G34))*I_VENDITE!Q206</f>
        <v>9988</v>
      </c>
      <c r="V34" s="106">
        <f>((I_VENDITE!S152-(I_VENDITE!S152*-$F34))-(I_VENDITE!S152*$E34)-(I_VENDITE!S152*$G34))*I_VENDITE!R206</f>
        <v>9988</v>
      </c>
      <c r="W34" s="106">
        <f>((I_VENDITE!T152-(I_VENDITE!T152*-$F34))-(I_VENDITE!T152*$E34)-(I_VENDITE!T152*$G34))*I_VENDITE!S206</f>
        <v>9988</v>
      </c>
      <c r="X34" s="106">
        <f>((I_VENDITE!U152-(I_VENDITE!U152*-$F34))-(I_VENDITE!U152*$E34)-(I_VENDITE!U152*$G34))*I_VENDITE!T206</f>
        <v>9988</v>
      </c>
      <c r="Y34" s="106">
        <f>((I_VENDITE!V152-(I_VENDITE!V152*-$F34))-(I_VENDITE!V152*$E34)-(I_VENDITE!V152*$G34))*I_VENDITE!U206</f>
        <v>9988</v>
      </c>
      <c r="Z34" s="106">
        <f>((I_VENDITE!W152-(I_VENDITE!W152*-$F34))-(I_VENDITE!W152*$E34)-(I_VENDITE!W152*$G34))*I_VENDITE!V206</f>
        <v>9988</v>
      </c>
      <c r="AA34" s="106">
        <f>((I_VENDITE!X152-(I_VENDITE!X152*-$F34))-(I_VENDITE!X152*$E34)-(I_VENDITE!X152*$G34))*I_VENDITE!W206</f>
        <v>9988</v>
      </c>
      <c r="AB34" s="106">
        <f>((I_VENDITE!Y152-(I_VENDITE!Y152*-$F34))-(I_VENDITE!Y152*$E34)-(I_VENDITE!Y152*$G34))*I_VENDITE!X206</f>
        <v>9988</v>
      </c>
      <c r="AC34" s="106">
        <f>((I_VENDITE!Z152-(I_VENDITE!Z152*-$F34))-(I_VENDITE!Z152*$E34)-(I_VENDITE!Z152*$G34))*I_VENDITE!Y206</f>
        <v>9988</v>
      </c>
      <c r="AD34" s="106">
        <f>((I_VENDITE!AA152-(I_VENDITE!AA152*-$F34))-(I_VENDITE!AA152*$E34)-(I_VENDITE!AA152*$G34))*I_VENDITE!Z206</f>
        <v>9988</v>
      </c>
      <c r="AE34" s="106">
        <f>((I_VENDITE!AB152-(I_VENDITE!AB152*-$F34))-(I_VENDITE!AB152*$E34)-(I_VENDITE!AB152*$G34))*I_VENDITE!AA206</f>
        <v>9988</v>
      </c>
      <c r="AF34" s="106">
        <f>((I_VENDITE!AC152-(I_VENDITE!AC152*-$F34))-(I_VENDITE!AC152*$E34)-(I_VENDITE!AC152*$G34))*I_VENDITE!AB206</f>
        <v>9988</v>
      </c>
      <c r="AG34" s="106">
        <f>((I_VENDITE!AD152-(I_VENDITE!AD152*-$F34))-(I_VENDITE!AD152*$E34)-(I_VENDITE!AD152*$G34))*I_VENDITE!AC206</f>
        <v>9988</v>
      </c>
      <c r="AH34" s="106">
        <f>((I_VENDITE!AE152-(I_VENDITE!AE152*-$F34))-(I_VENDITE!AE152*$E34)-(I_VENDITE!AE152*$G34))*I_VENDITE!AD206</f>
        <v>9988</v>
      </c>
      <c r="AI34" s="106">
        <f>((I_VENDITE!AF152-(I_VENDITE!AF152*-$F34))-(I_VENDITE!AF152*$E34)-(I_VENDITE!AF152*$G34))*I_VENDITE!AE206</f>
        <v>9988</v>
      </c>
      <c r="AJ34" s="106">
        <f>((I_VENDITE!AG152-(I_VENDITE!AG152*-$F34))-(I_VENDITE!AG152*$E34)-(I_VENDITE!AG152*$G34))*I_VENDITE!AF206</f>
        <v>9988</v>
      </c>
      <c r="AK34" s="106">
        <f>((I_VENDITE!AH152-(I_VENDITE!AH152*-$F34))-(I_VENDITE!AH152*$E34)-(I_VENDITE!AH152*$G34))*I_VENDITE!AG206</f>
        <v>9988</v>
      </c>
      <c r="AL34" s="106">
        <f>((I_VENDITE!AI152-(I_VENDITE!AI152*-$F34))-(I_VENDITE!AI152*$E34)-(I_VENDITE!AI152*$G34))*I_VENDITE!AH206</f>
        <v>9988</v>
      </c>
      <c r="AM34" s="106">
        <f>((I_VENDITE!AJ152-(I_VENDITE!AJ152*-$F34))-(I_VENDITE!AJ152*$E34)-(I_VENDITE!AJ152*$G34))*I_VENDITE!AI206</f>
        <v>9988</v>
      </c>
      <c r="AN34" s="106">
        <f>((I_VENDITE!AK152-(I_VENDITE!AK152*-$F34))-(I_VENDITE!AK152*$E34)-(I_VENDITE!AK152*$G34))*I_VENDITE!AJ206</f>
        <v>9988</v>
      </c>
      <c r="AO34" s="106">
        <f>((I_VENDITE!AL152-(I_VENDITE!AL152*-$F34))-(I_VENDITE!AL152*$E34)-(I_VENDITE!AL152*$G34))*I_VENDITE!AK206</f>
        <v>9988</v>
      </c>
      <c r="AP34" s="106">
        <f>((I_VENDITE!AM152-(I_VENDITE!AM152*-$F34))-(I_VENDITE!AM152*$E34)-(I_VENDITE!AM152*$G34))*I_VENDITE!AL206</f>
        <v>9988</v>
      </c>
      <c r="AQ34" s="106">
        <f>((I_VENDITE!AN152-(I_VENDITE!AN152*-$F34))-(I_VENDITE!AN152*$E34)-(I_VENDITE!AN152*$G34))*I_VENDITE!AM206</f>
        <v>0</v>
      </c>
    </row>
    <row r="35" spans="4:43" ht="15" x14ac:dyDescent="0.25">
      <c r="D35" s="55" t="s">
        <v>587</v>
      </c>
      <c r="E35" s="151">
        <v>1.06E-2</v>
      </c>
      <c r="F35" s="152">
        <v>0.01</v>
      </c>
      <c r="G35" s="151">
        <v>5.9999999999999995E-4</v>
      </c>
      <c r="H35" s="106">
        <f>((I_VENDITE!E153-(I_VENDITE!E153*-$F35))-(I_VENDITE!E153*$E35)-(I_VENDITE!E153*$G35))*I_VENDITE!D207</f>
        <v>9988</v>
      </c>
      <c r="I35" s="106">
        <f>((I_VENDITE!F153-(I_VENDITE!F153*-$F35))-(I_VENDITE!F153*$E35)-(I_VENDITE!F153*$G35))*I_VENDITE!E207</f>
        <v>9988</v>
      </c>
      <c r="J35" s="106">
        <f>((I_VENDITE!G153-(I_VENDITE!G153*-$F35))-(I_VENDITE!G153*$E35)-(I_VENDITE!G153*$G35))*I_VENDITE!F207</f>
        <v>9988</v>
      </c>
      <c r="K35" s="106">
        <f>((I_VENDITE!H153-(I_VENDITE!H153*-$F35))-(I_VENDITE!H153*$E35)-(I_VENDITE!H153*$G35))*I_VENDITE!G207</f>
        <v>9988</v>
      </c>
      <c r="L35" s="106">
        <f>((I_VENDITE!I153-(I_VENDITE!I153*-$F35))-(I_VENDITE!I153*$E35)-(I_VENDITE!I153*$G35))*I_VENDITE!H207</f>
        <v>9988</v>
      </c>
      <c r="M35" s="106">
        <f>((I_VENDITE!J153-(I_VENDITE!J153*-$F35))-(I_VENDITE!J153*$E35)-(I_VENDITE!J153*$G35))*I_VENDITE!I207</f>
        <v>9988</v>
      </c>
      <c r="N35" s="106">
        <f>((I_VENDITE!K153-(I_VENDITE!K153*-$F35))-(I_VENDITE!K153*$E35)-(I_VENDITE!K153*$G35))*I_VENDITE!J207</f>
        <v>9988</v>
      </c>
      <c r="O35" s="106">
        <f>((I_VENDITE!L153-(I_VENDITE!L153*-$F35))-(I_VENDITE!L153*$E35)-(I_VENDITE!L153*$G35))*I_VENDITE!K207</f>
        <v>9988</v>
      </c>
      <c r="P35" s="106">
        <f>((I_VENDITE!M153-(I_VENDITE!M153*-$F35))-(I_VENDITE!M153*$E35)-(I_VENDITE!M153*$G35))*I_VENDITE!L207</f>
        <v>9988</v>
      </c>
      <c r="Q35" s="106">
        <f>((I_VENDITE!N153-(I_VENDITE!N153*-$F35))-(I_VENDITE!N153*$E35)-(I_VENDITE!N153*$G35))*I_VENDITE!M207</f>
        <v>9988</v>
      </c>
      <c r="R35" s="106">
        <f>((I_VENDITE!O153-(I_VENDITE!O153*-$F35))-(I_VENDITE!O153*$E35)-(I_VENDITE!O153*$G35))*I_VENDITE!N207</f>
        <v>9988</v>
      </c>
      <c r="S35" s="106">
        <f>((I_VENDITE!P153-(I_VENDITE!P153*-$F35))-(I_VENDITE!P153*$E35)-(I_VENDITE!P153*$G35))*I_VENDITE!O207</f>
        <v>9988</v>
      </c>
      <c r="T35" s="106">
        <f>((I_VENDITE!Q153-(I_VENDITE!Q153*-$F35))-(I_VENDITE!Q153*$E35)-(I_VENDITE!Q153*$G35))*I_VENDITE!P207</f>
        <v>9988</v>
      </c>
      <c r="U35" s="106">
        <f>((I_VENDITE!R153-(I_VENDITE!R153*-$F35))-(I_VENDITE!R153*$E35)-(I_VENDITE!R153*$G35))*I_VENDITE!Q207</f>
        <v>9988</v>
      </c>
      <c r="V35" s="106">
        <f>((I_VENDITE!S153-(I_VENDITE!S153*-$F35))-(I_VENDITE!S153*$E35)-(I_VENDITE!S153*$G35))*I_VENDITE!R207</f>
        <v>9988</v>
      </c>
      <c r="W35" s="106">
        <f>((I_VENDITE!T153-(I_VENDITE!T153*-$F35))-(I_VENDITE!T153*$E35)-(I_VENDITE!T153*$G35))*I_VENDITE!S207</f>
        <v>9988</v>
      </c>
      <c r="X35" s="106">
        <f>((I_VENDITE!U153-(I_VENDITE!U153*-$F35))-(I_VENDITE!U153*$E35)-(I_VENDITE!U153*$G35))*I_VENDITE!T207</f>
        <v>9988</v>
      </c>
      <c r="Y35" s="106">
        <f>((I_VENDITE!V153-(I_VENDITE!V153*-$F35))-(I_VENDITE!V153*$E35)-(I_VENDITE!V153*$G35))*I_VENDITE!U207</f>
        <v>9988</v>
      </c>
      <c r="Z35" s="106">
        <f>((I_VENDITE!W153-(I_VENDITE!W153*-$F35))-(I_VENDITE!W153*$E35)-(I_VENDITE!W153*$G35))*I_VENDITE!V207</f>
        <v>9988</v>
      </c>
      <c r="AA35" s="106">
        <f>((I_VENDITE!X153-(I_VENDITE!X153*-$F35))-(I_VENDITE!X153*$E35)-(I_VENDITE!X153*$G35))*I_VENDITE!W207</f>
        <v>9988</v>
      </c>
      <c r="AB35" s="106">
        <f>((I_VENDITE!Y153-(I_VENDITE!Y153*-$F35))-(I_VENDITE!Y153*$E35)-(I_VENDITE!Y153*$G35))*I_VENDITE!X207</f>
        <v>9988</v>
      </c>
      <c r="AC35" s="106">
        <f>((I_VENDITE!Z153-(I_VENDITE!Z153*-$F35))-(I_VENDITE!Z153*$E35)-(I_VENDITE!Z153*$G35))*I_VENDITE!Y207</f>
        <v>9988</v>
      </c>
      <c r="AD35" s="106">
        <f>((I_VENDITE!AA153-(I_VENDITE!AA153*-$F35))-(I_VENDITE!AA153*$E35)-(I_VENDITE!AA153*$G35))*I_VENDITE!Z207</f>
        <v>9988</v>
      </c>
      <c r="AE35" s="106">
        <f>((I_VENDITE!AB153-(I_VENDITE!AB153*-$F35))-(I_VENDITE!AB153*$E35)-(I_VENDITE!AB153*$G35))*I_VENDITE!AA207</f>
        <v>9988</v>
      </c>
      <c r="AF35" s="106">
        <f>((I_VENDITE!AC153-(I_VENDITE!AC153*-$F35))-(I_VENDITE!AC153*$E35)-(I_VENDITE!AC153*$G35))*I_VENDITE!AB207</f>
        <v>9988</v>
      </c>
      <c r="AG35" s="106">
        <f>((I_VENDITE!AD153-(I_VENDITE!AD153*-$F35))-(I_VENDITE!AD153*$E35)-(I_VENDITE!AD153*$G35))*I_VENDITE!AC207</f>
        <v>9988</v>
      </c>
      <c r="AH35" s="106">
        <f>((I_VENDITE!AE153-(I_VENDITE!AE153*-$F35))-(I_VENDITE!AE153*$E35)-(I_VENDITE!AE153*$G35))*I_VENDITE!AD207</f>
        <v>9988</v>
      </c>
      <c r="AI35" s="106">
        <f>((I_VENDITE!AF153-(I_VENDITE!AF153*-$F35))-(I_VENDITE!AF153*$E35)-(I_VENDITE!AF153*$G35))*I_VENDITE!AE207</f>
        <v>9988</v>
      </c>
      <c r="AJ35" s="106">
        <f>((I_VENDITE!AG153-(I_VENDITE!AG153*-$F35))-(I_VENDITE!AG153*$E35)-(I_VENDITE!AG153*$G35))*I_VENDITE!AF207</f>
        <v>9988</v>
      </c>
      <c r="AK35" s="106">
        <f>((I_VENDITE!AH153-(I_VENDITE!AH153*-$F35))-(I_VENDITE!AH153*$E35)-(I_VENDITE!AH153*$G35))*I_VENDITE!AG207</f>
        <v>9988</v>
      </c>
      <c r="AL35" s="106">
        <f>((I_VENDITE!AI153-(I_VENDITE!AI153*-$F35))-(I_VENDITE!AI153*$E35)-(I_VENDITE!AI153*$G35))*I_VENDITE!AH207</f>
        <v>9988</v>
      </c>
      <c r="AM35" s="106">
        <f>((I_VENDITE!AJ153-(I_VENDITE!AJ153*-$F35))-(I_VENDITE!AJ153*$E35)-(I_VENDITE!AJ153*$G35))*I_VENDITE!AI207</f>
        <v>9988</v>
      </c>
      <c r="AN35" s="106">
        <f>((I_VENDITE!AK153-(I_VENDITE!AK153*-$F35))-(I_VENDITE!AK153*$E35)-(I_VENDITE!AK153*$G35))*I_VENDITE!AJ207</f>
        <v>9988</v>
      </c>
      <c r="AO35" s="106">
        <f>((I_VENDITE!AL153-(I_VENDITE!AL153*-$F35))-(I_VENDITE!AL153*$E35)-(I_VENDITE!AL153*$G35))*I_VENDITE!AK207</f>
        <v>9988</v>
      </c>
      <c r="AP35" s="106">
        <f>((I_VENDITE!AM153-(I_VENDITE!AM153*-$F35))-(I_VENDITE!AM153*$E35)-(I_VENDITE!AM153*$G35))*I_VENDITE!AL207</f>
        <v>9988</v>
      </c>
      <c r="AQ35" s="106">
        <f>((I_VENDITE!AN153-(I_VENDITE!AN153*-$F35))-(I_VENDITE!AN153*$E35)-(I_VENDITE!AN153*$G35))*I_VENDITE!AM207</f>
        <v>0</v>
      </c>
    </row>
    <row r="36" spans="4:43" ht="15" x14ac:dyDescent="0.25">
      <c r="D36" s="55" t="s">
        <v>588</v>
      </c>
      <c r="E36" s="151">
        <v>1.06E-2</v>
      </c>
      <c r="F36" s="152">
        <v>0.01</v>
      </c>
      <c r="G36" s="151">
        <v>5.9999999999999995E-4</v>
      </c>
      <c r="H36" s="106">
        <f>((I_VENDITE!E154-(I_VENDITE!E154*-$F36))-(I_VENDITE!E154*$E36)-(I_VENDITE!E154*$G36))*I_VENDITE!D208</f>
        <v>9988</v>
      </c>
      <c r="I36" s="106">
        <f>((I_VENDITE!F154-(I_VENDITE!F154*-$F36))-(I_VENDITE!F154*$E36)-(I_VENDITE!F154*$G36))*I_VENDITE!E208</f>
        <v>9988</v>
      </c>
      <c r="J36" s="106">
        <f>((I_VENDITE!G154-(I_VENDITE!G154*-$F36))-(I_VENDITE!G154*$E36)-(I_VENDITE!G154*$G36))*I_VENDITE!F208</f>
        <v>9988</v>
      </c>
      <c r="K36" s="106">
        <f>((I_VENDITE!H154-(I_VENDITE!H154*-$F36))-(I_VENDITE!H154*$E36)-(I_VENDITE!H154*$G36))*I_VENDITE!G208</f>
        <v>9988</v>
      </c>
      <c r="L36" s="106">
        <f>((I_VENDITE!I154-(I_VENDITE!I154*-$F36))-(I_VENDITE!I154*$E36)-(I_VENDITE!I154*$G36))*I_VENDITE!H208</f>
        <v>9988</v>
      </c>
      <c r="M36" s="106">
        <f>((I_VENDITE!J154-(I_VENDITE!J154*-$F36))-(I_VENDITE!J154*$E36)-(I_VENDITE!J154*$G36))*I_VENDITE!I208</f>
        <v>9988</v>
      </c>
      <c r="N36" s="106">
        <f>((I_VENDITE!K154-(I_VENDITE!K154*-$F36))-(I_VENDITE!K154*$E36)-(I_VENDITE!K154*$G36))*I_VENDITE!J208</f>
        <v>9988</v>
      </c>
      <c r="O36" s="106">
        <f>((I_VENDITE!L154-(I_VENDITE!L154*-$F36))-(I_VENDITE!L154*$E36)-(I_VENDITE!L154*$G36))*I_VENDITE!K208</f>
        <v>9988</v>
      </c>
      <c r="P36" s="106">
        <f>((I_VENDITE!M154-(I_VENDITE!M154*-$F36))-(I_VENDITE!M154*$E36)-(I_VENDITE!M154*$G36))*I_VENDITE!L208</f>
        <v>9988</v>
      </c>
      <c r="Q36" s="106">
        <f>((I_VENDITE!N154-(I_VENDITE!N154*-$F36))-(I_VENDITE!N154*$E36)-(I_VENDITE!N154*$G36))*I_VENDITE!M208</f>
        <v>9988</v>
      </c>
      <c r="R36" s="106">
        <f>((I_VENDITE!O154-(I_VENDITE!O154*-$F36))-(I_VENDITE!O154*$E36)-(I_VENDITE!O154*$G36))*I_VENDITE!N208</f>
        <v>9988</v>
      </c>
      <c r="S36" s="106">
        <f>((I_VENDITE!P154-(I_VENDITE!P154*-$F36))-(I_VENDITE!P154*$E36)-(I_VENDITE!P154*$G36))*I_VENDITE!O208</f>
        <v>9988</v>
      </c>
      <c r="T36" s="106">
        <f>((I_VENDITE!Q154-(I_VENDITE!Q154*-$F36))-(I_VENDITE!Q154*$E36)-(I_VENDITE!Q154*$G36))*I_VENDITE!P208</f>
        <v>9988</v>
      </c>
      <c r="U36" s="106">
        <f>((I_VENDITE!R154-(I_VENDITE!R154*-$F36))-(I_VENDITE!R154*$E36)-(I_VENDITE!R154*$G36))*I_VENDITE!Q208</f>
        <v>9988</v>
      </c>
      <c r="V36" s="106">
        <f>((I_VENDITE!S154-(I_VENDITE!S154*-$F36))-(I_VENDITE!S154*$E36)-(I_VENDITE!S154*$G36))*I_VENDITE!R208</f>
        <v>9988</v>
      </c>
      <c r="W36" s="106">
        <f>((I_VENDITE!T154-(I_VENDITE!T154*-$F36))-(I_VENDITE!T154*$E36)-(I_VENDITE!T154*$G36))*I_VENDITE!S208</f>
        <v>9988</v>
      </c>
      <c r="X36" s="106">
        <f>((I_VENDITE!U154-(I_VENDITE!U154*-$F36))-(I_VENDITE!U154*$E36)-(I_VENDITE!U154*$G36))*I_VENDITE!T208</f>
        <v>9988</v>
      </c>
      <c r="Y36" s="106">
        <f>((I_VENDITE!V154-(I_VENDITE!V154*-$F36))-(I_VENDITE!V154*$E36)-(I_VENDITE!V154*$G36))*I_VENDITE!U208</f>
        <v>9988</v>
      </c>
      <c r="Z36" s="106">
        <f>((I_VENDITE!W154-(I_VENDITE!W154*-$F36))-(I_VENDITE!W154*$E36)-(I_VENDITE!W154*$G36))*I_VENDITE!V208</f>
        <v>9988</v>
      </c>
      <c r="AA36" s="106">
        <f>((I_VENDITE!X154-(I_VENDITE!X154*-$F36))-(I_VENDITE!X154*$E36)-(I_VENDITE!X154*$G36))*I_VENDITE!W208</f>
        <v>9988</v>
      </c>
      <c r="AB36" s="106">
        <f>((I_VENDITE!Y154-(I_VENDITE!Y154*-$F36))-(I_VENDITE!Y154*$E36)-(I_VENDITE!Y154*$G36))*I_VENDITE!X208</f>
        <v>9988</v>
      </c>
      <c r="AC36" s="106">
        <f>((I_VENDITE!Z154-(I_VENDITE!Z154*-$F36))-(I_VENDITE!Z154*$E36)-(I_VENDITE!Z154*$G36))*I_VENDITE!Y208</f>
        <v>9988</v>
      </c>
      <c r="AD36" s="106">
        <f>((I_VENDITE!AA154-(I_VENDITE!AA154*-$F36))-(I_VENDITE!AA154*$E36)-(I_VENDITE!AA154*$G36))*I_VENDITE!Z208</f>
        <v>9988</v>
      </c>
      <c r="AE36" s="106">
        <f>((I_VENDITE!AB154-(I_VENDITE!AB154*-$F36))-(I_VENDITE!AB154*$E36)-(I_VENDITE!AB154*$G36))*I_VENDITE!AA208</f>
        <v>9988</v>
      </c>
      <c r="AF36" s="106">
        <f>((I_VENDITE!AC154-(I_VENDITE!AC154*-$F36))-(I_VENDITE!AC154*$E36)-(I_VENDITE!AC154*$G36))*I_VENDITE!AB208</f>
        <v>9988</v>
      </c>
      <c r="AG36" s="106">
        <f>((I_VENDITE!AD154-(I_VENDITE!AD154*-$F36))-(I_VENDITE!AD154*$E36)-(I_VENDITE!AD154*$G36))*I_VENDITE!AC208</f>
        <v>9988</v>
      </c>
      <c r="AH36" s="106">
        <f>((I_VENDITE!AE154-(I_VENDITE!AE154*-$F36))-(I_VENDITE!AE154*$E36)-(I_VENDITE!AE154*$G36))*I_VENDITE!AD208</f>
        <v>9988</v>
      </c>
      <c r="AI36" s="106">
        <f>((I_VENDITE!AF154-(I_VENDITE!AF154*-$F36))-(I_VENDITE!AF154*$E36)-(I_VENDITE!AF154*$G36))*I_VENDITE!AE208</f>
        <v>9988</v>
      </c>
      <c r="AJ36" s="106">
        <f>((I_VENDITE!AG154-(I_VENDITE!AG154*-$F36))-(I_VENDITE!AG154*$E36)-(I_VENDITE!AG154*$G36))*I_VENDITE!AF208</f>
        <v>9988</v>
      </c>
      <c r="AK36" s="106">
        <f>((I_VENDITE!AH154-(I_VENDITE!AH154*-$F36))-(I_VENDITE!AH154*$E36)-(I_VENDITE!AH154*$G36))*I_VENDITE!AG208</f>
        <v>9988</v>
      </c>
      <c r="AL36" s="106">
        <f>((I_VENDITE!AI154-(I_VENDITE!AI154*-$F36))-(I_VENDITE!AI154*$E36)-(I_VENDITE!AI154*$G36))*I_VENDITE!AH208</f>
        <v>9988</v>
      </c>
      <c r="AM36" s="106">
        <f>((I_VENDITE!AJ154-(I_VENDITE!AJ154*-$F36))-(I_VENDITE!AJ154*$E36)-(I_VENDITE!AJ154*$G36))*I_VENDITE!AI208</f>
        <v>9988</v>
      </c>
      <c r="AN36" s="106">
        <f>((I_VENDITE!AK154-(I_VENDITE!AK154*-$F36))-(I_VENDITE!AK154*$E36)-(I_VENDITE!AK154*$G36))*I_VENDITE!AJ208</f>
        <v>9988</v>
      </c>
      <c r="AO36" s="106">
        <f>((I_VENDITE!AL154-(I_VENDITE!AL154*-$F36))-(I_VENDITE!AL154*$E36)-(I_VENDITE!AL154*$G36))*I_VENDITE!AK208</f>
        <v>9988</v>
      </c>
      <c r="AP36" s="106">
        <f>((I_VENDITE!AM154-(I_VENDITE!AM154*-$F36))-(I_VENDITE!AM154*$E36)-(I_VENDITE!AM154*$G36))*I_VENDITE!AL208</f>
        <v>9988</v>
      </c>
      <c r="AQ36" s="106">
        <f>((I_VENDITE!AN154-(I_VENDITE!AN154*-$F36))-(I_VENDITE!AN154*$E36)-(I_VENDITE!AN154*$G36))*I_VENDITE!AM208</f>
        <v>0</v>
      </c>
    </row>
    <row r="37" spans="4:43" ht="15" x14ac:dyDescent="0.25">
      <c r="D37" s="55" t="s">
        <v>589</v>
      </c>
      <c r="E37" s="151">
        <v>1.06E-2</v>
      </c>
      <c r="F37" s="152">
        <v>0.01</v>
      </c>
      <c r="G37" s="151">
        <v>5.9999999999999995E-4</v>
      </c>
      <c r="H37" s="106">
        <f>((I_VENDITE!E155-(I_VENDITE!E155*-$F37))-(I_VENDITE!E155*$E37)-(I_VENDITE!E155*$G37))*I_VENDITE!D209</f>
        <v>9988</v>
      </c>
      <c r="I37" s="106">
        <f>((I_VENDITE!F155-(I_VENDITE!F155*-$F37))-(I_VENDITE!F155*$E37)-(I_VENDITE!F155*$G37))*I_VENDITE!E209</f>
        <v>9988</v>
      </c>
      <c r="J37" s="106">
        <f>((I_VENDITE!G155-(I_VENDITE!G155*-$F37))-(I_VENDITE!G155*$E37)-(I_VENDITE!G155*$G37))*I_VENDITE!F209</f>
        <v>9988</v>
      </c>
      <c r="K37" s="106">
        <f>((I_VENDITE!H155-(I_VENDITE!H155*-$F37))-(I_VENDITE!H155*$E37)-(I_VENDITE!H155*$G37))*I_VENDITE!G209</f>
        <v>9988</v>
      </c>
      <c r="L37" s="106">
        <f>((I_VENDITE!I155-(I_VENDITE!I155*-$F37))-(I_VENDITE!I155*$E37)-(I_VENDITE!I155*$G37))*I_VENDITE!H209</f>
        <v>9988</v>
      </c>
      <c r="M37" s="106">
        <f>((I_VENDITE!J155-(I_VENDITE!J155*-$F37))-(I_VENDITE!J155*$E37)-(I_VENDITE!J155*$G37))*I_VENDITE!I209</f>
        <v>9988</v>
      </c>
      <c r="N37" s="106">
        <f>((I_VENDITE!K155-(I_VENDITE!K155*-$F37))-(I_VENDITE!K155*$E37)-(I_VENDITE!K155*$G37))*I_VENDITE!J209</f>
        <v>9988</v>
      </c>
      <c r="O37" s="106">
        <f>((I_VENDITE!L155-(I_VENDITE!L155*-$F37))-(I_VENDITE!L155*$E37)-(I_VENDITE!L155*$G37))*I_VENDITE!K209</f>
        <v>9988</v>
      </c>
      <c r="P37" s="106">
        <f>((I_VENDITE!M155-(I_VENDITE!M155*-$F37))-(I_VENDITE!M155*$E37)-(I_VENDITE!M155*$G37))*I_VENDITE!L209</f>
        <v>9988</v>
      </c>
      <c r="Q37" s="106">
        <f>((I_VENDITE!N155-(I_VENDITE!N155*-$F37))-(I_VENDITE!N155*$E37)-(I_VENDITE!N155*$G37))*I_VENDITE!M209</f>
        <v>9988</v>
      </c>
      <c r="R37" s="106">
        <f>((I_VENDITE!O155-(I_VENDITE!O155*-$F37))-(I_VENDITE!O155*$E37)-(I_VENDITE!O155*$G37))*I_VENDITE!N209</f>
        <v>9988</v>
      </c>
      <c r="S37" s="106">
        <f>((I_VENDITE!P155-(I_VENDITE!P155*-$F37))-(I_VENDITE!P155*$E37)-(I_VENDITE!P155*$G37))*I_VENDITE!O209</f>
        <v>9988</v>
      </c>
      <c r="T37" s="106">
        <f>((I_VENDITE!Q155-(I_VENDITE!Q155*-$F37))-(I_VENDITE!Q155*$E37)-(I_VENDITE!Q155*$G37))*I_VENDITE!P209</f>
        <v>9988</v>
      </c>
      <c r="U37" s="106">
        <f>((I_VENDITE!R155-(I_VENDITE!R155*-$F37))-(I_VENDITE!R155*$E37)-(I_VENDITE!R155*$G37))*I_VENDITE!Q209</f>
        <v>9988</v>
      </c>
      <c r="V37" s="106">
        <f>((I_VENDITE!S155-(I_VENDITE!S155*-$F37))-(I_VENDITE!S155*$E37)-(I_VENDITE!S155*$G37))*I_VENDITE!R209</f>
        <v>9988</v>
      </c>
      <c r="W37" s="106">
        <f>((I_VENDITE!T155-(I_VENDITE!T155*-$F37))-(I_VENDITE!T155*$E37)-(I_VENDITE!T155*$G37))*I_VENDITE!S209</f>
        <v>9988</v>
      </c>
      <c r="X37" s="106">
        <f>((I_VENDITE!U155-(I_VENDITE!U155*-$F37))-(I_VENDITE!U155*$E37)-(I_VENDITE!U155*$G37))*I_VENDITE!T209</f>
        <v>9988</v>
      </c>
      <c r="Y37" s="106">
        <f>((I_VENDITE!V155-(I_VENDITE!V155*-$F37))-(I_VENDITE!V155*$E37)-(I_VENDITE!V155*$G37))*I_VENDITE!U209</f>
        <v>9988</v>
      </c>
      <c r="Z37" s="106">
        <f>((I_VENDITE!W155-(I_VENDITE!W155*-$F37))-(I_VENDITE!W155*$E37)-(I_VENDITE!W155*$G37))*I_VENDITE!V209</f>
        <v>9988</v>
      </c>
      <c r="AA37" s="106">
        <f>((I_VENDITE!X155-(I_VENDITE!X155*-$F37))-(I_VENDITE!X155*$E37)-(I_VENDITE!X155*$G37))*I_VENDITE!W209</f>
        <v>9988</v>
      </c>
      <c r="AB37" s="106">
        <f>((I_VENDITE!Y155-(I_VENDITE!Y155*-$F37))-(I_VENDITE!Y155*$E37)-(I_VENDITE!Y155*$G37))*I_VENDITE!X209</f>
        <v>9988</v>
      </c>
      <c r="AC37" s="106">
        <f>((I_VENDITE!Z155-(I_VENDITE!Z155*-$F37))-(I_VENDITE!Z155*$E37)-(I_VENDITE!Z155*$G37))*I_VENDITE!Y209</f>
        <v>9988</v>
      </c>
      <c r="AD37" s="106">
        <f>((I_VENDITE!AA155-(I_VENDITE!AA155*-$F37))-(I_VENDITE!AA155*$E37)-(I_VENDITE!AA155*$G37))*I_VENDITE!Z209</f>
        <v>9988</v>
      </c>
      <c r="AE37" s="106">
        <f>((I_VENDITE!AB155-(I_VENDITE!AB155*-$F37))-(I_VENDITE!AB155*$E37)-(I_VENDITE!AB155*$G37))*I_VENDITE!AA209</f>
        <v>9988</v>
      </c>
      <c r="AF37" s="106">
        <f>((I_VENDITE!AC155-(I_VENDITE!AC155*-$F37))-(I_VENDITE!AC155*$E37)-(I_VENDITE!AC155*$G37))*I_VENDITE!AB209</f>
        <v>9988</v>
      </c>
      <c r="AG37" s="106">
        <f>((I_VENDITE!AD155-(I_VENDITE!AD155*-$F37))-(I_VENDITE!AD155*$E37)-(I_VENDITE!AD155*$G37))*I_VENDITE!AC209</f>
        <v>9988</v>
      </c>
      <c r="AH37" s="106">
        <f>((I_VENDITE!AE155-(I_VENDITE!AE155*-$F37))-(I_VENDITE!AE155*$E37)-(I_VENDITE!AE155*$G37))*I_VENDITE!AD209</f>
        <v>9988</v>
      </c>
      <c r="AI37" s="106">
        <f>((I_VENDITE!AF155-(I_VENDITE!AF155*-$F37))-(I_VENDITE!AF155*$E37)-(I_VENDITE!AF155*$G37))*I_VENDITE!AE209</f>
        <v>9988</v>
      </c>
      <c r="AJ37" s="106">
        <f>((I_VENDITE!AG155-(I_VENDITE!AG155*-$F37))-(I_VENDITE!AG155*$E37)-(I_VENDITE!AG155*$G37))*I_VENDITE!AF209</f>
        <v>9988</v>
      </c>
      <c r="AK37" s="106">
        <f>((I_VENDITE!AH155-(I_VENDITE!AH155*-$F37))-(I_VENDITE!AH155*$E37)-(I_VENDITE!AH155*$G37))*I_VENDITE!AG209</f>
        <v>9988</v>
      </c>
      <c r="AL37" s="106">
        <f>((I_VENDITE!AI155-(I_VENDITE!AI155*-$F37))-(I_VENDITE!AI155*$E37)-(I_VENDITE!AI155*$G37))*I_VENDITE!AH209</f>
        <v>9988</v>
      </c>
      <c r="AM37" s="106">
        <f>((I_VENDITE!AJ155-(I_VENDITE!AJ155*-$F37))-(I_VENDITE!AJ155*$E37)-(I_VENDITE!AJ155*$G37))*I_VENDITE!AI209</f>
        <v>9988</v>
      </c>
      <c r="AN37" s="106">
        <f>((I_VENDITE!AK155-(I_VENDITE!AK155*-$F37))-(I_VENDITE!AK155*$E37)-(I_VENDITE!AK155*$G37))*I_VENDITE!AJ209</f>
        <v>9988</v>
      </c>
      <c r="AO37" s="106">
        <f>((I_VENDITE!AL155-(I_VENDITE!AL155*-$F37))-(I_VENDITE!AL155*$E37)-(I_VENDITE!AL155*$G37))*I_VENDITE!AK209</f>
        <v>9988</v>
      </c>
      <c r="AP37" s="106">
        <f>((I_VENDITE!AM155-(I_VENDITE!AM155*-$F37))-(I_VENDITE!AM155*$E37)-(I_VENDITE!AM155*$G37))*I_VENDITE!AL209</f>
        <v>9988</v>
      </c>
      <c r="AQ37" s="106">
        <f>((I_VENDITE!AN155-(I_VENDITE!AN155*-$F37))-(I_VENDITE!AN155*$E37)-(I_VENDITE!AN155*$G37))*I_VENDITE!AM209</f>
        <v>0</v>
      </c>
    </row>
    <row r="38" spans="4:43" ht="15" x14ac:dyDescent="0.25">
      <c r="D38" s="55" t="s">
        <v>590</v>
      </c>
      <c r="E38" s="151">
        <v>1.06E-2</v>
      </c>
      <c r="F38" s="152">
        <v>0.01</v>
      </c>
      <c r="G38" s="151">
        <v>5.9999999999999995E-4</v>
      </c>
      <c r="H38" s="106">
        <f>((I_VENDITE!E156-(I_VENDITE!E156*-$F38))-(I_VENDITE!E156*$E38)-(I_VENDITE!E156*$G38))*I_VENDITE!D210</f>
        <v>9988</v>
      </c>
      <c r="I38" s="106">
        <f>((I_VENDITE!F156-(I_VENDITE!F156*-$F38))-(I_VENDITE!F156*$E38)-(I_VENDITE!F156*$G38))*I_VENDITE!E210</f>
        <v>9988</v>
      </c>
      <c r="J38" s="106">
        <f>((I_VENDITE!G156-(I_VENDITE!G156*-$F38))-(I_VENDITE!G156*$E38)-(I_VENDITE!G156*$G38))*I_VENDITE!F210</f>
        <v>9988</v>
      </c>
      <c r="K38" s="106">
        <f>((I_VENDITE!H156-(I_VENDITE!H156*-$F38))-(I_VENDITE!H156*$E38)-(I_VENDITE!H156*$G38))*I_VENDITE!G210</f>
        <v>9988</v>
      </c>
      <c r="L38" s="106">
        <f>((I_VENDITE!I156-(I_VENDITE!I156*-$F38))-(I_VENDITE!I156*$E38)-(I_VENDITE!I156*$G38))*I_VENDITE!H210</f>
        <v>9988</v>
      </c>
      <c r="M38" s="106">
        <f>((I_VENDITE!J156-(I_VENDITE!J156*-$F38))-(I_VENDITE!J156*$E38)-(I_VENDITE!J156*$G38))*I_VENDITE!I210</f>
        <v>9988</v>
      </c>
      <c r="N38" s="106">
        <f>((I_VENDITE!K156-(I_VENDITE!K156*-$F38))-(I_VENDITE!K156*$E38)-(I_VENDITE!K156*$G38))*I_VENDITE!J210</f>
        <v>9988</v>
      </c>
      <c r="O38" s="106">
        <f>((I_VENDITE!L156-(I_VENDITE!L156*-$F38))-(I_VENDITE!L156*$E38)-(I_VENDITE!L156*$G38))*I_VENDITE!K210</f>
        <v>9988</v>
      </c>
      <c r="P38" s="106">
        <f>((I_VENDITE!M156-(I_VENDITE!M156*-$F38))-(I_VENDITE!M156*$E38)-(I_VENDITE!M156*$G38))*I_VENDITE!L210</f>
        <v>9988</v>
      </c>
      <c r="Q38" s="106">
        <f>((I_VENDITE!N156-(I_VENDITE!N156*-$F38))-(I_VENDITE!N156*$E38)-(I_VENDITE!N156*$G38))*I_VENDITE!M210</f>
        <v>9988</v>
      </c>
      <c r="R38" s="106">
        <f>((I_VENDITE!O156-(I_VENDITE!O156*-$F38))-(I_VENDITE!O156*$E38)-(I_VENDITE!O156*$G38))*I_VENDITE!N210</f>
        <v>9988</v>
      </c>
      <c r="S38" s="106">
        <f>((I_VENDITE!P156-(I_VENDITE!P156*-$F38))-(I_VENDITE!P156*$E38)-(I_VENDITE!P156*$G38))*I_VENDITE!O210</f>
        <v>9988</v>
      </c>
      <c r="T38" s="106">
        <f>((I_VENDITE!Q156-(I_VENDITE!Q156*-$F38))-(I_VENDITE!Q156*$E38)-(I_VENDITE!Q156*$G38))*I_VENDITE!P210</f>
        <v>9988</v>
      </c>
      <c r="U38" s="106">
        <f>((I_VENDITE!R156-(I_VENDITE!R156*-$F38))-(I_VENDITE!R156*$E38)-(I_VENDITE!R156*$G38))*I_VENDITE!Q210</f>
        <v>9988</v>
      </c>
      <c r="V38" s="106">
        <f>((I_VENDITE!S156-(I_VENDITE!S156*-$F38))-(I_VENDITE!S156*$E38)-(I_VENDITE!S156*$G38))*I_VENDITE!R210</f>
        <v>9988</v>
      </c>
      <c r="W38" s="106">
        <f>((I_VENDITE!T156-(I_VENDITE!T156*-$F38))-(I_VENDITE!T156*$E38)-(I_VENDITE!T156*$G38))*I_VENDITE!S210</f>
        <v>9988</v>
      </c>
      <c r="X38" s="106">
        <f>((I_VENDITE!U156-(I_VENDITE!U156*-$F38))-(I_VENDITE!U156*$E38)-(I_VENDITE!U156*$G38))*I_VENDITE!T210</f>
        <v>9988</v>
      </c>
      <c r="Y38" s="106">
        <f>((I_VENDITE!V156-(I_VENDITE!V156*-$F38))-(I_VENDITE!V156*$E38)-(I_VENDITE!V156*$G38))*I_VENDITE!U210</f>
        <v>9988</v>
      </c>
      <c r="Z38" s="106">
        <f>((I_VENDITE!W156-(I_VENDITE!W156*-$F38))-(I_VENDITE!W156*$E38)-(I_VENDITE!W156*$G38))*I_VENDITE!V210</f>
        <v>9988</v>
      </c>
      <c r="AA38" s="106">
        <f>((I_VENDITE!X156-(I_VENDITE!X156*-$F38))-(I_VENDITE!X156*$E38)-(I_VENDITE!X156*$G38))*I_VENDITE!W210</f>
        <v>9988</v>
      </c>
      <c r="AB38" s="106">
        <f>((I_VENDITE!Y156-(I_VENDITE!Y156*-$F38))-(I_VENDITE!Y156*$E38)-(I_VENDITE!Y156*$G38))*I_VENDITE!X210</f>
        <v>9988</v>
      </c>
      <c r="AC38" s="106">
        <f>((I_VENDITE!Z156-(I_VENDITE!Z156*-$F38))-(I_VENDITE!Z156*$E38)-(I_VENDITE!Z156*$G38))*I_VENDITE!Y210</f>
        <v>9988</v>
      </c>
      <c r="AD38" s="106">
        <f>((I_VENDITE!AA156-(I_VENDITE!AA156*-$F38))-(I_VENDITE!AA156*$E38)-(I_VENDITE!AA156*$G38))*I_VENDITE!Z210</f>
        <v>9988</v>
      </c>
      <c r="AE38" s="106">
        <f>((I_VENDITE!AB156-(I_VENDITE!AB156*-$F38))-(I_VENDITE!AB156*$E38)-(I_VENDITE!AB156*$G38))*I_VENDITE!AA210</f>
        <v>9988</v>
      </c>
      <c r="AF38" s="106">
        <f>((I_VENDITE!AC156-(I_VENDITE!AC156*-$F38))-(I_VENDITE!AC156*$E38)-(I_VENDITE!AC156*$G38))*I_VENDITE!AB210</f>
        <v>9988</v>
      </c>
      <c r="AG38" s="106">
        <f>((I_VENDITE!AD156-(I_VENDITE!AD156*-$F38))-(I_VENDITE!AD156*$E38)-(I_VENDITE!AD156*$G38))*I_VENDITE!AC210</f>
        <v>9988</v>
      </c>
      <c r="AH38" s="106">
        <f>((I_VENDITE!AE156-(I_VENDITE!AE156*-$F38))-(I_VENDITE!AE156*$E38)-(I_VENDITE!AE156*$G38))*I_VENDITE!AD210</f>
        <v>9988</v>
      </c>
      <c r="AI38" s="106">
        <f>((I_VENDITE!AF156-(I_VENDITE!AF156*-$F38))-(I_VENDITE!AF156*$E38)-(I_VENDITE!AF156*$G38))*I_VENDITE!AE210</f>
        <v>9988</v>
      </c>
      <c r="AJ38" s="106">
        <f>((I_VENDITE!AG156-(I_VENDITE!AG156*-$F38))-(I_VENDITE!AG156*$E38)-(I_VENDITE!AG156*$G38))*I_VENDITE!AF210</f>
        <v>9988</v>
      </c>
      <c r="AK38" s="106">
        <f>((I_VENDITE!AH156-(I_VENDITE!AH156*-$F38))-(I_VENDITE!AH156*$E38)-(I_VENDITE!AH156*$G38))*I_VENDITE!AG210</f>
        <v>9988</v>
      </c>
      <c r="AL38" s="106">
        <f>((I_VENDITE!AI156-(I_VENDITE!AI156*-$F38))-(I_VENDITE!AI156*$E38)-(I_VENDITE!AI156*$G38))*I_VENDITE!AH210</f>
        <v>9988</v>
      </c>
      <c r="AM38" s="106">
        <f>((I_VENDITE!AJ156-(I_VENDITE!AJ156*-$F38))-(I_VENDITE!AJ156*$E38)-(I_VENDITE!AJ156*$G38))*I_VENDITE!AI210</f>
        <v>9988</v>
      </c>
      <c r="AN38" s="106">
        <f>((I_VENDITE!AK156-(I_VENDITE!AK156*-$F38))-(I_VENDITE!AK156*$E38)-(I_VENDITE!AK156*$G38))*I_VENDITE!AJ210</f>
        <v>9988</v>
      </c>
      <c r="AO38" s="106">
        <f>((I_VENDITE!AL156-(I_VENDITE!AL156*-$F38))-(I_VENDITE!AL156*$E38)-(I_VENDITE!AL156*$G38))*I_VENDITE!AK210</f>
        <v>9988</v>
      </c>
      <c r="AP38" s="106">
        <f>((I_VENDITE!AM156-(I_VENDITE!AM156*-$F38))-(I_VENDITE!AM156*$E38)-(I_VENDITE!AM156*$G38))*I_VENDITE!AL210</f>
        <v>9988</v>
      </c>
      <c r="AQ38" s="106">
        <f>((I_VENDITE!AN156-(I_VENDITE!AN156*-$F38))-(I_VENDITE!AN156*$E38)-(I_VENDITE!AN156*$G38))*I_VENDITE!AM210</f>
        <v>0</v>
      </c>
    </row>
    <row r="39" spans="4:43" ht="15" x14ac:dyDescent="0.25">
      <c r="D39" s="55" t="s">
        <v>591</v>
      </c>
      <c r="E39" s="151">
        <v>1.06E-2</v>
      </c>
      <c r="F39" s="152">
        <v>0.01</v>
      </c>
      <c r="G39" s="151">
        <v>5.9999999999999995E-4</v>
      </c>
      <c r="H39" s="106">
        <f>((I_VENDITE!E157-(I_VENDITE!E157*-$F39))-(I_VENDITE!E157*$E39)-(I_VENDITE!E157*$G39))*I_VENDITE!D211</f>
        <v>9988</v>
      </c>
      <c r="I39" s="106">
        <f>((I_VENDITE!F157-(I_VENDITE!F157*-$F39))-(I_VENDITE!F157*$E39)-(I_VENDITE!F157*$G39))*I_VENDITE!E211</f>
        <v>9988</v>
      </c>
      <c r="J39" s="106">
        <f>((I_VENDITE!G157-(I_VENDITE!G157*-$F39))-(I_VENDITE!G157*$E39)-(I_VENDITE!G157*$G39))*I_VENDITE!F211</f>
        <v>9988</v>
      </c>
      <c r="K39" s="106">
        <f>((I_VENDITE!H157-(I_VENDITE!H157*-$F39))-(I_VENDITE!H157*$E39)-(I_VENDITE!H157*$G39))*I_VENDITE!G211</f>
        <v>9988</v>
      </c>
      <c r="L39" s="106">
        <f>((I_VENDITE!I157-(I_VENDITE!I157*-$F39))-(I_VENDITE!I157*$E39)-(I_VENDITE!I157*$G39))*I_VENDITE!H211</f>
        <v>9988</v>
      </c>
      <c r="M39" s="106">
        <f>((I_VENDITE!J157-(I_VENDITE!J157*-$F39))-(I_VENDITE!J157*$E39)-(I_VENDITE!J157*$G39))*I_VENDITE!I211</f>
        <v>9988</v>
      </c>
      <c r="N39" s="106">
        <f>((I_VENDITE!K157-(I_VENDITE!K157*-$F39))-(I_VENDITE!K157*$E39)-(I_VENDITE!K157*$G39))*I_VENDITE!J211</f>
        <v>9988</v>
      </c>
      <c r="O39" s="106">
        <f>((I_VENDITE!L157-(I_VENDITE!L157*-$F39))-(I_VENDITE!L157*$E39)-(I_VENDITE!L157*$G39))*I_VENDITE!K211</f>
        <v>9988</v>
      </c>
      <c r="P39" s="106">
        <f>((I_VENDITE!M157-(I_VENDITE!M157*-$F39))-(I_VENDITE!M157*$E39)-(I_VENDITE!M157*$G39))*I_VENDITE!L211</f>
        <v>9988</v>
      </c>
      <c r="Q39" s="106">
        <f>((I_VENDITE!N157-(I_VENDITE!N157*-$F39))-(I_VENDITE!N157*$E39)-(I_VENDITE!N157*$G39))*I_VENDITE!M211</f>
        <v>9988</v>
      </c>
      <c r="R39" s="106">
        <f>((I_VENDITE!O157-(I_VENDITE!O157*-$F39))-(I_VENDITE!O157*$E39)-(I_VENDITE!O157*$G39))*I_VENDITE!N211</f>
        <v>9988</v>
      </c>
      <c r="S39" s="106">
        <f>((I_VENDITE!P157-(I_VENDITE!P157*-$F39))-(I_VENDITE!P157*$E39)-(I_VENDITE!P157*$G39))*I_VENDITE!O211</f>
        <v>9988</v>
      </c>
      <c r="T39" s="106">
        <f>((I_VENDITE!Q157-(I_VENDITE!Q157*-$F39))-(I_VENDITE!Q157*$E39)-(I_VENDITE!Q157*$G39))*I_VENDITE!P211</f>
        <v>9988</v>
      </c>
      <c r="U39" s="106">
        <f>((I_VENDITE!R157-(I_VENDITE!R157*-$F39))-(I_VENDITE!R157*$E39)-(I_VENDITE!R157*$G39))*I_VENDITE!Q211</f>
        <v>9988</v>
      </c>
      <c r="V39" s="106">
        <f>((I_VENDITE!S157-(I_VENDITE!S157*-$F39))-(I_VENDITE!S157*$E39)-(I_VENDITE!S157*$G39))*I_VENDITE!R211</f>
        <v>9988</v>
      </c>
      <c r="W39" s="106">
        <f>((I_VENDITE!T157-(I_VENDITE!T157*-$F39))-(I_VENDITE!T157*$E39)-(I_VENDITE!T157*$G39))*I_VENDITE!S211</f>
        <v>9988</v>
      </c>
      <c r="X39" s="106">
        <f>((I_VENDITE!U157-(I_VENDITE!U157*-$F39))-(I_VENDITE!U157*$E39)-(I_VENDITE!U157*$G39))*I_VENDITE!T211</f>
        <v>9988</v>
      </c>
      <c r="Y39" s="106">
        <f>((I_VENDITE!V157-(I_VENDITE!V157*-$F39))-(I_VENDITE!V157*$E39)-(I_VENDITE!V157*$G39))*I_VENDITE!U211</f>
        <v>9988</v>
      </c>
      <c r="Z39" s="106">
        <f>((I_VENDITE!W157-(I_VENDITE!W157*-$F39))-(I_VENDITE!W157*$E39)-(I_VENDITE!W157*$G39))*I_VENDITE!V211</f>
        <v>9988</v>
      </c>
      <c r="AA39" s="106">
        <f>((I_VENDITE!X157-(I_VENDITE!X157*-$F39))-(I_VENDITE!X157*$E39)-(I_VENDITE!X157*$G39))*I_VENDITE!W211</f>
        <v>9988</v>
      </c>
      <c r="AB39" s="106">
        <f>((I_VENDITE!Y157-(I_VENDITE!Y157*-$F39))-(I_VENDITE!Y157*$E39)-(I_VENDITE!Y157*$G39))*I_VENDITE!X211</f>
        <v>9988</v>
      </c>
      <c r="AC39" s="106">
        <f>((I_VENDITE!Z157-(I_VENDITE!Z157*-$F39))-(I_VENDITE!Z157*$E39)-(I_VENDITE!Z157*$G39))*I_VENDITE!Y211</f>
        <v>9988</v>
      </c>
      <c r="AD39" s="106">
        <f>((I_VENDITE!AA157-(I_VENDITE!AA157*-$F39))-(I_VENDITE!AA157*$E39)-(I_VENDITE!AA157*$G39))*I_VENDITE!Z211</f>
        <v>9988</v>
      </c>
      <c r="AE39" s="106">
        <f>((I_VENDITE!AB157-(I_VENDITE!AB157*-$F39))-(I_VENDITE!AB157*$E39)-(I_VENDITE!AB157*$G39))*I_VENDITE!AA211</f>
        <v>9988</v>
      </c>
      <c r="AF39" s="106">
        <f>((I_VENDITE!AC157-(I_VENDITE!AC157*-$F39))-(I_VENDITE!AC157*$E39)-(I_VENDITE!AC157*$G39))*I_VENDITE!AB211</f>
        <v>9988</v>
      </c>
      <c r="AG39" s="106">
        <f>((I_VENDITE!AD157-(I_VENDITE!AD157*-$F39))-(I_VENDITE!AD157*$E39)-(I_VENDITE!AD157*$G39))*I_VENDITE!AC211</f>
        <v>9988</v>
      </c>
      <c r="AH39" s="106">
        <f>((I_VENDITE!AE157-(I_VENDITE!AE157*-$F39))-(I_VENDITE!AE157*$E39)-(I_VENDITE!AE157*$G39))*I_VENDITE!AD211</f>
        <v>9988</v>
      </c>
      <c r="AI39" s="106">
        <f>((I_VENDITE!AF157-(I_VENDITE!AF157*-$F39))-(I_VENDITE!AF157*$E39)-(I_VENDITE!AF157*$G39))*I_VENDITE!AE211</f>
        <v>9988</v>
      </c>
      <c r="AJ39" s="106">
        <f>((I_VENDITE!AG157-(I_VENDITE!AG157*-$F39))-(I_VENDITE!AG157*$E39)-(I_VENDITE!AG157*$G39))*I_VENDITE!AF211</f>
        <v>9988</v>
      </c>
      <c r="AK39" s="106">
        <f>((I_VENDITE!AH157-(I_VENDITE!AH157*-$F39))-(I_VENDITE!AH157*$E39)-(I_VENDITE!AH157*$G39))*I_VENDITE!AG211</f>
        <v>9988</v>
      </c>
      <c r="AL39" s="106">
        <f>((I_VENDITE!AI157-(I_VENDITE!AI157*-$F39))-(I_VENDITE!AI157*$E39)-(I_VENDITE!AI157*$G39))*I_VENDITE!AH211</f>
        <v>9988</v>
      </c>
      <c r="AM39" s="106">
        <f>((I_VENDITE!AJ157-(I_VENDITE!AJ157*-$F39))-(I_VENDITE!AJ157*$E39)-(I_VENDITE!AJ157*$G39))*I_VENDITE!AI211</f>
        <v>9988</v>
      </c>
      <c r="AN39" s="106">
        <f>((I_VENDITE!AK157-(I_VENDITE!AK157*-$F39))-(I_VENDITE!AK157*$E39)-(I_VENDITE!AK157*$G39))*I_VENDITE!AJ211</f>
        <v>9988</v>
      </c>
      <c r="AO39" s="106">
        <f>((I_VENDITE!AL157-(I_VENDITE!AL157*-$F39))-(I_VENDITE!AL157*$E39)-(I_VENDITE!AL157*$G39))*I_VENDITE!AK211</f>
        <v>9988</v>
      </c>
      <c r="AP39" s="106">
        <f>((I_VENDITE!AM157-(I_VENDITE!AM157*-$F39))-(I_VENDITE!AM157*$E39)-(I_VENDITE!AM157*$G39))*I_VENDITE!AL211</f>
        <v>9988</v>
      </c>
      <c r="AQ39" s="106">
        <f>((I_VENDITE!AN157-(I_VENDITE!AN157*-$F39))-(I_VENDITE!AN157*$E39)-(I_VENDITE!AN157*$G39))*I_VENDITE!AM211</f>
        <v>0</v>
      </c>
    </row>
    <row r="40" spans="4:43" ht="15" x14ac:dyDescent="0.25">
      <c r="D40" s="55" t="s">
        <v>592</v>
      </c>
      <c r="E40" s="151">
        <v>1.06E-2</v>
      </c>
      <c r="F40" s="152">
        <v>0.01</v>
      </c>
      <c r="G40" s="151">
        <v>5.9999999999999995E-4</v>
      </c>
      <c r="H40" s="106">
        <f>((I_VENDITE!E158-(I_VENDITE!E158*-$F40))-(I_VENDITE!E158*$E40)-(I_VENDITE!E158*$G40))*I_VENDITE!D212</f>
        <v>9988</v>
      </c>
      <c r="I40" s="106">
        <f>((I_VENDITE!F158-(I_VENDITE!F158*-$F40))-(I_VENDITE!F158*$E40)-(I_VENDITE!F158*$G40))*I_VENDITE!E212</f>
        <v>9988</v>
      </c>
      <c r="J40" s="106">
        <f>((I_VENDITE!G158-(I_VENDITE!G158*-$F40))-(I_VENDITE!G158*$E40)-(I_VENDITE!G158*$G40))*I_VENDITE!F212</f>
        <v>9988</v>
      </c>
      <c r="K40" s="106">
        <f>((I_VENDITE!H158-(I_VENDITE!H158*-$F40))-(I_VENDITE!H158*$E40)-(I_VENDITE!H158*$G40))*I_VENDITE!G212</f>
        <v>9988</v>
      </c>
      <c r="L40" s="106">
        <f>((I_VENDITE!I158-(I_VENDITE!I158*-$F40))-(I_VENDITE!I158*$E40)-(I_VENDITE!I158*$G40))*I_VENDITE!H212</f>
        <v>9988</v>
      </c>
      <c r="M40" s="106">
        <f>((I_VENDITE!J158-(I_VENDITE!J158*-$F40))-(I_VENDITE!J158*$E40)-(I_VENDITE!J158*$G40))*I_VENDITE!I212</f>
        <v>9988</v>
      </c>
      <c r="N40" s="106">
        <f>((I_VENDITE!K158-(I_VENDITE!K158*-$F40))-(I_VENDITE!K158*$E40)-(I_VENDITE!K158*$G40))*I_VENDITE!J212</f>
        <v>9988</v>
      </c>
      <c r="O40" s="106">
        <f>((I_VENDITE!L158-(I_VENDITE!L158*-$F40))-(I_VENDITE!L158*$E40)-(I_VENDITE!L158*$G40))*I_VENDITE!K212</f>
        <v>9988</v>
      </c>
      <c r="P40" s="106">
        <f>((I_VENDITE!M158-(I_VENDITE!M158*-$F40))-(I_VENDITE!M158*$E40)-(I_VENDITE!M158*$G40))*I_VENDITE!L212</f>
        <v>9988</v>
      </c>
      <c r="Q40" s="106">
        <f>((I_VENDITE!N158-(I_VENDITE!N158*-$F40))-(I_VENDITE!N158*$E40)-(I_VENDITE!N158*$G40))*I_VENDITE!M212</f>
        <v>9988</v>
      </c>
      <c r="R40" s="106">
        <f>((I_VENDITE!O158-(I_VENDITE!O158*-$F40))-(I_VENDITE!O158*$E40)-(I_VENDITE!O158*$G40))*I_VENDITE!N212</f>
        <v>9988</v>
      </c>
      <c r="S40" s="106">
        <f>((I_VENDITE!P158-(I_VENDITE!P158*-$F40))-(I_VENDITE!P158*$E40)-(I_VENDITE!P158*$G40))*I_VENDITE!O212</f>
        <v>9988</v>
      </c>
      <c r="T40" s="106">
        <f>((I_VENDITE!Q158-(I_VENDITE!Q158*-$F40))-(I_VENDITE!Q158*$E40)-(I_VENDITE!Q158*$G40))*I_VENDITE!P212</f>
        <v>9988</v>
      </c>
      <c r="U40" s="106">
        <f>((I_VENDITE!R158-(I_VENDITE!R158*-$F40))-(I_VENDITE!R158*$E40)-(I_VENDITE!R158*$G40))*I_VENDITE!Q212</f>
        <v>9988</v>
      </c>
      <c r="V40" s="106">
        <f>((I_VENDITE!S158-(I_VENDITE!S158*-$F40))-(I_VENDITE!S158*$E40)-(I_VENDITE!S158*$G40))*I_VENDITE!R212</f>
        <v>9988</v>
      </c>
      <c r="W40" s="106">
        <f>((I_VENDITE!T158-(I_VENDITE!T158*-$F40))-(I_VENDITE!T158*$E40)-(I_VENDITE!T158*$G40))*I_VENDITE!S212</f>
        <v>9988</v>
      </c>
      <c r="X40" s="106">
        <f>((I_VENDITE!U158-(I_VENDITE!U158*-$F40))-(I_VENDITE!U158*$E40)-(I_VENDITE!U158*$G40))*I_VENDITE!T212</f>
        <v>9988</v>
      </c>
      <c r="Y40" s="106">
        <f>((I_VENDITE!V158-(I_VENDITE!V158*-$F40))-(I_VENDITE!V158*$E40)-(I_VENDITE!V158*$G40))*I_VENDITE!U212</f>
        <v>9988</v>
      </c>
      <c r="Z40" s="106">
        <f>((I_VENDITE!W158-(I_VENDITE!W158*-$F40))-(I_VENDITE!W158*$E40)-(I_VENDITE!W158*$G40))*I_VENDITE!V212</f>
        <v>9988</v>
      </c>
      <c r="AA40" s="106">
        <f>((I_VENDITE!X158-(I_VENDITE!X158*-$F40))-(I_VENDITE!X158*$E40)-(I_VENDITE!X158*$G40))*I_VENDITE!W212</f>
        <v>9988</v>
      </c>
      <c r="AB40" s="106">
        <f>((I_VENDITE!Y158-(I_VENDITE!Y158*-$F40))-(I_VENDITE!Y158*$E40)-(I_VENDITE!Y158*$G40))*I_VENDITE!X212</f>
        <v>9988</v>
      </c>
      <c r="AC40" s="106">
        <f>((I_VENDITE!Z158-(I_VENDITE!Z158*-$F40))-(I_VENDITE!Z158*$E40)-(I_VENDITE!Z158*$G40))*I_VENDITE!Y212</f>
        <v>9988</v>
      </c>
      <c r="AD40" s="106">
        <f>((I_VENDITE!AA158-(I_VENDITE!AA158*-$F40))-(I_VENDITE!AA158*$E40)-(I_VENDITE!AA158*$G40))*I_VENDITE!Z212</f>
        <v>9988</v>
      </c>
      <c r="AE40" s="106">
        <f>((I_VENDITE!AB158-(I_VENDITE!AB158*-$F40))-(I_VENDITE!AB158*$E40)-(I_VENDITE!AB158*$G40))*I_VENDITE!AA212</f>
        <v>9988</v>
      </c>
      <c r="AF40" s="106">
        <f>((I_VENDITE!AC158-(I_VENDITE!AC158*-$F40))-(I_VENDITE!AC158*$E40)-(I_VENDITE!AC158*$G40))*I_VENDITE!AB212</f>
        <v>9988</v>
      </c>
      <c r="AG40" s="106">
        <f>((I_VENDITE!AD158-(I_VENDITE!AD158*-$F40))-(I_VENDITE!AD158*$E40)-(I_VENDITE!AD158*$G40))*I_VENDITE!AC212</f>
        <v>9988</v>
      </c>
      <c r="AH40" s="106">
        <f>((I_VENDITE!AE158-(I_VENDITE!AE158*-$F40))-(I_VENDITE!AE158*$E40)-(I_VENDITE!AE158*$G40))*I_VENDITE!AD212</f>
        <v>9988</v>
      </c>
      <c r="AI40" s="106">
        <f>((I_VENDITE!AF158-(I_VENDITE!AF158*-$F40))-(I_VENDITE!AF158*$E40)-(I_VENDITE!AF158*$G40))*I_VENDITE!AE212</f>
        <v>9988</v>
      </c>
      <c r="AJ40" s="106">
        <f>((I_VENDITE!AG158-(I_VENDITE!AG158*-$F40))-(I_VENDITE!AG158*$E40)-(I_VENDITE!AG158*$G40))*I_VENDITE!AF212</f>
        <v>9988</v>
      </c>
      <c r="AK40" s="106">
        <f>((I_VENDITE!AH158-(I_VENDITE!AH158*-$F40))-(I_VENDITE!AH158*$E40)-(I_VENDITE!AH158*$G40))*I_VENDITE!AG212</f>
        <v>9988</v>
      </c>
      <c r="AL40" s="106">
        <f>((I_VENDITE!AI158-(I_VENDITE!AI158*-$F40))-(I_VENDITE!AI158*$E40)-(I_VENDITE!AI158*$G40))*I_VENDITE!AH212</f>
        <v>9988</v>
      </c>
      <c r="AM40" s="106">
        <f>((I_VENDITE!AJ158-(I_VENDITE!AJ158*-$F40))-(I_VENDITE!AJ158*$E40)-(I_VENDITE!AJ158*$G40))*I_VENDITE!AI212</f>
        <v>9988</v>
      </c>
      <c r="AN40" s="106">
        <f>((I_VENDITE!AK158-(I_VENDITE!AK158*-$F40))-(I_VENDITE!AK158*$E40)-(I_VENDITE!AK158*$G40))*I_VENDITE!AJ212</f>
        <v>9988</v>
      </c>
      <c r="AO40" s="106">
        <f>((I_VENDITE!AL158-(I_VENDITE!AL158*-$F40))-(I_VENDITE!AL158*$E40)-(I_VENDITE!AL158*$G40))*I_VENDITE!AK212</f>
        <v>9988</v>
      </c>
      <c r="AP40" s="106">
        <f>((I_VENDITE!AM158-(I_VENDITE!AM158*-$F40))-(I_VENDITE!AM158*$E40)-(I_VENDITE!AM158*$G40))*I_VENDITE!AL212</f>
        <v>9988</v>
      </c>
      <c r="AQ40" s="106">
        <f>((I_VENDITE!AN158-(I_VENDITE!AN158*-$F40))-(I_VENDITE!AN158*$E40)-(I_VENDITE!AN158*$G40))*I_VENDITE!AM212</f>
        <v>0</v>
      </c>
    </row>
    <row r="41" spans="4:43" ht="15" x14ac:dyDescent="0.25">
      <c r="D41" s="55" t="s">
        <v>593</v>
      </c>
      <c r="E41" s="151">
        <v>1.06E-2</v>
      </c>
      <c r="F41" s="152">
        <v>0.01</v>
      </c>
      <c r="G41" s="151">
        <v>5.9999999999999995E-4</v>
      </c>
      <c r="H41" s="106">
        <f>((I_VENDITE!E159-(I_VENDITE!E159*-$F41))-(I_VENDITE!E159*$E41)-(I_VENDITE!E159*$G41))*I_VENDITE!D213</f>
        <v>9988</v>
      </c>
      <c r="I41" s="106">
        <f>((I_VENDITE!F159-(I_VENDITE!F159*-$F41))-(I_VENDITE!F159*$E41)-(I_VENDITE!F159*$G41))*I_VENDITE!E213</f>
        <v>9988</v>
      </c>
      <c r="J41" s="106">
        <f>((I_VENDITE!G159-(I_VENDITE!G159*-$F41))-(I_VENDITE!G159*$E41)-(I_VENDITE!G159*$G41))*I_VENDITE!F213</f>
        <v>9988</v>
      </c>
      <c r="K41" s="106">
        <f>((I_VENDITE!H159-(I_VENDITE!H159*-$F41))-(I_VENDITE!H159*$E41)-(I_VENDITE!H159*$G41))*I_VENDITE!G213</f>
        <v>9988</v>
      </c>
      <c r="L41" s="106">
        <f>((I_VENDITE!I159-(I_VENDITE!I159*-$F41))-(I_VENDITE!I159*$E41)-(I_VENDITE!I159*$G41))*I_VENDITE!H213</f>
        <v>9988</v>
      </c>
      <c r="M41" s="106">
        <f>((I_VENDITE!J159-(I_VENDITE!J159*-$F41))-(I_VENDITE!J159*$E41)-(I_VENDITE!J159*$G41))*I_VENDITE!I213</f>
        <v>9988</v>
      </c>
      <c r="N41" s="106">
        <f>((I_VENDITE!K159-(I_VENDITE!K159*-$F41))-(I_VENDITE!K159*$E41)-(I_VENDITE!K159*$G41))*I_VENDITE!J213</f>
        <v>9988</v>
      </c>
      <c r="O41" s="106">
        <f>((I_VENDITE!L159-(I_VENDITE!L159*-$F41))-(I_VENDITE!L159*$E41)-(I_VENDITE!L159*$G41))*I_VENDITE!K213</f>
        <v>9988</v>
      </c>
      <c r="P41" s="106">
        <f>((I_VENDITE!M159-(I_VENDITE!M159*-$F41))-(I_VENDITE!M159*$E41)-(I_VENDITE!M159*$G41))*I_VENDITE!L213</f>
        <v>9988</v>
      </c>
      <c r="Q41" s="106">
        <f>((I_VENDITE!N159-(I_VENDITE!N159*-$F41))-(I_VENDITE!N159*$E41)-(I_VENDITE!N159*$G41))*I_VENDITE!M213</f>
        <v>9988</v>
      </c>
      <c r="R41" s="106">
        <f>((I_VENDITE!O159-(I_VENDITE!O159*-$F41))-(I_VENDITE!O159*$E41)-(I_VENDITE!O159*$G41))*I_VENDITE!N213</f>
        <v>9988</v>
      </c>
      <c r="S41" s="106">
        <f>((I_VENDITE!P159-(I_VENDITE!P159*-$F41))-(I_VENDITE!P159*$E41)-(I_VENDITE!P159*$G41))*I_VENDITE!O213</f>
        <v>9988</v>
      </c>
      <c r="T41" s="106">
        <f>((I_VENDITE!Q159-(I_VENDITE!Q159*-$F41))-(I_VENDITE!Q159*$E41)-(I_VENDITE!Q159*$G41))*I_VENDITE!P213</f>
        <v>9988</v>
      </c>
      <c r="U41" s="106">
        <f>((I_VENDITE!R159-(I_VENDITE!R159*-$F41))-(I_VENDITE!R159*$E41)-(I_VENDITE!R159*$G41))*I_VENDITE!Q213</f>
        <v>9988</v>
      </c>
      <c r="V41" s="106">
        <f>((I_VENDITE!S159-(I_VENDITE!S159*-$F41))-(I_VENDITE!S159*$E41)-(I_VENDITE!S159*$G41))*I_VENDITE!R213</f>
        <v>9988</v>
      </c>
      <c r="W41" s="106">
        <f>((I_VENDITE!T159-(I_VENDITE!T159*-$F41))-(I_VENDITE!T159*$E41)-(I_VENDITE!T159*$G41))*I_VENDITE!S213</f>
        <v>9988</v>
      </c>
      <c r="X41" s="106">
        <f>((I_VENDITE!U159-(I_VENDITE!U159*-$F41))-(I_VENDITE!U159*$E41)-(I_VENDITE!U159*$G41))*I_VENDITE!T213</f>
        <v>9988</v>
      </c>
      <c r="Y41" s="106">
        <f>((I_VENDITE!V159-(I_VENDITE!V159*-$F41))-(I_VENDITE!V159*$E41)-(I_VENDITE!V159*$G41))*I_VENDITE!U213</f>
        <v>9988</v>
      </c>
      <c r="Z41" s="106">
        <f>((I_VENDITE!W159-(I_VENDITE!W159*-$F41))-(I_VENDITE!W159*$E41)-(I_VENDITE!W159*$G41))*I_VENDITE!V213</f>
        <v>9988</v>
      </c>
      <c r="AA41" s="106">
        <f>((I_VENDITE!X159-(I_VENDITE!X159*-$F41))-(I_VENDITE!X159*$E41)-(I_VENDITE!X159*$G41))*I_VENDITE!W213</f>
        <v>9988</v>
      </c>
      <c r="AB41" s="106">
        <f>((I_VENDITE!Y159-(I_VENDITE!Y159*-$F41))-(I_VENDITE!Y159*$E41)-(I_VENDITE!Y159*$G41))*I_VENDITE!X213</f>
        <v>9988</v>
      </c>
      <c r="AC41" s="106">
        <f>((I_VENDITE!Z159-(I_VENDITE!Z159*-$F41))-(I_VENDITE!Z159*$E41)-(I_VENDITE!Z159*$G41))*I_VENDITE!Y213</f>
        <v>9988</v>
      </c>
      <c r="AD41" s="106">
        <f>((I_VENDITE!AA159-(I_VENDITE!AA159*-$F41))-(I_VENDITE!AA159*$E41)-(I_VENDITE!AA159*$G41))*I_VENDITE!Z213</f>
        <v>9988</v>
      </c>
      <c r="AE41" s="106">
        <f>((I_VENDITE!AB159-(I_VENDITE!AB159*-$F41))-(I_VENDITE!AB159*$E41)-(I_VENDITE!AB159*$G41))*I_VENDITE!AA213</f>
        <v>9988</v>
      </c>
      <c r="AF41" s="106">
        <f>((I_VENDITE!AC159-(I_VENDITE!AC159*-$F41))-(I_VENDITE!AC159*$E41)-(I_VENDITE!AC159*$G41))*I_VENDITE!AB213</f>
        <v>9988</v>
      </c>
      <c r="AG41" s="106">
        <f>((I_VENDITE!AD159-(I_VENDITE!AD159*-$F41))-(I_VENDITE!AD159*$E41)-(I_VENDITE!AD159*$G41))*I_VENDITE!AC213</f>
        <v>9988</v>
      </c>
      <c r="AH41" s="106">
        <f>((I_VENDITE!AE159-(I_VENDITE!AE159*-$F41))-(I_VENDITE!AE159*$E41)-(I_VENDITE!AE159*$G41))*I_VENDITE!AD213</f>
        <v>9988</v>
      </c>
      <c r="AI41" s="106">
        <f>((I_VENDITE!AF159-(I_VENDITE!AF159*-$F41))-(I_VENDITE!AF159*$E41)-(I_VENDITE!AF159*$G41))*I_VENDITE!AE213</f>
        <v>9988</v>
      </c>
      <c r="AJ41" s="106">
        <f>((I_VENDITE!AG159-(I_VENDITE!AG159*-$F41))-(I_VENDITE!AG159*$E41)-(I_VENDITE!AG159*$G41))*I_VENDITE!AF213</f>
        <v>9988</v>
      </c>
      <c r="AK41" s="106">
        <f>((I_VENDITE!AH159-(I_VENDITE!AH159*-$F41))-(I_VENDITE!AH159*$E41)-(I_VENDITE!AH159*$G41))*I_VENDITE!AG213</f>
        <v>9988</v>
      </c>
      <c r="AL41" s="106">
        <f>((I_VENDITE!AI159-(I_VENDITE!AI159*-$F41))-(I_VENDITE!AI159*$E41)-(I_VENDITE!AI159*$G41))*I_VENDITE!AH213</f>
        <v>9988</v>
      </c>
      <c r="AM41" s="106">
        <f>((I_VENDITE!AJ159-(I_VENDITE!AJ159*-$F41))-(I_VENDITE!AJ159*$E41)-(I_VENDITE!AJ159*$G41))*I_VENDITE!AI213</f>
        <v>9988</v>
      </c>
      <c r="AN41" s="106">
        <f>((I_VENDITE!AK159-(I_VENDITE!AK159*-$F41))-(I_VENDITE!AK159*$E41)-(I_VENDITE!AK159*$G41))*I_VENDITE!AJ213</f>
        <v>9988</v>
      </c>
      <c r="AO41" s="106">
        <f>((I_VENDITE!AL159-(I_VENDITE!AL159*-$F41))-(I_VENDITE!AL159*$E41)-(I_VENDITE!AL159*$G41))*I_VENDITE!AK213</f>
        <v>9988</v>
      </c>
      <c r="AP41" s="106">
        <f>((I_VENDITE!AM159-(I_VENDITE!AM159*-$F41))-(I_VENDITE!AM159*$E41)-(I_VENDITE!AM159*$G41))*I_VENDITE!AL213</f>
        <v>9988</v>
      </c>
      <c r="AQ41" s="106">
        <f>((I_VENDITE!AN159-(I_VENDITE!AN159*-$F41))-(I_VENDITE!AN159*$E41)-(I_VENDITE!AN159*$G41))*I_VENDITE!AM213</f>
        <v>0</v>
      </c>
    </row>
    <row r="42" spans="4:43" ht="15" x14ac:dyDescent="0.25">
      <c r="D42" s="55" t="s">
        <v>594</v>
      </c>
      <c r="E42" s="151">
        <v>1.06E-2</v>
      </c>
      <c r="F42" s="152">
        <v>0.01</v>
      </c>
      <c r="G42" s="151">
        <v>5.9999999999999995E-4</v>
      </c>
      <c r="H42" s="106">
        <f>((I_VENDITE!E160-(I_VENDITE!E160*-$F42))-(I_VENDITE!E160*$E42)-(I_VENDITE!E160*$G42))*I_VENDITE!D214</f>
        <v>9988</v>
      </c>
      <c r="I42" s="106">
        <f>((I_VENDITE!F160-(I_VENDITE!F160*-$F42))-(I_VENDITE!F160*$E42)-(I_VENDITE!F160*$G42))*I_VENDITE!E214</f>
        <v>9988</v>
      </c>
      <c r="J42" s="106">
        <f>((I_VENDITE!G160-(I_VENDITE!G160*-$F42))-(I_VENDITE!G160*$E42)-(I_VENDITE!G160*$G42))*I_VENDITE!F214</f>
        <v>9988</v>
      </c>
      <c r="K42" s="106">
        <f>((I_VENDITE!H160-(I_VENDITE!H160*-$F42))-(I_VENDITE!H160*$E42)-(I_VENDITE!H160*$G42))*I_VENDITE!G214</f>
        <v>9988</v>
      </c>
      <c r="L42" s="106">
        <f>((I_VENDITE!I160-(I_VENDITE!I160*-$F42))-(I_VENDITE!I160*$E42)-(I_VENDITE!I160*$G42))*I_VENDITE!H214</f>
        <v>9988</v>
      </c>
      <c r="M42" s="106">
        <f>((I_VENDITE!J160-(I_VENDITE!J160*-$F42))-(I_VENDITE!J160*$E42)-(I_VENDITE!J160*$G42))*I_VENDITE!I214</f>
        <v>9988</v>
      </c>
      <c r="N42" s="106">
        <f>((I_VENDITE!K160-(I_VENDITE!K160*-$F42))-(I_VENDITE!K160*$E42)-(I_VENDITE!K160*$G42))*I_VENDITE!J214</f>
        <v>9988</v>
      </c>
      <c r="O42" s="106">
        <f>((I_VENDITE!L160-(I_VENDITE!L160*-$F42))-(I_VENDITE!L160*$E42)-(I_VENDITE!L160*$G42))*I_VENDITE!K214</f>
        <v>9988</v>
      </c>
      <c r="P42" s="106">
        <f>((I_VENDITE!M160-(I_VENDITE!M160*-$F42))-(I_VENDITE!M160*$E42)-(I_VENDITE!M160*$G42))*I_VENDITE!L214</f>
        <v>9988</v>
      </c>
      <c r="Q42" s="106">
        <f>((I_VENDITE!N160-(I_VENDITE!N160*-$F42))-(I_VENDITE!N160*$E42)-(I_VENDITE!N160*$G42))*I_VENDITE!M214</f>
        <v>9988</v>
      </c>
      <c r="R42" s="106">
        <f>((I_VENDITE!O160-(I_VENDITE!O160*-$F42))-(I_VENDITE!O160*$E42)-(I_VENDITE!O160*$G42))*I_VENDITE!N214</f>
        <v>9988</v>
      </c>
      <c r="S42" s="106">
        <f>((I_VENDITE!P160-(I_VENDITE!P160*-$F42))-(I_VENDITE!P160*$E42)-(I_VENDITE!P160*$G42))*I_VENDITE!O214</f>
        <v>9988</v>
      </c>
      <c r="T42" s="106">
        <f>((I_VENDITE!Q160-(I_VENDITE!Q160*-$F42))-(I_VENDITE!Q160*$E42)-(I_VENDITE!Q160*$G42))*I_VENDITE!P214</f>
        <v>9988</v>
      </c>
      <c r="U42" s="106">
        <f>((I_VENDITE!R160-(I_VENDITE!R160*-$F42))-(I_VENDITE!R160*$E42)-(I_VENDITE!R160*$G42))*I_VENDITE!Q214</f>
        <v>9988</v>
      </c>
      <c r="V42" s="106">
        <f>((I_VENDITE!S160-(I_VENDITE!S160*-$F42))-(I_VENDITE!S160*$E42)-(I_VENDITE!S160*$G42))*I_VENDITE!R214</f>
        <v>9988</v>
      </c>
      <c r="W42" s="106">
        <f>((I_VENDITE!T160-(I_VENDITE!T160*-$F42))-(I_VENDITE!T160*$E42)-(I_VENDITE!T160*$G42))*I_VENDITE!S214</f>
        <v>9988</v>
      </c>
      <c r="X42" s="106">
        <f>((I_VENDITE!U160-(I_VENDITE!U160*-$F42))-(I_VENDITE!U160*$E42)-(I_VENDITE!U160*$G42))*I_VENDITE!T214</f>
        <v>9988</v>
      </c>
      <c r="Y42" s="106">
        <f>((I_VENDITE!V160-(I_VENDITE!V160*-$F42))-(I_VENDITE!V160*$E42)-(I_VENDITE!V160*$G42))*I_VENDITE!U214</f>
        <v>9988</v>
      </c>
      <c r="Z42" s="106">
        <f>((I_VENDITE!W160-(I_VENDITE!W160*-$F42))-(I_VENDITE!W160*$E42)-(I_VENDITE!W160*$G42))*I_VENDITE!V214</f>
        <v>9988</v>
      </c>
      <c r="AA42" s="106">
        <f>((I_VENDITE!X160-(I_VENDITE!X160*-$F42))-(I_VENDITE!X160*$E42)-(I_VENDITE!X160*$G42))*I_VENDITE!W214</f>
        <v>9988</v>
      </c>
      <c r="AB42" s="106">
        <f>((I_VENDITE!Y160-(I_VENDITE!Y160*-$F42))-(I_VENDITE!Y160*$E42)-(I_VENDITE!Y160*$G42))*I_VENDITE!X214</f>
        <v>9988</v>
      </c>
      <c r="AC42" s="106">
        <f>((I_VENDITE!Z160-(I_VENDITE!Z160*-$F42))-(I_VENDITE!Z160*$E42)-(I_VENDITE!Z160*$G42))*I_VENDITE!Y214</f>
        <v>9988</v>
      </c>
      <c r="AD42" s="106">
        <f>((I_VENDITE!AA160-(I_VENDITE!AA160*-$F42))-(I_VENDITE!AA160*$E42)-(I_VENDITE!AA160*$G42))*I_VENDITE!Z214</f>
        <v>9988</v>
      </c>
      <c r="AE42" s="106">
        <f>((I_VENDITE!AB160-(I_VENDITE!AB160*-$F42))-(I_VENDITE!AB160*$E42)-(I_VENDITE!AB160*$G42))*I_VENDITE!AA214</f>
        <v>9988</v>
      </c>
      <c r="AF42" s="106">
        <f>((I_VENDITE!AC160-(I_VENDITE!AC160*-$F42))-(I_VENDITE!AC160*$E42)-(I_VENDITE!AC160*$G42))*I_VENDITE!AB214</f>
        <v>9988</v>
      </c>
      <c r="AG42" s="106">
        <f>((I_VENDITE!AD160-(I_VENDITE!AD160*-$F42))-(I_VENDITE!AD160*$E42)-(I_VENDITE!AD160*$G42))*I_VENDITE!AC214</f>
        <v>9988</v>
      </c>
      <c r="AH42" s="106">
        <f>((I_VENDITE!AE160-(I_VENDITE!AE160*-$F42))-(I_VENDITE!AE160*$E42)-(I_VENDITE!AE160*$G42))*I_VENDITE!AD214</f>
        <v>9988</v>
      </c>
      <c r="AI42" s="106">
        <f>((I_VENDITE!AF160-(I_VENDITE!AF160*-$F42))-(I_VENDITE!AF160*$E42)-(I_VENDITE!AF160*$G42))*I_VENDITE!AE214</f>
        <v>9988</v>
      </c>
      <c r="AJ42" s="106">
        <f>((I_VENDITE!AG160-(I_VENDITE!AG160*-$F42))-(I_VENDITE!AG160*$E42)-(I_VENDITE!AG160*$G42))*I_VENDITE!AF214</f>
        <v>9988</v>
      </c>
      <c r="AK42" s="106">
        <f>((I_VENDITE!AH160-(I_VENDITE!AH160*-$F42))-(I_VENDITE!AH160*$E42)-(I_VENDITE!AH160*$G42))*I_VENDITE!AG214</f>
        <v>9988</v>
      </c>
      <c r="AL42" s="106">
        <f>((I_VENDITE!AI160-(I_VENDITE!AI160*-$F42))-(I_VENDITE!AI160*$E42)-(I_VENDITE!AI160*$G42))*I_VENDITE!AH214</f>
        <v>9988</v>
      </c>
      <c r="AM42" s="106">
        <f>((I_VENDITE!AJ160-(I_VENDITE!AJ160*-$F42))-(I_VENDITE!AJ160*$E42)-(I_VENDITE!AJ160*$G42))*I_VENDITE!AI214</f>
        <v>9988</v>
      </c>
      <c r="AN42" s="106">
        <f>((I_VENDITE!AK160-(I_VENDITE!AK160*-$F42))-(I_VENDITE!AK160*$E42)-(I_VENDITE!AK160*$G42))*I_VENDITE!AJ214</f>
        <v>9988</v>
      </c>
      <c r="AO42" s="106">
        <f>((I_VENDITE!AL160-(I_VENDITE!AL160*-$F42))-(I_VENDITE!AL160*$E42)-(I_VENDITE!AL160*$G42))*I_VENDITE!AK214</f>
        <v>9988</v>
      </c>
      <c r="AP42" s="106">
        <f>((I_VENDITE!AM160-(I_VENDITE!AM160*-$F42))-(I_VENDITE!AM160*$E42)-(I_VENDITE!AM160*$G42))*I_VENDITE!AL214</f>
        <v>9988</v>
      </c>
      <c r="AQ42" s="106">
        <f>((I_VENDITE!AN160-(I_VENDITE!AN160*-$F42))-(I_VENDITE!AN160*$E42)-(I_VENDITE!AN160*$G42))*I_VENDITE!AM214</f>
        <v>0</v>
      </c>
    </row>
    <row r="43" spans="4:43" ht="15" x14ac:dyDescent="0.25">
      <c r="D43" s="55" t="s">
        <v>595</v>
      </c>
      <c r="E43" s="151">
        <v>1.06E-2</v>
      </c>
      <c r="F43" s="152">
        <v>0.01</v>
      </c>
      <c r="G43" s="151">
        <v>5.9999999999999995E-4</v>
      </c>
      <c r="H43" s="106">
        <f>((I_VENDITE!E161-(I_VENDITE!E161*-$F43))-(I_VENDITE!E161*$E43)-(I_VENDITE!E161*$G43))*I_VENDITE!D215</f>
        <v>9988</v>
      </c>
      <c r="I43" s="106">
        <f>((I_VENDITE!F161-(I_VENDITE!F161*-$F43))-(I_VENDITE!F161*$E43)-(I_VENDITE!F161*$G43))*I_VENDITE!E215</f>
        <v>9988</v>
      </c>
      <c r="J43" s="106">
        <f>((I_VENDITE!G161-(I_VENDITE!G161*-$F43))-(I_VENDITE!G161*$E43)-(I_VENDITE!G161*$G43))*I_VENDITE!F215</f>
        <v>9988</v>
      </c>
      <c r="K43" s="106">
        <f>((I_VENDITE!H161-(I_VENDITE!H161*-$F43))-(I_VENDITE!H161*$E43)-(I_VENDITE!H161*$G43))*I_VENDITE!G215</f>
        <v>9988</v>
      </c>
      <c r="L43" s="106">
        <f>((I_VENDITE!I161-(I_VENDITE!I161*-$F43))-(I_VENDITE!I161*$E43)-(I_VENDITE!I161*$G43))*I_VENDITE!H215</f>
        <v>9988</v>
      </c>
      <c r="M43" s="106">
        <f>((I_VENDITE!J161-(I_VENDITE!J161*-$F43))-(I_VENDITE!J161*$E43)-(I_VENDITE!J161*$G43))*I_VENDITE!I215</f>
        <v>9988</v>
      </c>
      <c r="N43" s="106">
        <f>((I_VENDITE!K161-(I_VENDITE!K161*-$F43))-(I_VENDITE!K161*$E43)-(I_VENDITE!K161*$G43))*I_VENDITE!J215</f>
        <v>9988</v>
      </c>
      <c r="O43" s="106">
        <f>((I_VENDITE!L161-(I_VENDITE!L161*-$F43))-(I_VENDITE!L161*$E43)-(I_VENDITE!L161*$G43))*I_VENDITE!K215</f>
        <v>9988</v>
      </c>
      <c r="P43" s="106">
        <f>((I_VENDITE!M161-(I_VENDITE!M161*-$F43))-(I_VENDITE!M161*$E43)-(I_VENDITE!M161*$G43))*I_VENDITE!L215</f>
        <v>9988</v>
      </c>
      <c r="Q43" s="106">
        <f>((I_VENDITE!N161-(I_VENDITE!N161*-$F43))-(I_VENDITE!N161*$E43)-(I_VENDITE!N161*$G43))*I_VENDITE!M215</f>
        <v>9988</v>
      </c>
      <c r="R43" s="106">
        <f>((I_VENDITE!O161-(I_VENDITE!O161*-$F43))-(I_VENDITE!O161*$E43)-(I_VENDITE!O161*$G43))*I_VENDITE!N215</f>
        <v>9988</v>
      </c>
      <c r="S43" s="106">
        <f>((I_VENDITE!P161-(I_VENDITE!P161*-$F43))-(I_VENDITE!P161*$E43)-(I_VENDITE!P161*$G43))*I_VENDITE!O215</f>
        <v>9988</v>
      </c>
      <c r="T43" s="106">
        <f>((I_VENDITE!Q161-(I_VENDITE!Q161*-$F43))-(I_VENDITE!Q161*$E43)-(I_VENDITE!Q161*$G43))*I_VENDITE!P215</f>
        <v>9988</v>
      </c>
      <c r="U43" s="106">
        <f>((I_VENDITE!R161-(I_VENDITE!R161*-$F43))-(I_VENDITE!R161*$E43)-(I_VENDITE!R161*$G43))*I_VENDITE!Q215</f>
        <v>9988</v>
      </c>
      <c r="V43" s="106">
        <f>((I_VENDITE!S161-(I_VENDITE!S161*-$F43))-(I_VENDITE!S161*$E43)-(I_VENDITE!S161*$G43))*I_VENDITE!R215</f>
        <v>9988</v>
      </c>
      <c r="W43" s="106">
        <f>((I_VENDITE!T161-(I_VENDITE!T161*-$F43))-(I_VENDITE!T161*$E43)-(I_VENDITE!T161*$G43))*I_VENDITE!S215</f>
        <v>9988</v>
      </c>
      <c r="X43" s="106">
        <f>((I_VENDITE!U161-(I_VENDITE!U161*-$F43))-(I_VENDITE!U161*$E43)-(I_VENDITE!U161*$G43))*I_VENDITE!T215</f>
        <v>9988</v>
      </c>
      <c r="Y43" s="106">
        <f>((I_VENDITE!V161-(I_VENDITE!V161*-$F43))-(I_VENDITE!V161*$E43)-(I_VENDITE!V161*$G43))*I_VENDITE!U215</f>
        <v>9988</v>
      </c>
      <c r="Z43" s="106">
        <f>((I_VENDITE!W161-(I_VENDITE!W161*-$F43))-(I_VENDITE!W161*$E43)-(I_VENDITE!W161*$G43))*I_VENDITE!V215</f>
        <v>9988</v>
      </c>
      <c r="AA43" s="106">
        <f>((I_VENDITE!X161-(I_VENDITE!X161*-$F43))-(I_VENDITE!X161*$E43)-(I_VENDITE!X161*$G43))*I_VENDITE!W215</f>
        <v>9988</v>
      </c>
      <c r="AB43" s="106">
        <f>((I_VENDITE!Y161-(I_VENDITE!Y161*-$F43))-(I_VENDITE!Y161*$E43)-(I_VENDITE!Y161*$G43))*I_VENDITE!X215</f>
        <v>9988</v>
      </c>
      <c r="AC43" s="106">
        <f>((I_VENDITE!Z161-(I_VENDITE!Z161*-$F43))-(I_VENDITE!Z161*$E43)-(I_VENDITE!Z161*$G43))*I_VENDITE!Y215</f>
        <v>9988</v>
      </c>
      <c r="AD43" s="106">
        <f>((I_VENDITE!AA161-(I_VENDITE!AA161*-$F43))-(I_VENDITE!AA161*$E43)-(I_VENDITE!AA161*$G43))*I_VENDITE!Z215</f>
        <v>9988</v>
      </c>
      <c r="AE43" s="106">
        <f>((I_VENDITE!AB161-(I_VENDITE!AB161*-$F43))-(I_VENDITE!AB161*$E43)-(I_VENDITE!AB161*$G43))*I_VENDITE!AA215</f>
        <v>9988</v>
      </c>
      <c r="AF43" s="106">
        <f>((I_VENDITE!AC161-(I_VENDITE!AC161*-$F43))-(I_VENDITE!AC161*$E43)-(I_VENDITE!AC161*$G43))*I_VENDITE!AB215</f>
        <v>9988</v>
      </c>
      <c r="AG43" s="106">
        <f>((I_VENDITE!AD161-(I_VENDITE!AD161*-$F43))-(I_VENDITE!AD161*$E43)-(I_VENDITE!AD161*$G43))*I_VENDITE!AC215</f>
        <v>9988</v>
      </c>
      <c r="AH43" s="106">
        <f>((I_VENDITE!AE161-(I_VENDITE!AE161*-$F43))-(I_VENDITE!AE161*$E43)-(I_VENDITE!AE161*$G43))*I_VENDITE!AD215</f>
        <v>9988</v>
      </c>
      <c r="AI43" s="106">
        <f>((I_VENDITE!AF161-(I_VENDITE!AF161*-$F43))-(I_VENDITE!AF161*$E43)-(I_VENDITE!AF161*$G43))*I_VENDITE!AE215</f>
        <v>9988</v>
      </c>
      <c r="AJ43" s="106">
        <f>((I_VENDITE!AG161-(I_VENDITE!AG161*-$F43))-(I_VENDITE!AG161*$E43)-(I_VENDITE!AG161*$G43))*I_VENDITE!AF215</f>
        <v>9988</v>
      </c>
      <c r="AK43" s="106">
        <f>((I_VENDITE!AH161-(I_VENDITE!AH161*-$F43))-(I_VENDITE!AH161*$E43)-(I_VENDITE!AH161*$G43))*I_VENDITE!AG215</f>
        <v>9988</v>
      </c>
      <c r="AL43" s="106">
        <f>((I_VENDITE!AI161-(I_VENDITE!AI161*-$F43))-(I_VENDITE!AI161*$E43)-(I_VENDITE!AI161*$G43))*I_VENDITE!AH215</f>
        <v>9988</v>
      </c>
      <c r="AM43" s="106">
        <f>((I_VENDITE!AJ161-(I_VENDITE!AJ161*-$F43))-(I_VENDITE!AJ161*$E43)-(I_VENDITE!AJ161*$G43))*I_VENDITE!AI215</f>
        <v>9988</v>
      </c>
      <c r="AN43" s="106">
        <f>((I_VENDITE!AK161-(I_VENDITE!AK161*-$F43))-(I_VENDITE!AK161*$E43)-(I_VENDITE!AK161*$G43))*I_VENDITE!AJ215</f>
        <v>9988</v>
      </c>
      <c r="AO43" s="106">
        <f>((I_VENDITE!AL161-(I_VENDITE!AL161*-$F43))-(I_VENDITE!AL161*$E43)-(I_VENDITE!AL161*$G43))*I_VENDITE!AK215</f>
        <v>9988</v>
      </c>
      <c r="AP43" s="106">
        <f>((I_VENDITE!AM161-(I_VENDITE!AM161*-$F43))-(I_VENDITE!AM161*$E43)-(I_VENDITE!AM161*$G43))*I_VENDITE!AL215</f>
        <v>9988</v>
      </c>
      <c r="AQ43" s="106">
        <f>((I_VENDITE!AN161-(I_VENDITE!AN161*-$F43))-(I_VENDITE!AN161*$E43)-(I_VENDITE!AN161*$G43))*I_VENDITE!AM215</f>
        <v>0</v>
      </c>
    </row>
    <row r="44" spans="4:43" ht="15" x14ac:dyDescent="0.25">
      <c r="D44" s="55" t="s">
        <v>596</v>
      </c>
      <c r="E44" s="151">
        <v>1.06E-2</v>
      </c>
      <c r="F44" s="152">
        <v>0.01</v>
      </c>
      <c r="G44" s="151">
        <v>5.9999999999999995E-4</v>
      </c>
      <c r="H44" s="106">
        <f>((I_VENDITE!E162-(I_VENDITE!E162*-$F44))-(I_VENDITE!E162*$E44)-(I_VENDITE!E162*$G44))*I_VENDITE!D216</f>
        <v>9988</v>
      </c>
      <c r="I44" s="106">
        <f>((I_VENDITE!F162-(I_VENDITE!F162*-$F44))-(I_VENDITE!F162*$E44)-(I_VENDITE!F162*$G44))*I_VENDITE!E216</f>
        <v>9988</v>
      </c>
      <c r="J44" s="106">
        <f>((I_VENDITE!G162-(I_VENDITE!G162*-$F44))-(I_VENDITE!G162*$E44)-(I_VENDITE!G162*$G44))*I_VENDITE!F216</f>
        <v>9988</v>
      </c>
      <c r="K44" s="106">
        <f>((I_VENDITE!H162-(I_VENDITE!H162*-$F44))-(I_VENDITE!H162*$E44)-(I_VENDITE!H162*$G44))*I_VENDITE!G216</f>
        <v>9988</v>
      </c>
      <c r="L44" s="106">
        <f>((I_VENDITE!I162-(I_VENDITE!I162*-$F44))-(I_VENDITE!I162*$E44)-(I_VENDITE!I162*$G44))*I_VENDITE!H216</f>
        <v>9988</v>
      </c>
      <c r="M44" s="106">
        <f>((I_VENDITE!J162-(I_VENDITE!J162*-$F44))-(I_VENDITE!J162*$E44)-(I_VENDITE!J162*$G44))*I_VENDITE!I216</f>
        <v>9988</v>
      </c>
      <c r="N44" s="106">
        <f>((I_VENDITE!K162-(I_VENDITE!K162*-$F44))-(I_VENDITE!K162*$E44)-(I_VENDITE!K162*$G44))*I_VENDITE!J216</f>
        <v>9988</v>
      </c>
      <c r="O44" s="106">
        <f>((I_VENDITE!L162-(I_VENDITE!L162*-$F44))-(I_VENDITE!L162*$E44)-(I_VENDITE!L162*$G44))*I_VENDITE!K216</f>
        <v>9988</v>
      </c>
      <c r="P44" s="106">
        <f>((I_VENDITE!M162-(I_VENDITE!M162*-$F44))-(I_VENDITE!M162*$E44)-(I_VENDITE!M162*$G44))*I_VENDITE!L216</f>
        <v>9988</v>
      </c>
      <c r="Q44" s="106">
        <f>((I_VENDITE!N162-(I_VENDITE!N162*-$F44))-(I_VENDITE!N162*$E44)-(I_VENDITE!N162*$G44))*I_VENDITE!M216</f>
        <v>9988</v>
      </c>
      <c r="R44" s="106">
        <f>((I_VENDITE!O162-(I_VENDITE!O162*-$F44))-(I_VENDITE!O162*$E44)-(I_VENDITE!O162*$G44))*I_VENDITE!N216</f>
        <v>9988</v>
      </c>
      <c r="S44" s="106">
        <f>((I_VENDITE!P162-(I_VENDITE!P162*-$F44))-(I_VENDITE!P162*$E44)-(I_VENDITE!P162*$G44))*I_VENDITE!O216</f>
        <v>9988</v>
      </c>
      <c r="T44" s="106">
        <f>((I_VENDITE!Q162-(I_VENDITE!Q162*-$F44))-(I_VENDITE!Q162*$E44)-(I_VENDITE!Q162*$G44))*I_VENDITE!P216</f>
        <v>9988</v>
      </c>
      <c r="U44" s="106">
        <f>((I_VENDITE!R162-(I_VENDITE!R162*-$F44))-(I_VENDITE!R162*$E44)-(I_VENDITE!R162*$G44))*I_VENDITE!Q216</f>
        <v>9988</v>
      </c>
      <c r="V44" s="106">
        <f>((I_VENDITE!S162-(I_VENDITE!S162*-$F44))-(I_VENDITE!S162*$E44)-(I_VENDITE!S162*$G44))*I_VENDITE!R216</f>
        <v>9988</v>
      </c>
      <c r="W44" s="106">
        <f>((I_VENDITE!T162-(I_VENDITE!T162*-$F44))-(I_VENDITE!T162*$E44)-(I_VENDITE!T162*$G44))*I_VENDITE!S216</f>
        <v>9988</v>
      </c>
      <c r="X44" s="106">
        <f>((I_VENDITE!U162-(I_VENDITE!U162*-$F44))-(I_VENDITE!U162*$E44)-(I_VENDITE!U162*$G44))*I_VENDITE!T216</f>
        <v>9988</v>
      </c>
      <c r="Y44" s="106">
        <f>((I_VENDITE!V162-(I_VENDITE!V162*-$F44))-(I_VENDITE!V162*$E44)-(I_VENDITE!V162*$G44))*I_VENDITE!U216</f>
        <v>9988</v>
      </c>
      <c r="Z44" s="106">
        <f>((I_VENDITE!W162-(I_VENDITE!W162*-$F44))-(I_VENDITE!W162*$E44)-(I_VENDITE!W162*$G44))*I_VENDITE!V216</f>
        <v>9988</v>
      </c>
      <c r="AA44" s="106">
        <f>((I_VENDITE!X162-(I_VENDITE!X162*-$F44))-(I_VENDITE!X162*$E44)-(I_VENDITE!X162*$G44))*I_VENDITE!W216</f>
        <v>9988</v>
      </c>
      <c r="AB44" s="106">
        <f>((I_VENDITE!Y162-(I_VENDITE!Y162*-$F44))-(I_VENDITE!Y162*$E44)-(I_VENDITE!Y162*$G44))*I_VENDITE!X216</f>
        <v>9988</v>
      </c>
      <c r="AC44" s="106">
        <f>((I_VENDITE!Z162-(I_VENDITE!Z162*-$F44))-(I_VENDITE!Z162*$E44)-(I_VENDITE!Z162*$G44))*I_VENDITE!Y216</f>
        <v>9988</v>
      </c>
      <c r="AD44" s="106">
        <f>((I_VENDITE!AA162-(I_VENDITE!AA162*-$F44))-(I_VENDITE!AA162*$E44)-(I_VENDITE!AA162*$G44))*I_VENDITE!Z216</f>
        <v>9988</v>
      </c>
      <c r="AE44" s="106">
        <f>((I_VENDITE!AB162-(I_VENDITE!AB162*-$F44))-(I_VENDITE!AB162*$E44)-(I_VENDITE!AB162*$G44))*I_VENDITE!AA216</f>
        <v>9988</v>
      </c>
      <c r="AF44" s="106">
        <f>((I_VENDITE!AC162-(I_VENDITE!AC162*-$F44))-(I_VENDITE!AC162*$E44)-(I_VENDITE!AC162*$G44))*I_VENDITE!AB216</f>
        <v>9988</v>
      </c>
      <c r="AG44" s="106">
        <f>((I_VENDITE!AD162-(I_VENDITE!AD162*-$F44))-(I_VENDITE!AD162*$E44)-(I_VENDITE!AD162*$G44))*I_VENDITE!AC216</f>
        <v>9988</v>
      </c>
      <c r="AH44" s="106">
        <f>((I_VENDITE!AE162-(I_VENDITE!AE162*-$F44))-(I_VENDITE!AE162*$E44)-(I_VENDITE!AE162*$G44))*I_VENDITE!AD216</f>
        <v>9988</v>
      </c>
      <c r="AI44" s="106">
        <f>((I_VENDITE!AF162-(I_VENDITE!AF162*-$F44))-(I_VENDITE!AF162*$E44)-(I_VENDITE!AF162*$G44))*I_VENDITE!AE216</f>
        <v>9988</v>
      </c>
      <c r="AJ44" s="106">
        <f>((I_VENDITE!AG162-(I_VENDITE!AG162*-$F44))-(I_VENDITE!AG162*$E44)-(I_VENDITE!AG162*$G44))*I_VENDITE!AF216</f>
        <v>9988</v>
      </c>
      <c r="AK44" s="106">
        <f>((I_VENDITE!AH162-(I_VENDITE!AH162*-$F44))-(I_VENDITE!AH162*$E44)-(I_VENDITE!AH162*$G44))*I_VENDITE!AG216</f>
        <v>9988</v>
      </c>
      <c r="AL44" s="106">
        <f>((I_VENDITE!AI162-(I_VENDITE!AI162*-$F44))-(I_VENDITE!AI162*$E44)-(I_VENDITE!AI162*$G44))*I_VENDITE!AH216</f>
        <v>9988</v>
      </c>
      <c r="AM44" s="106">
        <f>((I_VENDITE!AJ162-(I_VENDITE!AJ162*-$F44))-(I_VENDITE!AJ162*$E44)-(I_VENDITE!AJ162*$G44))*I_VENDITE!AI216</f>
        <v>9988</v>
      </c>
      <c r="AN44" s="106">
        <f>((I_VENDITE!AK162-(I_VENDITE!AK162*-$F44))-(I_VENDITE!AK162*$E44)-(I_VENDITE!AK162*$G44))*I_VENDITE!AJ216</f>
        <v>9988</v>
      </c>
      <c r="AO44" s="106">
        <f>((I_VENDITE!AL162-(I_VENDITE!AL162*-$F44))-(I_VENDITE!AL162*$E44)-(I_VENDITE!AL162*$G44))*I_VENDITE!AK216</f>
        <v>9988</v>
      </c>
      <c r="AP44" s="106">
        <f>((I_VENDITE!AM162-(I_VENDITE!AM162*-$F44))-(I_VENDITE!AM162*$E44)-(I_VENDITE!AM162*$G44))*I_VENDITE!AL216</f>
        <v>9988</v>
      </c>
      <c r="AQ44" s="106">
        <f>((I_VENDITE!AN162-(I_VENDITE!AN162*-$F44))-(I_VENDITE!AN162*$E44)-(I_VENDITE!AN162*$G44))*I_VENDITE!AM216</f>
        <v>0</v>
      </c>
    </row>
    <row r="45" spans="4:43" ht="15" x14ac:dyDescent="0.25">
      <c r="D45" s="55" t="s">
        <v>597</v>
      </c>
      <c r="E45" s="151">
        <v>1.06E-2</v>
      </c>
      <c r="F45" s="152">
        <v>0.01</v>
      </c>
      <c r="G45" s="151">
        <v>5.9999999999999995E-4</v>
      </c>
      <c r="H45" s="106">
        <f>((I_VENDITE!E163-(I_VENDITE!E163*-$F45))-(I_VENDITE!E163*$E45)-(I_VENDITE!E163*$G45))*I_VENDITE!D217</f>
        <v>9988</v>
      </c>
      <c r="I45" s="106">
        <f>((I_VENDITE!F163-(I_VENDITE!F163*-$F45))-(I_VENDITE!F163*$E45)-(I_VENDITE!F163*$G45))*I_VENDITE!E217</f>
        <v>9988</v>
      </c>
      <c r="J45" s="106">
        <f>((I_VENDITE!G163-(I_VENDITE!G163*-$F45))-(I_VENDITE!G163*$E45)-(I_VENDITE!G163*$G45))*I_VENDITE!F217</f>
        <v>9988</v>
      </c>
      <c r="K45" s="106">
        <f>((I_VENDITE!H163-(I_VENDITE!H163*-$F45))-(I_VENDITE!H163*$E45)-(I_VENDITE!H163*$G45))*I_VENDITE!G217</f>
        <v>9988</v>
      </c>
      <c r="L45" s="106">
        <f>((I_VENDITE!I163-(I_VENDITE!I163*-$F45))-(I_VENDITE!I163*$E45)-(I_VENDITE!I163*$G45))*I_VENDITE!H217</f>
        <v>9988</v>
      </c>
      <c r="M45" s="106">
        <f>((I_VENDITE!J163-(I_VENDITE!J163*-$F45))-(I_VENDITE!J163*$E45)-(I_VENDITE!J163*$G45))*I_VENDITE!I217</f>
        <v>9988</v>
      </c>
      <c r="N45" s="106">
        <f>((I_VENDITE!K163-(I_VENDITE!K163*-$F45))-(I_VENDITE!K163*$E45)-(I_VENDITE!K163*$G45))*I_VENDITE!J217</f>
        <v>9988</v>
      </c>
      <c r="O45" s="106">
        <f>((I_VENDITE!L163-(I_VENDITE!L163*-$F45))-(I_VENDITE!L163*$E45)-(I_VENDITE!L163*$G45))*I_VENDITE!K217</f>
        <v>9988</v>
      </c>
      <c r="P45" s="106">
        <f>((I_VENDITE!M163-(I_VENDITE!M163*-$F45))-(I_VENDITE!M163*$E45)-(I_VENDITE!M163*$G45))*I_VENDITE!L217</f>
        <v>9988</v>
      </c>
      <c r="Q45" s="106">
        <f>((I_VENDITE!N163-(I_VENDITE!N163*-$F45))-(I_VENDITE!N163*$E45)-(I_VENDITE!N163*$G45))*I_VENDITE!M217</f>
        <v>9988</v>
      </c>
      <c r="R45" s="106">
        <f>((I_VENDITE!O163-(I_VENDITE!O163*-$F45))-(I_VENDITE!O163*$E45)-(I_VENDITE!O163*$G45))*I_VENDITE!N217</f>
        <v>9988</v>
      </c>
      <c r="S45" s="106">
        <f>((I_VENDITE!P163-(I_VENDITE!P163*-$F45))-(I_VENDITE!P163*$E45)-(I_VENDITE!P163*$G45))*I_VENDITE!O217</f>
        <v>9988</v>
      </c>
      <c r="T45" s="106">
        <f>((I_VENDITE!Q163-(I_VENDITE!Q163*-$F45))-(I_VENDITE!Q163*$E45)-(I_VENDITE!Q163*$G45))*I_VENDITE!P217</f>
        <v>9988</v>
      </c>
      <c r="U45" s="106">
        <f>((I_VENDITE!R163-(I_VENDITE!R163*-$F45))-(I_VENDITE!R163*$E45)-(I_VENDITE!R163*$G45))*I_VENDITE!Q217</f>
        <v>9988</v>
      </c>
      <c r="V45" s="106">
        <f>((I_VENDITE!S163-(I_VENDITE!S163*-$F45))-(I_VENDITE!S163*$E45)-(I_VENDITE!S163*$G45))*I_VENDITE!R217</f>
        <v>9988</v>
      </c>
      <c r="W45" s="106">
        <f>((I_VENDITE!T163-(I_VENDITE!T163*-$F45))-(I_VENDITE!T163*$E45)-(I_VENDITE!T163*$G45))*I_VENDITE!S217</f>
        <v>9988</v>
      </c>
      <c r="X45" s="106">
        <f>((I_VENDITE!U163-(I_VENDITE!U163*-$F45))-(I_VENDITE!U163*$E45)-(I_VENDITE!U163*$G45))*I_VENDITE!T217</f>
        <v>9988</v>
      </c>
      <c r="Y45" s="106">
        <f>((I_VENDITE!V163-(I_VENDITE!V163*-$F45))-(I_VENDITE!V163*$E45)-(I_VENDITE!V163*$G45))*I_VENDITE!U217</f>
        <v>9988</v>
      </c>
      <c r="Z45" s="106">
        <f>((I_VENDITE!W163-(I_VENDITE!W163*-$F45))-(I_VENDITE!W163*$E45)-(I_VENDITE!W163*$G45))*I_VENDITE!V217</f>
        <v>9988</v>
      </c>
      <c r="AA45" s="106">
        <f>((I_VENDITE!X163-(I_VENDITE!X163*-$F45))-(I_VENDITE!X163*$E45)-(I_VENDITE!X163*$G45))*I_VENDITE!W217</f>
        <v>9988</v>
      </c>
      <c r="AB45" s="106">
        <f>((I_VENDITE!Y163-(I_VENDITE!Y163*-$F45))-(I_VENDITE!Y163*$E45)-(I_VENDITE!Y163*$G45))*I_VENDITE!X217</f>
        <v>9988</v>
      </c>
      <c r="AC45" s="106">
        <f>((I_VENDITE!Z163-(I_VENDITE!Z163*-$F45))-(I_VENDITE!Z163*$E45)-(I_VENDITE!Z163*$G45))*I_VENDITE!Y217</f>
        <v>9988</v>
      </c>
      <c r="AD45" s="106">
        <f>((I_VENDITE!AA163-(I_VENDITE!AA163*-$F45))-(I_VENDITE!AA163*$E45)-(I_VENDITE!AA163*$G45))*I_VENDITE!Z217</f>
        <v>9988</v>
      </c>
      <c r="AE45" s="106">
        <f>((I_VENDITE!AB163-(I_VENDITE!AB163*-$F45))-(I_VENDITE!AB163*$E45)-(I_VENDITE!AB163*$G45))*I_VENDITE!AA217</f>
        <v>9988</v>
      </c>
      <c r="AF45" s="106">
        <f>((I_VENDITE!AC163-(I_VENDITE!AC163*-$F45))-(I_VENDITE!AC163*$E45)-(I_VENDITE!AC163*$G45))*I_VENDITE!AB217</f>
        <v>9988</v>
      </c>
      <c r="AG45" s="106">
        <f>((I_VENDITE!AD163-(I_VENDITE!AD163*-$F45))-(I_VENDITE!AD163*$E45)-(I_VENDITE!AD163*$G45))*I_VENDITE!AC217</f>
        <v>9988</v>
      </c>
      <c r="AH45" s="106">
        <f>((I_VENDITE!AE163-(I_VENDITE!AE163*-$F45))-(I_VENDITE!AE163*$E45)-(I_VENDITE!AE163*$G45))*I_VENDITE!AD217</f>
        <v>9988</v>
      </c>
      <c r="AI45" s="106">
        <f>((I_VENDITE!AF163-(I_VENDITE!AF163*-$F45))-(I_VENDITE!AF163*$E45)-(I_VENDITE!AF163*$G45))*I_VENDITE!AE217</f>
        <v>9988</v>
      </c>
      <c r="AJ45" s="106">
        <f>((I_VENDITE!AG163-(I_VENDITE!AG163*-$F45))-(I_VENDITE!AG163*$E45)-(I_VENDITE!AG163*$G45))*I_VENDITE!AF217</f>
        <v>9988</v>
      </c>
      <c r="AK45" s="106">
        <f>((I_VENDITE!AH163-(I_VENDITE!AH163*-$F45))-(I_VENDITE!AH163*$E45)-(I_VENDITE!AH163*$G45))*I_VENDITE!AG217</f>
        <v>9988</v>
      </c>
      <c r="AL45" s="106">
        <f>((I_VENDITE!AI163-(I_VENDITE!AI163*-$F45))-(I_VENDITE!AI163*$E45)-(I_VENDITE!AI163*$G45))*I_VENDITE!AH217</f>
        <v>9988</v>
      </c>
      <c r="AM45" s="106">
        <f>((I_VENDITE!AJ163-(I_VENDITE!AJ163*-$F45))-(I_VENDITE!AJ163*$E45)-(I_VENDITE!AJ163*$G45))*I_VENDITE!AI217</f>
        <v>9988</v>
      </c>
      <c r="AN45" s="106">
        <f>((I_VENDITE!AK163-(I_VENDITE!AK163*-$F45))-(I_VENDITE!AK163*$E45)-(I_VENDITE!AK163*$G45))*I_VENDITE!AJ217</f>
        <v>9988</v>
      </c>
      <c r="AO45" s="106">
        <f>((I_VENDITE!AL163-(I_VENDITE!AL163*-$F45))-(I_VENDITE!AL163*$E45)-(I_VENDITE!AL163*$G45))*I_VENDITE!AK217</f>
        <v>9988</v>
      </c>
      <c r="AP45" s="106">
        <f>((I_VENDITE!AM163-(I_VENDITE!AM163*-$F45))-(I_VENDITE!AM163*$E45)-(I_VENDITE!AM163*$G45))*I_VENDITE!AL217</f>
        <v>9988</v>
      </c>
      <c r="AQ45" s="106">
        <f>((I_VENDITE!AN163-(I_VENDITE!AN163*-$F45))-(I_VENDITE!AN163*$E45)-(I_VENDITE!AN163*$G45))*I_VENDITE!AM217</f>
        <v>0</v>
      </c>
    </row>
    <row r="46" spans="4:43" ht="15" x14ac:dyDescent="0.25">
      <c r="D46" s="55" t="s">
        <v>598</v>
      </c>
      <c r="E46" s="151">
        <v>1.06E-2</v>
      </c>
      <c r="F46" s="152">
        <v>0.01</v>
      </c>
      <c r="G46" s="151">
        <v>5.9999999999999995E-4</v>
      </c>
      <c r="H46" s="106">
        <f>((I_VENDITE!E164-(I_VENDITE!E164*-$F46))-(I_VENDITE!E164*$E46)-(I_VENDITE!E164*$G46))*I_VENDITE!D218</f>
        <v>9988</v>
      </c>
      <c r="I46" s="106">
        <f>((I_VENDITE!F164-(I_VENDITE!F164*-$F46))-(I_VENDITE!F164*$E46)-(I_VENDITE!F164*$G46))*I_VENDITE!E218</f>
        <v>9988</v>
      </c>
      <c r="J46" s="106">
        <f>((I_VENDITE!G164-(I_VENDITE!G164*-$F46))-(I_VENDITE!G164*$E46)-(I_VENDITE!G164*$G46))*I_VENDITE!F218</f>
        <v>9988</v>
      </c>
      <c r="K46" s="106">
        <f>((I_VENDITE!H164-(I_VENDITE!H164*-$F46))-(I_VENDITE!H164*$E46)-(I_VENDITE!H164*$G46))*I_VENDITE!G218</f>
        <v>9988</v>
      </c>
      <c r="L46" s="106">
        <f>((I_VENDITE!I164-(I_VENDITE!I164*-$F46))-(I_VENDITE!I164*$E46)-(I_VENDITE!I164*$G46))*I_VENDITE!H218</f>
        <v>9988</v>
      </c>
      <c r="M46" s="106">
        <f>((I_VENDITE!J164-(I_VENDITE!J164*-$F46))-(I_VENDITE!J164*$E46)-(I_VENDITE!J164*$G46))*I_VENDITE!I218</f>
        <v>9988</v>
      </c>
      <c r="N46" s="106">
        <f>((I_VENDITE!K164-(I_VENDITE!K164*-$F46))-(I_VENDITE!K164*$E46)-(I_VENDITE!K164*$G46))*I_VENDITE!J218</f>
        <v>9988</v>
      </c>
      <c r="O46" s="106">
        <f>((I_VENDITE!L164-(I_VENDITE!L164*-$F46))-(I_VENDITE!L164*$E46)-(I_VENDITE!L164*$G46))*I_VENDITE!K218</f>
        <v>9988</v>
      </c>
      <c r="P46" s="106">
        <f>((I_VENDITE!M164-(I_VENDITE!M164*-$F46))-(I_VENDITE!M164*$E46)-(I_VENDITE!M164*$G46))*I_VENDITE!L218</f>
        <v>9988</v>
      </c>
      <c r="Q46" s="106">
        <f>((I_VENDITE!N164-(I_VENDITE!N164*-$F46))-(I_VENDITE!N164*$E46)-(I_VENDITE!N164*$G46))*I_VENDITE!M218</f>
        <v>9988</v>
      </c>
      <c r="R46" s="106">
        <f>((I_VENDITE!O164-(I_VENDITE!O164*-$F46))-(I_VENDITE!O164*$E46)-(I_VENDITE!O164*$G46))*I_VENDITE!N218</f>
        <v>9988</v>
      </c>
      <c r="S46" s="106">
        <f>((I_VENDITE!P164-(I_VENDITE!P164*-$F46))-(I_VENDITE!P164*$E46)-(I_VENDITE!P164*$G46))*I_VENDITE!O218</f>
        <v>9988</v>
      </c>
      <c r="T46" s="106">
        <f>((I_VENDITE!Q164-(I_VENDITE!Q164*-$F46))-(I_VENDITE!Q164*$E46)-(I_VENDITE!Q164*$G46))*I_VENDITE!P218</f>
        <v>9988</v>
      </c>
      <c r="U46" s="106">
        <f>((I_VENDITE!R164-(I_VENDITE!R164*-$F46))-(I_VENDITE!R164*$E46)-(I_VENDITE!R164*$G46))*I_VENDITE!Q218</f>
        <v>9988</v>
      </c>
      <c r="V46" s="106">
        <f>((I_VENDITE!S164-(I_VENDITE!S164*-$F46))-(I_VENDITE!S164*$E46)-(I_VENDITE!S164*$G46))*I_VENDITE!R218</f>
        <v>9988</v>
      </c>
      <c r="W46" s="106">
        <f>((I_VENDITE!T164-(I_VENDITE!T164*-$F46))-(I_VENDITE!T164*$E46)-(I_VENDITE!T164*$G46))*I_VENDITE!S218</f>
        <v>9988</v>
      </c>
      <c r="X46" s="106">
        <f>((I_VENDITE!U164-(I_VENDITE!U164*-$F46))-(I_VENDITE!U164*$E46)-(I_VENDITE!U164*$G46))*I_VENDITE!T218</f>
        <v>9988</v>
      </c>
      <c r="Y46" s="106">
        <f>((I_VENDITE!V164-(I_VENDITE!V164*-$F46))-(I_VENDITE!V164*$E46)-(I_VENDITE!V164*$G46))*I_VENDITE!U218</f>
        <v>9988</v>
      </c>
      <c r="Z46" s="106">
        <f>((I_VENDITE!W164-(I_VENDITE!W164*-$F46))-(I_VENDITE!W164*$E46)-(I_VENDITE!W164*$G46))*I_VENDITE!V218</f>
        <v>9988</v>
      </c>
      <c r="AA46" s="106">
        <f>((I_VENDITE!X164-(I_VENDITE!X164*-$F46))-(I_VENDITE!X164*$E46)-(I_VENDITE!X164*$G46))*I_VENDITE!W218</f>
        <v>9988</v>
      </c>
      <c r="AB46" s="106">
        <f>((I_VENDITE!Y164-(I_VENDITE!Y164*-$F46))-(I_VENDITE!Y164*$E46)-(I_VENDITE!Y164*$G46))*I_VENDITE!X218</f>
        <v>9988</v>
      </c>
      <c r="AC46" s="106">
        <f>((I_VENDITE!Z164-(I_VENDITE!Z164*-$F46))-(I_VENDITE!Z164*$E46)-(I_VENDITE!Z164*$G46))*I_VENDITE!Y218</f>
        <v>9988</v>
      </c>
      <c r="AD46" s="106">
        <f>((I_VENDITE!AA164-(I_VENDITE!AA164*-$F46))-(I_VENDITE!AA164*$E46)-(I_VENDITE!AA164*$G46))*I_VENDITE!Z218</f>
        <v>9988</v>
      </c>
      <c r="AE46" s="106">
        <f>((I_VENDITE!AB164-(I_VENDITE!AB164*-$F46))-(I_VENDITE!AB164*$E46)-(I_VENDITE!AB164*$G46))*I_VENDITE!AA218</f>
        <v>9988</v>
      </c>
      <c r="AF46" s="106">
        <f>((I_VENDITE!AC164-(I_VENDITE!AC164*-$F46))-(I_VENDITE!AC164*$E46)-(I_VENDITE!AC164*$G46))*I_VENDITE!AB218</f>
        <v>9988</v>
      </c>
      <c r="AG46" s="106">
        <f>((I_VENDITE!AD164-(I_VENDITE!AD164*-$F46))-(I_VENDITE!AD164*$E46)-(I_VENDITE!AD164*$G46))*I_VENDITE!AC218</f>
        <v>9988</v>
      </c>
      <c r="AH46" s="106">
        <f>((I_VENDITE!AE164-(I_VENDITE!AE164*-$F46))-(I_VENDITE!AE164*$E46)-(I_VENDITE!AE164*$G46))*I_VENDITE!AD218</f>
        <v>9988</v>
      </c>
      <c r="AI46" s="106">
        <f>((I_VENDITE!AF164-(I_VENDITE!AF164*-$F46))-(I_VENDITE!AF164*$E46)-(I_VENDITE!AF164*$G46))*I_VENDITE!AE218</f>
        <v>9988</v>
      </c>
      <c r="AJ46" s="106">
        <f>((I_VENDITE!AG164-(I_VENDITE!AG164*-$F46))-(I_VENDITE!AG164*$E46)-(I_VENDITE!AG164*$G46))*I_VENDITE!AF218</f>
        <v>9988</v>
      </c>
      <c r="AK46" s="106">
        <f>((I_VENDITE!AH164-(I_VENDITE!AH164*-$F46))-(I_VENDITE!AH164*$E46)-(I_VENDITE!AH164*$G46))*I_VENDITE!AG218</f>
        <v>9988</v>
      </c>
      <c r="AL46" s="106">
        <f>((I_VENDITE!AI164-(I_VENDITE!AI164*-$F46))-(I_VENDITE!AI164*$E46)-(I_VENDITE!AI164*$G46))*I_VENDITE!AH218</f>
        <v>9988</v>
      </c>
      <c r="AM46" s="106">
        <f>((I_VENDITE!AJ164-(I_VENDITE!AJ164*-$F46))-(I_VENDITE!AJ164*$E46)-(I_VENDITE!AJ164*$G46))*I_VENDITE!AI218</f>
        <v>9988</v>
      </c>
      <c r="AN46" s="106">
        <f>((I_VENDITE!AK164-(I_VENDITE!AK164*-$F46))-(I_VENDITE!AK164*$E46)-(I_VENDITE!AK164*$G46))*I_VENDITE!AJ218</f>
        <v>9988</v>
      </c>
      <c r="AO46" s="106">
        <f>((I_VENDITE!AL164-(I_VENDITE!AL164*-$F46))-(I_VENDITE!AL164*$E46)-(I_VENDITE!AL164*$G46))*I_VENDITE!AK218</f>
        <v>9988</v>
      </c>
      <c r="AP46" s="106">
        <f>((I_VENDITE!AM164-(I_VENDITE!AM164*-$F46))-(I_VENDITE!AM164*$E46)-(I_VENDITE!AM164*$G46))*I_VENDITE!AL218</f>
        <v>9988</v>
      </c>
      <c r="AQ46" s="106">
        <f>((I_VENDITE!AN164-(I_VENDITE!AN164*-$F46))-(I_VENDITE!AN164*$E46)-(I_VENDITE!AN164*$G46))*I_VENDITE!AM218</f>
        <v>0</v>
      </c>
    </row>
    <row r="47" spans="4:43" ht="15" x14ac:dyDescent="0.25">
      <c r="D47" s="55" t="s">
        <v>599</v>
      </c>
      <c r="E47" s="151">
        <v>1.06E-2</v>
      </c>
      <c r="F47" s="152">
        <v>0.01</v>
      </c>
      <c r="G47" s="151">
        <v>5.9999999999999995E-4</v>
      </c>
      <c r="H47" s="106">
        <f>((I_VENDITE!E165-(I_VENDITE!E165*-$F47))-(I_VENDITE!E165*$E47)-(I_VENDITE!E165*$G47))*I_VENDITE!D219</f>
        <v>9988</v>
      </c>
      <c r="I47" s="106">
        <f>((I_VENDITE!F165-(I_VENDITE!F165*-$F47))-(I_VENDITE!F165*$E47)-(I_VENDITE!F165*$G47))*I_VENDITE!E219</f>
        <v>9988</v>
      </c>
      <c r="J47" s="106">
        <f>((I_VENDITE!G165-(I_VENDITE!G165*-$F47))-(I_VENDITE!G165*$E47)-(I_VENDITE!G165*$G47))*I_VENDITE!F219</f>
        <v>9988</v>
      </c>
      <c r="K47" s="106">
        <f>((I_VENDITE!H165-(I_VENDITE!H165*-$F47))-(I_VENDITE!H165*$E47)-(I_VENDITE!H165*$G47))*I_VENDITE!G219</f>
        <v>9988</v>
      </c>
      <c r="L47" s="106">
        <f>((I_VENDITE!I165-(I_VENDITE!I165*-$F47))-(I_VENDITE!I165*$E47)-(I_VENDITE!I165*$G47))*I_VENDITE!H219</f>
        <v>9988</v>
      </c>
      <c r="M47" s="106">
        <f>((I_VENDITE!J165-(I_VENDITE!J165*-$F47))-(I_VENDITE!J165*$E47)-(I_VENDITE!J165*$G47))*I_VENDITE!I219</f>
        <v>9988</v>
      </c>
      <c r="N47" s="106">
        <f>((I_VENDITE!K165-(I_VENDITE!K165*-$F47))-(I_VENDITE!K165*$E47)-(I_VENDITE!K165*$G47))*I_VENDITE!J219</f>
        <v>9988</v>
      </c>
      <c r="O47" s="106">
        <f>((I_VENDITE!L165-(I_VENDITE!L165*-$F47))-(I_VENDITE!L165*$E47)-(I_VENDITE!L165*$G47))*I_VENDITE!K219</f>
        <v>9988</v>
      </c>
      <c r="P47" s="106">
        <f>((I_VENDITE!M165-(I_VENDITE!M165*-$F47))-(I_VENDITE!M165*$E47)-(I_VENDITE!M165*$G47))*I_VENDITE!L219</f>
        <v>9988</v>
      </c>
      <c r="Q47" s="106">
        <f>((I_VENDITE!N165-(I_VENDITE!N165*-$F47))-(I_VENDITE!N165*$E47)-(I_VENDITE!N165*$G47))*I_VENDITE!M219</f>
        <v>9988</v>
      </c>
      <c r="R47" s="106">
        <f>((I_VENDITE!O165-(I_VENDITE!O165*-$F47))-(I_VENDITE!O165*$E47)-(I_VENDITE!O165*$G47))*I_VENDITE!N219</f>
        <v>9988</v>
      </c>
      <c r="S47" s="106">
        <f>((I_VENDITE!P165-(I_VENDITE!P165*-$F47))-(I_VENDITE!P165*$E47)-(I_VENDITE!P165*$G47))*I_VENDITE!O219</f>
        <v>9988</v>
      </c>
      <c r="T47" s="106">
        <f>((I_VENDITE!Q165-(I_VENDITE!Q165*-$F47))-(I_VENDITE!Q165*$E47)-(I_VENDITE!Q165*$G47))*I_VENDITE!P219</f>
        <v>9988</v>
      </c>
      <c r="U47" s="106">
        <f>((I_VENDITE!R165-(I_VENDITE!R165*-$F47))-(I_VENDITE!R165*$E47)-(I_VENDITE!R165*$G47))*I_VENDITE!Q219</f>
        <v>9988</v>
      </c>
      <c r="V47" s="106">
        <f>((I_VENDITE!S165-(I_VENDITE!S165*-$F47))-(I_VENDITE!S165*$E47)-(I_VENDITE!S165*$G47))*I_VENDITE!R219</f>
        <v>9988</v>
      </c>
      <c r="W47" s="106">
        <f>((I_VENDITE!T165-(I_VENDITE!T165*-$F47))-(I_VENDITE!T165*$E47)-(I_VENDITE!T165*$G47))*I_VENDITE!S219</f>
        <v>9988</v>
      </c>
      <c r="X47" s="106">
        <f>((I_VENDITE!U165-(I_VENDITE!U165*-$F47))-(I_VENDITE!U165*$E47)-(I_VENDITE!U165*$G47))*I_VENDITE!T219</f>
        <v>9988</v>
      </c>
      <c r="Y47" s="106">
        <f>((I_VENDITE!V165-(I_VENDITE!V165*-$F47))-(I_VENDITE!V165*$E47)-(I_VENDITE!V165*$G47))*I_VENDITE!U219</f>
        <v>9988</v>
      </c>
      <c r="Z47" s="106">
        <f>((I_VENDITE!W165-(I_VENDITE!W165*-$F47))-(I_VENDITE!W165*$E47)-(I_VENDITE!W165*$G47))*I_VENDITE!V219</f>
        <v>9988</v>
      </c>
      <c r="AA47" s="106">
        <f>((I_VENDITE!X165-(I_VENDITE!X165*-$F47))-(I_VENDITE!X165*$E47)-(I_VENDITE!X165*$G47))*I_VENDITE!W219</f>
        <v>9988</v>
      </c>
      <c r="AB47" s="106">
        <f>((I_VENDITE!Y165-(I_VENDITE!Y165*-$F47))-(I_VENDITE!Y165*$E47)-(I_VENDITE!Y165*$G47))*I_VENDITE!X219</f>
        <v>9988</v>
      </c>
      <c r="AC47" s="106">
        <f>((I_VENDITE!Z165-(I_VENDITE!Z165*-$F47))-(I_VENDITE!Z165*$E47)-(I_VENDITE!Z165*$G47))*I_VENDITE!Y219</f>
        <v>9988</v>
      </c>
      <c r="AD47" s="106">
        <f>((I_VENDITE!AA165-(I_VENDITE!AA165*-$F47))-(I_VENDITE!AA165*$E47)-(I_VENDITE!AA165*$G47))*I_VENDITE!Z219</f>
        <v>9988</v>
      </c>
      <c r="AE47" s="106">
        <f>((I_VENDITE!AB165-(I_VENDITE!AB165*-$F47))-(I_VENDITE!AB165*$E47)-(I_VENDITE!AB165*$G47))*I_VENDITE!AA219</f>
        <v>9988</v>
      </c>
      <c r="AF47" s="106">
        <f>((I_VENDITE!AC165-(I_VENDITE!AC165*-$F47))-(I_VENDITE!AC165*$E47)-(I_VENDITE!AC165*$G47))*I_VENDITE!AB219</f>
        <v>9988</v>
      </c>
      <c r="AG47" s="106">
        <f>((I_VENDITE!AD165-(I_VENDITE!AD165*-$F47))-(I_VENDITE!AD165*$E47)-(I_VENDITE!AD165*$G47))*I_VENDITE!AC219</f>
        <v>9988</v>
      </c>
      <c r="AH47" s="106">
        <f>((I_VENDITE!AE165-(I_VENDITE!AE165*-$F47))-(I_VENDITE!AE165*$E47)-(I_VENDITE!AE165*$G47))*I_VENDITE!AD219</f>
        <v>9988</v>
      </c>
      <c r="AI47" s="106">
        <f>((I_VENDITE!AF165-(I_VENDITE!AF165*-$F47))-(I_VENDITE!AF165*$E47)-(I_VENDITE!AF165*$G47))*I_VENDITE!AE219</f>
        <v>9988</v>
      </c>
      <c r="AJ47" s="106">
        <f>((I_VENDITE!AG165-(I_VENDITE!AG165*-$F47))-(I_VENDITE!AG165*$E47)-(I_VENDITE!AG165*$G47))*I_VENDITE!AF219</f>
        <v>9988</v>
      </c>
      <c r="AK47" s="106">
        <f>((I_VENDITE!AH165-(I_VENDITE!AH165*-$F47))-(I_VENDITE!AH165*$E47)-(I_VENDITE!AH165*$G47))*I_VENDITE!AG219</f>
        <v>9988</v>
      </c>
      <c r="AL47" s="106">
        <f>((I_VENDITE!AI165-(I_VENDITE!AI165*-$F47))-(I_VENDITE!AI165*$E47)-(I_VENDITE!AI165*$G47))*I_VENDITE!AH219</f>
        <v>9988</v>
      </c>
      <c r="AM47" s="106">
        <f>((I_VENDITE!AJ165-(I_VENDITE!AJ165*-$F47))-(I_VENDITE!AJ165*$E47)-(I_VENDITE!AJ165*$G47))*I_VENDITE!AI219</f>
        <v>9988</v>
      </c>
      <c r="AN47" s="106">
        <f>((I_VENDITE!AK165-(I_VENDITE!AK165*-$F47))-(I_VENDITE!AK165*$E47)-(I_VENDITE!AK165*$G47))*I_VENDITE!AJ219</f>
        <v>9988</v>
      </c>
      <c r="AO47" s="106">
        <f>((I_VENDITE!AL165-(I_VENDITE!AL165*-$F47))-(I_VENDITE!AL165*$E47)-(I_VENDITE!AL165*$G47))*I_VENDITE!AK219</f>
        <v>9988</v>
      </c>
      <c r="AP47" s="106">
        <f>((I_VENDITE!AM165-(I_VENDITE!AM165*-$F47))-(I_VENDITE!AM165*$E47)-(I_VENDITE!AM165*$G47))*I_VENDITE!AL219</f>
        <v>9988</v>
      </c>
      <c r="AQ47" s="106">
        <f>((I_VENDITE!AN165-(I_VENDITE!AN165*-$F47))-(I_VENDITE!AN165*$E47)-(I_VENDITE!AN165*$G47))*I_VENDITE!AM219</f>
        <v>0</v>
      </c>
    </row>
    <row r="48" spans="4:43" ht="15" x14ac:dyDescent="0.25">
      <c r="D48" s="55" t="s">
        <v>600</v>
      </c>
      <c r="E48" s="151">
        <v>1.06E-2</v>
      </c>
      <c r="F48" s="152">
        <v>0.01</v>
      </c>
      <c r="G48" s="151">
        <v>5.9999999999999995E-4</v>
      </c>
      <c r="H48" s="106">
        <f>((I_VENDITE!E166-(I_VENDITE!E166*-$F48))-(I_VENDITE!E166*$E48)-(I_VENDITE!E166*$G48))*I_VENDITE!D220</f>
        <v>9988</v>
      </c>
      <c r="I48" s="106">
        <f>((I_VENDITE!F166-(I_VENDITE!F166*-$F48))-(I_VENDITE!F166*$E48)-(I_VENDITE!F166*$G48))*I_VENDITE!E220</f>
        <v>9988</v>
      </c>
      <c r="J48" s="106">
        <f>((I_VENDITE!G166-(I_VENDITE!G166*-$F48))-(I_VENDITE!G166*$E48)-(I_VENDITE!G166*$G48))*I_VENDITE!F220</f>
        <v>9988</v>
      </c>
      <c r="K48" s="106">
        <f>((I_VENDITE!H166-(I_VENDITE!H166*-$F48))-(I_VENDITE!H166*$E48)-(I_VENDITE!H166*$G48))*I_VENDITE!G220</f>
        <v>9988</v>
      </c>
      <c r="L48" s="106">
        <f>((I_VENDITE!I166-(I_VENDITE!I166*-$F48))-(I_VENDITE!I166*$E48)-(I_VENDITE!I166*$G48))*I_VENDITE!H220</f>
        <v>9988</v>
      </c>
      <c r="M48" s="106">
        <f>((I_VENDITE!J166-(I_VENDITE!J166*-$F48))-(I_VENDITE!J166*$E48)-(I_VENDITE!J166*$G48))*I_VENDITE!I220</f>
        <v>9988</v>
      </c>
      <c r="N48" s="106">
        <f>((I_VENDITE!K166-(I_VENDITE!K166*-$F48))-(I_VENDITE!K166*$E48)-(I_VENDITE!K166*$G48))*I_VENDITE!J220</f>
        <v>9988</v>
      </c>
      <c r="O48" s="106">
        <f>((I_VENDITE!L166-(I_VENDITE!L166*-$F48))-(I_VENDITE!L166*$E48)-(I_VENDITE!L166*$G48))*I_VENDITE!K220</f>
        <v>9988</v>
      </c>
      <c r="P48" s="106">
        <f>((I_VENDITE!M166-(I_VENDITE!M166*-$F48))-(I_VENDITE!M166*$E48)-(I_VENDITE!M166*$G48))*I_VENDITE!L220</f>
        <v>9988</v>
      </c>
      <c r="Q48" s="106">
        <f>((I_VENDITE!N166-(I_VENDITE!N166*-$F48))-(I_VENDITE!N166*$E48)-(I_VENDITE!N166*$G48))*I_VENDITE!M220</f>
        <v>9988</v>
      </c>
      <c r="R48" s="106">
        <f>((I_VENDITE!O166-(I_VENDITE!O166*-$F48))-(I_VENDITE!O166*$E48)-(I_VENDITE!O166*$G48))*I_VENDITE!N220</f>
        <v>9988</v>
      </c>
      <c r="S48" s="106">
        <f>((I_VENDITE!P166-(I_VENDITE!P166*-$F48))-(I_VENDITE!P166*$E48)-(I_VENDITE!P166*$G48))*I_VENDITE!O220</f>
        <v>9988</v>
      </c>
      <c r="T48" s="106">
        <f>((I_VENDITE!Q166-(I_VENDITE!Q166*-$F48))-(I_VENDITE!Q166*$E48)-(I_VENDITE!Q166*$G48))*I_VENDITE!P220</f>
        <v>9988</v>
      </c>
      <c r="U48" s="106">
        <f>((I_VENDITE!R166-(I_VENDITE!R166*-$F48))-(I_VENDITE!R166*$E48)-(I_VENDITE!R166*$G48))*I_VENDITE!Q220</f>
        <v>9988</v>
      </c>
      <c r="V48" s="106">
        <f>((I_VENDITE!S166-(I_VENDITE!S166*-$F48))-(I_VENDITE!S166*$E48)-(I_VENDITE!S166*$G48))*I_VENDITE!R220</f>
        <v>9988</v>
      </c>
      <c r="W48" s="106">
        <f>((I_VENDITE!T166-(I_VENDITE!T166*-$F48))-(I_VENDITE!T166*$E48)-(I_VENDITE!T166*$G48))*I_VENDITE!S220</f>
        <v>9988</v>
      </c>
      <c r="X48" s="106">
        <f>((I_VENDITE!U166-(I_VENDITE!U166*-$F48))-(I_VENDITE!U166*$E48)-(I_VENDITE!U166*$G48))*I_VENDITE!T220</f>
        <v>9988</v>
      </c>
      <c r="Y48" s="106">
        <f>((I_VENDITE!V166-(I_VENDITE!V166*-$F48))-(I_VENDITE!V166*$E48)-(I_VENDITE!V166*$G48))*I_VENDITE!U220</f>
        <v>9988</v>
      </c>
      <c r="Z48" s="106">
        <f>((I_VENDITE!W166-(I_VENDITE!W166*-$F48))-(I_VENDITE!W166*$E48)-(I_VENDITE!W166*$G48))*I_VENDITE!V220</f>
        <v>9988</v>
      </c>
      <c r="AA48" s="106">
        <f>((I_VENDITE!X166-(I_VENDITE!X166*-$F48))-(I_VENDITE!X166*$E48)-(I_VENDITE!X166*$G48))*I_VENDITE!W220</f>
        <v>9988</v>
      </c>
      <c r="AB48" s="106">
        <f>((I_VENDITE!Y166-(I_VENDITE!Y166*-$F48))-(I_VENDITE!Y166*$E48)-(I_VENDITE!Y166*$G48))*I_VENDITE!X220</f>
        <v>9988</v>
      </c>
      <c r="AC48" s="106">
        <f>((I_VENDITE!Z166-(I_VENDITE!Z166*-$F48))-(I_VENDITE!Z166*$E48)-(I_VENDITE!Z166*$G48))*I_VENDITE!Y220</f>
        <v>9988</v>
      </c>
      <c r="AD48" s="106">
        <f>((I_VENDITE!AA166-(I_VENDITE!AA166*-$F48))-(I_VENDITE!AA166*$E48)-(I_VENDITE!AA166*$G48))*I_VENDITE!Z220</f>
        <v>9988</v>
      </c>
      <c r="AE48" s="106">
        <f>((I_VENDITE!AB166-(I_VENDITE!AB166*-$F48))-(I_VENDITE!AB166*$E48)-(I_VENDITE!AB166*$G48))*I_VENDITE!AA220</f>
        <v>9988</v>
      </c>
      <c r="AF48" s="106">
        <f>((I_VENDITE!AC166-(I_VENDITE!AC166*-$F48))-(I_VENDITE!AC166*$E48)-(I_VENDITE!AC166*$G48))*I_VENDITE!AB220</f>
        <v>9988</v>
      </c>
      <c r="AG48" s="106">
        <f>((I_VENDITE!AD166-(I_VENDITE!AD166*-$F48))-(I_VENDITE!AD166*$E48)-(I_VENDITE!AD166*$G48))*I_VENDITE!AC220</f>
        <v>9988</v>
      </c>
      <c r="AH48" s="106">
        <f>((I_VENDITE!AE166-(I_VENDITE!AE166*-$F48))-(I_VENDITE!AE166*$E48)-(I_VENDITE!AE166*$G48))*I_VENDITE!AD220</f>
        <v>9988</v>
      </c>
      <c r="AI48" s="106">
        <f>((I_VENDITE!AF166-(I_VENDITE!AF166*-$F48))-(I_VENDITE!AF166*$E48)-(I_VENDITE!AF166*$G48))*I_VENDITE!AE220</f>
        <v>9988</v>
      </c>
      <c r="AJ48" s="106">
        <f>((I_VENDITE!AG166-(I_VENDITE!AG166*-$F48))-(I_VENDITE!AG166*$E48)-(I_VENDITE!AG166*$G48))*I_VENDITE!AF220</f>
        <v>9988</v>
      </c>
      <c r="AK48" s="106">
        <f>((I_VENDITE!AH166-(I_VENDITE!AH166*-$F48))-(I_VENDITE!AH166*$E48)-(I_VENDITE!AH166*$G48))*I_VENDITE!AG220</f>
        <v>9988</v>
      </c>
      <c r="AL48" s="106">
        <f>((I_VENDITE!AI166-(I_VENDITE!AI166*-$F48))-(I_VENDITE!AI166*$E48)-(I_VENDITE!AI166*$G48))*I_VENDITE!AH220</f>
        <v>9988</v>
      </c>
      <c r="AM48" s="106">
        <f>((I_VENDITE!AJ166-(I_VENDITE!AJ166*-$F48))-(I_VENDITE!AJ166*$E48)-(I_VENDITE!AJ166*$G48))*I_VENDITE!AI220</f>
        <v>9988</v>
      </c>
      <c r="AN48" s="106">
        <f>((I_VENDITE!AK166-(I_VENDITE!AK166*-$F48))-(I_VENDITE!AK166*$E48)-(I_VENDITE!AK166*$G48))*I_VENDITE!AJ220</f>
        <v>9988</v>
      </c>
      <c r="AO48" s="106">
        <f>((I_VENDITE!AL166-(I_VENDITE!AL166*-$F48))-(I_VENDITE!AL166*$E48)-(I_VENDITE!AL166*$G48))*I_VENDITE!AK220</f>
        <v>9988</v>
      </c>
      <c r="AP48" s="106">
        <f>((I_VENDITE!AM166-(I_VENDITE!AM166*-$F48))-(I_VENDITE!AM166*$E48)-(I_VENDITE!AM166*$G48))*I_VENDITE!AL220</f>
        <v>9988</v>
      </c>
      <c r="AQ48" s="106">
        <f>((I_VENDITE!AN166-(I_VENDITE!AN166*-$F48))-(I_VENDITE!AN166*$E48)-(I_VENDITE!AN166*$G48))*I_VENDITE!AM220</f>
        <v>0</v>
      </c>
    </row>
    <row r="49" spans="4:43" ht="15" x14ac:dyDescent="0.25">
      <c r="D49" s="55" t="s">
        <v>601</v>
      </c>
      <c r="E49" s="151">
        <v>1.06E-2</v>
      </c>
      <c r="F49" s="152">
        <v>0.01</v>
      </c>
      <c r="G49" s="151">
        <v>5.9999999999999995E-4</v>
      </c>
      <c r="H49" s="106">
        <f>((I_VENDITE!E167-(I_VENDITE!E167*-$F49))-(I_VENDITE!E167*$E49)-(I_VENDITE!E167*$G49))*I_VENDITE!D221</f>
        <v>9988</v>
      </c>
      <c r="I49" s="106">
        <f>((I_VENDITE!F167-(I_VENDITE!F167*-$F49))-(I_VENDITE!F167*$E49)-(I_VENDITE!F167*$G49))*I_VENDITE!E221</f>
        <v>9988</v>
      </c>
      <c r="J49" s="106">
        <f>((I_VENDITE!G167-(I_VENDITE!G167*-$F49))-(I_VENDITE!G167*$E49)-(I_VENDITE!G167*$G49))*I_VENDITE!F221</f>
        <v>9988</v>
      </c>
      <c r="K49" s="106">
        <f>((I_VENDITE!H167-(I_VENDITE!H167*-$F49))-(I_VENDITE!H167*$E49)-(I_VENDITE!H167*$G49))*I_VENDITE!G221</f>
        <v>9988</v>
      </c>
      <c r="L49" s="106">
        <f>((I_VENDITE!I167-(I_VENDITE!I167*-$F49))-(I_VENDITE!I167*$E49)-(I_VENDITE!I167*$G49))*I_VENDITE!H221</f>
        <v>9988</v>
      </c>
      <c r="M49" s="106">
        <f>((I_VENDITE!J167-(I_VENDITE!J167*-$F49))-(I_VENDITE!J167*$E49)-(I_VENDITE!J167*$G49))*I_VENDITE!I221</f>
        <v>9988</v>
      </c>
      <c r="N49" s="106">
        <f>((I_VENDITE!K167-(I_VENDITE!K167*-$F49))-(I_VENDITE!K167*$E49)-(I_VENDITE!K167*$G49))*I_VENDITE!J221</f>
        <v>9988</v>
      </c>
      <c r="O49" s="106">
        <f>((I_VENDITE!L167-(I_VENDITE!L167*-$F49))-(I_VENDITE!L167*$E49)-(I_VENDITE!L167*$G49))*I_VENDITE!K221</f>
        <v>9988</v>
      </c>
      <c r="P49" s="106">
        <f>((I_VENDITE!M167-(I_VENDITE!M167*-$F49))-(I_VENDITE!M167*$E49)-(I_VENDITE!M167*$G49))*I_VENDITE!L221</f>
        <v>9988</v>
      </c>
      <c r="Q49" s="106">
        <f>((I_VENDITE!N167-(I_VENDITE!N167*-$F49))-(I_VENDITE!N167*$E49)-(I_VENDITE!N167*$G49))*I_VENDITE!M221</f>
        <v>9988</v>
      </c>
      <c r="R49" s="106">
        <f>((I_VENDITE!O167-(I_VENDITE!O167*-$F49))-(I_VENDITE!O167*$E49)-(I_VENDITE!O167*$G49))*I_VENDITE!N221</f>
        <v>9988</v>
      </c>
      <c r="S49" s="106">
        <f>((I_VENDITE!P167-(I_VENDITE!P167*-$F49))-(I_VENDITE!P167*$E49)-(I_VENDITE!P167*$G49))*I_VENDITE!O221</f>
        <v>9988</v>
      </c>
      <c r="T49" s="106">
        <f>((I_VENDITE!Q167-(I_VENDITE!Q167*-$F49))-(I_VENDITE!Q167*$E49)-(I_VENDITE!Q167*$G49))*I_VENDITE!P221</f>
        <v>9988</v>
      </c>
      <c r="U49" s="106">
        <f>((I_VENDITE!R167-(I_VENDITE!R167*-$F49))-(I_VENDITE!R167*$E49)-(I_VENDITE!R167*$G49))*I_VENDITE!Q221</f>
        <v>9988</v>
      </c>
      <c r="V49" s="106">
        <f>((I_VENDITE!S167-(I_VENDITE!S167*-$F49))-(I_VENDITE!S167*$E49)-(I_VENDITE!S167*$G49))*I_VENDITE!R221</f>
        <v>9988</v>
      </c>
      <c r="W49" s="106">
        <f>((I_VENDITE!T167-(I_VENDITE!T167*-$F49))-(I_VENDITE!T167*$E49)-(I_VENDITE!T167*$G49))*I_VENDITE!S221</f>
        <v>9988</v>
      </c>
      <c r="X49" s="106">
        <f>((I_VENDITE!U167-(I_VENDITE!U167*-$F49))-(I_VENDITE!U167*$E49)-(I_VENDITE!U167*$G49))*I_VENDITE!T221</f>
        <v>9988</v>
      </c>
      <c r="Y49" s="106">
        <f>((I_VENDITE!V167-(I_VENDITE!V167*-$F49))-(I_VENDITE!V167*$E49)-(I_VENDITE!V167*$G49))*I_VENDITE!U221</f>
        <v>9988</v>
      </c>
      <c r="Z49" s="106">
        <f>((I_VENDITE!W167-(I_VENDITE!W167*-$F49))-(I_VENDITE!W167*$E49)-(I_VENDITE!W167*$G49))*I_VENDITE!V221</f>
        <v>9988</v>
      </c>
      <c r="AA49" s="106">
        <f>((I_VENDITE!X167-(I_VENDITE!X167*-$F49))-(I_VENDITE!X167*$E49)-(I_VENDITE!X167*$G49))*I_VENDITE!W221</f>
        <v>9988</v>
      </c>
      <c r="AB49" s="106">
        <f>((I_VENDITE!Y167-(I_VENDITE!Y167*-$F49))-(I_VENDITE!Y167*$E49)-(I_VENDITE!Y167*$G49))*I_VENDITE!X221</f>
        <v>9988</v>
      </c>
      <c r="AC49" s="106">
        <f>((I_VENDITE!Z167-(I_VENDITE!Z167*-$F49))-(I_VENDITE!Z167*$E49)-(I_VENDITE!Z167*$G49))*I_VENDITE!Y221</f>
        <v>9988</v>
      </c>
      <c r="AD49" s="106">
        <f>((I_VENDITE!AA167-(I_VENDITE!AA167*-$F49))-(I_VENDITE!AA167*$E49)-(I_VENDITE!AA167*$G49))*I_VENDITE!Z221</f>
        <v>9988</v>
      </c>
      <c r="AE49" s="106">
        <f>((I_VENDITE!AB167-(I_VENDITE!AB167*-$F49))-(I_VENDITE!AB167*$E49)-(I_VENDITE!AB167*$G49))*I_VENDITE!AA221</f>
        <v>9988</v>
      </c>
      <c r="AF49" s="106">
        <f>((I_VENDITE!AC167-(I_VENDITE!AC167*-$F49))-(I_VENDITE!AC167*$E49)-(I_VENDITE!AC167*$G49))*I_VENDITE!AB221</f>
        <v>9988</v>
      </c>
      <c r="AG49" s="106">
        <f>((I_VENDITE!AD167-(I_VENDITE!AD167*-$F49))-(I_VENDITE!AD167*$E49)-(I_VENDITE!AD167*$G49))*I_VENDITE!AC221</f>
        <v>9988</v>
      </c>
      <c r="AH49" s="106">
        <f>((I_VENDITE!AE167-(I_VENDITE!AE167*-$F49))-(I_VENDITE!AE167*$E49)-(I_VENDITE!AE167*$G49))*I_VENDITE!AD221</f>
        <v>9988</v>
      </c>
      <c r="AI49" s="106">
        <f>((I_VENDITE!AF167-(I_VENDITE!AF167*-$F49))-(I_VENDITE!AF167*$E49)-(I_VENDITE!AF167*$G49))*I_VENDITE!AE221</f>
        <v>9988</v>
      </c>
      <c r="AJ49" s="106">
        <f>((I_VENDITE!AG167-(I_VENDITE!AG167*-$F49))-(I_VENDITE!AG167*$E49)-(I_VENDITE!AG167*$G49))*I_VENDITE!AF221</f>
        <v>9988</v>
      </c>
      <c r="AK49" s="106">
        <f>((I_VENDITE!AH167-(I_VENDITE!AH167*-$F49))-(I_VENDITE!AH167*$E49)-(I_VENDITE!AH167*$G49))*I_VENDITE!AG221</f>
        <v>9988</v>
      </c>
      <c r="AL49" s="106">
        <f>((I_VENDITE!AI167-(I_VENDITE!AI167*-$F49))-(I_VENDITE!AI167*$E49)-(I_VENDITE!AI167*$G49))*I_VENDITE!AH221</f>
        <v>9988</v>
      </c>
      <c r="AM49" s="106">
        <f>((I_VENDITE!AJ167-(I_VENDITE!AJ167*-$F49))-(I_VENDITE!AJ167*$E49)-(I_VENDITE!AJ167*$G49))*I_VENDITE!AI221</f>
        <v>9988</v>
      </c>
      <c r="AN49" s="106">
        <f>((I_VENDITE!AK167-(I_VENDITE!AK167*-$F49))-(I_VENDITE!AK167*$E49)-(I_VENDITE!AK167*$G49))*I_VENDITE!AJ221</f>
        <v>9988</v>
      </c>
      <c r="AO49" s="106">
        <f>((I_VENDITE!AL167-(I_VENDITE!AL167*-$F49))-(I_VENDITE!AL167*$E49)-(I_VENDITE!AL167*$G49))*I_VENDITE!AK221</f>
        <v>9988</v>
      </c>
      <c r="AP49" s="106">
        <f>((I_VENDITE!AM167-(I_VENDITE!AM167*-$F49))-(I_VENDITE!AM167*$E49)-(I_VENDITE!AM167*$G49))*I_VENDITE!AL221</f>
        <v>9988</v>
      </c>
      <c r="AQ49" s="106">
        <f>((I_VENDITE!AN167-(I_VENDITE!AN167*-$F49))-(I_VENDITE!AN167*$E49)-(I_VENDITE!AN167*$G49))*I_VENDITE!AM221</f>
        <v>0</v>
      </c>
    </row>
    <row r="50" spans="4:43" ht="15" x14ac:dyDescent="0.25">
      <c r="D50" s="55" t="s">
        <v>602</v>
      </c>
      <c r="E50" s="151">
        <v>1.06E-2</v>
      </c>
      <c r="F50" s="152">
        <v>0.01</v>
      </c>
      <c r="G50" s="151">
        <v>5.9999999999999995E-4</v>
      </c>
      <c r="H50" s="106">
        <f>((I_VENDITE!E168-(I_VENDITE!E168*-$F50))-(I_VENDITE!E168*$E50)-(I_VENDITE!E168*$G50))*I_VENDITE!D222</f>
        <v>9988</v>
      </c>
      <c r="I50" s="106">
        <f>((I_VENDITE!F168-(I_VENDITE!F168*-$F50))-(I_VENDITE!F168*$E50)-(I_VENDITE!F168*$G50))*I_VENDITE!E222</f>
        <v>9988</v>
      </c>
      <c r="J50" s="106">
        <f>((I_VENDITE!G168-(I_VENDITE!G168*-$F50))-(I_VENDITE!G168*$E50)-(I_VENDITE!G168*$G50))*I_VENDITE!F222</f>
        <v>9988</v>
      </c>
      <c r="K50" s="106">
        <f>((I_VENDITE!H168-(I_VENDITE!H168*-$F50))-(I_VENDITE!H168*$E50)-(I_VENDITE!H168*$G50))*I_VENDITE!G222</f>
        <v>9988</v>
      </c>
      <c r="L50" s="106">
        <f>((I_VENDITE!I168-(I_VENDITE!I168*-$F50))-(I_VENDITE!I168*$E50)-(I_VENDITE!I168*$G50))*I_VENDITE!H222</f>
        <v>9988</v>
      </c>
      <c r="M50" s="106">
        <f>((I_VENDITE!J168-(I_VENDITE!J168*-$F50))-(I_VENDITE!J168*$E50)-(I_VENDITE!J168*$G50))*I_VENDITE!I222</f>
        <v>9988</v>
      </c>
      <c r="N50" s="106">
        <f>((I_VENDITE!K168-(I_VENDITE!K168*-$F50))-(I_VENDITE!K168*$E50)-(I_VENDITE!K168*$G50))*I_VENDITE!J222</f>
        <v>9988</v>
      </c>
      <c r="O50" s="106">
        <f>((I_VENDITE!L168-(I_VENDITE!L168*-$F50))-(I_VENDITE!L168*$E50)-(I_VENDITE!L168*$G50))*I_VENDITE!K222</f>
        <v>9988</v>
      </c>
      <c r="P50" s="106">
        <f>((I_VENDITE!M168-(I_VENDITE!M168*-$F50))-(I_VENDITE!M168*$E50)-(I_VENDITE!M168*$G50))*I_VENDITE!L222</f>
        <v>9988</v>
      </c>
      <c r="Q50" s="106">
        <f>((I_VENDITE!N168-(I_VENDITE!N168*-$F50))-(I_VENDITE!N168*$E50)-(I_VENDITE!N168*$G50))*I_VENDITE!M222</f>
        <v>9988</v>
      </c>
      <c r="R50" s="106">
        <f>((I_VENDITE!O168-(I_VENDITE!O168*-$F50))-(I_VENDITE!O168*$E50)-(I_VENDITE!O168*$G50))*I_VENDITE!N222</f>
        <v>9988</v>
      </c>
      <c r="S50" s="106">
        <f>((I_VENDITE!P168-(I_VENDITE!P168*-$F50))-(I_VENDITE!P168*$E50)-(I_VENDITE!P168*$G50))*I_VENDITE!O222</f>
        <v>9988</v>
      </c>
      <c r="T50" s="106">
        <f>((I_VENDITE!Q168-(I_VENDITE!Q168*-$F50))-(I_VENDITE!Q168*$E50)-(I_VENDITE!Q168*$G50))*I_VENDITE!P222</f>
        <v>9988</v>
      </c>
      <c r="U50" s="106">
        <f>((I_VENDITE!R168-(I_VENDITE!R168*-$F50))-(I_VENDITE!R168*$E50)-(I_VENDITE!R168*$G50))*I_VENDITE!Q222</f>
        <v>9988</v>
      </c>
      <c r="V50" s="106">
        <f>((I_VENDITE!S168-(I_VENDITE!S168*-$F50))-(I_VENDITE!S168*$E50)-(I_VENDITE!S168*$G50))*I_VENDITE!R222</f>
        <v>9988</v>
      </c>
      <c r="W50" s="106">
        <f>((I_VENDITE!T168-(I_VENDITE!T168*-$F50))-(I_VENDITE!T168*$E50)-(I_VENDITE!T168*$G50))*I_VENDITE!S222</f>
        <v>9988</v>
      </c>
      <c r="X50" s="106">
        <f>((I_VENDITE!U168-(I_VENDITE!U168*-$F50))-(I_VENDITE!U168*$E50)-(I_VENDITE!U168*$G50))*I_VENDITE!T222</f>
        <v>9988</v>
      </c>
      <c r="Y50" s="106">
        <f>((I_VENDITE!V168-(I_VENDITE!V168*-$F50))-(I_VENDITE!V168*$E50)-(I_VENDITE!V168*$G50))*I_VENDITE!U222</f>
        <v>9988</v>
      </c>
      <c r="Z50" s="106">
        <f>((I_VENDITE!W168-(I_VENDITE!W168*-$F50))-(I_VENDITE!W168*$E50)-(I_VENDITE!W168*$G50))*I_VENDITE!V222</f>
        <v>9988</v>
      </c>
      <c r="AA50" s="106">
        <f>((I_VENDITE!X168-(I_VENDITE!X168*-$F50))-(I_VENDITE!X168*$E50)-(I_VENDITE!X168*$G50))*I_VENDITE!W222</f>
        <v>9988</v>
      </c>
      <c r="AB50" s="106">
        <f>((I_VENDITE!Y168-(I_VENDITE!Y168*-$F50))-(I_VENDITE!Y168*$E50)-(I_VENDITE!Y168*$G50))*I_VENDITE!X222</f>
        <v>9988</v>
      </c>
      <c r="AC50" s="106">
        <f>((I_VENDITE!Z168-(I_VENDITE!Z168*-$F50))-(I_VENDITE!Z168*$E50)-(I_VENDITE!Z168*$G50))*I_VENDITE!Y222</f>
        <v>9988</v>
      </c>
      <c r="AD50" s="106">
        <f>((I_VENDITE!AA168-(I_VENDITE!AA168*-$F50))-(I_VENDITE!AA168*$E50)-(I_VENDITE!AA168*$G50))*I_VENDITE!Z222</f>
        <v>9988</v>
      </c>
      <c r="AE50" s="106">
        <f>((I_VENDITE!AB168-(I_VENDITE!AB168*-$F50))-(I_VENDITE!AB168*$E50)-(I_VENDITE!AB168*$G50))*I_VENDITE!AA222</f>
        <v>9988</v>
      </c>
      <c r="AF50" s="106">
        <f>((I_VENDITE!AC168-(I_VENDITE!AC168*-$F50))-(I_VENDITE!AC168*$E50)-(I_VENDITE!AC168*$G50))*I_VENDITE!AB222</f>
        <v>9988</v>
      </c>
      <c r="AG50" s="106">
        <f>((I_VENDITE!AD168-(I_VENDITE!AD168*-$F50))-(I_VENDITE!AD168*$E50)-(I_VENDITE!AD168*$G50))*I_VENDITE!AC222</f>
        <v>9988</v>
      </c>
      <c r="AH50" s="106">
        <f>((I_VENDITE!AE168-(I_VENDITE!AE168*-$F50))-(I_VENDITE!AE168*$E50)-(I_VENDITE!AE168*$G50))*I_VENDITE!AD222</f>
        <v>9988</v>
      </c>
      <c r="AI50" s="106">
        <f>((I_VENDITE!AF168-(I_VENDITE!AF168*-$F50))-(I_VENDITE!AF168*$E50)-(I_VENDITE!AF168*$G50))*I_VENDITE!AE222</f>
        <v>9988</v>
      </c>
      <c r="AJ50" s="106">
        <f>((I_VENDITE!AG168-(I_VENDITE!AG168*-$F50))-(I_VENDITE!AG168*$E50)-(I_VENDITE!AG168*$G50))*I_VENDITE!AF222</f>
        <v>9988</v>
      </c>
      <c r="AK50" s="106">
        <f>((I_VENDITE!AH168-(I_VENDITE!AH168*-$F50))-(I_VENDITE!AH168*$E50)-(I_VENDITE!AH168*$G50))*I_VENDITE!AG222</f>
        <v>9988</v>
      </c>
      <c r="AL50" s="106">
        <f>((I_VENDITE!AI168-(I_VENDITE!AI168*-$F50))-(I_VENDITE!AI168*$E50)-(I_VENDITE!AI168*$G50))*I_VENDITE!AH222</f>
        <v>9988</v>
      </c>
      <c r="AM50" s="106">
        <f>((I_VENDITE!AJ168-(I_VENDITE!AJ168*-$F50))-(I_VENDITE!AJ168*$E50)-(I_VENDITE!AJ168*$G50))*I_VENDITE!AI222</f>
        <v>9988</v>
      </c>
      <c r="AN50" s="106">
        <f>((I_VENDITE!AK168-(I_VENDITE!AK168*-$F50))-(I_VENDITE!AK168*$E50)-(I_VENDITE!AK168*$G50))*I_VENDITE!AJ222</f>
        <v>9988</v>
      </c>
      <c r="AO50" s="106">
        <f>((I_VENDITE!AL168-(I_VENDITE!AL168*-$F50))-(I_VENDITE!AL168*$E50)-(I_VENDITE!AL168*$G50))*I_VENDITE!AK222</f>
        <v>9988</v>
      </c>
      <c r="AP50" s="106">
        <f>((I_VENDITE!AM168-(I_VENDITE!AM168*-$F50))-(I_VENDITE!AM168*$E50)-(I_VENDITE!AM168*$G50))*I_VENDITE!AL222</f>
        <v>9988</v>
      </c>
      <c r="AQ50" s="106">
        <f>((I_VENDITE!AN168-(I_VENDITE!AN168*-$F50))-(I_VENDITE!AN168*$E50)-(I_VENDITE!AN168*$G50))*I_VENDITE!AM222</f>
        <v>0</v>
      </c>
    </row>
    <row r="51" spans="4:43" ht="15" x14ac:dyDescent="0.25">
      <c r="D51" s="55" t="s">
        <v>603</v>
      </c>
      <c r="E51" s="151">
        <v>1.06E-2</v>
      </c>
      <c r="F51" s="152">
        <v>0.01</v>
      </c>
      <c r="G51" s="151">
        <v>5.9999999999999995E-4</v>
      </c>
      <c r="H51" s="106">
        <f>((I_VENDITE!E169-(I_VENDITE!E169*-$F51))-(I_VENDITE!E169*$E51)-(I_VENDITE!E169*$G51))*I_VENDITE!D223</f>
        <v>9988</v>
      </c>
      <c r="I51" s="106">
        <f>((I_VENDITE!F169-(I_VENDITE!F169*-$F51))-(I_VENDITE!F169*$E51)-(I_VENDITE!F169*$G51))*I_VENDITE!E223</f>
        <v>9988</v>
      </c>
      <c r="J51" s="106">
        <f>((I_VENDITE!G169-(I_VENDITE!G169*-$F51))-(I_VENDITE!G169*$E51)-(I_VENDITE!G169*$G51))*I_VENDITE!F223</f>
        <v>9988</v>
      </c>
      <c r="K51" s="106">
        <f>((I_VENDITE!H169-(I_VENDITE!H169*-$F51))-(I_VENDITE!H169*$E51)-(I_VENDITE!H169*$G51))*I_VENDITE!G223</f>
        <v>9988</v>
      </c>
      <c r="L51" s="106">
        <f>((I_VENDITE!I169-(I_VENDITE!I169*-$F51))-(I_VENDITE!I169*$E51)-(I_VENDITE!I169*$G51))*I_VENDITE!H223</f>
        <v>9988</v>
      </c>
      <c r="M51" s="106">
        <f>((I_VENDITE!J169-(I_VENDITE!J169*-$F51))-(I_VENDITE!J169*$E51)-(I_VENDITE!J169*$G51))*I_VENDITE!I223</f>
        <v>9988</v>
      </c>
      <c r="N51" s="106">
        <f>((I_VENDITE!K169-(I_VENDITE!K169*-$F51))-(I_VENDITE!K169*$E51)-(I_VENDITE!K169*$G51))*I_VENDITE!J223</f>
        <v>9988</v>
      </c>
      <c r="O51" s="106">
        <f>((I_VENDITE!L169-(I_VENDITE!L169*-$F51))-(I_VENDITE!L169*$E51)-(I_VENDITE!L169*$G51))*I_VENDITE!K223</f>
        <v>9988</v>
      </c>
      <c r="P51" s="106">
        <f>((I_VENDITE!M169-(I_VENDITE!M169*-$F51))-(I_VENDITE!M169*$E51)-(I_VENDITE!M169*$G51))*I_VENDITE!L223</f>
        <v>9988</v>
      </c>
      <c r="Q51" s="106">
        <f>((I_VENDITE!N169-(I_VENDITE!N169*-$F51))-(I_VENDITE!N169*$E51)-(I_VENDITE!N169*$G51))*I_VENDITE!M223</f>
        <v>9988</v>
      </c>
      <c r="R51" s="106">
        <f>((I_VENDITE!O169-(I_VENDITE!O169*-$F51))-(I_VENDITE!O169*$E51)-(I_VENDITE!O169*$G51))*I_VENDITE!N223</f>
        <v>9988</v>
      </c>
      <c r="S51" s="106">
        <f>((I_VENDITE!P169-(I_VENDITE!P169*-$F51))-(I_VENDITE!P169*$E51)-(I_VENDITE!P169*$G51))*I_VENDITE!O223</f>
        <v>9988</v>
      </c>
      <c r="T51" s="106">
        <f>((I_VENDITE!Q169-(I_VENDITE!Q169*-$F51))-(I_VENDITE!Q169*$E51)-(I_VENDITE!Q169*$G51))*I_VENDITE!P223</f>
        <v>9988</v>
      </c>
      <c r="U51" s="106">
        <f>((I_VENDITE!R169-(I_VENDITE!R169*-$F51))-(I_VENDITE!R169*$E51)-(I_VENDITE!R169*$G51))*I_VENDITE!Q223</f>
        <v>9988</v>
      </c>
      <c r="V51" s="106">
        <f>((I_VENDITE!S169-(I_VENDITE!S169*-$F51))-(I_VENDITE!S169*$E51)-(I_VENDITE!S169*$G51))*I_VENDITE!R223</f>
        <v>9988</v>
      </c>
      <c r="W51" s="106">
        <f>((I_VENDITE!T169-(I_VENDITE!T169*-$F51))-(I_VENDITE!T169*$E51)-(I_VENDITE!T169*$G51))*I_VENDITE!S223</f>
        <v>9988</v>
      </c>
      <c r="X51" s="106">
        <f>((I_VENDITE!U169-(I_VENDITE!U169*-$F51))-(I_VENDITE!U169*$E51)-(I_VENDITE!U169*$G51))*I_VENDITE!T223</f>
        <v>9988</v>
      </c>
      <c r="Y51" s="106">
        <f>((I_VENDITE!V169-(I_VENDITE!V169*-$F51))-(I_VENDITE!V169*$E51)-(I_VENDITE!V169*$G51))*I_VENDITE!U223</f>
        <v>9988</v>
      </c>
      <c r="Z51" s="106">
        <f>((I_VENDITE!W169-(I_VENDITE!W169*-$F51))-(I_VENDITE!W169*$E51)-(I_VENDITE!W169*$G51))*I_VENDITE!V223</f>
        <v>9988</v>
      </c>
      <c r="AA51" s="106">
        <f>((I_VENDITE!X169-(I_VENDITE!X169*-$F51))-(I_VENDITE!X169*$E51)-(I_VENDITE!X169*$G51))*I_VENDITE!W223</f>
        <v>9988</v>
      </c>
      <c r="AB51" s="106">
        <f>((I_VENDITE!Y169-(I_VENDITE!Y169*-$F51))-(I_VENDITE!Y169*$E51)-(I_VENDITE!Y169*$G51))*I_VENDITE!X223</f>
        <v>9988</v>
      </c>
      <c r="AC51" s="106">
        <f>((I_VENDITE!Z169-(I_VENDITE!Z169*-$F51))-(I_VENDITE!Z169*$E51)-(I_VENDITE!Z169*$G51))*I_VENDITE!Y223</f>
        <v>9988</v>
      </c>
      <c r="AD51" s="106">
        <f>((I_VENDITE!AA169-(I_VENDITE!AA169*-$F51))-(I_VENDITE!AA169*$E51)-(I_VENDITE!AA169*$G51))*I_VENDITE!Z223</f>
        <v>9988</v>
      </c>
      <c r="AE51" s="106">
        <f>((I_VENDITE!AB169-(I_VENDITE!AB169*-$F51))-(I_VENDITE!AB169*$E51)-(I_VENDITE!AB169*$G51))*I_VENDITE!AA223</f>
        <v>9988</v>
      </c>
      <c r="AF51" s="106">
        <f>((I_VENDITE!AC169-(I_VENDITE!AC169*-$F51))-(I_VENDITE!AC169*$E51)-(I_VENDITE!AC169*$G51))*I_VENDITE!AB223</f>
        <v>9988</v>
      </c>
      <c r="AG51" s="106">
        <f>((I_VENDITE!AD169-(I_VENDITE!AD169*-$F51))-(I_VENDITE!AD169*$E51)-(I_VENDITE!AD169*$G51))*I_VENDITE!AC223</f>
        <v>9988</v>
      </c>
      <c r="AH51" s="106">
        <f>((I_VENDITE!AE169-(I_VENDITE!AE169*-$F51))-(I_VENDITE!AE169*$E51)-(I_VENDITE!AE169*$G51))*I_VENDITE!AD223</f>
        <v>9988</v>
      </c>
      <c r="AI51" s="106">
        <f>((I_VENDITE!AF169-(I_VENDITE!AF169*-$F51))-(I_VENDITE!AF169*$E51)-(I_VENDITE!AF169*$G51))*I_VENDITE!AE223</f>
        <v>9988</v>
      </c>
      <c r="AJ51" s="106">
        <f>((I_VENDITE!AG169-(I_VENDITE!AG169*-$F51))-(I_VENDITE!AG169*$E51)-(I_VENDITE!AG169*$G51))*I_VENDITE!AF223</f>
        <v>9988</v>
      </c>
      <c r="AK51" s="106">
        <f>((I_VENDITE!AH169-(I_VENDITE!AH169*-$F51))-(I_VENDITE!AH169*$E51)-(I_VENDITE!AH169*$G51))*I_VENDITE!AG223</f>
        <v>9988</v>
      </c>
      <c r="AL51" s="106">
        <f>((I_VENDITE!AI169-(I_VENDITE!AI169*-$F51))-(I_VENDITE!AI169*$E51)-(I_VENDITE!AI169*$G51))*I_VENDITE!AH223</f>
        <v>9988</v>
      </c>
      <c r="AM51" s="106">
        <f>((I_VENDITE!AJ169-(I_VENDITE!AJ169*-$F51))-(I_VENDITE!AJ169*$E51)-(I_VENDITE!AJ169*$G51))*I_VENDITE!AI223</f>
        <v>9988</v>
      </c>
      <c r="AN51" s="106">
        <f>((I_VENDITE!AK169-(I_VENDITE!AK169*-$F51))-(I_VENDITE!AK169*$E51)-(I_VENDITE!AK169*$G51))*I_VENDITE!AJ223</f>
        <v>9988</v>
      </c>
      <c r="AO51" s="106">
        <f>((I_VENDITE!AL169-(I_VENDITE!AL169*-$F51))-(I_VENDITE!AL169*$E51)-(I_VENDITE!AL169*$G51))*I_VENDITE!AK223</f>
        <v>9988</v>
      </c>
      <c r="AP51" s="106">
        <f>((I_VENDITE!AM169-(I_VENDITE!AM169*-$F51))-(I_VENDITE!AM169*$E51)-(I_VENDITE!AM169*$G51))*I_VENDITE!AL223</f>
        <v>9988</v>
      </c>
      <c r="AQ51" s="106">
        <f>((I_VENDITE!AN169-(I_VENDITE!AN169*-$F51))-(I_VENDITE!AN169*$E51)-(I_VENDITE!AN169*$G51))*I_VENDITE!AM223</f>
        <v>0</v>
      </c>
    </row>
    <row r="52" spans="4:43" ht="15" x14ac:dyDescent="0.25">
      <c r="D52" s="55" t="s">
        <v>604</v>
      </c>
      <c r="E52" s="151">
        <v>1.06E-2</v>
      </c>
      <c r="F52" s="152">
        <v>0.01</v>
      </c>
      <c r="G52" s="151">
        <v>5.9999999999999995E-4</v>
      </c>
      <c r="H52" s="106">
        <f>((I_VENDITE!E170-(I_VENDITE!E170*-$F52))-(I_VENDITE!E170*$E52)-(I_VENDITE!E170*$G52))*I_VENDITE!D224</f>
        <v>9988</v>
      </c>
      <c r="I52" s="106">
        <f>((I_VENDITE!F170-(I_VENDITE!F170*-$F52))-(I_VENDITE!F170*$E52)-(I_VENDITE!F170*$G52))*I_VENDITE!E224</f>
        <v>9988</v>
      </c>
      <c r="J52" s="106">
        <f>((I_VENDITE!G170-(I_VENDITE!G170*-$F52))-(I_VENDITE!G170*$E52)-(I_VENDITE!G170*$G52))*I_VENDITE!F224</f>
        <v>9988</v>
      </c>
      <c r="K52" s="106">
        <f>((I_VENDITE!H170-(I_VENDITE!H170*-$F52))-(I_VENDITE!H170*$E52)-(I_VENDITE!H170*$G52))*I_VENDITE!G224</f>
        <v>9988</v>
      </c>
      <c r="L52" s="106">
        <f>((I_VENDITE!I170-(I_VENDITE!I170*-$F52))-(I_VENDITE!I170*$E52)-(I_VENDITE!I170*$G52))*I_VENDITE!H224</f>
        <v>9988</v>
      </c>
      <c r="M52" s="106">
        <f>((I_VENDITE!J170-(I_VENDITE!J170*-$F52))-(I_VENDITE!J170*$E52)-(I_VENDITE!J170*$G52))*I_VENDITE!I224</f>
        <v>9988</v>
      </c>
      <c r="N52" s="106">
        <f>((I_VENDITE!K170-(I_VENDITE!K170*-$F52))-(I_VENDITE!K170*$E52)-(I_VENDITE!K170*$G52))*I_VENDITE!J224</f>
        <v>9988</v>
      </c>
      <c r="O52" s="106">
        <f>((I_VENDITE!L170-(I_VENDITE!L170*-$F52))-(I_VENDITE!L170*$E52)-(I_VENDITE!L170*$G52))*I_VENDITE!K224</f>
        <v>9988</v>
      </c>
      <c r="P52" s="106">
        <f>((I_VENDITE!M170-(I_VENDITE!M170*-$F52))-(I_VENDITE!M170*$E52)-(I_VENDITE!M170*$G52))*I_VENDITE!L224</f>
        <v>9988</v>
      </c>
      <c r="Q52" s="106">
        <f>((I_VENDITE!N170-(I_VENDITE!N170*-$F52))-(I_VENDITE!N170*$E52)-(I_VENDITE!N170*$G52))*I_VENDITE!M224</f>
        <v>9988</v>
      </c>
      <c r="R52" s="106">
        <f>((I_VENDITE!O170-(I_VENDITE!O170*-$F52))-(I_VENDITE!O170*$E52)-(I_VENDITE!O170*$G52))*I_VENDITE!N224</f>
        <v>9988</v>
      </c>
      <c r="S52" s="106">
        <f>((I_VENDITE!P170-(I_VENDITE!P170*-$F52))-(I_VENDITE!P170*$E52)-(I_VENDITE!P170*$G52))*I_VENDITE!O224</f>
        <v>9988</v>
      </c>
      <c r="T52" s="106">
        <f>((I_VENDITE!Q170-(I_VENDITE!Q170*-$F52))-(I_VENDITE!Q170*$E52)-(I_VENDITE!Q170*$G52))*I_VENDITE!P224</f>
        <v>9988</v>
      </c>
      <c r="U52" s="106">
        <f>((I_VENDITE!R170-(I_VENDITE!R170*-$F52))-(I_VENDITE!R170*$E52)-(I_VENDITE!R170*$G52))*I_VENDITE!Q224</f>
        <v>9988</v>
      </c>
      <c r="V52" s="106">
        <f>((I_VENDITE!S170-(I_VENDITE!S170*-$F52))-(I_VENDITE!S170*$E52)-(I_VENDITE!S170*$G52))*I_VENDITE!R224</f>
        <v>9988</v>
      </c>
      <c r="W52" s="106">
        <f>((I_VENDITE!T170-(I_VENDITE!T170*-$F52))-(I_VENDITE!T170*$E52)-(I_VENDITE!T170*$G52))*I_VENDITE!S224</f>
        <v>9988</v>
      </c>
      <c r="X52" s="106">
        <f>((I_VENDITE!U170-(I_VENDITE!U170*-$F52))-(I_VENDITE!U170*$E52)-(I_VENDITE!U170*$G52))*I_VENDITE!T224</f>
        <v>9988</v>
      </c>
      <c r="Y52" s="106">
        <f>((I_VENDITE!V170-(I_VENDITE!V170*-$F52))-(I_VENDITE!V170*$E52)-(I_VENDITE!V170*$G52))*I_VENDITE!U224</f>
        <v>9988</v>
      </c>
      <c r="Z52" s="106">
        <f>((I_VENDITE!W170-(I_VENDITE!W170*-$F52))-(I_VENDITE!W170*$E52)-(I_VENDITE!W170*$G52))*I_VENDITE!V224</f>
        <v>9988</v>
      </c>
      <c r="AA52" s="106">
        <f>((I_VENDITE!X170-(I_VENDITE!X170*-$F52))-(I_VENDITE!X170*$E52)-(I_VENDITE!X170*$G52))*I_VENDITE!W224</f>
        <v>9988</v>
      </c>
      <c r="AB52" s="106">
        <f>((I_VENDITE!Y170-(I_VENDITE!Y170*-$F52))-(I_VENDITE!Y170*$E52)-(I_VENDITE!Y170*$G52))*I_VENDITE!X224</f>
        <v>9988</v>
      </c>
      <c r="AC52" s="106">
        <f>((I_VENDITE!Z170-(I_VENDITE!Z170*-$F52))-(I_VENDITE!Z170*$E52)-(I_VENDITE!Z170*$G52))*I_VENDITE!Y224</f>
        <v>9988</v>
      </c>
      <c r="AD52" s="106">
        <f>((I_VENDITE!AA170-(I_VENDITE!AA170*-$F52))-(I_VENDITE!AA170*$E52)-(I_VENDITE!AA170*$G52))*I_VENDITE!Z224</f>
        <v>9988</v>
      </c>
      <c r="AE52" s="106">
        <f>((I_VENDITE!AB170-(I_VENDITE!AB170*-$F52))-(I_VENDITE!AB170*$E52)-(I_VENDITE!AB170*$G52))*I_VENDITE!AA224</f>
        <v>9988</v>
      </c>
      <c r="AF52" s="106">
        <f>((I_VENDITE!AC170-(I_VENDITE!AC170*-$F52))-(I_VENDITE!AC170*$E52)-(I_VENDITE!AC170*$G52))*I_VENDITE!AB224</f>
        <v>9988</v>
      </c>
      <c r="AG52" s="106">
        <f>((I_VENDITE!AD170-(I_VENDITE!AD170*-$F52))-(I_VENDITE!AD170*$E52)-(I_VENDITE!AD170*$G52))*I_VENDITE!AC224</f>
        <v>9988</v>
      </c>
      <c r="AH52" s="106">
        <f>((I_VENDITE!AE170-(I_VENDITE!AE170*-$F52))-(I_VENDITE!AE170*$E52)-(I_VENDITE!AE170*$G52))*I_VENDITE!AD224</f>
        <v>9988</v>
      </c>
      <c r="AI52" s="106">
        <f>((I_VENDITE!AF170-(I_VENDITE!AF170*-$F52))-(I_VENDITE!AF170*$E52)-(I_VENDITE!AF170*$G52))*I_VENDITE!AE224</f>
        <v>9988</v>
      </c>
      <c r="AJ52" s="106">
        <f>((I_VENDITE!AG170-(I_VENDITE!AG170*-$F52))-(I_VENDITE!AG170*$E52)-(I_VENDITE!AG170*$G52))*I_VENDITE!AF224</f>
        <v>9988</v>
      </c>
      <c r="AK52" s="106">
        <f>((I_VENDITE!AH170-(I_VENDITE!AH170*-$F52))-(I_VENDITE!AH170*$E52)-(I_VENDITE!AH170*$G52))*I_VENDITE!AG224</f>
        <v>9988</v>
      </c>
      <c r="AL52" s="106">
        <f>((I_VENDITE!AI170-(I_VENDITE!AI170*-$F52))-(I_VENDITE!AI170*$E52)-(I_VENDITE!AI170*$G52))*I_VENDITE!AH224</f>
        <v>9988</v>
      </c>
      <c r="AM52" s="106">
        <f>((I_VENDITE!AJ170-(I_VENDITE!AJ170*-$F52))-(I_VENDITE!AJ170*$E52)-(I_VENDITE!AJ170*$G52))*I_VENDITE!AI224</f>
        <v>9988</v>
      </c>
      <c r="AN52" s="106">
        <f>((I_VENDITE!AK170-(I_VENDITE!AK170*-$F52))-(I_VENDITE!AK170*$E52)-(I_VENDITE!AK170*$G52))*I_VENDITE!AJ224</f>
        <v>9988</v>
      </c>
      <c r="AO52" s="106">
        <f>((I_VENDITE!AL170-(I_VENDITE!AL170*-$F52))-(I_VENDITE!AL170*$E52)-(I_VENDITE!AL170*$G52))*I_VENDITE!AK224</f>
        <v>9988</v>
      </c>
      <c r="AP52" s="106">
        <f>((I_VENDITE!AM170-(I_VENDITE!AM170*-$F52))-(I_VENDITE!AM170*$E52)-(I_VENDITE!AM170*$G52))*I_VENDITE!AL224</f>
        <v>9988</v>
      </c>
      <c r="AQ52" s="106">
        <f>((I_VENDITE!AN170-(I_VENDITE!AN170*-$F52))-(I_VENDITE!AN170*$E52)-(I_VENDITE!AN170*$G52))*I_VENDITE!AM224</f>
        <v>0</v>
      </c>
    </row>
    <row r="53" spans="4:43" ht="15" x14ac:dyDescent="0.25">
      <c r="D53" s="55" t="s">
        <v>618</v>
      </c>
      <c r="H53" s="71">
        <f t="shared" ref="H53:AQ53" si="0">SUM(H3:H52)</f>
        <v>1426506.1359999999</v>
      </c>
      <c r="I53" s="71">
        <f t="shared" si="0"/>
        <v>902615.55999999994</v>
      </c>
      <c r="J53" s="71">
        <f t="shared" si="0"/>
        <v>902615.55999999994</v>
      </c>
      <c r="K53" s="71">
        <f t="shared" si="0"/>
        <v>902615.55999999994</v>
      </c>
      <c r="L53" s="71">
        <f t="shared" si="0"/>
        <v>902615.55999999994</v>
      </c>
      <c r="M53" s="71">
        <f t="shared" si="0"/>
        <v>902615.55999999994</v>
      </c>
      <c r="N53" s="71">
        <f t="shared" si="0"/>
        <v>902615.55999999994</v>
      </c>
      <c r="O53" s="71">
        <f t="shared" si="0"/>
        <v>902615.55999999994</v>
      </c>
      <c r="P53" s="71">
        <f t="shared" si="0"/>
        <v>902615.55999999994</v>
      </c>
      <c r="Q53" s="71">
        <f t="shared" si="0"/>
        <v>902615.55999999994</v>
      </c>
      <c r="R53" s="71">
        <f t="shared" si="0"/>
        <v>902615.55999999994</v>
      </c>
      <c r="S53" s="71">
        <f t="shared" si="0"/>
        <v>902615.55999999994</v>
      </c>
      <c r="T53" s="71">
        <f t="shared" si="0"/>
        <v>902615.55999999994</v>
      </c>
      <c r="U53" s="71">
        <f t="shared" si="0"/>
        <v>902615.55999999994</v>
      </c>
      <c r="V53" s="71">
        <f t="shared" si="0"/>
        <v>902615.55999999994</v>
      </c>
      <c r="W53" s="71">
        <f t="shared" si="0"/>
        <v>902615.55999999994</v>
      </c>
      <c r="X53" s="71">
        <f t="shared" si="0"/>
        <v>902615.55999999994</v>
      </c>
      <c r="Y53" s="71">
        <f t="shared" si="0"/>
        <v>902615.55999999994</v>
      </c>
      <c r="Z53" s="71">
        <f t="shared" si="0"/>
        <v>902615.55999999994</v>
      </c>
      <c r="AA53" s="71">
        <f t="shared" si="0"/>
        <v>902615.55999999994</v>
      </c>
      <c r="AB53" s="71">
        <f t="shared" si="0"/>
        <v>902615.55999999994</v>
      </c>
      <c r="AC53" s="71">
        <f t="shared" si="0"/>
        <v>902615.55999999994</v>
      </c>
      <c r="AD53" s="71">
        <f t="shared" si="0"/>
        <v>902615.55999999994</v>
      </c>
      <c r="AE53" s="71">
        <f t="shared" si="0"/>
        <v>902615.55999999994</v>
      </c>
      <c r="AF53" s="71">
        <f t="shared" si="0"/>
        <v>902615.55999999994</v>
      </c>
      <c r="AG53" s="71">
        <f t="shared" si="0"/>
        <v>902615.55999999994</v>
      </c>
      <c r="AH53" s="71">
        <f t="shared" si="0"/>
        <v>902615.55999999994</v>
      </c>
      <c r="AI53" s="71">
        <f t="shared" si="0"/>
        <v>902615.55999999994</v>
      </c>
      <c r="AJ53" s="71">
        <f t="shared" si="0"/>
        <v>902615.55999999994</v>
      </c>
      <c r="AK53" s="71">
        <f t="shared" si="0"/>
        <v>902615.55999999994</v>
      </c>
      <c r="AL53" s="71">
        <f t="shared" si="0"/>
        <v>902615.55999999994</v>
      </c>
      <c r="AM53" s="71">
        <f t="shared" si="0"/>
        <v>902615.55999999994</v>
      </c>
      <c r="AN53" s="71">
        <f t="shared" si="0"/>
        <v>902615.55999999994</v>
      </c>
      <c r="AO53" s="71">
        <f t="shared" si="0"/>
        <v>902615.55999999994</v>
      </c>
      <c r="AP53" s="71">
        <f t="shared" si="0"/>
        <v>902615.55999999994</v>
      </c>
      <c r="AQ53" s="71">
        <f t="shared" si="0"/>
        <v>0</v>
      </c>
    </row>
    <row r="56" spans="4:43" s="154" customFormat="1" x14ac:dyDescent="0.2">
      <c r="D56" s="154" t="s">
        <v>652</v>
      </c>
      <c r="E56" s="155">
        <f>+H2</f>
        <v>43861</v>
      </c>
      <c r="F56" s="155">
        <f t="shared" ref="F56:AN56" si="1">+I2</f>
        <v>43890</v>
      </c>
      <c r="G56" s="155">
        <f t="shared" si="1"/>
        <v>43921</v>
      </c>
      <c r="H56" s="155">
        <f t="shared" si="1"/>
        <v>43951</v>
      </c>
      <c r="I56" s="155">
        <f t="shared" si="1"/>
        <v>43982</v>
      </c>
      <c r="J56" s="155">
        <f t="shared" si="1"/>
        <v>44012</v>
      </c>
      <c r="K56" s="155">
        <f t="shared" si="1"/>
        <v>44043</v>
      </c>
      <c r="L56" s="155">
        <f t="shared" si="1"/>
        <v>44074</v>
      </c>
      <c r="M56" s="155">
        <f t="shared" si="1"/>
        <v>44104</v>
      </c>
      <c r="N56" s="155">
        <f t="shared" si="1"/>
        <v>44135</v>
      </c>
      <c r="O56" s="155">
        <f t="shared" si="1"/>
        <v>44165</v>
      </c>
      <c r="P56" s="155">
        <f t="shared" si="1"/>
        <v>44196</v>
      </c>
      <c r="Q56" s="155">
        <f t="shared" si="1"/>
        <v>44227</v>
      </c>
      <c r="R56" s="155">
        <f t="shared" si="1"/>
        <v>44255</v>
      </c>
      <c r="S56" s="155">
        <f t="shared" si="1"/>
        <v>44286</v>
      </c>
      <c r="T56" s="155">
        <f t="shared" si="1"/>
        <v>44316</v>
      </c>
      <c r="U56" s="155">
        <f t="shared" si="1"/>
        <v>44347</v>
      </c>
      <c r="V56" s="155">
        <f t="shared" si="1"/>
        <v>44377</v>
      </c>
      <c r="W56" s="155">
        <f t="shared" si="1"/>
        <v>44408</v>
      </c>
      <c r="X56" s="155">
        <f t="shared" si="1"/>
        <v>44439</v>
      </c>
      <c r="Y56" s="155">
        <f t="shared" si="1"/>
        <v>44469</v>
      </c>
      <c r="Z56" s="155">
        <f t="shared" si="1"/>
        <v>44500</v>
      </c>
      <c r="AA56" s="155">
        <f t="shared" si="1"/>
        <v>44530</v>
      </c>
      <c r="AB56" s="155">
        <f t="shared" si="1"/>
        <v>44561</v>
      </c>
      <c r="AC56" s="155">
        <f t="shared" si="1"/>
        <v>44592</v>
      </c>
      <c r="AD56" s="155">
        <f t="shared" si="1"/>
        <v>44620</v>
      </c>
      <c r="AE56" s="155">
        <f t="shared" si="1"/>
        <v>44651</v>
      </c>
      <c r="AF56" s="155">
        <f t="shared" si="1"/>
        <v>44681</v>
      </c>
      <c r="AG56" s="155">
        <f t="shared" si="1"/>
        <v>44712</v>
      </c>
      <c r="AH56" s="155">
        <f t="shared" si="1"/>
        <v>44742</v>
      </c>
      <c r="AI56" s="155">
        <f t="shared" si="1"/>
        <v>44773</v>
      </c>
      <c r="AJ56" s="155">
        <f t="shared" si="1"/>
        <v>44804</v>
      </c>
      <c r="AK56" s="155">
        <f t="shared" si="1"/>
        <v>44834</v>
      </c>
      <c r="AL56" s="155">
        <f t="shared" si="1"/>
        <v>44865</v>
      </c>
      <c r="AM56" s="155">
        <f t="shared" si="1"/>
        <v>44895</v>
      </c>
      <c r="AN56" s="155">
        <f t="shared" si="1"/>
        <v>44926</v>
      </c>
    </row>
    <row r="57" spans="4:43" x14ac:dyDescent="0.2">
      <c r="D57" s="55" t="str">
        <f>+D3</f>
        <v>Farmaco 1</v>
      </c>
      <c r="E57" s="66">
        <f>+H3*I_VENDITE!$E$227</f>
        <v>5992.8</v>
      </c>
      <c r="F57" s="66">
        <f>+I3*I_VENDITE!$E$227</f>
        <v>3995.2000000000003</v>
      </c>
      <c r="G57" s="66">
        <f>+J3*I_VENDITE!$E$227</f>
        <v>3995.2000000000003</v>
      </c>
      <c r="H57" s="66">
        <f>+K3*I_VENDITE!$E$227</f>
        <v>3995.2000000000003</v>
      </c>
      <c r="I57" s="66">
        <f>+L3*I_VENDITE!$E$227</f>
        <v>3995.2000000000003</v>
      </c>
      <c r="J57" s="66">
        <f>+M3*I_VENDITE!$E$227</f>
        <v>3995.2000000000003</v>
      </c>
      <c r="K57" s="66">
        <f>+N3*I_VENDITE!$E$227</f>
        <v>3995.2000000000003</v>
      </c>
      <c r="L57" s="66">
        <f>+O3*I_VENDITE!$E$227</f>
        <v>3995.2000000000003</v>
      </c>
      <c r="M57" s="66">
        <f>+P3*I_VENDITE!$E$227</f>
        <v>3995.2000000000003</v>
      </c>
      <c r="N57" s="66">
        <f>+Q3*I_VENDITE!$E$227</f>
        <v>3995.2000000000003</v>
      </c>
      <c r="O57" s="66">
        <f>+R3*I_VENDITE!$E$227</f>
        <v>3995.2000000000003</v>
      </c>
      <c r="P57" s="66">
        <f>+S3*I_VENDITE!$E$227</f>
        <v>3995.2000000000003</v>
      </c>
      <c r="Q57" s="66">
        <f>+T3*I_VENDITE!$E$227</f>
        <v>3995.2000000000003</v>
      </c>
      <c r="R57" s="66">
        <f>+U3*I_VENDITE!$E$227</f>
        <v>3995.2000000000003</v>
      </c>
      <c r="S57" s="66">
        <f>+V3*I_VENDITE!$E$227</f>
        <v>3995.2000000000003</v>
      </c>
      <c r="T57" s="66">
        <f>+W3*I_VENDITE!$E$227</f>
        <v>3995.2000000000003</v>
      </c>
      <c r="U57" s="66">
        <f>+X3*I_VENDITE!$E$227</f>
        <v>3995.2000000000003</v>
      </c>
      <c r="V57" s="66">
        <f>+Y3*I_VENDITE!$E$227</f>
        <v>3995.2000000000003</v>
      </c>
      <c r="W57" s="66">
        <f>+Z3*I_VENDITE!$E$227</f>
        <v>3995.2000000000003</v>
      </c>
      <c r="X57" s="66">
        <f>+AA3*I_VENDITE!$E$227</f>
        <v>3995.2000000000003</v>
      </c>
      <c r="Y57" s="66">
        <f>+AB3*I_VENDITE!$E$227</f>
        <v>3995.2000000000003</v>
      </c>
      <c r="Z57" s="66">
        <f>+AC3*I_VENDITE!$E$227</f>
        <v>3995.2000000000003</v>
      </c>
      <c r="AA57" s="66">
        <f>+AD3*I_VENDITE!$E$227</f>
        <v>3995.2000000000003</v>
      </c>
      <c r="AB57" s="66">
        <f>+AE3*I_VENDITE!$E$227</f>
        <v>3995.2000000000003</v>
      </c>
      <c r="AC57" s="66">
        <f>+AF3*I_VENDITE!$E$227</f>
        <v>3995.2000000000003</v>
      </c>
      <c r="AD57" s="66">
        <f>+AG3*I_VENDITE!$E$227</f>
        <v>3995.2000000000003</v>
      </c>
      <c r="AE57" s="66">
        <f>+AH3*I_VENDITE!$E$227</f>
        <v>3995.2000000000003</v>
      </c>
      <c r="AF57" s="66">
        <f>+AI3*I_VENDITE!$E$227</f>
        <v>3995.2000000000003</v>
      </c>
      <c r="AG57" s="66">
        <f>+AJ3*I_VENDITE!$E$227</f>
        <v>3995.2000000000003</v>
      </c>
      <c r="AH57" s="66">
        <f>+AK3*I_VENDITE!$E$227</f>
        <v>3995.2000000000003</v>
      </c>
      <c r="AI57" s="66">
        <f>+AL3*I_VENDITE!$E$227</f>
        <v>3995.2000000000003</v>
      </c>
      <c r="AJ57" s="66">
        <f>+AM3*I_VENDITE!$E$227</f>
        <v>3995.2000000000003</v>
      </c>
      <c r="AK57" s="66">
        <f>+AN3*I_VENDITE!$E$227</f>
        <v>3995.2000000000003</v>
      </c>
      <c r="AL57" s="66">
        <f>+AO3*I_VENDITE!$E$227</f>
        <v>3995.2000000000003</v>
      </c>
      <c r="AM57" s="66">
        <f>+AP3*I_VENDITE!$E$227</f>
        <v>3995.2000000000003</v>
      </c>
      <c r="AN57" s="66">
        <f>+AQ3*I_VENDITE!$E$227</f>
        <v>0</v>
      </c>
    </row>
    <row r="58" spans="4:43" x14ac:dyDescent="0.2">
      <c r="D58" s="55" t="str">
        <f t="shared" ref="D58:D106" si="2">+D4</f>
        <v>Farmaco 2</v>
      </c>
      <c r="E58" s="66">
        <f>+H4*I_VENDITE!$E$227</f>
        <v>9588.48</v>
      </c>
      <c r="F58" s="66">
        <f>+I4*I_VENDITE!$E$227</f>
        <v>5992.8</v>
      </c>
      <c r="G58" s="66">
        <f>+J4*I_VENDITE!$E$227</f>
        <v>5992.8</v>
      </c>
      <c r="H58" s="66">
        <f>+K4*I_VENDITE!$E$227</f>
        <v>5992.8</v>
      </c>
      <c r="I58" s="66">
        <f>+L4*I_VENDITE!$E$227</f>
        <v>5992.8</v>
      </c>
      <c r="J58" s="66">
        <f>+M4*I_VENDITE!$E$227</f>
        <v>5992.8</v>
      </c>
      <c r="K58" s="66">
        <f>+N4*I_VENDITE!$E$227</f>
        <v>5992.8</v>
      </c>
      <c r="L58" s="66">
        <f>+O4*I_VENDITE!$E$227</f>
        <v>5992.8</v>
      </c>
      <c r="M58" s="66">
        <f>+P4*I_VENDITE!$E$227</f>
        <v>5992.8</v>
      </c>
      <c r="N58" s="66">
        <f>+Q4*I_VENDITE!$E$227</f>
        <v>5992.8</v>
      </c>
      <c r="O58" s="66">
        <f>+R4*I_VENDITE!$E$227</f>
        <v>5992.8</v>
      </c>
      <c r="P58" s="66">
        <f>+S4*I_VENDITE!$E$227</f>
        <v>5992.8</v>
      </c>
      <c r="Q58" s="66">
        <f>+T4*I_VENDITE!$E$227</f>
        <v>5992.8</v>
      </c>
      <c r="R58" s="66">
        <f>+U4*I_VENDITE!$E$227</f>
        <v>5992.8</v>
      </c>
      <c r="S58" s="66">
        <f>+V4*I_VENDITE!$E$227</f>
        <v>5992.8</v>
      </c>
      <c r="T58" s="66">
        <f>+W4*I_VENDITE!$E$227</f>
        <v>5992.8</v>
      </c>
      <c r="U58" s="66">
        <f>+X4*I_VENDITE!$E$227</f>
        <v>5992.8</v>
      </c>
      <c r="V58" s="66">
        <f>+Y4*I_VENDITE!$E$227</f>
        <v>5992.8</v>
      </c>
      <c r="W58" s="66">
        <f>+Z4*I_VENDITE!$E$227</f>
        <v>5992.8</v>
      </c>
      <c r="X58" s="66">
        <f>+AA4*I_VENDITE!$E$227</f>
        <v>5992.8</v>
      </c>
      <c r="Y58" s="66">
        <f>+AB4*I_VENDITE!$E$227</f>
        <v>5992.8</v>
      </c>
      <c r="Z58" s="66">
        <f>+AC4*I_VENDITE!$E$227</f>
        <v>5992.8</v>
      </c>
      <c r="AA58" s="66">
        <f>+AD4*I_VENDITE!$E$227</f>
        <v>5992.8</v>
      </c>
      <c r="AB58" s="66">
        <f>+AE4*I_VENDITE!$E$227</f>
        <v>5992.8</v>
      </c>
      <c r="AC58" s="66">
        <f>+AF4*I_VENDITE!$E$227</f>
        <v>5992.8</v>
      </c>
      <c r="AD58" s="66">
        <f>+AG4*I_VENDITE!$E$227</f>
        <v>5992.8</v>
      </c>
      <c r="AE58" s="66">
        <f>+AH4*I_VENDITE!$E$227</f>
        <v>5992.8</v>
      </c>
      <c r="AF58" s="66">
        <f>+AI4*I_VENDITE!$E$227</f>
        <v>5992.8</v>
      </c>
      <c r="AG58" s="66">
        <f>+AJ4*I_VENDITE!$E$227</f>
        <v>5992.8</v>
      </c>
      <c r="AH58" s="66">
        <f>+AK4*I_VENDITE!$E$227</f>
        <v>5992.8</v>
      </c>
      <c r="AI58" s="66">
        <f>+AL4*I_VENDITE!$E$227</f>
        <v>5992.8</v>
      </c>
      <c r="AJ58" s="66">
        <f>+AM4*I_VENDITE!$E$227</f>
        <v>5992.8</v>
      </c>
      <c r="AK58" s="66">
        <f>+AN4*I_VENDITE!$E$227</f>
        <v>5992.8</v>
      </c>
      <c r="AL58" s="66">
        <f>+AO4*I_VENDITE!$E$227</f>
        <v>5992.8</v>
      </c>
      <c r="AM58" s="66">
        <f>+AP4*I_VENDITE!$E$227</f>
        <v>5992.8</v>
      </c>
      <c r="AN58" s="66">
        <f>+AQ4*I_VENDITE!$E$227</f>
        <v>0</v>
      </c>
    </row>
    <row r="59" spans="4:43" x14ac:dyDescent="0.2">
      <c r="D59" s="55" t="str">
        <f t="shared" si="2"/>
        <v>Farmaco 3</v>
      </c>
      <c r="E59" s="66">
        <f>+H5*I_VENDITE!$E$227</f>
        <v>2397.12</v>
      </c>
      <c r="F59" s="66">
        <f>+I5*I_VENDITE!$E$227</f>
        <v>799.04</v>
      </c>
      <c r="G59" s="66">
        <f>+J5*I_VENDITE!$E$227</f>
        <v>799.04</v>
      </c>
      <c r="H59" s="66">
        <f>+K5*I_VENDITE!$E$227</f>
        <v>799.04</v>
      </c>
      <c r="I59" s="66">
        <f>+L5*I_VENDITE!$E$227</f>
        <v>799.04</v>
      </c>
      <c r="J59" s="66">
        <f>+M5*I_VENDITE!$E$227</f>
        <v>799.04</v>
      </c>
      <c r="K59" s="66">
        <f>+N5*I_VENDITE!$E$227</f>
        <v>799.04</v>
      </c>
      <c r="L59" s="66">
        <f>+O5*I_VENDITE!$E$227</f>
        <v>799.04</v>
      </c>
      <c r="M59" s="66">
        <f>+P5*I_VENDITE!$E$227</f>
        <v>799.04</v>
      </c>
      <c r="N59" s="66">
        <f>+Q5*I_VENDITE!$E$227</f>
        <v>799.04</v>
      </c>
      <c r="O59" s="66">
        <f>+R5*I_VENDITE!$E$227</f>
        <v>799.04</v>
      </c>
      <c r="P59" s="66">
        <f>+S5*I_VENDITE!$E$227</f>
        <v>799.04</v>
      </c>
      <c r="Q59" s="66">
        <f>+T5*I_VENDITE!$E$227</f>
        <v>799.04</v>
      </c>
      <c r="R59" s="66">
        <f>+U5*I_VENDITE!$E$227</f>
        <v>799.04</v>
      </c>
      <c r="S59" s="66">
        <f>+V5*I_VENDITE!$E$227</f>
        <v>799.04</v>
      </c>
      <c r="T59" s="66">
        <f>+W5*I_VENDITE!$E$227</f>
        <v>799.04</v>
      </c>
      <c r="U59" s="66">
        <f>+X5*I_VENDITE!$E$227</f>
        <v>799.04</v>
      </c>
      <c r="V59" s="66">
        <f>+Y5*I_VENDITE!$E$227</f>
        <v>799.04</v>
      </c>
      <c r="W59" s="66">
        <f>+Z5*I_VENDITE!$E$227</f>
        <v>799.04</v>
      </c>
      <c r="X59" s="66">
        <f>+AA5*I_VENDITE!$E$227</f>
        <v>799.04</v>
      </c>
      <c r="Y59" s="66">
        <f>+AB5*I_VENDITE!$E$227</f>
        <v>799.04</v>
      </c>
      <c r="Z59" s="66">
        <f>+AC5*I_VENDITE!$E$227</f>
        <v>799.04</v>
      </c>
      <c r="AA59" s="66">
        <f>+AD5*I_VENDITE!$E$227</f>
        <v>799.04</v>
      </c>
      <c r="AB59" s="66">
        <f>+AE5*I_VENDITE!$E$227</f>
        <v>799.04</v>
      </c>
      <c r="AC59" s="66">
        <f>+AF5*I_VENDITE!$E$227</f>
        <v>799.04</v>
      </c>
      <c r="AD59" s="66">
        <f>+AG5*I_VENDITE!$E$227</f>
        <v>799.04</v>
      </c>
      <c r="AE59" s="66">
        <f>+AH5*I_VENDITE!$E$227</f>
        <v>799.04</v>
      </c>
      <c r="AF59" s="66">
        <f>+AI5*I_VENDITE!$E$227</f>
        <v>799.04</v>
      </c>
      <c r="AG59" s="66">
        <f>+AJ5*I_VENDITE!$E$227</f>
        <v>799.04</v>
      </c>
      <c r="AH59" s="66">
        <f>+AK5*I_VENDITE!$E$227</f>
        <v>799.04</v>
      </c>
      <c r="AI59" s="66">
        <f>+AL5*I_VENDITE!$E$227</f>
        <v>799.04</v>
      </c>
      <c r="AJ59" s="66">
        <f>+AM5*I_VENDITE!$E$227</f>
        <v>799.04</v>
      </c>
      <c r="AK59" s="66">
        <f>+AN5*I_VENDITE!$E$227</f>
        <v>799.04</v>
      </c>
      <c r="AL59" s="66">
        <f>+AO5*I_VENDITE!$E$227</f>
        <v>799.04</v>
      </c>
      <c r="AM59" s="66">
        <f>+AP5*I_VENDITE!$E$227</f>
        <v>799.04</v>
      </c>
      <c r="AN59" s="66">
        <f>+AQ5*I_VENDITE!$E$227</f>
        <v>0</v>
      </c>
    </row>
    <row r="60" spans="4:43" x14ac:dyDescent="0.2">
      <c r="D60" s="55" t="str">
        <f t="shared" si="2"/>
        <v>Farmaco 4</v>
      </c>
      <c r="E60" s="66">
        <f>+H6*I_VENDITE!$E$227</f>
        <v>1398.32</v>
      </c>
      <c r="F60" s="66">
        <f>+I6*I_VENDITE!$E$227</f>
        <v>699.16</v>
      </c>
      <c r="G60" s="66">
        <f>+J6*I_VENDITE!$E$227</f>
        <v>699.16</v>
      </c>
      <c r="H60" s="66">
        <f>+K6*I_VENDITE!$E$227</f>
        <v>699.16</v>
      </c>
      <c r="I60" s="66">
        <f>+L6*I_VENDITE!$E$227</f>
        <v>699.16</v>
      </c>
      <c r="J60" s="66">
        <f>+M6*I_VENDITE!$E$227</f>
        <v>699.16</v>
      </c>
      <c r="K60" s="66">
        <f>+N6*I_VENDITE!$E$227</f>
        <v>699.16</v>
      </c>
      <c r="L60" s="66">
        <f>+O6*I_VENDITE!$E$227</f>
        <v>699.16</v>
      </c>
      <c r="M60" s="66">
        <f>+P6*I_VENDITE!$E$227</f>
        <v>699.16</v>
      </c>
      <c r="N60" s="66">
        <f>+Q6*I_VENDITE!$E$227</f>
        <v>699.16</v>
      </c>
      <c r="O60" s="66">
        <f>+R6*I_VENDITE!$E$227</f>
        <v>699.16</v>
      </c>
      <c r="P60" s="66">
        <f>+S6*I_VENDITE!$E$227</f>
        <v>699.16</v>
      </c>
      <c r="Q60" s="66">
        <f>+T6*I_VENDITE!$E$227</f>
        <v>699.16</v>
      </c>
      <c r="R60" s="66">
        <f>+U6*I_VENDITE!$E$227</f>
        <v>699.16</v>
      </c>
      <c r="S60" s="66">
        <f>+V6*I_VENDITE!$E$227</f>
        <v>699.16</v>
      </c>
      <c r="T60" s="66">
        <f>+W6*I_VENDITE!$E$227</f>
        <v>699.16</v>
      </c>
      <c r="U60" s="66">
        <f>+X6*I_VENDITE!$E$227</f>
        <v>699.16</v>
      </c>
      <c r="V60" s="66">
        <f>+Y6*I_VENDITE!$E$227</f>
        <v>699.16</v>
      </c>
      <c r="W60" s="66">
        <f>+Z6*I_VENDITE!$E$227</f>
        <v>699.16</v>
      </c>
      <c r="X60" s="66">
        <f>+AA6*I_VENDITE!$E$227</f>
        <v>699.16</v>
      </c>
      <c r="Y60" s="66">
        <f>+AB6*I_VENDITE!$E$227</f>
        <v>699.16</v>
      </c>
      <c r="Z60" s="66">
        <f>+AC6*I_VENDITE!$E$227</f>
        <v>699.16</v>
      </c>
      <c r="AA60" s="66">
        <f>+AD6*I_VENDITE!$E$227</f>
        <v>699.16</v>
      </c>
      <c r="AB60" s="66">
        <f>+AE6*I_VENDITE!$E$227</f>
        <v>699.16</v>
      </c>
      <c r="AC60" s="66">
        <f>+AF6*I_VENDITE!$E$227</f>
        <v>699.16</v>
      </c>
      <c r="AD60" s="66">
        <f>+AG6*I_VENDITE!$E$227</f>
        <v>699.16</v>
      </c>
      <c r="AE60" s="66">
        <f>+AH6*I_VENDITE!$E$227</f>
        <v>699.16</v>
      </c>
      <c r="AF60" s="66">
        <f>+AI6*I_VENDITE!$E$227</f>
        <v>699.16</v>
      </c>
      <c r="AG60" s="66">
        <f>+AJ6*I_VENDITE!$E$227</f>
        <v>699.16</v>
      </c>
      <c r="AH60" s="66">
        <f>+AK6*I_VENDITE!$E$227</f>
        <v>699.16</v>
      </c>
      <c r="AI60" s="66">
        <f>+AL6*I_VENDITE!$E$227</f>
        <v>699.16</v>
      </c>
      <c r="AJ60" s="66">
        <f>+AM6*I_VENDITE!$E$227</f>
        <v>699.16</v>
      </c>
      <c r="AK60" s="66">
        <f>+AN6*I_VENDITE!$E$227</f>
        <v>699.16</v>
      </c>
      <c r="AL60" s="66">
        <f>+AO6*I_VENDITE!$E$227</f>
        <v>699.16</v>
      </c>
      <c r="AM60" s="66">
        <f>+AP6*I_VENDITE!$E$227</f>
        <v>699.16</v>
      </c>
      <c r="AN60" s="66">
        <f>+AQ6*I_VENDITE!$E$227</f>
        <v>0</v>
      </c>
    </row>
    <row r="61" spans="4:43" x14ac:dyDescent="0.2">
      <c r="D61" s="55" t="str">
        <f t="shared" si="2"/>
        <v>Farmaco 5</v>
      </c>
      <c r="E61" s="66">
        <f>+H7*I_VENDITE!$E$227</f>
        <v>1677.9839999999999</v>
      </c>
      <c r="F61" s="66">
        <f>+I7*I_VENDITE!$E$227</f>
        <v>1198.56</v>
      </c>
      <c r="G61" s="66">
        <f>+J7*I_VENDITE!$E$227</f>
        <v>1198.56</v>
      </c>
      <c r="H61" s="66">
        <f>+K7*I_VENDITE!$E$227</f>
        <v>1198.56</v>
      </c>
      <c r="I61" s="66">
        <f>+L7*I_VENDITE!$E$227</f>
        <v>1198.56</v>
      </c>
      <c r="J61" s="66">
        <f>+M7*I_VENDITE!$E$227</f>
        <v>1198.56</v>
      </c>
      <c r="K61" s="66">
        <f>+N7*I_VENDITE!$E$227</f>
        <v>1198.56</v>
      </c>
      <c r="L61" s="66">
        <f>+O7*I_VENDITE!$E$227</f>
        <v>1198.56</v>
      </c>
      <c r="M61" s="66">
        <f>+P7*I_VENDITE!$E$227</f>
        <v>1198.56</v>
      </c>
      <c r="N61" s="66">
        <f>+Q7*I_VENDITE!$E$227</f>
        <v>1198.56</v>
      </c>
      <c r="O61" s="66">
        <f>+R7*I_VENDITE!$E$227</f>
        <v>1198.56</v>
      </c>
      <c r="P61" s="66">
        <f>+S7*I_VENDITE!$E$227</f>
        <v>1198.56</v>
      </c>
      <c r="Q61" s="66">
        <f>+T7*I_VENDITE!$E$227</f>
        <v>1198.56</v>
      </c>
      <c r="R61" s="66">
        <f>+U7*I_VENDITE!$E$227</f>
        <v>1198.56</v>
      </c>
      <c r="S61" s="66">
        <f>+V7*I_VENDITE!$E$227</f>
        <v>1198.56</v>
      </c>
      <c r="T61" s="66">
        <f>+W7*I_VENDITE!$E$227</f>
        <v>1198.56</v>
      </c>
      <c r="U61" s="66">
        <f>+X7*I_VENDITE!$E$227</f>
        <v>1198.56</v>
      </c>
      <c r="V61" s="66">
        <f>+Y7*I_VENDITE!$E$227</f>
        <v>1198.56</v>
      </c>
      <c r="W61" s="66">
        <f>+Z7*I_VENDITE!$E$227</f>
        <v>1198.56</v>
      </c>
      <c r="X61" s="66">
        <f>+AA7*I_VENDITE!$E$227</f>
        <v>1198.56</v>
      </c>
      <c r="Y61" s="66">
        <f>+AB7*I_VENDITE!$E$227</f>
        <v>1198.56</v>
      </c>
      <c r="Z61" s="66">
        <f>+AC7*I_VENDITE!$E$227</f>
        <v>1198.56</v>
      </c>
      <c r="AA61" s="66">
        <f>+AD7*I_VENDITE!$E$227</f>
        <v>1198.56</v>
      </c>
      <c r="AB61" s="66">
        <f>+AE7*I_VENDITE!$E$227</f>
        <v>1198.56</v>
      </c>
      <c r="AC61" s="66">
        <f>+AF7*I_VENDITE!$E$227</f>
        <v>1198.56</v>
      </c>
      <c r="AD61" s="66">
        <f>+AG7*I_VENDITE!$E$227</f>
        <v>1198.56</v>
      </c>
      <c r="AE61" s="66">
        <f>+AH7*I_VENDITE!$E$227</f>
        <v>1198.56</v>
      </c>
      <c r="AF61" s="66">
        <f>+AI7*I_VENDITE!$E$227</f>
        <v>1198.56</v>
      </c>
      <c r="AG61" s="66">
        <f>+AJ7*I_VENDITE!$E$227</f>
        <v>1198.56</v>
      </c>
      <c r="AH61" s="66">
        <f>+AK7*I_VENDITE!$E$227</f>
        <v>1198.56</v>
      </c>
      <c r="AI61" s="66">
        <f>+AL7*I_VENDITE!$E$227</f>
        <v>1198.56</v>
      </c>
      <c r="AJ61" s="66">
        <f>+AM7*I_VENDITE!$E$227</f>
        <v>1198.56</v>
      </c>
      <c r="AK61" s="66">
        <f>+AN7*I_VENDITE!$E$227</f>
        <v>1198.56</v>
      </c>
      <c r="AL61" s="66">
        <f>+AO7*I_VENDITE!$E$227</f>
        <v>1198.56</v>
      </c>
      <c r="AM61" s="66">
        <f>+AP7*I_VENDITE!$E$227</f>
        <v>1198.56</v>
      </c>
      <c r="AN61" s="66">
        <f>+AQ7*I_VENDITE!$E$227</f>
        <v>0</v>
      </c>
    </row>
    <row r="62" spans="4:43" x14ac:dyDescent="0.2">
      <c r="D62" s="55" t="str">
        <f t="shared" si="2"/>
        <v>Farmaco 6</v>
      </c>
      <c r="E62" s="66">
        <f>+H8*I_VENDITE!$E$227</f>
        <v>1358.3680000000002</v>
      </c>
      <c r="F62" s="66">
        <f>+I8*I_VENDITE!$E$227</f>
        <v>799.04</v>
      </c>
      <c r="G62" s="66">
        <f>+J8*I_VENDITE!$E$227</f>
        <v>799.04</v>
      </c>
      <c r="H62" s="66">
        <f>+K8*I_VENDITE!$E$227</f>
        <v>799.04</v>
      </c>
      <c r="I62" s="66">
        <f>+L8*I_VENDITE!$E$227</f>
        <v>799.04</v>
      </c>
      <c r="J62" s="66">
        <f>+M8*I_VENDITE!$E$227</f>
        <v>799.04</v>
      </c>
      <c r="K62" s="66">
        <f>+N8*I_VENDITE!$E$227</f>
        <v>799.04</v>
      </c>
      <c r="L62" s="66">
        <f>+O8*I_VENDITE!$E$227</f>
        <v>799.04</v>
      </c>
      <c r="M62" s="66">
        <f>+P8*I_VENDITE!$E$227</f>
        <v>799.04</v>
      </c>
      <c r="N62" s="66">
        <f>+Q8*I_VENDITE!$E$227</f>
        <v>799.04</v>
      </c>
      <c r="O62" s="66">
        <f>+R8*I_VENDITE!$E$227</f>
        <v>799.04</v>
      </c>
      <c r="P62" s="66">
        <f>+S8*I_VENDITE!$E$227</f>
        <v>799.04</v>
      </c>
      <c r="Q62" s="66">
        <f>+T8*I_VENDITE!$E$227</f>
        <v>799.04</v>
      </c>
      <c r="R62" s="66">
        <f>+U8*I_VENDITE!$E$227</f>
        <v>799.04</v>
      </c>
      <c r="S62" s="66">
        <f>+V8*I_VENDITE!$E$227</f>
        <v>799.04</v>
      </c>
      <c r="T62" s="66">
        <f>+W8*I_VENDITE!$E$227</f>
        <v>799.04</v>
      </c>
      <c r="U62" s="66">
        <f>+X8*I_VENDITE!$E$227</f>
        <v>799.04</v>
      </c>
      <c r="V62" s="66">
        <f>+Y8*I_VENDITE!$E$227</f>
        <v>799.04</v>
      </c>
      <c r="W62" s="66">
        <f>+Z8*I_VENDITE!$E$227</f>
        <v>799.04</v>
      </c>
      <c r="X62" s="66">
        <f>+AA8*I_VENDITE!$E$227</f>
        <v>799.04</v>
      </c>
      <c r="Y62" s="66">
        <f>+AB8*I_VENDITE!$E$227</f>
        <v>799.04</v>
      </c>
      <c r="Z62" s="66">
        <f>+AC8*I_VENDITE!$E$227</f>
        <v>799.04</v>
      </c>
      <c r="AA62" s="66">
        <f>+AD8*I_VENDITE!$E$227</f>
        <v>799.04</v>
      </c>
      <c r="AB62" s="66">
        <f>+AE8*I_VENDITE!$E$227</f>
        <v>799.04</v>
      </c>
      <c r="AC62" s="66">
        <f>+AF8*I_VENDITE!$E$227</f>
        <v>799.04</v>
      </c>
      <c r="AD62" s="66">
        <f>+AG8*I_VENDITE!$E$227</f>
        <v>799.04</v>
      </c>
      <c r="AE62" s="66">
        <f>+AH8*I_VENDITE!$E$227</f>
        <v>799.04</v>
      </c>
      <c r="AF62" s="66">
        <f>+AI8*I_VENDITE!$E$227</f>
        <v>799.04</v>
      </c>
      <c r="AG62" s="66">
        <f>+AJ8*I_VENDITE!$E$227</f>
        <v>799.04</v>
      </c>
      <c r="AH62" s="66">
        <f>+AK8*I_VENDITE!$E$227</f>
        <v>799.04</v>
      </c>
      <c r="AI62" s="66">
        <f>+AL8*I_VENDITE!$E$227</f>
        <v>799.04</v>
      </c>
      <c r="AJ62" s="66">
        <f>+AM8*I_VENDITE!$E$227</f>
        <v>799.04</v>
      </c>
      <c r="AK62" s="66">
        <f>+AN8*I_VENDITE!$E$227</f>
        <v>799.04</v>
      </c>
      <c r="AL62" s="66">
        <f>+AO8*I_VENDITE!$E$227</f>
        <v>799.04</v>
      </c>
      <c r="AM62" s="66">
        <f>+AP8*I_VENDITE!$E$227</f>
        <v>799.04</v>
      </c>
      <c r="AN62" s="66">
        <f>+AQ8*I_VENDITE!$E$227</f>
        <v>0</v>
      </c>
    </row>
    <row r="63" spans="4:43" x14ac:dyDescent="0.2">
      <c r="D63" s="55" t="str">
        <f t="shared" si="2"/>
        <v>Farmaco 7</v>
      </c>
      <c r="E63" s="66">
        <f>+H9*I_VENDITE!$E$227</f>
        <v>4882.1343999999999</v>
      </c>
      <c r="F63" s="66">
        <f>+I9*I_VENDITE!$E$227</f>
        <v>1877.7439999999999</v>
      </c>
      <c r="G63" s="66">
        <f>+J9*I_VENDITE!$E$227</f>
        <v>1877.7439999999999</v>
      </c>
      <c r="H63" s="66">
        <f>+K9*I_VENDITE!$E$227</f>
        <v>1877.7439999999999</v>
      </c>
      <c r="I63" s="66">
        <f>+L9*I_VENDITE!$E$227</f>
        <v>1877.7439999999999</v>
      </c>
      <c r="J63" s="66">
        <f>+M9*I_VENDITE!$E$227</f>
        <v>1877.7439999999999</v>
      </c>
      <c r="K63" s="66">
        <f>+N9*I_VENDITE!$E$227</f>
        <v>1877.7439999999999</v>
      </c>
      <c r="L63" s="66">
        <f>+O9*I_VENDITE!$E$227</f>
        <v>1877.7439999999999</v>
      </c>
      <c r="M63" s="66">
        <f>+P9*I_VENDITE!$E$227</f>
        <v>1877.7439999999999</v>
      </c>
      <c r="N63" s="66">
        <f>+Q9*I_VENDITE!$E$227</f>
        <v>1877.7439999999999</v>
      </c>
      <c r="O63" s="66">
        <f>+R9*I_VENDITE!$E$227</f>
        <v>1877.7439999999999</v>
      </c>
      <c r="P63" s="66">
        <f>+S9*I_VENDITE!$E$227</f>
        <v>1877.7439999999999</v>
      </c>
      <c r="Q63" s="66">
        <f>+T9*I_VENDITE!$E$227</f>
        <v>1877.7439999999999</v>
      </c>
      <c r="R63" s="66">
        <f>+U9*I_VENDITE!$E$227</f>
        <v>1877.7439999999999</v>
      </c>
      <c r="S63" s="66">
        <f>+V9*I_VENDITE!$E$227</f>
        <v>1877.7439999999999</v>
      </c>
      <c r="T63" s="66">
        <f>+W9*I_VENDITE!$E$227</f>
        <v>1877.7439999999999</v>
      </c>
      <c r="U63" s="66">
        <f>+X9*I_VENDITE!$E$227</f>
        <v>1877.7439999999999</v>
      </c>
      <c r="V63" s="66">
        <f>+Y9*I_VENDITE!$E$227</f>
        <v>1877.7439999999999</v>
      </c>
      <c r="W63" s="66">
        <f>+Z9*I_VENDITE!$E$227</f>
        <v>1877.7439999999999</v>
      </c>
      <c r="X63" s="66">
        <f>+AA9*I_VENDITE!$E$227</f>
        <v>1877.7439999999999</v>
      </c>
      <c r="Y63" s="66">
        <f>+AB9*I_VENDITE!$E$227</f>
        <v>1877.7439999999999</v>
      </c>
      <c r="Z63" s="66">
        <f>+AC9*I_VENDITE!$E$227</f>
        <v>1877.7439999999999</v>
      </c>
      <c r="AA63" s="66">
        <f>+AD9*I_VENDITE!$E$227</f>
        <v>1877.7439999999999</v>
      </c>
      <c r="AB63" s="66">
        <f>+AE9*I_VENDITE!$E$227</f>
        <v>1877.7439999999999</v>
      </c>
      <c r="AC63" s="66">
        <f>+AF9*I_VENDITE!$E$227</f>
        <v>1877.7439999999999</v>
      </c>
      <c r="AD63" s="66">
        <f>+AG9*I_VENDITE!$E$227</f>
        <v>1877.7439999999999</v>
      </c>
      <c r="AE63" s="66">
        <f>+AH9*I_VENDITE!$E$227</f>
        <v>1877.7439999999999</v>
      </c>
      <c r="AF63" s="66">
        <f>+AI9*I_VENDITE!$E$227</f>
        <v>1877.7439999999999</v>
      </c>
      <c r="AG63" s="66">
        <f>+AJ9*I_VENDITE!$E$227</f>
        <v>1877.7439999999999</v>
      </c>
      <c r="AH63" s="66">
        <f>+AK9*I_VENDITE!$E$227</f>
        <v>1877.7439999999999</v>
      </c>
      <c r="AI63" s="66">
        <f>+AL9*I_VENDITE!$E$227</f>
        <v>1877.7439999999999</v>
      </c>
      <c r="AJ63" s="66">
        <f>+AM9*I_VENDITE!$E$227</f>
        <v>1877.7439999999999</v>
      </c>
      <c r="AK63" s="66">
        <f>+AN9*I_VENDITE!$E$227</f>
        <v>1877.7439999999999</v>
      </c>
      <c r="AL63" s="66">
        <f>+AO9*I_VENDITE!$E$227</f>
        <v>1877.7439999999999</v>
      </c>
      <c r="AM63" s="66">
        <f>+AP9*I_VENDITE!$E$227</f>
        <v>1877.7439999999999</v>
      </c>
      <c r="AN63" s="66">
        <f>+AQ9*I_VENDITE!$E$227</f>
        <v>0</v>
      </c>
    </row>
    <row r="64" spans="4:43" x14ac:dyDescent="0.2">
      <c r="D64" s="55" t="str">
        <f t="shared" si="2"/>
        <v>Farmaco 8</v>
      </c>
      <c r="E64" s="66">
        <f>+H10*I_VENDITE!$E$227</f>
        <v>8629.6319999999996</v>
      </c>
      <c r="F64" s="66">
        <f>+I10*I_VENDITE!$E$227</f>
        <v>3595.6800000000003</v>
      </c>
      <c r="G64" s="66">
        <f>+J10*I_VENDITE!$E$227</f>
        <v>3595.6800000000003</v>
      </c>
      <c r="H64" s="66">
        <f>+K10*I_VENDITE!$E$227</f>
        <v>3595.6800000000003</v>
      </c>
      <c r="I64" s="66">
        <f>+L10*I_VENDITE!$E$227</f>
        <v>3595.6800000000003</v>
      </c>
      <c r="J64" s="66">
        <f>+M10*I_VENDITE!$E$227</f>
        <v>3595.6800000000003</v>
      </c>
      <c r="K64" s="66">
        <f>+N10*I_VENDITE!$E$227</f>
        <v>3595.6800000000003</v>
      </c>
      <c r="L64" s="66">
        <f>+O10*I_VENDITE!$E$227</f>
        <v>3595.6800000000003</v>
      </c>
      <c r="M64" s="66">
        <f>+P10*I_VENDITE!$E$227</f>
        <v>3595.6800000000003</v>
      </c>
      <c r="N64" s="66">
        <f>+Q10*I_VENDITE!$E$227</f>
        <v>3595.6800000000003</v>
      </c>
      <c r="O64" s="66">
        <f>+R10*I_VENDITE!$E$227</f>
        <v>3595.6800000000003</v>
      </c>
      <c r="P64" s="66">
        <f>+S10*I_VENDITE!$E$227</f>
        <v>3595.6800000000003</v>
      </c>
      <c r="Q64" s="66">
        <f>+T10*I_VENDITE!$E$227</f>
        <v>3595.6800000000003</v>
      </c>
      <c r="R64" s="66">
        <f>+U10*I_VENDITE!$E$227</f>
        <v>3595.6800000000003</v>
      </c>
      <c r="S64" s="66">
        <f>+V10*I_VENDITE!$E$227</f>
        <v>3595.6800000000003</v>
      </c>
      <c r="T64" s="66">
        <f>+W10*I_VENDITE!$E$227</f>
        <v>3595.6800000000003</v>
      </c>
      <c r="U64" s="66">
        <f>+X10*I_VENDITE!$E$227</f>
        <v>3595.6800000000003</v>
      </c>
      <c r="V64" s="66">
        <f>+Y10*I_VENDITE!$E$227</f>
        <v>3595.6800000000003</v>
      </c>
      <c r="W64" s="66">
        <f>+Z10*I_VENDITE!$E$227</f>
        <v>3595.6800000000003</v>
      </c>
      <c r="X64" s="66">
        <f>+AA10*I_VENDITE!$E$227</f>
        <v>3595.6800000000003</v>
      </c>
      <c r="Y64" s="66">
        <f>+AB10*I_VENDITE!$E$227</f>
        <v>3595.6800000000003</v>
      </c>
      <c r="Z64" s="66">
        <f>+AC10*I_VENDITE!$E$227</f>
        <v>3595.6800000000003</v>
      </c>
      <c r="AA64" s="66">
        <f>+AD10*I_VENDITE!$E$227</f>
        <v>3595.6800000000003</v>
      </c>
      <c r="AB64" s="66">
        <f>+AE10*I_VENDITE!$E$227</f>
        <v>3595.6800000000003</v>
      </c>
      <c r="AC64" s="66">
        <f>+AF10*I_VENDITE!$E$227</f>
        <v>3595.6800000000003</v>
      </c>
      <c r="AD64" s="66">
        <f>+AG10*I_VENDITE!$E$227</f>
        <v>3595.6800000000003</v>
      </c>
      <c r="AE64" s="66">
        <f>+AH10*I_VENDITE!$E$227</f>
        <v>3595.6800000000003</v>
      </c>
      <c r="AF64" s="66">
        <f>+AI10*I_VENDITE!$E$227</f>
        <v>3595.6800000000003</v>
      </c>
      <c r="AG64" s="66">
        <f>+AJ10*I_VENDITE!$E$227</f>
        <v>3595.6800000000003</v>
      </c>
      <c r="AH64" s="66">
        <f>+AK10*I_VENDITE!$E$227</f>
        <v>3595.6800000000003</v>
      </c>
      <c r="AI64" s="66">
        <f>+AL10*I_VENDITE!$E$227</f>
        <v>3595.6800000000003</v>
      </c>
      <c r="AJ64" s="66">
        <f>+AM10*I_VENDITE!$E$227</f>
        <v>3595.6800000000003</v>
      </c>
      <c r="AK64" s="66">
        <f>+AN10*I_VENDITE!$E$227</f>
        <v>3595.6800000000003</v>
      </c>
      <c r="AL64" s="66">
        <f>+AO10*I_VENDITE!$E$227</f>
        <v>3595.6800000000003</v>
      </c>
      <c r="AM64" s="66">
        <f>+AP10*I_VENDITE!$E$227</f>
        <v>3595.6800000000003</v>
      </c>
      <c r="AN64" s="66">
        <f>+AQ10*I_VENDITE!$E$227</f>
        <v>0</v>
      </c>
    </row>
    <row r="65" spans="4:40" x14ac:dyDescent="0.2">
      <c r="D65" s="55" t="str">
        <f t="shared" si="2"/>
        <v>Farmaco 9</v>
      </c>
      <c r="E65" s="66">
        <f>+H11*I_VENDITE!$E$227</f>
        <v>1773.8687999999997</v>
      </c>
      <c r="F65" s="66">
        <f>+I11*I_VENDITE!$E$227</f>
        <v>479.42399999999998</v>
      </c>
      <c r="G65" s="66">
        <f>+J11*I_VENDITE!$E$227</f>
        <v>479.42399999999998</v>
      </c>
      <c r="H65" s="66">
        <f>+K11*I_VENDITE!$E$227</f>
        <v>479.42399999999998</v>
      </c>
      <c r="I65" s="66">
        <f>+L11*I_VENDITE!$E$227</f>
        <v>479.42399999999998</v>
      </c>
      <c r="J65" s="66">
        <f>+M11*I_VENDITE!$E$227</f>
        <v>479.42399999999998</v>
      </c>
      <c r="K65" s="66">
        <f>+N11*I_VENDITE!$E$227</f>
        <v>479.42399999999998</v>
      </c>
      <c r="L65" s="66">
        <f>+O11*I_VENDITE!$E$227</f>
        <v>479.42399999999998</v>
      </c>
      <c r="M65" s="66">
        <f>+P11*I_VENDITE!$E$227</f>
        <v>479.42399999999998</v>
      </c>
      <c r="N65" s="66">
        <f>+Q11*I_VENDITE!$E$227</f>
        <v>479.42399999999998</v>
      </c>
      <c r="O65" s="66">
        <f>+R11*I_VENDITE!$E$227</f>
        <v>479.42399999999998</v>
      </c>
      <c r="P65" s="66">
        <f>+S11*I_VENDITE!$E$227</f>
        <v>479.42399999999998</v>
      </c>
      <c r="Q65" s="66">
        <f>+T11*I_VENDITE!$E$227</f>
        <v>479.42399999999998</v>
      </c>
      <c r="R65" s="66">
        <f>+U11*I_VENDITE!$E$227</f>
        <v>479.42399999999998</v>
      </c>
      <c r="S65" s="66">
        <f>+V11*I_VENDITE!$E$227</f>
        <v>479.42399999999998</v>
      </c>
      <c r="T65" s="66">
        <f>+W11*I_VENDITE!$E$227</f>
        <v>479.42399999999998</v>
      </c>
      <c r="U65" s="66">
        <f>+X11*I_VENDITE!$E$227</f>
        <v>479.42399999999998</v>
      </c>
      <c r="V65" s="66">
        <f>+Y11*I_VENDITE!$E$227</f>
        <v>479.42399999999998</v>
      </c>
      <c r="W65" s="66">
        <f>+Z11*I_VENDITE!$E$227</f>
        <v>479.42399999999998</v>
      </c>
      <c r="X65" s="66">
        <f>+AA11*I_VENDITE!$E$227</f>
        <v>479.42399999999998</v>
      </c>
      <c r="Y65" s="66">
        <f>+AB11*I_VENDITE!$E$227</f>
        <v>479.42399999999998</v>
      </c>
      <c r="Z65" s="66">
        <f>+AC11*I_VENDITE!$E$227</f>
        <v>479.42399999999998</v>
      </c>
      <c r="AA65" s="66">
        <f>+AD11*I_VENDITE!$E$227</f>
        <v>479.42399999999998</v>
      </c>
      <c r="AB65" s="66">
        <f>+AE11*I_VENDITE!$E$227</f>
        <v>479.42399999999998</v>
      </c>
      <c r="AC65" s="66">
        <f>+AF11*I_VENDITE!$E$227</f>
        <v>479.42399999999998</v>
      </c>
      <c r="AD65" s="66">
        <f>+AG11*I_VENDITE!$E$227</f>
        <v>479.42399999999998</v>
      </c>
      <c r="AE65" s="66">
        <f>+AH11*I_VENDITE!$E$227</f>
        <v>479.42399999999998</v>
      </c>
      <c r="AF65" s="66">
        <f>+AI11*I_VENDITE!$E$227</f>
        <v>479.42399999999998</v>
      </c>
      <c r="AG65" s="66">
        <f>+AJ11*I_VENDITE!$E$227</f>
        <v>479.42399999999998</v>
      </c>
      <c r="AH65" s="66">
        <f>+AK11*I_VENDITE!$E$227</f>
        <v>479.42399999999998</v>
      </c>
      <c r="AI65" s="66">
        <f>+AL11*I_VENDITE!$E$227</f>
        <v>479.42399999999998</v>
      </c>
      <c r="AJ65" s="66">
        <f>+AM11*I_VENDITE!$E$227</f>
        <v>479.42399999999998</v>
      </c>
      <c r="AK65" s="66">
        <f>+AN11*I_VENDITE!$E$227</f>
        <v>479.42399999999998</v>
      </c>
      <c r="AL65" s="66">
        <f>+AO11*I_VENDITE!$E$227</f>
        <v>479.42399999999998</v>
      </c>
      <c r="AM65" s="66">
        <f>+AP11*I_VENDITE!$E$227</f>
        <v>479.42399999999998</v>
      </c>
      <c r="AN65" s="66">
        <f>+AQ11*I_VENDITE!$E$227</f>
        <v>0</v>
      </c>
    </row>
    <row r="66" spans="4:40" x14ac:dyDescent="0.2">
      <c r="D66" s="55" t="str">
        <f t="shared" si="2"/>
        <v>Farmaco 10</v>
      </c>
      <c r="E66" s="66">
        <f>+H12*I_VENDITE!$E$227</f>
        <v>1443.0662400000001</v>
      </c>
      <c r="F66" s="66">
        <f>+I12*I_VENDITE!$E$227</f>
        <v>687.17439999999999</v>
      </c>
      <c r="G66" s="66">
        <f>+J12*I_VENDITE!$E$227</f>
        <v>687.17439999999999</v>
      </c>
      <c r="H66" s="66">
        <f>+K12*I_VENDITE!$E$227</f>
        <v>687.17439999999999</v>
      </c>
      <c r="I66" s="66">
        <f>+L12*I_VENDITE!$E$227</f>
        <v>687.17439999999999</v>
      </c>
      <c r="J66" s="66">
        <f>+M12*I_VENDITE!$E$227</f>
        <v>687.17439999999999</v>
      </c>
      <c r="K66" s="66">
        <f>+N12*I_VENDITE!$E$227</f>
        <v>687.17439999999999</v>
      </c>
      <c r="L66" s="66">
        <f>+O12*I_VENDITE!$E$227</f>
        <v>687.17439999999999</v>
      </c>
      <c r="M66" s="66">
        <f>+P12*I_VENDITE!$E$227</f>
        <v>687.17439999999999</v>
      </c>
      <c r="N66" s="66">
        <f>+Q12*I_VENDITE!$E$227</f>
        <v>687.17439999999999</v>
      </c>
      <c r="O66" s="66">
        <f>+R12*I_VENDITE!$E$227</f>
        <v>687.17439999999999</v>
      </c>
      <c r="P66" s="66">
        <f>+S12*I_VENDITE!$E$227</f>
        <v>687.17439999999999</v>
      </c>
      <c r="Q66" s="66">
        <f>+T12*I_VENDITE!$E$227</f>
        <v>687.17439999999999</v>
      </c>
      <c r="R66" s="66">
        <f>+U12*I_VENDITE!$E$227</f>
        <v>687.17439999999999</v>
      </c>
      <c r="S66" s="66">
        <f>+V12*I_VENDITE!$E$227</f>
        <v>687.17439999999999</v>
      </c>
      <c r="T66" s="66">
        <f>+W12*I_VENDITE!$E$227</f>
        <v>687.17439999999999</v>
      </c>
      <c r="U66" s="66">
        <f>+X12*I_VENDITE!$E$227</f>
        <v>687.17439999999999</v>
      </c>
      <c r="V66" s="66">
        <f>+Y12*I_VENDITE!$E$227</f>
        <v>687.17439999999999</v>
      </c>
      <c r="W66" s="66">
        <f>+Z12*I_VENDITE!$E$227</f>
        <v>687.17439999999999</v>
      </c>
      <c r="X66" s="66">
        <f>+AA12*I_VENDITE!$E$227</f>
        <v>687.17439999999999</v>
      </c>
      <c r="Y66" s="66">
        <f>+AB12*I_VENDITE!$E$227</f>
        <v>687.17439999999999</v>
      </c>
      <c r="Z66" s="66">
        <f>+AC12*I_VENDITE!$E$227</f>
        <v>687.17439999999999</v>
      </c>
      <c r="AA66" s="66">
        <f>+AD12*I_VENDITE!$E$227</f>
        <v>687.17439999999999</v>
      </c>
      <c r="AB66" s="66">
        <f>+AE12*I_VENDITE!$E$227</f>
        <v>687.17439999999999</v>
      </c>
      <c r="AC66" s="66">
        <f>+AF12*I_VENDITE!$E$227</f>
        <v>687.17439999999999</v>
      </c>
      <c r="AD66" s="66">
        <f>+AG12*I_VENDITE!$E$227</f>
        <v>687.17439999999999</v>
      </c>
      <c r="AE66" s="66">
        <f>+AH12*I_VENDITE!$E$227</f>
        <v>687.17439999999999</v>
      </c>
      <c r="AF66" s="66">
        <f>+AI12*I_VENDITE!$E$227</f>
        <v>687.17439999999999</v>
      </c>
      <c r="AG66" s="66">
        <f>+AJ12*I_VENDITE!$E$227</f>
        <v>687.17439999999999</v>
      </c>
      <c r="AH66" s="66">
        <f>+AK12*I_VENDITE!$E$227</f>
        <v>687.17439999999999</v>
      </c>
      <c r="AI66" s="66">
        <f>+AL12*I_VENDITE!$E$227</f>
        <v>687.17439999999999</v>
      </c>
      <c r="AJ66" s="66">
        <f>+AM12*I_VENDITE!$E$227</f>
        <v>687.17439999999999</v>
      </c>
      <c r="AK66" s="66">
        <f>+AN12*I_VENDITE!$E$227</f>
        <v>687.17439999999999</v>
      </c>
      <c r="AL66" s="66">
        <f>+AO12*I_VENDITE!$E$227</f>
        <v>687.17439999999999</v>
      </c>
      <c r="AM66" s="66">
        <f>+AP12*I_VENDITE!$E$227</f>
        <v>687.17439999999999</v>
      </c>
      <c r="AN66" s="66">
        <f>+AQ12*I_VENDITE!$E$227</f>
        <v>0</v>
      </c>
    </row>
    <row r="67" spans="4:40" x14ac:dyDescent="0.2">
      <c r="D67" s="55" t="str">
        <f t="shared" si="2"/>
        <v>Farmaco 11</v>
      </c>
      <c r="E67" s="66">
        <f>+H13*I_VENDITE!$E$227</f>
        <v>799.04</v>
      </c>
      <c r="F67" s="66">
        <f>+I13*I_VENDITE!$E$227</f>
        <v>399.52</v>
      </c>
      <c r="G67" s="66">
        <f>+J13*I_VENDITE!$E$227</f>
        <v>399.52</v>
      </c>
      <c r="H67" s="66">
        <f>+K13*I_VENDITE!$E$227</f>
        <v>399.52</v>
      </c>
      <c r="I67" s="66">
        <f>+L13*I_VENDITE!$E$227</f>
        <v>399.52</v>
      </c>
      <c r="J67" s="66">
        <f>+M13*I_VENDITE!$E$227</f>
        <v>399.52</v>
      </c>
      <c r="K67" s="66">
        <f>+N13*I_VENDITE!$E$227</f>
        <v>399.52</v>
      </c>
      <c r="L67" s="66">
        <f>+O13*I_VENDITE!$E$227</f>
        <v>399.52</v>
      </c>
      <c r="M67" s="66">
        <f>+P13*I_VENDITE!$E$227</f>
        <v>399.52</v>
      </c>
      <c r="N67" s="66">
        <f>+Q13*I_VENDITE!$E$227</f>
        <v>399.52</v>
      </c>
      <c r="O67" s="66">
        <f>+R13*I_VENDITE!$E$227</f>
        <v>399.52</v>
      </c>
      <c r="P67" s="66">
        <f>+S13*I_VENDITE!$E$227</f>
        <v>399.52</v>
      </c>
      <c r="Q67" s="66">
        <f>+T13*I_VENDITE!$E$227</f>
        <v>399.52</v>
      </c>
      <c r="R67" s="66">
        <f>+U13*I_VENDITE!$E$227</f>
        <v>399.52</v>
      </c>
      <c r="S67" s="66">
        <f>+V13*I_VENDITE!$E$227</f>
        <v>399.52</v>
      </c>
      <c r="T67" s="66">
        <f>+W13*I_VENDITE!$E$227</f>
        <v>399.52</v>
      </c>
      <c r="U67" s="66">
        <f>+X13*I_VENDITE!$E$227</f>
        <v>399.52</v>
      </c>
      <c r="V67" s="66">
        <f>+Y13*I_VENDITE!$E$227</f>
        <v>399.52</v>
      </c>
      <c r="W67" s="66">
        <f>+Z13*I_VENDITE!$E$227</f>
        <v>399.52</v>
      </c>
      <c r="X67" s="66">
        <f>+AA13*I_VENDITE!$E$227</f>
        <v>399.52</v>
      </c>
      <c r="Y67" s="66">
        <f>+AB13*I_VENDITE!$E$227</f>
        <v>399.52</v>
      </c>
      <c r="Z67" s="66">
        <f>+AC13*I_VENDITE!$E$227</f>
        <v>399.52</v>
      </c>
      <c r="AA67" s="66">
        <f>+AD13*I_VENDITE!$E$227</f>
        <v>399.52</v>
      </c>
      <c r="AB67" s="66">
        <f>+AE13*I_VENDITE!$E$227</f>
        <v>399.52</v>
      </c>
      <c r="AC67" s="66">
        <f>+AF13*I_VENDITE!$E$227</f>
        <v>399.52</v>
      </c>
      <c r="AD67" s="66">
        <f>+AG13*I_VENDITE!$E$227</f>
        <v>399.52</v>
      </c>
      <c r="AE67" s="66">
        <f>+AH13*I_VENDITE!$E$227</f>
        <v>399.52</v>
      </c>
      <c r="AF67" s="66">
        <f>+AI13*I_VENDITE!$E$227</f>
        <v>399.52</v>
      </c>
      <c r="AG67" s="66">
        <f>+AJ13*I_VENDITE!$E$227</f>
        <v>399.52</v>
      </c>
      <c r="AH67" s="66">
        <f>+AK13*I_VENDITE!$E$227</f>
        <v>399.52</v>
      </c>
      <c r="AI67" s="66">
        <f>+AL13*I_VENDITE!$E$227</f>
        <v>399.52</v>
      </c>
      <c r="AJ67" s="66">
        <f>+AM13*I_VENDITE!$E$227</f>
        <v>399.52</v>
      </c>
      <c r="AK67" s="66">
        <f>+AN13*I_VENDITE!$E$227</f>
        <v>399.52</v>
      </c>
      <c r="AL67" s="66">
        <f>+AO13*I_VENDITE!$E$227</f>
        <v>399.52</v>
      </c>
      <c r="AM67" s="66">
        <f>+AP13*I_VENDITE!$E$227</f>
        <v>399.52</v>
      </c>
      <c r="AN67" s="66">
        <f>+AQ13*I_VENDITE!$E$227</f>
        <v>0</v>
      </c>
    </row>
    <row r="68" spans="4:40" x14ac:dyDescent="0.2">
      <c r="D68" s="55" t="str">
        <f t="shared" si="2"/>
        <v>Farmaco 12</v>
      </c>
      <c r="E68" s="66">
        <f>+H14*I_VENDITE!$E$227</f>
        <v>479.42400000000004</v>
      </c>
      <c r="F68" s="66">
        <f>+I14*I_VENDITE!$E$227</f>
        <v>399.52</v>
      </c>
      <c r="G68" s="66">
        <f>+J14*I_VENDITE!$E$227</f>
        <v>399.52</v>
      </c>
      <c r="H68" s="66">
        <f>+K14*I_VENDITE!$E$227</f>
        <v>399.52</v>
      </c>
      <c r="I68" s="66">
        <f>+L14*I_VENDITE!$E$227</f>
        <v>399.52</v>
      </c>
      <c r="J68" s="66">
        <f>+M14*I_VENDITE!$E$227</f>
        <v>399.52</v>
      </c>
      <c r="K68" s="66">
        <f>+N14*I_VENDITE!$E$227</f>
        <v>399.52</v>
      </c>
      <c r="L68" s="66">
        <f>+O14*I_VENDITE!$E$227</f>
        <v>399.52</v>
      </c>
      <c r="M68" s="66">
        <f>+P14*I_VENDITE!$E$227</f>
        <v>399.52</v>
      </c>
      <c r="N68" s="66">
        <f>+Q14*I_VENDITE!$E$227</f>
        <v>399.52</v>
      </c>
      <c r="O68" s="66">
        <f>+R14*I_VENDITE!$E$227</f>
        <v>399.52</v>
      </c>
      <c r="P68" s="66">
        <f>+S14*I_VENDITE!$E$227</f>
        <v>399.52</v>
      </c>
      <c r="Q68" s="66">
        <f>+T14*I_VENDITE!$E$227</f>
        <v>399.52</v>
      </c>
      <c r="R68" s="66">
        <f>+U14*I_VENDITE!$E$227</f>
        <v>399.52</v>
      </c>
      <c r="S68" s="66">
        <f>+V14*I_VENDITE!$E$227</f>
        <v>399.52</v>
      </c>
      <c r="T68" s="66">
        <f>+W14*I_VENDITE!$E$227</f>
        <v>399.52</v>
      </c>
      <c r="U68" s="66">
        <f>+X14*I_VENDITE!$E$227</f>
        <v>399.52</v>
      </c>
      <c r="V68" s="66">
        <f>+Y14*I_VENDITE!$E$227</f>
        <v>399.52</v>
      </c>
      <c r="W68" s="66">
        <f>+Z14*I_VENDITE!$E$227</f>
        <v>399.52</v>
      </c>
      <c r="X68" s="66">
        <f>+AA14*I_VENDITE!$E$227</f>
        <v>399.52</v>
      </c>
      <c r="Y68" s="66">
        <f>+AB14*I_VENDITE!$E$227</f>
        <v>399.52</v>
      </c>
      <c r="Z68" s="66">
        <f>+AC14*I_VENDITE!$E$227</f>
        <v>399.52</v>
      </c>
      <c r="AA68" s="66">
        <f>+AD14*I_VENDITE!$E$227</f>
        <v>399.52</v>
      </c>
      <c r="AB68" s="66">
        <f>+AE14*I_VENDITE!$E$227</f>
        <v>399.52</v>
      </c>
      <c r="AC68" s="66">
        <f>+AF14*I_VENDITE!$E$227</f>
        <v>399.52</v>
      </c>
      <c r="AD68" s="66">
        <f>+AG14*I_VENDITE!$E$227</f>
        <v>399.52</v>
      </c>
      <c r="AE68" s="66">
        <f>+AH14*I_VENDITE!$E$227</f>
        <v>399.52</v>
      </c>
      <c r="AF68" s="66">
        <f>+AI14*I_VENDITE!$E$227</f>
        <v>399.52</v>
      </c>
      <c r="AG68" s="66">
        <f>+AJ14*I_VENDITE!$E$227</f>
        <v>399.52</v>
      </c>
      <c r="AH68" s="66">
        <f>+AK14*I_VENDITE!$E$227</f>
        <v>399.52</v>
      </c>
      <c r="AI68" s="66">
        <f>+AL14*I_VENDITE!$E$227</f>
        <v>399.52</v>
      </c>
      <c r="AJ68" s="66">
        <f>+AM14*I_VENDITE!$E$227</f>
        <v>399.52</v>
      </c>
      <c r="AK68" s="66">
        <f>+AN14*I_VENDITE!$E$227</f>
        <v>399.52</v>
      </c>
      <c r="AL68" s="66">
        <f>+AO14*I_VENDITE!$E$227</f>
        <v>399.52</v>
      </c>
      <c r="AM68" s="66">
        <f>+AP14*I_VENDITE!$E$227</f>
        <v>399.52</v>
      </c>
      <c r="AN68" s="66">
        <f>+AQ14*I_VENDITE!$E$227</f>
        <v>0</v>
      </c>
    </row>
    <row r="69" spans="4:40" x14ac:dyDescent="0.2">
      <c r="D69" s="55" t="str">
        <f t="shared" si="2"/>
        <v>Farmaco 13</v>
      </c>
      <c r="E69" s="66">
        <f>+H15*I_VENDITE!$E$227</f>
        <v>719.13600000000008</v>
      </c>
      <c r="F69" s="66">
        <f>+I15*I_VENDITE!$E$227</f>
        <v>399.52</v>
      </c>
      <c r="G69" s="66">
        <f>+J15*I_VENDITE!$E$227</f>
        <v>399.52</v>
      </c>
      <c r="H69" s="66">
        <f>+K15*I_VENDITE!$E$227</f>
        <v>399.52</v>
      </c>
      <c r="I69" s="66">
        <f>+L15*I_VENDITE!$E$227</f>
        <v>399.52</v>
      </c>
      <c r="J69" s="66">
        <f>+M15*I_VENDITE!$E$227</f>
        <v>399.52</v>
      </c>
      <c r="K69" s="66">
        <f>+N15*I_VENDITE!$E$227</f>
        <v>399.52</v>
      </c>
      <c r="L69" s="66">
        <f>+O15*I_VENDITE!$E$227</f>
        <v>399.52</v>
      </c>
      <c r="M69" s="66">
        <f>+P15*I_VENDITE!$E$227</f>
        <v>399.52</v>
      </c>
      <c r="N69" s="66">
        <f>+Q15*I_VENDITE!$E$227</f>
        <v>399.52</v>
      </c>
      <c r="O69" s="66">
        <f>+R15*I_VENDITE!$E$227</f>
        <v>399.52</v>
      </c>
      <c r="P69" s="66">
        <f>+S15*I_VENDITE!$E$227</f>
        <v>399.52</v>
      </c>
      <c r="Q69" s="66">
        <f>+T15*I_VENDITE!$E$227</f>
        <v>399.52</v>
      </c>
      <c r="R69" s="66">
        <f>+U15*I_VENDITE!$E$227</f>
        <v>399.52</v>
      </c>
      <c r="S69" s="66">
        <f>+V15*I_VENDITE!$E$227</f>
        <v>399.52</v>
      </c>
      <c r="T69" s="66">
        <f>+W15*I_VENDITE!$E$227</f>
        <v>399.52</v>
      </c>
      <c r="U69" s="66">
        <f>+X15*I_VENDITE!$E$227</f>
        <v>399.52</v>
      </c>
      <c r="V69" s="66">
        <f>+Y15*I_VENDITE!$E$227</f>
        <v>399.52</v>
      </c>
      <c r="W69" s="66">
        <f>+Z15*I_VENDITE!$E$227</f>
        <v>399.52</v>
      </c>
      <c r="X69" s="66">
        <f>+AA15*I_VENDITE!$E$227</f>
        <v>399.52</v>
      </c>
      <c r="Y69" s="66">
        <f>+AB15*I_VENDITE!$E$227</f>
        <v>399.52</v>
      </c>
      <c r="Z69" s="66">
        <f>+AC15*I_VENDITE!$E$227</f>
        <v>399.52</v>
      </c>
      <c r="AA69" s="66">
        <f>+AD15*I_VENDITE!$E$227</f>
        <v>399.52</v>
      </c>
      <c r="AB69" s="66">
        <f>+AE15*I_VENDITE!$E$227</f>
        <v>399.52</v>
      </c>
      <c r="AC69" s="66">
        <f>+AF15*I_VENDITE!$E$227</f>
        <v>399.52</v>
      </c>
      <c r="AD69" s="66">
        <f>+AG15*I_VENDITE!$E$227</f>
        <v>399.52</v>
      </c>
      <c r="AE69" s="66">
        <f>+AH15*I_VENDITE!$E$227</f>
        <v>399.52</v>
      </c>
      <c r="AF69" s="66">
        <f>+AI15*I_VENDITE!$E$227</f>
        <v>399.52</v>
      </c>
      <c r="AG69" s="66">
        <f>+AJ15*I_VENDITE!$E$227</f>
        <v>399.52</v>
      </c>
      <c r="AH69" s="66">
        <f>+AK15*I_VENDITE!$E$227</f>
        <v>399.52</v>
      </c>
      <c r="AI69" s="66">
        <f>+AL15*I_VENDITE!$E$227</f>
        <v>399.52</v>
      </c>
      <c r="AJ69" s="66">
        <f>+AM15*I_VENDITE!$E$227</f>
        <v>399.52</v>
      </c>
      <c r="AK69" s="66">
        <f>+AN15*I_VENDITE!$E$227</f>
        <v>399.52</v>
      </c>
      <c r="AL69" s="66">
        <f>+AO15*I_VENDITE!$E$227</f>
        <v>399.52</v>
      </c>
      <c r="AM69" s="66">
        <f>+AP15*I_VENDITE!$E$227</f>
        <v>399.52</v>
      </c>
      <c r="AN69" s="66">
        <f>+AQ15*I_VENDITE!$E$227</f>
        <v>0</v>
      </c>
    </row>
    <row r="70" spans="4:40" x14ac:dyDescent="0.2">
      <c r="D70" s="55" t="str">
        <f t="shared" si="2"/>
        <v>Farmaco 14</v>
      </c>
      <c r="E70" s="66">
        <f>+H16*I_VENDITE!$E$227</f>
        <v>759.08800000000019</v>
      </c>
      <c r="F70" s="66">
        <f>+I16*I_VENDITE!$E$227</f>
        <v>399.52</v>
      </c>
      <c r="G70" s="66">
        <f>+J16*I_VENDITE!$E$227</f>
        <v>399.52</v>
      </c>
      <c r="H70" s="66">
        <f>+K16*I_VENDITE!$E$227</f>
        <v>399.52</v>
      </c>
      <c r="I70" s="66">
        <f>+L16*I_VENDITE!$E$227</f>
        <v>399.52</v>
      </c>
      <c r="J70" s="66">
        <f>+M16*I_VENDITE!$E$227</f>
        <v>399.52</v>
      </c>
      <c r="K70" s="66">
        <f>+N16*I_VENDITE!$E$227</f>
        <v>399.52</v>
      </c>
      <c r="L70" s="66">
        <f>+O16*I_VENDITE!$E$227</f>
        <v>399.52</v>
      </c>
      <c r="M70" s="66">
        <f>+P16*I_VENDITE!$E$227</f>
        <v>399.52</v>
      </c>
      <c r="N70" s="66">
        <f>+Q16*I_VENDITE!$E$227</f>
        <v>399.52</v>
      </c>
      <c r="O70" s="66">
        <f>+R16*I_VENDITE!$E$227</f>
        <v>399.52</v>
      </c>
      <c r="P70" s="66">
        <f>+S16*I_VENDITE!$E$227</f>
        <v>399.52</v>
      </c>
      <c r="Q70" s="66">
        <f>+T16*I_VENDITE!$E$227</f>
        <v>399.52</v>
      </c>
      <c r="R70" s="66">
        <f>+U16*I_VENDITE!$E$227</f>
        <v>399.52</v>
      </c>
      <c r="S70" s="66">
        <f>+V16*I_VENDITE!$E$227</f>
        <v>399.52</v>
      </c>
      <c r="T70" s="66">
        <f>+W16*I_VENDITE!$E$227</f>
        <v>399.52</v>
      </c>
      <c r="U70" s="66">
        <f>+X16*I_VENDITE!$E$227</f>
        <v>399.52</v>
      </c>
      <c r="V70" s="66">
        <f>+Y16*I_VENDITE!$E$227</f>
        <v>399.52</v>
      </c>
      <c r="W70" s="66">
        <f>+Z16*I_VENDITE!$E$227</f>
        <v>399.52</v>
      </c>
      <c r="X70" s="66">
        <f>+AA16*I_VENDITE!$E$227</f>
        <v>399.52</v>
      </c>
      <c r="Y70" s="66">
        <f>+AB16*I_VENDITE!$E$227</f>
        <v>399.52</v>
      </c>
      <c r="Z70" s="66">
        <f>+AC16*I_VENDITE!$E$227</f>
        <v>399.52</v>
      </c>
      <c r="AA70" s="66">
        <f>+AD16*I_VENDITE!$E$227</f>
        <v>399.52</v>
      </c>
      <c r="AB70" s="66">
        <f>+AE16*I_VENDITE!$E$227</f>
        <v>399.52</v>
      </c>
      <c r="AC70" s="66">
        <f>+AF16*I_VENDITE!$E$227</f>
        <v>399.52</v>
      </c>
      <c r="AD70" s="66">
        <f>+AG16*I_VENDITE!$E$227</f>
        <v>399.52</v>
      </c>
      <c r="AE70" s="66">
        <f>+AH16*I_VENDITE!$E$227</f>
        <v>399.52</v>
      </c>
      <c r="AF70" s="66">
        <f>+AI16*I_VENDITE!$E$227</f>
        <v>399.52</v>
      </c>
      <c r="AG70" s="66">
        <f>+AJ16*I_VENDITE!$E$227</f>
        <v>399.52</v>
      </c>
      <c r="AH70" s="66">
        <f>+AK16*I_VENDITE!$E$227</f>
        <v>399.52</v>
      </c>
      <c r="AI70" s="66">
        <f>+AL16*I_VENDITE!$E$227</f>
        <v>399.52</v>
      </c>
      <c r="AJ70" s="66">
        <f>+AM16*I_VENDITE!$E$227</f>
        <v>399.52</v>
      </c>
      <c r="AK70" s="66">
        <f>+AN16*I_VENDITE!$E$227</f>
        <v>399.52</v>
      </c>
      <c r="AL70" s="66">
        <f>+AO16*I_VENDITE!$E$227</f>
        <v>399.52</v>
      </c>
      <c r="AM70" s="66">
        <f>+AP16*I_VENDITE!$E$227</f>
        <v>399.52</v>
      </c>
      <c r="AN70" s="66">
        <f>+AQ16*I_VENDITE!$E$227</f>
        <v>0</v>
      </c>
    </row>
    <row r="71" spans="4:40" x14ac:dyDescent="0.2">
      <c r="D71" s="55" t="str">
        <f t="shared" si="2"/>
        <v>Farmaco 15</v>
      </c>
      <c r="E71" s="66">
        <f>+H17*I_VENDITE!$E$227</f>
        <v>1178.5840000000001</v>
      </c>
      <c r="F71" s="66">
        <f>+I17*I_VENDITE!$E$227</f>
        <v>399.52</v>
      </c>
      <c r="G71" s="66">
        <f>+J17*I_VENDITE!$E$227</f>
        <v>399.52</v>
      </c>
      <c r="H71" s="66">
        <f>+K17*I_VENDITE!$E$227</f>
        <v>399.52</v>
      </c>
      <c r="I71" s="66">
        <f>+L17*I_VENDITE!$E$227</f>
        <v>399.52</v>
      </c>
      <c r="J71" s="66">
        <f>+M17*I_VENDITE!$E$227</f>
        <v>399.52</v>
      </c>
      <c r="K71" s="66">
        <f>+N17*I_VENDITE!$E$227</f>
        <v>399.52</v>
      </c>
      <c r="L71" s="66">
        <f>+O17*I_VENDITE!$E$227</f>
        <v>399.52</v>
      </c>
      <c r="M71" s="66">
        <f>+P17*I_VENDITE!$E$227</f>
        <v>399.52</v>
      </c>
      <c r="N71" s="66">
        <f>+Q17*I_VENDITE!$E$227</f>
        <v>399.52</v>
      </c>
      <c r="O71" s="66">
        <f>+R17*I_VENDITE!$E$227</f>
        <v>399.52</v>
      </c>
      <c r="P71" s="66">
        <f>+S17*I_VENDITE!$E$227</f>
        <v>399.52</v>
      </c>
      <c r="Q71" s="66">
        <f>+T17*I_VENDITE!$E$227</f>
        <v>399.52</v>
      </c>
      <c r="R71" s="66">
        <f>+U17*I_VENDITE!$E$227</f>
        <v>399.52</v>
      </c>
      <c r="S71" s="66">
        <f>+V17*I_VENDITE!$E$227</f>
        <v>399.52</v>
      </c>
      <c r="T71" s="66">
        <f>+W17*I_VENDITE!$E$227</f>
        <v>399.52</v>
      </c>
      <c r="U71" s="66">
        <f>+X17*I_VENDITE!$E$227</f>
        <v>399.52</v>
      </c>
      <c r="V71" s="66">
        <f>+Y17*I_VENDITE!$E$227</f>
        <v>399.52</v>
      </c>
      <c r="W71" s="66">
        <f>+Z17*I_VENDITE!$E$227</f>
        <v>399.52</v>
      </c>
      <c r="X71" s="66">
        <f>+AA17*I_VENDITE!$E$227</f>
        <v>399.52</v>
      </c>
      <c r="Y71" s="66">
        <f>+AB17*I_VENDITE!$E$227</f>
        <v>399.52</v>
      </c>
      <c r="Z71" s="66">
        <f>+AC17*I_VENDITE!$E$227</f>
        <v>399.52</v>
      </c>
      <c r="AA71" s="66">
        <f>+AD17*I_VENDITE!$E$227</f>
        <v>399.52</v>
      </c>
      <c r="AB71" s="66">
        <f>+AE17*I_VENDITE!$E$227</f>
        <v>399.52</v>
      </c>
      <c r="AC71" s="66">
        <f>+AF17*I_VENDITE!$E$227</f>
        <v>399.52</v>
      </c>
      <c r="AD71" s="66">
        <f>+AG17*I_VENDITE!$E$227</f>
        <v>399.52</v>
      </c>
      <c r="AE71" s="66">
        <f>+AH17*I_VENDITE!$E$227</f>
        <v>399.52</v>
      </c>
      <c r="AF71" s="66">
        <f>+AI17*I_VENDITE!$E$227</f>
        <v>399.52</v>
      </c>
      <c r="AG71" s="66">
        <f>+AJ17*I_VENDITE!$E$227</f>
        <v>399.52</v>
      </c>
      <c r="AH71" s="66">
        <f>+AK17*I_VENDITE!$E$227</f>
        <v>399.52</v>
      </c>
      <c r="AI71" s="66">
        <f>+AL17*I_VENDITE!$E$227</f>
        <v>399.52</v>
      </c>
      <c r="AJ71" s="66">
        <f>+AM17*I_VENDITE!$E$227</f>
        <v>399.52</v>
      </c>
      <c r="AK71" s="66">
        <f>+AN17*I_VENDITE!$E$227</f>
        <v>399.52</v>
      </c>
      <c r="AL71" s="66">
        <f>+AO17*I_VENDITE!$E$227</f>
        <v>399.52</v>
      </c>
      <c r="AM71" s="66">
        <f>+AP17*I_VENDITE!$E$227</f>
        <v>399.52</v>
      </c>
      <c r="AN71" s="66">
        <f>+AQ17*I_VENDITE!$E$227</f>
        <v>0</v>
      </c>
    </row>
    <row r="72" spans="4:40" x14ac:dyDescent="0.2">
      <c r="D72" s="55" t="str">
        <f t="shared" si="2"/>
        <v>Farmaco 16</v>
      </c>
      <c r="E72" s="66">
        <f>+H18*I_VENDITE!$E$227</f>
        <v>399.52</v>
      </c>
      <c r="F72" s="66">
        <f>+I18*I_VENDITE!$E$227</f>
        <v>399.52</v>
      </c>
      <c r="G72" s="66">
        <f>+J18*I_VENDITE!$E$227</f>
        <v>399.52</v>
      </c>
      <c r="H72" s="66">
        <f>+K18*I_VENDITE!$E$227</f>
        <v>399.52</v>
      </c>
      <c r="I72" s="66">
        <f>+L18*I_VENDITE!$E$227</f>
        <v>399.52</v>
      </c>
      <c r="J72" s="66">
        <f>+M18*I_VENDITE!$E$227</f>
        <v>399.52</v>
      </c>
      <c r="K72" s="66">
        <f>+N18*I_VENDITE!$E$227</f>
        <v>399.52</v>
      </c>
      <c r="L72" s="66">
        <f>+O18*I_VENDITE!$E$227</f>
        <v>399.52</v>
      </c>
      <c r="M72" s="66">
        <f>+P18*I_VENDITE!$E$227</f>
        <v>399.52</v>
      </c>
      <c r="N72" s="66">
        <f>+Q18*I_VENDITE!$E$227</f>
        <v>399.52</v>
      </c>
      <c r="O72" s="66">
        <f>+R18*I_VENDITE!$E$227</f>
        <v>399.52</v>
      </c>
      <c r="P72" s="66">
        <f>+S18*I_VENDITE!$E$227</f>
        <v>399.52</v>
      </c>
      <c r="Q72" s="66">
        <f>+T18*I_VENDITE!$E$227</f>
        <v>399.52</v>
      </c>
      <c r="R72" s="66">
        <f>+U18*I_VENDITE!$E$227</f>
        <v>399.52</v>
      </c>
      <c r="S72" s="66">
        <f>+V18*I_VENDITE!$E$227</f>
        <v>399.52</v>
      </c>
      <c r="T72" s="66">
        <f>+W18*I_VENDITE!$E$227</f>
        <v>399.52</v>
      </c>
      <c r="U72" s="66">
        <f>+X18*I_VENDITE!$E$227</f>
        <v>399.52</v>
      </c>
      <c r="V72" s="66">
        <f>+Y18*I_VENDITE!$E$227</f>
        <v>399.52</v>
      </c>
      <c r="W72" s="66">
        <f>+Z18*I_VENDITE!$E$227</f>
        <v>399.52</v>
      </c>
      <c r="X72" s="66">
        <f>+AA18*I_VENDITE!$E$227</f>
        <v>399.52</v>
      </c>
      <c r="Y72" s="66">
        <f>+AB18*I_VENDITE!$E$227</f>
        <v>399.52</v>
      </c>
      <c r="Z72" s="66">
        <f>+AC18*I_VENDITE!$E$227</f>
        <v>399.52</v>
      </c>
      <c r="AA72" s="66">
        <f>+AD18*I_VENDITE!$E$227</f>
        <v>399.52</v>
      </c>
      <c r="AB72" s="66">
        <f>+AE18*I_VENDITE!$E$227</f>
        <v>399.52</v>
      </c>
      <c r="AC72" s="66">
        <f>+AF18*I_VENDITE!$E$227</f>
        <v>399.52</v>
      </c>
      <c r="AD72" s="66">
        <f>+AG18*I_VENDITE!$E$227</f>
        <v>399.52</v>
      </c>
      <c r="AE72" s="66">
        <f>+AH18*I_VENDITE!$E$227</f>
        <v>399.52</v>
      </c>
      <c r="AF72" s="66">
        <f>+AI18*I_VENDITE!$E$227</f>
        <v>399.52</v>
      </c>
      <c r="AG72" s="66">
        <f>+AJ18*I_VENDITE!$E$227</f>
        <v>399.52</v>
      </c>
      <c r="AH72" s="66">
        <f>+AK18*I_VENDITE!$E$227</f>
        <v>399.52</v>
      </c>
      <c r="AI72" s="66">
        <f>+AL18*I_VENDITE!$E$227</f>
        <v>399.52</v>
      </c>
      <c r="AJ72" s="66">
        <f>+AM18*I_VENDITE!$E$227</f>
        <v>399.52</v>
      </c>
      <c r="AK72" s="66">
        <f>+AN18*I_VENDITE!$E$227</f>
        <v>399.52</v>
      </c>
      <c r="AL72" s="66">
        <f>+AO18*I_VENDITE!$E$227</f>
        <v>399.52</v>
      </c>
      <c r="AM72" s="66">
        <f>+AP18*I_VENDITE!$E$227</f>
        <v>399.52</v>
      </c>
      <c r="AN72" s="66">
        <f>+AQ18*I_VENDITE!$E$227</f>
        <v>0</v>
      </c>
    </row>
    <row r="73" spans="4:40" x14ac:dyDescent="0.2">
      <c r="D73" s="55" t="str">
        <f t="shared" si="2"/>
        <v>Farmaco 17</v>
      </c>
      <c r="E73" s="66">
        <f>+H19*I_VENDITE!$E$227</f>
        <v>399.52</v>
      </c>
      <c r="F73" s="66">
        <f>+I19*I_VENDITE!$E$227</f>
        <v>399.52</v>
      </c>
      <c r="G73" s="66">
        <f>+J19*I_VENDITE!$E$227</f>
        <v>399.52</v>
      </c>
      <c r="H73" s="66">
        <f>+K19*I_VENDITE!$E$227</f>
        <v>399.52</v>
      </c>
      <c r="I73" s="66">
        <f>+L19*I_VENDITE!$E$227</f>
        <v>399.52</v>
      </c>
      <c r="J73" s="66">
        <f>+M19*I_VENDITE!$E$227</f>
        <v>399.52</v>
      </c>
      <c r="K73" s="66">
        <f>+N19*I_VENDITE!$E$227</f>
        <v>399.52</v>
      </c>
      <c r="L73" s="66">
        <f>+O19*I_VENDITE!$E$227</f>
        <v>399.52</v>
      </c>
      <c r="M73" s="66">
        <f>+P19*I_VENDITE!$E$227</f>
        <v>399.52</v>
      </c>
      <c r="N73" s="66">
        <f>+Q19*I_VENDITE!$E$227</f>
        <v>399.52</v>
      </c>
      <c r="O73" s="66">
        <f>+R19*I_VENDITE!$E$227</f>
        <v>399.52</v>
      </c>
      <c r="P73" s="66">
        <f>+S19*I_VENDITE!$E$227</f>
        <v>399.52</v>
      </c>
      <c r="Q73" s="66">
        <f>+T19*I_VENDITE!$E$227</f>
        <v>399.52</v>
      </c>
      <c r="R73" s="66">
        <f>+U19*I_VENDITE!$E$227</f>
        <v>399.52</v>
      </c>
      <c r="S73" s="66">
        <f>+V19*I_VENDITE!$E$227</f>
        <v>399.52</v>
      </c>
      <c r="T73" s="66">
        <f>+W19*I_VENDITE!$E$227</f>
        <v>399.52</v>
      </c>
      <c r="U73" s="66">
        <f>+X19*I_VENDITE!$E$227</f>
        <v>399.52</v>
      </c>
      <c r="V73" s="66">
        <f>+Y19*I_VENDITE!$E$227</f>
        <v>399.52</v>
      </c>
      <c r="W73" s="66">
        <f>+Z19*I_VENDITE!$E$227</f>
        <v>399.52</v>
      </c>
      <c r="X73" s="66">
        <f>+AA19*I_VENDITE!$E$227</f>
        <v>399.52</v>
      </c>
      <c r="Y73" s="66">
        <f>+AB19*I_VENDITE!$E$227</f>
        <v>399.52</v>
      </c>
      <c r="Z73" s="66">
        <f>+AC19*I_VENDITE!$E$227</f>
        <v>399.52</v>
      </c>
      <c r="AA73" s="66">
        <f>+AD19*I_VENDITE!$E$227</f>
        <v>399.52</v>
      </c>
      <c r="AB73" s="66">
        <f>+AE19*I_VENDITE!$E$227</f>
        <v>399.52</v>
      </c>
      <c r="AC73" s="66">
        <f>+AF19*I_VENDITE!$E$227</f>
        <v>399.52</v>
      </c>
      <c r="AD73" s="66">
        <f>+AG19*I_VENDITE!$E$227</f>
        <v>399.52</v>
      </c>
      <c r="AE73" s="66">
        <f>+AH19*I_VENDITE!$E$227</f>
        <v>399.52</v>
      </c>
      <c r="AF73" s="66">
        <f>+AI19*I_VENDITE!$E$227</f>
        <v>399.52</v>
      </c>
      <c r="AG73" s="66">
        <f>+AJ19*I_VENDITE!$E$227</f>
        <v>399.52</v>
      </c>
      <c r="AH73" s="66">
        <f>+AK19*I_VENDITE!$E$227</f>
        <v>399.52</v>
      </c>
      <c r="AI73" s="66">
        <f>+AL19*I_VENDITE!$E$227</f>
        <v>399.52</v>
      </c>
      <c r="AJ73" s="66">
        <f>+AM19*I_VENDITE!$E$227</f>
        <v>399.52</v>
      </c>
      <c r="AK73" s="66">
        <f>+AN19*I_VENDITE!$E$227</f>
        <v>399.52</v>
      </c>
      <c r="AL73" s="66">
        <f>+AO19*I_VENDITE!$E$227</f>
        <v>399.52</v>
      </c>
      <c r="AM73" s="66">
        <f>+AP19*I_VENDITE!$E$227</f>
        <v>399.52</v>
      </c>
      <c r="AN73" s="66">
        <f>+AQ19*I_VENDITE!$E$227</f>
        <v>0</v>
      </c>
    </row>
    <row r="74" spans="4:40" x14ac:dyDescent="0.2">
      <c r="D74" s="55" t="str">
        <f t="shared" si="2"/>
        <v>Farmaco 18</v>
      </c>
      <c r="E74" s="66">
        <f>+H20*I_VENDITE!$E$227</f>
        <v>399.52</v>
      </c>
      <c r="F74" s="66">
        <f>+I20*I_VENDITE!$E$227</f>
        <v>399.52</v>
      </c>
      <c r="G74" s="66">
        <f>+J20*I_VENDITE!$E$227</f>
        <v>399.52</v>
      </c>
      <c r="H74" s="66">
        <f>+K20*I_VENDITE!$E$227</f>
        <v>399.52</v>
      </c>
      <c r="I74" s="66">
        <f>+L20*I_VENDITE!$E$227</f>
        <v>399.52</v>
      </c>
      <c r="J74" s="66">
        <f>+M20*I_VENDITE!$E$227</f>
        <v>399.52</v>
      </c>
      <c r="K74" s="66">
        <f>+N20*I_VENDITE!$E$227</f>
        <v>399.52</v>
      </c>
      <c r="L74" s="66">
        <f>+O20*I_VENDITE!$E$227</f>
        <v>399.52</v>
      </c>
      <c r="M74" s="66">
        <f>+P20*I_VENDITE!$E$227</f>
        <v>399.52</v>
      </c>
      <c r="N74" s="66">
        <f>+Q20*I_VENDITE!$E$227</f>
        <v>399.52</v>
      </c>
      <c r="O74" s="66">
        <f>+R20*I_VENDITE!$E$227</f>
        <v>399.52</v>
      </c>
      <c r="P74" s="66">
        <f>+S20*I_VENDITE!$E$227</f>
        <v>399.52</v>
      </c>
      <c r="Q74" s="66">
        <f>+T20*I_VENDITE!$E$227</f>
        <v>399.52</v>
      </c>
      <c r="R74" s="66">
        <f>+U20*I_VENDITE!$E$227</f>
        <v>399.52</v>
      </c>
      <c r="S74" s="66">
        <f>+V20*I_VENDITE!$E$227</f>
        <v>399.52</v>
      </c>
      <c r="T74" s="66">
        <f>+W20*I_VENDITE!$E$227</f>
        <v>399.52</v>
      </c>
      <c r="U74" s="66">
        <f>+X20*I_VENDITE!$E$227</f>
        <v>399.52</v>
      </c>
      <c r="V74" s="66">
        <f>+Y20*I_VENDITE!$E$227</f>
        <v>399.52</v>
      </c>
      <c r="W74" s="66">
        <f>+Z20*I_VENDITE!$E$227</f>
        <v>399.52</v>
      </c>
      <c r="X74" s="66">
        <f>+AA20*I_VENDITE!$E$227</f>
        <v>399.52</v>
      </c>
      <c r="Y74" s="66">
        <f>+AB20*I_VENDITE!$E$227</f>
        <v>399.52</v>
      </c>
      <c r="Z74" s="66">
        <f>+AC20*I_VENDITE!$E$227</f>
        <v>399.52</v>
      </c>
      <c r="AA74" s="66">
        <f>+AD20*I_VENDITE!$E$227</f>
        <v>399.52</v>
      </c>
      <c r="AB74" s="66">
        <f>+AE20*I_VENDITE!$E$227</f>
        <v>399.52</v>
      </c>
      <c r="AC74" s="66">
        <f>+AF20*I_VENDITE!$E$227</f>
        <v>399.52</v>
      </c>
      <c r="AD74" s="66">
        <f>+AG20*I_VENDITE!$E$227</f>
        <v>399.52</v>
      </c>
      <c r="AE74" s="66">
        <f>+AH20*I_VENDITE!$E$227</f>
        <v>399.52</v>
      </c>
      <c r="AF74" s="66">
        <f>+AI20*I_VENDITE!$E$227</f>
        <v>399.52</v>
      </c>
      <c r="AG74" s="66">
        <f>+AJ20*I_VENDITE!$E$227</f>
        <v>399.52</v>
      </c>
      <c r="AH74" s="66">
        <f>+AK20*I_VENDITE!$E$227</f>
        <v>399.52</v>
      </c>
      <c r="AI74" s="66">
        <f>+AL20*I_VENDITE!$E$227</f>
        <v>399.52</v>
      </c>
      <c r="AJ74" s="66">
        <f>+AM20*I_VENDITE!$E$227</f>
        <v>399.52</v>
      </c>
      <c r="AK74" s="66">
        <f>+AN20*I_VENDITE!$E$227</f>
        <v>399.52</v>
      </c>
      <c r="AL74" s="66">
        <f>+AO20*I_VENDITE!$E$227</f>
        <v>399.52</v>
      </c>
      <c r="AM74" s="66">
        <f>+AP20*I_VENDITE!$E$227</f>
        <v>399.52</v>
      </c>
      <c r="AN74" s="66">
        <f>+AQ20*I_VENDITE!$E$227</f>
        <v>0</v>
      </c>
    </row>
    <row r="75" spans="4:40" x14ac:dyDescent="0.2">
      <c r="D75" s="55" t="str">
        <f t="shared" si="2"/>
        <v>Farmaco 19</v>
      </c>
      <c r="E75" s="66">
        <f>+H21*I_VENDITE!$E$227</f>
        <v>399.52</v>
      </c>
      <c r="F75" s="66">
        <f>+I21*I_VENDITE!$E$227</f>
        <v>399.52</v>
      </c>
      <c r="G75" s="66">
        <f>+J21*I_VENDITE!$E$227</f>
        <v>399.52</v>
      </c>
      <c r="H75" s="66">
        <f>+K21*I_VENDITE!$E$227</f>
        <v>399.52</v>
      </c>
      <c r="I75" s="66">
        <f>+L21*I_VENDITE!$E$227</f>
        <v>399.52</v>
      </c>
      <c r="J75" s="66">
        <f>+M21*I_VENDITE!$E$227</f>
        <v>399.52</v>
      </c>
      <c r="K75" s="66">
        <f>+N21*I_VENDITE!$E$227</f>
        <v>399.52</v>
      </c>
      <c r="L75" s="66">
        <f>+O21*I_VENDITE!$E$227</f>
        <v>399.52</v>
      </c>
      <c r="M75" s="66">
        <f>+P21*I_VENDITE!$E$227</f>
        <v>399.52</v>
      </c>
      <c r="N75" s="66">
        <f>+Q21*I_VENDITE!$E$227</f>
        <v>399.52</v>
      </c>
      <c r="O75" s="66">
        <f>+R21*I_VENDITE!$E$227</f>
        <v>399.52</v>
      </c>
      <c r="P75" s="66">
        <f>+S21*I_VENDITE!$E$227</f>
        <v>399.52</v>
      </c>
      <c r="Q75" s="66">
        <f>+T21*I_VENDITE!$E$227</f>
        <v>399.52</v>
      </c>
      <c r="R75" s="66">
        <f>+U21*I_VENDITE!$E$227</f>
        <v>399.52</v>
      </c>
      <c r="S75" s="66">
        <f>+V21*I_VENDITE!$E$227</f>
        <v>399.52</v>
      </c>
      <c r="T75" s="66">
        <f>+W21*I_VENDITE!$E$227</f>
        <v>399.52</v>
      </c>
      <c r="U75" s="66">
        <f>+X21*I_VENDITE!$E$227</f>
        <v>399.52</v>
      </c>
      <c r="V75" s="66">
        <f>+Y21*I_VENDITE!$E$227</f>
        <v>399.52</v>
      </c>
      <c r="W75" s="66">
        <f>+Z21*I_VENDITE!$E$227</f>
        <v>399.52</v>
      </c>
      <c r="X75" s="66">
        <f>+AA21*I_VENDITE!$E$227</f>
        <v>399.52</v>
      </c>
      <c r="Y75" s="66">
        <f>+AB21*I_VENDITE!$E$227</f>
        <v>399.52</v>
      </c>
      <c r="Z75" s="66">
        <f>+AC21*I_VENDITE!$E$227</f>
        <v>399.52</v>
      </c>
      <c r="AA75" s="66">
        <f>+AD21*I_VENDITE!$E$227</f>
        <v>399.52</v>
      </c>
      <c r="AB75" s="66">
        <f>+AE21*I_VENDITE!$E$227</f>
        <v>399.52</v>
      </c>
      <c r="AC75" s="66">
        <f>+AF21*I_VENDITE!$E$227</f>
        <v>399.52</v>
      </c>
      <c r="AD75" s="66">
        <f>+AG21*I_VENDITE!$E$227</f>
        <v>399.52</v>
      </c>
      <c r="AE75" s="66">
        <f>+AH21*I_VENDITE!$E$227</f>
        <v>399.52</v>
      </c>
      <c r="AF75" s="66">
        <f>+AI21*I_VENDITE!$E$227</f>
        <v>399.52</v>
      </c>
      <c r="AG75" s="66">
        <f>+AJ21*I_VENDITE!$E$227</f>
        <v>399.52</v>
      </c>
      <c r="AH75" s="66">
        <f>+AK21*I_VENDITE!$E$227</f>
        <v>399.52</v>
      </c>
      <c r="AI75" s="66">
        <f>+AL21*I_VENDITE!$E$227</f>
        <v>399.52</v>
      </c>
      <c r="AJ75" s="66">
        <f>+AM21*I_VENDITE!$E$227</f>
        <v>399.52</v>
      </c>
      <c r="AK75" s="66">
        <f>+AN21*I_VENDITE!$E$227</f>
        <v>399.52</v>
      </c>
      <c r="AL75" s="66">
        <f>+AO21*I_VENDITE!$E$227</f>
        <v>399.52</v>
      </c>
      <c r="AM75" s="66">
        <f>+AP21*I_VENDITE!$E$227</f>
        <v>399.52</v>
      </c>
      <c r="AN75" s="66">
        <f>+AQ21*I_VENDITE!$E$227</f>
        <v>0</v>
      </c>
    </row>
    <row r="76" spans="4:40" x14ac:dyDescent="0.2">
      <c r="D76" s="55" t="str">
        <f t="shared" si="2"/>
        <v>Farmaco 20</v>
      </c>
      <c r="E76" s="66">
        <f>+H22*I_VENDITE!$E$227</f>
        <v>399.52</v>
      </c>
      <c r="F76" s="66">
        <f>+I22*I_VENDITE!$E$227</f>
        <v>399.52</v>
      </c>
      <c r="G76" s="66">
        <f>+J22*I_VENDITE!$E$227</f>
        <v>399.52</v>
      </c>
      <c r="H76" s="66">
        <f>+K22*I_VENDITE!$E$227</f>
        <v>399.52</v>
      </c>
      <c r="I76" s="66">
        <f>+L22*I_VENDITE!$E$227</f>
        <v>399.52</v>
      </c>
      <c r="J76" s="66">
        <f>+M22*I_VENDITE!$E$227</f>
        <v>399.52</v>
      </c>
      <c r="K76" s="66">
        <f>+N22*I_VENDITE!$E$227</f>
        <v>399.52</v>
      </c>
      <c r="L76" s="66">
        <f>+O22*I_VENDITE!$E$227</f>
        <v>399.52</v>
      </c>
      <c r="M76" s="66">
        <f>+P22*I_VENDITE!$E$227</f>
        <v>399.52</v>
      </c>
      <c r="N76" s="66">
        <f>+Q22*I_VENDITE!$E$227</f>
        <v>399.52</v>
      </c>
      <c r="O76" s="66">
        <f>+R22*I_VENDITE!$E$227</f>
        <v>399.52</v>
      </c>
      <c r="P76" s="66">
        <f>+S22*I_VENDITE!$E$227</f>
        <v>399.52</v>
      </c>
      <c r="Q76" s="66">
        <f>+T22*I_VENDITE!$E$227</f>
        <v>399.52</v>
      </c>
      <c r="R76" s="66">
        <f>+U22*I_VENDITE!$E$227</f>
        <v>399.52</v>
      </c>
      <c r="S76" s="66">
        <f>+V22*I_VENDITE!$E$227</f>
        <v>399.52</v>
      </c>
      <c r="T76" s="66">
        <f>+W22*I_VENDITE!$E$227</f>
        <v>399.52</v>
      </c>
      <c r="U76" s="66">
        <f>+X22*I_VENDITE!$E$227</f>
        <v>399.52</v>
      </c>
      <c r="V76" s="66">
        <f>+Y22*I_VENDITE!$E$227</f>
        <v>399.52</v>
      </c>
      <c r="W76" s="66">
        <f>+Z22*I_VENDITE!$E$227</f>
        <v>399.52</v>
      </c>
      <c r="X76" s="66">
        <f>+AA22*I_VENDITE!$E$227</f>
        <v>399.52</v>
      </c>
      <c r="Y76" s="66">
        <f>+AB22*I_VENDITE!$E$227</f>
        <v>399.52</v>
      </c>
      <c r="Z76" s="66">
        <f>+AC22*I_VENDITE!$E$227</f>
        <v>399.52</v>
      </c>
      <c r="AA76" s="66">
        <f>+AD22*I_VENDITE!$E$227</f>
        <v>399.52</v>
      </c>
      <c r="AB76" s="66">
        <f>+AE22*I_VENDITE!$E$227</f>
        <v>399.52</v>
      </c>
      <c r="AC76" s="66">
        <f>+AF22*I_VENDITE!$E$227</f>
        <v>399.52</v>
      </c>
      <c r="AD76" s="66">
        <f>+AG22*I_VENDITE!$E$227</f>
        <v>399.52</v>
      </c>
      <c r="AE76" s="66">
        <f>+AH22*I_VENDITE!$E$227</f>
        <v>399.52</v>
      </c>
      <c r="AF76" s="66">
        <f>+AI22*I_VENDITE!$E$227</f>
        <v>399.52</v>
      </c>
      <c r="AG76" s="66">
        <f>+AJ22*I_VENDITE!$E$227</f>
        <v>399.52</v>
      </c>
      <c r="AH76" s="66">
        <f>+AK22*I_VENDITE!$E$227</f>
        <v>399.52</v>
      </c>
      <c r="AI76" s="66">
        <f>+AL22*I_VENDITE!$E$227</f>
        <v>399.52</v>
      </c>
      <c r="AJ76" s="66">
        <f>+AM22*I_VENDITE!$E$227</f>
        <v>399.52</v>
      </c>
      <c r="AK76" s="66">
        <f>+AN22*I_VENDITE!$E$227</f>
        <v>399.52</v>
      </c>
      <c r="AL76" s="66">
        <f>+AO22*I_VENDITE!$E$227</f>
        <v>399.52</v>
      </c>
      <c r="AM76" s="66">
        <f>+AP22*I_VENDITE!$E$227</f>
        <v>399.52</v>
      </c>
      <c r="AN76" s="66">
        <f>+AQ22*I_VENDITE!$E$227</f>
        <v>0</v>
      </c>
    </row>
    <row r="77" spans="4:40" x14ac:dyDescent="0.2">
      <c r="D77" s="55" t="str">
        <f t="shared" si="2"/>
        <v>Farmaco 21</v>
      </c>
      <c r="E77" s="66">
        <f>+H23*I_VENDITE!$E$227</f>
        <v>399.52</v>
      </c>
      <c r="F77" s="66">
        <f>+I23*I_VENDITE!$E$227</f>
        <v>399.52</v>
      </c>
      <c r="G77" s="66">
        <f>+J23*I_VENDITE!$E$227</f>
        <v>399.52</v>
      </c>
      <c r="H77" s="66">
        <f>+K23*I_VENDITE!$E$227</f>
        <v>399.52</v>
      </c>
      <c r="I77" s="66">
        <f>+L23*I_VENDITE!$E$227</f>
        <v>399.52</v>
      </c>
      <c r="J77" s="66">
        <f>+M23*I_VENDITE!$E$227</f>
        <v>399.52</v>
      </c>
      <c r="K77" s="66">
        <f>+N23*I_VENDITE!$E$227</f>
        <v>399.52</v>
      </c>
      <c r="L77" s="66">
        <f>+O23*I_VENDITE!$E$227</f>
        <v>399.52</v>
      </c>
      <c r="M77" s="66">
        <f>+P23*I_VENDITE!$E$227</f>
        <v>399.52</v>
      </c>
      <c r="N77" s="66">
        <f>+Q23*I_VENDITE!$E$227</f>
        <v>399.52</v>
      </c>
      <c r="O77" s="66">
        <f>+R23*I_VENDITE!$E$227</f>
        <v>399.52</v>
      </c>
      <c r="P77" s="66">
        <f>+S23*I_VENDITE!$E$227</f>
        <v>399.52</v>
      </c>
      <c r="Q77" s="66">
        <f>+T23*I_VENDITE!$E$227</f>
        <v>399.52</v>
      </c>
      <c r="R77" s="66">
        <f>+U23*I_VENDITE!$E$227</f>
        <v>399.52</v>
      </c>
      <c r="S77" s="66">
        <f>+V23*I_VENDITE!$E$227</f>
        <v>399.52</v>
      </c>
      <c r="T77" s="66">
        <f>+W23*I_VENDITE!$E$227</f>
        <v>399.52</v>
      </c>
      <c r="U77" s="66">
        <f>+X23*I_VENDITE!$E$227</f>
        <v>399.52</v>
      </c>
      <c r="V77" s="66">
        <f>+Y23*I_VENDITE!$E$227</f>
        <v>399.52</v>
      </c>
      <c r="W77" s="66">
        <f>+Z23*I_VENDITE!$E$227</f>
        <v>399.52</v>
      </c>
      <c r="X77" s="66">
        <f>+AA23*I_VENDITE!$E$227</f>
        <v>399.52</v>
      </c>
      <c r="Y77" s="66">
        <f>+AB23*I_VENDITE!$E$227</f>
        <v>399.52</v>
      </c>
      <c r="Z77" s="66">
        <f>+AC23*I_VENDITE!$E$227</f>
        <v>399.52</v>
      </c>
      <c r="AA77" s="66">
        <f>+AD23*I_VENDITE!$E$227</f>
        <v>399.52</v>
      </c>
      <c r="AB77" s="66">
        <f>+AE23*I_VENDITE!$E$227</f>
        <v>399.52</v>
      </c>
      <c r="AC77" s="66">
        <f>+AF23*I_VENDITE!$E$227</f>
        <v>399.52</v>
      </c>
      <c r="AD77" s="66">
        <f>+AG23*I_VENDITE!$E$227</f>
        <v>399.52</v>
      </c>
      <c r="AE77" s="66">
        <f>+AH23*I_VENDITE!$E$227</f>
        <v>399.52</v>
      </c>
      <c r="AF77" s="66">
        <f>+AI23*I_VENDITE!$E$227</f>
        <v>399.52</v>
      </c>
      <c r="AG77" s="66">
        <f>+AJ23*I_VENDITE!$E$227</f>
        <v>399.52</v>
      </c>
      <c r="AH77" s="66">
        <f>+AK23*I_VENDITE!$E$227</f>
        <v>399.52</v>
      </c>
      <c r="AI77" s="66">
        <f>+AL23*I_VENDITE!$E$227</f>
        <v>399.52</v>
      </c>
      <c r="AJ77" s="66">
        <f>+AM23*I_VENDITE!$E$227</f>
        <v>399.52</v>
      </c>
      <c r="AK77" s="66">
        <f>+AN23*I_VENDITE!$E$227</f>
        <v>399.52</v>
      </c>
      <c r="AL77" s="66">
        <f>+AO23*I_VENDITE!$E$227</f>
        <v>399.52</v>
      </c>
      <c r="AM77" s="66">
        <f>+AP23*I_VENDITE!$E$227</f>
        <v>399.52</v>
      </c>
      <c r="AN77" s="66">
        <f>+AQ23*I_VENDITE!$E$227</f>
        <v>0</v>
      </c>
    </row>
    <row r="78" spans="4:40" x14ac:dyDescent="0.2">
      <c r="D78" s="55" t="str">
        <f t="shared" si="2"/>
        <v>Farmaco 22</v>
      </c>
      <c r="E78" s="66">
        <f>+H24*I_VENDITE!$E$227</f>
        <v>399.52</v>
      </c>
      <c r="F78" s="66">
        <f>+I24*I_VENDITE!$E$227</f>
        <v>399.52</v>
      </c>
      <c r="G78" s="66">
        <f>+J24*I_VENDITE!$E$227</f>
        <v>399.52</v>
      </c>
      <c r="H78" s="66">
        <f>+K24*I_VENDITE!$E$227</f>
        <v>399.52</v>
      </c>
      <c r="I78" s="66">
        <f>+L24*I_VENDITE!$E$227</f>
        <v>399.52</v>
      </c>
      <c r="J78" s="66">
        <f>+M24*I_VENDITE!$E$227</f>
        <v>399.52</v>
      </c>
      <c r="K78" s="66">
        <f>+N24*I_VENDITE!$E$227</f>
        <v>399.52</v>
      </c>
      <c r="L78" s="66">
        <f>+O24*I_VENDITE!$E$227</f>
        <v>399.52</v>
      </c>
      <c r="M78" s="66">
        <f>+P24*I_VENDITE!$E$227</f>
        <v>399.52</v>
      </c>
      <c r="N78" s="66">
        <f>+Q24*I_VENDITE!$E$227</f>
        <v>399.52</v>
      </c>
      <c r="O78" s="66">
        <f>+R24*I_VENDITE!$E$227</f>
        <v>399.52</v>
      </c>
      <c r="P78" s="66">
        <f>+S24*I_VENDITE!$E$227</f>
        <v>399.52</v>
      </c>
      <c r="Q78" s="66">
        <f>+T24*I_VENDITE!$E$227</f>
        <v>399.52</v>
      </c>
      <c r="R78" s="66">
        <f>+U24*I_VENDITE!$E$227</f>
        <v>399.52</v>
      </c>
      <c r="S78" s="66">
        <f>+V24*I_VENDITE!$E$227</f>
        <v>399.52</v>
      </c>
      <c r="T78" s="66">
        <f>+W24*I_VENDITE!$E$227</f>
        <v>399.52</v>
      </c>
      <c r="U78" s="66">
        <f>+X24*I_VENDITE!$E$227</f>
        <v>399.52</v>
      </c>
      <c r="V78" s="66">
        <f>+Y24*I_VENDITE!$E$227</f>
        <v>399.52</v>
      </c>
      <c r="W78" s="66">
        <f>+Z24*I_VENDITE!$E$227</f>
        <v>399.52</v>
      </c>
      <c r="X78" s="66">
        <f>+AA24*I_VENDITE!$E$227</f>
        <v>399.52</v>
      </c>
      <c r="Y78" s="66">
        <f>+AB24*I_VENDITE!$E$227</f>
        <v>399.52</v>
      </c>
      <c r="Z78" s="66">
        <f>+AC24*I_VENDITE!$E$227</f>
        <v>399.52</v>
      </c>
      <c r="AA78" s="66">
        <f>+AD24*I_VENDITE!$E$227</f>
        <v>399.52</v>
      </c>
      <c r="AB78" s="66">
        <f>+AE24*I_VENDITE!$E$227</f>
        <v>399.52</v>
      </c>
      <c r="AC78" s="66">
        <f>+AF24*I_VENDITE!$E$227</f>
        <v>399.52</v>
      </c>
      <c r="AD78" s="66">
        <f>+AG24*I_VENDITE!$E$227</f>
        <v>399.52</v>
      </c>
      <c r="AE78" s="66">
        <f>+AH24*I_VENDITE!$E$227</f>
        <v>399.52</v>
      </c>
      <c r="AF78" s="66">
        <f>+AI24*I_VENDITE!$E$227</f>
        <v>399.52</v>
      </c>
      <c r="AG78" s="66">
        <f>+AJ24*I_VENDITE!$E$227</f>
        <v>399.52</v>
      </c>
      <c r="AH78" s="66">
        <f>+AK24*I_VENDITE!$E$227</f>
        <v>399.52</v>
      </c>
      <c r="AI78" s="66">
        <f>+AL24*I_VENDITE!$E$227</f>
        <v>399.52</v>
      </c>
      <c r="AJ78" s="66">
        <f>+AM24*I_VENDITE!$E$227</f>
        <v>399.52</v>
      </c>
      <c r="AK78" s="66">
        <f>+AN24*I_VENDITE!$E$227</f>
        <v>399.52</v>
      </c>
      <c r="AL78" s="66">
        <f>+AO24*I_VENDITE!$E$227</f>
        <v>399.52</v>
      </c>
      <c r="AM78" s="66">
        <f>+AP24*I_VENDITE!$E$227</f>
        <v>399.52</v>
      </c>
      <c r="AN78" s="66">
        <f>+AQ24*I_VENDITE!$E$227</f>
        <v>0</v>
      </c>
    </row>
    <row r="79" spans="4:40" x14ac:dyDescent="0.2">
      <c r="D79" s="55" t="str">
        <f t="shared" si="2"/>
        <v>Farmaco 23</v>
      </c>
      <c r="E79" s="66">
        <f>+H25*I_VENDITE!$E$227</f>
        <v>399.52</v>
      </c>
      <c r="F79" s="66">
        <f>+I25*I_VENDITE!$E$227</f>
        <v>399.52</v>
      </c>
      <c r="G79" s="66">
        <f>+J25*I_VENDITE!$E$227</f>
        <v>399.52</v>
      </c>
      <c r="H79" s="66">
        <f>+K25*I_VENDITE!$E$227</f>
        <v>399.52</v>
      </c>
      <c r="I79" s="66">
        <f>+L25*I_VENDITE!$E$227</f>
        <v>399.52</v>
      </c>
      <c r="J79" s="66">
        <f>+M25*I_VENDITE!$E$227</f>
        <v>399.52</v>
      </c>
      <c r="K79" s="66">
        <f>+N25*I_VENDITE!$E$227</f>
        <v>399.52</v>
      </c>
      <c r="L79" s="66">
        <f>+O25*I_VENDITE!$E$227</f>
        <v>399.52</v>
      </c>
      <c r="M79" s="66">
        <f>+P25*I_VENDITE!$E$227</f>
        <v>399.52</v>
      </c>
      <c r="N79" s="66">
        <f>+Q25*I_VENDITE!$E$227</f>
        <v>399.52</v>
      </c>
      <c r="O79" s="66">
        <f>+R25*I_VENDITE!$E$227</f>
        <v>399.52</v>
      </c>
      <c r="P79" s="66">
        <f>+S25*I_VENDITE!$E$227</f>
        <v>399.52</v>
      </c>
      <c r="Q79" s="66">
        <f>+T25*I_VENDITE!$E$227</f>
        <v>399.52</v>
      </c>
      <c r="R79" s="66">
        <f>+U25*I_VENDITE!$E$227</f>
        <v>399.52</v>
      </c>
      <c r="S79" s="66">
        <f>+V25*I_VENDITE!$E$227</f>
        <v>399.52</v>
      </c>
      <c r="T79" s="66">
        <f>+W25*I_VENDITE!$E$227</f>
        <v>399.52</v>
      </c>
      <c r="U79" s="66">
        <f>+X25*I_VENDITE!$E$227</f>
        <v>399.52</v>
      </c>
      <c r="V79" s="66">
        <f>+Y25*I_VENDITE!$E$227</f>
        <v>399.52</v>
      </c>
      <c r="W79" s="66">
        <f>+Z25*I_VENDITE!$E$227</f>
        <v>399.52</v>
      </c>
      <c r="X79" s="66">
        <f>+AA25*I_VENDITE!$E$227</f>
        <v>399.52</v>
      </c>
      <c r="Y79" s="66">
        <f>+AB25*I_VENDITE!$E$227</f>
        <v>399.52</v>
      </c>
      <c r="Z79" s="66">
        <f>+AC25*I_VENDITE!$E$227</f>
        <v>399.52</v>
      </c>
      <c r="AA79" s="66">
        <f>+AD25*I_VENDITE!$E$227</f>
        <v>399.52</v>
      </c>
      <c r="AB79" s="66">
        <f>+AE25*I_VENDITE!$E$227</f>
        <v>399.52</v>
      </c>
      <c r="AC79" s="66">
        <f>+AF25*I_VENDITE!$E$227</f>
        <v>399.52</v>
      </c>
      <c r="AD79" s="66">
        <f>+AG25*I_VENDITE!$E$227</f>
        <v>399.52</v>
      </c>
      <c r="AE79" s="66">
        <f>+AH25*I_VENDITE!$E$227</f>
        <v>399.52</v>
      </c>
      <c r="AF79" s="66">
        <f>+AI25*I_VENDITE!$E$227</f>
        <v>399.52</v>
      </c>
      <c r="AG79" s="66">
        <f>+AJ25*I_VENDITE!$E$227</f>
        <v>399.52</v>
      </c>
      <c r="AH79" s="66">
        <f>+AK25*I_VENDITE!$E$227</f>
        <v>399.52</v>
      </c>
      <c r="AI79" s="66">
        <f>+AL25*I_VENDITE!$E$227</f>
        <v>399.52</v>
      </c>
      <c r="AJ79" s="66">
        <f>+AM25*I_VENDITE!$E$227</f>
        <v>399.52</v>
      </c>
      <c r="AK79" s="66">
        <f>+AN25*I_VENDITE!$E$227</f>
        <v>399.52</v>
      </c>
      <c r="AL79" s="66">
        <f>+AO25*I_VENDITE!$E$227</f>
        <v>399.52</v>
      </c>
      <c r="AM79" s="66">
        <f>+AP25*I_VENDITE!$E$227</f>
        <v>399.52</v>
      </c>
      <c r="AN79" s="66">
        <f>+AQ25*I_VENDITE!$E$227</f>
        <v>0</v>
      </c>
    </row>
    <row r="80" spans="4:40" x14ac:dyDescent="0.2">
      <c r="D80" s="55" t="str">
        <f t="shared" si="2"/>
        <v>Farmaco 24</v>
      </c>
      <c r="E80" s="66">
        <f>+H26*I_VENDITE!$E$227</f>
        <v>399.52</v>
      </c>
      <c r="F80" s="66">
        <f>+I26*I_VENDITE!$E$227</f>
        <v>399.52</v>
      </c>
      <c r="G80" s="66">
        <f>+J26*I_VENDITE!$E$227</f>
        <v>399.52</v>
      </c>
      <c r="H80" s="66">
        <f>+K26*I_VENDITE!$E$227</f>
        <v>399.52</v>
      </c>
      <c r="I80" s="66">
        <f>+L26*I_VENDITE!$E$227</f>
        <v>399.52</v>
      </c>
      <c r="J80" s="66">
        <f>+M26*I_VENDITE!$E$227</f>
        <v>399.52</v>
      </c>
      <c r="K80" s="66">
        <f>+N26*I_VENDITE!$E$227</f>
        <v>399.52</v>
      </c>
      <c r="L80" s="66">
        <f>+O26*I_VENDITE!$E$227</f>
        <v>399.52</v>
      </c>
      <c r="M80" s="66">
        <f>+P26*I_VENDITE!$E$227</f>
        <v>399.52</v>
      </c>
      <c r="N80" s="66">
        <f>+Q26*I_VENDITE!$E$227</f>
        <v>399.52</v>
      </c>
      <c r="O80" s="66">
        <f>+R26*I_VENDITE!$E$227</f>
        <v>399.52</v>
      </c>
      <c r="P80" s="66">
        <f>+S26*I_VENDITE!$E$227</f>
        <v>399.52</v>
      </c>
      <c r="Q80" s="66">
        <f>+T26*I_VENDITE!$E$227</f>
        <v>399.52</v>
      </c>
      <c r="R80" s="66">
        <f>+U26*I_VENDITE!$E$227</f>
        <v>399.52</v>
      </c>
      <c r="S80" s="66">
        <f>+V26*I_VENDITE!$E$227</f>
        <v>399.52</v>
      </c>
      <c r="T80" s="66">
        <f>+W26*I_VENDITE!$E$227</f>
        <v>399.52</v>
      </c>
      <c r="U80" s="66">
        <f>+X26*I_VENDITE!$E$227</f>
        <v>399.52</v>
      </c>
      <c r="V80" s="66">
        <f>+Y26*I_VENDITE!$E$227</f>
        <v>399.52</v>
      </c>
      <c r="W80" s="66">
        <f>+Z26*I_VENDITE!$E$227</f>
        <v>399.52</v>
      </c>
      <c r="X80" s="66">
        <f>+AA26*I_VENDITE!$E$227</f>
        <v>399.52</v>
      </c>
      <c r="Y80" s="66">
        <f>+AB26*I_VENDITE!$E$227</f>
        <v>399.52</v>
      </c>
      <c r="Z80" s="66">
        <f>+AC26*I_VENDITE!$E$227</f>
        <v>399.52</v>
      </c>
      <c r="AA80" s="66">
        <f>+AD26*I_VENDITE!$E$227</f>
        <v>399.52</v>
      </c>
      <c r="AB80" s="66">
        <f>+AE26*I_VENDITE!$E$227</f>
        <v>399.52</v>
      </c>
      <c r="AC80" s="66">
        <f>+AF26*I_VENDITE!$E$227</f>
        <v>399.52</v>
      </c>
      <c r="AD80" s="66">
        <f>+AG26*I_VENDITE!$E$227</f>
        <v>399.52</v>
      </c>
      <c r="AE80" s="66">
        <f>+AH26*I_VENDITE!$E$227</f>
        <v>399.52</v>
      </c>
      <c r="AF80" s="66">
        <f>+AI26*I_VENDITE!$E$227</f>
        <v>399.52</v>
      </c>
      <c r="AG80" s="66">
        <f>+AJ26*I_VENDITE!$E$227</f>
        <v>399.52</v>
      </c>
      <c r="AH80" s="66">
        <f>+AK26*I_VENDITE!$E$227</f>
        <v>399.52</v>
      </c>
      <c r="AI80" s="66">
        <f>+AL26*I_VENDITE!$E$227</f>
        <v>399.52</v>
      </c>
      <c r="AJ80" s="66">
        <f>+AM26*I_VENDITE!$E$227</f>
        <v>399.52</v>
      </c>
      <c r="AK80" s="66">
        <f>+AN26*I_VENDITE!$E$227</f>
        <v>399.52</v>
      </c>
      <c r="AL80" s="66">
        <f>+AO26*I_VENDITE!$E$227</f>
        <v>399.52</v>
      </c>
      <c r="AM80" s="66">
        <f>+AP26*I_VENDITE!$E$227</f>
        <v>399.52</v>
      </c>
      <c r="AN80" s="66">
        <f>+AQ26*I_VENDITE!$E$227</f>
        <v>0</v>
      </c>
    </row>
    <row r="81" spans="4:40" x14ac:dyDescent="0.2">
      <c r="D81" s="55" t="str">
        <f t="shared" si="2"/>
        <v>Farmaco 25</v>
      </c>
      <c r="E81" s="66">
        <f>+H27*I_VENDITE!$E$227</f>
        <v>399.52</v>
      </c>
      <c r="F81" s="66">
        <f>+I27*I_VENDITE!$E$227</f>
        <v>399.52</v>
      </c>
      <c r="G81" s="66">
        <f>+J27*I_VENDITE!$E$227</f>
        <v>399.52</v>
      </c>
      <c r="H81" s="66">
        <f>+K27*I_VENDITE!$E$227</f>
        <v>399.52</v>
      </c>
      <c r="I81" s="66">
        <f>+L27*I_VENDITE!$E$227</f>
        <v>399.52</v>
      </c>
      <c r="J81" s="66">
        <f>+M27*I_VENDITE!$E$227</f>
        <v>399.52</v>
      </c>
      <c r="K81" s="66">
        <f>+N27*I_VENDITE!$E$227</f>
        <v>399.52</v>
      </c>
      <c r="L81" s="66">
        <f>+O27*I_VENDITE!$E$227</f>
        <v>399.52</v>
      </c>
      <c r="M81" s="66">
        <f>+P27*I_VENDITE!$E$227</f>
        <v>399.52</v>
      </c>
      <c r="N81" s="66">
        <f>+Q27*I_VENDITE!$E$227</f>
        <v>399.52</v>
      </c>
      <c r="O81" s="66">
        <f>+R27*I_VENDITE!$E$227</f>
        <v>399.52</v>
      </c>
      <c r="P81" s="66">
        <f>+S27*I_VENDITE!$E$227</f>
        <v>399.52</v>
      </c>
      <c r="Q81" s="66">
        <f>+T27*I_VENDITE!$E$227</f>
        <v>399.52</v>
      </c>
      <c r="R81" s="66">
        <f>+U27*I_VENDITE!$E$227</f>
        <v>399.52</v>
      </c>
      <c r="S81" s="66">
        <f>+V27*I_VENDITE!$E$227</f>
        <v>399.52</v>
      </c>
      <c r="T81" s="66">
        <f>+W27*I_VENDITE!$E$227</f>
        <v>399.52</v>
      </c>
      <c r="U81" s="66">
        <f>+X27*I_VENDITE!$E$227</f>
        <v>399.52</v>
      </c>
      <c r="V81" s="66">
        <f>+Y27*I_VENDITE!$E$227</f>
        <v>399.52</v>
      </c>
      <c r="W81" s="66">
        <f>+Z27*I_VENDITE!$E$227</f>
        <v>399.52</v>
      </c>
      <c r="X81" s="66">
        <f>+AA27*I_VENDITE!$E$227</f>
        <v>399.52</v>
      </c>
      <c r="Y81" s="66">
        <f>+AB27*I_VENDITE!$E$227</f>
        <v>399.52</v>
      </c>
      <c r="Z81" s="66">
        <f>+AC27*I_VENDITE!$E$227</f>
        <v>399.52</v>
      </c>
      <c r="AA81" s="66">
        <f>+AD27*I_VENDITE!$E$227</f>
        <v>399.52</v>
      </c>
      <c r="AB81" s="66">
        <f>+AE27*I_VENDITE!$E$227</f>
        <v>399.52</v>
      </c>
      <c r="AC81" s="66">
        <f>+AF27*I_VENDITE!$E$227</f>
        <v>399.52</v>
      </c>
      <c r="AD81" s="66">
        <f>+AG27*I_VENDITE!$E$227</f>
        <v>399.52</v>
      </c>
      <c r="AE81" s="66">
        <f>+AH27*I_VENDITE!$E$227</f>
        <v>399.52</v>
      </c>
      <c r="AF81" s="66">
        <f>+AI27*I_VENDITE!$E$227</f>
        <v>399.52</v>
      </c>
      <c r="AG81" s="66">
        <f>+AJ27*I_VENDITE!$E$227</f>
        <v>399.52</v>
      </c>
      <c r="AH81" s="66">
        <f>+AK27*I_VENDITE!$E$227</f>
        <v>399.52</v>
      </c>
      <c r="AI81" s="66">
        <f>+AL27*I_VENDITE!$E$227</f>
        <v>399.52</v>
      </c>
      <c r="AJ81" s="66">
        <f>+AM27*I_VENDITE!$E$227</f>
        <v>399.52</v>
      </c>
      <c r="AK81" s="66">
        <f>+AN27*I_VENDITE!$E$227</f>
        <v>399.52</v>
      </c>
      <c r="AL81" s="66">
        <f>+AO27*I_VENDITE!$E$227</f>
        <v>399.52</v>
      </c>
      <c r="AM81" s="66">
        <f>+AP27*I_VENDITE!$E$227</f>
        <v>399.52</v>
      </c>
      <c r="AN81" s="66">
        <f>+AQ27*I_VENDITE!$E$227</f>
        <v>0</v>
      </c>
    </row>
    <row r="82" spans="4:40" x14ac:dyDescent="0.2">
      <c r="D82" s="55" t="str">
        <f t="shared" si="2"/>
        <v>Farmaco 26</v>
      </c>
      <c r="E82" s="66">
        <f>+H28*I_VENDITE!$E$227</f>
        <v>399.52</v>
      </c>
      <c r="F82" s="66">
        <f>+I28*I_VENDITE!$E$227</f>
        <v>399.52</v>
      </c>
      <c r="G82" s="66">
        <f>+J28*I_VENDITE!$E$227</f>
        <v>399.52</v>
      </c>
      <c r="H82" s="66">
        <f>+K28*I_VENDITE!$E$227</f>
        <v>399.52</v>
      </c>
      <c r="I82" s="66">
        <f>+L28*I_VENDITE!$E$227</f>
        <v>399.52</v>
      </c>
      <c r="J82" s="66">
        <f>+M28*I_VENDITE!$E$227</f>
        <v>399.52</v>
      </c>
      <c r="K82" s="66">
        <f>+N28*I_VENDITE!$E$227</f>
        <v>399.52</v>
      </c>
      <c r="L82" s="66">
        <f>+O28*I_VENDITE!$E$227</f>
        <v>399.52</v>
      </c>
      <c r="M82" s="66">
        <f>+P28*I_VENDITE!$E$227</f>
        <v>399.52</v>
      </c>
      <c r="N82" s="66">
        <f>+Q28*I_VENDITE!$E$227</f>
        <v>399.52</v>
      </c>
      <c r="O82" s="66">
        <f>+R28*I_VENDITE!$E$227</f>
        <v>399.52</v>
      </c>
      <c r="P82" s="66">
        <f>+S28*I_VENDITE!$E$227</f>
        <v>399.52</v>
      </c>
      <c r="Q82" s="66">
        <f>+T28*I_VENDITE!$E$227</f>
        <v>399.52</v>
      </c>
      <c r="R82" s="66">
        <f>+U28*I_VENDITE!$E$227</f>
        <v>399.52</v>
      </c>
      <c r="S82" s="66">
        <f>+V28*I_VENDITE!$E$227</f>
        <v>399.52</v>
      </c>
      <c r="T82" s="66">
        <f>+W28*I_VENDITE!$E$227</f>
        <v>399.52</v>
      </c>
      <c r="U82" s="66">
        <f>+X28*I_VENDITE!$E$227</f>
        <v>399.52</v>
      </c>
      <c r="V82" s="66">
        <f>+Y28*I_VENDITE!$E$227</f>
        <v>399.52</v>
      </c>
      <c r="W82" s="66">
        <f>+Z28*I_VENDITE!$E$227</f>
        <v>399.52</v>
      </c>
      <c r="X82" s="66">
        <f>+AA28*I_VENDITE!$E$227</f>
        <v>399.52</v>
      </c>
      <c r="Y82" s="66">
        <f>+AB28*I_VENDITE!$E$227</f>
        <v>399.52</v>
      </c>
      <c r="Z82" s="66">
        <f>+AC28*I_VENDITE!$E$227</f>
        <v>399.52</v>
      </c>
      <c r="AA82" s="66">
        <f>+AD28*I_VENDITE!$E$227</f>
        <v>399.52</v>
      </c>
      <c r="AB82" s="66">
        <f>+AE28*I_VENDITE!$E$227</f>
        <v>399.52</v>
      </c>
      <c r="AC82" s="66">
        <f>+AF28*I_VENDITE!$E$227</f>
        <v>399.52</v>
      </c>
      <c r="AD82" s="66">
        <f>+AG28*I_VENDITE!$E$227</f>
        <v>399.52</v>
      </c>
      <c r="AE82" s="66">
        <f>+AH28*I_VENDITE!$E$227</f>
        <v>399.52</v>
      </c>
      <c r="AF82" s="66">
        <f>+AI28*I_VENDITE!$E$227</f>
        <v>399.52</v>
      </c>
      <c r="AG82" s="66">
        <f>+AJ28*I_VENDITE!$E$227</f>
        <v>399.52</v>
      </c>
      <c r="AH82" s="66">
        <f>+AK28*I_VENDITE!$E$227</f>
        <v>399.52</v>
      </c>
      <c r="AI82" s="66">
        <f>+AL28*I_VENDITE!$E$227</f>
        <v>399.52</v>
      </c>
      <c r="AJ82" s="66">
        <f>+AM28*I_VENDITE!$E$227</f>
        <v>399.52</v>
      </c>
      <c r="AK82" s="66">
        <f>+AN28*I_VENDITE!$E$227</f>
        <v>399.52</v>
      </c>
      <c r="AL82" s="66">
        <f>+AO28*I_VENDITE!$E$227</f>
        <v>399.52</v>
      </c>
      <c r="AM82" s="66">
        <f>+AP28*I_VENDITE!$E$227</f>
        <v>399.52</v>
      </c>
      <c r="AN82" s="66">
        <f>+AQ28*I_VENDITE!$E$227</f>
        <v>0</v>
      </c>
    </row>
    <row r="83" spans="4:40" x14ac:dyDescent="0.2">
      <c r="D83" s="55" t="str">
        <f t="shared" si="2"/>
        <v>Farmaco 27</v>
      </c>
      <c r="E83" s="66">
        <f>+H29*I_VENDITE!$E$227</f>
        <v>399.52</v>
      </c>
      <c r="F83" s="66">
        <f>+I29*I_VENDITE!$E$227</f>
        <v>399.52</v>
      </c>
      <c r="G83" s="66">
        <f>+J29*I_VENDITE!$E$227</f>
        <v>399.52</v>
      </c>
      <c r="H83" s="66">
        <f>+K29*I_VENDITE!$E$227</f>
        <v>399.52</v>
      </c>
      <c r="I83" s="66">
        <f>+L29*I_VENDITE!$E$227</f>
        <v>399.52</v>
      </c>
      <c r="J83" s="66">
        <f>+M29*I_VENDITE!$E$227</f>
        <v>399.52</v>
      </c>
      <c r="K83" s="66">
        <f>+N29*I_VENDITE!$E$227</f>
        <v>399.52</v>
      </c>
      <c r="L83" s="66">
        <f>+O29*I_VENDITE!$E$227</f>
        <v>399.52</v>
      </c>
      <c r="M83" s="66">
        <f>+P29*I_VENDITE!$E$227</f>
        <v>399.52</v>
      </c>
      <c r="N83" s="66">
        <f>+Q29*I_VENDITE!$E$227</f>
        <v>399.52</v>
      </c>
      <c r="O83" s="66">
        <f>+R29*I_VENDITE!$E$227</f>
        <v>399.52</v>
      </c>
      <c r="P83" s="66">
        <f>+S29*I_VENDITE!$E$227</f>
        <v>399.52</v>
      </c>
      <c r="Q83" s="66">
        <f>+T29*I_VENDITE!$E$227</f>
        <v>399.52</v>
      </c>
      <c r="R83" s="66">
        <f>+U29*I_VENDITE!$E$227</f>
        <v>399.52</v>
      </c>
      <c r="S83" s="66">
        <f>+V29*I_VENDITE!$E$227</f>
        <v>399.52</v>
      </c>
      <c r="T83" s="66">
        <f>+W29*I_VENDITE!$E$227</f>
        <v>399.52</v>
      </c>
      <c r="U83" s="66">
        <f>+X29*I_VENDITE!$E$227</f>
        <v>399.52</v>
      </c>
      <c r="V83" s="66">
        <f>+Y29*I_VENDITE!$E$227</f>
        <v>399.52</v>
      </c>
      <c r="W83" s="66">
        <f>+Z29*I_VENDITE!$E$227</f>
        <v>399.52</v>
      </c>
      <c r="X83" s="66">
        <f>+AA29*I_VENDITE!$E$227</f>
        <v>399.52</v>
      </c>
      <c r="Y83" s="66">
        <f>+AB29*I_VENDITE!$E$227</f>
        <v>399.52</v>
      </c>
      <c r="Z83" s="66">
        <f>+AC29*I_VENDITE!$E$227</f>
        <v>399.52</v>
      </c>
      <c r="AA83" s="66">
        <f>+AD29*I_VENDITE!$E$227</f>
        <v>399.52</v>
      </c>
      <c r="AB83" s="66">
        <f>+AE29*I_VENDITE!$E$227</f>
        <v>399.52</v>
      </c>
      <c r="AC83" s="66">
        <f>+AF29*I_VENDITE!$E$227</f>
        <v>399.52</v>
      </c>
      <c r="AD83" s="66">
        <f>+AG29*I_VENDITE!$E$227</f>
        <v>399.52</v>
      </c>
      <c r="AE83" s="66">
        <f>+AH29*I_VENDITE!$E$227</f>
        <v>399.52</v>
      </c>
      <c r="AF83" s="66">
        <f>+AI29*I_VENDITE!$E$227</f>
        <v>399.52</v>
      </c>
      <c r="AG83" s="66">
        <f>+AJ29*I_VENDITE!$E$227</f>
        <v>399.52</v>
      </c>
      <c r="AH83" s="66">
        <f>+AK29*I_VENDITE!$E$227</f>
        <v>399.52</v>
      </c>
      <c r="AI83" s="66">
        <f>+AL29*I_VENDITE!$E$227</f>
        <v>399.52</v>
      </c>
      <c r="AJ83" s="66">
        <f>+AM29*I_VENDITE!$E$227</f>
        <v>399.52</v>
      </c>
      <c r="AK83" s="66">
        <f>+AN29*I_VENDITE!$E$227</f>
        <v>399.52</v>
      </c>
      <c r="AL83" s="66">
        <f>+AO29*I_VENDITE!$E$227</f>
        <v>399.52</v>
      </c>
      <c r="AM83" s="66">
        <f>+AP29*I_VENDITE!$E$227</f>
        <v>399.52</v>
      </c>
      <c r="AN83" s="66">
        <f>+AQ29*I_VENDITE!$E$227</f>
        <v>0</v>
      </c>
    </row>
    <row r="84" spans="4:40" x14ac:dyDescent="0.2">
      <c r="D84" s="55" t="str">
        <f t="shared" si="2"/>
        <v>Farmaco 28</v>
      </c>
      <c r="E84" s="66">
        <f>+H30*I_VENDITE!$E$227</f>
        <v>399.52</v>
      </c>
      <c r="F84" s="66">
        <f>+I30*I_VENDITE!$E$227</f>
        <v>399.52</v>
      </c>
      <c r="G84" s="66">
        <f>+J30*I_VENDITE!$E$227</f>
        <v>399.52</v>
      </c>
      <c r="H84" s="66">
        <f>+K30*I_VENDITE!$E$227</f>
        <v>399.52</v>
      </c>
      <c r="I84" s="66">
        <f>+L30*I_VENDITE!$E$227</f>
        <v>399.52</v>
      </c>
      <c r="J84" s="66">
        <f>+M30*I_VENDITE!$E$227</f>
        <v>399.52</v>
      </c>
      <c r="K84" s="66">
        <f>+N30*I_VENDITE!$E$227</f>
        <v>399.52</v>
      </c>
      <c r="L84" s="66">
        <f>+O30*I_VENDITE!$E$227</f>
        <v>399.52</v>
      </c>
      <c r="M84" s="66">
        <f>+P30*I_VENDITE!$E$227</f>
        <v>399.52</v>
      </c>
      <c r="N84" s="66">
        <f>+Q30*I_VENDITE!$E$227</f>
        <v>399.52</v>
      </c>
      <c r="O84" s="66">
        <f>+R30*I_VENDITE!$E$227</f>
        <v>399.52</v>
      </c>
      <c r="P84" s="66">
        <f>+S30*I_VENDITE!$E$227</f>
        <v>399.52</v>
      </c>
      <c r="Q84" s="66">
        <f>+T30*I_VENDITE!$E$227</f>
        <v>399.52</v>
      </c>
      <c r="R84" s="66">
        <f>+U30*I_VENDITE!$E$227</f>
        <v>399.52</v>
      </c>
      <c r="S84" s="66">
        <f>+V30*I_VENDITE!$E$227</f>
        <v>399.52</v>
      </c>
      <c r="T84" s="66">
        <f>+W30*I_VENDITE!$E$227</f>
        <v>399.52</v>
      </c>
      <c r="U84" s="66">
        <f>+X30*I_VENDITE!$E$227</f>
        <v>399.52</v>
      </c>
      <c r="V84" s="66">
        <f>+Y30*I_VENDITE!$E$227</f>
        <v>399.52</v>
      </c>
      <c r="W84" s="66">
        <f>+Z30*I_VENDITE!$E$227</f>
        <v>399.52</v>
      </c>
      <c r="X84" s="66">
        <f>+AA30*I_VENDITE!$E$227</f>
        <v>399.52</v>
      </c>
      <c r="Y84" s="66">
        <f>+AB30*I_VENDITE!$E$227</f>
        <v>399.52</v>
      </c>
      <c r="Z84" s="66">
        <f>+AC30*I_VENDITE!$E$227</f>
        <v>399.52</v>
      </c>
      <c r="AA84" s="66">
        <f>+AD30*I_VENDITE!$E$227</f>
        <v>399.52</v>
      </c>
      <c r="AB84" s="66">
        <f>+AE30*I_VENDITE!$E$227</f>
        <v>399.52</v>
      </c>
      <c r="AC84" s="66">
        <f>+AF30*I_VENDITE!$E$227</f>
        <v>399.52</v>
      </c>
      <c r="AD84" s="66">
        <f>+AG30*I_VENDITE!$E$227</f>
        <v>399.52</v>
      </c>
      <c r="AE84" s="66">
        <f>+AH30*I_VENDITE!$E$227</f>
        <v>399.52</v>
      </c>
      <c r="AF84" s="66">
        <f>+AI30*I_VENDITE!$E$227</f>
        <v>399.52</v>
      </c>
      <c r="AG84" s="66">
        <f>+AJ30*I_VENDITE!$E$227</f>
        <v>399.52</v>
      </c>
      <c r="AH84" s="66">
        <f>+AK30*I_VENDITE!$E$227</f>
        <v>399.52</v>
      </c>
      <c r="AI84" s="66">
        <f>+AL30*I_VENDITE!$E$227</f>
        <v>399.52</v>
      </c>
      <c r="AJ84" s="66">
        <f>+AM30*I_VENDITE!$E$227</f>
        <v>399.52</v>
      </c>
      <c r="AK84" s="66">
        <f>+AN30*I_VENDITE!$E$227</f>
        <v>399.52</v>
      </c>
      <c r="AL84" s="66">
        <f>+AO30*I_VENDITE!$E$227</f>
        <v>399.52</v>
      </c>
      <c r="AM84" s="66">
        <f>+AP30*I_VENDITE!$E$227</f>
        <v>399.52</v>
      </c>
      <c r="AN84" s="66">
        <f>+AQ30*I_VENDITE!$E$227</f>
        <v>0</v>
      </c>
    </row>
    <row r="85" spans="4:40" x14ac:dyDescent="0.2">
      <c r="D85" s="55" t="str">
        <f t="shared" si="2"/>
        <v>Farmaco 29</v>
      </c>
      <c r="E85" s="66">
        <f>+H31*I_VENDITE!$E$227</f>
        <v>399.52</v>
      </c>
      <c r="F85" s="66">
        <f>+I31*I_VENDITE!$E$227</f>
        <v>399.52</v>
      </c>
      <c r="G85" s="66">
        <f>+J31*I_VENDITE!$E$227</f>
        <v>399.52</v>
      </c>
      <c r="H85" s="66">
        <f>+K31*I_VENDITE!$E$227</f>
        <v>399.52</v>
      </c>
      <c r="I85" s="66">
        <f>+L31*I_VENDITE!$E$227</f>
        <v>399.52</v>
      </c>
      <c r="J85" s="66">
        <f>+M31*I_VENDITE!$E$227</f>
        <v>399.52</v>
      </c>
      <c r="K85" s="66">
        <f>+N31*I_VENDITE!$E$227</f>
        <v>399.52</v>
      </c>
      <c r="L85" s="66">
        <f>+O31*I_VENDITE!$E$227</f>
        <v>399.52</v>
      </c>
      <c r="M85" s="66">
        <f>+P31*I_VENDITE!$E$227</f>
        <v>399.52</v>
      </c>
      <c r="N85" s="66">
        <f>+Q31*I_VENDITE!$E$227</f>
        <v>399.52</v>
      </c>
      <c r="O85" s="66">
        <f>+R31*I_VENDITE!$E$227</f>
        <v>399.52</v>
      </c>
      <c r="P85" s="66">
        <f>+S31*I_VENDITE!$E$227</f>
        <v>399.52</v>
      </c>
      <c r="Q85" s="66">
        <f>+T31*I_VENDITE!$E$227</f>
        <v>399.52</v>
      </c>
      <c r="R85" s="66">
        <f>+U31*I_VENDITE!$E$227</f>
        <v>399.52</v>
      </c>
      <c r="S85" s="66">
        <f>+V31*I_VENDITE!$E$227</f>
        <v>399.52</v>
      </c>
      <c r="T85" s="66">
        <f>+W31*I_VENDITE!$E$227</f>
        <v>399.52</v>
      </c>
      <c r="U85" s="66">
        <f>+X31*I_VENDITE!$E$227</f>
        <v>399.52</v>
      </c>
      <c r="V85" s="66">
        <f>+Y31*I_VENDITE!$E$227</f>
        <v>399.52</v>
      </c>
      <c r="W85" s="66">
        <f>+Z31*I_VENDITE!$E$227</f>
        <v>399.52</v>
      </c>
      <c r="X85" s="66">
        <f>+AA31*I_VENDITE!$E$227</f>
        <v>399.52</v>
      </c>
      <c r="Y85" s="66">
        <f>+AB31*I_VENDITE!$E$227</f>
        <v>399.52</v>
      </c>
      <c r="Z85" s="66">
        <f>+AC31*I_VENDITE!$E$227</f>
        <v>399.52</v>
      </c>
      <c r="AA85" s="66">
        <f>+AD31*I_VENDITE!$E$227</f>
        <v>399.52</v>
      </c>
      <c r="AB85" s="66">
        <f>+AE31*I_VENDITE!$E$227</f>
        <v>399.52</v>
      </c>
      <c r="AC85" s="66">
        <f>+AF31*I_VENDITE!$E$227</f>
        <v>399.52</v>
      </c>
      <c r="AD85" s="66">
        <f>+AG31*I_VENDITE!$E$227</f>
        <v>399.52</v>
      </c>
      <c r="AE85" s="66">
        <f>+AH31*I_VENDITE!$E$227</f>
        <v>399.52</v>
      </c>
      <c r="AF85" s="66">
        <f>+AI31*I_VENDITE!$E$227</f>
        <v>399.52</v>
      </c>
      <c r="AG85" s="66">
        <f>+AJ31*I_VENDITE!$E$227</f>
        <v>399.52</v>
      </c>
      <c r="AH85" s="66">
        <f>+AK31*I_VENDITE!$E$227</f>
        <v>399.52</v>
      </c>
      <c r="AI85" s="66">
        <f>+AL31*I_VENDITE!$E$227</f>
        <v>399.52</v>
      </c>
      <c r="AJ85" s="66">
        <f>+AM31*I_VENDITE!$E$227</f>
        <v>399.52</v>
      </c>
      <c r="AK85" s="66">
        <f>+AN31*I_VENDITE!$E$227</f>
        <v>399.52</v>
      </c>
      <c r="AL85" s="66">
        <f>+AO31*I_VENDITE!$E$227</f>
        <v>399.52</v>
      </c>
      <c r="AM85" s="66">
        <f>+AP31*I_VENDITE!$E$227</f>
        <v>399.52</v>
      </c>
      <c r="AN85" s="66">
        <f>+AQ31*I_VENDITE!$E$227</f>
        <v>0</v>
      </c>
    </row>
    <row r="86" spans="4:40" x14ac:dyDescent="0.2">
      <c r="D86" s="55" t="str">
        <f t="shared" si="2"/>
        <v>Farmaco 30</v>
      </c>
      <c r="E86" s="66">
        <f>+H32*I_VENDITE!$E$227</f>
        <v>399.52</v>
      </c>
      <c r="F86" s="66">
        <f>+I32*I_VENDITE!$E$227</f>
        <v>399.52</v>
      </c>
      <c r="G86" s="66">
        <f>+J32*I_VENDITE!$E$227</f>
        <v>399.52</v>
      </c>
      <c r="H86" s="66">
        <f>+K32*I_VENDITE!$E$227</f>
        <v>399.52</v>
      </c>
      <c r="I86" s="66">
        <f>+L32*I_VENDITE!$E$227</f>
        <v>399.52</v>
      </c>
      <c r="J86" s="66">
        <f>+M32*I_VENDITE!$E$227</f>
        <v>399.52</v>
      </c>
      <c r="K86" s="66">
        <f>+N32*I_VENDITE!$E$227</f>
        <v>399.52</v>
      </c>
      <c r="L86" s="66">
        <f>+O32*I_VENDITE!$E$227</f>
        <v>399.52</v>
      </c>
      <c r="M86" s="66">
        <f>+P32*I_VENDITE!$E$227</f>
        <v>399.52</v>
      </c>
      <c r="N86" s="66">
        <f>+Q32*I_VENDITE!$E$227</f>
        <v>399.52</v>
      </c>
      <c r="O86" s="66">
        <f>+R32*I_VENDITE!$E$227</f>
        <v>399.52</v>
      </c>
      <c r="P86" s="66">
        <f>+S32*I_VENDITE!$E$227</f>
        <v>399.52</v>
      </c>
      <c r="Q86" s="66">
        <f>+T32*I_VENDITE!$E$227</f>
        <v>399.52</v>
      </c>
      <c r="R86" s="66">
        <f>+U32*I_VENDITE!$E$227</f>
        <v>399.52</v>
      </c>
      <c r="S86" s="66">
        <f>+V32*I_VENDITE!$E$227</f>
        <v>399.52</v>
      </c>
      <c r="T86" s="66">
        <f>+W32*I_VENDITE!$E$227</f>
        <v>399.52</v>
      </c>
      <c r="U86" s="66">
        <f>+X32*I_VENDITE!$E$227</f>
        <v>399.52</v>
      </c>
      <c r="V86" s="66">
        <f>+Y32*I_VENDITE!$E$227</f>
        <v>399.52</v>
      </c>
      <c r="W86" s="66">
        <f>+Z32*I_VENDITE!$E$227</f>
        <v>399.52</v>
      </c>
      <c r="X86" s="66">
        <f>+AA32*I_VENDITE!$E$227</f>
        <v>399.52</v>
      </c>
      <c r="Y86" s="66">
        <f>+AB32*I_VENDITE!$E$227</f>
        <v>399.52</v>
      </c>
      <c r="Z86" s="66">
        <f>+AC32*I_VENDITE!$E$227</f>
        <v>399.52</v>
      </c>
      <c r="AA86" s="66">
        <f>+AD32*I_VENDITE!$E$227</f>
        <v>399.52</v>
      </c>
      <c r="AB86" s="66">
        <f>+AE32*I_VENDITE!$E$227</f>
        <v>399.52</v>
      </c>
      <c r="AC86" s="66">
        <f>+AF32*I_VENDITE!$E$227</f>
        <v>399.52</v>
      </c>
      <c r="AD86" s="66">
        <f>+AG32*I_VENDITE!$E$227</f>
        <v>399.52</v>
      </c>
      <c r="AE86" s="66">
        <f>+AH32*I_VENDITE!$E$227</f>
        <v>399.52</v>
      </c>
      <c r="AF86" s="66">
        <f>+AI32*I_VENDITE!$E$227</f>
        <v>399.52</v>
      </c>
      <c r="AG86" s="66">
        <f>+AJ32*I_VENDITE!$E$227</f>
        <v>399.52</v>
      </c>
      <c r="AH86" s="66">
        <f>+AK32*I_VENDITE!$E$227</f>
        <v>399.52</v>
      </c>
      <c r="AI86" s="66">
        <f>+AL32*I_VENDITE!$E$227</f>
        <v>399.52</v>
      </c>
      <c r="AJ86" s="66">
        <f>+AM32*I_VENDITE!$E$227</f>
        <v>399.52</v>
      </c>
      <c r="AK86" s="66">
        <f>+AN32*I_VENDITE!$E$227</f>
        <v>399.52</v>
      </c>
      <c r="AL86" s="66">
        <f>+AO32*I_VENDITE!$E$227</f>
        <v>399.52</v>
      </c>
      <c r="AM86" s="66">
        <f>+AP32*I_VENDITE!$E$227</f>
        <v>399.52</v>
      </c>
      <c r="AN86" s="66">
        <f>+AQ32*I_VENDITE!$E$227</f>
        <v>0</v>
      </c>
    </row>
    <row r="87" spans="4:40" x14ac:dyDescent="0.2">
      <c r="D87" s="55" t="str">
        <f t="shared" si="2"/>
        <v>Farmaco 31</v>
      </c>
      <c r="E87" s="66">
        <f>+H33*I_VENDITE!$E$227</f>
        <v>399.52</v>
      </c>
      <c r="F87" s="66">
        <f>+I33*I_VENDITE!$E$227</f>
        <v>399.52</v>
      </c>
      <c r="G87" s="66">
        <f>+J33*I_VENDITE!$E$227</f>
        <v>399.52</v>
      </c>
      <c r="H87" s="66">
        <f>+K33*I_VENDITE!$E$227</f>
        <v>399.52</v>
      </c>
      <c r="I87" s="66">
        <f>+L33*I_VENDITE!$E$227</f>
        <v>399.52</v>
      </c>
      <c r="J87" s="66">
        <f>+M33*I_VENDITE!$E$227</f>
        <v>399.52</v>
      </c>
      <c r="K87" s="66">
        <f>+N33*I_VENDITE!$E$227</f>
        <v>399.52</v>
      </c>
      <c r="L87" s="66">
        <f>+O33*I_VENDITE!$E$227</f>
        <v>399.52</v>
      </c>
      <c r="M87" s="66">
        <f>+P33*I_VENDITE!$E$227</f>
        <v>399.52</v>
      </c>
      <c r="N87" s="66">
        <f>+Q33*I_VENDITE!$E$227</f>
        <v>399.52</v>
      </c>
      <c r="O87" s="66">
        <f>+R33*I_VENDITE!$E$227</f>
        <v>399.52</v>
      </c>
      <c r="P87" s="66">
        <f>+S33*I_VENDITE!$E$227</f>
        <v>399.52</v>
      </c>
      <c r="Q87" s="66">
        <f>+T33*I_VENDITE!$E$227</f>
        <v>399.52</v>
      </c>
      <c r="R87" s="66">
        <f>+U33*I_VENDITE!$E$227</f>
        <v>399.52</v>
      </c>
      <c r="S87" s="66">
        <f>+V33*I_VENDITE!$E$227</f>
        <v>399.52</v>
      </c>
      <c r="T87" s="66">
        <f>+W33*I_VENDITE!$E$227</f>
        <v>399.52</v>
      </c>
      <c r="U87" s="66">
        <f>+X33*I_VENDITE!$E$227</f>
        <v>399.52</v>
      </c>
      <c r="V87" s="66">
        <f>+Y33*I_VENDITE!$E$227</f>
        <v>399.52</v>
      </c>
      <c r="W87" s="66">
        <f>+Z33*I_VENDITE!$E$227</f>
        <v>399.52</v>
      </c>
      <c r="X87" s="66">
        <f>+AA33*I_VENDITE!$E$227</f>
        <v>399.52</v>
      </c>
      <c r="Y87" s="66">
        <f>+AB33*I_VENDITE!$E$227</f>
        <v>399.52</v>
      </c>
      <c r="Z87" s="66">
        <f>+AC33*I_VENDITE!$E$227</f>
        <v>399.52</v>
      </c>
      <c r="AA87" s="66">
        <f>+AD33*I_VENDITE!$E$227</f>
        <v>399.52</v>
      </c>
      <c r="AB87" s="66">
        <f>+AE33*I_VENDITE!$E$227</f>
        <v>399.52</v>
      </c>
      <c r="AC87" s="66">
        <f>+AF33*I_VENDITE!$E$227</f>
        <v>399.52</v>
      </c>
      <c r="AD87" s="66">
        <f>+AG33*I_VENDITE!$E$227</f>
        <v>399.52</v>
      </c>
      <c r="AE87" s="66">
        <f>+AH33*I_VENDITE!$E$227</f>
        <v>399.52</v>
      </c>
      <c r="AF87" s="66">
        <f>+AI33*I_VENDITE!$E$227</f>
        <v>399.52</v>
      </c>
      <c r="AG87" s="66">
        <f>+AJ33*I_VENDITE!$E$227</f>
        <v>399.52</v>
      </c>
      <c r="AH87" s="66">
        <f>+AK33*I_VENDITE!$E$227</f>
        <v>399.52</v>
      </c>
      <c r="AI87" s="66">
        <f>+AL33*I_VENDITE!$E$227</f>
        <v>399.52</v>
      </c>
      <c r="AJ87" s="66">
        <f>+AM33*I_VENDITE!$E$227</f>
        <v>399.52</v>
      </c>
      <c r="AK87" s="66">
        <f>+AN33*I_VENDITE!$E$227</f>
        <v>399.52</v>
      </c>
      <c r="AL87" s="66">
        <f>+AO33*I_VENDITE!$E$227</f>
        <v>399.52</v>
      </c>
      <c r="AM87" s="66">
        <f>+AP33*I_VENDITE!$E$227</f>
        <v>399.52</v>
      </c>
      <c r="AN87" s="66">
        <f>+AQ33*I_VENDITE!$E$227</f>
        <v>0</v>
      </c>
    </row>
    <row r="88" spans="4:40" x14ac:dyDescent="0.2">
      <c r="D88" s="55" t="str">
        <f t="shared" si="2"/>
        <v>Farmaco 32</v>
      </c>
      <c r="E88" s="66">
        <f>+H34*I_VENDITE!$E$227</f>
        <v>399.52</v>
      </c>
      <c r="F88" s="66">
        <f>+I34*I_VENDITE!$E$227</f>
        <v>399.52</v>
      </c>
      <c r="G88" s="66">
        <f>+J34*I_VENDITE!$E$227</f>
        <v>399.52</v>
      </c>
      <c r="H88" s="66">
        <f>+K34*I_VENDITE!$E$227</f>
        <v>399.52</v>
      </c>
      <c r="I88" s="66">
        <f>+L34*I_VENDITE!$E$227</f>
        <v>399.52</v>
      </c>
      <c r="J88" s="66">
        <f>+M34*I_VENDITE!$E$227</f>
        <v>399.52</v>
      </c>
      <c r="K88" s="66">
        <f>+N34*I_VENDITE!$E$227</f>
        <v>399.52</v>
      </c>
      <c r="L88" s="66">
        <f>+O34*I_VENDITE!$E$227</f>
        <v>399.52</v>
      </c>
      <c r="M88" s="66">
        <f>+P34*I_VENDITE!$E$227</f>
        <v>399.52</v>
      </c>
      <c r="N88" s="66">
        <f>+Q34*I_VENDITE!$E$227</f>
        <v>399.52</v>
      </c>
      <c r="O88" s="66">
        <f>+R34*I_VENDITE!$E$227</f>
        <v>399.52</v>
      </c>
      <c r="P88" s="66">
        <f>+S34*I_VENDITE!$E$227</f>
        <v>399.52</v>
      </c>
      <c r="Q88" s="66">
        <f>+T34*I_VENDITE!$E$227</f>
        <v>399.52</v>
      </c>
      <c r="R88" s="66">
        <f>+U34*I_VENDITE!$E$227</f>
        <v>399.52</v>
      </c>
      <c r="S88" s="66">
        <f>+V34*I_VENDITE!$E$227</f>
        <v>399.52</v>
      </c>
      <c r="T88" s="66">
        <f>+W34*I_VENDITE!$E$227</f>
        <v>399.52</v>
      </c>
      <c r="U88" s="66">
        <f>+X34*I_VENDITE!$E$227</f>
        <v>399.52</v>
      </c>
      <c r="V88" s="66">
        <f>+Y34*I_VENDITE!$E$227</f>
        <v>399.52</v>
      </c>
      <c r="W88" s="66">
        <f>+Z34*I_VENDITE!$E$227</f>
        <v>399.52</v>
      </c>
      <c r="X88" s="66">
        <f>+AA34*I_VENDITE!$E$227</f>
        <v>399.52</v>
      </c>
      <c r="Y88" s="66">
        <f>+AB34*I_VENDITE!$E$227</f>
        <v>399.52</v>
      </c>
      <c r="Z88" s="66">
        <f>+AC34*I_VENDITE!$E$227</f>
        <v>399.52</v>
      </c>
      <c r="AA88" s="66">
        <f>+AD34*I_VENDITE!$E$227</f>
        <v>399.52</v>
      </c>
      <c r="AB88" s="66">
        <f>+AE34*I_VENDITE!$E$227</f>
        <v>399.52</v>
      </c>
      <c r="AC88" s="66">
        <f>+AF34*I_VENDITE!$E$227</f>
        <v>399.52</v>
      </c>
      <c r="AD88" s="66">
        <f>+AG34*I_VENDITE!$E$227</f>
        <v>399.52</v>
      </c>
      <c r="AE88" s="66">
        <f>+AH34*I_VENDITE!$E$227</f>
        <v>399.52</v>
      </c>
      <c r="AF88" s="66">
        <f>+AI34*I_VENDITE!$E$227</f>
        <v>399.52</v>
      </c>
      <c r="AG88" s="66">
        <f>+AJ34*I_VENDITE!$E$227</f>
        <v>399.52</v>
      </c>
      <c r="AH88" s="66">
        <f>+AK34*I_VENDITE!$E$227</f>
        <v>399.52</v>
      </c>
      <c r="AI88" s="66">
        <f>+AL34*I_VENDITE!$E$227</f>
        <v>399.52</v>
      </c>
      <c r="AJ88" s="66">
        <f>+AM34*I_VENDITE!$E$227</f>
        <v>399.52</v>
      </c>
      <c r="AK88" s="66">
        <f>+AN34*I_VENDITE!$E$227</f>
        <v>399.52</v>
      </c>
      <c r="AL88" s="66">
        <f>+AO34*I_VENDITE!$E$227</f>
        <v>399.52</v>
      </c>
      <c r="AM88" s="66">
        <f>+AP34*I_VENDITE!$E$227</f>
        <v>399.52</v>
      </c>
      <c r="AN88" s="66">
        <f>+AQ34*I_VENDITE!$E$227</f>
        <v>0</v>
      </c>
    </row>
    <row r="89" spans="4:40" x14ac:dyDescent="0.2">
      <c r="D89" s="55" t="str">
        <f t="shared" si="2"/>
        <v>Farmaco 33</v>
      </c>
      <c r="E89" s="66">
        <f>+H35*I_VENDITE!$E$227</f>
        <v>399.52</v>
      </c>
      <c r="F89" s="66">
        <f>+I35*I_VENDITE!$E$227</f>
        <v>399.52</v>
      </c>
      <c r="G89" s="66">
        <f>+J35*I_VENDITE!$E$227</f>
        <v>399.52</v>
      </c>
      <c r="H89" s="66">
        <f>+K35*I_VENDITE!$E$227</f>
        <v>399.52</v>
      </c>
      <c r="I89" s="66">
        <f>+L35*I_VENDITE!$E$227</f>
        <v>399.52</v>
      </c>
      <c r="J89" s="66">
        <f>+M35*I_VENDITE!$E$227</f>
        <v>399.52</v>
      </c>
      <c r="K89" s="66">
        <f>+N35*I_VENDITE!$E$227</f>
        <v>399.52</v>
      </c>
      <c r="L89" s="66">
        <f>+O35*I_VENDITE!$E$227</f>
        <v>399.52</v>
      </c>
      <c r="M89" s="66">
        <f>+P35*I_VENDITE!$E$227</f>
        <v>399.52</v>
      </c>
      <c r="N89" s="66">
        <f>+Q35*I_VENDITE!$E$227</f>
        <v>399.52</v>
      </c>
      <c r="O89" s="66">
        <f>+R35*I_VENDITE!$E$227</f>
        <v>399.52</v>
      </c>
      <c r="P89" s="66">
        <f>+S35*I_VENDITE!$E$227</f>
        <v>399.52</v>
      </c>
      <c r="Q89" s="66">
        <f>+T35*I_VENDITE!$E$227</f>
        <v>399.52</v>
      </c>
      <c r="R89" s="66">
        <f>+U35*I_VENDITE!$E$227</f>
        <v>399.52</v>
      </c>
      <c r="S89" s="66">
        <f>+V35*I_VENDITE!$E$227</f>
        <v>399.52</v>
      </c>
      <c r="T89" s="66">
        <f>+W35*I_VENDITE!$E$227</f>
        <v>399.52</v>
      </c>
      <c r="U89" s="66">
        <f>+X35*I_VENDITE!$E$227</f>
        <v>399.52</v>
      </c>
      <c r="V89" s="66">
        <f>+Y35*I_VENDITE!$E$227</f>
        <v>399.52</v>
      </c>
      <c r="W89" s="66">
        <f>+Z35*I_VENDITE!$E$227</f>
        <v>399.52</v>
      </c>
      <c r="X89" s="66">
        <f>+AA35*I_VENDITE!$E$227</f>
        <v>399.52</v>
      </c>
      <c r="Y89" s="66">
        <f>+AB35*I_VENDITE!$E$227</f>
        <v>399.52</v>
      </c>
      <c r="Z89" s="66">
        <f>+AC35*I_VENDITE!$E$227</f>
        <v>399.52</v>
      </c>
      <c r="AA89" s="66">
        <f>+AD35*I_VENDITE!$E$227</f>
        <v>399.52</v>
      </c>
      <c r="AB89" s="66">
        <f>+AE35*I_VENDITE!$E$227</f>
        <v>399.52</v>
      </c>
      <c r="AC89" s="66">
        <f>+AF35*I_VENDITE!$E$227</f>
        <v>399.52</v>
      </c>
      <c r="AD89" s="66">
        <f>+AG35*I_VENDITE!$E$227</f>
        <v>399.52</v>
      </c>
      <c r="AE89" s="66">
        <f>+AH35*I_VENDITE!$E$227</f>
        <v>399.52</v>
      </c>
      <c r="AF89" s="66">
        <f>+AI35*I_VENDITE!$E$227</f>
        <v>399.52</v>
      </c>
      <c r="AG89" s="66">
        <f>+AJ35*I_VENDITE!$E$227</f>
        <v>399.52</v>
      </c>
      <c r="AH89" s="66">
        <f>+AK35*I_VENDITE!$E$227</f>
        <v>399.52</v>
      </c>
      <c r="AI89" s="66">
        <f>+AL35*I_VENDITE!$E$227</f>
        <v>399.52</v>
      </c>
      <c r="AJ89" s="66">
        <f>+AM35*I_VENDITE!$E$227</f>
        <v>399.52</v>
      </c>
      <c r="AK89" s="66">
        <f>+AN35*I_VENDITE!$E$227</f>
        <v>399.52</v>
      </c>
      <c r="AL89" s="66">
        <f>+AO35*I_VENDITE!$E$227</f>
        <v>399.52</v>
      </c>
      <c r="AM89" s="66">
        <f>+AP35*I_VENDITE!$E$227</f>
        <v>399.52</v>
      </c>
      <c r="AN89" s="66">
        <f>+AQ35*I_VENDITE!$E$227</f>
        <v>0</v>
      </c>
    </row>
    <row r="90" spans="4:40" x14ac:dyDescent="0.2">
      <c r="D90" s="55" t="str">
        <f t="shared" si="2"/>
        <v>Farmaco 34</v>
      </c>
      <c r="E90" s="66">
        <f>+H36*I_VENDITE!$E$227</f>
        <v>399.52</v>
      </c>
      <c r="F90" s="66">
        <f>+I36*I_VENDITE!$E$227</f>
        <v>399.52</v>
      </c>
      <c r="G90" s="66">
        <f>+J36*I_VENDITE!$E$227</f>
        <v>399.52</v>
      </c>
      <c r="H90" s="66">
        <f>+K36*I_VENDITE!$E$227</f>
        <v>399.52</v>
      </c>
      <c r="I90" s="66">
        <f>+L36*I_VENDITE!$E$227</f>
        <v>399.52</v>
      </c>
      <c r="J90" s="66">
        <f>+M36*I_VENDITE!$E$227</f>
        <v>399.52</v>
      </c>
      <c r="K90" s="66">
        <f>+N36*I_VENDITE!$E$227</f>
        <v>399.52</v>
      </c>
      <c r="L90" s="66">
        <f>+O36*I_VENDITE!$E$227</f>
        <v>399.52</v>
      </c>
      <c r="M90" s="66">
        <f>+P36*I_VENDITE!$E$227</f>
        <v>399.52</v>
      </c>
      <c r="N90" s="66">
        <f>+Q36*I_VENDITE!$E$227</f>
        <v>399.52</v>
      </c>
      <c r="O90" s="66">
        <f>+R36*I_VENDITE!$E$227</f>
        <v>399.52</v>
      </c>
      <c r="P90" s="66">
        <f>+S36*I_VENDITE!$E$227</f>
        <v>399.52</v>
      </c>
      <c r="Q90" s="66">
        <f>+T36*I_VENDITE!$E$227</f>
        <v>399.52</v>
      </c>
      <c r="R90" s="66">
        <f>+U36*I_VENDITE!$E$227</f>
        <v>399.52</v>
      </c>
      <c r="S90" s="66">
        <f>+V36*I_VENDITE!$E$227</f>
        <v>399.52</v>
      </c>
      <c r="T90" s="66">
        <f>+W36*I_VENDITE!$E$227</f>
        <v>399.52</v>
      </c>
      <c r="U90" s="66">
        <f>+X36*I_VENDITE!$E$227</f>
        <v>399.52</v>
      </c>
      <c r="V90" s="66">
        <f>+Y36*I_VENDITE!$E$227</f>
        <v>399.52</v>
      </c>
      <c r="W90" s="66">
        <f>+Z36*I_VENDITE!$E$227</f>
        <v>399.52</v>
      </c>
      <c r="X90" s="66">
        <f>+AA36*I_VENDITE!$E$227</f>
        <v>399.52</v>
      </c>
      <c r="Y90" s="66">
        <f>+AB36*I_VENDITE!$E$227</f>
        <v>399.52</v>
      </c>
      <c r="Z90" s="66">
        <f>+AC36*I_VENDITE!$E$227</f>
        <v>399.52</v>
      </c>
      <c r="AA90" s="66">
        <f>+AD36*I_VENDITE!$E$227</f>
        <v>399.52</v>
      </c>
      <c r="AB90" s="66">
        <f>+AE36*I_VENDITE!$E$227</f>
        <v>399.52</v>
      </c>
      <c r="AC90" s="66">
        <f>+AF36*I_VENDITE!$E$227</f>
        <v>399.52</v>
      </c>
      <c r="AD90" s="66">
        <f>+AG36*I_VENDITE!$E$227</f>
        <v>399.52</v>
      </c>
      <c r="AE90" s="66">
        <f>+AH36*I_VENDITE!$E$227</f>
        <v>399.52</v>
      </c>
      <c r="AF90" s="66">
        <f>+AI36*I_VENDITE!$E$227</f>
        <v>399.52</v>
      </c>
      <c r="AG90" s="66">
        <f>+AJ36*I_VENDITE!$E$227</f>
        <v>399.52</v>
      </c>
      <c r="AH90" s="66">
        <f>+AK36*I_VENDITE!$E$227</f>
        <v>399.52</v>
      </c>
      <c r="AI90" s="66">
        <f>+AL36*I_VENDITE!$E$227</f>
        <v>399.52</v>
      </c>
      <c r="AJ90" s="66">
        <f>+AM36*I_VENDITE!$E$227</f>
        <v>399.52</v>
      </c>
      <c r="AK90" s="66">
        <f>+AN36*I_VENDITE!$E$227</f>
        <v>399.52</v>
      </c>
      <c r="AL90" s="66">
        <f>+AO36*I_VENDITE!$E$227</f>
        <v>399.52</v>
      </c>
      <c r="AM90" s="66">
        <f>+AP36*I_VENDITE!$E$227</f>
        <v>399.52</v>
      </c>
      <c r="AN90" s="66">
        <f>+AQ36*I_VENDITE!$E$227</f>
        <v>0</v>
      </c>
    </row>
    <row r="91" spans="4:40" x14ac:dyDescent="0.2">
      <c r="D91" s="55" t="str">
        <f t="shared" si="2"/>
        <v>Farmaco 35</v>
      </c>
      <c r="E91" s="66">
        <f>+H37*I_VENDITE!$E$227</f>
        <v>399.52</v>
      </c>
      <c r="F91" s="66">
        <f>+I37*I_VENDITE!$E$227</f>
        <v>399.52</v>
      </c>
      <c r="G91" s="66">
        <f>+J37*I_VENDITE!$E$227</f>
        <v>399.52</v>
      </c>
      <c r="H91" s="66">
        <f>+K37*I_VENDITE!$E$227</f>
        <v>399.52</v>
      </c>
      <c r="I91" s="66">
        <f>+L37*I_VENDITE!$E$227</f>
        <v>399.52</v>
      </c>
      <c r="J91" s="66">
        <f>+M37*I_VENDITE!$E$227</f>
        <v>399.52</v>
      </c>
      <c r="K91" s="66">
        <f>+N37*I_VENDITE!$E$227</f>
        <v>399.52</v>
      </c>
      <c r="L91" s="66">
        <f>+O37*I_VENDITE!$E$227</f>
        <v>399.52</v>
      </c>
      <c r="M91" s="66">
        <f>+P37*I_VENDITE!$E$227</f>
        <v>399.52</v>
      </c>
      <c r="N91" s="66">
        <f>+Q37*I_VENDITE!$E$227</f>
        <v>399.52</v>
      </c>
      <c r="O91" s="66">
        <f>+R37*I_VENDITE!$E$227</f>
        <v>399.52</v>
      </c>
      <c r="P91" s="66">
        <f>+S37*I_VENDITE!$E$227</f>
        <v>399.52</v>
      </c>
      <c r="Q91" s="66">
        <f>+T37*I_VENDITE!$E$227</f>
        <v>399.52</v>
      </c>
      <c r="R91" s="66">
        <f>+U37*I_VENDITE!$E$227</f>
        <v>399.52</v>
      </c>
      <c r="S91" s="66">
        <f>+V37*I_VENDITE!$E$227</f>
        <v>399.52</v>
      </c>
      <c r="T91" s="66">
        <f>+W37*I_VENDITE!$E$227</f>
        <v>399.52</v>
      </c>
      <c r="U91" s="66">
        <f>+X37*I_VENDITE!$E$227</f>
        <v>399.52</v>
      </c>
      <c r="V91" s="66">
        <f>+Y37*I_VENDITE!$E$227</f>
        <v>399.52</v>
      </c>
      <c r="W91" s="66">
        <f>+Z37*I_VENDITE!$E$227</f>
        <v>399.52</v>
      </c>
      <c r="X91" s="66">
        <f>+AA37*I_VENDITE!$E$227</f>
        <v>399.52</v>
      </c>
      <c r="Y91" s="66">
        <f>+AB37*I_VENDITE!$E$227</f>
        <v>399.52</v>
      </c>
      <c r="Z91" s="66">
        <f>+AC37*I_VENDITE!$E$227</f>
        <v>399.52</v>
      </c>
      <c r="AA91" s="66">
        <f>+AD37*I_VENDITE!$E$227</f>
        <v>399.52</v>
      </c>
      <c r="AB91" s="66">
        <f>+AE37*I_VENDITE!$E$227</f>
        <v>399.52</v>
      </c>
      <c r="AC91" s="66">
        <f>+AF37*I_VENDITE!$E$227</f>
        <v>399.52</v>
      </c>
      <c r="AD91" s="66">
        <f>+AG37*I_VENDITE!$E$227</f>
        <v>399.52</v>
      </c>
      <c r="AE91" s="66">
        <f>+AH37*I_VENDITE!$E$227</f>
        <v>399.52</v>
      </c>
      <c r="AF91" s="66">
        <f>+AI37*I_VENDITE!$E$227</f>
        <v>399.52</v>
      </c>
      <c r="AG91" s="66">
        <f>+AJ37*I_VENDITE!$E$227</f>
        <v>399.52</v>
      </c>
      <c r="AH91" s="66">
        <f>+AK37*I_VENDITE!$E$227</f>
        <v>399.52</v>
      </c>
      <c r="AI91" s="66">
        <f>+AL37*I_VENDITE!$E$227</f>
        <v>399.52</v>
      </c>
      <c r="AJ91" s="66">
        <f>+AM37*I_VENDITE!$E$227</f>
        <v>399.52</v>
      </c>
      <c r="AK91" s="66">
        <f>+AN37*I_VENDITE!$E$227</f>
        <v>399.52</v>
      </c>
      <c r="AL91" s="66">
        <f>+AO37*I_VENDITE!$E$227</f>
        <v>399.52</v>
      </c>
      <c r="AM91" s="66">
        <f>+AP37*I_VENDITE!$E$227</f>
        <v>399.52</v>
      </c>
      <c r="AN91" s="66">
        <f>+AQ37*I_VENDITE!$E$227</f>
        <v>0</v>
      </c>
    </row>
    <row r="92" spans="4:40" x14ac:dyDescent="0.2">
      <c r="D92" s="55" t="str">
        <f t="shared" si="2"/>
        <v>Farmaco 36</v>
      </c>
      <c r="E92" s="66">
        <f>+H38*I_VENDITE!$E$227</f>
        <v>399.52</v>
      </c>
      <c r="F92" s="66">
        <f>+I38*I_VENDITE!$E$227</f>
        <v>399.52</v>
      </c>
      <c r="G92" s="66">
        <f>+J38*I_VENDITE!$E$227</f>
        <v>399.52</v>
      </c>
      <c r="H92" s="66">
        <f>+K38*I_VENDITE!$E$227</f>
        <v>399.52</v>
      </c>
      <c r="I92" s="66">
        <f>+L38*I_VENDITE!$E$227</f>
        <v>399.52</v>
      </c>
      <c r="J92" s="66">
        <f>+M38*I_VENDITE!$E$227</f>
        <v>399.52</v>
      </c>
      <c r="K92" s="66">
        <f>+N38*I_VENDITE!$E$227</f>
        <v>399.52</v>
      </c>
      <c r="L92" s="66">
        <f>+O38*I_VENDITE!$E$227</f>
        <v>399.52</v>
      </c>
      <c r="M92" s="66">
        <f>+P38*I_VENDITE!$E$227</f>
        <v>399.52</v>
      </c>
      <c r="N92" s="66">
        <f>+Q38*I_VENDITE!$E$227</f>
        <v>399.52</v>
      </c>
      <c r="O92" s="66">
        <f>+R38*I_VENDITE!$E$227</f>
        <v>399.52</v>
      </c>
      <c r="P92" s="66">
        <f>+S38*I_VENDITE!$E$227</f>
        <v>399.52</v>
      </c>
      <c r="Q92" s="66">
        <f>+T38*I_VENDITE!$E$227</f>
        <v>399.52</v>
      </c>
      <c r="R92" s="66">
        <f>+U38*I_VENDITE!$E$227</f>
        <v>399.52</v>
      </c>
      <c r="S92" s="66">
        <f>+V38*I_VENDITE!$E$227</f>
        <v>399.52</v>
      </c>
      <c r="T92" s="66">
        <f>+W38*I_VENDITE!$E$227</f>
        <v>399.52</v>
      </c>
      <c r="U92" s="66">
        <f>+X38*I_VENDITE!$E$227</f>
        <v>399.52</v>
      </c>
      <c r="V92" s="66">
        <f>+Y38*I_VENDITE!$E$227</f>
        <v>399.52</v>
      </c>
      <c r="W92" s="66">
        <f>+Z38*I_VENDITE!$E$227</f>
        <v>399.52</v>
      </c>
      <c r="X92" s="66">
        <f>+AA38*I_VENDITE!$E$227</f>
        <v>399.52</v>
      </c>
      <c r="Y92" s="66">
        <f>+AB38*I_VENDITE!$E$227</f>
        <v>399.52</v>
      </c>
      <c r="Z92" s="66">
        <f>+AC38*I_VENDITE!$E$227</f>
        <v>399.52</v>
      </c>
      <c r="AA92" s="66">
        <f>+AD38*I_VENDITE!$E$227</f>
        <v>399.52</v>
      </c>
      <c r="AB92" s="66">
        <f>+AE38*I_VENDITE!$E$227</f>
        <v>399.52</v>
      </c>
      <c r="AC92" s="66">
        <f>+AF38*I_VENDITE!$E$227</f>
        <v>399.52</v>
      </c>
      <c r="AD92" s="66">
        <f>+AG38*I_VENDITE!$E$227</f>
        <v>399.52</v>
      </c>
      <c r="AE92" s="66">
        <f>+AH38*I_VENDITE!$E$227</f>
        <v>399.52</v>
      </c>
      <c r="AF92" s="66">
        <f>+AI38*I_VENDITE!$E$227</f>
        <v>399.52</v>
      </c>
      <c r="AG92" s="66">
        <f>+AJ38*I_VENDITE!$E$227</f>
        <v>399.52</v>
      </c>
      <c r="AH92" s="66">
        <f>+AK38*I_VENDITE!$E$227</f>
        <v>399.52</v>
      </c>
      <c r="AI92" s="66">
        <f>+AL38*I_VENDITE!$E$227</f>
        <v>399.52</v>
      </c>
      <c r="AJ92" s="66">
        <f>+AM38*I_VENDITE!$E$227</f>
        <v>399.52</v>
      </c>
      <c r="AK92" s="66">
        <f>+AN38*I_VENDITE!$E$227</f>
        <v>399.52</v>
      </c>
      <c r="AL92" s="66">
        <f>+AO38*I_VENDITE!$E$227</f>
        <v>399.52</v>
      </c>
      <c r="AM92" s="66">
        <f>+AP38*I_VENDITE!$E$227</f>
        <v>399.52</v>
      </c>
      <c r="AN92" s="66">
        <f>+AQ38*I_VENDITE!$E$227</f>
        <v>0</v>
      </c>
    </row>
    <row r="93" spans="4:40" x14ac:dyDescent="0.2">
      <c r="D93" s="55" t="str">
        <f t="shared" si="2"/>
        <v>Farmaco 37</v>
      </c>
      <c r="E93" s="66">
        <f>+H39*I_VENDITE!$E$227</f>
        <v>399.52</v>
      </c>
      <c r="F93" s="66">
        <f>+I39*I_VENDITE!$E$227</f>
        <v>399.52</v>
      </c>
      <c r="G93" s="66">
        <f>+J39*I_VENDITE!$E$227</f>
        <v>399.52</v>
      </c>
      <c r="H93" s="66">
        <f>+K39*I_VENDITE!$E$227</f>
        <v>399.52</v>
      </c>
      <c r="I93" s="66">
        <f>+L39*I_VENDITE!$E$227</f>
        <v>399.52</v>
      </c>
      <c r="J93" s="66">
        <f>+M39*I_VENDITE!$E$227</f>
        <v>399.52</v>
      </c>
      <c r="K93" s="66">
        <f>+N39*I_VENDITE!$E$227</f>
        <v>399.52</v>
      </c>
      <c r="L93" s="66">
        <f>+O39*I_VENDITE!$E$227</f>
        <v>399.52</v>
      </c>
      <c r="M93" s="66">
        <f>+P39*I_VENDITE!$E$227</f>
        <v>399.52</v>
      </c>
      <c r="N93" s="66">
        <f>+Q39*I_VENDITE!$E$227</f>
        <v>399.52</v>
      </c>
      <c r="O93" s="66">
        <f>+R39*I_VENDITE!$E$227</f>
        <v>399.52</v>
      </c>
      <c r="P93" s="66">
        <f>+S39*I_VENDITE!$E$227</f>
        <v>399.52</v>
      </c>
      <c r="Q93" s="66">
        <f>+T39*I_VENDITE!$E$227</f>
        <v>399.52</v>
      </c>
      <c r="R93" s="66">
        <f>+U39*I_VENDITE!$E$227</f>
        <v>399.52</v>
      </c>
      <c r="S93" s="66">
        <f>+V39*I_VENDITE!$E$227</f>
        <v>399.52</v>
      </c>
      <c r="T93" s="66">
        <f>+W39*I_VENDITE!$E$227</f>
        <v>399.52</v>
      </c>
      <c r="U93" s="66">
        <f>+X39*I_VENDITE!$E$227</f>
        <v>399.52</v>
      </c>
      <c r="V93" s="66">
        <f>+Y39*I_VENDITE!$E$227</f>
        <v>399.52</v>
      </c>
      <c r="W93" s="66">
        <f>+Z39*I_VENDITE!$E$227</f>
        <v>399.52</v>
      </c>
      <c r="X93" s="66">
        <f>+AA39*I_VENDITE!$E$227</f>
        <v>399.52</v>
      </c>
      <c r="Y93" s="66">
        <f>+AB39*I_VENDITE!$E$227</f>
        <v>399.52</v>
      </c>
      <c r="Z93" s="66">
        <f>+AC39*I_VENDITE!$E$227</f>
        <v>399.52</v>
      </c>
      <c r="AA93" s="66">
        <f>+AD39*I_VENDITE!$E$227</f>
        <v>399.52</v>
      </c>
      <c r="AB93" s="66">
        <f>+AE39*I_VENDITE!$E$227</f>
        <v>399.52</v>
      </c>
      <c r="AC93" s="66">
        <f>+AF39*I_VENDITE!$E$227</f>
        <v>399.52</v>
      </c>
      <c r="AD93" s="66">
        <f>+AG39*I_VENDITE!$E$227</f>
        <v>399.52</v>
      </c>
      <c r="AE93" s="66">
        <f>+AH39*I_VENDITE!$E$227</f>
        <v>399.52</v>
      </c>
      <c r="AF93" s="66">
        <f>+AI39*I_VENDITE!$E$227</f>
        <v>399.52</v>
      </c>
      <c r="AG93" s="66">
        <f>+AJ39*I_VENDITE!$E$227</f>
        <v>399.52</v>
      </c>
      <c r="AH93" s="66">
        <f>+AK39*I_VENDITE!$E$227</f>
        <v>399.52</v>
      </c>
      <c r="AI93" s="66">
        <f>+AL39*I_VENDITE!$E$227</f>
        <v>399.52</v>
      </c>
      <c r="AJ93" s="66">
        <f>+AM39*I_VENDITE!$E$227</f>
        <v>399.52</v>
      </c>
      <c r="AK93" s="66">
        <f>+AN39*I_VENDITE!$E$227</f>
        <v>399.52</v>
      </c>
      <c r="AL93" s="66">
        <f>+AO39*I_VENDITE!$E$227</f>
        <v>399.52</v>
      </c>
      <c r="AM93" s="66">
        <f>+AP39*I_VENDITE!$E$227</f>
        <v>399.52</v>
      </c>
      <c r="AN93" s="66">
        <f>+AQ39*I_VENDITE!$E$227</f>
        <v>0</v>
      </c>
    </row>
    <row r="94" spans="4:40" x14ac:dyDescent="0.2">
      <c r="D94" s="55" t="str">
        <f t="shared" si="2"/>
        <v>Farmaco 38</v>
      </c>
      <c r="E94" s="66">
        <f>+H40*I_VENDITE!$E$227</f>
        <v>399.52</v>
      </c>
      <c r="F94" s="66">
        <f>+I40*I_VENDITE!$E$227</f>
        <v>399.52</v>
      </c>
      <c r="G94" s="66">
        <f>+J40*I_VENDITE!$E$227</f>
        <v>399.52</v>
      </c>
      <c r="H94" s="66">
        <f>+K40*I_VENDITE!$E$227</f>
        <v>399.52</v>
      </c>
      <c r="I94" s="66">
        <f>+L40*I_VENDITE!$E$227</f>
        <v>399.52</v>
      </c>
      <c r="J94" s="66">
        <f>+M40*I_VENDITE!$E$227</f>
        <v>399.52</v>
      </c>
      <c r="K94" s="66">
        <f>+N40*I_VENDITE!$E$227</f>
        <v>399.52</v>
      </c>
      <c r="L94" s="66">
        <f>+O40*I_VENDITE!$E$227</f>
        <v>399.52</v>
      </c>
      <c r="M94" s="66">
        <f>+P40*I_VENDITE!$E$227</f>
        <v>399.52</v>
      </c>
      <c r="N94" s="66">
        <f>+Q40*I_VENDITE!$E$227</f>
        <v>399.52</v>
      </c>
      <c r="O94" s="66">
        <f>+R40*I_VENDITE!$E$227</f>
        <v>399.52</v>
      </c>
      <c r="P94" s="66">
        <f>+S40*I_VENDITE!$E$227</f>
        <v>399.52</v>
      </c>
      <c r="Q94" s="66">
        <f>+T40*I_VENDITE!$E$227</f>
        <v>399.52</v>
      </c>
      <c r="R94" s="66">
        <f>+U40*I_VENDITE!$E$227</f>
        <v>399.52</v>
      </c>
      <c r="S94" s="66">
        <f>+V40*I_VENDITE!$E$227</f>
        <v>399.52</v>
      </c>
      <c r="T94" s="66">
        <f>+W40*I_VENDITE!$E$227</f>
        <v>399.52</v>
      </c>
      <c r="U94" s="66">
        <f>+X40*I_VENDITE!$E$227</f>
        <v>399.52</v>
      </c>
      <c r="V94" s="66">
        <f>+Y40*I_VENDITE!$E$227</f>
        <v>399.52</v>
      </c>
      <c r="W94" s="66">
        <f>+Z40*I_VENDITE!$E$227</f>
        <v>399.52</v>
      </c>
      <c r="X94" s="66">
        <f>+AA40*I_VENDITE!$E$227</f>
        <v>399.52</v>
      </c>
      <c r="Y94" s="66">
        <f>+AB40*I_VENDITE!$E$227</f>
        <v>399.52</v>
      </c>
      <c r="Z94" s="66">
        <f>+AC40*I_VENDITE!$E$227</f>
        <v>399.52</v>
      </c>
      <c r="AA94" s="66">
        <f>+AD40*I_VENDITE!$E$227</f>
        <v>399.52</v>
      </c>
      <c r="AB94" s="66">
        <f>+AE40*I_VENDITE!$E$227</f>
        <v>399.52</v>
      </c>
      <c r="AC94" s="66">
        <f>+AF40*I_VENDITE!$E$227</f>
        <v>399.52</v>
      </c>
      <c r="AD94" s="66">
        <f>+AG40*I_VENDITE!$E$227</f>
        <v>399.52</v>
      </c>
      <c r="AE94" s="66">
        <f>+AH40*I_VENDITE!$E$227</f>
        <v>399.52</v>
      </c>
      <c r="AF94" s="66">
        <f>+AI40*I_VENDITE!$E$227</f>
        <v>399.52</v>
      </c>
      <c r="AG94" s="66">
        <f>+AJ40*I_VENDITE!$E$227</f>
        <v>399.52</v>
      </c>
      <c r="AH94" s="66">
        <f>+AK40*I_VENDITE!$E$227</f>
        <v>399.52</v>
      </c>
      <c r="AI94" s="66">
        <f>+AL40*I_VENDITE!$E$227</f>
        <v>399.52</v>
      </c>
      <c r="AJ94" s="66">
        <f>+AM40*I_VENDITE!$E$227</f>
        <v>399.52</v>
      </c>
      <c r="AK94" s="66">
        <f>+AN40*I_VENDITE!$E$227</f>
        <v>399.52</v>
      </c>
      <c r="AL94" s="66">
        <f>+AO40*I_VENDITE!$E$227</f>
        <v>399.52</v>
      </c>
      <c r="AM94" s="66">
        <f>+AP40*I_VENDITE!$E$227</f>
        <v>399.52</v>
      </c>
      <c r="AN94" s="66">
        <f>+AQ40*I_VENDITE!$E$227</f>
        <v>0</v>
      </c>
    </row>
    <row r="95" spans="4:40" x14ac:dyDescent="0.2">
      <c r="D95" s="55" t="str">
        <f t="shared" si="2"/>
        <v>Farmaco 39</v>
      </c>
      <c r="E95" s="66">
        <f>+H41*I_VENDITE!$E$227</f>
        <v>399.52</v>
      </c>
      <c r="F95" s="66">
        <f>+I41*I_VENDITE!$E$227</f>
        <v>399.52</v>
      </c>
      <c r="G95" s="66">
        <f>+J41*I_VENDITE!$E$227</f>
        <v>399.52</v>
      </c>
      <c r="H95" s="66">
        <f>+K41*I_VENDITE!$E$227</f>
        <v>399.52</v>
      </c>
      <c r="I95" s="66">
        <f>+L41*I_VENDITE!$E$227</f>
        <v>399.52</v>
      </c>
      <c r="J95" s="66">
        <f>+M41*I_VENDITE!$E$227</f>
        <v>399.52</v>
      </c>
      <c r="K95" s="66">
        <f>+N41*I_VENDITE!$E$227</f>
        <v>399.52</v>
      </c>
      <c r="L95" s="66">
        <f>+O41*I_VENDITE!$E$227</f>
        <v>399.52</v>
      </c>
      <c r="M95" s="66">
        <f>+P41*I_VENDITE!$E$227</f>
        <v>399.52</v>
      </c>
      <c r="N95" s="66">
        <f>+Q41*I_VENDITE!$E$227</f>
        <v>399.52</v>
      </c>
      <c r="O95" s="66">
        <f>+R41*I_VENDITE!$E$227</f>
        <v>399.52</v>
      </c>
      <c r="P95" s="66">
        <f>+S41*I_VENDITE!$E$227</f>
        <v>399.52</v>
      </c>
      <c r="Q95" s="66">
        <f>+T41*I_VENDITE!$E$227</f>
        <v>399.52</v>
      </c>
      <c r="R95" s="66">
        <f>+U41*I_VENDITE!$E$227</f>
        <v>399.52</v>
      </c>
      <c r="S95" s="66">
        <f>+V41*I_VENDITE!$E$227</f>
        <v>399.52</v>
      </c>
      <c r="T95" s="66">
        <f>+W41*I_VENDITE!$E$227</f>
        <v>399.52</v>
      </c>
      <c r="U95" s="66">
        <f>+X41*I_VENDITE!$E$227</f>
        <v>399.52</v>
      </c>
      <c r="V95" s="66">
        <f>+Y41*I_VENDITE!$E$227</f>
        <v>399.52</v>
      </c>
      <c r="W95" s="66">
        <f>+Z41*I_VENDITE!$E$227</f>
        <v>399.52</v>
      </c>
      <c r="X95" s="66">
        <f>+AA41*I_VENDITE!$E$227</f>
        <v>399.52</v>
      </c>
      <c r="Y95" s="66">
        <f>+AB41*I_VENDITE!$E$227</f>
        <v>399.52</v>
      </c>
      <c r="Z95" s="66">
        <f>+AC41*I_VENDITE!$E$227</f>
        <v>399.52</v>
      </c>
      <c r="AA95" s="66">
        <f>+AD41*I_VENDITE!$E$227</f>
        <v>399.52</v>
      </c>
      <c r="AB95" s="66">
        <f>+AE41*I_VENDITE!$E$227</f>
        <v>399.52</v>
      </c>
      <c r="AC95" s="66">
        <f>+AF41*I_VENDITE!$E$227</f>
        <v>399.52</v>
      </c>
      <c r="AD95" s="66">
        <f>+AG41*I_VENDITE!$E$227</f>
        <v>399.52</v>
      </c>
      <c r="AE95" s="66">
        <f>+AH41*I_VENDITE!$E$227</f>
        <v>399.52</v>
      </c>
      <c r="AF95" s="66">
        <f>+AI41*I_VENDITE!$E$227</f>
        <v>399.52</v>
      </c>
      <c r="AG95" s="66">
        <f>+AJ41*I_VENDITE!$E$227</f>
        <v>399.52</v>
      </c>
      <c r="AH95" s="66">
        <f>+AK41*I_VENDITE!$E$227</f>
        <v>399.52</v>
      </c>
      <c r="AI95" s="66">
        <f>+AL41*I_VENDITE!$E$227</f>
        <v>399.52</v>
      </c>
      <c r="AJ95" s="66">
        <f>+AM41*I_VENDITE!$E$227</f>
        <v>399.52</v>
      </c>
      <c r="AK95" s="66">
        <f>+AN41*I_VENDITE!$E$227</f>
        <v>399.52</v>
      </c>
      <c r="AL95" s="66">
        <f>+AO41*I_VENDITE!$E$227</f>
        <v>399.52</v>
      </c>
      <c r="AM95" s="66">
        <f>+AP41*I_VENDITE!$E$227</f>
        <v>399.52</v>
      </c>
      <c r="AN95" s="66">
        <f>+AQ41*I_VENDITE!$E$227</f>
        <v>0</v>
      </c>
    </row>
    <row r="96" spans="4:40" x14ac:dyDescent="0.2">
      <c r="D96" s="55" t="str">
        <f t="shared" si="2"/>
        <v>Farmaco 40</v>
      </c>
      <c r="E96" s="66">
        <f>+H42*I_VENDITE!$E$227</f>
        <v>399.52</v>
      </c>
      <c r="F96" s="66">
        <f>+I42*I_VENDITE!$E$227</f>
        <v>399.52</v>
      </c>
      <c r="G96" s="66">
        <f>+J42*I_VENDITE!$E$227</f>
        <v>399.52</v>
      </c>
      <c r="H96" s="66">
        <f>+K42*I_VENDITE!$E$227</f>
        <v>399.52</v>
      </c>
      <c r="I96" s="66">
        <f>+L42*I_VENDITE!$E$227</f>
        <v>399.52</v>
      </c>
      <c r="J96" s="66">
        <f>+M42*I_VENDITE!$E$227</f>
        <v>399.52</v>
      </c>
      <c r="K96" s="66">
        <f>+N42*I_VENDITE!$E$227</f>
        <v>399.52</v>
      </c>
      <c r="L96" s="66">
        <f>+O42*I_VENDITE!$E$227</f>
        <v>399.52</v>
      </c>
      <c r="M96" s="66">
        <f>+P42*I_VENDITE!$E$227</f>
        <v>399.52</v>
      </c>
      <c r="N96" s="66">
        <f>+Q42*I_VENDITE!$E$227</f>
        <v>399.52</v>
      </c>
      <c r="O96" s="66">
        <f>+R42*I_VENDITE!$E$227</f>
        <v>399.52</v>
      </c>
      <c r="P96" s="66">
        <f>+S42*I_VENDITE!$E$227</f>
        <v>399.52</v>
      </c>
      <c r="Q96" s="66">
        <f>+T42*I_VENDITE!$E$227</f>
        <v>399.52</v>
      </c>
      <c r="R96" s="66">
        <f>+U42*I_VENDITE!$E$227</f>
        <v>399.52</v>
      </c>
      <c r="S96" s="66">
        <f>+V42*I_VENDITE!$E$227</f>
        <v>399.52</v>
      </c>
      <c r="T96" s="66">
        <f>+W42*I_VENDITE!$E$227</f>
        <v>399.52</v>
      </c>
      <c r="U96" s="66">
        <f>+X42*I_VENDITE!$E$227</f>
        <v>399.52</v>
      </c>
      <c r="V96" s="66">
        <f>+Y42*I_VENDITE!$E$227</f>
        <v>399.52</v>
      </c>
      <c r="W96" s="66">
        <f>+Z42*I_VENDITE!$E$227</f>
        <v>399.52</v>
      </c>
      <c r="X96" s="66">
        <f>+AA42*I_VENDITE!$E$227</f>
        <v>399.52</v>
      </c>
      <c r="Y96" s="66">
        <f>+AB42*I_VENDITE!$E$227</f>
        <v>399.52</v>
      </c>
      <c r="Z96" s="66">
        <f>+AC42*I_VENDITE!$E$227</f>
        <v>399.52</v>
      </c>
      <c r="AA96" s="66">
        <f>+AD42*I_VENDITE!$E$227</f>
        <v>399.52</v>
      </c>
      <c r="AB96" s="66">
        <f>+AE42*I_VENDITE!$E$227</f>
        <v>399.52</v>
      </c>
      <c r="AC96" s="66">
        <f>+AF42*I_VENDITE!$E$227</f>
        <v>399.52</v>
      </c>
      <c r="AD96" s="66">
        <f>+AG42*I_VENDITE!$E$227</f>
        <v>399.52</v>
      </c>
      <c r="AE96" s="66">
        <f>+AH42*I_VENDITE!$E$227</f>
        <v>399.52</v>
      </c>
      <c r="AF96" s="66">
        <f>+AI42*I_VENDITE!$E$227</f>
        <v>399.52</v>
      </c>
      <c r="AG96" s="66">
        <f>+AJ42*I_VENDITE!$E$227</f>
        <v>399.52</v>
      </c>
      <c r="AH96" s="66">
        <f>+AK42*I_VENDITE!$E$227</f>
        <v>399.52</v>
      </c>
      <c r="AI96" s="66">
        <f>+AL42*I_VENDITE!$E$227</f>
        <v>399.52</v>
      </c>
      <c r="AJ96" s="66">
        <f>+AM42*I_VENDITE!$E$227</f>
        <v>399.52</v>
      </c>
      <c r="AK96" s="66">
        <f>+AN42*I_VENDITE!$E$227</f>
        <v>399.52</v>
      </c>
      <c r="AL96" s="66">
        <f>+AO42*I_VENDITE!$E$227</f>
        <v>399.52</v>
      </c>
      <c r="AM96" s="66">
        <f>+AP42*I_VENDITE!$E$227</f>
        <v>399.52</v>
      </c>
      <c r="AN96" s="66">
        <f>+AQ42*I_VENDITE!$E$227</f>
        <v>0</v>
      </c>
    </row>
    <row r="97" spans="4:44" x14ac:dyDescent="0.2">
      <c r="D97" s="55" t="str">
        <f t="shared" si="2"/>
        <v>Farmaco 41</v>
      </c>
      <c r="E97" s="66">
        <f>+H43*I_VENDITE!$E$227</f>
        <v>399.52</v>
      </c>
      <c r="F97" s="66">
        <f>+I43*I_VENDITE!$E$227</f>
        <v>399.52</v>
      </c>
      <c r="G97" s="66">
        <f>+J43*I_VENDITE!$E$227</f>
        <v>399.52</v>
      </c>
      <c r="H97" s="66">
        <f>+K43*I_VENDITE!$E$227</f>
        <v>399.52</v>
      </c>
      <c r="I97" s="66">
        <f>+L43*I_VENDITE!$E$227</f>
        <v>399.52</v>
      </c>
      <c r="J97" s="66">
        <f>+M43*I_VENDITE!$E$227</f>
        <v>399.52</v>
      </c>
      <c r="K97" s="66">
        <f>+N43*I_VENDITE!$E$227</f>
        <v>399.52</v>
      </c>
      <c r="L97" s="66">
        <f>+O43*I_VENDITE!$E$227</f>
        <v>399.52</v>
      </c>
      <c r="M97" s="66">
        <f>+P43*I_VENDITE!$E$227</f>
        <v>399.52</v>
      </c>
      <c r="N97" s="66">
        <f>+Q43*I_VENDITE!$E$227</f>
        <v>399.52</v>
      </c>
      <c r="O97" s="66">
        <f>+R43*I_VENDITE!$E$227</f>
        <v>399.52</v>
      </c>
      <c r="P97" s="66">
        <f>+S43*I_VENDITE!$E$227</f>
        <v>399.52</v>
      </c>
      <c r="Q97" s="66">
        <f>+T43*I_VENDITE!$E$227</f>
        <v>399.52</v>
      </c>
      <c r="R97" s="66">
        <f>+U43*I_VENDITE!$E$227</f>
        <v>399.52</v>
      </c>
      <c r="S97" s="66">
        <f>+V43*I_VENDITE!$E$227</f>
        <v>399.52</v>
      </c>
      <c r="T97" s="66">
        <f>+W43*I_VENDITE!$E$227</f>
        <v>399.52</v>
      </c>
      <c r="U97" s="66">
        <f>+X43*I_VENDITE!$E$227</f>
        <v>399.52</v>
      </c>
      <c r="V97" s="66">
        <f>+Y43*I_VENDITE!$E$227</f>
        <v>399.52</v>
      </c>
      <c r="W97" s="66">
        <f>+Z43*I_VENDITE!$E$227</f>
        <v>399.52</v>
      </c>
      <c r="X97" s="66">
        <f>+AA43*I_VENDITE!$E$227</f>
        <v>399.52</v>
      </c>
      <c r="Y97" s="66">
        <f>+AB43*I_VENDITE!$E$227</f>
        <v>399.52</v>
      </c>
      <c r="Z97" s="66">
        <f>+AC43*I_VENDITE!$E$227</f>
        <v>399.52</v>
      </c>
      <c r="AA97" s="66">
        <f>+AD43*I_VENDITE!$E$227</f>
        <v>399.52</v>
      </c>
      <c r="AB97" s="66">
        <f>+AE43*I_VENDITE!$E$227</f>
        <v>399.52</v>
      </c>
      <c r="AC97" s="66">
        <f>+AF43*I_VENDITE!$E$227</f>
        <v>399.52</v>
      </c>
      <c r="AD97" s="66">
        <f>+AG43*I_VENDITE!$E$227</f>
        <v>399.52</v>
      </c>
      <c r="AE97" s="66">
        <f>+AH43*I_VENDITE!$E$227</f>
        <v>399.52</v>
      </c>
      <c r="AF97" s="66">
        <f>+AI43*I_VENDITE!$E$227</f>
        <v>399.52</v>
      </c>
      <c r="AG97" s="66">
        <f>+AJ43*I_VENDITE!$E$227</f>
        <v>399.52</v>
      </c>
      <c r="AH97" s="66">
        <f>+AK43*I_VENDITE!$E$227</f>
        <v>399.52</v>
      </c>
      <c r="AI97" s="66">
        <f>+AL43*I_VENDITE!$E$227</f>
        <v>399.52</v>
      </c>
      <c r="AJ97" s="66">
        <f>+AM43*I_VENDITE!$E$227</f>
        <v>399.52</v>
      </c>
      <c r="AK97" s="66">
        <f>+AN43*I_VENDITE!$E$227</f>
        <v>399.52</v>
      </c>
      <c r="AL97" s="66">
        <f>+AO43*I_VENDITE!$E$227</f>
        <v>399.52</v>
      </c>
      <c r="AM97" s="66">
        <f>+AP43*I_VENDITE!$E$227</f>
        <v>399.52</v>
      </c>
      <c r="AN97" s="66">
        <f>+AQ43*I_VENDITE!$E$227</f>
        <v>0</v>
      </c>
    </row>
    <row r="98" spans="4:44" x14ac:dyDescent="0.2">
      <c r="D98" s="55" t="str">
        <f t="shared" si="2"/>
        <v>Farmaco 42</v>
      </c>
      <c r="E98" s="66">
        <f>+H44*I_VENDITE!$E$227</f>
        <v>399.52</v>
      </c>
      <c r="F98" s="66">
        <f>+I44*I_VENDITE!$E$227</f>
        <v>399.52</v>
      </c>
      <c r="G98" s="66">
        <f>+J44*I_VENDITE!$E$227</f>
        <v>399.52</v>
      </c>
      <c r="H98" s="66">
        <f>+K44*I_VENDITE!$E$227</f>
        <v>399.52</v>
      </c>
      <c r="I98" s="66">
        <f>+L44*I_VENDITE!$E$227</f>
        <v>399.52</v>
      </c>
      <c r="J98" s="66">
        <f>+M44*I_VENDITE!$E$227</f>
        <v>399.52</v>
      </c>
      <c r="K98" s="66">
        <f>+N44*I_VENDITE!$E$227</f>
        <v>399.52</v>
      </c>
      <c r="L98" s="66">
        <f>+O44*I_VENDITE!$E$227</f>
        <v>399.52</v>
      </c>
      <c r="M98" s="66">
        <f>+P44*I_VENDITE!$E$227</f>
        <v>399.52</v>
      </c>
      <c r="N98" s="66">
        <f>+Q44*I_VENDITE!$E$227</f>
        <v>399.52</v>
      </c>
      <c r="O98" s="66">
        <f>+R44*I_VENDITE!$E$227</f>
        <v>399.52</v>
      </c>
      <c r="P98" s="66">
        <f>+S44*I_VENDITE!$E$227</f>
        <v>399.52</v>
      </c>
      <c r="Q98" s="66">
        <f>+T44*I_VENDITE!$E$227</f>
        <v>399.52</v>
      </c>
      <c r="R98" s="66">
        <f>+U44*I_VENDITE!$E$227</f>
        <v>399.52</v>
      </c>
      <c r="S98" s="66">
        <f>+V44*I_VENDITE!$E$227</f>
        <v>399.52</v>
      </c>
      <c r="T98" s="66">
        <f>+W44*I_VENDITE!$E$227</f>
        <v>399.52</v>
      </c>
      <c r="U98" s="66">
        <f>+X44*I_VENDITE!$E$227</f>
        <v>399.52</v>
      </c>
      <c r="V98" s="66">
        <f>+Y44*I_VENDITE!$E$227</f>
        <v>399.52</v>
      </c>
      <c r="W98" s="66">
        <f>+Z44*I_VENDITE!$E$227</f>
        <v>399.52</v>
      </c>
      <c r="X98" s="66">
        <f>+AA44*I_VENDITE!$E$227</f>
        <v>399.52</v>
      </c>
      <c r="Y98" s="66">
        <f>+AB44*I_VENDITE!$E$227</f>
        <v>399.52</v>
      </c>
      <c r="Z98" s="66">
        <f>+AC44*I_VENDITE!$E$227</f>
        <v>399.52</v>
      </c>
      <c r="AA98" s="66">
        <f>+AD44*I_VENDITE!$E$227</f>
        <v>399.52</v>
      </c>
      <c r="AB98" s="66">
        <f>+AE44*I_VENDITE!$E$227</f>
        <v>399.52</v>
      </c>
      <c r="AC98" s="66">
        <f>+AF44*I_VENDITE!$E$227</f>
        <v>399.52</v>
      </c>
      <c r="AD98" s="66">
        <f>+AG44*I_VENDITE!$E$227</f>
        <v>399.52</v>
      </c>
      <c r="AE98" s="66">
        <f>+AH44*I_VENDITE!$E$227</f>
        <v>399.52</v>
      </c>
      <c r="AF98" s="66">
        <f>+AI44*I_VENDITE!$E$227</f>
        <v>399.52</v>
      </c>
      <c r="AG98" s="66">
        <f>+AJ44*I_VENDITE!$E$227</f>
        <v>399.52</v>
      </c>
      <c r="AH98" s="66">
        <f>+AK44*I_VENDITE!$E$227</f>
        <v>399.52</v>
      </c>
      <c r="AI98" s="66">
        <f>+AL44*I_VENDITE!$E$227</f>
        <v>399.52</v>
      </c>
      <c r="AJ98" s="66">
        <f>+AM44*I_VENDITE!$E$227</f>
        <v>399.52</v>
      </c>
      <c r="AK98" s="66">
        <f>+AN44*I_VENDITE!$E$227</f>
        <v>399.52</v>
      </c>
      <c r="AL98" s="66">
        <f>+AO44*I_VENDITE!$E$227</f>
        <v>399.52</v>
      </c>
      <c r="AM98" s="66">
        <f>+AP44*I_VENDITE!$E$227</f>
        <v>399.52</v>
      </c>
      <c r="AN98" s="66">
        <f>+AQ44*I_VENDITE!$E$227</f>
        <v>0</v>
      </c>
    </row>
    <row r="99" spans="4:44" x14ac:dyDescent="0.2">
      <c r="D99" s="55" t="str">
        <f t="shared" si="2"/>
        <v>Farmaco 43</v>
      </c>
      <c r="E99" s="66">
        <f>+H45*I_VENDITE!$E$227</f>
        <v>399.52</v>
      </c>
      <c r="F99" s="66">
        <f>+I45*I_VENDITE!$E$227</f>
        <v>399.52</v>
      </c>
      <c r="G99" s="66">
        <f>+J45*I_VENDITE!$E$227</f>
        <v>399.52</v>
      </c>
      <c r="H99" s="66">
        <f>+K45*I_VENDITE!$E$227</f>
        <v>399.52</v>
      </c>
      <c r="I99" s="66">
        <f>+L45*I_VENDITE!$E$227</f>
        <v>399.52</v>
      </c>
      <c r="J99" s="66">
        <f>+M45*I_VENDITE!$E$227</f>
        <v>399.52</v>
      </c>
      <c r="K99" s="66">
        <f>+N45*I_VENDITE!$E$227</f>
        <v>399.52</v>
      </c>
      <c r="L99" s="66">
        <f>+O45*I_VENDITE!$E$227</f>
        <v>399.52</v>
      </c>
      <c r="M99" s="66">
        <f>+P45*I_VENDITE!$E$227</f>
        <v>399.52</v>
      </c>
      <c r="N99" s="66">
        <f>+Q45*I_VENDITE!$E$227</f>
        <v>399.52</v>
      </c>
      <c r="O99" s="66">
        <f>+R45*I_VENDITE!$E$227</f>
        <v>399.52</v>
      </c>
      <c r="P99" s="66">
        <f>+S45*I_VENDITE!$E$227</f>
        <v>399.52</v>
      </c>
      <c r="Q99" s="66">
        <f>+T45*I_VENDITE!$E$227</f>
        <v>399.52</v>
      </c>
      <c r="R99" s="66">
        <f>+U45*I_VENDITE!$E$227</f>
        <v>399.52</v>
      </c>
      <c r="S99" s="66">
        <f>+V45*I_VENDITE!$E$227</f>
        <v>399.52</v>
      </c>
      <c r="T99" s="66">
        <f>+W45*I_VENDITE!$E$227</f>
        <v>399.52</v>
      </c>
      <c r="U99" s="66">
        <f>+X45*I_VENDITE!$E$227</f>
        <v>399.52</v>
      </c>
      <c r="V99" s="66">
        <f>+Y45*I_VENDITE!$E$227</f>
        <v>399.52</v>
      </c>
      <c r="W99" s="66">
        <f>+Z45*I_VENDITE!$E$227</f>
        <v>399.52</v>
      </c>
      <c r="X99" s="66">
        <f>+AA45*I_VENDITE!$E$227</f>
        <v>399.52</v>
      </c>
      <c r="Y99" s="66">
        <f>+AB45*I_VENDITE!$E$227</f>
        <v>399.52</v>
      </c>
      <c r="Z99" s="66">
        <f>+AC45*I_VENDITE!$E$227</f>
        <v>399.52</v>
      </c>
      <c r="AA99" s="66">
        <f>+AD45*I_VENDITE!$E$227</f>
        <v>399.52</v>
      </c>
      <c r="AB99" s="66">
        <f>+AE45*I_VENDITE!$E$227</f>
        <v>399.52</v>
      </c>
      <c r="AC99" s="66">
        <f>+AF45*I_VENDITE!$E$227</f>
        <v>399.52</v>
      </c>
      <c r="AD99" s="66">
        <f>+AG45*I_VENDITE!$E$227</f>
        <v>399.52</v>
      </c>
      <c r="AE99" s="66">
        <f>+AH45*I_VENDITE!$E$227</f>
        <v>399.52</v>
      </c>
      <c r="AF99" s="66">
        <f>+AI45*I_VENDITE!$E$227</f>
        <v>399.52</v>
      </c>
      <c r="AG99" s="66">
        <f>+AJ45*I_VENDITE!$E$227</f>
        <v>399.52</v>
      </c>
      <c r="AH99" s="66">
        <f>+AK45*I_VENDITE!$E$227</f>
        <v>399.52</v>
      </c>
      <c r="AI99" s="66">
        <f>+AL45*I_VENDITE!$E$227</f>
        <v>399.52</v>
      </c>
      <c r="AJ99" s="66">
        <f>+AM45*I_VENDITE!$E$227</f>
        <v>399.52</v>
      </c>
      <c r="AK99" s="66">
        <f>+AN45*I_VENDITE!$E$227</f>
        <v>399.52</v>
      </c>
      <c r="AL99" s="66">
        <f>+AO45*I_VENDITE!$E$227</f>
        <v>399.52</v>
      </c>
      <c r="AM99" s="66">
        <f>+AP45*I_VENDITE!$E$227</f>
        <v>399.52</v>
      </c>
      <c r="AN99" s="66">
        <f>+AQ45*I_VENDITE!$E$227</f>
        <v>0</v>
      </c>
    </row>
    <row r="100" spans="4:44" x14ac:dyDescent="0.2">
      <c r="D100" s="55" t="str">
        <f t="shared" si="2"/>
        <v>Farmaco 44</v>
      </c>
      <c r="E100" s="66">
        <f>+H46*I_VENDITE!$E$227</f>
        <v>399.52</v>
      </c>
      <c r="F100" s="66">
        <f>+I46*I_VENDITE!$E$227</f>
        <v>399.52</v>
      </c>
      <c r="G100" s="66">
        <f>+J46*I_VENDITE!$E$227</f>
        <v>399.52</v>
      </c>
      <c r="H100" s="66">
        <f>+K46*I_VENDITE!$E$227</f>
        <v>399.52</v>
      </c>
      <c r="I100" s="66">
        <f>+L46*I_VENDITE!$E$227</f>
        <v>399.52</v>
      </c>
      <c r="J100" s="66">
        <f>+M46*I_VENDITE!$E$227</f>
        <v>399.52</v>
      </c>
      <c r="K100" s="66">
        <f>+N46*I_VENDITE!$E$227</f>
        <v>399.52</v>
      </c>
      <c r="L100" s="66">
        <f>+O46*I_VENDITE!$E$227</f>
        <v>399.52</v>
      </c>
      <c r="M100" s="66">
        <f>+P46*I_VENDITE!$E$227</f>
        <v>399.52</v>
      </c>
      <c r="N100" s="66">
        <f>+Q46*I_VENDITE!$E$227</f>
        <v>399.52</v>
      </c>
      <c r="O100" s="66">
        <f>+R46*I_VENDITE!$E$227</f>
        <v>399.52</v>
      </c>
      <c r="P100" s="66">
        <f>+S46*I_VENDITE!$E$227</f>
        <v>399.52</v>
      </c>
      <c r="Q100" s="66">
        <f>+T46*I_VENDITE!$E$227</f>
        <v>399.52</v>
      </c>
      <c r="R100" s="66">
        <f>+U46*I_VENDITE!$E$227</f>
        <v>399.52</v>
      </c>
      <c r="S100" s="66">
        <f>+V46*I_VENDITE!$E$227</f>
        <v>399.52</v>
      </c>
      <c r="T100" s="66">
        <f>+W46*I_VENDITE!$E$227</f>
        <v>399.52</v>
      </c>
      <c r="U100" s="66">
        <f>+X46*I_VENDITE!$E$227</f>
        <v>399.52</v>
      </c>
      <c r="V100" s="66">
        <f>+Y46*I_VENDITE!$E$227</f>
        <v>399.52</v>
      </c>
      <c r="W100" s="66">
        <f>+Z46*I_VENDITE!$E$227</f>
        <v>399.52</v>
      </c>
      <c r="X100" s="66">
        <f>+AA46*I_VENDITE!$E$227</f>
        <v>399.52</v>
      </c>
      <c r="Y100" s="66">
        <f>+AB46*I_VENDITE!$E$227</f>
        <v>399.52</v>
      </c>
      <c r="Z100" s="66">
        <f>+AC46*I_VENDITE!$E$227</f>
        <v>399.52</v>
      </c>
      <c r="AA100" s="66">
        <f>+AD46*I_VENDITE!$E$227</f>
        <v>399.52</v>
      </c>
      <c r="AB100" s="66">
        <f>+AE46*I_VENDITE!$E$227</f>
        <v>399.52</v>
      </c>
      <c r="AC100" s="66">
        <f>+AF46*I_VENDITE!$E$227</f>
        <v>399.52</v>
      </c>
      <c r="AD100" s="66">
        <f>+AG46*I_VENDITE!$E$227</f>
        <v>399.52</v>
      </c>
      <c r="AE100" s="66">
        <f>+AH46*I_VENDITE!$E$227</f>
        <v>399.52</v>
      </c>
      <c r="AF100" s="66">
        <f>+AI46*I_VENDITE!$E$227</f>
        <v>399.52</v>
      </c>
      <c r="AG100" s="66">
        <f>+AJ46*I_VENDITE!$E$227</f>
        <v>399.52</v>
      </c>
      <c r="AH100" s="66">
        <f>+AK46*I_VENDITE!$E$227</f>
        <v>399.52</v>
      </c>
      <c r="AI100" s="66">
        <f>+AL46*I_VENDITE!$E$227</f>
        <v>399.52</v>
      </c>
      <c r="AJ100" s="66">
        <f>+AM46*I_VENDITE!$E$227</f>
        <v>399.52</v>
      </c>
      <c r="AK100" s="66">
        <f>+AN46*I_VENDITE!$E$227</f>
        <v>399.52</v>
      </c>
      <c r="AL100" s="66">
        <f>+AO46*I_VENDITE!$E$227</f>
        <v>399.52</v>
      </c>
      <c r="AM100" s="66">
        <f>+AP46*I_VENDITE!$E$227</f>
        <v>399.52</v>
      </c>
      <c r="AN100" s="66">
        <f>+AQ46*I_VENDITE!$E$227</f>
        <v>0</v>
      </c>
    </row>
    <row r="101" spans="4:44" x14ac:dyDescent="0.2">
      <c r="D101" s="55" t="str">
        <f t="shared" si="2"/>
        <v>Farmaco 45</v>
      </c>
      <c r="E101" s="66">
        <f>+H47*I_VENDITE!$E$227</f>
        <v>399.52</v>
      </c>
      <c r="F101" s="66">
        <f>+I47*I_VENDITE!$E$227</f>
        <v>399.52</v>
      </c>
      <c r="G101" s="66">
        <f>+J47*I_VENDITE!$E$227</f>
        <v>399.52</v>
      </c>
      <c r="H101" s="66">
        <f>+K47*I_VENDITE!$E$227</f>
        <v>399.52</v>
      </c>
      <c r="I101" s="66">
        <f>+L47*I_VENDITE!$E$227</f>
        <v>399.52</v>
      </c>
      <c r="J101" s="66">
        <f>+M47*I_VENDITE!$E$227</f>
        <v>399.52</v>
      </c>
      <c r="K101" s="66">
        <f>+N47*I_VENDITE!$E$227</f>
        <v>399.52</v>
      </c>
      <c r="L101" s="66">
        <f>+O47*I_VENDITE!$E$227</f>
        <v>399.52</v>
      </c>
      <c r="M101" s="66">
        <f>+P47*I_VENDITE!$E$227</f>
        <v>399.52</v>
      </c>
      <c r="N101" s="66">
        <f>+Q47*I_VENDITE!$E$227</f>
        <v>399.52</v>
      </c>
      <c r="O101" s="66">
        <f>+R47*I_VENDITE!$E$227</f>
        <v>399.52</v>
      </c>
      <c r="P101" s="66">
        <f>+S47*I_VENDITE!$E$227</f>
        <v>399.52</v>
      </c>
      <c r="Q101" s="66">
        <f>+T47*I_VENDITE!$E$227</f>
        <v>399.52</v>
      </c>
      <c r="R101" s="66">
        <f>+U47*I_VENDITE!$E$227</f>
        <v>399.52</v>
      </c>
      <c r="S101" s="66">
        <f>+V47*I_VENDITE!$E$227</f>
        <v>399.52</v>
      </c>
      <c r="T101" s="66">
        <f>+W47*I_VENDITE!$E$227</f>
        <v>399.52</v>
      </c>
      <c r="U101" s="66">
        <f>+X47*I_VENDITE!$E$227</f>
        <v>399.52</v>
      </c>
      <c r="V101" s="66">
        <f>+Y47*I_VENDITE!$E$227</f>
        <v>399.52</v>
      </c>
      <c r="W101" s="66">
        <f>+Z47*I_VENDITE!$E$227</f>
        <v>399.52</v>
      </c>
      <c r="X101" s="66">
        <f>+AA47*I_VENDITE!$E$227</f>
        <v>399.52</v>
      </c>
      <c r="Y101" s="66">
        <f>+AB47*I_VENDITE!$E$227</f>
        <v>399.52</v>
      </c>
      <c r="Z101" s="66">
        <f>+AC47*I_VENDITE!$E$227</f>
        <v>399.52</v>
      </c>
      <c r="AA101" s="66">
        <f>+AD47*I_VENDITE!$E$227</f>
        <v>399.52</v>
      </c>
      <c r="AB101" s="66">
        <f>+AE47*I_VENDITE!$E$227</f>
        <v>399.52</v>
      </c>
      <c r="AC101" s="66">
        <f>+AF47*I_VENDITE!$E$227</f>
        <v>399.52</v>
      </c>
      <c r="AD101" s="66">
        <f>+AG47*I_VENDITE!$E$227</f>
        <v>399.52</v>
      </c>
      <c r="AE101" s="66">
        <f>+AH47*I_VENDITE!$E$227</f>
        <v>399.52</v>
      </c>
      <c r="AF101" s="66">
        <f>+AI47*I_VENDITE!$E$227</f>
        <v>399.52</v>
      </c>
      <c r="AG101" s="66">
        <f>+AJ47*I_VENDITE!$E$227</f>
        <v>399.52</v>
      </c>
      <c r="AH101" s="66">
        <f>+AK47*I_VENDITE!$E$227</f>
        <v>399.52</v>
      </c>
      <c r="AI101" s="66">
        <f>+AL47*I_VENDITE!$E$227</f>
        <v>399.52</v>
      </c>
      <c r="AJ101" s="66">
        <f>+AM47*I_VENDITE!$E$227</f>
        <v>399.52</v>
      </c>
      <c r="AK101" s="66">
        <f>+AN47*I_VENDITE!$E$227</f>
        <v>399.52</v>
      </c>
      <c r="AL101" s="66">
        <f>+AO47*I_VENDITE!$E$227</f>
        <v>399.52</v>
      </c>
      <c r="AM101" s="66">
        <f>+AP47*I_VENDITE!$E$227</f>
        <v>399.52</v>
      </c>
      <c r="AN101" s="66">
        <f>+AQ47*I_VENDITE!$E$227</f>
        <v>0</v>
      </c>
    </row>
    <row r="102" spans="4:44" x14ac:dyDescent="0.2">
      <c r="D102" s="55" t="str">
        <f t="shared" si="2"/>
        <v>Farmaco 46</v>
      </c>
      <c r="E102" s="66">
        <f>+H48*I_VENDITE!$E$227</f>
        <v>399.52</v>
      </c>
      <c r="F102" s="66">
        <f>+I48*I_VENDITE!$E$227</f>
        <v>399.52</v>
      </c>
      <c r="G102" s="66">
        <f>+J48*I_VENDITE!$E$227</f>
        <v>399.52</v>
      </c>
      <c r="H102" s="66">
        <f>+K48*I_VENDITE!$E$227</f>
        <v>399.52</v>
      </c>
      <c r="I102" s="66">
        <f>+L48*I_VENDITE!$E$227</f>
        <v>399.52</v>
      </c>
      <c r="J102" s="66">
        <f>+M48*I_VENDITE!$E$227</f>
        <v>399.52</v>
      </c>
      <c r="K102" s="66">
        <f>+N48*I_VENDITE!$E$227</f>
        <v>399.52</v>
      </c>
      <c r="L102" s="66">
        <f>+O48*I_VENDITE!$E$227</f>
        <v>399.52</v>
      </c>
      <c r="M102" s="66">
        <f>+P48*I_VENDITE!$E$227</f>
        <v>399.52</v>
      </c>
      <c r="N102" s="66">
        <f>+Q48*I_VENDITE!$E$227</f>
        <v>399.52</v>
      </c>
      <c r="O102" s="66">
        <f>+R48*I_VENDITE!$E$227</f>
        <v>399.52</v>
      </c>
      <c r="P102" s="66">
        <f>+S48*I_VENDITE!$E$227</f>
        <v>399.52</v>
      </c>
      <c r="Q102" s="66">
        <f>+T48*I_VENDITE!$E$227</f>
        <v>399.52</v>
      </c>
      <c r="R102" s="66">
        <f>+U48*I_VENDITE!$E$227</f>
        <v>399.52</v>
      </c>
      <c r="S102" s="66">
        <f>+V48*I_VENDITE!$E$227</f>
        <v>399.52</v>
      </c>
      <c r="T102" s="66">
        <f>+W48*I_VENDITE!$E$227</f>
        <v>399.52</v>
      </c>
      <c r="U102" s="66">
        <f>+X48*I_VENDITE!$E$227</f>
        <v>399.52</v>
      </c>
      <c r="V102" s="66">
        <f>+Y48*I_VENDITE!$E$227</f>
        <v>399.52</v>
      </c>
      <c r="W102" s="66">
        <f>+Z48*I_VENDITE!$E$227</f>
        <v>399.52</v>
      </c>
      <c r="X102" s="66">
        <f>+AA48*I_VENDITE!$E$227</f>
        <v>399.52</v>
      </c>
      <c r="Y102" s="66">
        <f>+AB48*I_VENDITE!$E$227</f>
        <v>399.52</v>
      </c>
      <c r="Z102" s="66">
        <f>+AC48*I_VENDITE!$E$227</f>
        <v>399.52</v>
      </c>
      <c r="AA102" s="66">
        <f>+AD48*I_VENDITE!$E$227</f>
        <v>399.52</v>
      </c>
      <c r="AB102" s="66">
        <f>+AE48*I_VENDITE!$E$227</f>
        <v>399.52</v>
      </c>
      <c r="AC102" s="66">
        <f>+AF48*I_VENDITE!$E$227</f>
        <v>399.52</v>
      </c>
      <c r="AD102" s="66">
        <f>+AG48*I_VENDITE!$E$227</f>
        <v>399.52</v>
      </c>
      <c r="AE102" s="66">
        <f>+AH48*I_VENDITE!$E$227</f>
        <v>399.52</v>
      </c>
      <c r="AF102" s="66">
        <f>+AI48*I_VENDITE!$E$227</f>
        <v>399.52</v>
      </c>
      <c r="AG102" s="66">
        <f>+AJ48*I_VENDITE!$E$227</f>
        <v>399.52</v>
      </c>
      <c r="AH102" s="66">
        <f>+AK48*I_VENDITE!$E$227</f>
        <v>399.52</v>
      </c>
      <c r="AI102" s="66">
        <f>+AL48*I_VENDITE!$E$227</f>
        <v>399.52</v>
      </c>
      <c r="AJ102" s="66">
        <f>+AM48*I_VENDITE!$E$227</f>
        <v>399.52</v>
      </c>
      <c r="AK102" s="66">
        <f>+AN48*I_VENDITE!$E$227</f>
        <v>399.52</v>
      </c>
      <c r="AL102" s="66">
        <f>+AO48*I_VENDITE!$E$227</f>
        <v>399.52</v>
      </c>
      <c r="AM102" s="66">
        <f>+AP48*I_VENDITE!$E$227</f>
        <v>399.52</v>
      </c>
      <c r="AN102" s="66">
        <f>+AQ48*I_VENDITE!$E$227</f>
        <v>0</v>
      </c>
    </row>
    <row r="103" spans="4:44" x14ac:dyDescent="0.2">
      <c r="D103" s="55" t="str">
        <f t="shared" si="2"/>
        <v>Farmaco 47</v>
      </c>
      <c r="E103" s="66">
        <f>+H49*I_VENDITE!$E$227</f>
        <v>399.52</v>
      </c>
      <c r="F103" s="66">
        <f>+I49*I_VENDITE!$E$227</f>
        <v>399.52</v>
      </c>
      <c r="G103" s="66">
        <f>+J49*I_VENDITE!$E$227</f>
        <v>399.52</v>
      </c>
      <c r="H103" s="66">
        <f>+K49*I_VENDITE!$E$227</f>
        <v>399.52</v>
      </c>
      <c r="I103" s="66">
        <f>+L49*I_VENDITE!$E$227</f>
        <v>399.52</v>
      </c>
      <c r="J103" s="66">
        <f>+M49*I_VENDITE!$E$227</f>
        <v>399.52</v>
      </c>
      <c r="K103" s="66">
        <f>+N49*I_VENDITE!$E$227</f>
        <v>399.52</v>
      </c>
      <c r="L103" s="66">
        <f>+O49*I_VENDITE!$E$227</f>
        <v>399.52</v>
      </c>
      <c r="M103" s="66">
        <f>+P49*I_VENDITE!$E$227</f>
        <v>399.52</v>
      </c>
      <c r="N103" s="66">
        <f>+Q49*I_VENDITE!$E$227</f>
        <v>399.52</v>
      </c>
      <c r="O103" s="66">
        <f>+R49*I_VENDITE!$E$227</f>
        <v>399.52</v>
      </c>
      <c r="P103" s="66">
        <f>+S49*I_VENDITE!$E$227</f>
        <v>399.52</v>
      </c>
      <c r="Q103" s="66">
        <f>+T49*I_VENDITE!$E$227</f>
        <v>399.52</v>
      </c>
      <c r="R103" s="66">
        <f>+U49*I_VENDITE!$E$227</f>
        <v>399.52</v>
      </c>
      <c r="S103" s="66">
        <f>+V49*I_VENDITE!$E$227</f>
        <v>399.52</v>
      </c>
      <c r="T103" s="66">
        <f>+W49*I_VENDITE!$E$227</f>
        <v>399.52</v>
      </c>
      <c r="U103" s="66">
        <f>+X49*I_VENDITE!$E$227</f>
        <v>399.52</v>
      </c>
      <c r="V103" s="66">
        <f>+Y49*I_VENDITE!$E$227</f>
        <v>399.52</v>
      </c>
      <c r="W103" s="66">
        <f>+Z49*I_VENDITE!$E$227</f>
        <v>399.52</v>
      </c>
      <c r="X103" s="66">
        <f>+AA49*I_VENDITE!$E$227</f>
        <v>399.52</v>
      </c>
      <c r="Y103" s="66">
        <f>+AB49*I_VENDITE!$E$227</f>
        <v>399.52</v>
      </c>
      <c r="Z103" s="66">
        <f>+AC49*I_VENDITE!$E$227</f>
        <v>399.52</v>
      </c>
      <c r="AA103" s="66">
        <f>+AD49*I_VENDITE!$E$227</f>
        <v>399.52</v>
      </c>
      <c r="AB103" s="66">
        <f>+AE49*I_VENDITE!$E$227</f>
        <v>399.52</v>
      </c>
      <c r="AC103" s="66">
        <f>+AF49*I_VENDITE!$E$227</f>
        <v>399.52</v>
      </c>
      <c r="AD103" s="66">
        <f>+AG49*I_VENDITE!$E$227</f>
        <v>399.52</v>
      </c>
      <c r="AE103" s="66">
        <f>+AH49*I_VENDITE!$E$227</f>
        <v>399.52</v>
      </c>
      <c r="AF103" s="66">
        <f>+AI49*I_VENDITE!$E$227</f>
        <v>399.52</v>
      </c>
      <c r="AG103" s="66">
        <f>+AJ49*I_VENDITE!$E$227</f>
        <v>399.52</v>
      </c>
      <c r="AH103" s="66">
        <f>+AK49*I_VENDITE!$E$227</f>
        <v>399.52</v>
      </c>
      <c r="AI103" s="66">
        <f>+AL49*I_VENDITE!$E$227</f>
        <v>399.52</v>
      </c>
      <c r="AJ103" s="66">
        <f>+AM49*I_VENDITE!$E$227</f>
        <v>399.52</v>
      </c>
      <c r="AK103" s="66">
        <f>+AN49*I_VENDITE!$E$227</f>
        <v>399.52</v>
      </c>
      <c r="AL103" s="66">
        <f>+AO49*I_VENDITE!$E$227</f>
        <v>399.52</v>
      </c>
      <c r="AM103" s="66">
        <f>+AP49*I_VENDITE!$E$227</f>
        <v>399.52</v>
      </c>
      <c r="AN103" s="66">
        <f>+AQ49*I_VENDITE!$E$227</f>
        <v>0</v>
      </c>
    </row>
    <row r="104" spans="4:44" x14ac:dyDescent="0.2">
      <c r="D104" s="55" t="str">
        <f t="shared" si="2"/>
        <v>Farmaco 48</v>
      </c>
      <c r="E104" s="66">
        <f>+H50*I_VENDITE!$E$227</f>
        <v>399.52</v>
      </c>
      <c r="F104" s="66">
        <f>+I50*I_VENDITE!$E$227</f>
        <v>399.52</v>
      </c>
      <c r="G104" s="66">
        <f>+J50*I_VENDITE!$E$227</f>
        <v>399.52</v>
      </c>
      <c r="H104" s="66">
        <f>+K50*I_VENDITE!$E$227</f>
        <v>399.52</v>
      </c>
      <c r="I104" s="66">
        <f>+L50*I_VENDITE!$E$227</f>
        <v>399.52</v>
      </c>
      <c r="J104" s="66">
        <f>+M50*I_VENDITE!$E$227</f>
        <v>399.52</v>
      </c>
      <c r="K104" s="66">
        <f>+N50*I_VENDITE!$E$227</f>
        <v>399.52</v>
      </c>
      <c r="L104" s="66">
        <f>+O50*I_VENDITE!$E$227</f>
        <v>399.52</v>
      </c>
      <c r="M104" s="66">
        <f>+P50*I_VENDITE!$E$227</f>
        <v>399.52</v>
      </c>
      <c r="N104" s="66">
        <f>+Q50*I_VENDITE!$E$227</f>
        <v>399.52</v>
      </c>
      <c r="O104" s="66">
        <f>+R50*I_VENDITE!$E$227</f>
        <v>399.52</v>
      </c>
      <c r="P104" s="66">
        <f>+S50*I_VENDITE!$E$227</f>
        <v>399.52</v>
      </c>
      <c r="Q104" s="66">
        <f>+T50*I_VENDITE!$E$227</f>
        <v>399.52</v>
      </c>
      <c r="R104" s="66">
        <f>+U50*I_VENDITE!$E$227</f>
        <v>399.52</v>
      </c>
      <c r="S104" s="66">
        <f>+V50*I_VENDITE!$E$227</f>
        <v>399.52</v>
      </c>
      <c r="T104" s="66">
        <f>+W50*I_VENDITE!$E$227</f>
        <v>399.52</v>
      </c>
      <c r="U104" s="66">
        <f>+X50*I_VENDITE!$E$227</f>
        <v>399.52</v>
      </c>
      <c r="V104" s="66">
        <f>+Y50*I_VENDITE!$E$227</f>
        <v>399.52</v>
      </c>
      <c r="W104" s="66">
        <f>+Z50*I_VENDITE!$E$227</f>
        <v>399.52</v>
      </c>
      <c r="X104" s="66">
        <f>+AA50*I_VENDITE!$E$227</f>
        <v>399.52</v>
      </c>
      <c r="Y104" s="66">
        <f>+AB50*I_VENDITE!$E$227</f>
        <v>399.52</v>
      </c>
      <c r="Z104" s="66">
        <f>+AC50*I_VENDITE!$E$227</f>
        <v>399.52</v>
      </c>
      <c r="AA104" s="66">
        <f>+AD50*I_VENDITE!$E$227</f>
        <v>399.52</v>
      </c>
      <c r="AB104" s="66">
        <f>+AE50*I_VENDITE!$E$227</f>
        <v>399.52</v>
      </c>
      <c r="AC104" s="66">
        <f>+AF50*I_VENDITE!$E$227</f>
        <v>399.52</v>
      </c>
      <c r="AD104" s="66">
        <f>+AG50*I_VENDITE!$E$227</f>
        <v>399.52</v>
      </c>
      <c r="AE104" s="66">
        <f>+AH50*I_VENDITE!$E$227</f>
        <v>399.52</v>
      </c>
      <c r="AF104" s="66">
        <f>+AI50*I_VENDITE!$E$227</f>
        <v>399.52</v>
      </c>
      <c r="AG104" s="66">
        <f>+AJ50*I_VENDITE!$E$227</f>
        <v>399.52</v>
      </c>
      <c r="AH104" s="66">
        <f>+AK50*I_VENDITE!$E$227</f>
        <v>399.52</v>
      </c>
      <c r="AI104" s="66">
        <f>+AL50*I_VENDITE!$E$227</f>
        <v>399.52</v>
      </c>
      <c r="AJ104" s="66">
        <f>+AM50*I_VENDITE!$E$227</f>
        <v>399.52</v>
      </c>
      <c r="AK104" s="66">
        <f>+AN50*I_VENDITE!$E$227</f>
        <v>399.52</v>
      </c>
      <c r="AL104" s="66">
        <f>+AO50*I_VENDITE!$E$227</f>
        <v>399.52</v>
      </c>
      <c r="AM104" s="66">
        <f>+AP50*I_VENDITE!$E$227</f>
        <v>399.52</v>
      </c>
      <c r="AN104" s="66">
        <f>+AQ50*I_VENDITE!$E$227</f>
        <v>0</v>
      </c>
    </row>
    <row r="105" spans="4:44" x14ac:dyDescent="0.2">
      <c r="D105" s="55" t="str">
        <f t="shared" si="2"/>
        <v>Farmaco 49</v>
      </c>
      <c r="E105" s="66">
        <f>+H51*I_VENDITE!$E$227</f>
        <v>399.52</v>
      </c>
      <c r="F105" s="66">
        <f>+I51*I_VENDITE!$E$227</f>
        <v>399.52</v>
      </c>
      <c r="G105" s="66">
        <f>+J51*I_VENDITE!$E$227</f>
        <v>399.52</v>
      </c>
      <c r="H105" s="66">
        <f>+K51*I_VENDITE!$E$227</f>
        <v>399.52</v>
      </c>
      <c r="I105" s="66">
        <f>+L51*I_VENDITE!$E$227</f>
        <v>399.52</v>
      </c>
      <c r="J105" s="66">
        <f>+M51*I_VENDITE!$E$227</f>
        <v>399.52</v>
      </c>
      <c r="K105" s="66">
        <f>+N51*I_VENDITE!$E$227</f>
        <v>399.52</v>
      </c>
      <c r="L105" s="66">
        <f>+O51*I_VENDITE!$E$227</f>
        <v>399.52</v>
      </c>
      <c r="M105" s="66">
        <f>+P51*I_VENDITE!$E$227</f>
        <v>399.52</v>
      </c>
      <c r="N105" s="66">
        <f>+Q51*I_VENDITE!$E$227</f>
        <v>399.52</v>
      </c>
      <c r="O105" s="66">
        <f>+R51*I_VENDITE!$E$227</f>
        <v>399.52</v>
      </c>
      <c r="P105" s="66">
        <f>+S51*I_VENDITE!$E$227</f>
        <v>399.52</v>
      </c>
      <c r="Q105" s="66">
        <f>+T51*I_VENDITE!$E$227</f>
        <v>399.52</v>
      </c>
      <c r="R105" s="66">
        <f>+U51*I_VENDITE!$E$227</f>
        <v>399.52</v>
      </c>
      <c r="S105" s="66">
        <f>+V51*I_VENDITE!$E$227</f>
        <v>399.52</v>
      </c>
      <c r="T105" s="66">
        <f>+W51*I_VENDITE!$E$227</f>
        <v>399.52</v>
      </c>
      <c r="U105" s="66">
        <f>+X51*I_VENDITE!$E$227</f>
        <v>399.52</v>
      </c>
      <c r="V105" s="66">
        <f>+Y51*I_VENDITE!$E$227</f>
        <v>399.52</v>
      </c>
      <c r="W105" s="66">
        <f>+Z51*I_VENDITE!$E$227</f>
        <v>399.52</v>
      </c>
      <c r="X105" s="66">
        <f>+AA51*I_VENDITE!$E$227</f>
        <v>399.52</v>
      </c>
      <c r="Y105" s="66">
        <f>+AB51*I_VENDITE!$E$227</f>
        <v>399.52</v>
      </c>
      <c r="Z105" s="66">
        <f>+AC51*I_VENDITE!$E$227</f>
        <v>399.52</v>
      </c>
      <c r="AA105" s="66">
        <f>+AD51*I_VENDITE!$E$227</f>
        <v>399.52</v>
      </c>
      <c r="AB105" s="66">
        <f>+AE51*I_VENDITE!$E$227</f>
        <v>399.52</v>
      </c>
      <c r="AC105" s="66">
        <f>+AF51*I_VENDITE!$E$227</f>
        <v>399.52</v>
      </c>
      <c r="AD105" s="66">
        <f>+AG51*I_VENDITE!$E$227</f>
        <v>399.52</v>
      </c>
      <c r="AE105" s="66">
        <f>+AH51*I_VENDITE!$E$227</f>
        <v>399.52</v>
      </c>
      <c r="AF105" s="66">
        <f>+AI51*I_VENDITE!$E$227</f>
        <v>399.52</v>
      </c>
      <c r="AG105" s="66">
        <f>+AJ51*I_VENDITE!$E$227</f>
        <v>399.52</v>
      </c>
      <c r="AH105" s="66">
        <f>+AK51*I_VENDITE!$E$227</f>
        <v>399.52</v>
      </c>
      <c r="AI105" s="66">
        <f>+AL51*I_VENDITE!$E$227</f>
        <v>399.52</v>
      </c>
      <c r="AJ105" s="66">
        <f>+AM51*I_VENDITE!$E$227</f>
        <v>399.52</v>
      </c>
      <c r="AK105" s="66">
        <f>+AN51*I_VENDITE!$E$227</f>
        <v>399.52</v>
      </c>
      <c r="AL105" s="66">
        <f>+AO51*I_VENDITE!$E$227</f>
        <v>399.52</v>
      </c>
      <c r="AM105" s="66">
        <f>+AP51*I_VENDITE!$E$227</f>
        <v>399.52</v>
      </c>
      <c r="AN105" s="66">
        <f>+AQ51*I_VENDITE!$E$227</f>
        <v>0</v>
      </c>
    </row>
    <row r="106" spans="4:44" x14ac:dyDescent="0.2">
      <c r="D106" s="55" t="str">
        <f t="shared" si="2"/>
        <v>Farmaco 50</v>
      </c>
      <c r="E106" s="66">
        <f>+H52*I_VENDITE!$E$227</f>
        <v>399.52</v>
      </c>
      <c r="F106" s="66">
        <f>+I52*I_VENDITE!$E$227</f>
        <v>399.52</v>
      </c>
      <c r="G106" s="66">
        <f>+J52*I_VENDITE!$E$227</f>
        <v>399.52</v>
      </c>
      <c r="H106" s="66">
        <f>+K52*I_VENDITE!$E$227</f>
        <v>399.52</v>
      </c>
      <c r="I106" s="66">
        <f>+L52*I_VENDITE!$E$227</f>
        <v>399.52</v>
      </c>
      <c r="J106" s="66">
        <f>+M52*I_VENDITE!$E$227</f>
        <v>399.52</v>
      </c>
      <c r="K106" s="66">
        <f>+N52*I_VENDITE!$E$227</f>
        <v>399.52</v>
      </c>
      <c r="L106" s="66">
        <f>+O52*I_VENDITE!$E$227</f>
        <v>399.52</v>
      </c>
      <c r="M106" s="66">
        <f>+P52*I_VENDITE!$E$227</f>
        <v>399.52</v>
      </c>
      <c r="N106" s="66">
        <f>+Q52*I_VENDITE!$E$227</f>
        <v>399.52</v>
      </c>
      <c r="O106" s="66">
        <f>+R52*I_VENDITE!$E$227</f>
        <v>399.52</v>
      </c>
      <c r="P106" s="66">
        <f>+S52*I_VENDITE!$E$227</f>
        <v>399.52</v>
      </c>
      <c r="Q106" s="66">
        <f>+T52*I_VENDITE!$E$227</f>
        <v>399.52</v>
      </c>
      <c r="R106" s="66">
        <f>+U52*I_VENDITE!$E$227</f>
        <v>399.52</v>
      </c>
      <c r="S106" s="66">
        <f>+V52*I_VENDITE!$E$227</f>
        <v>399.52</v>
      </c>
      <c r="T106" s="66">
        <f>+W52*I_VENDITE!$E$227</f>
        <v>399.52</v>
      </c>
      <c r="U106" s="66">
        <f>+X52*I_VENDITE!$E$227</f>
        <v>399.52</v>
      </c>
      <c r="V106" s="66">
        <f>+Y52*I_VENDITE!$E$227</f>
        <v>399.52</v>
      </c>
      <c r="W106" s="66">
        <f>+Z52*I_VENDITE!$E$227</f>
        <v>399.52</v>
      </c>
      <c r="X106" s="66">
        <f>+AA52*I_VENDITE!$E$227</f>
        <v>399.52</v>
      </c>
      <c r="Y106" s="66">
        <f>+AB52*I_VENDITE!$E$227</f>
        <v>399.52</v>
      </c>
      <c r="Z106" s="66">
        <f>+AC52*I_VENDITE!$E$227</f>
        <v>399.52</v>
      </c>
      <c r="AA106" s="66">
        <f>+AD52*I_VENDITE!$E$227</f>
        <v>399.52</v>
      </c>
      <c r="AB106" s="66">
        <f>+AE52*I_VENDITE!$E$227</f>
        <v>399.52</v>
      </c>
      <c r="AC106" s="66">
        <f>+AF52*I_VENDITE!$E$227</f>
        <v>399.52</v>
      </c>
      <c r="AD106" s="66">
        <f>+AG52*I_VENDITE!$E$227</f>
        <v>399.52</v>
      </c>
      <c r="AE106" s="66">
        <f>+AH52*I_VENDITE!$E$227</f>
        <v>399.52</v>
      </c>
      <c r="AF106" s="66">
        <f>+AI52*I_VENDITE!$E$227</f>
        <v>399.52</v>
      </c>
      <c r="AG106" s="66">
        <f>+AJ52*I_VENDITE!$E$227</f>
        <v>399.52</v>
      </c>
      <c r="AH106" s="66">
        <f>+AK52*I_VENDITE!$E$227</f>
        <v>399.52</v>
      </c>
      <c r="AI106" s="66">
        <f>+AL52*I_VENDITE!$E$227</f>
        <v>399.52</v>
      </c>
      <c r="AJ106" s="66">
        <f>+AM52*I_VENDITE!$E$227</f>
        <v>399.52</v>
      </c>
      <c r="AK106" s="66">
        <f>+AN52*I_VENDITE!$E$227</f>
        <v>399.52</v>
      </c>
      <c r="AL106" s="66">
        <f>+AO52*I_VENDITE!$E$227</f>
        <v>399.52</v>
      </c>
      <c r="AM106" s="66">
        <f>+AP52*I_VENDITE!$E$227</f>
        <v>399.52</v>
      </c>
      <c r="AN106" s="66">
        <f>+AQ52*I_VENDITE!$E$227</f>
        <v>0</v>
      </c>
    </row>
    <row r="107" spans="4:44" s="154" customFormat="1" x14ac:dyDescent="0.2">
      <c r="D107" s="154" t="s">
        <v>653</v>
      </c>
      <c r="E107" s="198">
        <f>SUM(E57:E106)</f>
        <v>57060.245439999882</v>
      </c>
      <c r="F107" s="198">
        <f t="shared" ref="F107:AN107" si="3">SUM(F57:F106)</f>
        <v>36104.622399999986</v>
      </c>
      <c r="G107" s="198">
        <f t="shared" si="3"/>
        <v>36104.622399999986</v>
      </c>
      <c r="H107" s="198">
        <f t="shared" si="3"/>
        <v>36104.622399999986</v>
      </c>
      <c r="I107" s="198">
        <f t="shared" si="3"/>
        <v>36104.622399999986</v>
      </c>
      <c r="J107" s="198">
        <f t="shared" si="3"/>
        <v>36104.622399999986</v>
      </c>
      <c r="K107" s="198">
        <f t="shared" si="3"/>
        <v>36104.622399999986</v>
      </c>
      <c r="L107" s="198">
        <f t="shared" si="3"/>
        <v>36104.622399999986</v>
      </c>
      <c r="M107" s="198">
        <f t="shared" si="3"/>
        <v>36104.622399999986</v>
      </c>
      <c r="N107" s="198">
        <f t="shared" si="3"/>
        <v>36104.622399999986</v>
      </c>
      <c r="O107" s="198">
        <f t="shared" si="3"/>
        <v>36104.622399999986</v>
      </c>
      <c r="P107" s="198">
        <f t="shared" si="3"/>
        <v>36104.622399999986</v>
      </c>
      <c r="Q107" s="198">
        <f t="shared" si="3"/>
        <v>36104.622399999986</v>
      </c>
      <c r="R107" s="198">
        <f t="shared" si="3"/>
        <v>36104.622399999986</v>
      </c>
      <c r="S107" s="198">
        <f t="shared" si="3"/>
        <v>36104.622399999986</v>
      </c>
      <c r="T107" s="198">
        <f t="shared" si="3"/>
        <v>36104.622399999986</v>
      </c>
      <c r="U107" s="198">
        <f t="shared" si="3"/>
        <v>36104.622399999986</v>
      </c>
      <c r="V107" s="198">
        <f t="shared" si="3"/>
        <v>36104.622399999986</v>
      </c>
      <c r="W107" s="198">
        <f t="shared" si="3"/>
        <v>36104.622399999986</v>
      </c>
      <c r="X107" s="198">
        <f t="shared" si="3"/>
        <v>36104.622399999986</v>
      </c>
      <c r="Y107" s="198">
        <f t="shared" si="3"/>
        <v>36104.622399999986</v>
      </c>
      <c r="Z107" s="198">
        <f t="shared" si="3"/>
        <v>36104.622399999986</v>
      </c>
      <c r="AA107" s="198">
        <f t="shared" si="3"/>
        <v>36104.622399999986</v>
      </c>
      <c r="AB107" s="198">
        <f t="shared" si="3"/>
        <v>36104.622399999986</v>
      </c>
      <c r="AC107" s="198">
        <f t="shared" si="3"/>
        <v>36104.622399999986</v>
      </c>
      <c r="AD107" s="198">
        <f t="shared" si="3"/>
        <v>36104.622399999986</v>
      </c>
      <c r="AE107" s="198">
        <f t="shared" si="3"/>
        <v>36104.622399999986</v>
      </c>
      <c r="AF107" s="198">
        <f t="shared" si="3"/>
        <v>36104.622399999986</v>
      </c>
      <c r="AG107" s="198">
        <f t="shared" si="3"/>
        <v>36104.622399999986</v>
      </c>
      <c r="AH107" s="198">
        <f t="shared" si="3"/>
        <v>36104.622399999986</v>
      </c>
      <c r="AI107" s="198">
        <f t="shared" si="3"/>
        <v>36104.622399999986</v>
      </c>
      <c r="AJ107" s="198">
        <f t="shared" si="3"/>
        <v>36104.622399999986</v>
      </c>
      <c r="AK107" s="198">
        <f t="shared" si="3"/>
        <v>36104.622399999986</v>
      </c>
      <c r="AL107" s="198">
        <f t="shared" si="3"/>
        <v>36104.622399999986</v>
      </c>
      <c r="AM107" s="198">
        <f t="shared" si="3"/>
        <v>36104.622399999986</v>
      </c>
      <c r="AN107" s="198">
        <f t="shared" si="3"/>
        <v>0</v>
      </c>
    </row>
    <row r="109" spans="4:44" s="154" customFormat="1" ht="13.5" thickBot="1" x14ac:dyDescent="0.25">
      <c r="D109" s="154" t="s">
        <v>620</v>
      </c>
      <c r="E109" s="154" t="s">
        <v>622</v>
      </c>
      <c r="F109" s="155">
        <f>+H2</f>
        <v>43861</v>
      </c>
      <c r="G109" s="155">
        <f>+I2</f>
        <v>43890</v>
      </c>
      <c r="H109" s="155">
        <f>+J2</f>
        <v>43921</v>
      </c>
      <c r="I109" s="155">
        <f>+K2</f>
        <v>43951</v>
      </c>
      <c r="J109" s="155">
        <f>+L2</f>
        <v>43982</v>
      </c>
      <c r="K109" s="155">
        <f>+M2</f>
        <v>44012</v>
      </c>
      <c r="L109" s="155">
        <f>+N2</f>
        <v>44043</v>
      </c>
      <c r="M109" s="155">
        <f>+O2</f>
        <v>44074</v>
      </c>
      <c r="N109" s="155">
        <f>+P2</f>
        <v>44104</v>
      </c>
      <c r="O109" s="155">
        <f>+Q2</f>
        <v>44135</v>
      </c>
      <c r="P109" s="155">
        <f>+R2</f>
        <v>44165</v>
      </c>
      <c r="Q109" s="155">
        <f>+S2</f>
        <v>44196</v>
      </c>
      <c r="R109" s="155">
        <f>+T2</f>
        <v>44227</v>
      </c>
      <c r="S109" s="155">
        <f>+U2</f>
        <v>44255</v>
      </c>
      <c r="T109" s="155">
        <f>+V2</f>
        <v>44286</v>
      </c>
      <c r="U109" s="155">
        <f>+W2</f>
        <v>44316</v>
      </c>
      <c r="V109" s="155">
        <f>+X2</f>
        <v>44347</v>
      </c>
      <c r="W109" s="155">
        <f>+Y2</f>
        <v>44377</v>
      </c>
      <c r="X109" s="155">
        <f>+Z2</f>
        <v>44408</v>
      </c>
      <c r="Y109" s="155">
        <f>+AA2</f>
        <v>44439</v>
      </c>
      <c r="Z109" s="155">
        <f>+AB2</f>
        <v>44469</v>
      </c>
      <c r="AA109" s="155">
        <f>+AC2</f>
        <v>44500</v>
      </c>
      <c r="AB109" s="155">
        <f>+AD2</f>
        <v>44530</v>
      </c>
      <c r="AC109" s="155">
        <f>+AE2</f>
        <v>44561</v>
      </c>
      <c r="AD109" s="155">
        <f>+AF2</f>
        <v>44592</v>
      </c>
      <c r="AE109" s="155">
        <f>+AG2</f>
        <v>44620</v>
      </c>
      <c r="AF109" s="155">
        <f>+AH2</f>
        <v>44651</v>
      </c>
      <c r="AG109" s="155">
        <f>+AI2</f>
        <v>44681</v>
      </c>
      <c r="AH109" s="155">
        <f>+AJ2</f>
        <v>44712</v>
      </c>
      <c r="AI109" s="155">
        <f>+AK2</f>
        <v>44742</v>
      </c>
      <c r="AJ109" s="155">
        <f>+AL2</f>
        <v>44773</v>
      </c>
      <c r="AK109" s="155">
        <f>+AM2</f>
        <v>44804</v>
      </c>
      <c r="AL109" s="155">
        <f>+AN2</f>
        <v>44834</v>
      </c>
      <c r="AM109" s="155">
        <f>+AO2</f>
        <v>44865</v>
      </c>
      <c r="AN109" s="155">
        <f>+AP2</f>
        <v>44895</v>
      </c>
      <c r="AO109" s="155">
        <f>+AQ2</f>
        <v>44926</v>
      </c>
      <c r="AP109" s="155"/>
      <c r="AQ109" s="155"/>
      <c r="AR109" s="155"/>
    </row>
    <row r="110" spans="4:44" ht="16.5" thickTop="1" thickBot="1" x14ac:dyDescent="0.3">
      <c r="D110" s="55" t="str">
        <f>+D3</f>
        <v>Farmaco 1</v>
      </c>
      <c r="E110" s="156">
        <v>50</v>
      </c>
      <c r="F110" s="159">
        <f>(2.5*$E110)</f>
        <v>125</v>
      </c>
      <c r="G110" s="159">
        <f t="shared" ref="G110:AO117" si="4">(2.5*$E110)</f>
        <v>125</v>
      </c>
      <c r="H110" s="159">
        <f t="shared" si="4"/>
        <v>125</v>
      </c>
      <c r="I110" s="159">
        <f t="shared" si="4"/>
        <v>125</v>
      </c>
      <c r="J110" s="159">
        <f t="shared" si="4"/>
        <v>125</v>
      </c>
      <c r="K110" s="159">
        <f t="shared" si="4"/>
        <v>125</v>
      </c>
      <c r="L110" s="159">
        <f t="shared" si="4"/>
        <v>125</v>
      </c>
      <c r="M110" s="159">
        <f t="shared" si="4"/>
        <v>125</v>
      </c>
      <c r="N110" s="159">
        <f t="shared" si="4"/>
        <v>125</v>
      </c>
      <c r="O110" s="159">
        <f t="shared" si="4"/>
        <v>125</v>
      </c>
      <c r="P110" s="159">
        <f t="shared" si="4"/>
        <v>125</v>
      </c>
      <c r="Q110" s="159">
        <f t="shared" si="4"/>
        <v>125</v>
      </c>
      <c r="R110" s="159">
        <f t="shared" si="4"/>
        <v>125</v>
      </c>
      <c r="S110" s="159">
        <f t="shared" si="4"/>
        <v>125</v>
      </c>
      <c r="T110" s="159">
        <f t="shared" si="4"/>
        <v>125</v>
      </c>
      <c r="U110" s="159">
        <f t="shared" si="4"/>
        <v>125</v>
      </c>
      <c r="V110" s="159">
        <f t="shared" si="4"/>
        <v>125</v>
      </c>
      <c r="W110" s="159">
        <f t="shared" si="4"/>
        <v>125</v>
      </c>
      <c r="X110" s="159">
        <f t="shared" si="4"/>
        <v>125</v>
      </c>
      <c r="Y110" s="159">
        <f t="shared" si="4"/>
        <v>125</v>
      </c>
      <c r="Z110" s="159">
        <f t="shared" si="4"/>
        <v>125</v>
      </c>
      <c r="AA110" s="159">
        <f t="shared" si="4"/>
        <v>125</v>
      </c>
      <c r="AB110" s="159">
        <f t="shared" si="4"/>
        <v>125</v>
      </c>
      <c r="AC110" s="159">
        <f t="shared" si="4"/>
        <v>125</v>
      </c>
      <c r="AD110" s="159">
        <f t="shared" si="4"/>
        <v>125</v>
      </c>
      <c r="AE110" s="159">
        <f t="shared" si="4"/>
        <v>125</v>
      </c>
      <c r="AF110" s="159">
        <f t="shared" si="4"/>
        <v>125</v>
      </c>
      <c r="AG110" s="159">
        <f t="shared" si="4"/>
        <v>125</v>
      </c>
      <c r="AH110" s="159">
        <f t="shared" si="4"/>
        <v>125</v>
      </c>
      <c r="AI110" s="159">
        <f t="shared" si="4"/>
        <v>125</v>
      </c>
      <c r="AJ110" s="159">
        <f t="shared" si="4"/>
        <v>125</v>
      </c>
      <c r="AK110" s="159">
        <f t="shared" si="4"/>
        <v>125</v>
      </c>
      <c r="AL110" s="159">
        <f t="shared" si="4"/>
        <v>125</v>
      </c>
      <c r="AM110" s="159">
        <f t="shared" si="4"/>
        <v>125</v>
      </c>
      <c r="AN110" s="159">
        <f t="shared" si="4"/>
        <v>125</v>
      </c>
      <c r="AO110" s="159">
        <f t="shared" si="4"/>
        <v>125</v>
      </c>
    </row>
    <row r="111" spans="4:44" ht="16.5" thickTop="1" thickBot="1" x14ac:dyDescent="0.3">
      <c r="D111" s="55" t="str">
        <f>+D4</f>
        <v>Farmaco 2</v>
      </c>
      <c r="E111" s="156">
        <v>50</v>
      </c>
      <c r="F111" s="159">
        <f t="shared" ref="F111:U159" si="5">(2.5*$E111)</f>
        <v>125</v>
      </c>
      <c r="G111" s="159">
        <f t="shared" si="5"/>
        <v>125</v>
      </c>
      <c r="H111" s="159">
        <f t="shared" si="5"/>
        <v>125</v>
      </c>
      <c r="I111" s="159">
        <f t="shared" si="5"/>
        <v>125</v>
      </c>
      <c r="J111" s="159">
        <f t="shared" si="5"/>
        <v>125</v>
      </c>
      <c r="K111" s="159">
        <f t="shared" si="5"/>
        <v>125</v>
      </c>
      <c r="L111" s="159">
        <f t="shared" si="5"/>
        <v>125</v>
      </c>
      <c r="M111" s="159">
        <f t="shared" si="5"/>
        <v>125</v>
      </c>
      <c r="N111" s="159">
        <f t="shared" si="5"/>
        <v>125</v>
      </c>
      <c r="O111" s="159">
        <f t="shared" si="5"/>
        <v>125</v>
      </c>
      <c r="P111" s="159">
        <f t="shared" si="5"/>
        <v>125</v>
      </c>
      <c r="Q111" s="159">
        <f t="shared" si="5"/>
        <v>125</v>
      </c>
      <c r="R111" s="159">
        <f t="shared" si="5"/>
        <v>125</v>
      </c>
      <c r="S111" s="159">
        <f t="shared" si="5"/>
        <v>125</v>
      </c>
      <c r="T111" s="159">
        <f t="shared" si="5"/>
        <v>125</v>
      </c>
      <c r="U111" s="159">
        <f t="shared" si="5"/>
        <v>125</v>
      </c>
      <c r="V111" s="159">
        <f t="shared" si="4"/>
        <v>125</v>
      </c>
      <c r="W111" s="159">
        <f t="shared" si="4"/>
        <v>125</v>
      </c>
      <c r="X111" s="159">
        <f t="shared" si="4"/>
        <v>125</v>
      </c>
      <c r="Y111" s="159">
        <f t="shared" si="4"/>
        <v>125</v>
      </c>
      <c r="Z111" s="159">
        <f t="shared" si="4"/>
        <v>125</v>
      </c>
      <c r="AA111" s="159">
        <f t="shared" si="4"/>
        <v>125</v>
      </c>
      <c r="AB111" s="159">
        <f t="shared" si="4"/>
        <v>125</v>
      </c>
      <c r="AC111" s="159">
        <f t="shared" si="4"/>
        <v>125</v>
      </c>
      <c r="AD111" s="159">
        <f t="shared" si="4"/>
        <v>125</v>
      </c>
      <c r="AE111" s="159">
        <f t="shared" si="4"/>
        <v>125</v>
      </c>
      <c r="AF111" s="159">
        <f t="shared" si="4"/>
        <v>125</v>
      </c>
      <c r="AG111" s="159">
        <f t="shared" si="4"/>
        <v>125</v>
      </c>
      <c r="AH111" s="159">
        <f t="shared" si="4"/>
        <v>125</v>
      </c>
      <c r="AI111" s="159">
        <f t="shared" si="4"/>
        <v>125</v>
      </c>
      <c r="AJ111" s="159">
        <f t="shared" si="4"/>
        <v>125</v>
      </c>
      <c r="AK111" s="159">
        <f t="shared" si="4"/>
        <v>125</v>
      </c>
      <c r="AL111" s="159">
        <f t="shared" si="4"/>
        <v>125</v>
      </c>
      <c r="AM111" s="159">
        <f t="shared" si="4"/>
        <v>125</v>
      </c>
      <c r="AN111" s="159">
        <f t="shared" si="4"/>
        <v>125</v>
      </c>
      <c r="AO111" s="159">
        <f t="shared" si="4"/>
        <v>125</v>
      </c>
    </row>
    <row r="112" spans="4:44" ht="16.5" thickTop="1" thickBot="1" x14ac:dyDescent="0.3">
      <c r="D112" s="55" t="str">
        <f>+D5</f>
        <v>Farmaco 3</v>
      </c>
      <c r="E112" s="156">
        <v>50</v>
      </c>
      <c r="F112" s="159">
        <f t="shared" si="5"/>
        <v>125</v>
      </c>
      <c r="G112" s="159">
        <f t="shared" si="4"/>
        <v>125</v>
      </c>
      <c r="H112" s="159">
        <f t="shared" si="4"/>
        <v>125</v>
      </c>
      <c r="I112" s="159">
        <f t="shared" si="4"/>
        <v>125</v>
      </c>
      <c r="J112" s="159">
        <f t="shared" si="4"/>
        <v>125</v>
      </c>
      <c r="K112" s="159">
        <f t="shared" si="4"/>
        <v>125</v>
      </c>
      <c r="L112" s="159">
        <f t="shared" si="4"/>
        <v>125</v>
      </c>
      <c r="M112" s="159">
        <f t="shared" si="4"/>
        <v>125</v>
      </c>
      <c r="N112" s="159">
        <f t="shared" si="4"/>
        <v>125</v>
      </c>
      <c r="O112" s="159">
        <f t="shared" si="4"/>
        <v>125</v>
      </c>
      <c r="P112" s="159">
        <f t="shared" si="4"/>
        <v>125</v>
      </c>
      <c r="Q112" s="159">
        <f t="shared" si="4"/>
        <v>125</v>
      </c>
      <c r="R112" s="159">
        <f t="shared" si="4"/>
        <v>125</v>
      </c>
      <c r="S112" s="159">
        <f t="shared" si="4"/>
        <v>125</v>
      </c>
      <c r="T112" s="159">
        <f t="shared" si="4"/>
        <v>125</v>
      </c>
      <c r="U112" s="159">
        <f t="shared" si="4"/>
        <v>125</v>
      </c>
      <c r="V112" s="159">
        <f t="shared" si="4"/>
        <v>125</v>
      </c>
      <c r="W112" s="159">
        <f t="shared" si="4"/>
        <v>125</v>
      </c>
      <c r="X112" s="159">
        <f t="shared" si="4"/>
        <v>125</v>
      </c>
      <c r="Y112" s="159">
        <f t="shared" si="4"/>
        <v>125</v>
      </c>
      <c r="Z112" s="159">
        <f t="shared" si="4"/>
        <v>125</v>
      </c>
      <c r="AA112" s="159">
        <f t="shared" si="4"/>
        <v>125</v>
      </c>
      <c r="AB112" s="159">
        <f t="shared" si="4"/>
        <v>125</v>
      </c>
      <c r="AC112" s="159">
        <f t="shared" si="4"/>
        <v>125</v>
      </c>
      <c r="AD112" s="159">
        <f t="shared" si="4"/>
        <v>125</v>
      </c>
      <c r="AE112" s="159">
        <f t="shared" si="4"/>
        <v>125</v>
      </c>
      <c r="AF112" s="159">
        <f t="shared" si="4"/>
        <v>125</v>
      </c>
      <c r="AG112" s="159">
        <f t="shared" si="4"/>
        <v>125</v>
      </c>
      <c r="AH112" s="159">
        <f t="shared" si="4"/>
        <v>125</v>
      </c>
      <c r="AI112" s="159">
        <f t="shared" si="4"/>
        <v>125</v>
      </c>
      <c r="AJ112" s="159">
        <f t="shared" si="4"/>
        <v>125</v>
      </c>
      <c r="AK112" s="159">
        <f t="shared" si="4"/>
        <v>125</v>
      </c>
      <c r="AL112" s="159">
        <f t="shared" si="4"/>
        <v>125</v>
      </c>
      <c r="AM112" s="159">
        <f t="shared" si="4"/>
        <v>125</v>
      </c>
      <c r="AN112" s="159">
        <f t="shared" si="4"/>
        <v>125</v>
      </c>
      <c r="AO112" s="159">
        <f t="shared" si="4"/>
        <v>125</v>
      </c>
    </row>
    <row r="113" spans="4:41" ht="16.5" thickTop="1" thickBot="1" x14ac:dyDescent="0.3">
      <c r="D113" s="55" t="str">
        <f>+D6</f>
        <v>Farmaco 4</v>
      </c>
      <c r="E113" s="156">
        <v>50</v>
      </c>
      <c r="F113" s="159">
        <f t="shared" si="5"/>
        <v>125</v>
      </c>
      <c r="G113" s="159">
        <f t="shared" si="4"/>
        <v>125</v>
      </c>
      <c r="H113" s="159">
        <f t="shared" si="4"/>
        <v>125</v>
      </c>
      <c r="I113" s="159">
        <f t="shared" si="4"/>
        <v>125</v>
      </c>
      <c r="J113" s="159">
        <f t="shared" si="4"/>
        <v>125</v>
      </c>
      <c r="K113" s="159">
        <f t="shared" si="4"/>
        <v>125</v>
      </c>
      <c r="L113" s="159">
        <f t="shared" si="4"/>
        <v>125</v>
      </c>
      <c r="M113" s="159">
        <f t="shared" si="4"/>
        <v>125</v>
      </c>
      <c r="N113" s="159">
        <f t="shared" si="4"/>
        <v>125</v>
      </c>
      <c r="O113" s="159">
        <f t="shared" si="4"/>
        <v>125</v>
      </c>
      <c r="P113" s="159">
        <f t="shared" si="4"/>
        <v>125</v>
      </c>
      <c r="Q113" s="159">
        <f t="shared" si="4"/>
        <v>125</v>
      </c>
      <c r="R113" s="159">
        <f t="shared" si="4"/>
        <v>125</v>
      </c>
      <c r="S113" s="159">
        <f t="shared" si="4"/>
        <v>125</v>
      </c>
      <c r="T113" s="159">
        <f t="shared" si="4"/>
        <v>125</v>
      </c>
      <c r="U113" s="159">
        <f t="shared" si="4"/>
        <v>125</v>
      </c>
      <c r="V113" s="159">
        <f t="shared" si="4"/>
        <v>125</v>
      </c>
      <c r="W113" s="159">
        <f t="shared" si="4"/>
        <v>125</v>
      </c>
      <c r="X113" s="159">
        <f t="shared" si="4"/>
        <v>125</v>
      </c>
      <c r="Y113" s="159">
        <f t="shared" si="4"/>
        <v>125</v>
      </c>
      <c r="Z113" s="159">
        <f t="shared" si="4"/>
        <v>125</v>
      </c>
      <c r="AA113" s="159">
        <f t="shared" si="4"/>
        <v>125</v>
      </c>
      <c r="AB113" s="159">
        <f t="shared" si="4"/>
        <v>125</v>
      </c>
      <c r="AC113" s="159">
        <f t="shared" si="4"/>
        <v>125</v>
      </c>
      <c r="AD113" s="159">
        <f t="shared" si="4"/>
        <v>125</v>
      </c>
      <c r="AE113" s="159">
        <f t="shared" si="4"/>
        <v>125</v>
      </c>
      <c r="AF113" s="159">
        <f t="shared" si="4"/>
        <v>125</v>
      </c>
      <c r="AG113" s="159">
        <f t="shared" si="4"/>
        <v>125</v>
      </c>
      <c r="AH113" s="159">
        <f t="shared" si="4"/>
        <v>125</v>
      </c>
      <c r="AI113" s="159">
        <f t="shared" si="4"/>
        <v>125</v>
      </c>
      <c r="AJ113" s="159">
        <f t="shared" si="4"/>
        <v>125</v>
      </c>
      <c r="AK113" s="159">
        <f t="shared" si="4"/>
        <v>125</v>
      </c>
      <c r="AL113" s="159">
        <f t="shared" si="4"/>
        <v>125</v>
      </c>
      <c r="AM113" s="159">
        <f t="shared" si="4"/>
        <v>125</v>
      </c>
      <c r="AN113" s="159">
        <f t="shared" si="4"/>
        <v>125</v>
      </c>
      <c r="AO113" s="159">
        <f t="shared" si="4"/>
        <v>125</v>
      </c>
    </row>
    <row r="114" spans="4:41" ht="16.5" thickTop="1" thickBot="1" x14ac:dyDescent="0.3">
      <c r="D114" s="55" t="str">
        <f>+D7</f>
        <v>Farmaco 5</v>
      </c>
      <c r="E114" s="156">
        <v>50</v>
      </c>
      <c r="F114" s="159">
        <f t="shared" si="5"/>
        <v>125</v>
      </c>
      <c r="G114" s="159">
        <f t="shared" si="4"/>
        <v>125</v>
      </c>
      <c r="H114" s="159">
        <f t="shared" si="4"/>
        <v>125</v>
      </c>
      <c r="I114" s="159">
        <f t="shared" si="4"/>
        <v>125</v>
      </c>
      <c r="J114" s="159">
        <f t="shared" si="4"/>
        <v>125</v>
      </c>
      <c r="K114" s="159">
        <f t="shared" si="4"/>
        <v>125</v>
      </c>
      <c r="L114" s="159">
        <f t="shared" si="4"/>
        <v>125</v>
      </c>
      <c r="M114" s="159">
        <f t="shared" si="4"/>
        <v>125</v>
      </c>
      <c r="N114" s="159">
        <f t="shared" si="4"/>
        <v>125</v>
      </c>
      <c r="O114" s="159">
        <f t="shared" si="4"/>
        <v>125</v>
      </c>
      <c r="P114" s="159">
        <f t="shared" si="4"/>
        <v>125</v>
      </c>
      <c r="Q114" s="159">
        <f t="shared" si="4"/>
        <v>125</v>
      </c>
      <c r="R114" s="159">
        <f t="shared" si="4"/>
        <v>125</v>
      </c>
      <c r="S114" s="159">
        <f t="shared" si="4"/>
        <v>125</v>
      </c>
      <c r="T114" s="159">
        <f t="shared" si="4"/>
        <v>125</v>
      </c>
      <c r="U114" s="159">
        <f t="shared" si="4"/>
        <v>125</v>
      </c>
      <c r="V114" s="159">
        <f t="shared" si="4"/>
        <v>125</v>
      </c>
      <c r="W114" s="159">
        <f t="shared" si="4"/>
        <v>125</v>
      </c>
      <c r="X114" s="159">
        <f t="shared" si="4"/>
        <v>125</v>
      </c>
      <c r="Y114" s="159">
        <f t="shared" si="4"/>
        <v>125</v>
      </c>
      <c r="Z114" s="159">
        <f t="shared" si="4"/>
        <v>125</v>
      </c>
      <c r="AA114" s="159">
        <f t="shared" si="4"/>
        <v>125</v>
      </c>
      <c r="AB114" s="159">
        <f t="shared" si="4"/>
        <v>125</v>
      </c>
      <c r="AC114" s="159">
        <f t="shared" si="4"/>
        <v>125</v>
      </c>
      <c r="AD114" s="159">
        <f t="shared" si="4"/>
        <v>125</v>
      </c>
      <c r="AE114" s="159">
        <f t="shared" si="4"/>
        <v>125</v>
      </c>
      <c r="AF114" s="159">
        <f t="shared" si="4"/>
        <v>125</v>
      </c>
      <c r="AG114" s="159">
        <f t="shared" si="4"/>
        <v>125</v>
      </c>
      <c r="AH114" s="159">
        <f t="shared" si="4"/>
        <v>125</v>
      </c>
      <c r="AI114" s="159">
        <f t="shared" si="4"/>
        <v>125</v>
      </c>
      <c r="AJ114" s="159">
        <f t="shared" si="4"/>
        <v>125</v>
      </c>
      <c r="AK114" s="159">
        <f t="shared" si="4"/>
        <v>125</v>
      </c>
      <c r="AL114" s="159">
        <f t="shared" si="4"/>
        <v>125</v>
      </c>
      <c r="AM114" s="159">
        <f t="shared" si="4"/>
        <v>125</v>
      </c>
      <c r="AN114" s="159">
        <f t="shared" si="4"/>
        <v>125</v>
      </c>
      <c r="AO114" s="159">
        <f t="shared" si="4"/>
        <v>125</v>
      </c>
    </row>
    <row r="115" spans="4:41" ht="16.5" thickTop="1" thickBot="1" x14ac:dyDescent="0.3">
      <c r="D115" s="55" t="str">
        <f>+D8</f>
        <v>Farmaco 6</v>
      </c>
      <c r="E115" s="156">
        <v>50</v>
      </c>
      <c r="F115" s="159">
        <f t="shared" si="5"/>
        <v>125</v>
      </c>
      <c r="G115" s="159">
        <f t="shared" si="4"/>
        <v>125</v>
      </c>
      <c r="H115" s="159">
        <f t="shared" si="4"/>
        <v>125</v>
      </c>
      <c r="I115" s="159">
        <f t="shared" si="4"/>
        <v>125</v>
      </c>
      <c r="J115" s="159">
        <f t="shared" si="4"/>
        <v>125</v>
      </c>
      <c r="K115" s="159">
        <f t="shared" si="4"/>
        <v>125</v>
      </c>
      <c r="L115" s="159">
        <f t="shared" si="4"/>
        <v>125</v>
      </c>
      <c r="M115" s="159">
        <f t="shared" si="4"/>
        <v>125</v>
      </c>
      <c r="N115" s="159">
        <f t="shared" si="4"/>
        <v>125</v>
      </c>
      <c r="O115" s="159">
        <f t="shared" si="4"/>
        <v>125</v>
      </c>
      <c r="P115" s="159">
        <f t="shared" si="4"/>
        <v>125</v>
      </c>
      <c r="Q115" s="159">
        <f t="shared" si="4"/>
        <v>125</v>
      </c>
      <c r="R115" s="159">
        <f t="shared" si="4"/>
        <v>125</v>
      </c>
      <c r="S115" s="159">
        <f t="shared" si="4"/>
        <v>125</v>
      </c>
      <c r="T115" s="159">
        <f t="shared" si="4"/>
        <v>125</v>
      </c>
      <c r="U115" s="159">
        <f t="shared" si="4"/>
        <v>125</v>
      </c>
      <c r="V115" s="159">
        <f t="shared" si="4"/>
        <v>125</v>
      </c>
      <c r="W115" s="159">
        <f t="shared" si="4"/>
        <v>125</v>
      </c>
      <c r="X115" s="159">
        <f t="shared" si="4"/>
        <v>125</v>
      </c>
      <c r="Y115" s="159">
        <f t="shared" si="4"/>
        <v>125</v>
      </c>
      <c r="Z115" s="159">
        <f t="shared" si="4"/>
        <v>125</v>
      </c>
      <c r="AA115" s="159">
        <f t="shared" si="4"/>
        <v>125</v>
      </c>
      <c r="AB115" s="159">
        <f t="shared" si="4"/>
        <v>125</v>
      </c>
      <c r="AC115" s="159">
        <f t="shared" si="4"/>
        <v>125</v>
      </c>
      <c r="AD115" s="159">
        <f t="shared" si="4"/>
        <v>125</v>
      </c>
      <c r="AE115" s="159">
        <f t="shared" si="4"/>
        <v>125</v>
      </c>
      <c r="AF115" s="159">
        <f t="shared" si="4"/>
        <v>125</v>
      </c>
      <c r="AG115" s="159">
        <f t="shared" si="4"/>
        <v>125</v>
      </c>
      <c r="AH115" s="159">
        <f t="shared" si="4"/>
        <v>125</v>
      </c>
      <c r="AI115" s="159">
        <f t="shared" si="4"/>
        <v>125</v>
      </c>
      <c r="AJ115" s="159">
        <f t="shared" si="4"/>
        <v>125</v>
      </c>
      <c r="AK115" s="159">
        <f t="shared" si="4"/>
        <v>125</v>
      </c>
      <c r="AL115" s="159">
        <f t="shared" si="4"/>
        <v>125</v>
      </c>
      <c r="AM115" s="159">
        <f t="shared" si="4"/>
        <v>125</v>
      </c>
      <c r="AN115" s="159">
        <f t="shared" si="4"/>
        <v>125</v>
      </c>
      <c r="AO115" s="159">
        <f t="shared" si="4"/>
        <v>125</v>
      </c>
    </row>
    <row r="116" spans="4:41" ht="16.5" thickTop="1" thickBot="1" x14ac:dyDescent="0.3">
      <c r="D116" s="55" t="str">
        <f>+D9</f>
        <v>Farmaco 7</v>
      </c>
      <c r="E116" s="156">
        <v>50</v>
      </c>
      <c r="F116" s="159">
        <f t="shared" si="5"/>
        <v>125</v>
      </c>
      <c r="G116" s="159">
        <f t="shared" si="4"/>
        <v>125</v>
      </c>
      <c r="H116" s="159">
        <f t="shared" si="4"/>
        <v>125</v>
      </c>
      <c r="I116" s="159">
        <f t="shared" si="4"/>
        <v>125</v>
      </c>
      <c r="J116" s="159">
        <f t="shared" si="4"/>
        <v>125</v>
      </c>
      <c r="K116" s="159">
        <f t="shared" si="4"/>
        <v>125</v>
      </c>
      <c r="L116" s="159">
        <f t="shared" si="4"/>
        <v>125</v>
      </c>
      <c r="M116" s="159">
        <f t="shared" si="4"/>
        <v>125</v>
      </c>
      <c r="N116" s="159">
        <f t="shared" si="4"/>
        <v>125</v>
      </c>
      <c r="O116" s="159">
        <f t="shared" si="4"/>
        <v>125</v>
      </c>
      <c r="P116" s="159">
        <f t="shared" si="4"/>
        <v>125</v>
      </c>
      <c r="Q116" s="159">
        <f t="shared" si="4"/>
        <v>125</v>
      </c>
      <c r="R116" s="159">
        <f t="shared" si="4"/>
        <v>125</v>
      </c>
      <c r="S116" s="159">
        <f t="shared" si="4"/>
        <v>125</v>
      </c>
      <c r="T116" s="159">
        <f t="shared" si="4"/>
        <v>125</v>
      </c>
      <c r="U116" s="159">
        <f t="shared" si="4"/>
        <v>125</v>
      </c>
      <c r="V116" s="159">
        <f t="shared" si="4"/>
        <v>125</v>
      </c>
      <c r="W116" s="159">
        <f t="shared" si="4"/>
        <v>125</v>
      </c>
      <c r="X116" s="159">
        <f t="shared" si="4"/>
        <v>125</v>
      </c>
      <c r="Y116" s="159">
        <f t="shared" si="4"/>
        <v>125</v>
      </c>
      <c r="Z116" s="159">
        <f t="shared" si="4"/>
        <v>125</v>
      </c>
      <c r="AA116" s="159">
        <f t="shared" si="4"/>
        <v>125</v>
      </c>
      <c r="AB116" s="159">
        <f t="shared" si="4"/>
        <v>125</v>
      </c>
      <c r="AC116" s="159">
        <f t="shared" si="4"/>
        <v>125</v>
      </c>
      <c r="AD116" s="159">
        <f t="shared" si="4"/>
        <v>125</v>
      </c>
      <c r="AE116" s="159">
        <f t="shared" si="4"/>
        <v>125</v>
      </c>
      <c r="AF116" s="159">
        <f t="shared" si="4"/>
        <v>125</v>
      </c>
      <c r="AG116" s="159">
        <f t="shared" si="4"/>
        <v>125</v>
      </c>
      <c r="AH116" s="159">
        <f t="shared" si="4"/>
        <v>125</v>
      </c>
      <c r="AI116" s="159">
        <f t="shared" si="4"/>
        <v>125</v>
      </c>
      <c r="AJ116" s="159">
        <f t="shared" si="4"/>
        <v>125</v>
      </c>
      <c r="AK116" s="159">
        <f t="shared" si="4"/>
        <v>125</v>
      </c>
      <c r="AL116" s="159">
        <f t="shared" si="4"/>
        <v>125</v>
      </c>
      <c r="AM116" s="159">
        <f t="shared" si="4"/>
        <v>125</v>
      </c>
      <c r="AN116" s="159">
        <f t="shared" si="4"/>
        <v>125</v>
      </c>
      <c r="AO116" s="159">
        <f t="shared" si="4"/>
        <v>125</v>
      </c>
    </row>
    <row r="117" spans="4:41" ht="16.5" thickTop="1" thickBot="1" x14ac:dyDescent="0.3">
      <c r="D117" s="55" t="str">
        <f>+D10</f>
        <v>Farmaco 8</v>
      </c>
      <c r="E117" s="156">
        <v>50</v>
      </c>
      <c r="F117" s="159">
        <f t="shared" si="5"/>
        <v>125</v>
      </c>
      <c r="G117" s="159">
        <f t="shared" si="4"/>
        <v>125</v>
      </c>
      <c r="H117" s="159">
        <f t="shared" si="4"/>
        <v>125</v>
      </c>
      <c r="I117" s="159">
        <f t="shared" si="4"/>
        <v>125</v>
      </c>
      <c r="J117" s="159">
        <f t="shared" si="4"/>
        <v>125</v>
      </c>
      <c r="K117" s="159">
        <f t="shared" si="4"/>
        <v>125</v>
      </c>
      <c r="L117" s="159">
        <f t="shared" si="4"/>
        <v>125</v>
      </c>
      <c r="M117" s="159">
        <f t="shared" si="4"/>
        <v>125</v>
      </c>
      <c r="N117" s="159">
        <f t="shared" si="4"/>
        <v>125</v>
      </c>
      <c r="O117" s="159">
        <f t="shared" si="4"/>
        <v>125</v>
      </c>
      <c r="P117" s="159">
        <f t="shared" si="4"/>
        <v>125</v>
      </c>
      <c r="Q117" s="159">
        <f t="shared" si="4"/>
        <v>125</v>
      </c>
      <c r="R117" s="159">
        <f t="shared" si="4"/>
        <v>125</v>
      </c>
      <c r="S117" s="159">
        <f t="shared" si="4"/>
        <v>125</v>
      </c>
      <c r="T117" s="159">
        <f t="shared" si="4"/>
        <v>125</v>
      </c>
      <c r="U117" s="159">
        <f t="shared" si="4"/>
        <v>125</v>
      </c>
      <c r="V117" s="159">
        <f t="shared" si="4"/>
        <v>125</v>
      </c>
      <c r="W117" s="159">
        <f t="shared" si="4"/>
        <v>125</v>
      </c>
      <c r="X117" s="159">
        <f t="shared" si="4"/>
        <v>125</v>
      </c>
      <c r="Y117" s="159">
        <f t="shared" si="4"/>
        <v>125</v>
      </c>
      <c r="Z117" s="159">
        <f t="shared" si="4"/>
        <v>125</v>
      </c>
      <c r="AA117" s="159">
        <f t="shared" si="4"/>
        <v>125</v>
      </c>
      <c r="AB117" s="159">
        <f t="shared" si="4"/>
        <v>125</v>
      </c>
      <c r="AC117" s="159">
        <f t="shared" si="4"/>
        <v>125</v>
      </c>
      <c r="AD117" s="159">
        <f t="shared" si="4"/>
        <v>125</v>
      </c>
      <c r="AE117" s="159">
        <f t="shared" si="4"/>
        <v>125</v>
      </c>
      <c r="AF117" s="159">
        <f t="shared" ref="G117:AO124" si="6">(2.5*$E117)</f>
        <v>125</v>
      </c>
      <c r="AG117" s="159">
        <f t="shared" si="6"/>
        <v>125</v>
      </c>
      <c r="AH117" s="159">
        <f t="shared" si="6"/>
        <v>125</v>
      </c>
      <c r="AI117" s="159">
        <f t="shared" si="6"/>
        <v>125</v>
      </c>
      <c r="AJ117" s="159">
        <f t="shared" si="6"/>
        <v>125</v>
      </c>
      <c r="AK117" s="159">
        <f t="shared" si="6"/>
        <v>125</v>
      </c>
      <c r="AL117" s="159">
        <f t="shared" si="6"/>
        <v>125</v>
      </c>
      <c r="AM117" s="159">
        <f t="shared" si="6"/>
        <v>125</v>
      </c>
      <c r="AN117" s="159">
        <f t="shared" si="6"/>
        <v>125</v>
      </c>
      <c r="AO117" s="159">
        <f t="shared" si="6"/>
        <v>125</v>
      </c>
    </row>
    <row r="118" spans="4:41" ht="16.5" thickTop="1" thickBot="1" x14ac:dyDescent="0.3">
      <c r="D118" s="55" t="str">
        <f>+D11</f>
        <v>Farmaco 9</v>
      </c>
      <c r="E118" s="156">
        <v>50</v>
      </c>
      <c r="F118" s="159">
        <f t="shared" si="5"/>
        <v>125</v>
      </c>
      <c r="G118" s="159">
        <f t="shared" si="6"/>
        <v>125</v>
      </c>
      <c r="H118" s="159">
        <f t="shared" si="6"/>
        <v>125</v>
      </c>
      <c r="I118" s="159">
        <f t="shared" si="6"/>
        <v>125</v>
      </c>
      <c r="J118" s="159">
        <f t="shared" si="6"/>
        <v>125</v>
      </c>
      <c r="K118" s="159">
        <f t="shared" si="6"/>
        <v>125</v>
      </c>
      <c r="L118" s="159">
        <f t="shared" si="6"/>
        <v>125</v>
      </c>
      <c r="M118" s="159">
        <f t="shared" si="6"/>
        <v>125</v>
      </c>
      <c r="N118" s="159">
        <f t="shared" si="6"/>
        <v>125</v>
      </c>
      <c r="O118" s="159">
        <f t="shared" si="6"/>
        <v>125</v>
      </c>
      <c r="P118" s="159">
        <f t="shared" si="6"/>
        <v>125</v>
      </c>
      <c r="Q118" s="159">
        <f t="shared" si="6"/>
        <v>125</v>
      </c>
      <c r="R118" s="159">
        <f t="shared" si="6"/>
        <v>125</v>
      </c>
      <c r="S118" s="159">
        <f t="shared" si="6"/>
        <v>125</v>
      </c>
      <c r="T118" s="159">
        <f t="shared" si="6"/>
        <v>125</v>
      </c>
      <c r="U118" s="159">
        <f t="shared" si="6"/>
        <v>125</v>
      </c>
      <c r="V118" s="159">
        <f t="shared" si="6"/>
        <v>125</v>
      </c>
      <c r="W118" s="159">
        <f t="shared" si="6"/>
        <v>125</v>
      </c>
      <c r="X118" s="159">
        <f t="shared" si="6"/>
        <v>125</v>
      </c>
      <c r="Y118" s="159">
        <f t="shared" si="6"/>
        <v>125</v>
      </c>
      <c r="Z118" s="159">
        <f t="shared" si="6"/>
        <v>125</v>
      </c>
      <c r="AA118" s="159">
        <f t="shared" si="6"/>
        <v>125</v>
      </c>
      <c r="AB118" s="159">
        <f t="shared" si="6"/>
        <v>125</v>
      </c>
      <c r="AC118" s="159">
        <f t="shared" si="6"/>
        <v>125</v>
      </c>
      <c r="AD118" s="159">
        <f t="shared" si="6"/>
        <v>125</v>
      </c>
      <c r="AE118" s="159">
        <f t="shared" si="6"/>
        <v>125</v>
      </c>
      <c r="AF118" s="159">
        <f t="shared" si="6"/>
        <v>125</v>
      </c>
      <c r="AG118" s="159">
        <f t="shared" si="6"/>
        <v>125</v>
      </c>
      <c r="AH118" s="159">
        <f t="shared" si="6"/>
        <v>125</v>
      </c>
      <c r="AI118" s="159">
        <f t="shared" si="6"/>
        <v>125</v>
      </c>
      <c r="AJ118" s="159">
        <f t="shared" si="6"/>
        <v>125</v>
      </c>
      <c r="AK118" s="159">
        <f t="shared" si="6"/>
        <v>125</v>
      </c>
      <c r="AL118" s="159">
        <f t="shared" si="6"/>
        <v>125</v>
      </c>
      <c r="AM118" s="159">
        <f t="shared" si="6"/>
        <v>125</v>
      </c>
      <c r="AN118" s="159">
        <f t="shared" si="6"/>
        <v>125</v>
      </c>
      <c r="AO118" s="159">
        <f t="shared" si="6"/>
        <v>125</v>
      </c>
    </row>
    <row r="119" spans="4:41" ht="16.5" thickTop="1" thickBot="1" x14ac:dyDescent="0.3">
      <c r="D119" s="55" t="str">
        <f>+D12</f>
        <v>Farmaco 10</v>
      </c>
      <c r="E119" s="156">
        <v>50</v>
      </c>
      <c r="F119" s="159">
        <f t="shared" si="5"/>
        <v>125</v>
      </c>
      <c r="G119" s="159">
        <f t="shared" si="6"/>
        <v>125</v>
      </c>
      <c r="H119" s="159">
        <f t="shared" si="6"/>
        <v>125</v>
      </c>
      <c r="I119" s="159">
        <f t="shared" si="6"/>
        <v>125</v>
      </c>
      <c r="J119" s="159">
        <f t="shared" si="6"/>
        <v>125</v>
      </c>
      <c r="K119" s="159">
        <f t="shared" si="6"/>
        <v>125</v>
      </c>
      <c r="L119" s="159">
        <f t="shared" si="6"/>
        <v>125</v>
      </c>
      <c r="M119" s="159">
        <f t="shared" si="6"/>
        <v>125</v>
      </c>
      <c r="N119" s="159">
        <f t="shared" si="6"/>
        <v>125</v>
      </c>
      <c r="O119" s="159">
        <f t="shared" si="6"/>
        <v>125</v>
      </c>
      <c r="P119" s="159">
        <f t="shared" si="6"/>
        <v>125</v>
      </c>
      <c r="Q119" s="159">
        <f t="shared" si="6"/>
        <v>125</v>
      </c>
      <c r="R119" s="159">
        <f t="shared" si="6"/>
        <v>125</v>
      </c>
      <c r="S119" s="159">
        <f t="shared" si="6"/>
        <v>125</v>
      </c>
      <c r="T119" s="159">
        <f t="shared" si="6"/>
        <v>125</v>
      </c>
      <c r="U119" s="159">
        <f t="shared" si="6"/>
        <v>125</v>
      </c>
      <c r="V119" s="159">
        <f t="shared" si="6"/>
        <v>125</v>
      </c>
      <c r="W119" s="159">
        <f t="shared" si="6"/>
        <v>125</v>
      </c>
      <c r="X119" s="159">
        <f t="shared" si="6"/>
        <v>125</v>
      </c>
      <c r="Y119" s="159">
        <f t="shared" si="6"/>
        <v>125</v>
      </c>
      <c r="Z119" s="159">
        <f t="shared" si="6"/>
        <v>125</v>
      </c>
      <c r="AA119" s="159">
        <f t="shared" si="6"/>
        <v>125</v>
      </c>
      <c r="AB119" s="159">
        <f t="shared" si="6"/>
        <v>125</v>
      </c>
      <c r="AC119" s="159">
        <f t="shared" si="6"/>
        <v>125</v>
      </c>
      <c r="AD119" s="159">
        <f t="shared" si="6"/>
        <v>125</v>
      </c>
      <c r="AE119" s="159">
        <f t="shared" si="6"/>
        <v>125</v>
      </c>
      <c r="AF119" s="159">
        <f t="shared" si="6"/>
        <v>125</v>
      </c>
      <c r="AG119" s="159">
        <f t="shared" si="6"/>
        <v>125</v>
      </c>
      <c r="AH119" s="159">
        <f t="shared" si="6"/>
        <v>125</v>
      </c>
      <c r="AI119" s="159">
        <f t="shared" si="6"/>
        <v>125</v>
      </c>
      <c r="AJ119" s="159">
        <f t="shared" si="6"/>
        <v>125</v>
      </c>
      <c r="AK119" s="159">
        <f t="shared" si="6"/>
        <v>125</v>
      </c>
      <c r="AL119" s="159">
        <f t="shared" si="6"/>
        <v>125</v>
      </c>
      <c r="AM119" s="159">
        <f t="shared" si="6"/>
        <v>125</v>
      </c>
      <c r="AN119" s="159">
        <f t="shared" si="6"/>
        <v>125</v>
      </c>
      <c r="AO119" s="159">
        <f t="shared" si="6"/>
        <v>125</v>
      </c>
    </row>
    <row r="120" spans="4:41" ht="16.5" thickTop="1" thickBot="1" x14ac:dyDescent="0.3">
      <c r="D120" s="55" t="str">
        <f>+D13</f>
        <v>Farmaco 11</v>
      </c>
      <c r="E120" s="156">
        <v>50</v>
      </c>
      <c r="F120" s="159">
        <f t="shared" si="5"/>
        <v>125</v>
      </c>
      <c r="G120" s="159">
        <f t="shared" si="6"/>
        <v>125</v>
      </c>
      <c r="H120" s="159">
        <f t="shared" si="6"/>
        <v>125</v>
      </c>
      <c r="I120" s="159">
        <f t="shared" si="6"/>
        <v>125</v>
      </c>
      <c r="J120" s="159">
        <f t="shared" si="6"/>
        <v>125</v>
      </c>
      <c r="K120" s="159">
        <f t="shared" si="6"/>
        <v>125</v>
      </c>
      <c r="L120" s="159">
        <f t="shared" si="6"/>
        <v>125</v>
      </c>
      <c r="M120" s="159">
        <f t="shared" si="6"/>
        <v>125</v>
      </c>
      <c r="N120" s="159">
        <f t="shared" si="6"/>
        <v>125</v>
      </c>
      <c r="O120" s="159">
        <f t="shared" si="6"/>
        <v>125</v>
      </c>
      <c r="P120" s="159">
        <f t="shared" si="6"/>
        <v>125</v>
      </c>
      <c r="Q120" s="159">
        <f t="shared" si="6"/>
        <v>125</v>
      </c>
      <c r="R120" s="159">
        <f t="shared" si="6"/>
        <v>125</v>
      </c>
      <c r="S120" s="159">
        <f t="shared" si="6"/>
        <v>125</v>
      </c>
      <c r="T120" s="159">
        <f t="shared" si="6"/>
        <v>125</v>
      </c>
      <c r="U120" s="159">
        <f t="shared" si="6"/>
        <v>125</v>
      </c>
      <c r="V120" s="159">
        <f t="shared" si="6"/>
        <v>125</v>
      </c>
      <c r="W120" s="159">
        <f t="shared" si="6"/>
        <v>125</v>
      </c>
      <c r="X120" s="159">
        <f t="shared" si="6"/>
        <v>125</v>
      </c>
      <c r="Y120" s="159">
        <f t="shared" si="6"/>
        <v>125</v>
      </c>
      <c r="Z120" s="159">
        <f t="shared" si="6"/>
        <v>125</v>
      </c>
      <c r="AA120" s="159">
        <f t="shared" si="6"/>
        <v>125</v>
      </c>
      <c r="AB120" s="159">
        <f t="shared" si="6"/>
        <v>125</v>
      </c>
      <c r="AC120" s="159">
        <f t="shared" si="6"/>
        <v>125</v>
      </c>
      <c r="AD120" s="159">
        <f t="shared" si="6"/>
        <v>125</v>
      </c>
      <c r="AE120" s="159">
        <f t="shared" si="6"/>
        <v>125</v>
      </c>
      <c r="AF120" s="159">
        <f t="shared" si="6"/>
        <v>125</v>
      </c>
      <c r="AG120" s="159">
        <f t="shared" si="6"/>
        <v>125</v>
      </c>
      <c r="AH120" s="159">
        <f t="shared" si="6"/>
        <v>125</v>
      </c>
      <c r="AI120" s="159">
        <f t="shared" si="6"/>
        <v>125</v>
      </c>
      <c r="AJ120" s="159">
        <f t="shared" si="6"/>
        <v>125</v>
      </c>
      <c r="AK120" s="159">
        <f t="shared" si="6"/>
        <v>125</v>
      </c>
      <c r="AL120" s="159">
        <f t="shared" si="6"/>
        <v>125</v>
      </c>
      <c r="AM120" s="159">
        <f t="shared" si="6"/>
        <v>125</v>
      </c>
      <c r="AN120" s="159">
        <f t="shared" si="6"/>
        <v>125</v>
      </c>
      <c r="AO120" s="159">
        <f t="shared" si="6"/>
        <v>125</v>
      </c>
    </row>
    <row r="121" spans="4:41" ht="16.5" thickTop="1" thickBot="1" x14ac:dyDescent="0.3">
      <c r="D121" s="55" t="str">
        <f>+D14</f>
        <v>Farmaco 12</v>
      </c>
      <c r="E121" s="156">
        <v>50</v>
      </c>
      <c r="F121" s="159">
        <f t="shared" si="5"/>
        <v>125</v>
      </c>
      <c r="G121" s="159">
        <f t="shared" si="6"/>
        <v>125</v>
      </c>
      <c r="H121" s="159">
        <f t="shared" si="6"/>
        <v>125</v>
      </c>
      <c r="I121" s="159">
        <f t="shared" si="6"/>
        <v>125</v>
      </c>
      <c r="J121" s="159">
        <f t="shared" si="6"/>
        <v>125</v>
      </c>
      <c r="K121" s="159">
        <f t="shared" si="6"/>
        <v>125</v>
      </c>
      <c r="L121" s="159">
        <f t="shared" si="6"/>
        <v>125</v>
      </c>
      <c r="M121" s="159">
        <f t="shared" si="6"/>
        <v>125</v>
      </c>
      <c r="N121" s="159">
        <f t="shared" si="6"/>
        <v>125</v>
      </c>
      <c r="O121" s="159">
        <f t="shared" si="6"/>
        <v>125</v>
      </c>
      <c r="P121" s="159">
        <f t="shared" si="6"/>
        <v>125</v>
      </c>
      <c r="Q121" s="159">
        <f t="shared" si="6"/>
        <v>125</v>
      </c>
      <c r="R121" s="159">
        <f t="shared" si="6"/>
        <v>125</v>
      </c>
      <c r="S121" s="159">
        <f t="shared" si="6"/>
        <v>125</v>
      </c>
      <c r="T121" s="159">
        <f t="shared" si="6"/>
        <v>125</v>
      </c>
      <c r="U121" s="159">
        <f t="shared" si="6"/>
        <v>125</v>
      </c>
      <c r="V121" s="159">
        <f t="shared" si="6"/>
        <v>125</v>
      </c>
      <c r="W121" s="159">
        <f t="shared" si="6"/>
        <v>125</v>
      </c>
      <c r="X121" s="159">
        <f t="shared" si="6"/>
        <v>125</v>
      </c>
      <c r="Y121" s="159">
        <f t="shared" si="6"/>
        <v>125</v>
      </c>
      <c r="Z121" s="159">
        <f t="shared" si="6"/>
        <v>125</v>
      </c>
      <c r="AA121" s="159">
        <f t="shared" si="6"/>
        <v>125</v>
      </c>
      <c r="AB121" s="159">
        <f t="shared" si="6"/>
        <v>125</v>
      </c>
      <c r="AC121" s="159">
        <f t="shared" si="6"/>
        <v>125</v>
      </c>
      <c r="AD121" s="159">
        <f t="shared" si="6"/>
        <v>125</v>
      </c>
      <c r="AE121" s="159">
        <f t="shared" si="6"/>
        <v>125</v>
      </c>
      <c r="AF121" s="159">
        <f t="shared" si="6"/>
        <v>125</v>
      </c>
      <c r="AG121" s="159">
        <f t="shared" si="6"/>
        <v>125</v>
      </c>
      <c r="AH121" s="159">
        <f t="shared" si="6"/>
        <v>125</v>
      </c>
      <c r="AI121" s="159">
        <f t="shared" si="6"/>
        <v>125</v>
      </c>
      <c r="AJ121" s="159">
        <f t="shared" si="6"/>
        <v>125</v>
      </c>
      <c r="AK121" s="159">
        <f t="shared" si="6"/>
        <v>125</v>
      </c>
      <c r="AL121" s="159">
        <f t="shared" si="6"/>
        <v>125</v>
      </c>
      <c r="AM121" s="159">
        <f t="shared" si="6"/>
        <v>125</v>
      </c>
      <c r="AN121" s="159">
        <f t="shared" si="6"/>
        <v>125</v>
      </c>
      <c r="AO121" s="159">
        <f t="shared" si="6"/>
        <v>125</v>
      </c>
    </row>
    <row r="122" spans="4:41" ht="16.5" thickTop="1" thickBot="1" x14ac:dyDescent="0.3">
      <c r="D122" s="55" t="str">
        <f>+D15</f>
        <v>Farmaco 13</v>
      </c>
      <c r="E122" s="156">
        <v>50</v>
      </c>
      <c r="F122" s="159">
        <f t="shared" si="5"/>
        <v>125</v>
      </c>
      <c r="G122" s="159">
        <f t="shared" si="6"/>
        <v>125</v>
      </c>
      <c r="H122" s="159">
        <f t="shared" si="6"/>
        <v>125</v>
      </c>
      <c r="I122" s="159">
        <f t="shared" si="6"/>
        <v>125</v>
      </c>
      <c r="J122" s="159">
        <f t="shared" si="6"/>
        <v>125</v>
      </c>
      <c r="K122" s="159">
        <f t="shared" si="6"/>
        <v>125</v>
      </c>
      <c r="L122" s="159">
        <f t="shared" si="6"/>
        <v>125</v>
      </c>
      <c r="M122" s="159">
        <f t="shared" si="6"/>
        <v>125</v>
      </c>
      <c r="N122" s="159">
        <f t="shared" si="6"/>
        <v>125</v>
      </c>
      <c r="O122" s="159">
        <f t="shared" si="6"/>
        <v>125</v>
      </c>
      <c r="P122" s="159">
        <f t="shared" si="6"/>
        <v>125</v>
      </c>
      <c r="Q122" s="159">
        <f t="shared" si="6"/>
        <v>125</v>
      </c>
      <c r="R122" s="159">
        <f t="shared" si="6"/>
        <v>125</v>
      </c>
      <c r="S122" s="159">
        <f t="shared" si="6"/>
        <v>125</v>
      </c>
      <c r="T122" s="159">
        <f t="shared" si="6"/>
        <v>125</v>
      </c>
      <c r="U122" s="159">
        <f t="shared" si="6"/>
        <v>125</v>
      </c>
      <c r="V122" s="159">
        <f t="shared" si="6"/>
        <v>125</v>
      </c>
      <c r="W122" s="159">
        <f t="shared" si="6"/>
        <v>125</v>
      </c>
      <c r="X122" s="159">
        <f t="shared" si="6"/>
        <v>125</v>
      </c>
      <c r="Y122" s="159">
        <f t="shared" si="6"/>
        <v>125</v>
      </c>
      <c r="Z122" s="159">
        <f t="shared" si="6"/>
        <v>125</v>
      </c>
      <c r="AA122" s="159">
        <f t="shared" si="6"/>
        <v>125</v>
      </c>
      <c r="AB122" s="159">
        <f t="shared" si="6"/>
        <v>125</v>
      </c>
      <c r="AC122" s="159">
        <f t="shared" si="6"/>
        <v>125</v>
      </c>
      <c r="AD122" s="159">
        <f t="shared" si="6"/>
        <v>125</v>
      </c>
      <c r="AE122" s="159">
        <f t="shared" si="6"/>
        <v>125</v>
      </c>
      <c r="AF122" s="159">
        <f t="shared" si="6"/>
        <v>125</v>
      </c>
      <c r="AG122" s="159">
        <f t="shared" si="6"/>
        <v>125</v>
      </c>
      <c r="AH122" s="159">
        <f t="shared" si="6"/>
        <v>125</v>
      </c>
      <c r="AI122" s="159">
        <f t="shared" si="6"/>
        <v>125</v>
      </c>
      <c r="AJ122" s="159">
        <f t="shared" si="6"/>
        <v>125</v>
      </c>
      <c r="AK122" s="159">
        <f t="shared" si="6"/>
        <v>125</v>
      </c>
      <c r="AL122" s="159">
        <f t="shared" si="6"/>
        <v>125</v>
      </c>
      <c r="AM122" s="159">
        <f t="shared" si="6"/>
        <v>125</v>
      </c>
      <c r="AN122" s="159">
        <f t="shared" si="6"/>
        <v>125</v>
      </c>
      <c r="AO122" s="159">
        <f t="shared" si="6"/>
        <v>125</v>
      </c>
    </row>
    <row r="123" spans="4:41" ht="16.5" thickTop="1" thickBot="1" x14ac:dyDescent="0.3">
      <c r="D123" s="55" t="str">
        <f>+D16</f>
        <v>Farmaco 14</v>
      </c>
      <c r="E123" s="156">
        <v>50</v>
      </c>
      <c r="F123" s="159">
        <f t="shared" si="5"/>
        <v>125</v>
      </c>
      <c r="G123" s="159">
        <f t="shared" si="6"/>
        <v>125</v>
      </c>
      <c r="H123" s="159">
        <f t="shared" si="6"/>
        <v>125</v>
      </c>
      <c r="I123" s="159">
        <f t="shared" si="6"/>
        <v>125</v>
      </c>
      <c r="J123" s="159">
        <f t="shared" si="6"/>
        <v>125</v>
      </c>
      <c r="K123" s="159">
        <f t="shared" si="6"/>
        <v>125</v>
      </c>
      <c r="L123" s="159">
        <f t="shared" si="6"/>
        <v>125</v>
      </c>
      <c r="M123" s="159">
        <f t="shared" si="6"/>
        <v>125</v>
      </c>
      <c r="N123" s="159">
        <f t="shared" si="6"/>
        <v>125</v>
      </c>
      <c r="O123" s="159">
        <f t="shared" si="6"/>
        <v>125</v>
      </c>
      <c r="P123" s="159">
        <f t="shared" si="6"/>
        <v>125</v>
      </c>
      <c r="Q123" s="159">
        <f t="shared" si="6"/>
        <v>125</v>
      </c>
      <c r="R123" s="159">
        <f t="shared" si="6"/>
        <v>125</v>
      </c>
      <c r="S123" s="159">
        <f t="shared" si="6"/>
        <v>125</v>
      </c>
      <c r="T123" s="159">
        <f t="shared" si="6"/>
        <v>125</v>
      </c>
      <c r="U123" s="159">
        <f t="shared" si="6"/>
        <v>125</v>
      </c>
      <c r="V123" s="159">
        <f t="shared" si="6"/>
        <v>125</v>
      </c>
      <c r="W123" s="159">
        <f t="shared" si="6"/>
        <v>125</v>
      </c>
      <c r="X123" s="159">
        <f t="shared" si="6"/>
        <v>125</v>
      </c>
      <c r="Y123" s="159">
        <f t="shared" si="6"/>
        <v>125</v>
      </c>
      <c r="Z123" s="159">
        <f t="shared" si="6"/>
        <v>125</v>
      </c>
      <c r="AA123" s="159">
        <f t="shared" si="6"/>
        <v>125</v>
      </c>
      <c r="AB123" s="159">
        <f t="shared" si="6"/>
        <v>125</v>
      </c>
      <c r="AC123" s="159">
        <f t="shared" si="6"/>
        <v>125</v>
      </c>
      <c r="AD123" s="159">
        <f t="shared" si="6"/>
        <v>125</v>
      </c>
      <c r="AE123" s="159">
        <f t="shared" si="6"/>
        <v>125</v>
      </c>
      <c r="AF123" s="159">
        <f t="shared" si="6"/>
        <v>125</v>
      </c>
      <c r="AG123" s="159">
        <f t="shared" si="6"/>
        <v>125</v>
      </c>
      <c r="AH123" s="159">
        <f t="shared" si="6"/>
        <v>125</v>
      </c>
      <c r="AI123" s="159">
        <f t="shared" si="6"/>
        <v>125</v>
      </c>
      <c r="AJ123" s="159">
        <f t="shared" si="6"/>
        <v>125</v>
      </c>
      <c r="AK123" s="159">
        <f t="shared" si="6"/>
        <v>125</v>
      </c>
      <c r="AL123" s="159">
        <f t="shared" si="6"/>
        <v>125</v>
      </c>
      <c r="AM123" s="159">
        <f t="shared" si="6"/>
        <v>125</v>
      </c>
      <c r="AN123" s="159">
        <f t="shared" si="6"/>
        <v>125</v>
      </c>
      <c r="AO123" s="159">
        <f t="shared" si="6"/>
        <v>125</v>
      </c>
    </row>
    <row r="124" spans="4:41" ht="16.5" thickTop="1" thickBot="1" x14ac:dyDescent="0.3">
      <c r="D124" s="55" t="str">
        <f>+D17</f>
        <v>Farmaco 15</v>
      </c>
      <c r="E124" s="156">
        <v>50</v>
      </c>
      <c r="F124" s="159">
        <f t="shared" si="5"/>
        <v>125</v>
      </c>
      <c r="G124" s="159">
        <f t="shared" si="6"/>
        <v>125</v>
      </c>
      <c r="H124" s="159">
        <f t="shared" si="6"/>
        <v>125</v>
      </c>
      <c r="I124" s="159">
        <f t="shared" si="6"/>
        <v>125</v>
      </c>
      <c r="J124" s="159">
        <f t="shared" si="6"/>
        <v>125</v>
      </c>
      <c r="K124" s="159">
        <f t="shared" si="6"/>
        <v>125</v>
      </c>
      <c r="L124" s="159">
        <f t="shared" si="6"/>
        <v>125</v>
      </c>
      <c r="M124" s="159">
        <f t="shared" si="6"/>
        <v>125</v>
      </c>
      <c r="N124" s="159">
        <f t="shared" si="6"/>
        <v>125</v>
      </c>
      <c r="O124" s="159">
        <f t="shared" si="6"/>
        <v>125</v>
      </c>
      <c r="P124" s="159">
        <f t="shared" si="6"/>
        <v>125</v>
      </c>
      <c r="Q124" s="159">
        <f t="shared" si="6"/>
        <v>125</v>
      </c>
      <c r="R124" s="159">
        <f t="shared" si="6"/>
        <v>125</v>
      </c>
      <c r="S124" s="159">
        <f t="shared" si="6"/>
        <v>125</v>
      </c>
      <c r="T124" s="159">
        <f t="shared" si="6"/>
        <v>125</v>
      </c>
      <c r="U124" s="159">
        <f t="shared" si="6"/>
        <v>125</v>
      </c>
      <c r="V124" s="159">
        <f t="shared" si="6"/>
        <v>125</v>
      </c>
      <c r="W124" s="159">
        <f t="shared" si="6"/>
        <v>125</v>
      </c>
      <c r="X124" s="159">
        <f t="shared" si="6"/>
        <v>125</v>
      </c>
      <c r="Y124" s="159">
        <f t="shared" si="6"/>
        <v>125</v>
      </c>
      <c r="Z124" s="159">
        <f t="shared" si="6"/>
        <v>125</v>
      </c>
      <c r="AA124" s="159">
        <f t="shared" si="6"/>
        <v>125</v>
      </c>
      <c r="AB124" s="159">
        <f t="shared" si="6"/>
        <v>125</v>
      </c>
      <c r="AC124" s="159">
        <f t="shared" si="6"/>
        <v>125</v>
      </c>
      <c r="AD124" s="159">
        <f t="shared" si="6"/>
        <v>125</v>
      </c>
      <c r="AE124" s="159">
        <f t="shared" si="6"/>
        <v>125</v>
      </c>
      <c r="AF124" s="159">
        <f t="shared" si="6"/>
        <v>125</v>
      </c>
      <c r="AG124" s="159">
        <f t="shared" si="6"/>
        <v>125</v>
      </c>
      <c r="AH124" s="159">
        <f t="shared" si="6"/>
        <v>125</v>
      </c>
      <c r="AI124" s="159">
        <f t="shared" si="6"/>
        <v>125</v>
      </c>
      <c r="AJ124" s="159">
        <f t="shared" si="6"/>
        <v>125</v>
      </c>
      <c r="AK124" s="159">
        <f t="shared" si="6"/>
        <v>125</v>
      </c>
      <c r="AL124" s="159">
        <f t="shared" si="6"/>
        <v>125</v>
      </c>
      <c r="AM124" s="159">
        <f t="shared" si="6"/>
        <v>125</v>
      </c>
      <c r="AN124" s="159">
        <f t="shared" si="6"/>
        <v>125</v>
      </c>
      <c r="AO124" s="159">
        <f t="shared" si="6"/>
        <v>125</v>
      </c>
    </row>
    <row r="125" spans="4:41" ht="16.5" thickTop="1" thickBot="1" x14ac:dyDescent="0.3">
      <c r="D125" s="55" t="str">
        <f>+D18</f>
        <v>Farmaco 16</v>
      </c>
      <c r="E125" s="156">
        <v>50</v>
      </c>
      <c r="F125" s="159">
        <f t="shared" si="5"/>
        <v>125</v>
      </c>
      <c r="G125" s="159">
        <f t="shared" ref="G125:AO132" si="7">(2.5*$E125)</f>
        <v>125</v>
      </c>
      <c r="H125" s="159">
        <f t="shared" si="7"/>
        <v>125</v>
      </c>
      <c r="I125" s="159">
        <f t="shared" si="7"/>
        <v>125</v>
      </c>
      <c r="J125" s="159">
        <f t="shared" si="7"/>
        <v>125</v>
      </c>
      <c r="K125" s="159">
        <f t="shared" si="7"/>
        <v>125</v>
      </c>
      <c r="L125" s="159">
        <f t="shared" si="7"/>
        <v>125</v>
      </c>
      <c r="M125" s="159">
        <f t="shared" si="7"/>
        <v>125</v>
      </c>
      <c r="N125" s="159">
        <f t="shared" si="7"/>
        <v>125</v>
      </c>
      <c r="O125" s="159">
        <f t="shared" si="7"/>
        <v>125</v>
      </c>
      <c r="P125" s="159">
        <f t="shared" si="7"/>
        <v>125</v>
      </c>
      <c r="Q125" s="159">
        <f t="shared" si="7"/>
        <v>125</v>
      </c>
      <c r="R125" s="159">
        <f t="shared" si="7"/>
        <v>125</v>
      </c>
      <c r="S125" s="159">
        <f t="shared" si="7"/>
        <v>125</v>
      </c>
      <c r="T125" s="159">
        <f t="shared" si="7"/>
        <v>125</v>
      </c>
      <c r="U125" s="159">
        <f t="shared" si="7"/>
        <v>125</v>
      </c>
      <c r="V125" s="159">
        <f t="shared" si="7"/>
        <v>125</v>
      </c>
      <c r="W125" s="159">
        <f t="shared" si="7"/>
        <v>125</v>
      </c>
      <c r="X125" s="159">
        <f t="shared" si="7"/>
        <v>125</v>
      </c>
      <c r="Y125" s="159">
        <f t="shared" si="7"/>
        <v>125</v>
      </c>
      <c r="Z125" s="159">
        <f t="shared" si="7"/>
        <v>125</v>
      </c>
      <c r="AA125" s="159">
        <f t="shared" si="7"/>
        <v>125</v>
      </c>
      <c r="AB125" s="159">
        <f t="shared" si="7"/>
        <v>125</v>
      </c>
      <c r="AC125" s="159">
        <f t="shared" si="7"/>
        <v>125</v>
      </c>
      <c r="AD125" s="159">
        <f t="shared" si="7"/>
        <v>125</v>
      </c>
      <c r="AE125" s="159">
        <f t="shared" si="7"/>
        <v>125</v>
      </c>
      <c r="AF125" s="159">
        <f t="shared" si="7"/>
        <v>125</v>
      </c>
      <c r="AG125" s="159">
        <f t="shared" si="7"/>
        <v>125</v>
      </c>
      <c r="AH125" s="159">
        <f t="shared" si="7"/>
        <v>125</v>
      </c>
      <c r="AI125" s="159">
        <f t="shared" si="7"/>
        <v>125</v>
      </c>
      <c r="AJ125" s="159">
        <f t="shared" si="7"/>
        <v>125</v>
      </c>
      <c r="AK125" s="159">
        <f t="shared" si="7"/>
        <v>125</v>
      </c>
      <c r="AL125" s="159">
        <f t="shared" si="7"/>
        <v>125</v>
      </c>
      <c r="AM125" s="159">
        <f t="shared" si="7"/>
        <v>125</v>
      </c>
      <c r="AN125" s="159">
        <f t="shared" si="7"/>
        <v>125</v>
      </c>
      <c r="AO125" s="159">
        <f t="shared" si="7"/>
        <v>125</v>
      </c>
    </row>
    <row r="126" spans="4:41" ht="16.5" thickTop="1" thickBot="1" x14ac:dyDescent="0.3">
      <c r="D126" s="55" t="str">
        <f>+D19</f>
        <v>Farmaco 17</v>
      </c>
      <c r="E126" s="156">
        <v>50</v>
      </c>
      <c r="F126" s="159">
        <f t="shared" si="5"/>
        <v>125</v>
      </c>
      <c r="G126" s="159">
        <f t="shared" si="7"/>
        <v>125</v>
      </c>
      <c r="H126" s="159">
        <f t="shared" si="7"/>
        <v>125</v>
      </c>
      <c r="I126" s="159">
        <f t="shared" si="7"/>
        <v>125</v>
      </c>
      <c r="J126" s="159">
        <f t="shared" si="7"/>
        <v>125</v>
      </c>
      <c r="K126" s="159">
        <f t="shared" si="7"/>
        <v>125</v>
      </c>
      <c r="L126" s="159">
        <f t="shared" si="7"/>
        <v>125</v>
      </c>
      <c r="M126" s="159">
        <f t="shared" si="7"/>
        <v>125</v>
      </c>
      <c r="N126" s="159">
        <f t="shared" si="7"/>
        <v>125</v>
      </c>
      <c r="O126" s="159">
        <f t="shared" si="7"/>
        <v>125</v>
      </c>
      <c r="P126" s="159">
        <f t="shared" si="7"/>
        <v>125</v>
      </c>
      <c r="Q126" s="159">
        <f t="shared" si="7"/>
        <v>125</v>
      </c>
      <c r="R126" s="159">
        <f t="shared" si="7"/>
        <v>125</v>
      </c>
      <c r="S126" s="159">
        <f t="shared" si="7"/>
        <v>125</v>
      </c>
      <c r="T126" s="159">
        <f t="shared" si="7"/>
        <v>125</v>
      </c>
      <c r="U126" s="159">
        <f t="shared" si="7"/>
        <v>125</v>
      </c>
      <c r="V126" s="159">
        <f t="shared" si="7"/>
        <v>125</v>
      </c>
      <c r="W126" s="159">
        <f t="shared" si="7"/>
        <v>125</v>
      </c>
      <c r="X126" s="159">
        <f t="shared" si="7"/>
        <v>125</v>
      </c>
      <c r="Y126" s="159">
        <f t="shared" si="7"/>
        <v>125</v>
      </c>
      <c r="Z126" s="159">
        <f t="shared" si="7"/>
        <v>125</v>
      </c>
      <c r="AA126" s="159">
        <f t="shared" si="7"/>
        <v>125</v>
      </c>
      <c r="AB126" s="159">
        <f t="shared" si="7"/>
        <v>125</v>
      </c>
      <c r="AC126" s="159">
        <f t="shared" si="7"/>
        <v>125</v>
      </c>
      <c r="AD126" s="159">
        <f t="shared" si="7"/>
        <v>125</v>
      </c>
      <c r="AE126" s="159">
        <f t="shared" si="7"/>
        <v>125</v>
      </c>
      <c r="AF126" s="159">
        <f t="shared" si="7"/>
        <v>125</v>
      </c>
      <c r="AG126" s="159">
        <f t="shared" si="7"/>
        <v>125</v>
      </c>
      <c r="AH126" s="159">
        <f t="shared" si="7"/>
        <v>125</v>
      </c>
      <c r="AI126" s="159">
        <f t="shared" si="7"/>
        <v>125</v>
      </c>
      <c r="AJ126" s="159">
        <f t="shared" si="7"/>
        <v>125</v>
      </c>
      <c r="AK126" s="159">
        <f t="shared" si="7"/>
        <v>125</v>
      </c>
      <c r="AL126" s="159">
        <f t="shared" si="7"/>
        <v>125</v>
      </c>
      <c r="AM126" s="159">
        <f t="shared" si="7"/>
        <v>125</v>
      </c>
      <c r="AN126" s="159">
        <f t="shared" si="7"/>
        <v>125</v>
      </c>
      <c r="AO126" s="159">
        <f t="shared" si="7"/>
        <v>125</v>
      </c>
    </row>
    <row r="127" spans="4:41" ht="16.5" thickTop="1" thickBot="1" x14ac:dyDescent="0.3">
      <c r="D127" s="55" t="str">
        <f>+D20</f>
        <v>Farmaco 18</v>
      </c>
      <c r="E127" s="156">
        <v>50</v>
      </c>
      <c r="F127" s="159">
        <f t="shared" si="5"/>
        <v>125</v>
      </c>
      <c r="G127" s="159">
        <f t="shared" si="7"/>
        <v>125</v>
      </c>
      <c r="H127" s="159">
        <f t="shared" si="7"/>
        <v>125</v>
      </c>
      <c r="I127" s="159">
        <f t="shared" si="7"/>
        <v>125</v>
      </c>
      <c r="J127" s="159">
        <f t="shared" si="7"/>
        <v>125</v>
      </c>
      <c r="K127" s="159">
        <f t="shared" si="7"/>
        <v>125</v>
      </c>
      <c r="L127" s="159">
        <f t="shared" si="7"/>
        <v>125</v>
      </c>
      <c r="M127" s="159">
        <f t="shared" si="7"/>
        <v>125</v>
      </c>
      <c r="N127" s="159">
        <f t="shared" si="7"/>
        <v>125</v>
      </c>
      <c r="O127" s="159">
        <f t="shared" si="7"/>
        <v>125</v>
      </c>
      <c r="P127" s="159">
        <f t="shared" si="7"/>
        <v>125</v>
      </c>
      <c r="Q127" s="159">
        <f t="shared" si="7"/>
        <v>125</v>
      </c>
      <c r="R127" s="159">
        <f t="shared" si="7"/>
        <v>125</v>
      </c>
      <c r="S127" s="159">
        <f t="shared" si="7"/>
        <v>125</v>
      </c>
      <c r="T127" s="159">
        <f t="shared" si="7"/>
        <v>125</v>
      </c>
      <c r="U127" s="159">
        <f t="shared" si="7"/>
        <v>125</v>
      </c>
      <c r="V127" s="159">
        <f t="shared" si="7"/>
        <v>125</v>
      </c>
      <c r="W127" s="159">
        <f t="shared" si="7"/>
        <v>125</v>
      </c>
      <c r="X127" s="159">
        <f t="shared" si="7"/>
        <v>125</v>
      </c>
      <c r="Y127" s="159">
        <f t="shared" si="7"/>
        <v>125</v>
      </c>
      <c r="Z127" s="159">
        <f t="shared" si="7"/>
        <v>125</v>
      </c>
      <c r="AA127" s="159">
        <f t="shared" si="7"/>
        <v>125</v>
      </c>
      <c r="AB127" s="159">
        <f t="shared" si="7"/>
        <v>125</v>
      </c>
      <c r="AC127" s="159">
        <f t="shared" si="7"/>
        <v>125</v>
      </c>
      <c r="AD127" s="159">
        <f t="shared" si="7"/>
        <v>125</v>
      </c>
      <c r="AE127" s="159">
        <f t="shared" si="7"/>
        <v>125</v>
      </c>
      <c r="AF127" s="159">
        <f t="shared" si="7"/>
        <v>125</v>
      </c>
      <c r="AG127" s="159">
        <f t="shared" si="7"/>
        <v>125</v>
      </c>
      <c r="AH127" s="159">
        <f t="shared" si="7"/>
        <v>125</v>
      </c>
      <c r="AI127" s="159">
        <f t="shared" si="7"/>
        <v>125</v>
      </c>
      <c r="AJ127" s="159">
        <f t="shared" si="7"/>
        <v>125</v>
      </c>
      <c r="AK127" s="159">
        <f t="shared" si="7"/>
        <v>125</v>
      </c>
      <c r="AL127" s="159">
        <f t="shared" si="7"/>
        <v>125</v>
      </c>
      <c r="AM127" s="159">
        <f t="shared" si="7"/>
        <v>125</v>
      </c>
      <c r="AN127" s="159">
        <f t="shared" si="7"/>
        <v>125</v>
      </c>
      <c r="AO127" s="159">
        <f t="shared" si="7"/>
        <v>125</v>
      </c>
    </row>
    <row r="128" spans="4:41" ht="16.5" thickTop="1" thickBot="1" x14ac:dyDescent="0.3">
      <c r="D128" s="55" t="str">
        <f>+D21</f>
        <v>Farmaco 19</v>
      </c>
      <c r="E128" s="156">
        <v>50</v>
      </c>
      <c r="F128" s="159">
        <f t="shared" si="5"/>
        <v>125</v>
      </c>
      <c r="G128" s="159">
        <f t="shared" si="7"/>
        <v>125</v>
      </c>
      <c r="H128" s="159">
        <f t="shared" si="7"/>
        <v>125</v>
      </c>
      <c r="I128" s="159">
        <f t="shared" si="7"/>
        <v>125</v>
      </c>
      <c r="J128" s="159">
        <f t="shared" si="7"/>
        <v>125</v>
      </c>
      <c r="K128" s="159">
        <f t="shared" si="7"/>
        <v>125</v>
      </c>
      <c r="L128" s="159">
        <f t="shared" si="7"/>
        <v>125</v>
      </c>
      <c r="M128" s="159">
        <f t="shared" si="7"/>
        <v>125</v>
      </c>
      <c r="N128" s="159">
        <f t="shared" si="7"/>
        <v>125</v>
      </c>
      <c r="O128" s="159">
        <f t="shared" si="7"/>
        <v>125</v>
      </c>
      <c r="P128" s="159">
        <f t="shared" si="7"/>
        <v>125</v>
      </c>
      <c r="Q128" s="159">
        <f t="shared" si="7"/>
        <v>125</v>
      </c>
      <c r="R128" s="159">
        <f t="shared" si="7"/>
        <v>125</v>
      </c>
      <c r="S128" s="159">
        <f t="shared" si="7"/>
        <v>125</v>
      </c>
      <c r="T128" s="159">
        <f t="shared" si="7"/>
        <v>125</v>
      </c>
      <c r="U128" s="159">
        <f t="shared" si="7"/>
        <v>125</v>
      </c>
      <c r="V128" s="159">
        <f t="shared" si="7"/>
        <v>125</v>
      </c>
      <c r="W128" s="159">
        <f t="shared" si="7"/>
        <v>125</v>
      </c>
      <c r="X128" s="159">
        <f t="shared" si="7"/>
        <v>125</v>
      </c>
      <c r="Y128" s="159">
        <f t="shared" si="7"/>
        <v>125</v>
      </c>
      <c r="Z128" s="159">
        <f t="shared" si="7"/>
        <v>125</v>
      </c>
      <c r="AA128" s="159">
        <f t="shared" si="7"/>
        <v>125</v>
      </c>
      <c r="AB128" s="159">
        <f t="shared" si="7"/>
        <v>125</v>
      </c>
      <c r="AC128" s="159">
        <f t="shared" si="7"/>
        <v>125</v>
      </c>
      <c r="AD128" s="159">
        <f t="shared" si="7"/>
        <v>125</v>
      </c>
      <c r="AE128" s="159">
        <f t="shared" si="7"/>
        <v>125</v>
      </c>
      <c r="AF128" s="159">
        <f t="shared" si="7"/>
        <v>125</v>
      </c>
      <c r="AG128" s="159">
        <f t="shared" si="7"/>
        <v>125</v>
      </c>
      <c r="AH128" s="159">
        <f t="shared" si="7"/>
        <v>125</v>
      </c>
      <c r="AI128" s="159">
        <f t="shared" si="7"/>
        <v>125</v>
      </c>
      <c r="AJ128" s="159">
        <f t="shared" si="7"/>
        <v>125</v>
      </c>
      <c r="AK128" s="159">
        <f t="shared" si="7"/>
        <v>125</v>
      </c>
      <c r="AL128" s="159">
        <f t="shared" si="7"/>
        <v>125</v>
      </c>
      <c r="AM128" s="159">
        <f t="shared" si="7"/>
        <v>125</v>
      </c>
      <c r="AN128" s="159">
        <f t="shared" si="7"/>
        <v>125</v>
      </c>
      <c r="AO128" s="159">
        <f t="shared" si="7"/>
        <v>125</v>
      </c>
    </row>
    <row r="129" spans="4:41" ht="16.5" thickTop="1" thickBot="1" x14ac:dyDescent="0.3">
      <c r="D129" s="55" t="str">
        <f>+D22</f>
        <v>Farmaco 20</v>
      </c>
      <c r="E129" s="156">
        <v>50</v>
      </c>
      <c r="F129" s="159">
        <f t="shared" si="5"/>
        <v>125</v>
      </c>
      <c r="G129" s="159">
        <f t="shared" si="7"/>
        <v>125</v>
      </c>
      <c r="H129" s="159">
        <f t="shared" si="7"/>
        <v>125</v>
      </c>
      <c r="I129" s="159">
        <f t="shared" si="7"/>
        <v>125</v>
      </c>
      <c r="J129" s="159">
        <f t="shared" si="7"/>
        <v>125</v>
      </c>
      <c r="K129" s="159">
        <f t="shared" si="7"/>
        <v>125</v>
      </c>
      <c r="L129" s="159">
        <f t="shared" si="7"/>
        <v>125</v>
      </c>
      <c r="M129" s="159">
        <f t="shared" si="7"/>
        <v>125</v>
      </c>
      <c r="N129" s="159">
        <f t="shared" si="7"/>
        <v>125</v>
      </c>
      <c r="O129" s="159">
        <f t="shared" si="7"/>
        <v>125</v>
      </c>
      <c r="P129" s="159">
        <f t="shared" si="7"/>
        <v>125</v>
      </c>
      <c r="Q129" s="159">
        <f t="shared" si="7"/>
        <v>125</v>
      </c>
      <c r="R129" s="159">
        <f t="shared" si="7"/>
        <v>125</v>
      </c>
      <c r="S129" s="159">
        <f t="shared" si="7"/>
        <v>125</v>
      </c>
      <c r="T129" s="159">
        <f t="shared" si="7"/>
        <v>125</v>
      </c>
      <c r="U129" s="159">
        <f t="shared" si="7"/>
        <v>125</v>
      </c>
      <c r="V129" s="159">
        <f t="shared" si="7"/>
        <v>125</v>
      </c>
      <c r="W129" s="159">
        <f t="shared" si="7"/>
        <v>125</v>
      </c>
      <c r="X129" s="159">
        <f t="shared" si="7"/>
        <v>125</v>
      </c>
      <c r="Y129" s="159">
        <f t="shared" si="7"/>
        <v>125</v>
      </c>
      <c r="Z129" s="159">
        <f t="shared" si="7"/>
        <v>125</v>
      </c>
      <c r="AA129" s="159">
        <f t="shared" si="7"/>
        <v>125</v>
      </c>
      <c r="AB129" s="159">
        <f t="shared" si="7"/>
        <v>125</v>
      </c>
      <c r="AC129" s="159">
        <f t="shared" si="7"/>
        <v>125</v>
      </c>
      <c r="AD129" s="159">
        <f t="shared" si="7"/>
        <v>125</v>
      </c>
      <c r="AE129" s="159">
        <f t="shared" si="7"/>
        <v>125</v>
      </c>
      <c r="AF129" s="159">
        <f t="shared" si="7"/>
        <v>125</v>
      </c>
      <c r="AG129" s="159">
        <f t="shared" si="7"/>
        <v>125</v>
      </c>
      <c r="AH129" s="159">
        <f t="shared" si="7"/>
        <v>125</v>
      </c>
      <c r="AI129" s="159">
        <f t="shared" si="7"/>
        <v>125</v>
      </c>
      <c r="AJ129" s="159">
        <f t="shared" si="7"/>
        <v>125</v>
      </c>
      <c r="AK129" s="159">
        <f t="shared" si="7"/>
        <v>125</v>
      </c>
      <c r="AL129" s="159">
        <f t="shared" si="7"/>
        <v>125</v>
      </c>
      <c r="AM129" s="159">
        <f t="shared" si="7"/>
        <v>125</v>
      </c>
      <c r="AN129" s="159">
        <f t="shared" si="7"/>
        <v>125</v>
      </c>
      <c r="AO129" s="159">
        <f t="shared" si="7"/>
        <v>125</v>
      </c>
    </row>
    <row r="130" spans="4:41" ht="16.5" thickTop="1" thickBot="1" x14ac:dyDescent="0.3">
      <c r="D130" s="55" t="str">
        <f>+D23</f>
        <v>Farmaco 21</v>
      </c>
      <c r="E130" s="156">
        <v>50</v>
      </c>
      <c r="F130" s="159">
        <f t="shared" si="5"/>
        <v>125</v>
      </c>
      <c r="G130" s="159">
        <f t="shared" si="7"/>
        <v>125</v>
      </c>
      <c r="H130" s="159">
        <f t="shared" si="7"/>
        <v>125</v>
      </c>
      <c r="I130" s="159">
        <f t="shared" si="7"/>
        <v>125</v>
      </c>
      <c r="J130" s="159">
        <f t="shared" si="7"/>
        <v>125</v>
      </c>
      <c r="K130" s="159">
        <f t="shared" si="7"/>
        <v>125</v>
      </c>
      <c r="L130" s="159">
        <f t="shared" si="7"/>
        <v>125</v>
      </c>
      <c r="M130" s="159">
        <f t="shared" si="7"/>
        <v>125</v>
      </c>
      <c r="N130" s="159">
        <f t="shared" si="7"/>
        <v>125</v>
      </c>
      <c r="O130" s="159">
        <f t="shared" si="7"/>
        <v>125</v>
      </c>
      <c r="P130" s="159">
        <f t="shared" si="7"/>
        <v>125</v>
      </c>
      <c r="Q130" s="159">
        <f t="shared" si="7"/>
        <v>125</v>
      </c>
      <c r="R130" s="159">
        <f t="shared" si="7"/>
        <v>125</v>
      </c>
      <c r="S130" s="159">
        <f t="shared" si="7"/>
        <v>125</v>
      </c>
      <c r="T130" s="159">
        <f t="shared" si="7"/>
        <v>125</v>
      </c>
      <c r="U130" s="159">
        <f t="shared" si="7"/>
        <v>125</v>
      </c>
      <c r="V130" s="159">
        <f t="shared" si="7"/>
        <v>125</v>
      </c>
      <c r="W130" s="159">
        <f t="shared" si="7"/>
        <v>125</v>
      </c>
      <c r="X130" s="159">
        <f t="shared" si="7"/>
        <v>125</v>
      </c>
      <c r="Y130" s="159">
        <f t="shared" si="7"/>
        <v>125</v>
      </c>
      <c r="Z130" s="159">
        <f t="shared" si="7"/>
        <v>125</v>
      </c>
      <c r="AA130" s="159">
        <f t="shared" si="7"/>
        <v>125</v>
      </c>
      <c r="AB130" s="159">
        <f t="shared" si="7"/>
        <v>125</v>
      </c>
      <c r="AC130" s="159">
        <f t="shared" si="7"/>
        <v>125</v>
      </c>
      <c r="AD130" s="159">
        <f t="shared" si="7"/>
        <v>125</v>
      </c>
      <c r="AE130" s="159">
        <f t="shared" si="7"/>
        <v>125</v>
      </c>
      <c r="AF130" s="159">
        <f t="shared" si="7"/>
        <v>125</v>
      </c>
      <c r="AG130" s="159">
        <f t="shared" si="7"/>
        <v>125</v>
      </c>
      <c r="AH130" s="159">
        <f t="shared" si="7"/>
        <v>125</v>
      </c>
      <c r="AI130" s="159">
        <f t="shared" si="7"/>
        <v>125</v>
      </c>
      <c r="AJ130" s="159">
        <f t="shared" si="7"/>
        <v>125</v>
      </c>
      <c r="AK130" s="159">
        <f t="shared" si="7"/>
        <v>125</v>
      </c>
      <c r="AL130" s="159">
        <f t="shared" si="7"/>
        <v>125</v>
      </c>
      <c r="AM130" s="159">
        <f t="shared" si="7"/>
        <v>125</v>
      </c>
      <c r="AN130" s="159">
        <f t="shared" si="7"/>
        <v>125</v>
      </c>
      <c r="AO130" s="159">
        <f t="shared" si="7"/>
        <v>125</v>
      </c>
    </row>
    <row r="131" spans="4:41" ht="16.5" thickTop="1" thickBot="1" x14ac:dyDescent="0.3">
      <c r="D131" s="55" t="str">
        <f>+D24</f>
        <v>Farmaco 22</v>
      </c>
      <c r="E131" s="156">
        <v>50</v>
      </c>
      <c r="F131" s="159">
        <f t="shared" si="5"/>
        <v>125</v>
      </c>
      <c r="G131" s="159">
        <f t="shared" si="7"/>
        <v>125</v>
      </c>
      <c r="H131" s="159">
        <f t="shared" si="7"/>
        <v>125</v>
      </c>
      <c r="I131" s="159">
        <f t="shared" si="7"/>
        <v>125</v>
      </c>
      <c r="J131" s="159">
        <f t="shared" si="7"/>
        <v>125</v>
      </c>
      <c r="K131" s="159">
        <f t="shared" si="7"/>
        <v>125</v>
      </c>
      <c r="L131" s="159">
        <f t="shared" si="7"/>
        <v>125</v>
      </c>
      <c r="M131" s="159">
        <f t="shared" si="7"/>
        <v>125</v>
      </c>
      <c r="N131" s="159">
        <f t="shared" si="7"/>
        <v>125</v>
      </c>
      <c r="O131" s="159">
        <f t="shared" si="7"/>
        <v>125</v>
      </c>
      <c r="P131" s="159">
        <f t="shared" si="7"/>
        <v>125</v>
      </c>
      <c r="Q131" s="159">
        <f t="shared" si="7"/>
        <v>125</v>
      </c>
      <c r="R131" s="159">
        <f t="shared" si="7"/>
        <v>125</v>
      </c>
      <c r="S131" s="159">
        <f t="shared" si="7"/>
        <v>125</v>
      </c>
      <c r="T131" s="159">
        <f t="shared" si="7"/>
        <v>125</v>
      </c>
      <c r="U131" s="159">
        <f t="shared" si="7"/>
        <v>125</v>
      </c>
      <c r="V131" s="159">
        <f t="shared" si="7"/>
        <v>125</v>
      </c>
      <c r="W131" s="159">
        <f t="shared" si="7"/>
        <v>125</v>
      </c>
      <c r="X131" s="159">
        <f t="shared" si="7"/>
        <v>125</v>
      </c>
      <c r="Y131" s="159">
        <f t="shared" si="7"/>
        <v>125</v>
      </c>
      <c r="Z131" s="159">
        <f t="shared" si="7"/>
        <v>125</v>
      </c>
      <c r="AA131" s="159">
        <f t="shared" si="7"/>
        <v>125</v>
      </c>
      <c r="AB131" s="159">
        <f t="shared" si="7"/>
        <v>125</v>
      </c>
      <c r="AC131" s="159">
        <f t="shared" si="7"/>
        <v>125</v>
      </c>
      <c r="AD131" s="159">
        <f t="shared" si="7"/>
        <v>125</v>
      </c>
      <c r="AE131" s="159">
        <f t="shared" si="7"/>
        <v>125</v>
      </c>
      <c r="AF131" s="159">
        <f t="shared" si="7"/>
        <v>125</v>
      </c>
      <c r="AG131" s="159">
        <f t="shared" si="7"/>
        <v>125</v>
      </c>
      <c r="AH131" s="159">
        <f t="shared" si="7"/>
        <v>125</v>
      </c>
      <c r="AI131" s="159">
        <f t="shared" si="7"/>
        <v>125</v>
      </c>
      <c r="AJ131" s="159">
        <f t="shared" si="7"/>
        <v>125</v>
      </c>
      <c r="AK131" s="159">
        <f t="shared" si="7"/>
        <v>125</v>
      </c>
      <c r="AL131" s="159">
        <f t="shared" si="7"/>
        <v>125</v>
      </c>
      <c r="AM131" s="159">
        <f t="shared" si="7"/>
        <v>125</v>
      </c>
      <c r="AN131" s="159">
        <f t="shared" si="7"/>
        <v>125</v>
      </c>
      <c r="AO131" s="159">
        <f t="shared" si="7"/>
        <v>125</v>
      </c>
    </row>
    <row r="132" spans="4:41" ht="16.5" thickTop="1" thickBot="1" x14ac:dyDescent="0.3">
      <c r="D132" s="55" t="str">
        <f>+D25</f>
        <v>Farmaco 23</v>
      </c>
      <c r="E132" s="156">
        <v>50</v>
      </c>
      <c r="F132" s="159">
        <f t="shared" si="5"/>
        <v>125</v>
      </c>
      <c r="G132" s="159">
        <f t="shared" si="7"/>
        <v>125</v>
      </c>
      <c r="H132" s="159">
        <f t="shared" si="7"/>
        <v>125</v>
      </c>
      <c r="I132" s="159">
        <f t="shared" si="7"/>
        <v>125</v>
      </c>
      <c r="J132" s="159">
        <f t="shared" si="7"/>
        <v>125</v>
      </c>
      <c r="K132" s="159">
        <f t="shared" si="7"/>
        <v>125</v>
      </c>
      <c r="L132" s="159">
        <f t="shared" si="7"/>
        <v>125</v>
      </c>
      <c r="M132" s="159">
        <f t="shared" si="7"/>
        <v>125</v>
      </c>
      <c r="N132" s="159">
        <f t="shared" si="7"/>
        <v>125</v>
      </c>
      <c r="O132" s="159">
        <f t="shared" si="7"/>
        <v>125</v>
      </c>
      <c r="P132" s="159">
        <f t="shared" si="7"/>
        <v>125</v>
      </c>
      <c r="Q132" s="159">
        <f t="shared" ref="G132:AO139" si="8">(2.5*$E132)</f>
        <v>125</v>
      </c>
      <c r="R132" s="159">
        <f t="shared" si="8"/>
        <v>125</v>
      </c>
      <c r="S132" s="159">
        <f t="shared" si="8"/>
        <v>125</v>
      </c>
      <c r="T132" s="159">
        <f t="shared" si="8"/>
        <v>125</v>
      </c>
      <c r="U132" s="159">
        <f t="shared" si="8"/>
        <v>125</v>
      </c>
      <c r="V132" s="159">
        <f t="shared" si="8"/>
        <v>125</v>
      </c>
      <c r="W132" s="159">
        <f t="shared" si="8"/>
        <v>125</v>
      </c>
      <c r="X132" s="159">
        <f t="shared" si="8"/>
        <v>125</v>
      </c>
      <c r="Y132" s="159">
        <f t="shared" si="8"/>
        <v>125</v>
      </c>
      <c r="Z132" s="159">
        <f t="shared" si="8"/>
        <v>125</v>
      </c>
      <c r="AA132" s="159">
        <f t="shared" si="8"/>
        <v>125</v>
      </c>
      <c r="AB132" s="159">
        <f t="shared" si="8"/>
        <v>125</v>
      </c>
      <c r="AC132" s="159">
        <f t="shared" si="8"/>
        <v>125</v>
      </c>
      <c r="AD132" s="159">
        <f t="shared" si="8"/>
        <v>125</v>
      </c>
      <c r="AE132" s="159">
        <f t="shared" si="8"/>
        <v>125</v>
      </c>
      <c r="AF132" s="159">
        <f t="shared" si="8"/>
        <v>125</v>
      </c>
      <c r="AG132" s="159">
        <f t="shared" si="8"/>
        <v>125</v>
      </c>
      <c r="AH132" s="159">
        <f t="shared" si="8"/>
        <v>125</v>
      </c>
      <c r="AI132" s="159">
        <f t="shared" si="8"/>
        <v>125</v>
      </c>
      <c r="AJ132" s="159">
        <f t="shared" si="8"/>
        <v>125</v>
      </c>
      <c r="AK132" s="159">
        <f t="shared" si="8"/>
        <v>125</v>
      </c>
      <c r="AL132" s="159">
        <f t="shared" si="8"/>
        <v>125</v>
      </c>
      <c r="AM132" s="159">
        <f t="shared" si="8"/>
        <v>125</v>
      </c>
      <c r="AN132" s="159">
        <f t="shared" si="8"/>
        <v>125</v>
      </c>
      <c r="AO132" s="159">
        <f t="shared" si="8"/>
        <v>125</v>
      </c>
    </row>
    <row r="133" spans="4:41" ht="16.5" thickTop="1" thickBot="1" x14ac:dyDescent="0.3">
      <c r="D133" s="55" t="str">
        <f>+D26</f>
        <v>Farmaco 24</v>
      </c>
      <c r="E133" s="156">
        <v>50</v>
      </c>
      <c r="F133" s="159">
        <f t="shared" si="5"/>
        <v>125</v>
      </c>
      <c r="G133" s="159">
        <f t="shared" si="8"/>
        <v>125</v>
      </c>
      <c r="H133" s="159">
        <f t="shared" si="8"/>
        <v>125</v>
      </c>
      <c r="I133" s="159">
        <f t="shared" si="8"/>
        <v>125</v>
      </c>
      <c r="J133" s="159">
        <f t="shared" si="8"/>
        <v>125</v>
      </c>
      <c r="K133" s="159">
        <f t="shared" si="8"/>
        <v>125</v>
      </c>
      <c r="L133" s="159">
        <f t="shared" si="8"/>
        <v>125</v>
      </c>
      <c r="M133" s="159">
        <f t="shared" si="8"/>
        <v>125</v>
      </c>
      <c r="N133" s="159">
        <f t="shared" si="8"/>
        <v>125</v>
      </c>
      <c r="O133" s="159">
        <f t="shared" si="8"/>
        <v>125</v>
      </c>
      <c r="P133" s="159">
        <f t="shared" si="8"/>
        <v>125</v>
      </c>
      <c r="Q133" s="159">
        <f t="shared" si="8"/>
        <v>125</v>
      </c>
      <c r="R133" s="159">
        <f t="shared" si="8"/>
        <v>125</v>
      </c>
      <c r="S133" s="159">
        <f t="shared" si="8"/>
        <v>125</v>
      </c>
      <c r="T133" s="159">
        <f t="shared" si="8"/>
        <v>125</v>
      </c>
      <c r="U133" s="159">
        <f t="shared" si="8"/>
        <v>125</v>
      </c>
      <c r="V133" s="159">
        <f t="shared" si="8"/>
        <v>125</v>
      </c>
      <c r="W133" s="159">
        <f t="shared" si="8"/>
        <v>125</v>
      </c>
      <c r="X133" s="159">
        <f t="shared" si="8"/>
        <v>125</v>
      </c>
      <c r="Y133" s="159">
        <f t="shared" si="8"/>
        <v>125</v>
      </c>
      <c r="Z133" s="159">
        <f t="shared" si="8"/>
        <v>125</v>
      </c>
      <c r="AA133" s="159">
        <f t="shared" si="8"/>
        <v>125</v>
      </c>
      <c r="AB133" s="159">
        <f t="shared" si="8"/>
        <v>125</v>
      </c>
      <c r="AC133" s="159">
        <f t="shared" si="8"/>
        <v>125</v>
      </c>
      <c r="AD133" s="159">
        <f t="shared" si="8"/>
        <v>125</v>
      </c>
      <c r="AE133" s="159">
        <f t="shared" si="8"/>
        <v>125</v>
      </c>
      <c r="AF133" s="159">
        <f t="shared" si="8"/>
        <v>125</v>
      </c>
      <c r="AG133" s="159">
        <f t="shared" si="8"/>
        <v>125</v>
      </c>
      <c r="AH133" s="159">
        <f t="shared" si="8"/>
        <v>125</v>
      </c>
      <c r="AI133" s="159">
        <f t="shared" si="8"/>
        <v>125</v>
      </c>
      <c r="AJ133" s="159">
        <f t="shared" si="8"/>
        <v>125</v>
      </c>
      <c r="AK133" s="159">
        <f t="shared" si="8"/>
        <v>125</v>
      </c>
      <c r="AL133" s="159">
        <f t="shared" si="8"/>
        <v>125</v>
      </c>
      <c r="AM133" s="159">
        <f t="shared" si="8"/>
        <v>125</v>
      </c>
      <c r="AN133" s="159">
        <f t="shared" si="8"/>
        <v>125</v>
      </c>
      <c r="AO133" s="159">
        <f t="shared" si="8"/>
        <v>125</v>
      </c>
    </row>
    <row r="134" spans="4:41" ht="16.5" thickTop="1" thickBot="1" x14ac:dyDescent="0.3">
      <c r="D134" s="55" t="str">
        <f>+D27</f>
        <v>Farmaco 25</v>
      </c>
      <c r="E134" s="156">
        <v>50</v>
      </c>
      <c r="F134" s="159">
        <f t="shared" si="5"/>
        <v>125</v>
      </c>
      <c r="G134" s="159">
        <f t="shared" si="8"/>
        <v>125</v>
      </c>
      <c r="H134" s="159">
        <f t="shared" si="8"/>
        <v>125</v>
      </c>
      <c r="I134" s="159">
        <f t="shared" si="8"/>
        <v>125</v>
      </c>
      <c r="J134" s="159">
        <f t="shared" si="8"/>
        <v>125</v>
      </c>
      <c r="K134" s="159">
        <f t="shared" si="8"/>
        <v>125</v>
      </c>
      <c r="L134" s="159">
        <f t="shared" si="8"/>
        <v>125</v>
      </c>
      <c r="M134" s="159">
        <f t="shared" si="8"/>
        <v>125</v>
      </c>
      <c r="N134" s="159">
        <f t="shared" si="8"/>
        <v>125</v>
      </c>
      <c r="O134" s="159">
        <f t="shared" si="8"/>
        <v>125</v>
      </c>
      <c r="P134" s="159">
        <f t="shared" si="8"/>
        <v>125</v>
      </c>
      <c r="Q134" s="159">
        <f t="shared" si="8"/>
        <v>125</v>
      </c>
      <c r="R134" s="159">
        <f t="shared" si="8"/>
        <v>125</v>
      </c>
      <c r="S134" s="159">
        <f t="shared" si="8"/>
        <v>125</v>
      </c>
      <c r="T134" s="159">
        <f t="shared" si="8"/>
        <v>125</v>
      </c>
      <c r="U134" s="159">
        <f t="shared" si="8"/>
        <v>125</v>
      </c>
      <c r="V134" s="159">
        <f t="shared" si="8"/>
        <v>125</v>
      </c>
      <c r="W134" s="159">
        <f t="shared" si="8"/>
        <v>125</v>
      </c>
      <c r="X134" s="159">
        <f t="shared" si="8"/>
        <v>125</v>
      </c>
      <c r="Y134" s="159">
        <f t="shared" si="8"/>
        <v>125</v>
      </c>
      <c r="Z134" s="159">
        <f t="shared" si="8"/>
        <v>125</v>
      </c>
      <c r="AA134" s="159">
        <f t="shared" si="8"/>
        <v>125</v>
      </c>
      <c r="AB134" s="159">
        <f t="shared" si="8"/>
        <v>125</v>
      </c>
      <c r="AC134" s="159">
        <f t="shared" si="8"/>
        <v>125</v>
      </c>
      <c r="AD134" s="159">
        <f t="shared" si="8"/>
        <v>125</v>
      </c>
      <c r="AE134" s="159">
        <f t="shared" si="8"/>
        <v>125</v>
      </c>
      <c r="AF134" s="159">
        <f t="shared" si="8"/>
        <v>125</v>
      </c>
      <c r="AG134" s="159">
        <f t="shared" si="8"/>
        <v>125</v>
      </c>
      <c r="AH134" s="159">
        <f t="shared" si="8"/>
        <v>125</v>
      </c>
      <c r="AI134" s="159">
        <f t="shared" si="8"/>
        <v>125</v>
      </c>
      <c r="AJ134" s="159">
        <f t="shared" si="8"/>
        <v>125</v>
      </c>
      <c r="AK134" s="159">
        <f t="shared" si="8"/>
        <v>125</v>
      </c>
      <c r="AL134" s="159">
        <f t="shared" si="8"/>
        <v>125</v>
      </c>
      <c r="AM134" s="159">
        <f t="shared" si="8"/>
        <v>125</v>
      </c>
      <c r="AN134" s="159">
        <f t="shared" si="8"/>
        <v>125</v>
      </c>
      <c r="AO134" s="159">
        <f t="shared" si="8"/>
        <v>125</v>
      </c>
    </row>
    <row r="135" spans="4:41" ht="16.5" thickTop="1" thickBot="1" x14ac:dyDescent="0.3">
      <c r="D135" s="55" t="str">
        <f>+D28</f>
        <v>Farmaco 26</v>
      </c>
      <c r="E135" s="156">
        <v>50</v>
      </c>
      <c r="F135" s="159">
        <f t="shared" si="5"/>
        <v>125</v>
      </c>
      <c r="G135" s="159">
        <f t="shared" si="8"/>
        <v>125</v>
      </c>
      <c r="H135" s="159">
        <f t="shared" si="8"/>
        <v>125</v>
      </c>
      <c r="I135" s="159">
        <f t="shared" si="8"/>
        <v>125</v>
      </c>
      <c r="J135" s="159">
        <f t="shared" si="8"/>
        <v>125</v>
      </c>
      <c r="K135" s="159">
        <f t="shared" si="8"/>
        <v>125</v>
      </c>
      <c r="L135" s="159">
        <f t="shared" si="8"/>
        <v>125</v>
      </c>
      <c r="M135" s="159">
        <f t="shared" si="8"/>
        <v>125</v>
      </c>
      <c r="N135" s="159">
        <f t="shared" si="8"/>
        <v>125</v>
      </c>
      <c r="O135" s="159">
        <f t="shared" si="8"/>
        <v>125</v>
      </c>
      <c r="P135" s="159">
        <f t="shared" si="8"/>
        <v>125</v>
      </c>
      <c r="Q135" s="159">
        <f t="shared" si="8"/>
        <v>125</v>
      </c>
      <c r="R135" s="159">
        <f t="shared" si="8"/>
        <v>125</v>
      </c>
      <c r="S135" s="159">
        <f t="shared" si="8"/>
        <v>125</v>
      </c>
      <c r="T135" s="159">
        <f t="shared" si="8"/>
        <v>125</v>
      </c>
      <c r="U135" s="159">
        <f t="shared" si="8"/>
        <v>125</v>
      </c>
      <c r="V135" s="159">
        <f t="shared" si="8"/>
        <v>125</v>
      </c>
      <c r="W135" s="159">
        <f t="shared" si="8"/>
        <v>125</v>
      </c>
      <c r="X135" s="159">
        <f t="shared" si="8"/>
        <v>125</v>
      </c>
      <c r="Y135" s="159">
        <f t="shared" si="8"/>
        <v>125</v>
      </c>
      <c r="Z135" s="159">
        <f t="shared" si="8"/>
        <v>125</v>
      </c>
      <c r="AA135" s="159">
        <f t="shared" si="8"/>
        <v>125</v>
      </c>
      <c r="AB135" s="159">
        <f t="shared" si="8"/>
        <v>125</v>
      </c>
      <c r="AC135" s="159">
        <f t="shared" si="8"/>
        <v>125</v>
      </c>
      <c r="AD135" s="159">
        <f t="shared" si="8"/>
        <v>125</v>
      </c>
      <c r="AE135" s="159">
        <f t="shared" si="8"/>
        <v>125</v>
      </c>
      <c r="AF135" s="159">
        <f t="shared" si="8"/>
        <v>125</v>
      </c>
      <c r="AG135" s="159">
        <f t="shared" si="8"/>
        <v>125</v>
      </c>
      <c r="AH135" s="159">
        <f t="shared" si="8"/>
        <v>125</v>
      </c>
      <c r="AI135" s="159">
        <f t="shared" si="8"/>
        <v>125</v>
      </c>
      <c r="AJ135" s="159">
        <f t="shared" si="8"/>
        <v>125</v>
      </c>
      <c r="AK135" s="159">
        <f t="shared" si="8"/>
        <v>125</v>
      </c>
      <c r="AL135" s="159">
        <f t="shared" si="8"/>
        <v>125</v>
      </c>
      <c r="AM135" s="159">
        <f t="shared" si="8"/>
        <v>125</v>
      </c>
      <c r="AN135" s="159">
        <f t="shared" si="8"/>
        <v>125</v>
      </c>
      <c r="AO135" s="159">
        <f t="shared" si="8"/>
        <v>125</v>
      </c>
    </row>
    <row r="136" spans="4:41" ht="16.5" thickTop="1" thickBot="1" x14ac:dyDescent="0.3">
      <c r="D136" s="55" t="str">
        <f>+D29</f>
        <v>Farmaco 27</v>
      </c>
      <c r="E136" s="156">
        <v>50</v>
      </c>
      <c r="F136" s="159">
        <f t="shared" si="5"/>
        <v>125</v>
      </c>
      <c r="G136" s="159">
        <f t="shared" si="8"/>
        <v>125</v>
      </c>
      <c r="H136" s="159">
        <f t="shared" si="8"/>
        <v>125</v>
      </c>
      <c r="I136" s="159">
        <f t="shared" si="8"/>
        <v>125</v>
      </c>
      <c r="J136" s="159">
        <f t="shared" si="8"/>
        <v>125</v>
      </c>
      <c r="K136" s="159">
        <f t="shared" si="8"/>
        <v>125</v>
      </c>
      <c r="L136" s="159">
        <f t="shared" si="8"/>
        <v>125</v>
      </c>
      <c r="M136" s="159">
        <f t="shared" si="8"/>
        <v>125</v>
      </c>
      <c r="N136" s="159">
        <f t="shared" si="8"/>
        <v>125</v>
      </c>
      <c r="O136" s="159">
        <f t="shared" si="8"/>
        <v>125</v>
      </c>
      <c r="P136" s="159">
        <f t="shared" si="8"/>
        <v>125</v>
      </c>
      <c r="Q136" s="159">
        <f t="shared" si="8"/>
        <v>125</v>
      </c>
      <c r="R136" s="159">
        <f t="shared" si="8"/>
        <v>125</v>
      </c>
      <c r="S136" s="159">
        <f t="shared" si="8"/>
        <v>125</v>
      </c>
      <c r="T136" s="159">
        <f t="shared" si="8"/>
        <v>125</v>
      </c>
      <c r="U136" s="159">
        <f t="shared" si="8"/>
        <v>125</v>
      </c>
      <c r="V136" s="159">
        <f t="shared" si="8"/>
        <v>125</v>
      </c>
      <c r="W136" s="159">
        <f t="shared" si="8"/>
        <v>125</v>
      </c>
      <c r="X136" s="159">
        <f t="shared" si="8"/>
        <v>125</v>
      </c>
      <c r="Y136" s="159">
        <f t="shared" si="8"/>
        <v>125</v>
      </c>
      <c r="Z136" s="159">
        <f t="shared" si="8"/>
        <v>125</v>
      </c>
      <c r="AA136" s="159">
        <f t="shared" si="8"/>
        <v>125</v>
      </c>
      <c r="AB136" s="159">
        <f t="shared" si="8"/>
        <v>125</v>
      </c>
      <c r="AC136" s="159">
        <f t="shared" si="8"/>
        <v>125</v>
      </c>
      <c r="AD136" s="159">
        <f t="shared" si="8"/>
        <v>125</v>
      </c>
      <c r="AE136" s="159">
        <f t="shared" si="8"/>
        <v>125</v>
      </c>
      <c r="AF136" s="159">
        <f t="shared" si="8"/>
        <v>125</v>
      </c>
      <c r="AG136" s="159">
        <f t="shared" si="8"/>
        <v>125</v>
      </c>
      <c r="AH136" s="159">
        <f t="shared" si="8"/>
        <v>125</v>
      </c>
      <c r="AI136" s="159">
        <f t="shared" si="8"/>
        <v>125</v>
      </c>
      <c r="AJ136" s="159">
        <f t="shared" si="8"/>
        <v>125</v>
      </c>
      <c r="AK136" s="159">
        <f t="shared" si="8"/>
        <v>125</v>
      </c>
      <c r="AL136" s="159">
        <f t="shared" si="8"/>
        <v>125</v>
      </c>
      <c r="AM136" s="159">
        <f t="shared" si="8"/>
        <v>125</v>
      </c>
      <c r="AN136" s="159">
        <f t="shared" si="8"/>
        <v>125</v>
      </c>
      <c r="AO136" s="159">
        <f t="shared" si="8"/>
        <v>125</v>
      </c>
    </row>
    <row r="137" spans="4:41" ht="16.5" thickTop="1" thickBot="1" x14ac:dyDescent="0.3">
      <c r="D137" s="55" t="str">
        <f>+D30</f>
        <v>Farmaco 28</v>
      </c>
      <c r="E137" s="156">
        <v>50</v>
      </c>
      <c r="F137" s="159">
        <f t="shared" si="5"/>
        <v>125</v>
      </c>
      <c r="G137" s="159">
        <f t="shared" si="8"/>
        <v>125</v>
      </c>
      <c r="H137" s="159">
        <f t="shared" si="8"/>
        <v>125</v>
      </c>
      <c r="I137" s="159">
        <f t="shared" si="8"/>
        <v>125</v>
      </c>
      <c r="J137" s="159">
        <f t="shared" si="8"/>
        <v>125</v>
      </c>
      <c r="K137" s="159">
        <f t="shared" si="8"/>
        <v>125</v>
      </c>
      <c r="L137" s="159">
        <f t="shared" si="8"/>
        <v>125</v>
      </c>
      <c r="M137" s="159">
        <f t="shared" si="8"/>
        <v>125</v>
      </c>
      <c r="N137" s="159">
        <f t="shared" si="8"/>
        <v>125</v>
      </c>
      <c r="O137" s="159">
        <f t="shared" si="8"/>
        <v>125</v>
      </c>
      <c r="P137" s="159">
        <f t="shared" si="8"/>
        <v>125</v>
      </c>
      <c r="Q137" s="159">
        <f t="shared" si="8"/>
        <v>125</v>
      </c>
      <c r="R137" s="159">
        <f t="shared" si="8"/>
        <v>125</v>
      </c>
      <c r="S137" s="159">
        <f t="shared" si="8"/>
        <v>125</v>
      </c>
      <c r="T137" s="159">
        <f t="shared" si="8"/>
        <v>125</v>
      </c>
      <c r="U137" s="159">
        <f t="shared" si="8"/>
        <v>125</v>
      </c>
      <c r="V137" s="159">
        <f t="shared" si="8"/>
        <v>125</v>
      </c>
      <c r="W137" s="159">
        <f t="shared" si="8"/>
        <v>125</v>
      </c>
      <c r="X137" s="159">
        <f t="shared" si="8"/>
        <v>125</v>
      </c>
      <c r="Y137" s="159">
        <f t="shared" si="8"/>
        <v>125</v>
      </c>
      <c r="Z137" s="159">
        <f t="shared" si="8"/>
        <v>125</v>
      </c>
      <c r="AA137" s="159">
        <f t="shared" si="8"/>
        <v>125</v>
      </c>
      <c r="AB137" s="159">
        <f t="shared" si="8"/>
        <v>125</v>
      </c>
      <c r="AC137" s="159">
        <f t="shared" si="8"/>
        <v>125</v>
      </c>
      <c r="AD137" s="159">
        <f t="shared" si="8"/>
        <v>125</v>
      </c>
      <c r="AE137" s="159">
        <f t="shared" si="8"/>
        <v>125</v>
      </c>
      <c r="AF137" s="159">
        <f t="shared" si="8"/>
        <v>125</v>
      </c>
      <c r="AG137" s="159">
        <f t="shared" si="8"/>
        <v>125</v>
      </c>
      <c r="AH137" s="159">
        <f t="shared" si="8"/>
        <v>125</v>
      </c>
      <c r="AI137" s="159">
        <f t="shared" si="8"/>
        <v>125</v>
      </c>
      <c r="AJ137" s="159">
        <f t="shared" si="8"/>
        <v>125</v>
      </c>
      <c r="AK137" s="159">
        <f t="shared" si="8"/>
        <v>125</v>
      </c>
      <c r="AL137" s="159">
        <f t="shared" si="8"/>
        <v>125</v>
      </c>
      <c r="AM137" s="159">
        <f t="shared" si="8"/>
        <v>125</v>
      </c>
      <c r="AN137" s="159">
        <f t="shared" si="8"/>
        <v>125</v>
      </c>
      <c r="AO137" s="159">
        <f t="shared" si="8"/>
        <v>125</v>
      </c>
    </row>
    <row r="138" spans="4:41" ht="16.5" thickTop="1" thickBot="1" x14ac:dyDescent="0.3">
      <c r="D138" s="55" t="str">
        <f>+D31</f>
        <v>Farmaco 29</v>
      </c>
      <c r="E138" s="156">
        <v>50</v>
      </c>
      <c r="F138" s="159">
        <f t="shared" si="5"/>
        <v>125</v>
      </c>
      <c r="G138" s="159">
        <f t="shared" si="8"/>
        <v>125</v>
      </c>
      <c r="H138" s="159">
        <f t="shared" si="8"/>
        <v>125</v>
      </c>
      <c r="I138" s="159">
        <f t="shared" si="8"/>
        <v>125</v>
      </c>
      <c r="J138" s="159">
        <f t="shared" si="8"/>
        <v>125</v>
      </c>
      <c r="K138" s="159">
        <f t="shared" si="8"/>
        <v>125</v>
      </c>
      <c r="L138" s="159">
        <f t="shared" si="8"/>
        <v>125</v>
      </c>
      <c r="M138" s="159">
        <f t="shared" si="8"/>
        <v>125</v>
      </c>
      <c r="N138" s="159">
        <f t="shared" si="8"/>
        <v>125</v>
      </c>
      <c r="O138" s="159">
        <f t="shared" si="8"/>
        <v>125</v>
      </c>
      <c r="P138" s="159">
        <f t="shared" si="8"/>
        <v>125</v>
      </c>
      <c r="Q138" s="159">
        <f t="shared" si="8"/>
        <v>125</v>
      </c>
      <c r="R138" s="159">
        <f t="shared" si="8"/>
        <v>125</v>
      </c>
      <c r="S138" s="159">
        <f t="shared" si="8"/>
        <v>125</v>
      </c>
      <c r="T138" s="159">
        <f t="shared" si="8"/>
        <v>125</v>
      </c>
      <c r="U138" s="159">
        <f t="shared" si="8"/>
        <v>125</v>
      </c>
      <c r="V138" s="159">
        <f t="shared" si="8"/>
        <v>125</v>
      </c>
      <c r="W138" s="159">
        <f t="shared" si="8"/>
        <v>125</v>
      </c>
      <c r="X138" s="159">
        <f t="shared" si="8"/>
        <v>125</v>
      </c>
      <c r="Y138" s="159">
        <f t="shared" si="8"/>
        <v>125</v>
      </c>
      <c r="Z138" s="159">
        <f t="shared" si="8"/>
        <v>125</v>
      </c>
      <c r="AA138" s="159">
        <f t="shared" si="8"/>
        <v>125</v>
      </c>
      <c r="AB138" s="159">
        <f t="shared" si="8"/>
        <v>125</v>
      </c>
      <c r="AC138" s="159">
        <f t="shared" si="8"/>
        <v>125</v>
      </c>
      <c r="AD138" s="159">
        <f t="shared" si="8"/>
        <v>125</v>
      </c>
      <c r="AE138" s="159">
        <f t="shared" si="8"/>
        <v>125</v>
      </c>
      <c r="AF138" s="159">
        <f t="shared" si="8"/>
        <v>125</v>
      </c>
      <c r="AG138" s="159">
        <f t="shared" si="8"/>
        <v>125</v>
      </c>
      <c r="AH138" s="159">
        <f t="shared" si="8"/>
        <v>125</v>
      </c>
      <c r="AI138" s="159">
        <f t="shared" si="8"/>
        <v>125</v>
      </c>
      <c r="AJ138" s="159">
        <f t="shared" si="8"/>
        <v>125</v>
      </c>
      <c r="AK138" s="159">
        <f t="shared" si="8"/>
        <v>125</v>
      </c>
      <c r="AL138" s="159">
        <f t="shared" si="8"/>
        <v>125</v>
      </c>
      <c r="AM138" s="159">
        <f t="shared" si="8"/>
        <v>125</v>
      </c>
      <c r="AN138" s="159">
        <f t="shared" si="8"/>
        <v>125</v>
      </c>
      <c r="AO138" s="159">
        <f t="shared" si="8"/>
        <v>125</v>
      </c>
    </row>
    <row r="139" spans="4:41" ht="16.5" thickTop="1" thickBot="1" x14ac:dyDescent="0.3">
      <c r="D139" s="55" t="str">
        <f>+D32</f>
        <v>Farmaco 30</v>
      </c>
      <c r="E139" s="156">
        <v>50</v>
      </c>
      <c r="F139" s="159">
        <f t="shared" si="5"/>
        <v>125</v>
      </c>
      <c r="G139" s="159">
        <f t="shared" si="8"/>
        <v>125</v>
      </c>
      <c r="H139" s="159">
        <f t="shared" si="8"/>
        <v>125</v>
      </c>
      <c r="I139" s="159">
        <f t="shared" si="8"/>
        <v>125</v>
      </c>
      <c r="J139" s="159">
        <f t="shared" si="8"/>
        <v>125</v>
      </c>
      <c r="K139" s="159">
        <f t="shared" si="8"/>
        <v>125</v>
      </c>
      <c r="L139" s="159">
        <f t="shared" si="8"/>
        <v>125</v>
      </c>
      <c r="M139" s="159">
        <f t="shared" si="8"/>
        <v>125</v>
      </c>
      <c r="N139" s="159">
        <f t="shared" si="8"/>
        <v>125</v>
      </c>
      <c r="O139" s="159">
        <f t="shared" si="8"/>
        <v>125</v>
      </c>
      <c r="P139" s="159">
        <f t="shared" si="8"/>
        <v>125</v>
      </c>
      <c r="Q139" s="159">
        <f t="shared" si="8"/>
        <v>125</v>
      </c>
      <c r="R139" s="159">
        <f t="shared" si="8"/>
        <v>125</v>
      </c>
      <c r="S139" s="159">
        <f t="shared" si="8"/>
        <v>125</v>
      </c>
      <c r="T139" s="159">
        <f t="shared" si="8"/>
        <v>125</v>
      </c>
      <c r="U139" s="159">
        <f t="shared" si="8"/>
        <v>125</v>
      </c>
      <c r="V139" s="159">
        <f t="shared" si="8"/>
        <v>125</v>
      </c>
      <c r="W139" s="159">
        <f t="shared" si="8"/>
        <v>125</v>
      </c>
      <c r="X139" s="159">
        <f t="shared" si="8"/>
        <v>125</v>
      </c>
      <c r="Y139" s="159">
        <f t="shared" si="8"/>
        <v>125</v>
      </c>
      <c r="Z139" s="159">
        <f t="shared" si="8"/>
        <v>125</v>
      </c>
      <c r="AA139" s="159">
        <f t="shared" ref="G139:AO146" si="9">(2.5*$E139)</f>
        <v>125</v>
      </c>
      <c r="AB139" s="159">
        <f t="shared" si="9"/>
        <v>125</v>
      </c>
      <c r="AC139" s="159">
        <f t="shared" si="9"/>
        <v>125</v>
      </c>
      <c r="AD139" s="159">
        <f t="shared" si="9"/>
        <v>125</v>
      </c>
      <c r="AE139" s="159">
        <f t="shared" si="9"/>
        <v>125</v>
      </c>
      <c r="AF139" s="159">
        <f t="shared" si="9"/>
        <v>125</v>
      </c>
      <c r="AG139" s="159">
        <f t="shared" si="9"/>
        <v>125</v>
      </c>
      <c r="AH139" s="159">
        <f t="shared" si="9"/>
        <v>125</v>
      </c>
      <c r="AI139" s="159">
        <f t="shared" si="9"/>
        <v>125</v>
      </c>
      <c r="AJ139" s="159">
        <f t="shared" si="9"/>
        <v>125</v>
      </c>
      <c r="AK139" s="159">
        <f t="shared" si="9"/>
        <v>125</v>
      </c>
      <c r="AL139" s="159">
        <f t="shared" si="9"/>
        <v>125</v>
      </c>
      <c r="AM139" s="159">
        <f t="shared" si="9"/>
        <v>125</v>
      </c>
      <c r="AN139" s="159">
        <f t="shared" si="9"/>
        <v>125</v>
      </c>
      <c r="AO139" s="159">
        <f t="shared" si="9"/>
        <v>125</v>
      </c>
    </row>
    <row r="140" spans="4:41" ht="16.5" thickTop="1" thickBot="1" x14ac:dyDescent="0.3">
      <c r="D140" s="55" t="str">
        <f>+D33</f>
        <v>Farmaco 31</v>
      </c>
      <c r="E140" s="156">
        <v>50</v>
      </c>
      <c r="F140" s="159">
        <f t="shared" si="5"/>
        <v>125</v>
      </c>
      <c r="G140" s="159">
        <f t="shared" si="9"/>
        <v>125</v>
      </c>
      <c r="H140" s="159">
        <f t="shared" si="9"/>
        <v>125</v>
      </c>
      <c r="I140" s="159">
        <f t="shared" si="9"/>
        <v>125</v>
      </c>
      <c r="J140" s="159">
        <f t="shared" si="9"/>
        <v>125</v>
      </c>
      <c r="K140" s="159">
        <f t="shared" si="9"/>
        <v>125</v>
      </c>
      <c r="L140" s="159">
        <f t="shared" si="9"/>
        <v>125</v>
      </c>
      <c r="M140" s="159">
        <f t="shared" si="9"/>
        <v>125</v>
      </c>
      <c r="N140" s="159">
        <f t="shared" si="9"/>
        <v>125</v>
      </c>
      <c r="O140" s="159">
        <f t="shared" si="9"/>
        <v>125</v>
      </c>
      <c r="P140" s="159">
        <f t="shared" si="9"/>
        <v>125</v>
      </c>
      <c r="Q140" s="159">
        <f t="shared" si="9"/>
        <v>125</v>
      </c>
      <c r="R140" s="159">
        <f t="shared" si="9"/>
        <v>125</v>
      </c>
      <c r="S140" s="159">
        <f t="shared" si="9"/>
        <v>125</v>
      </c>
      <c r="T140" s="159">
        <f t="shared" si="9"/>
        <v>125</v>
      </c>
      <c r="U140" s="159">
        <f t="shared" si="9"/>
        <v>125</v>
      </c>
      <c r="V140" s="159">
        <f t="shared" si="9"/>
        <v>125</v>
      </c>
      <c r="W140" s="159">
        <f t="shared" si="9"/>
        <v>125</v>
      </c>
      <c r="X140" s="159">
        <f t="shared" si="9"/>
        <v>125</v>
      </c>
      <c r="Y140" s="159">
        <f t="shared" si="9"/>
        <v>125</v>
      </c>
      <c r="Z140" s="159">
        <f t="shared" si="9"/>
        <v>125</v>
      </c>
      <c r="AA140" s="159">
        <f t="shared" si="9"/>
        <v>125</v>
      </c>
      <c r="AB140" s="159">
        <f t="shared" si="9"/>
        <v>125</v>
      </c>
      <c r="AC140" s="159">
        <f t="shared" si="9"/>
        <v>125</v>
      </c>
      <c r="AD140" s="159">
        <f t="shared" si="9"/>
        <v>125</v>
      </c>
      <c r="AE140" s="159">
        <f t="shared" si="9"/>
        <v>125</v>
      </c>
      <c r="AF140" s="159">
        <f t="shared" si="9"/>
        <v>125</v>
      </c>
      <c r="AG140" s="159">
        <f t="shared" si="9"/>
        <v>125</v>
      </c>
      <c r="AH140" s="159">
        <f t="shared" si="9"/>
        <v>125</v>
      </c>
      <c r="AI140" s="159">
        <f t="shared" si="9"/>
        <v>125</v>
      </c>
      <c r="AJ140" s="159">
        <f t="shared" si="9"/>
        <v>125</v>
      </c>
      <c r="AK140" s="159">
        <f t="shared" si="9"/>
        <v>125</v>
      </c>
      <c r="AL140" s="159">
        <f t="shared" si="9"/>
        <v>125</v>
      </c>
      <c r="AM140" s="159">
        <f t="shared" si="9"/>
        <v>125</v>
      </c>
      <c r="AN140" s="159">
        <f t="shared" si="9"/>
        <v>125</v>
      </c>
      <c r="AO140" s="159">
        <f t="shared" si="9"/>
        <v>125</v>
      </c>
    </row>
    <row r="141" spans="4:41" ht="16.5" thickTop="1" thickBot="1" x14ac:dyDescent="0.3">
      <c r="D141" s="55" t="str">
        <f>+D34</f>
        <v>Farmaco 32</v>
      </c>
      <c r="E141" s="156">
        <v>50</v>
      </c>
      <c r="F141" s="159">
        <f t="shared" si="5"/>
        <v>125</v>
      </c>
      <c r="G141" s="159">
        <f t="shared" si="9"/>
        <v>125</v>
      </c>
      <c r="H141" s="159">
        <f t="shared" si="9"/>
        <v>125</v>
      </c>
      <c r="I141" s="159">
        <f t="shared" si="9"/>
        <v>125</v>
      </c>
      <c r="J141" s="159">
        <f t="shared" si="9"/>
        <v>125</v>
      </c>
      <c r="K141" s="159">
        <f t="shared" si="9"/>
        <v>125</v>
      </c>
      <c r="L141" s="159">
        <f t="shared" si="9"/>
        <v>125</v>
      </c>
      <c r="M141" s="159">
        <f t="shared" si="9"/>
        <v>125</v>
      </c>
      <c r="N141" s="159">
        <f t="shared" si="9"/>
        <v>125</v>
      </c>
      <c r="O141" s="159">
        <f t="shared" si="9"/>
        <v>125</v>
      </c>
      <c r="P141" s="159">
        <f t="shared" si="9"/>
        <v>125</v>
      </c>
      <c r="Q141" s="159">
        <f t="shared" si="9"/>
        <v>125</v>
      </c>
      <c r="R141" s="159">
        <f t="shared" si="9"/>
        <v>125</v>
      </c>
      <c r="S141" s="159">
        <f t="shared" si="9"/>
        <v>125</v>
      </c>
      <c r="T141" s="159">
        <f t="shared" si="9"/>
        <v>125</v>
      </c>
      <c r="U141" s="159">
        <f t="shared" si="9"/>
        <v>125</v>
      </c>
      <c r="V141" s="159">
        <f t="shared" si="9"/>
        <v>125</v>
      </c>
      <c r="W141" s="159">
        <f t="shared" si="9"/>
        <v>125</v>
      </c>
      <c r="X141" s="159">
        <f t="shared" si="9"/>
        <v>125</v>
      </c>
      <c r="Y141" s="159">
        <f t="shared" si="9"/>
        <v>125</v>
      </c>
      <c r="Z141" s="159">
        <f t="shared" si="9"/>
        <v>125</v>
      </c>
      <c r="AA141" s="159">
        <f t="shared" si="9"/>
        <v>125</v>
      </c>
      <c r="AB141" s="159">
        <f t="shared" si="9"/>
        <v>125</v>
      </c>
      <c r="AC141" s="159">
        <f t="shared" si="9"/>
        <v>125</v>
      </c>
      <c r="AD141" s="159">
        <f t="shared" si="9"/>
        <v>125</v>
      </c>
      <c r="AE141" s="159">
        <f t="shared" si="9"/>
        <v>125</v>
      </c>
      <c r="AF141" s="159">
        <f t="shared" si="9"/>
        <v>125</v>
      </c>
      <c r="AG141" s="159">
        <f t="shared" si="9"/>
        <v>125</v>
      </c>
      <c r="AH141" s="159">
        <f t="shared" si="9"/>
        <v>125</v>
      </c>
      <c r="AI141" s="159">
        <f t="shared" si="9"/>
        <v>125</v>
      </c>
      <c r="AJ141" s="159">
        <f t="shared" si="9"/>
        <v>125</v>
      </c>
      <c r="AK141" s="159">
        <f t="shared" si="9"/>
        <v>125</v>
      </c>
      <c r="AL141" s="159">
        <f t="shared" si="9"/>
        <v>125</v>
      </c>
      <c r="AM141" s="159">
        <f t="shared" si="9"/>
        <v>125</v>
      </c>
      <c r="AN141" s="159">
        <f t="shared" si="9"/>
        <v>125</v>
      </c>
      <c r="AO141" s="159">
        <f t="shared" si="9"/>
        <v>125</v>
      </c>
    </row>
    <row r="142" spans="4:41" ht="16.5" thickTop="1" thickBot="1" x14ac:dyDescent="0.3">
      <c r="D142" s="55" t="str">
        <f>+D35</f>
        <v>Farmaco 33</v>
      </c>
      <c r="E142" s="156">
        <v>50</v>
      </c>
      <c r="F142" s="159">
        <f t="shared" si="5"/>
        <v>125</v>
      </c>
      <c r="G142" s="159">
        <f t="shared" si="9"/>
        <v>125</v>
      </c>
      <c r="H142" s="159">
        <f t="shared" si="9"/>
        <v>125</v>
      </c>
      <c r="I142" s="159">
        <f t="shared" si="9"/>
        <v>125</v>
      </c>
      <c r="J142" s="159">
        <f t="shared" si="9"/>
        <v>125</v>
      </c>
      <c r="K142" s="159">
        <f t="shared" si="9"/>
        <v>125</v>
      </c>
      <c r="L142" s="159">
        <f t="shared" si="9"/>
        <v>125</v>
      </c>
      <c r="M142" s="159">
        <f t="shared" si="9"/>
        <v>125</v>
      </c>
      <c r="N142" s="159">
        <f t="shared" si="9"/>
        <v>125</v>
      </c>
      <c r="O142" s="159">
        <f t="shared" si="9"/>
        <v>125</v>
      </c>
      <c r="P142" s="159">
        <f t="shared" si="9"/>
        <v>125</v>
      </c>
      <c r="Q142" s="159">
        <f t="shared" si="9"/>
        <v>125</v>
      </c>
      <c r="R142" s="159">
        <f t="shared" si="9"/>
        <v>125</v>
      </c>
      <c r="S142" s="159">
        <f t="shared" si="9"/>
        <v>125</v>
      </c>
      <c r="T142" s="159">
        <f t="shared" si="9"/>
        <v>125</v>
      </c>
      <c r="U142" s="159">
        <f t="shared" si="9"/>
        <v>125</v>
      </c>
      <c r="V142" s="159">
        <f t="shared" si="9"/>
        <v>125</v>
      </c>
      <c r="W142" s="159">
        <f t="shared" si="9"/>
        <v>125</v>
      </c>
      <c r="X142" s="159">
        <f t="shared" si="9"/>
        <v>125</v>
      </c>
      <c r="Y142" s="159">
        <f t="shared" si="9"/>
        <v>125</v>
      </c>
      <c r="Z142" s="159">
        <f t="shared" si="9"/>
        <v>125</v>
      </c>
      <c r="AA142" s="159">
        <f t="shared" si="9"/>
        <v>125</v>
      </c>
      <c r="AB142" s="159">
        <f t="shared" si="9"/>
        <v>125</v>
      </c>
      <c r="AC142" s="159">
        <f t="shared" si="9"/>
        <v>125</v>
      </c>
      <c r="AD142" s="159">
        <f t="shared" si="9"/>
        <v>125</v>
      </c>
      <c r="AE142" s="159">
        <f t="shared" si="9"/>
        <v>125</v>
      </c>
      <c r="AF142" s="159">
        <f t="shared" si="9"/>
        <v>125</v>
      </c>
      <c r="AG142" s="159">
        <f t="shared" si="9"/>
        <v>125</v>
      </c>
      <c r="AH142" s="159">
        <f t="shared" si="9"/>
        <v>125</v>
      </c>
      <c r="AI142" s="159">
        <f t="shared" si="9"/>
        <v>125</v>
      </c>
      <c r="AJ142" s="159">
        <f t="shared" si="9"/>
        <v>125</v>
      </c>
      <c r="AK142" s="159">
        <f t="shared" si="9"/>
        <v>125</v>
      </c>
      <c r="AL142" s="159">
        <f t="shared" si="9"/>
        <v>125</v>
      </c>
      <c r="AM142" s="159">
        <f t="shared" si="9"/>
        <v>125</v>
      </c>
      <c r="AN142" s="159">
        <f t="shared" si="9"/>
        <v>125</v>
      </c>
      <c r="AO142" s="159">
        <f t="shared" si="9"/>
        <v>125</v>
      </c>
    </row>
    <row r="143" spans="4:41" ht="16.5" thickTop="1" thickBot="1" x14ac:dyDescent="0.3">
      <c r="D143" s="55" t="str">
        <f>+D36</f>
        <v>Farmaco 34</v>
      </c>
      <c r="E143" s="156">
        <v>50</v>
      </c>
      <c r="F143" s="159">
        <f t="shared" si="5"/>
        <v>125</v>
      </c>
      <c r="G143" s="159">
        <f t="shared" si="9"/>
        <v>125</v>
      </c>
      <c r="H143" s="159">
        <f t="shared" si="9"/>
        <v>125</v>
      </c>
      <c r="I143" s="159">
        <f t="shared" si="9"/>
        <v>125</v>
      </c>
      <c r="J143" s="159">
        <f t="shared" si="9"/>
        <v>125</v>
      </c>
      <c r="K143" s="159">
        <f t="shared" si="9"/>
        <v>125</v>
      </c>
      <c r="L143" s="159">
        <f t="shared" si="9"/>
        <v>125</v>
      </c>
      <c r="M143" s="159">
        <f t="shared" si="9"/>
        <v>125</v>
      </c>
      <c r="N143" s="159">
        <f t="shared" si="9"/>
        <v>125</v>
      </c>
      <c r="O143" s="159">
        <f t="shared" si="9"/>
        <v>125</v>
      </c>
      <c r="P143" s="159">
        <f t="shared" si="9"/>
        <v>125</v>
      </c>
      <c r="Q143" s="159">
        <f t="shared" si="9"/>
        <v>125</v>
      </c>
      <c r="R143" s="159">
        <f t="shared" si="9"/>
        <v>125</v>
      </c>
      <c r="S143" s="159">
        <f t="shared" si="9"/>
        <v>125</v>
      </c>
      <c r="T143" s="159">
        <f t="shared" si="9"/>
        <v>125</v>
      </c>
      <c r="U143" s="159">
        <f t="shared" si="9"/>
        <v>125</v>
      </c>
      <c r="V143" s="159">
        <f t="shared" si="9"/>
        <v>125</v>
      </c>
      <c r="W143" s="159">
        <f t="shared" si="9"/>
        <v>125</v>
      </c>
      <c r="X143" s="159">
        <f t="shared" si="9"/>
        <v>125</v>
      </c>
      <c r="Y143" s="159">
        <f t="shared" si="9"/>
        <v>125</v>
      </c>
      <c r="Z143" s="159">
        <f t="shared" si="9"/>
        <v>125</v>
      </c>
      <c r="AA143" s="159">
        <f t="shared" si="9"/>
        <v>125</v>
      </c>
      <c r="AB143" s="159">
        <f t="shared" si="9"/>
        <v>125</v>
      </c>
      <c r="AC143" s="159">
        <f t="shared" si="9"/>
        <v>125</v>
      </c>
      <c r="AD143" s="159">
        <f t="shared" si="9"/>
        <v>125</v>
      </c>
      <c r="AE143" s="159">
        <f t="shared" si="9"/>
        <v>125</v>
      </c>
      <c r="AF143" s="159">
        <f t="shared" si="9"/>
        <v>125</v>
      </c>
      <c r="AG143" s="159">
        <f t="shared" si="9"/>
        <v>125</v>
      </c>
      <c r="AH143" s="159">
        <f t="shared" si="9"/>
        <v>125</v>
      </c>
      <c r="AI143" s="159">
        <f t="shared" si="9"/>
        <v>125</v>
      </c>
      <c r="AJ143" s="159">
        <f t="shared" si="9"/>
        <v>125</v>
      </c>
      <c r="AK143" s="159">
        <f t="shared" si="9"/>
        <v>125</v>
      </c>
      <c r="AL143" s="159">
        <f t="shared" si="9"/>
        <v>125</v>
      </c>
      <c r="AM143" s="159">
        <f t="shared" si="9"/>
        <v>125</v>
      </c>
      <c r="AN143" s="159">
        <f t="shared" si="9"/>
        <v>125</v>
      </c>
      <c r="AO143" s="159">
        <f t="shared" si="9"/>
        <v>125</v>
      </c>
    </row>
    <row r="144" spans="4:41" ht="16.5" thickTop="1" thickBot="1" x14ac:dyDescent="0.3">
      <c r="D144" s="55" t="str">
        <f>+D37</f>
        <v>Farmaco 35</v>
      </c>
      <c r="E144" s="156">
        <v>50</v>
      </c>
      <c r="F144" s="159">
        <f t="shared" si="5"/>
        <v>125</v>
      </c>
      <c r="G144" s="159">
        <f t="shared" si="9"/>
        <v>125</v>
      </c>
      <c r="H144" s="159">
        <f t="shared" si="9"/>
        <v>125</v>
      </c>
      <c r="I144" s="159">
        <f t="shared" si="9"/>
        <v>125</v>
      </c>
      <c r="J144" s="159">
        <f t="shared" si="9"/>
        <v>125</v>
      </c>
      <c r="K144" s="159">
        <f t="shared" si="9"/>
        <v>125</v>
      </c>
      <c r="L144" s="159">
        <f t="shared" si="9"/>
        <v>125</v>
      </c>
      <c r="M144" s="159">
        <f t="shared" si="9"/>
        <v>125</v>
      </c>
      <c r="N144" s="159">
        <f t="shared" si="9"/>
        <v>125</v>
      </c>
      <c r="O144" s="159">
        <f t="shared" si="9"/>
        <v>125</v>
      </c>
      <c r="P144" s="159">
        <f t="shared" si="9"/>
        <v>125</v>
      </c>
      <c r="Q144" s="159">
        <f t="shared" si="9"/>
        <v>125</v>
      </c>
      <c r="R144" s="159">
        <f t="shared" si="9"/>
        <v>125</v>
      </c>
      <c r="S144" s="159">
        <f t="shared" si="9"/>
        <v>125</v>
      </c>
      <c r="T144" s="159">
        <f t="shared" si="9"/>
        <v>125</v>
      </c>
      <c r="U144" s="159">
        <f t="shared" si="9"/>
        <v>125</v>
      </c>
      <c r="V144" s="159">
        <f t="shared" si="9"/>
        <v>125</v>
      </c>
      <c r="W144" s="159">
        <f t="shared" si="9"/>
        <v>125</v>
      </c>
      <c r="X144" s="159">
        <f t="shared" si="9"/>
        <v>125</v>
      </c>
      <c r="Y144" s="159">
        <f t="shared" si="9"/>
        <v>125</v>
      </c>
      <c r="Z144" s="159">
        <f t="shared" si="9"/>
        <v>125</v>
      </c>
      <c r="AA144" s="159">
        <f t="shared" si="9"/>
        <v>125</v>
      </c>
      <c r="AB144" s="159">
        <f t="shared" si="9"/>
        <v>125</v>
      </c>
      <c r="AC144" s="159">
        <f t="shared" si="9"/>
        <v>125</v>
      </c>
      <c r="AD144" s="159">
        <f t="shared" si="9"/>
        <v>125</v>
      </c>
      <c r="AE144" s="159">
        <f t="shared" si="9"/>
        <v>125</v>
      </c>
      <c r="AF144" s="159">
        <f t="shared" si="9"/>
        <v>125</v>
      </c>
      <c r="AG144" s="159">
        <f t="shared" si="9"/>
        <v>125</v>
      </c>
      <c r="AH144" s="159">
        <f t="shared" si="9"/>
        <v>125</v>
      </c>
      <c r="AI144" s="159">
        <f t="shared" si="9"/>
        <v>125</v>
      </c>
      <c r="AJ144" s="159">
        <f t="shared" si="9"/>
        <v>125</v>
      </c>
      <c r="AK144" s="159">
        <f t="shared" si="9"/>
        <v>125</v>
      </c>
      <c r="AL144" s="159">
        <f t="shared" si="9"/>
        <v>125</v>
      </c>
      <c r="AM144" s="159">
        <f t="shared" si="9"/>
        <v>125</v>
      </c>
      <c r="AN144" s="159">
        <f t="shared" si="9"/>
        <v>125</v>
      </c>
      <c r="AO144" s="159">
        <f t="shared" si="9"/>
        <v>125</v>
      </c>
    </row>
    <row r="145" spans="4:41" ht="16.5" thickTop="1" thickBot="1" x14ac:dyDescent="0.3">
      <c r="D145" s="55" t="str">
        <f>+D38</f>
        <v>Farmaco 36</v>
      </c>
      <c r="E145" s="156">
        <v>50</v>
      </c>
      <c r="F145" s="159">
        <f t="shared" si="5"/>
        <v>125</v>
      </c>
      <c r="G145" s="159">
        <f t="shared" si="9"/>
        <v>125</v>
      </c>
      <c r="H145" s="159">
        <f t="shared" si="9"/>
        <v>125</v>
      </c>
      <c r="I145" s="159">
        <f t="shared" si="9"/>
        <v>125</v>
      </c>
      <c r="J145" s="159">
        <f t="shared" si="9"/>
        <v>125</v>
      </c>
      <c r="K145" s="159">
        <f t="shared" si="9"/>
        <v>125</v>
      </c>
      <c r="L145" s="159">
        <f t="shared" si="9"/>
        <v>125</v>
      </c>
      <c r="M145" s="159">
        <f t="shared" si="9"/>
        <v>125</v>
      </c>
      <c r="N145" s="159">
        <f t="shared" si="9"/>
        <v>125</v>
      </c>
      <c r="O145" s="159">
        <f t="shared" si="9"/>
        <v>125</v>
      </c>
      <c r="P145" s="159">
        <f t="shared" si="9"/>
        <v>125</v>
      </c>
      <c r="Q145" s="159">
        <f t="shared" si="9"/>
        <v>125</v>
      </c>
      <c r="R145" s="159">
        <f t="shared" si="9"/>
        <v>125</v>
      </c>
      <c r="S145" s="159">
        <f t="shared" si="9"/>
        <v>125</v>
      </c>
      <c r="T145" s="159">
        <f t="shared" si="9"/>
        <v>125</v>
      </c>
      <c r="U145" s="159">
        <f t="shared" si="9"/>
        <v>125</v>
      </c>
      <c r="V145" s="159">
        <f t="shared" si="9"/>
        <v>125</v>
      </c>
      <c r="W145" s="159">
        <f t="shared" si="9"/>
        <v>125</v>
      </c>
      <c r="X145" s="159">
        <f t="shared" si="9"/>
        <v>125</v>
      </c>
      <c r="Y145" s="159">
        <f t="shared" si="9"/>
        <v>125</v>
      </c>
      <c r="Z145" s="159">
        <f t="shared" si="9"/>
        <v>125</v>
      </c>
      <c r="AA145" s="159">
        <f t="shared" si="9"/>
        <v>125</v>
      </c>
      <c r="AB145" s="159">
        <f t="shared" si="9"/>
        <v>125</v>
      </c>
      <c r="AC145" s="159">
        <f t="shared" si="9"/>
        <v>125</v>
      </c>
      <c r="AD145" s="159">
        <f t="shared" si="9"/>
        <v>125</v>
      </c>
      <c r="AE145" s="159">
        <f t="shared" si="9"/>
        <v>125</v>
      </c>
      <c r="AF145" s="159">
        <f t="shared" si="9"/>
        <v>125</v>
      </c>
      <c r="AG145" s="159">
        <f t="shared" si="9"/>
        <v>125</v>
      </c>
      <c r="AH145" s="159">
        <f t="shared" si="9"/>
        <v>125</v>
      </c>
      <c r="AI145" s="159">
        <f t="shared" si="9"/>
        <v>125</v>
      </c>
      <c r="AJ145" s="159">
        <f t="shared" si="9"/>
        <v>125</v>
      </c>
      <c r="AK145" s="159">
        <f t="shared" si="9"/>
        <v>125</v>
      </c>
      <c r="AL145" s="159">
        <f t="shared" si="9"/>
        <v>125</v>
      </c>
      <c r="AM145" s="159">
        <f t="shared" si="9"/>
        <v>125</v>
      </c>
      <c r="AN145" s="159">
        <f t="shared" si="9"/>
        <v>125</v>
      </c>
      <c r="AO145" s="159">
        <f t="shared" si="9"/>
        <v>125</v>
      </c>
    </row>
    <row r="146" spans="4:41" ht="16.5" thickTop="1" thickBot="1" x14ac:dyDescent="0.3">
      <c r="D146" s="55" t="str">
        <f>+D39</f>
        <v>Farmaco 37</v>
      </c>
      <c r="E146" s="156">
        <v>50</v>
      </c>
      <c r="F146" s="159">
        <f t="shared" si="5"/>
        <v>125</v>
      </c>
      <c r="G146" s="159">
        <f t="shared" si="9"/>
        <v>125</v>
      </c>
      <c r="H146" s="159">
        <f t="shared" si="9"/>
        <v>125</v>
      </c>
      <c r="I146" s="159">
        <f t="shared" si="9"/>
        <v>125</v>
      </c>
      <c r="J146" s="159">
        <f t="shared" si="9"/>
        <v>125</v>
      </c>
      <c r="K146" s="159">
        <f t="shared" si="9"/>
        <v>125</v>
      </c>
      <c r="L146" s="159">
        <f t="shared" si="9"/>
        <v>125</v>
      </c>
      <c r="M146" s="159">
        <f t="shared" si="9"/>
        <v>125</v>
      </c>
      <c r="N146" s="159">
        <f t="shared" si="9"/>
        <v>125</v>
      </c>
      <c r="O146" s="159">
        <f t="shared" si="9"/>
        <v>125</v>
      </c>
      <c r="P146" s="159">
        <f t="shared" si="9"/>
        <v>125</v>
      </c>
      <c r="Q146" s="159">
        <f t="shared" si="9"/>
        <v>125</v>
      </c>
      <c r="R146" s="159">
        <f t="shared" si="9"/>
        <v>125</v>
      </c>
      <c r="S146" s="159">
        <f t="shared" si="9"/>
        <v>125</v>
      </c>
      <c r="T146" s="159">
        <f t="shared" si="9"/>
        <v>125</v>
      </c>
      <c r="U146" s="159">
        <f t="shared" si="9"/>
        <v>125</v>
      </c>
      <c r="V146" s="159">
        <f t="shared" si="9"/>
        <v>125</v>
      </c>
      <c r="W146" s="159">
        <f t="shared" si="9"/>
        <v>125</v>
      </c>
      <c r="X146" s="159">
        <f t="shared" si="9"/>
        <v>125</v>
      </c>
      <c r="Y146" s="159">
        <f t="shared" si="9"/>
        <v>125</v>
      </c>
      <c r="Z146" s="159">
        <f t="shared" si="9"/>
        <v>125</v>
      </c>
      <c r="AA146" s="159">
        <f t="shared" si="9"/>
        <v>125</v>
      </c>
      <c r="AB146" s="159">
        <f t="shared" si="9"/>
        <v>125</v>
      </c>
      <c r="AC146" s="159">
        <f t="shared" si="9"/>
        <v>125</v>
      </c>
      <c r="AD146" s="159">
        <f t="shared" si="9"/>
        <v>125</v>
      </c>
      <c r="AE146" s="159">
        <f t="shared" si="9"/>
        <v>125</v>
      </c>
      <c r="AF146" s="159">
        <f t="shared" si="9"/>
        <v>125</v>
      </c>
      <c r="AG146" s="159">
        <f t="shared" si="9"/>
        <v>125</v>
      </c>
      <c r="AH146" s="159">
        <f t="shared" si="9"/>
        <v>125</v>
      </c>
      <c r="AI146" s="159">
        <f t="shared" si="9"/>
        <v>125</v>
      </c>
      <c r="AJ146" s="159">
        <f t="shared" si="9"/>
        <v>125</v>
      </c>
      <c r="AK146" s="159">
        <f t="shared" ref="G146:AO154" si="10">(2.5*$E146)</f>
        <v>125</v>
      </c>
      <c r="AL146" s="159">
        <f t="shared" si="10"/>
        <v>125</v>
      </c>
      <c r="AM146" s="159">
        <f t="shared" si="10"/>
        <v>125</v>
      </c>
      <c r="AN146" s="159">
        <f t="shared" si="10"/>
        <v>125</v>
      </c>
      <c r="AO146" s="159">
        <f t="shared" si="10"/>
        <v>125</v>
      </c>
    </row>
    <row r="147" spans="4:41" ht="16.5" thickTop="1" thickBot="1" x14ac:dyDescent="0.3">
      <c r="D147" s="55" t="str">
        <f>+D40</f>
        <v>Farmaco 38</v>
      </c>
      <c r="E147" s="156">
        <v>50</v>
      </c>
      <c r="F147" s="159">
        <f t="shared" si="5"/>
        <v>125</v>
      </c>
      <c r="G147" s="159">
        <f t="shared" si="10"/>
        <v>125</v>
      </c>
      <c r="H147" s="159">
        <f t="shared" si="10"/>
        <v>125</v>
      </c>
      <c r="I147" s="159">
        <f t="shared" si="10"/>
        <v>125</v>
      </c>
      <c r="J147" s="159">
        <f t="shared" si="10"/>
        <v>125</v>
      </c>
      <c r="K147" s="159">
        <f t="shared" si="10"/>
        <v>125</v>
      </c>
      <c r="L147" s="159">
        <f t="shared" si="10"/>
        <v>125</v>
      </c>
      <c r="M147" s="159">
        <f t="shared" si="10"/>
        <v>125</v>
      </c>
      <c r="N147" s="159">
        <f t="shared" si="10"/>
        <v>125</v>
      </c>
      <c r="O147" s="159">
        <f t="shared" si="10"/>
        <v>125</v>
      </c>
      <c r="P147" s="159">
        <f t="shared" si="10"/>
        <v>125</v>
      </c>
      <c r="Q147" s="159">
        <f t="shared" si="10"/>
        <v>125</v>
      </c>
      <c r="R147" s="159">
        <f t="shared" si="10"/>
        <v>125</v>
      </c>
      <c r="S147" s="159">
        <f t="shared" si="10"/>
        <v>125</v>
      </c>
      <c r="T147" s="159">
        <f t="shared" si="10"/>
        <v>125</v>
      </c>
      <c r="U147" s="159">
        <f t="shared" si="10"/>
        <v>125</v>
      </c>
      <c r="V147" s="159">
        <f t="shared" si="10"/>
        <v>125</v>
      </c>
      <c r="W147" s="159">
        <f t="shared" si="10"/>
        <v>125</v>
      </c>
      <c r="X147" s="159">
        <f t="shared" si="10"/>
        <v>125</v>
      </c>
      <c r="Y147" s="159">
        <f t="shared" si="10"/>
        <v>125</v>
      </c>
      <c r="Z147" s="159">
        <f t="shared" si="10"/>
        <v>125</v>
      </c>
      <c r="AA147" s="159">
        <f t="shared" si="10"/>
        <v>125</v>
      </c>
      <c r="AB147" s="159">
        <f t="shared" si="10"/>
        <v>125</v>
      </c>
      <c r="AC147" s="159">
        <f t="shared" si="10"/>
        <v>125</v>
      </c>
      <c r="AD147" s="159">
        <f t="shared" si="10"/>
        <v>125</v>
      </c>
      <c r="AE147" s="159">
        <f t="shared" si="10"/>
        <v>125</v>
      </c>
      <c r="AF147" s="159">
        <f t="shared" si="10"/>
        <v>125</v>
      </c>
      <c r="AG147" s="159">
        <f t="shared" si="10"/>
        <v>125</v>
      </c>
      <c r="AH147" s="159">
        <f t="shared" si="10"/>
        <v>125</v>
      </c>
      <c r="AI147" s="159">
        <f t="shared" si="10"/>
        <v>125</v>
      </c>
      <c r="AJ147" s="159">
        <f t="shared" si="10"/>
        <v>125</v>
      </c>
      <c r="AK147" s="159">
        <f t="shared" si="10"/>
        <v>125</v>
      </c>
      <c r="AL147" s="159">
        <f t="shared" si="10"/>
        <v>125</v>
      </c>
      <c r="AM147" s="159">
        <f t="shared" si="10"/>
        <v>125</v>
      </c>
      <c r="AN147" s="159">
        <f t="shared" si="10"/>
        <v>125</v>
      </c>
      <c r="AO147" s="159">
        <f t="shared" si="10"/>
        <v>125</v>
      </c>
    </row>
    <row r="148" spans="4:41" ht="16.5" thickTop="1" thickBot="1" x14ac:dyDescent="0.3">
      <c r="D148" s="55" t="str">
        <f>+D41</f>
        <v>Farmaco 39</v>
      </c>
      <c r="E148" s="156">
        <v>50</v>
      </c>
      <c r="F148" s="159">
        <f t="shared" si="5"/>
        <v>125</v>
      </c>
      <c r="G148" s="159">
        <f t="shared" si="10"/>
        <v>125</v>
      </c>
      <c r="H148" s="159">
        <f t="shared" si="10"/>
        <v>125</v>
      </c>
      <c r="I148" s="159">
        <f t="shared" si="10"/>
        <v>125</v>
      </c>
      <c r="J148" s="159">
        <f t="shared" si="10"/>
        <v>125</v>
      </c>
      <c r="K148" s="159">
        <f t="shared" si="10"/>
        <v>125</v>
      </c>
      <c r="L148" s="159">
        <f t="shared" si="10"/>
        <v>125</v>
      </c>
      <c r="M148" s="159">
        <f t="shared" si="10"/>
        <v>125</v>
      </c>
      <c r="N148" s="159">
        <f t="shared" si="10"/>
        <v>125</v>
      </c>
      <c r="O148" s="159">
        <f t="shared" si="10"/>
        <v>125</v>
      </c>
      <c r="P148" s="159">
        <f t="shared" si="10"/>
        <v>125</v>
      </c>
      <c r="Q148" s="159">
        <f t="shared" si="10"/>
        <v>125</v>
      </c>
      <c r="R148" s="159">
        <f t="shared" si="10"/>
        <v>125</v>
      </c>
      <c r="S148" s="159">
        <f t="shared" si="10"/>
        <v>125</v>
      </c>
      <c r="T148" s="159">
        <f t="shared" si="10"/>
        <v>125</v>
      </c>
      <c r="U148" s="159">
        <f t="shared" si="10"/>
        <v>125</v>
      </c>
      <c r="V148" s="159">
        <f t="shared" si="10"/>
        <v>125</v>
      </c>
      <c r="W148" s="159">
        <f t="shared" si="10"/>
        <v>125</v>
      </c>
      <c r="X148" s="159">
        <f t="shared" si="10"/>
        <v>125</v>
      </c>
      <c r="Y148" s="159">
        <f t="shared" si="10"/>
        <v>125</v>
      </c>
      <c r="Z148" s="159">
        <f t="shared" si="10"/>
        <v>125</v>
      </c>
      <c r="AA148" s="159">
        <f t="shared" si="10"/>
        <v>125</v>
      </c>
      <c r="AB148" s="159">
        <f t="shared" si="10"/>
        <v>125</v>
      </c>
      <c r="AC148" s="159">
        <f t="shared" si="10"/>
        <v>125</v>
      </c>
      <c r="AD148" s="159">
        <f t="shared" si="10"/>
        <v>125</v>
      </c>
      <c r="AE148" s="159">
        <f t="shared" si="10"/>
        <v>125</v>
      </c>
      <c r="AF148" s="159">
        <f t="shared" si="10"/>
        <v>125</v>
      </c>
      <c r="AG148" s="159">
        <f t="shared" si="10"/>
        <v>125</v>
      </c>
      <c r="AH148" s="159">
        <f t="shared" si="10"/>
        <v>125</v>
      </c>
      <c r="AI148" s="159">
        <f t="shared" si="10"/>
        <v>125</v>
      </c>
      <c r="AJ148" s="159">
        <f t="shared" si="10"/>
        <v>125</v>
      </c>
      <c r="AK148" s="159">
        <f t="shared" si="10"/>
        <v>125</v>
      </c>
      <c r="AL148" s="159">
        <f t="shared" si="10"/>
        <v>125</v>
      </c>
      <c r="AM148" s="159">
        <f t="shared" si="10"/>
        <v>125</v>
      </c>
      <c r="AN148" s="159">
        <f t="shared" si="10"/>
        <v>125</v>
      </c>
      <c r="AO148" s="159">
        <f t="shared" si="10"/>
        <v>125</v>
      </c>
    </row>
    <row r="149" spans="4:41" ht="16.5" thickTop="1" thickBot="1" x14ac:dyDescent="0.3">
      <c r="D149" s="55" t="str">
        <f>+D42</f>
        <v>Farmaco 40</v>
      </c>
      <c r="E149" s="156">
        <v>50</v>
      </c>
      <c r="F149" s="159">
        <f t="shared" si="5"/>
        <v>125</v>
      </c>
      <c r="G149" s="159">
        <f t="shared" si="10"/>
        <v>125</v>
      </c>
      <c r="H149" s="159">
        <f t="shared" si="10"/>
        <v>125</v>
      </c>
      <c r="I149" s="159">
        <f t="shared" si="10"/>
        <v>125</v>
      </c>
      <c r="J149" s="159">
        <f t="shared" si="10"/>
        <v>125</v>
      </c>
      <c r="K149" s="159">
        <f t="shared" si="10"/>
        <v>125</v>
      </c>
      <c r="L149" s="159">
        <f t="shared" si="10"/>
        <v>125</v>
      </c>
      <c r="M149" s="159">
        <f t="shared" si="10"/>
        <v>125</v>
      </c>
      <c r="N149" s="159">
        <f t="shared" si="10"/>
        <v>125</v>
      </c>
      <c r="O149" s="159">
        <f t="shared" si="10"/>
        <v>125</v>
      </c>
      <c r="P149" s="159">
        <f t="shared" si="10"/>
        <v>125</v>
      </c>
      <c r="Q149" s="159">
        <f t="shared" si="10"/>
        <v>125</v>
      </c>
      <c r="R149" s="159">
        <f t="shared" si="10"/>
        <v>125</v>
      </c>
      <c r="S149" s="159">
        <f t="shared" si="10"/>
        <v>125</v>
      </c>
      <c r="T149" s="159">
        <f t="shared" si="10"/>
        <v>125</v>
      </c>
      <c r="U149" s="159">
        <f t="shared" si="10"/>
        <v>125</v>
      </c>
      <c r="V149" s="159">
        <f t="shared" si="10"/>
        <v>125</v>
      </c>
      <c r="W149" s="159">
        <f t="shared" si="10"/>
        <v>125</v>
      </c>
      <c r="X149" s="159">
        <f t="shared" si="10"/>
        <v>125</v>
      </c>
      <c r="Y149" s="159">
        <f t="shared" si="10"/>
        <v>125</v>
      </c>
      <c r="Z149" s="159">
        <f t="shared" si="10"/>
        <v>125</v>
      </c>
      <c r="AA149" s="159">
        <f t="shared" si="10"/>
        <v>125</v>
      </c>
      <c r="AB149" s="159">
        <f t="shared" si="10"/>
        <v>125</v>
      </c>
      <c r="AC149" s="159">
        <f t="shared" si="10"/>
        <v>125</v>
      </c>
      <c r="AD149" s="159">
        <f t="shared" si="10"/>
        <v>125</v>
      </c>
      <c r="AE149" s="159">
        <f t="shared" si="10"/>
        <v>125</v>
      </c>
      <c r="AF149" s="159">
        <f t="shared" si="10"/>
        <v>125</v>
      </c>
      <c r="AG149" s="159">
        <f t="shared" si="10"/>
        <v>125</v>
      </c>
      <c r="AH149" s="159">
        <f t="shared" si="10"/>
        <v>125</v>
      </c>
      <c r="AI149" s="159">
        <f t="shared" si="10"/>
        <v>125</v>
      </c>
      <c r="AJ149" s="159">
        <f t="shared" si="10"/>
        <v>125</v>
      </c>
      <c r="AK149" s="159">
        <f t="shared" si="10"/>
        <v>125</v>
      </c>
      <c r="AL149" s="159">
        <f t="shared" si="10"/>
        <v>125</v>
      </c>
      <c r="AM149" s="159">
        <f t="shared" si="10"/>
        <v>125</v>
      </c>
      <c r="AN149" s="159">
        <f t="shared" si="10"/>
        <v>125</v>
      </c>
      <c r="AO149" s="159">
        <f t="shared" si="10"/>
        <v>125</v>
      </c>
    </row>
    <row r="150" spans="4:41" ht="16.5" thickTop="1" thickBot="1" x14ac:dyDescent="0.3">
      <c r="D150" s="55" t="str">
        <f>+D43</f>
        <v>Farmaco 41</v>
      </c>
      <c r="E150" s="156">
        <v>50</v>
      </c>
      <c r="F150" s="159">
        <f t="shared" si="5"/>
        <v>125</v>
      </c>
      <c r="G150" s="159">
        <f t="shared" si="10"/>
        <v>125</v>
      </c>
      <c r="H150" s="159">
        <f t="shared" si="10"/>
        <v>125</v>
      </c>
      <c r="I150" s="159">
        <f t="shared" si="10"/>
        <v>125</v>
      </c>
      <c r="J150" s="159">
        <f t="shared" si="10"/>
        <v>125</v>
      </c>
      <c r="K150" s="159">
        <f t="shared" si="10"/>
        <v>125</v>
      </c>
      <c r="L150" s="159">
        <f t="shared" si="10"/>
        <v>125</v>
      </c>
      <c r="M150" s="159">
        <f t="shared" si="10"/>
        <v>125</v>
      </c>
      <c r="N150" s="159">
        <f t="shared" si="10"/>
        <v>125</v>
      </c>
      <c r="O150" s="159">
        <f t="shared" si="10"/>
        <v>125</v>
      </c>
      <c r="P150" s="159">
        <f t="shared" si="10"/>
        <v>125</v>
      </c>
      <c r="Q150" s="159">
        <f t="shared" si="10"/>
        <v>125</v>
      </c>
      <c r="R150" s="159">
        <f t="shared" si="10"/>
        <v>125</v>
      </c>
      <c r="S150" s="159">
        <f t="shared" si="10"/>
        <v>125</v>
      </c>
      <c r="T150" s="159">
        <f t="shared" si="10"/>
        <v>125</v>
      </c>
      <c r="U150" s="159">
        <f t="shared" si="10"/>
        <v>125</v>
      </c>
      <c r="V150" s="159">
        <f t="shared" si="10"/>
        <v>125</v>
      </c>
      <c r="W150" s="159">
        <f t="shared" si="10"/>
        <v>125</v>
      </c>
      <c r="X150" s="159">
        <f t="shared" si="10"/>
        <v>125</v>
      </c>
      <c r="Y150" s="159">
        <f t="shared" si="10"/>
        <v>125</v>
      </c>
      <c r="Z150" s="159">
        <f t="shared" si="10"/>
        <v>125</v>
      </c>
      <c r="AA150" s="159">
        <f t="shared" si="10"/>
        <v>125</v>
      </c>
      <c r="AB150" s="159">
        <f t="shared" si="10"/>
        <v>125</v>
      </c>
      <c r="AC150" s="159">
        <f t="shared" si="10"/>
        <v>125</v>
      </c>
      <c r="AD150" s="159">
        <f t="shared" si="10"/>
        <v>125</v>
      </c>
      <c r="AE150" s="159">
        <f t="shared" si="10"/>
        <v>125</v>
      </c>
      <c r="AF150" s="159">
        <f t="shared" si="10"/>
        <v>125</v>
      </c>
      <c r="AG150" s="159">
        <f t="shared" si="10"/>
        <v>125</v>
      </c>
      <c r="AH150" s="159">
        <f t="shared" si="10"/>
        <v>125</v>
      </c>
      <c r="AI150" s="159">
        <f t="shared" si="10"/>
        <v>125</v>
      </c>
      <c r="AJ150" s="159">
        <f t="shared" si="10"/>
        <v>125</v>
      </c>
      <c r="AK150" s="159">
        <f t="shared" si="10"/>
        <v>125</v>
      </c>
      <c r="AL150" s="159">
        <f t="shared" si="10"/>
        <v>125</v>
      </c>
      <c r="AM150" s="159">
        <f t="shared" si="10"/>
        <v>125</v>
      </c>
      <c r="AN150" s="159">
        <f t="shared" si="10"/>
        <v>125</v>
      </c>
      <c r="AO150" s="159">
        <f t="shared" si="10"/>
        <v>125</v>
      </c>
    </row>
    <row r="151" spans="4:41" ht="16.5" thickTop="1" thickBot="1" x14ac:dyDescent="0.3">
      <c r="D151" s="55" t="str">
        <f>+D44</f>
        <v>Farmaco 42</v>
      </c>
      <c r="E151" s="156">
        <v>50</v>
      </c>
      <c r="F151" s="159">
        <f t="shared" si="5"/>
        <v>125</v>
      </c>
      <c r="G151" s="159">
        <f t="shared" si="10"/>
        <v>125</v>
      </c>
      <c r="H151" s="159">
        <f t="shared" si="10"/>
        <v>125</v>
      </c>
      <c r="I151" s="159">
        <f t="shared" si="10"/>
        <v>125</v>
      </c>
      <c r="J151" s="159">
        <f t="shared" si="10"/>
        <v>125</v>
      </c>
      <c r="K151" s="159">
        <f t="shared" si="10"/>
        <v>125</v>
      </c>
      <c r="L151" s="159">
        <f t="shared" si="10"/>
        <v>125</v>
      </c>
      <c r="M151" s="159">
        <f t="shared" si="10"/>
        <v>125</v>
      </c>
      <c r="N151" s="159">
        <f t="shared" si="10"/>
        <v>125</v>
      </c>
      <c r="O151" s="159">
        <f t="shared" si="10"/>
        <v>125</v>
      </c>
      <c r="P151" s="159">
        <f t="shared" si="10"/>
        <v>125</v>
      </c>
      <c r="Q151" s="159">
        <f t="shared" si="10"/>
        <v>125</v>
      </c>
      <c r="R151" s="159">
        <f t="shared" si="10"/>
        <v>125</v>
      </c>
      <c r="S151" s="159">
        <f t="shared" si="10"/>
        <v>125</v>
      </c>
      <c r="T151" s="159">
        <f t="shared" si="10"/>
        <v>125</v>
      </c>
      <c r="U151" s="159">
        <f t="shared" si="10"/>
        <v>125</v>
      </c>
      <c r="V151" s="159">
        <f t="shared" si="10"/>
        <v>125</v>
      </c>
      <c r="W151" s="159">
        <f t="shared" si="10"/>
        <v>125</v>
      </c>
      <c r="X151" s="159">
        <f t="shared" si="10"/>
        <v>125</v>
      </c>
      <c r="Y151" s="159">
        <f t="shared" si="10"/>
        <v>125</v>
      </c>
      <c r="Z151" s="159">
        <f t="shared" si="10"/>
        <v>125</v>
      </c>
      <c r="AA151" s="159">
        <f t="shared" si="10"/>
        <v>125</v>
      </c>
      <c r="AB151" s="159">
        <f t="shared" si="10"/>
        <v>125</v>
      </c>
      <c r="AC151" s="159">
        <f t="shared" si="10"/>
        <v>125</v>
      </c>
      <c r="AD151" s="159">
        <f t="shared" si="10"/>
        <v>125</v>
      </c>
      <c r="AE151" s="159">
        <f t="shared" si="10"/>
        <v>125</v>
      </c>
      <c r="AF151" s="159">
        <f t="shared" si="10"/>
        <v>125</v>
      </c>
      <c r="AG151" s="159">
        <f t="shared" si="10"/>
        <v>125</v>
      </c>
      <c r="AH151" s="159">
        <f t="shared" si="10"/>
        <v>125</v>
      </c>
      <c r="AI151" s="159">
        <f t="shared" si="10"/>
        <v>125</v>
      </c>
      <c r="AJ151" s="159">
        <f t="shared" si="10"/>
        <v>125</v>
      </c>
      <c r="AK151" s="159">
        <f t="shared" si="10"/>
        <v>125</v>
      </c>
      <c r="AL151" s="159">
        <f t="shared" si="10"/>
        <v>125</v>
      </c>
      <c r="AM151" s="159">
        <f t="shared" si="10"/>
        <v>125</v>
      </c>
      <c r="AN151" s="159">
        <f t="shared" si="10"/>
        <v>125</v>
      </c>
      <c r="AO151" s="159">
        <f t="shared" si="10"/>
        <v>125</v>
      </c>
    </row>
    <row r="152" spans="4:41" ht="16.5" thickTop="1" thickBot="1" x14ac:dyDescent="0.3">
      <c r="D152" s="55" t="str">
        <f>+D45</f>
        <v>Farmaco 43</v>
      </c>
      <c r="E152" s="156">
        <v>50</v>
      </c>
      <c r="F152" s="159">
        <f t="shared" si="5"/>
        <v>125</v>
      </c>
      <c r="G152" s="159">
        <f t="shared" si="10"/>
        <v>125</v>
      </c>
      <c r="H152" s="159">
        <f t="shared" si="10"/>
        <v>125</v>
      </c>
      <c r="I152" s="159">
        <f t="shared" si="10"/>
        <v>125</v>
      </c>
      <c r="J152" s="159">
        <f t="shared" si="10"/>
        <v>125</v>
      </c>
      <c r="K152" s="159">
        <f t="shared" si="10"/>
        <v>125</v>
      </c>
      <c r="L152" s="159">
        <f t="shared" si="10"/>
        <v>125</v>
      </c>
      <c r="M152" s="159">
        <f t="shared" si="10"/>
        <v>125</v>
      </c>
      <c r="N152" s="159">
        <f t="shared" si="10"/>
        <v>125</v>
      </c>
      <c r="O152" s="159">
        <f t="shared" si="10"/>
        <v>125</v>
      </c>
      <c r="P152" s="159">
        <f t="shared" si="10"/>
        <v>125</v>
      </c>
      <c r="Q152" s="159">
        <f t="shared" si="10"/>
        <v>125</v>
      </c>
      <c r="R152" s="159">
        <f t="shared" si="10"/>
        <v>125</v>
      </c>
      <c r="S152" s="159">
        <f t="shared" si="10"/>
        <v>125</v>
      </c>
      <c r="T152" s="159">
        <f t="shared" si="10"/>
        <v>125</v>
      </c>
      <c r="U152" s="159">
        <f t="shared" si="10"/>
        <v>125</v>
      </c>
      <c r="V152" s="159">
        <f t="shared" si="10"/>
        <v>125</v>
      </c>
      <c r="W152" s="159">
        <f t="shared" si="10"/>
        <v>125</v>
      </c>
      <c r="X152" s="159">
        <f t="shared" si="10"/>
        <v>125</v>
      </c>
      <c r="Y152" s="159">
        <f t="shared" si="10"/>
        <v>125</v>
      </c>
      <c r="Z152" s="159">
        <f t="shared" si="10"/>
        <v>125</v>
      </c>
      <c r="AA152" s="159">
        <f t="shared" si="10"/>
        <v>125</v>
      </c>
      <c r="AB152" s="159">
        <f t="shared" si="10"/>
        <v>125</v>
      </c>
      <c r="AC152" s="159">
        <f t="shared" si="10"/>
        <v>125</v>
      </c>
      <c r="AD152" s="159">
        <f t="shared" si="10"/>
        <v>125</v>
      </c>
      <c r="AE152" s="159">
        <f t="shared" si="10"/>
        <v>125</v>
      </c>
      <c r="AF152" s="159">
        <f t="shared" si="10"/>
        <v>125</v>
      </c>
      <c r="AG152" s="159">
        <f t="shared" si="10"/>
        <v>125</v>
      </c>
      <c r="AH152" s="159">
        <f t="shared" si="10"/>
        <v>125</v>
      </c>
      <c r="AI152" s="159">
        <f t="shared" si="10"/>
        <v>125</v>
      </c>
      <c r="AJ152" s="159">
        <f t="shared" si="10"/>
        <v>125</v>
      </c>
      <c r="AK152" s="159">
        <f t="shared" si="10"/>
        <v>125</v>
      </c>
      <c r="AL152" s="159">
        <f t="shared" si="10"/>
        <v>125</v>
      </c>
      <c r="AM152" s="159">
        <f t="shared" si="10"/>
        <v>125</v>
      </c>
      <c r="AN152" s="159">
        <f t="shared" si="10"/>
        <v>125</v>
      </c>
      <c r="AO152" s="159">
        <f t="shared" si="10"/>
        <v>125</v>
      </c>
    </row>
    <row r="153" spans="4:41" ht="16.5" thickTop="1" thickBot="1" x14ac:dyDescent="0.3">
      <c r="D153" s="55" t="str">
        <f>+D46</f>
        <v>Farmaco 44</v>
      </c>
      <c r="E153" s="156">
        <v>50</v>
      </c>
      <c r="F153" s="159">
        <f t="shared" si="5"/>
        <v>125</v>
      </c>
      <c r="G153" s="159">
        <f t="shared" si="10"/>
        <v>125</v>
      </c>
      <c r="H153" s="159">
        <f t="shared" si="10"/>
        <v>125</v>
      </c>
      <c r="I153" s="159">
        <f t="shared" si="10"/>
        <v>125</v>
      </c>
      <c r="J153" s="159">
        <f t="shared" si="10"/>
        <v>125</v>
      </c>
      <c r="K153" s="159">
        <f t="shared" si="10"/>
        <v>125</v>
      </c>
      <c r="L153" s="159">
        <f t="shared" si="10"/>
        <v>125</v>
      </c>
      <c r="M153" s="159">
        <f t="shared" si="10"/>
        <v>125</v>
      </c>
      <c r="N153" s="159">
        <f t="shared" si="10"/>
        <v>125</v>
      </c>
      <c r="O153" s="159">
        <f t="shared" si="10"/>
        <v>125</v>
      </c>
      <c r="P153" s="159">
        <f t="shared" si="10"/>
        <v>125</v>
      </c>
      <c r="Q153" s="159">
        <f t="shared" si="10"/>
        <v>125</v>
      </c>
      <c r="R153" s="159">
        <f t="shared" si="10"/>
        <v>125</v>
      </c>
      <c r="S153" s="159">
        <f t="shared" si="10"/>
        <v>125</v>
      </c>
      <c r="T153" s="159">
        <f t="shared" si="10"/>
        <v>125</v>
      </c>
      <c r="U153" s="159">
        <f t="shared" si="10"/>
        <v>125</v>
      </c>
      <c r="V153" s="159">
        <f t="shared" si="10"/>
        <v>125</v>
      </c>
      <c r="W153" s="159">
        <f t="shared" si="10"/>
        <v>125</v>
      </c>
      <c r="X153" s="159">
        <f t="shared" si="10"/>
        <v>125</v>
      </c>
      <c r="Y153" s="159">
        <f t="shared" si="10"/>
        <v>125</v>
      </c>
      <c r="Z153" s="159">
        <f t="shared" si="10"/>
        <v>125</v>
      </c>
      <c r="AA153" s="159">
        <f t="shared" si="10"/>
        <v>125</v>
      </c>
      <c r="AB153" s="159">
        <f t="shared" si="10"/>
        <v>125</v>
      </c>
      <c r="AC153" s="159">
        <f t="shared" si="10"/>
        <v>125</v>
      </c>
      <c r="AD153" s="159">
        <f t="shared" si="10"/>
        <v>125</v>
      </c>
      <c r="AE153" s="159">
        <f t="shared" si="10"/>
        <v>125</v>
      </c>
      <c r="AF153" s="159">
        <f t="shared" si="10"/>
        <v>125</v>
      </c>
      <c r="AG153" s="159">
        <f t="shared" si="10"/>
        <v>125</v>
      </c>
      <c r="AH153" s="159">
        <f t="shared" si="10"/>
        <v>125</v>
      </c>
      <c r="AI153" s="159">
        <f t="shared" si="10"/>
        <v>125</v>
      </c>
      <c r="AJ153" s="159">
        <f t="shared" si="10"/>
        <v>125</v>
      </c>
      <c r="AK153" s="159">
        <f t="shared" si="10"/>
        <v>125</v>
      </c>
      <c r="AL153" s="159">
        <f t="shared" si="10"/>
        <v>125</v>
      </c>
      <c r="AM153" s="159">
        <f t="shared" si="10"/>
        <v>125</v>
      </c>
      <c r="AN153" s="159">
        <f t="shared" si="10"/>
        <v>125</v>
      </c>
      <c r="AO153" s="159">
        <f t="shared" si="10"/>
        <v>125</v>
      </c>
    </row>
    <row r="154" spans="4:41" ht="16.5" thickTop="1" thickBot="1" x14ac:dyDescent="0.3">
      <c r="D154" s="55" t="str">
        <f>+D47</f>
        <v>Farmaco 45</v>
      </c>
      <c r="E154" s="156">
        <v>50</v>
      </c>
      <c r="F154" s="159">
        <f t="shared" si="5"/>
        <v>125</v>
      </c>
      <c r="G154" s="159">
        <f t="shared" si="10"/>
        <v>125</v>
      </c>
      <c r="H154" s="159">
        <f t="shared" si="10"/>
        <v>125</v>
      </c>
      <c r="I154" s="159">
        <f t="shared" si="10"/>
        <v>125</v>
      </c>
      <c r="J154" s="159">
        <f t="shared" si="10"/>
        <v>125</v>
      </c>
      <c r="K154" s="159">
        <f t="shared" si="10"/>
        <v>125</v>
      </c>
      <c r="L154" s="159">
        <f t="shared" ref="G154:AO159" si="11">(2.5*$E154)</f>
        <v>125</v>
      </c>
      <c r="M154" s="159">
        <f t="shared" si="11"/>
        <v>125</v>
      </c>
      <c r="N154" s="159">
        <f t="shared" si="11"/>
        <v>125</v>
      </c>
      <c r="O154" s="159">
        <f t="shared" si="11"/>
        <v>125</v>
      </c>
      <c r="P154" s="159">
        <f t="shared" si="11"/>
        <v>125</v>
      </c>
      <c r="Q154" s="159">
        <f t="shared" si="11"/>
        <v>125</v>
      </c>
      <c r="R154" s="159">
        <f t="shared" si="11"/>
        <v>125</v>
      </c>
      <c r="S154" s="159">
        <f t="shared" si="11"/>
        <v>125</v>
      </c>
      <c r="T154" s="159">
        <f t="shared" si="11"/>
        <v>125</v>
      </c>
      <c r="U154" s="159">
        <f t="shared" si="11"/>
        <v>125</v>
      </c>
      <c r="V154" s="159">
        <f t="shared" si="11"/>
        <v>125</v>
      </c>
      <c r="W154" s="159">
        <f t="shared" si="11"/>
        <v>125</v>
      </c>
      <c r="X154" s="159">
        <f t="shared" si="11"/>
        <v>125</v>
      </c>
      <c r="Y154" s="159">
        <f t="shared" si="11"/>
        <v>125</v>
      </c>
      <c r="Z154" s="159">
        <f t="shared" si="11"/>
        <v>125</v>
      </c>
      <c r="AA154" s="159">
        <f t="shared" si="11"/>
        <v>125</v>
      </c>
      <c r="AB154" s="159">
        <f t="shared" si="11"/>
        <v>125</v>
      </c>
      <c r="AC154" s="159">
        <f t="shared" si="11"/>
        <v>125</v>
      </c>
      <c r="AD154" s="159">
        <f t="shared" si="11"/>
        <v>125</v>
      </c>
      <c r="AE154" s="159">
        <f t="shared" si="11"/>
        <v>125</v>
      </c>
      <c r="AF154" s="159">
        <f t="shared" si="11"/>
        <v>125</v>
      </c>
      <c r="AG154" s="159">
        <f t="shared" si="11"/>
        <v>125</v>
      </c>
      <c r="AH154" s="159">
        <f t="shared" si="11"/>
        <v>125</v>
      </c>
      <c r="AI154" s="159">
        <f t="shared" si="11"/>
        <v>125</v>
      </c>
      <c r="AJ154" s="159">
        <f t="shared" si="11"/>
        <v>125</v>
      </c>
      <c r="AK154" s="159">
        <f t="shared" si="11"/>
        <v>125</v>
      </c>
      <c r="AL154" s="159">
        <f t="shared" si="11"/>
        <v>125</v>
      </c>
      <c r="AM154" s="159">
        <f t="shared" si="11"/>
        <v>125</v>
      </c>
      <c r="AN154" s="159">
        <f t="shared" si="11"/>
        <v>125</v>
      </c>
      <c r="AO154" s="159">
        <f t="shared" si="11"/>
        <v>125</v>
      </c>
    </row>
    <row r="155" spans="4:41" ht="16.5" thickTop="1" thickBot="1" x14ac:dyDescent="0.3">
      <c r="D155" s="55" t="str">
        <f>+D48</f>
        <v>Farmaco 46</v>
      </c>
      <c r="E155" s="156">
        <v>50</v>
      </c>
      <c r="F155" s="159">
        <f t="shared" si="5"/>
        <v>125</v>
      </c>
      <c r="G155" s="159">
        <f t="shared" si="11"/>
        <v>125</v>
      </c>
      <c r="H155" s="159">
        <f t="shared" si="11"/>
        <v>125</v>
      </c>
      <c r="I155" s="159">
        <f t="shared" si="11"/>
        <v>125</v>
      </c>
      <c r="J155" s="159">
        <f t="shared" si="11"/>
        <v>125</v>
      </c>
      <c r="K155" s="159">
        <f t="shared" si="11"/>
        <v>125</v>
      </c>
      <c r="L155" s="159">
        <f t="shared" si="11"/>
        <v>125</v>
      </c>
      <c r="M155" s="159">
        <f t="shared" si="11"/>
        <v>125</v>
      </c>
      <c r="N155" s="159">
        <f t="shared" si="11"/>
        <v>125</v>
      </c>
      <c r="O155" s="159">
        <f t="shared" si="11"/>
        <v>125</v>
      </c>
      <c r="P155" s="159">
        <f t="shared" si="11"/>
        <v>125</v>
      </c>
      <c r="Q155" s="159">
        <f t="shared" si="11"/>
        <v>125</v>
      </c>
      <c r="R155" s="159">
        <f t="shared" si="11"/>
        <v>125</v>
      </c>
      <c r="S155" s="159">
        <f t="shared" si="11"/>
        <v>125</v>
      </c>
      <c r="T155" s="159">
        <f t="shared" si="11"/>
        <v>125</v>
      </c>
      <c r="U155" s="159">
        <f t="shared" si="11"/>
        <v>125</v>
      </c>
      <c r="V155" s="159">
        <f t="shared" si="11"/>
        <v>125</v>
      </c>
      <c r="W155" s="159">
        <f t="shared" si="11"/>
        <v>125</v>
      </c>
      <c r="X155" s="159">
        <f t="shared" si="11"/>
        <v>125</v>
      </c>
      <c r="Y155" s="159">
        <f t="shared" si="11"/>
        <v>125</v>
      </c>
      <c r="Z155" s="159">
        <f t="shared" si="11"/>
        <v>125</v>
      </c>
      <c r="AA155" s="159">
        <f t="shared" si="11"/>
        <v>125</v>
      </c>
      <c r="AB155" s="159">
        <f t="shared" si="11"/>
        <v>125</v>
      </c>
      <c r="AC155" s="159">
        <f t="shared" si="11"/>
        <v>125</v>
      </c>
      <c r="AD155" s="159">
        <f t="shared" si="11"/>
        <v>125</v>
      </c>
      <c r="AE155" s="159">
        <f t="shared" si="11"/>
        <v>125</v>
      </c>
      <c r="AF155" s="159">
        <f t="shared" si="11"/>
        <v>125</v>
      </c>
      <c r="AG155" s="159">
        <f t="shared" si="11"/>
        <v>125</v>
      </c>
      <c r="AH155" s="159">
        <f t="shared" si="11"/>
        <v>125</v>
      </c>
      <c r="AI155" s="159">
        <f t="shared" si="11"/>
        <v>125</v>
      </c>
      <c r="AJ155" s="159">
        <f t="shared" si="11"/>
        <v>125</v>
      </c>
      <c r="AK155" s="159">
        <f t="shared" si="11"/>
        <v>125</v>
      </c>
      <c r="AL155" s="159">
        <f t="shared" si="11"/>
        <v>125</v>
      </c>
      <c r="AM155" s="159">
        <f t="shared" si="11"/>
        <v>125</v>
      </c>
      <c r="AN155" s="159">
        <f t="shared" si="11"/>
        <v>125</v>
      </c>
      <c r="AO155" s="159">
        <f t="shared" si="11"/>
        <v>125</v>
      </c>
    </row>
    <row r="156" spans="4:41" ht="16.5" thickTop="1" thickBot="1" x14ac:dyDescent="0.3">
      <c r="D156" s="55" t="str">
        <f>+D49</f>
        <v>Farmaco 47</v>
      </c>
      <c r="E156" s="156">
        <v>50</v>
      </c>
      <c r="F156" s="159">
        <f t="shared" si="5"/>
        <v>125</v>
      </c>
      <c r="G156" s="159">
        <f t="shared" si="11"/>
        <v>125</v>
      </c>
      <c r="H156" s="159">
        <f t="shared" si="11"/>
        <v>125</v>
      </c>
      <c r="I156" s="159">
        <f t="shared" si="11"/>
        <v>125</v>
      </c>
      <c r="J156" s="159">
        <f t="shared" si="11"/>
        <v>125</v>
      </c>
      <c r="K156" s="159">
        <f t="shared" si="11"/>
        <v>125</v>
      </c>
      <c r="L156" s="159">
        <f t="shared" si="11"/>
        <v>125</v>
      </c>
      <c r="M156" s="159">
        <f t="shared" si="11"/>
        <v>125</v>
      </c>
      <c r="N156" s="159">
        <f t="shared" si="11"/>
        <v>125</v>
      </c>
      <c r="O156" s="159">
        <f t="shared" si="11"/>
        <v>125</v>
      </c>
      <c r="P156" s="159">
        <f t="shared" si="11"/>
        <v>125</v>
      </c>
      <c r="Q156" s="159">
        <f t="shared" si="11"/>
        <v>125</v>
      </c>
      <c r="R156" s="159">
        <f t="shared" si="11"/>
        <v>125</v>
      </c>
      <c r="S156" s="159">
        <f t="shared" si="11"/>
        <v>125</v>
      </c>
      <c r="T156" s="159">
        <f t="shared" si="11"/>
        <v>125</v>
      </c>
      <c r="U156" s="159">
        <f t="shared" si="11"/>
        <v>125</v>
      </c>
      <c r="V156" s="159">
        <f t="shared" si="11"/>
        <v>125</v>
      </c>
      <c r="W156" s="159">
        <f t="shared" si="11"/>
        <v>125</v>
      </c>
      <c r="X156" s="159">
        <f t="shared" si="11"/>
        <v>125</v>
      </c>
      <c r="Y156" s="159">
        <f t="shared" si="11"/>
        <v>125</v>
      </c>
      <c r="Z156" s="159">
        <f t="shared" si="11"/>
        <v>125</v>
      </c>
      <c r="AA156" s="159">
        <f t="shared" si="11"/>
        <v>125</v>
      </c>
      <c r="AB156" s="159">
        <f t="shared" si="11"/>
        <v>125</v>
      </c>
      <c r="AC156" s="159">
        <f t="shared" si="11"/>
        <v>125</v>
      </c>
      <c r="AD156" s="159">
        <f t="shared" si="11"/>
        <v>125</v>
      </c>
      <c r="AE156" s="159">
        <f t="shared" si="11"/>
        <v>125</v>
      </c>
      <c r="AF156" s="159">
        <f t="shared" si="11"/>
        <v>125</v>
      </c>
      <c r="AG156" s="159">
        <f t="shared" si="11"/>
        <v>125</v>
      </c>
      <c r="AH156" s="159">
        <f t="shared" si="11"/>
        <v>125</v>
      </c>
      <c r="AI156" s="159">
        <f t="shared" si="11"/>
        <v>125</v>
      </c>
      <c r="AJ156" s="159">
        <f t="shared" si="11"/>
        <v>125</v>
      </c>
      <c r="AK156" s="159">
        <f t="shared" si="11"/>
        <v>125</v>
      </c>
      <c r="AL156" s="159">
        <f t="shared" si="11"/>
        <v>125</v>
      </c>
      <c r="AM156" s="159">
        <f t="shared" si="11"/>
        <v>125</v>
      </c>
      <c r="AN156" s="159">
        <f t="shared" si="11"/>
        <v>125</v>
      </c>
      <c r="AO156" s="159">
        <f t="shared" si="11"/>
        <v>125</v>
      </c>
    </row>
    <row r="157" spans="4:41" ht="16.5" thickTop="1" thickBot="1" x14ac:dyDescent="0.3">
      <c r="D157" s="55" t="str">
        <f>+D50</f>
        <v>Farmaco 48</v>
      </c>
      <c r="E157" s="156">
        <v>50</v>
      </c>
      <c r="F157" s="159">
        <f t="shared" si="5"/>
        <v>125</v>
      </c>
      <c r="G157" s="159">
        <f t="shared" si="11"/>
        <v>125</v>
      </c>
      <c r="H157" s="159">
        <f t="shared" si="11"/>
        <v>125</v>
      </c>
      <c r="I157" s="159">
        <f t="shared" si="11"/>
        <v>125</v>
      </c>
      <c r="J157" s="159">
        <f t="shared" si="11"/>
        <v>125</v>
      </c>
      <c r="K157" s="159">
        <f t="shared" si="11"/>
        <v>125</v>
      </c>
      <c r="L157" s="159">
        <f t="shared" si="11"/>
        <v>125</v>
      </c>
      <c r="M157" s="159">
        <f t="shared" si="11"/>
        <v>125</v>
      </c>
      <c r="N157" s="159">
        <f t="shared" si="11"/>
        <v>125</v>
      </c>
      <c r="O157" s="159">
        <f t="shared" si="11"/>
        <v>125</v>
      </c>
      <c r="P157" s="159">
        <f t="shared" si="11"/>
        <v>125</v>
      </c>
      <c r="Q157" s="159">
        <f t="shared" si="11"/>
        <v>125</v>
      </c>
      <c r="R157" s="159">
        <f t="shared" si="11"/>
        <v>125</v>
      </c>
      <c r="S157" s="159">
        <f t="shared" si="11"/>
        <v>125</v>
      </c>
      <c r="T157" s="159">
        <f t="shared" si="11"/>
        <v>125</v>
      </c>
      <c r="U157" s="159">
        <f t="shared" si="11"/>
        <v>125</v>
      </c>
      <c r="V157" s="159">
        <f t="shared" si="11"/>
        <v>125</v>
      </c>
      <c r="W157" s="159">
        <f t="shared" si="11"/>
        <v>125</v>
      </c>
      <c r="X157" s="159">
        <f t="shared" si="11"/>
        <v>125</v>
      </c>
      <c r="Y157" s="159">
        <f t="shared" si="11"/>
        <v>125</v>
      </c>
      <c r="Z157" s="159">
        <f t="shared" si="11"/>
        <v>125</v>
      </c>
      <c r="AA157" s="159">
        <f t="shared" si="11"/>
        <v>125</v>
      </c>
      <c r="AB157" s="159">
        <f t="shared" si="11"/>
        <v>125</v>
      </c>
      <c r="AC157" s="159">
        <f t="shared" si="11"/>
        <v>125</v>
      </c>
      <c r="AD157" s="159">
        <f t="shared" si="11"/>
        <v>125</v>
      </c>
      <c r="AE157" s="159">
        <f t="shared" si="11"/>
        <v>125</v>
      </c>
      <c r="AF157" s="159">
        <f t="shared" si="11"/>
        <v>125</v>
      </c>
      <c r="AG157" s="159">
        <f t="shared" si="11"/>
        <v>125</v>
      </c>
      <c r="AH157" s="159">
        <f t="shared" si="11"/>
        <v>125</v>
      </c>
      <c r="AI157" s="159">
        <f t="shared" si="11"/>
        <v>125</v>
      </c>
      <c r="AJ157" s="159">
        <f t="shared" si="11"/>
        <v>125</v>
      </c>
      <c r="AK157" s="159">
        <f t="shared" si="11"/>
        <v>125</v>
      </c>
      <c r="AL157" s="159">
        <f t="shared" si="11"/>
        <v>125</v>
      </c>
      <c r="AM157" s="159">
        <f t="shared" si="11"/>
        <v>125</v>
      </c>
      <c r="AN157" s="159">
        <f t="shared" si="11"/>
        <v>125</v>
      </c>
      <c r="AO157" s="159">
        <f t="shared" si="11"/>
        <v>125</v>
      </c>
    </row>
    <row r="158" spans="4:41" ht="16.5" thickTop="1" thickBot="1" x14ac:dyDescent="0.3">
      <c r="D158" s="55" t="str">
        <f>+D51</f>
        <v>Farmaco 49</v>
      </c>
      <c r="E158" s="156">
        <v>50</v>
      </c>
      <c r="F158" s="159">
        <f t="shared" si="5"/>
        <v>125</v>
      </c>
      <c r="G158" s="159">
        <f t="shared" si="11"/>
        <v>125</v>
      </c>
      <c r="H158" s="159">
        <f t="shared" si="11"/>
        <v>125</v>
      </c>
      <c r="I158" s="159">
        <f t="shared" si="11"/>
        <v>125</v>
      </c>
      <c r="J158" s="159">
        <f t="shared" si="11"/>
        <v>125</v>
      </c>
      <c r="K158" s="159">
        <f t="shared" si="11"/>
        <v>125</v>
      </c>
      <c r="L158" s="159">
        <f t="shared" si="11"/>
        <v>125</v>
      </c>
      <c r="M158" s="159">
        <f t="shared" si="11"/>
        <v>125</v>
      </c>
      <c r="N158" s="159">
        <f t="shared" si="11"/>
        <v>125</v>
      </c>
      <c r="O158" s="159">
        <f t="shared" si="11"/>
        <v>125</v>
      </c>
      <c r="P158" s="159">
        <f t="shared" si="11"/>
        <v>125</v>
      </c>
      <c r="Q158" s="159">
        <f t="shared" si="11"/>
        <v>125</v>
      </c>
      <c r="R158" s="159">
        <f t="shared" si="11"/>
        <v>125</v>
      </c>
      <c r="S158" s="159">
        <f t="shared" si="11"/>
        <v>125</v>
      </c>
      <c r="T158" s="159">
        <f t="shared" si="11"/>
        <v>125</v>
      </c>
      <c r="U158" s="159">
        <f t="shared" si="11"/>
        <v>125</v>
      </c>
      <c r="V158" s="159">
        <f t="shared" si="11"/>
        <v>125</v>
      </c>
      <c r="W158" s="159">
        <f t="shared" si="11"/>
        <v>125</v>
      </c>
      <c r="X158" s="159">
        <f t="shared" si="11"/>
        <v>125</v>
      </c>
      <c r="Y158" s="159">
        <f t="shared" si="11"/>
        <v>125</v>
      </c>
      <c r="Z158" s="159">
        <f t="shared" si="11"/>
        <v>125</v>
      </c>
      <c r="AA158" s="159">
        <f t="shared" si="11"/>
        <v>125</v>
      </c>
      <c r="AB158" s="159">
        <f t="shared" si="11"/>
        <v>125</v>
      </c>
      <c r="AC158" s="159">
        <f t="shared" si="11"/>
        <v>125</v>
      </c>
      <c r="AD158" s="159">
        <f t="shared" si="11"/>
        <v>125</v>
      </c>
      <c r="AE158" s="159">
        <f t="shared" si="11"/>
        <v>125</v>
      </c>
      <c r="AF158" s="159">
        <f t="shared" si="11"/>
        <v>125</v>
      </c>
      <c r="AG158" s="159">
        <f t="shared" si="11"/>
        <v>125</v>
      </c>
      <c r="AH158" s="159">
        <f t="shared" si="11"/>
        <v>125</v>
      </c>
      <c r="AI158" s="159">
        <f t="shared" si="11"/>
        <v>125</v>
      </c>
      <c r="AJ158" s="159">
        <f t="shared" si="11"/>
        <v>125</v>
      </c>
      <c r="AK158" s="159">
        <f t="shared" si="11"/>
        <v>125</v>
      </c>
      <c r="AL158" s="159">
        <f t="shared" si="11"/>
        <v>125</v>
      </c>
      <c r="AM158" s="159">
        <f t="shared" si="11"/>
        <v>125</v>
      </c>
      <c r="AN158" s="159">
        <f t="shared" si="11"/>
        <v>125</v>
      </c>
      <c r="AO158" s="159">
        <f t="shared" si="11"/>
        <v>125</v>
      </c>
    </row>
    <row r="159" spans="4:41" ht="16.5" thickTop="1" thickBot="1" x14ac:dyDescent="0.3">
      <c r="D159" s="55" t="str">
        <f>+D52</f>
        <v>Farmaco 50</v>
      </c>
      <c r="E159" s="156">
        <v>50</v>
      </c>
      <c r="F159" s="159">
        <f t="shared" si="5"/>
        <v>125</v>
      </c>
      <c r="G159" s="159">
        <f t="shared" si="11"/>
        <v>125</v>
      </c>
      <c r="H159" s="159">
        <f t="shared" si="11"/>
        <v>125</v>
      </c>
      <c r="I159" s="159">
        <f t="shared" si="11"/>
        <v>125</v>
      </c>
      <c r="J159" s="159">
        <f t="shared" si="11"/>
        <v>125</v>
      </c>
      <c r="K159" s="159">
        <f t="shared" si="11"/>
        <v>125</v>
      </c>
      <c r="L159" s="159">
        <f t="shared" si="11"/>
        <v>125</v>
      </c>
      <c r="M159" s="159">
        <f t="shared" si="11"/>
        <v>125</v>
      </c>
      <c r="N159" s="159">
        <f t="shared" si="11"/>
        <v>125</v>
      </c>
      <c r="O159" s="159">
        <f t="shared" si="11"/>
        <v>125</v>
      </c>
      <c r="P159" s="159">
        <f t="shared" si="11"/>
        <v>125</v>
      </c>
      <c r="Q159" s="159">
        <f t="shared" si="11"/>
        <v>125</v>
      </c>
      <c r="R159" s="159">
        <f t="shared" si="11"/>
        <v>125</v>
      </c>
      <c r="S159" s="159">
        <f t="shared" si="11"/>
        <v>125</v>
      </c>
      <c r="T159" s="159">
        <f t="shared" si="11"/>
        <v>125</v>
      </c>
      <c r="U159" s="159">
        <f t="shared" si="11"/>
        <v>125</v>
      </c>
      <c r="V159" s="159">
        <f t="shared" si="11"/>
        <v>125</v>
      </c>
      <c r="W159" s="159">
        <f t="shared" si="11"/>
        <v>125</v>
      </c>
      <c r="X159" s="159">
        <f t="shared" si="11"/>
        <v>125</v>
      </c>
      <c r="Y159" s="159">
        <f t="shared" si="11"/>
        <v>125</v>
      </c>
      <c r="Z159" s="159">
        <f t="shared" si="11"/>
        <v>125</v>
      </c>
      <c r="AA159" s="159">
        <f t="shared" si="11"/>
        <v>125</v>
      </c>
      <c r="AB159" s="159">
        <f t="shared" si="11"/>
        <v>125</v>
      </c>
      <c r="AC159" s="159">
        <f t="shared" si="11"/>
        <v>125</v>
      </c>
      <c r="AD159" s="159">
        <f t="shared" si="11"/>
        <v>125</v>
      </c>
      <c r="AE159" s="159">
        <f t="shared" si="11"/>
        <v>125</v>
      </c>
      <c r="AF159" s="159">
        <f t="shared" si="11"/>
        <v>125</v>
      </c>
      <c r="AG159" s="159">
        <f t="shared" si="11"/>
        <v>125</v>
      </c>
      <c r="AH159" s="159">
        <f t="shared" si="11"/>
        <v>125</v>
      </c>
      <c r="AI159" s="159">
        <f t="shared" si="11"/>
        <v>125</v>
      </c>
      <c r="AJ159" s="159">
        <f t="shared" si="11"/>
        <v>125</v>
      </c>
      <c r="AK159" s="159">
        <f t="shared" si="11"/>
        <v>125</v>
      </c>
      <c r="AL159" s="159">
        <f t="shared" si="11"/>
        <v>125</v>
      </c>
      <c r="AM159" s="159">
        <f t="shared" si="11"/>
        <v>125</v>
      </c>
      <c r="AN159" s="159">
        <f t="shared" si="11"/>
        <v>125</v>
      </c>
      <c r="AO159" s="159">
        <f t="shared" si="11"/>
        <v>125</v>
      </c>
    </row>
    <row r="160" spans="4:41" s="154" customFormat="1" ht="13.5" thickTop="1" x14ac:dyDescent="0.2">
      <c r="D160" s="154" t="s">
        <v>623</v>
      </c>
      <c r="F160" s="157">
        <f>SUM(F110:F159)</f>
        <v>6250</v>
      </c>
      <c r="G160" s="157">
        <f t="shared" ref="G160:AO160" si="12">SUM(G110:G159)</f>
        <v>6250</v>
      </c>
      <c r="H160" s="157">
        <f t="shared" si="12"/>
        <v>6250</v>
      </c>
      <c r="I160" s="157">
        <f t="shared" si="12"/>
        <v>6250</v>
      </c>
      <c r="J160" s="157">
        <f t="shared" si="12"/>
        <v>6250</v>
      </c>
      <c r="K160" s="157">
        <f t="shared" si="12"/>
        <v>6250</v>
      </c>
      <c r="L160" s="157">
        <f t="shared" si="12"/>
        <v>6250</v>
      </c>
      <c r="M160" s="157">
        <f t="shared" si="12"/>
        <v>6250</v>
      </c>
      <c r="N160" s="157">
        <f t="shared" si="12"/>
        <v>6250</v>
      </c>
      <c r="O160" s="157">
        <f t="shared" si="12"/>
        <v>6250</v>
      </c>
      <c r="P160" s="157">
        <f t="shared" si="12"/>
        <v>6250</v>
      </c>
      <c r="Q160" s="157">
        <f t="shared" si="12"/>
        <v>6250</v>
      </c>
      <c r="R160" s="157">
        <f t="shared" si="12"/>
        <v>6250</v>
      </c>
      <c r="S160" s="157">
        <f t="shared" si="12"/>
        <v>6250</v>
      </c>
      <c r="T160" s="157">
        <f t="shared" si="12"/>
        <v>6250</v>
      </c>
      <c r="U160" s="157">
        <f t="shared" si="12"/>
        <v>6250</v>
      </c>
      <c r="V160" s="157">
        <f t="shared" si="12"/>
        <v>6250</v>
      </c>
      <c r="W160" s="157">
        <f t="shared" si="12"/>
        <v>6250</v>
      </c>
      <c r="X160" s="157">
        <f t="shared" si="12"/>
        <v>6250</v>
      </c>
      <c r="Y160" s="157">
        <f t="shared" si="12"/>
        <v>6250</v>
      </c>
      <c r="Z160" s="157">
        <f t="shared" si="12"/>
        <v>6250</v>
      </c>
      <c r="AA160" s="157">
        <f t="shared" si="12"/>
        <v>6250</v>
      </c>
      <c r="AB160" s="157">
        <f t="shared" si="12"/>
        <v>6250</v>
      </c>
      <c r="AC160" s="157">
        <f t="shared" si="12"/>
        <v>6250</v>
      </c>
      <c r="AD160" s="157">
        <f t="shared" si="12"/>
        <v>6250</v>
      </c>
      <c r="AE160" s="157">
        <f t="shared" si="12"/>
        <v>6250</v>
      </c>
      <c r="AF160" s="157">
        <f t="shared" si="12"/>
        <v>6250</v>
      </c>
      <c r="AG160" s="157">
        <f t="shared" si="12"/>
        <v>6250</v>
      </c>
      <c r="AH160" s="157">
        <f t="shared" si="12"/>
        <v>6250</v>
      </c>
      <c r="AI160" s="157">
        <f t="shared" si="12"/>
        <v>6250</v>
      </c>
      <c r="AJ160" s="157">
        <f t="shared" si="12"/>
        <v>6250</v>
      </c>
      <c r="AK160" s="157">
        <f t="shared" si="12"/>
        <v>6250</v>
      </c>
      <c r="AL160" s="157">
        <f t="shared" si="12"/>
        <v>6250</v>
      </c>
      <c r="AM160" s="157">
        <f t="shared" si="12"/>
        <v>6250</v>
      </c>
      <c r="AN160" s="157">
        <f t="shared" si="12"/>
        <v>6250</v>
      </c>
      <c r="AO160" s="157">
        <f t="shared" si="12"/>
        <v>6250</v>
      </c>
    </row>
    <row r="162" spans="1:41" s="154" customFormat="1" x14ac:dyDescent="0.2"/>
    <row r="163" spans="1:41" s="154" customFormat="1" ht="15" x14ac:dyDescent="0.25">
      <c r="A163" s="154">
        <v>0</v>
      </c>
      <c r="C163" s="40" t="s">
        <v>624</v>
      </c>
      <c r="D163" s="154" t="s">
        <v>621</v>
      </c>
      <c r="E163" s="155">
        <f>+F109</f>
        <v>43861</v>
      </c>
      <c r="F163" s="155">
        <f t="shared" ref="F163:AN163" si="13">+G109</f>
        <v>43890</v>
      </c>
      <c r="G163" s="155">
        <f t="shared" si="13"/>
        <v>43921</v>
      </c>
      <c r="H163" s="155">
        <f t="shared" si="13"/>
        <v>43951</v>
      </c>
      <c r="I163" s="155">
        <f t="shared" si="13"/>
        <v>43982</v>
      </c>
      <c r="J163" s="155">
        <f t="shared" si="13"/>
        <v>44012</v>
      </c>
      <c r="K163" s="155">
        <f t="shared" si="13"/>
        <v>44043</v>
      </c>
      <c r="L163" s="155">
        <f t="shared" si="13"/>
        <v>44074</v>
      </c>
      <c r="M163" s="155">
        <f t="shared" si="13"/>
        <v>44104</v>
      </c>
      <c r="N163" s="155">
        <f t="shared" si="13"/>
        <v>44135</v>
      </c>
      <c r="O163" s="155">
        <f t="shared" si="13"/>
        <v>44165</v>
      </c>
      <c r="P163" s="155">
        <f t="shared" si="13"/>
        <v>44196</v>
      </c>
      <c r="Q163" s="155">
        <f t="shared" si="13"/>
        <v>44227</v>
      </c>
      <c r="R163" s="155">
        <f t="shared" si="13"/>
        <v>44255</v>
      </c>
      <c r="S163" s="155">
        <f t="shared" si="13"/>
        <v>44286</v>
      </c>
      <c r="T163" s="155">
        <f t="shared" si="13"/>
        <v>44316</v>
      </c>
      <c r="U163" s="155">
        <f t="shared" si="13"/>
        <v>44347</v>
      </c>
      <c r="V163" s="155">
        <f t="shared" si="13"/>
        <v>44377</v>
      </c>
      <c r="W163" s="155">
        <f t="shared" si="13"/>
        <v>44408</v>
      </c>
      <c r="X163" s="155">
        <f t="shared" si="13"/>
        <v>44439</v>
      </c>
      <c r="Y163" s="155">
        <f t="shared" si="13"/>
        <v>44469</v>
      </c>
      <c r="Z163" s="155">
        <f t="shared" si="13"/>
        <v>44500</v>
      </c>
      <c r="AA163" s="155">
        <f t="shared" si="13"/>
        <v>44530</v>
      </c>
      <c r="AB163" s="155">
        <f t="shared" si="13"/>
        <v>44561</v>
      </c>
      <c r="AC163" s="155">
        <f t="shared" si="13"/>
        <v>44592</v>
      </c>
      <c r="AD163" s="155">
        <f t="shared" si="13"/>
        <v>44620</v>
      </c>
      <c r="AE163" s="155">
        <f t="shared" si="13"/>
        <v>44651</v>
      </c>
      <c r="AF163" s="155">
        <f t="shared" si="13"/>
        <v>44681</v>
      </c>
      <c r="AG163" s="155">
        <f t="shared" si="13"/>
        <v>44712</v>
      </c>
      <c r="AH163" s="155">
        <f t="shared" si="13"/>
        <v>44742</v>
      </c>
      <c r="AI163" s="155">
        <f t="shared" si="13"/>
        <v>44773</v>
      </c>
      <c r="AJ163" s="155">
        <f t="shared" si="13"/>
        <v>44804</v>
      </c>
      <c r="AK163" s="155">
        <f t="shared" si="13"/>
        <v>44834</v>
      </c>
      <c r="AL163" s="155">
        <f t="shared" si="13"/>
        <v>44865</v>
      </c>
      <c r="AM163" s="155">
        <f t="shared" si="13"/>
        <v>44895</v>
      </c>
      <c r="AN163" s="155">
        <f t="shared" si="13"/>
        <v>44926</v>
      </c>
      <c r="AO163" s="155"/>
    </row>
    <row r="164" spans="1:41" ht="15" x14ac:dyDescent="0.25">
      <c r="A164" s="55">
        <v>30</v>
      </c>
      <c r="C164" s="40">
        <v>30</v>
      </c>
      <c r="D164" s="55" t="str">
        <f>+D110</f>
        <v>Farmaco 1</v>
      </c>
      <c r="E164" s="72">
        <f>+IF($C$164=0,H3-F110,0)</f>
        <v>0</v>
      </c>
      <c r="F164" s="72">
        <f>+IF($C$164=0,I3-G110,IF($C$164=30,H3-F110,0))</f>
        <v>149695</v>
      </c>
      <c r="G164" s="72">
        <f>+IF($C$164=0,J3-H110,IF($C$164=30,I3-G110,IF($C$164=60,H3-F110,0)))</f>
        <v>99755</v>
      </c>
      <c r="H164" s="72">
        <f>+IF($C$164=0,K3-I110,IF($C$164=30,J3-H110,IF($C$164=60,I3-G110,IF($C$164=90,H3-F110,0))))</f>
        <v>99755</v>
      </c>
      <c r="I164" s="71">
        <f>+IF($C$164=0,L3-J110,IF($C$164=30,K3-I110,IF($C$164=60,J3-H110,IF($C$164=90,I3-G110,H3-F110))))</f>
        <v>99755</v>
      </c>
      <c r="J164" s="71">
        <f>+IF($C$164=0,M3-K110,IF($C$164=30,L3-J110,IF($C$164=60,K3-I110,IF($C$164=90,J3-H110,I3-G110))))</f>
        <v>99755</v>
      </c>
      <c r="K164" s="71">
        <f>+IF($C$164=0,N3-L110,IF($C$164=30,M3-K110,IF($C$164=60,L3-J110,IF($C$164=90,K3-I110,J3-H110))))</f>
        <v>99755</v>
      </c>
      <c r="L164" s="71">
        <f>+IF($C$164=0,O3-M110,IF($C$164=30,N3-L110,IF($C$164=60,M3-K110,IF($C$164=90,L3-J110,K3-I110))))</f>
        <v>99755</v>
      </c>
      <c r="M164" s="71">
        <f>+IF($C$164=0,P3-N110,IF($C$164=30,O3-M110,IF($C$164=60,N3-L110,IF($C$164=90,M3-K110,L3-J110))))</f>
        <v>99755</v>
      </c>
      <c r="N164" s="71">
        <f>+IF($C$164=0,Q3-O110,IF($C$164=30,P3-N110,IF($C$164=60,O3-M110,IF($C$164=90,N3-L110,M3-K110))))</f>
        <v>99755</v>
      </c>
      <c r="O164" s="71">
        <f>+IF($C$164=0,R3-P110,IF($C$164=30,Q3-O110,IF($C$164=60,P3-N110,IF($C$164=90,O3-M110,N3-L110))))</f>
        <v>99755</v>
      </c>
      <c r="P164" s="71">
        <f>+IF($C$164=0,S3-Q110,IF($C$164=30,R3-P110,IF($C$164=60,Q3-O110,IF($C$164=90,P3-N110,O3-M110))))</f>
        <v>99755</v>
      </c>
      <c r="Q164" s="71">
        <f>+IF($C$164=0,T3-R110,IF($C$164=30,S3-Q110,IF($C$164=60,R3-P110,IF($C$164=90,Q3-O110,P3-N110))))</f>
        <v>99755</v>
      </c>
      <c r="R164" s="71">
        <f>+IF($C$164=0,U3-S110,IF($C$164=30,T3-R110,IF($C$164=60,S3-Q110,IF($C$164=90,R3-P110,Q3-O110))))</f>
        <v>99755</v>
      </c>
      <c r="S164" s="71">
        <f>+IF($C$164=0,V3-T110,IF($C$164=30,U3-S110,IF($C$164=60,T3-R110,IF($C$164=90,S3-Q110,R3-P110))))</f>
        <v>99755</v>
      </c>
      <c r="T164" s="71">
        <f>+IF($C$164=0,W3-U110,IF($C$164=30,V3-T110,IF($C$164=60,U3-S110,IF($C$164=90,T3-R110,S3-Q110))))</f>
        <v>99755</v>
      </c>
      <c r="U164" s="71">
        <f>+IF($C$164=0,X3-V110,IF($C$164=30,W3-U110,IF($C$164=60,V3-T110,IF($C$164=90,U3-S110,T3-R110))))</f>
        <v>99755</v>
      </c>
      <c r="V164" s="71">
        <f>+IF($C$164=0,Y3-W110,IF($C$164=30,X3-V110,IF($C$164=60,W3-U110,IF($C$164=90,V3-T110,U3-S110))))</f>
        <v>99755</v>
      </c>
      <c r="W164" s="71">
        <f>+IF($C$164=0,Z3-X110,IF($C$164=30,Y3-W110,IF($C$164=60,X3-V110,IF($C$164=90,W3-U110,V3-T110))))</f>
        <v>99755</v>
      </c>
      <c r="X164" s="71">
        <f>+IF($C$164=0,AA3-Y110,IF($C$164=30,Z3-X110,IF($C$164=60,Y3-W110,IF($C$164=90,X3-V110,W3-U110))))</f>
        <v>99755</v>
      </c>
      <c r="Y164" s="71">
        <f>+IF($C$164=0,AB3-Z110,IF($C$164=30,AA3-Y110,IF($C$164=60,Z3-X110,IF($C$164=90,Y3-W110,X3-V110))))</f>
        <v>99755</v>
      </c>
      <c r="Z164" s="71">
        <f>+IF($C$164=0,AC3-AA110,IF($C$164=30,AB3-Z110,IF($C$164=60,AA3-Y110,IF($C$164=90,Z3-X110,Y3-W110))))</f>
        <v>99755</v>
      </c>
      <c r="AA164" s="71">
        <f>+IF($C$164=0,AD3-AB110,IF($C$164=30,AC3-AA110,IF($C$164=60,AB3-Z110,IF($C$164=90,AA3-Y110,Z3-X110))))</f>
        <v>99755</v>
      </c>
      <c r="AB164" s="71">
        <f>+IF($C$164=0,AE3-AC110,IF($C$164=30,AD3-AB110,IF($C$164=60,AC3-AA110,IF($C$164=90,AB3-Z110,AA3-Y110))))</f>
        <v>99755</v>
      </c>
      <c r="AC164" s="71">
        <f>+IF($C$164=0,AF3-AD110,IF($C$164=30,AE3-AC110,IF($C$164=60,AD3-AB110,IF($C$164=90,AC3-AA110,AB3-Z110))))</f>
        <v>99755</v>
      </c>
      <c r="AD164" s="71">
        <f>+IF($C$164=0,AG3-AE110,IF($C$164=30,AF3-AD110,IF($C$164=60,AE3-AC110,IF($C$164=90,AD3-AB110,AC3-AA110))))</f>
        <v>99755</v>
      </c>
      <c r="AE164" s="71">
        <f>+IF($C$164=0,AH3-AF110,IF($C$164=30,AG3-AE110,IF($C$164=60,AF3-AD110,IF($C$164=90,AE3-AC110,AD3-AB110))))</f>
        <v>99755</v>
      </c>
      <c r="AF164" s="71">
        <f>+IF($C$164=0,AI3-AG110,IF($C$164=30,AH3-AF110,IF($C$164=60,AG3-AE110,IF($C$164=90,AF3-AD110,AE3-AC110))))</f>
        <v>99755</v>
      </c>
      <c r="AG164" s="71">
        <f>+IF($C$164=0,AJ3-AH110,IF($C$164=30,AI3-AG110,IF($C$164=60,AH3-AF110,IF($C$164=90,AG3-AE110,AF3-AD110))))</f>
        <v>99755</v>
      </c>
      <c r="AH164" s="71">
        <f>+IF($C$164=0,AK3-AI110,IF($C$164=30,AJ3-AH110,IF($C$164=60,AI3-AG110,IF($C$164=90,AH3-AF110,AG3-AE110))))</f>
        <v>99755</v>
      </c>
      <c r="AI164" s="71">
        <f>+IF($C$164=0,AL3-AJ110,IF($C$164=30,AK3-AI110,IF($C$164=60,AJ3-AH110,IF($C$164=90,AI3-AG110,AH3-AF110))))</f>
        <v>99755</v>
      </c>
      <c r="AJ164" s="71">
        <f>+IF($C$164=0,AM3-AK110,IF($C$164=30,AL3-AJ110,IF($C$164=60,AK3-AI110,IF($C$164=90,AJ3-AH110,AI3-AG110))))</f>
        <v>99755</v>
      </c>
      <c r="AK164" s="71">
        <f>+IF($C$164=0,AN3-AL110,IF($C$164=30,AM3-AK110,IF($C$164=60,AL3-AJ110,IF($C$164=90,AK3-AI110,AJ3-AH110))))</f>
        <v>99755</v>
      </c>
      <c r="AL164" s="71">
        <f>+IF($C$164=0,AO3-AM110,IF($C$164=30,AN3-AL110,IF($C$164=60,AM3-AK110,IF($C$164=90,AL3-AJ110,AK3-AI110))))</f>
        <v>99755</v>
      </c>
      <c r="AM164" s="71">
        <f>+IF($C$164=0,AP3-AN110,IF($C$164=30,AO3-AM110,IF($C$164=60,AN3-AL110,IF($C$164=90,AM3-AK110,AL3-AJ110))))</f>
        <v>99755</v>
      </c>
      <c r="AN164" s="71">
        <f>+IF($C$164=0,AQ3-AO110,IF($C$164=30,AP3-AN110,IF($C$164=60,AO3-AM110,IF($C$164=90,AN3-AL110,AM3-AK110))))</f>
        <v>99755</v>
      </c>
    </row>
    <row r="165" spans="1:41" ht="15" x14ac:dyDescent="0.25">
      <c r="A165" s="55">
        <v>60</v>
      </c>
      <c r="D165" s="55" t="str">
        <f t="shared" ref="D165:D212" si="14">+D111</f>
        <v>Farmaco 2</v>
      </c>
      <c r="E165" s="72">
        <f>+IF($C$164=0,H4-F111,0)</f>
        <v>0</v>
      </c>
      <c r="F165" s="72">
        <f>+IF($C$164=0,I4-G111,IF($C$164=30,H4-F111,0))</f>
        <v>239586.99999999997</v>
      </c>
      <c r="G165" s="72">
        <f>+IF($C$164=0,J4-H111,IF($C$164=30,I4-G111,IF($C$164=60,H4-F111,0)))</f>
        <v>149695</v>
      </c>
      <c r="H165" s="72">
        <f>+IF($C$164=0,K4-I111,IF($C$164=30,J4-H111,IF($C$164=60,I4-G111,IF($C$164=90,H4-F111,0))))</f>
        <v>149695</v>
      </c>
      <c r="I165" s="71">
        <f>+IF($C$164=0,L4-J111,IF($C$164=30,K4-I111,IF($C$164=60,J4-H111,IF($C$164=90,I4-G111,H4-F111))))</f>
        <v>149695</v>
      </c>
      <c r="J165" s="71">
        <f>+IF($C$164=0,M4-K111,IF($C$164=30,L4-J111,IF($C$164=60,K4-I111,IF($C$164=90,J4-H111,I4-G111))))</f>
        <v>149695</v>
      </c>
      <c r="K165" s="71">
        <f>+IF($C$164=0,N4-L111,IF($C$164=30,M4-K111,IF($C$164=60,L4-J111,IF($C$164=90,K4-I111,J4-H111))))</f>
        <v>149695</v>
      </c>
      <c r="L165" s="71">
        <f>+IF($C$164=0,O4-M111,IF($C$164=30,N4-L111,IF($C$164=60,M4-K111,IF($C$164=90,L4-J111,K4-I111))))</f>
        <v>149695</v>
      </c>
      <c r="M165" s="71">
        <f>+IF($C$164=0,P4-N111,IF($C$164=30,O4-M111,IF($C$164=60,N4-L111,IF($C$164=90,M4-K111,L4-J111))))</f>
        <v>149695</v>
      </c>
      <c r="N165" s="71">
        <f>+IF($C$164=0,Q4-O111,IF($C$164=30,P4-N111,IF($C$164=60,O4-M111,IF($C$164=90,N4-L111,M4-K111))))</f>
        <v>149695</v>
      </c>
      <c r="O165" s="71">
        <f>+IF($C$164=0,R4-P111,IF($C$164=30,Q4-O111,IF($C$164=60,P4-N111,IF($C$164=90,O4-M111,N4-L111))))</f>
        <v>149695</v>
      </c>
      <c r="P165" s="71">
        <f>+IF($C$164=0,S4-Q111,IF($C$164=30,R4-P111,IF($C$164=60,Q4-O111,IF($C$164=90,P4-N111,O4-M111))))</f>
        <v>149695</v>
      </c>
      <c r="Q165" s="71">
        <f>+IF($C$164=0,T4-R111,IF($C$164=30,S4-Q111,IF($C$164=60,R4-P111,IF($C$164=90,Q4-O111,P4-N111))))</f>
        <v>149695</v>
      </c>
      <c r="R165" s="71">
        <f>+IF($C$164=0,U4-S111,IF($C$164=30,T4-R111,IF($C$164=60,S4-Q111,IF($C$164=90,R4-P111,Q4-O111))))</f>
        <v>149695</v>
      </c>
      <c r="S165" s="71">
        <f>+IF($C$164=0,V4-T111,IF($C$164=30,U4-S111,IF($C$164=60,T4-R111,IF($C$164=90,S4-Q111,R4-P111))))</f>
        <v>149695</v>
      </c>
      <c r="T165" s="71">
        <f>+IF($C$164=0,W4-U111,IF($C$164=30,V4-T111,IF($C$164=60,U4-S111,IF($C$164=90,T4-R111,S4-Q111))))</f>
        <v>149695</v>
      </c>
      <c r="U165" s="71">
        <f>+IF($C$164=0,X4-V111,IF($C$164=30,W4-U111,IF($C$164=60,V4-T111,IF($C$164=90,U4-S111,T4-R111))))</f>
        <v>149695</v>
      </c>
      <c r="V165" s="71">
        <f>+IF($C$164=0,Y4-W111,IF($C$164=30,X4-V111,IF($C$164=60,W4-U111,IF($C$164=90,V4-T111,U4-S111))))</f>
        <v>149695</v>
      </c>
      <c r="W165" s="71">
        <f>+IF($C$164=0,Z4-X111,IF($C$164=30,Y4-W111,IF($C$164=60,X4-V111,IF($C$164=90,W4-U111,V4-T111))))</f>
        <v>149695</v>
      </c>
      <c r="X165" s="71">
        <f>+IF($C$164=0,AA4-Y111,IF($C$164=30,Z4-X111,IF($C$164=60,Y4-W111,IF($C$164=90,X4-V111,W4-U111))))</f>
        <v>149695</v>
      </c>
      <c r="Y165" s="71">
        <f>+IF($C$164=0,AB4-Z111,IF($C$164=30,AA4-Y111,IF($C$164=60,Z4-X111,IF($C$164=90,Y4-W111,X4-V111))))</f>
        <v>149695</v>
      </c>
      <c r="Z165" s="71">
        <f>+IF($C$164=0,AC4-AA111,IF($C$164=30,AB4-Z111,IF($C$164=60,AA4-Y111,IF($C$164=90,Z4-X111,Y4-W111))))</f>
        <v>149695</v>
      </c>
      <c r="AA165" s="71">
        <f>+IF($C$164=0,AD4-AB111,IF($C$164=30,AC4-AA111,IF($C$164=60,AB4-Z111,IF($C$164=90,AA4-Y111,Z4-X111))))</f>
        <v>149695</v>
      </c>
      <c r="AB165" s="71">
        <f>+IF($C$164=0,AE4-AC111,IF($C$164=30,AD4-AB111,IF($C$164=60,AC4-AA111,IF($C$164=90,AB4-Z111,AA4-Y111))))</f>
        <v>149695</v>
      </c>
      <c r="AC165" s="71">
        <f>+IF($C$164=0,AF4-AD111,IF($C$164=30,AE4-AC111,IF($C$164=60,AD4-AB111,IF($C$164=90,AC4-AA111,AB4-Z111))))</f>
        <v>149695</v>
      </c>
      <c r="AD165" s="71">
        <f>+IF($C$164=0,AG4-AE111,IF($C$164=30,AF4-AD111,IF($C$164=60,AE4-AC111,IF($C$164=90,AD4-AB111,AC4-AA111))))</f>
        <v>149695</v>
      </c>
      <c r="AE165" s="71">
        <f>+IF($C$164=0,AH4-AF111,IF($C$164=30,AG4-AE111,IF($C$164=60,AF4-AD111,IF($C$164=90,AE4-AC111,AD4-AB111))))</f>
        <v>149695</v>
      </c>
      <c r="AF165" s="71">
        <f>+IF($C$164=0,AI4-AG111,IF($C$164=30,AH4-AF111,IF($C$164=60,AG4-AE111,IF($C$164=90,AF4-AD111,AE4-AC111))))</f>
        <v>149695</v>
      </c>
      <c r="AG165" s="71">
        <f>+IF($C$164=0,AJ4-AH111,IF($C$164=30,AI4-AG111,IF($C$164=60,AH4-AF111,IF($C$164=90,AG4-AE111,AF4-AD111))))</f>
        <v>149695</v>
      </c>
      <c r="AH165" s="71">
        <f>+IF($C$164=0,AK4-AI111,IF($C$164=30,AJ4-AH111,IF($C$164=60,AI4-AG111,IF($C$164=90,AH4-AF111,AG4-AE111))))</f>
        <v>149695</v>
      </c>
      <c r="AI165" s="71">
        <f>+IF($C$164=0,AL4-AJ111,IF($C$164=30,AK4-AI111,IF($C$164=60,AJ4-AH111,IF($C$164=90,AI4-AG111,AH4-AF111))))</f>
        <v>149695</v>
      </c>
      <c r="AJ165" s="71">
        <f>+IF($C$164=0,AM4-AK111,IF($C$164=30,AL4-AJ111,IF($C$164=60,AK4-AI111,IF($C$164=90,AJ4-AH111,AI4-AG111))))</f>
        <v>149695</v>
      </c>
      <c r="AK165" s="71">
        <f>+IF($C$164=0,AN4-AL111,IF($C$164=30,AM4-AK111,IF($C$164=60,AL4-AJ111,IF($C$164=90,AK4-AI111,AJ4-AH111))))</f>
        <v>149695</v>
      </c>
      <c r="AL165" s="71">
        <f>+IF($C$164=0,AO4-AM111,IF($C$164=30,AN4-AL111,IF($C$164=60,AM4-AK111,IF($C$164=90,AL4-AJ111,AK4-AI111))))</f>
        <v>149695</v>
      </c>
      <c r="AM165" s="71">
        <f>+IF($C$164=0,AP4-AN111,IF($C$164=30,AO4-AM111,IF($C$164=60,AN4-AL111,IF($C$164=90,AM4-AK111,AL4-AJ111))))</f>
        <v>149695</v>
      </c>
      <c r="AN165" s="71">
        <f>+IF($C$164=0,AQ4-AO111,IF($C$164=30,AP4-AN111,IF($C$164=60,AO4-AM111,IF($C$164=90,AN4-AL111,AM4-AK111))))</f>
        <v>149695</v>
      </c>
    </row>
    <row r="166" spans="1:41" ht="15" x14ac:dyDescent="0.25">
      <c r="A166" s="55">
        <v>90</v>
      </c>
      <c r="D166" s="55" t="str">
        <f t="shared" si="14"/>
        <v>Farmaco 3</v>
      </c>
      <c r="E166" s="72">
        <f>+IF($C$164=0,H5-F112,0)</f>
        <v>0</v>
      </c>
      <c r="F166" s="72">
        <f>+IF($C$164=0,I5-G112,IF($C$164=30,H5-F112,0))</f>
        <v>59803</v>
      </c>
      <c r="G166" s="72">
        <f>+IF($C$164=0,J5-H112,IF($C$164=30,I5-G112,IF($C$164=60,H5-F112,0)))</f>
        <v>19851</v>
      </c>
      <c r="H166" s="72">
        <f>+IF($C$164=0,K5-I112,IF($C$164=30,J5-H112,IF($C$164=60,I5-G112,IF($C$164=90,H5-F112,0))))</f>
        <v>19851</v>
      </c>
      <c r="I166" s="71">
        <f>+IF($C$164=0,L5-J112,IF($C$164=30,K5-I112,IF($C$164=60,J5-H112,IF($C$164=90,I5-G112,H5-F112))))</f>
        <v>19851</v>
      </c>
      <c r="J166" s="71">
        <f>+IF($C$164=0,M5-K112,IF($C$164=30,L5-J112,IF($C$164=60,K5-I112,IF($C$164=90,J5-H112,I5-G112))))</f>
        <v>19851</v>
      </c>
      <c r="K166" s="71">
        <f>+IF($C$164=0,N5-L112,IF($C$164=30,M5-K112,IF($C$164=60,L5-J112,IF($C$164=90,K5-I112,J5-H112))))</f>
        <v>19851</v>
      </c>
      <c r="L166" s="71">
        <f>+IF($C$164=0,O5-M112,IF($C$164=30,N5-L112,IF($C$164=60,M5-K112,IF($C$164=90,L5-J112,K5-I112))))</f>
        <v>19851</v>
      </c>
      <c r="M166" s="71">
        <f>+IF($C$164=0,P5-N112,IF($C$164=30,O5-M112,IF($C$164=60,N5-L112,IF($C$164=90,M5-K112,L5-J112))))</f>
        <v>19851</v>
      </c>
      <c r="N166" s="71">
        <f>+IF($C$164=0,Q5-O112,IF($C$164=30,P5-N112,IF($C$164=60,O5-M112,IF($C$164=90,N5-L112,M5-K112))))</f>
        <v>19851</v>
      </c>
      <c r="O166" s="71">
        <f>+IF($C$164=0,R5-P112,IF($C$164=30,Q5-O112,IF($C$164=60,P5-N112,IF($C$164=90,O5-M112,N5-L112))))</f>
        <v>19851</v>
      </c>
      <c r="P166" s="71">
        <f>+IF($C$164=0,S5-Q112,IF($C$164=30,R5-P112,IF($C$164=60,Q5-O112,IF($C$164=90,P5-N112,O5-M112))))</f>
        <v>19851</v>
      </c>
      <c r="Q166" s="71">
        <f>+IF($C$164=0,T5-R112,IF($C$164=30,S5-Q112,IF($C$164=60,R5-P112,IF($C$164=90,Q5-O112,P5-N112))))</f>
        <v>19851</v>
      </c>
      <c r="R166" s="71">
        <f>+IF($C$164=0,U5-S112,IF($C$164=30,T5-R112,IF($C$164=60,S5-Q112,IF($C$164=90,R5-P112,Q5-O112))))</f>
        <v>19851</v>
      </c>
      <c r="S166" s="71">
        <f>+IF($C$164=0,V5-T112,IF($C$164=30,U5-S112,IF($C$164=60,T5-R112,IF($C$164=90,S5-Q112,R5-P112))))</f>
        <v>19851</v>
      </c>
      <c r="T166" s="71">
        <f>+IF($C$164=0,W5-U112,IF($C$164=30,V5-T112,IF($C$164=60,U5-S112,IF($C$164=90,T5-R112,S5-Q112))))</f>
        <v>19851</v>
      </c>
      <c r="U166" s="71">
        <f>+IF($C$164=0,X5-V112,IF($C$164=30,W5-U112,IF($C$164=60,V5-T112,IF($C$164=90,U5-S112,T5-R112))))</f>
        <v>19851</v>
      </c>
      <c r="V166" s="71">
        <f>+IF($C$164=0,Y5-W112,IF($C$164=30,X5-V112,IF($C$164=60,W5-U112,IF($C$164=90,V5-T112,U5-S112))))</f>
        <v>19851</v>
      </c>
      <c r="W166" s="71">
        <f>+IF($C$164=0,Z5-X112,IF($C$164=30,Y5-W112,IF($C$164=60,X5-V112,IF($C$164=90,W5-U112,V5-T112))))</f>
        <v>19851</v>
      </c>
      <c r="X166" s="71">
        <f>+IF($C$164=0,AA5-Y112,IF($C$164=30,Z5-X112,IF($C$164=60,Y5-W112,IF($C$164=90,X5-V112,W5-U112))))</f>
        <v>19851</v>
      </c>
      <c r="Y166" s="71">
        <f>+IF($C$164=0,AB5-Z112,IF($C$164=30,AA5-Y112,IF($C$164=60,Z5-X112,IF($C$164=90,Y5-W112,X5-V112))))</f>
        <v>19851</v>
      </c>
      <c r="Z166" s="71">
        <f>+IF($C$164=0,AC5-AA112,IF($C$164=30,AB5-Z112,IF($C$164=60,AA5-Y112,IF($C$164=90,Z5-X112,Y5-W112))))</f>
        <v>19851</v>
      </c>
      <c r="AA166" s="71">
        <f>+IF($C$164=0,AD5-AB112,IF($C$164=30,AC5-AA112,IF($C$164=60,AB5-Z112,IF($C$164=90,AA5-Y112,Z5-X112))))</f>
        <v>19851</v>
      </c>
      <c r="AB166" s="71">
        <f>+IF($C$164=0,AE5-AC112,IF($C$164=30,AD5-AB112,IF($C$164=60,AC5-AA112,IF($C$164=90,AB5-Z112,AA5-Y112))))</f>
        <v>19851</v>
      </c>
      <c r="AC166" s="71">
        <f>+IF($C$164=0,AF5-AD112,IF($C$164=30,AE5-AC112,IF($C$164=60,AD5-AB112,IF($C$164=90,AC5-AA112,AB5-Z112))))</f>
        <v>19851</v>
      </c>
      <c r="AD166" s="71">
        <f>+IF($C$164=0,AG5-AE112,IF($C$164=30,AF5-AD112,IF($C$164=60,AE5-AC112,IF($C$164=90,AD5-AB112,AC5-AA112))))</f>
        <v>19851</v>
      </c>
      <c r="AE166" s="71">
        <f>+IF($C$164=0,AH5-AF112,IF($C$164=30,AG5-AE112,IF($C$164=60,AF5-AD112,IF($C$164=90,AE5-AC112,AD5-AB112))))</f>
        <v>19851</v>
      </c>
      <c r="AF166" s="71">
        <f>+IF($C$164=0,AI5-AG112,IF($C$164=30,AH5-AF112,IF($C$164=60,AG5-AE112,IF($C$164=90,AF5-AD112,AE5-AC112))))</f>
        <v>19851</v>
      </c>
      <c r="AG166" s="71">
        <f>+IF($C$164=0,AJ5-AH112,IF($C$164=30,AI5-AG112,IF($C$164=60,AH5-AF112,IF($C$164=90,AG5-AE112,AF5-AD112))))</f>
        <v>19851</v>
      </c>
      <c r="AH166" s="71">
        <f>+IF($C$164=0,AK5-AI112,IF($C$164=30,AJ5-AH112,IF($C$164=60,AI5-AG112,IF($C$164=90,AH5-AF112,AG5-AE112))))</f>
        <v>19851</v>
      </c>
      <c r="AI166" s="71">
        <f>+IF($C$164=0,AL5-AJ112,IF($C$164=30,AK5-AI112,IF($C$164=60,AJ5-AH112,IF($C$164=90,AI5-AG112,AH5-AF112))))</f>
        <v>19851</v>
      </c>
      <c r="AJ166" s="71">
        <f>+IF($C$164=0,AM5-AK112,IF($C$164=30,AL5-AJ112,IF($C$164=60,AK5-AI112,IF($C$164=90,AJ5-AH112,AI5-AG112))))</f>
        <v>19851</v>
      </c>
      <c r="AK166" s="71">
        <f>+IF($C$164=0,AN5-AL112,IF($C$164=30,AM5-AK112,IF($C$164=60,AL5-AJ112,IF($C$164=90,AK5-AI112,AJ5-AH112))))</f>
        <v>19851</v>
      </c>
      <c r="AL166" s="71">
        <f>+IF($C$164=0,AO5-AM112,IF($C$164=30,AN5-AL112,IF($C$164=60,AM5-AK112,IF($C$164=90,AL5-AJ112,AK5-AI112))))</f>
        <v>19851</v>
      </c>
      <c r="AM166" s="71">
        <f>+IF($C$164=0,AP5-AN112,IF($C$164=30,AO5-AM112,IF($C$164=60,AN5-AL112,IF($C$164=90,AM5-AK112,AL5-AJ112))))</f>
        <v>19851</v>
      </c>
      <c r="AN166" s="71">
        <f>+IF($C$164=0,AQ5-AO112,IF($C$164=30,AP5-AN112,IF($C$164=60,AO5-AM112,IF($C$164=90,AN5-AL112,AM5-AK112))))</f>
        <v>19851</v>
      </c>
    </row>
    <row r="167" spans="1:41" ht="15" x14ac:dyDescent="0.25">
      <c r="A167" s="55">
        <v>120</v>
      </c>
      <c r="D167" s="55" t="str">
        <f t="shared" si="14"/>
        <v>Farmaco 4</v>
      </c>
      <c r="E167" s="72">
        <f>+IF($C$164=0,H6-F113,0)</f>
        <v>0</v>
      </c>
      <c r="F167" s="72">
        <f>+IF($C$164=0,I6-G113,IF($C$164=30,H6-F113,0))</f>
        <v>34833</v>
      </c>
      <c r="G167" s="72">
        <f>+IF($C$164=0,J6-H113,IF($C$164=30,I6-G113,IF($C$164=60,H6-F113,0)))</f>
        <v>17354</v>
      </c>
      <c r="H167" s="72">
        <f>+IF($C$164=0,K6-I113,IF($C$164=30,J6-H113,IF($C$164=60,I6-G113,IF($C$164=90,H6-F113,0))))</f>
        <v>17354</v>
      </c>
      <c r="I167" s="71">
        <f>+IF($C$164=0,L6-J113,IF($C$164=30,K6-I113,IF($C$164=60,J6-H113,IF($C$164=90,I6-G113,H6-F113))))</f>
        <v>17354</v>
      </c>
      <c r="J167" s="71">
        <f>+IF($C$164=0,M6-K113,IF($C$164=30,L6-J113,IF($C$164=60,K6-I113,IF($C$164=90,J6-H113,I6-G113))))</f>
        <v>17354</v>
      </c>
      <c r="K167" s="71">
        <f>+IF($C$164=0,N6-L113,IF($C$164=30,M6-K113,IF($C$164=60,L6-J113,IF($C$164=90,K6-I113,J6-H113))))</f>
        <v>17354</v>
      </c>
      <c r="L167" s="71">
        <f>+IF($C$164=0,O6-M113,IF($C$164=30,N6-L113,IF($C$164=60,M6-K113,IF($C$164=90,L6-J113,K6-I113))))</f>
        <v>17354</v>
      </c>
      <c r="M167" s="71">
        <f>+IF($C$164=0,P6-N113,IF($C$164=30,O6-M113,IF($C$164=60,N6-L113,IF($C$164=90,M6-K113,L6-J113))))</f>
        <v>17354</v>
      </c>
      <c r="N167" s="71">
        <f>+IF($C$164=0,Q6-O113,IF($C$164=30,P6-N113,IF($C$164=60,O6-M113,IF($C$164=90,N6-L113,M6-K113))))</f>
        <v>17354</v>
      </c>
      <c r="O167" s="71">
        <f>+IF($C$164=0,R6-P113,IF($C$164=30,Q6-O113,IF($C$164=60,P6-N113,IF($C$164=90,O6-M113,N6-L113))))</f>
        <v>17354</v>
      </c>
      <c r="P167" s="71">
        <f>+IF($C$164=0,S6-Q113,IF($C$164=30,R6-P113,IF($C$164=60,Q6-O113,IF($C$164=90,P6-N113,O6-M113))))</f>
        <v>17354</v>
      </c>
      <c r="Q167" s="71">
        <f>+IF($C$164=0,T6-R113,IF($C$164=30,S6-Q113,IF($C$164=60,R6-P113,IF($C$164=90,Q6-O113,P6-N113))))</f>
        <v>17354</v>
      </c>
      <c r="R167" s="71">
        <f>+IF($C$164=0,U6-S113,IF($C$164=30,T6-R113,IF($C$164=60,S6-Q113,IF($C$164=90,R6-P113,Q6-O113))))</f>
        <v>17354</v>
      </c>
      <c r="S167" s="71">
        <f>+IF($C$164=0,V6-T113,IF($C$164=30,U6-S113,IF($C$164=60,T6-R113,IF($C$164=90,S6-Q113,R6-P113))))</f>
        <v>17354</v>
      </c>
      <c r="T167" s="71">
        <f>+IF($C$164=0,W6-U113,IF($C$164=30,V6-T113,IF($C$164=60,U6-S113,IF($C$164=90,T6-R113,S6-Q113))))</f>
        <v>17354</v>
      </c>
      <c r="U167" s="71">
        <f>+IF($C$164=0,X6-V113,IF($C$164=30,W6-U113,IF($C$164=60,V6-T113,IF($C$164=90,U6-S113,T6-R113))))</f>
        <v>17354</v>
      </c>
      <c r="V167" s="71">
        <f>+IF($C$164=0,Y6-W113,IF($C$164=30,X6-V113,IF($C$164=60,W6-U113,IF($C$164=90,V6-T113,U6-S113))))</f>
        <v>17354</v>
      </c>
      <c r="W167" s="71">
        <f>+IF($C$164=0,Z6-X113,IF($C$164=30,Y6-W113,IF($C$164=60,X6-V113,IF($C$164=90,W6-U113,V6-T113))))</f>
        <v>17354</v>
      </c>
      <c r="X167" s="71">
        <f>+IF($C$164=0,AA6-Y113,IF($C$164=30,Z6-X113,IF($C$164=60,Y6-W113,IF($C$164=90,X6-V113,W6-U113))))</f>
        <v>17354</v>
      </c>
      <c r="Y167" s="71">
        <f>+IF($C$164=0,AB6-Z113,IF($C$164=30,AA6-Y113,IF($C$164=60,Z6-X113,IF($C$164=90,Y6-W113,X6-V113))))</f>
        <v>17354</v>
      </c>
      <c r="Z167" s="71">
        <f>+IF($C$164=0,AC6-AA113,IF($C$164=30,AB6-Z113,IF($C$164=60,AA6-Y113,IF($C$164=90,Z6-X113,Y6-W113))))</f>
        <v>17354</v>
      </c>
      <c r="AA167" s="71">
        <f>+IF($C$164=0,AD6-AB113,IF($C$164=30,AC6-AA113,IF($C$164=60,AB6-Z113,IF($C$164=90,AA6-Y113,Z6-X113))))</f>
        <v>17354</v>
      </c>
      <c r="AB167" s="71">
        <f>+IF($C$164=0,AE6-AC113,IF($C$164=30,AD6-AB113,IF($C$164=60,AC6-AA113,IF($C$164=90,AB6-Z113,AA6-Y113))))</f>
        <v>17354</v>
      </c>
      <c r="AC167" s="71">
        <f>+IF($C$164=0,AF6-AD113,IF($C$164=30,AE6-AC113,IF($C$164=60,AD6-AB113,IF($C$164=90,AC6-AA113,AB6-Z113))))</f>
        <v>17354</v>
      </c>
      <c r="AD167" s="71">
        <f>+IF($C$164=0,AG6-AE113,IF($C$164=30,AF6-AD113,IF($C$164=60,AE6-AC113,IF($C$164=90,AD6-AB113,AC6-AA113))))</f>
        <v>17354</v>
      </c>
      <c r="AE167" s="71">
        <f>+IF($C$164=0,AH6-AF113,IF($C$164=30,AG6-AE113,IF($C$164=60,AF6-AD113,IF($C$164=90,AE6-AC113,AD6-AB113))))</f>
        <v>17354</v>
      </c>
      <c r="AF167" s="71">
        <f>+IF($C$164=0,AI6-AG113,IF($C$164=30,AH6-AF113,IF($C$164=60,AG6-AE113,IF($C$164=90,AF6-AD113,AE6-AC113))))</f>
        <v>17354</v>
      </c>
      <c r="AG167" s="71">
        <f>+IF($C$164=0,AJ6-AH113,IF($C$164=30,AI6-AG113,IF($C$164=60,AH6-AF113,IF($C$164=90,AG6-AE113,AF6-AD113))))</f>
        <v>17354</v>
      </c>
      <c r="AH167" s="71">
        <f>+IF($C$164=0,AK6-AI113,IF($C$164=30,AJ6-AH113,IF($C$164=60,AI6-AG113,IF($C$164=90,AH6-AF113,AG6-AE113))))</f>
        <v>17354</v>
      </c>
      <c r="AI167" s="71">
        <f>+IF($C$164=0,AL6-AJ113,IF($C$164=30,AK6-AI113,IF($C$164=60,AJ6-AH113,IF($C$164=90,AI6-AG113,AH6-AF113))))</f>
        <v>17354</v>
      </c>
      <c r="AJ167" s="71">
        <f>+IF($C$164=0,AM6-AK113,IF($C$164=30,AL6-AJ113,IF($C$164=60,AK6-AI113,IF($C$164=90,AJ6-AH113,AI6-AG113))))</f>
        <v>17354</v>
      </c>
      <c r="AK167" s="71">
        <f>+IF($C$164=0,AN6-AL113,IF($C$164=30,AM6-AK113,IF($C$164=60,AL6-AJ113,IF($C$164=90,AK6-AI113,AJ6-AH113))))</f>
        <v>17354</v>
      </c>
      <c r="AL167" s="71">
        <f>+IF($C$164=0,AO6-AM113,IF($C$164=30,AN6-AL113,IF($C$164=60,AM6-AK113,IF($C$164=90,AL6-AJ113,AK6-AI113))))</f>
        <v>17354</v>
      </c>
      <c r="AM167" s="71">
        <f>+IF($C$164=0,AP6-AN113,IF($C$164=30,AO6-AM113,IF($C$164=60,AN6-AL113,IF($C$164=90,AM6-AK113,AL6-AJ113))))</f>
        <v>17354</v>
      </c>
      <c r="AN167" s="71">
        <f>+IF($C$164=0,AQ6-AO113,IF($C$164=30,AP6-AN113,IF($C$164=60,AO6-AM113,IF($C$164=90,AN6-AL113,AM6-AK113))))</f>
        <v>17354</v>
      </c>
    </row>
    <row r="168" spans="1:41" ht="15" x14ac:dyDescent="0.25">
      <c r="D168" s="55" t="str">
        <f t="shared" si="14"/>
        <v>Farmaco 5</v>
      </c>
      <c r="E168" s="72">
        <f>+IF($C$164=0,H7-F114,0)</f>
        <v>0</v>
      </c>
      <c r="F168" s="72">
        <f>+IF($C$164=0,I7-G114,IF($C$164=30,H7-F114,0))</f>
        <v>41824.6</v>
      </c>
      <c r="G168" s="72">
        <f>+IF($C$164=0,J7-H114,IF($C$164=30,I7-G114,IF($C$164=60,H7-F114,0)))</f>
        <v>29839</v>
      </c>
      <c r="H168" s="72">
        <f>+IF($C$164=0,K7-I114,IF($C$164=30,J7-H114,IF($C$164=60,I7-G114,IF($C$164=90,H7-F114,0))))</f>
        <v>29839</v>
      </c>
      <c r="I168" s="71">
        <f>+IF($C$164=0,L7-J114,IF($C$164=30,K7-I114,IF($C$164=60,J7-H114,IF($C$164=90,I7-G114,H7-F114))))</f>
        <v>29839</v>
      </c>
      <c r="J168" s="71">
        <f>+IF($C$164=0,M7-K114,IF($C$164=30,L7-J114,IF($C$164=60,K7-I114,IF($C$164=90,J7-H114,I7-G114))))</f>
        <v>29839</v>
      </c>
      <c r="K168" s="71">
        <f>+IF($C$164=0,N7-L114,IF($C$164=30,M7-K114,IF($C$164=60,L7-J114,IF($C$164=90,K7-I114,J7-H114))))</f>
        <v>29839</v>
      </c>
      <c r="L168" s="71">
        <f>+IF($C$164=0,O7-M114,IF($C$164=30,N7-L114,IF($C$164=60,M7-K114,IF($C$164=90,L7-J114,K7-I114))))</f>
        <v>29839</v>
      </c>
      <c r="M168" s="71">
        <f>+IF($C$164=0,P7-N114,IF($C$164=30,O7-M114,IF($C$164=60,N7-L114,IF($C$164=90,M7-K114,L7-J114))))</f>
        <v>29839</v>
      </c>
      <c r="N168" s="71">
        <f>+IF($C$164=0,Q7-O114,IF($C$164=30,P7-N114,IF($C$164=60,O7-M114,IF($C$164=90,N7-L114,M7-K114))))</f>
        <v>29839</v>
      </c>
      <c r="O168" s="71">
        <f>+IF($C$164=0,R7-P114,IF($C$164=30,Q7-O114,IF($C$164=60,P7-N114,IF($C$164=90,O7-M114,N7-L114))))</f>
        <v>29839</v>
      </c>
      <c r="P168" s="71">
        <f>+IF($C$164=0,S7-Q114,IF($C$164=30,R7-P114,IF($C$164=60,Q7-O114,IF($C$164=90,P7-N114,O7-M114))))</f>
        <v>29839</v>
      </c>
      <c r="Q168" s="71">
        <f>+IF($C$164=0,T7-R114,IF($C$164=30,S7-Q114,IF($C$164=60,R7-P114,IF($C$164=90,Q7-O114,P7-N114))))</f>
        <v>29839</v>
      </c>
      <c r="R168" s="71">
        <f>+IF($C$164=0,U7-S114,IF($C$164=30,T7-R114,IF($C$164=60,S7-Q114,IF($C$164=90,R7-P114,Q7-O114))))</f>
        <v>29839</v>
      </c>
      <c r="S168" s="71">
        <f>+IF($C$164=0,V7-T114,IF($C$164=30,U7-S114,IF($C$164=60,T7-R114,IF($C$164=90,S7-Q114,R7-P114))))</f>
        <v>29839</v>
      </c>
      <c r="T168" s="71">
        <f>+IF($C$164=0,W7-U114,IF($C$164=30,V7-T114,IF($C$164=60,U7-S114,IF($C$164=90,T7-R114,S7-Q114))))</f>
        <v>29839</v>
      </c>
      <c r="U168" s="71">
        <f>+IF($C$164=0,X7-V114,IF($C$164=30,W7-U114,IF($C$164=60,V7-T114,IF($C$164=90,U7-S114,T7-R114))))</f>
        <v>29839</v>
      </c>
      <c r="V168" s="71">
        <f>+IF($C$164=0,Y7-W114,IF($C$164=30,X7-V114,IF($C$164=60,W7-U114,IF($C$164=90,V7-T114,U7-S114))))</f>
        <v>29839</v>
      </c>
      <c r="W168" s="71">
        <f>+IF($C$164=0,Z7-X114,IF($C$164=30,Y7-W114,IF($C$164=60,X7-V114,IF($C$164=90,W7-U114,V7-T114))))</f>
        <v>29839</v>
      </c>
      <c r="X168" s="71">
        <f>+IF($C$164=0,AA7-Y114,IF($C$164=30,Z7-X114,IF($C$164=60,Y7-W114,IF($C$164=90,X7-V114,W7-U114))))</f>
        <v>29839</v>
      </c>
      <c r="Y168" s="71">
        <f>+IF($C$164=0,AB7-Z114,IF($C$164=30,AA7-Y114,IF($C$164=60,Z7-X114,IF($C$164=90,Y7-W114,X7-V114))))</f>
        <v>29839</v>
      </c>
      <c r="Z168" s="71">
        <f>+IF($C$164=0,AC7-AA114,IF($C$164=30,AB7-Z114,IF($C$164=60,AA7-Y114,IF($C$164=90,Z7-X114,Y7-W114))))</f>
        <v>29839</v>
      </c>
      <c r="AA168" s="71">
        <f>+IF($C$164=0,AD7-AB114,IF($C$164=30,AC7-AA114,IF($C$164=60,AB7-Z114,IF($C$164=90,AA7-Y114,Z7-X114))))</f>
        <v>29839</v>
      </c>
      <c r="AB168" s="71">
        <f>+IF($C$164=0,AE7-AC114,IF($C$164=30,AD7-AB114,IF($C$164=60,AC7-AA114,IF($C$164=90,AB7-Z114,AA7-Y114))))</f>
        <v>29839</v>
      </c>
      <c r="AC168" s="71">
        <f>+IF($C$164=0,AF7-AD114,IF($C$164=30,AE7-AC114,IF($C$164=60,AD7-AB114,IF($C$164=90,AC7-AA114,AB7-Z114))))</f>
        <v>29839</v>
      </c>
      <c r="AD168" s="71">
        <f>+IF($C$164=0,AG7-AE114,IF($C$164=30,AF7-AD114,IF($C$164=60,AE7-AC114,IF($C$164=90,AD7-AB114,AC7-AA114))))</f>
        <v>29839</v>
      </c>
      <c r="AE168" s="71">
        <f>+IF($C$164=0,AH7-AF114,IF($C$164=30,AG7-AE114,IF($C$164=60,AF7-AD114,IF($C$164=90,AE7-AC114,AD7-AB114))))</f>
        <v>29839</v>
      </c>
      <c r="AF168" s="71">
        <f>+IF($C$164=0,AI7-AG114,IF($C$164=30,AH7-AF114,IF($C$164=60,AG7-AE114,IF($C$164=90,AF7-AD114,AE7-AC114))))</f>
        <v>29839</v>
      </c>
      <c r="AG168" s="71">
        <f>+IF($C$164=0,AJ7-AH114,IF($C$164=30,AI7-AG114,IF($C$164=60,AH7-AF114,IF($C$164=90,AG7-AE114,AF7-AD114))))</f>
        <v>29839</v>
      </c>
      <c r="AH168" s="71">
        <f>+IF($C$164=0,AK7-AI114,IF($C$164=30,AJ7-AH114,IF($C$164=60,AI7-AG114,IF($C$164=90,AH7-AF114,AG7-AE114))))</f>
        <v>29839</v>
      </c>
      <c r="AI168" s="71">
        <f>+IF($C$164=0,AL7-AJ114,IF($C$164=30,AK7-AI114,IF($C$164=60,AJ7-AH114,IF($C$164=90,AI7-AG114,AH7-AF114))))</f>
        <v>29839</v>
      </c>
      <c r="AJ168" s="71">
        <f>+IF($C$164=0,AM7-AK114,IF($C$164=30,AL7-AJ114,IF($C$164=60,AK7-AI114,IF($C$164=90,AJ7-AH114,AI7-AG114))))</f>
        <v>29839</v>
      </c>
      <c r="AK168" s="71">
        <f>+IF($C$164=0,AN7-AL114,IF($C$164=30,AM7-AK114,IF($C$164=60,AL7-AJ114,IF($C$164=90,AK7-AI114,AJ7-AH114))))</f>
        <v>29839</v>
      </c>
      <c r="AL168" s="71">
        <f>+IF($C$164=0,AO7-AM114,IF($C$164=30,AN7-AL114,IF($C$164=60,AM7-AK114,IF($C$164=90,AL7-AJ114,AK7-AI114))))</f>
        <v>29839</v>
      </c>
      <c r="AM168" s="71">
        <f>+IF($C$164=0,AP7-AN114,IF($C$164=30,AO7-AM114,IF($C$164=60,AN7-AL114,IF($C$164=90,AM7-AK114,AL7-AJ114))))</f>
        <v>29839</v>
      </c>
      <c r="AN168" s="71">
        <f>+IF($C$164=0,AQ7-AO114,IF($C$164=30,AP7-AN114,IF($C$164=60,AO7-AM114,IF($C$164=90,AN7-AL114,AM7-AK114))))</f>
        <v>29839</v>
      </c>
    </row>
    <row r="169" spans="1:41" ht="15" x14ac:dyDescent="0.25">
      <c r="D169" s="55" t="str">
        <f t="shared" si="14"/>
        <v>Farmaco 6</v>
      </c>
      <c r="E169" s="72">
        <f>+IF($C$164=0,H8-F115,0)</f>
        <v>0</v>
      </c>
      <c r="F169" s="72">
        <f>+IF($C$164=0,I8-G115,IF($C$164=30,H8-F115,0))</f>
        <v>33834.200000000004</v>
      </c>
      <c r="G169" s="72">
        <f>+IF($C$164=0,J8-H115,IF($C$164=30,I8-G115,IF($C$164=60,H8-F115,0)))</f>
        <v>19851</v>
      </c>
      <c r="H169" s="72">
        <f>+IF($C$164=0,K8-I115,IF($C$164=30,J8-H115,IF($C$164=60,I8-G115,IF($C$164=90,H8-F115,0))))</f>
        <v>19851</v>
      </c>
      <c r="I169" s="71">
        <f>+IF($C$164=0,L8-J115,IF($C$164=30,K8-I115,IF($C$164=60,J8-H115,IF($C$164=90,I8-G115,H8-F115))))</f>
        <v>19851</v>
      </c>
      <c r="J169" s="71">
        <f>+IF($C$164=0,M8-K115,IF($C$164=30,L8-J115,IF($C$164=60,K8-I115,IF($C$164=90,J8-H115,I8-G115))))</f>
        <v>19851</v>
      </c>
      <c r="K169" s="71">
        <f>+IF($C$164=0,N8-L115,IF($C$164=30,M8-K115,IF($C$164=60,L8-J115,IF($C$164=90,K8-I115,J8-H115))))</f>
        <v>19851</v>
      </c>
      <c r="L169" s="71">
        <f>+IF($C$164=0,O8-M115,IF($C$164=30,N8-L115,IF($C$164=60,M8-K115,IF($C$164=90,L8-J115,K8-I115))))</f>
        <v>19851</v>
      </c>
      <c r="M169" s="71">
        <f>+IF($C$164=0,P8-N115,IF($C$164=30,O8-M115,IF($C$164=60,N8-L115,IF($C$164=90,M8-K115,L8-J115))))</f>
        <v>19851</v>
      </c>
      <c r="N169" s="71">
        <f>+IF($C$164=0,Q8-O115,IF($C$164=30,P8-N115,IF($C$164=60,O8-M115,IF($C$164=90,N8-L115,M8-K115))))</f>
        <v>19851</v>
      </c>
      <c r="O169" s="71">
        <f>+IF($C$164=0,R8-P115,IF($C$164=30,Q8-O115,IF($C$164=60,P8-N115,IF($C$164=90,O8-M115,N8-L115))))</f>
        <v>19851</v>
      </c>
      <c r="P169" s="71">
        <f>+IF($C$164=0,S8-Q115,IF($C$164=30,R8-P115,IF($C$164=60,Q8-O115,IF($C$164=90,P8-N115,O8-M115))))</f>
        <v>19851</v>
      </c>
      <c r="Q169" s="71">
        <f>+IF($C$164=0,T8-R115,IF($C$164=30,S8-Q115,IF($C$164=60,R8-P115,IF($C$164=90,Q8-O115,P8-N115))))</f>
        <v>19851</v>
      </c>
      <c r="R169" s="71">
        <f>+IF($C$164=0,U8-S115,IF($C$164=30,T8-R115,IF($C$164=60,S8-Q115,IF($C$164=90,R8-P115,Q8-O115))))</f>
        <v>19851</v>
      </c>
      <c r="S169" s="71">
        <f>+IF($C$164=0,V8-T115,IF($C$164=30,U8-S115,IF($C$164=60,T8-R115,IF($C$164=90,S8-Q115,R8-P115))))</f>
        <v>19851</v>
      </c>
      <c r="T169" s="71">
        <f>+IF($C$164=0,W8-U115,IF($C$164=30,V8-T115,IF($C$164=60,U8-S115,IF($C$164=90,T8-R115,S8-Q115))))</f>
        <v>19851</v>
      </c>
      <c r="U169" s="71">
        <f>+IF($C$164=0,X8-V115,IF($C$164=30,W8-U115,IF($C$164=60,V8-T115,IF($C$164=90,U8-S115,T8-R115))))</f>
        <v>19851</v>
      </c>
      <c r="V169" s="71">
        <f>+IF($C$164=0,Y8-W115,IF($C$164=30,X8-V115,IF($C$164=60,W8-U115,IF($C$164=90,V8-T115,U8-S115))))</f>
        <v>19851</v>
      </c>
      <c r="W169" s="71">
        <f>+IF($C$164=0,Z8-X115,IF($C$164=30,Y8-W115,IF($C$164=60,X8-V115,IF($C$164=90,W8-U115,V8-T115))))</f>
        <v>19851</v>
      </c>
      <c r="X169" s="71">
        <f>+IF($C$164=0,AA8-Y115,IF($C$164=30,Z8-X115,IF($C$164=60,Y8-W115,IF($C$164=90,X8-V115,W8-U115))))</f>
        <v>19851</v>
      </c>
      <c r="Y169" s="71">
        <f>+IF($C$164=0,AB8-Z115,IF($C$164=30,AA8-Y115,IF($C$164=60,Z8-X115,IF($C$164=90,Y8-W115,X8-V115))))</f>
        <v>19851</v>
      </c>
      <c r="Z169" s="71">
        <f>+IF($C$164=0,AC8-AA115,IF($C$164=30,AB8-Z115,IF($C$164=60,AA8-Y115,IF($C$164=90,Z8-X115,Y8-W115))))</f>
        <v>19851</v>
      </c>
      <c r="AA169" s="71">
        <f>+IF($C$164=0,AD8-AB115,IF($C$164=30,AC8-AA115,IF($C$164=60,AB8-Z115,IF($C$164=90,AA8-Y115,Z8-X115))))</f>
        <v>19851</v>
      </c>
      <c r="AB169" s="71">
        <f>+IF($C$164=0,AE8-AC115,IF($C$164=30,AD8-AB115,IF($C$164=60,AC8-AA115,IF($C$164=90,AB8-Z115,AA8-Y115))))</f>
        <v>19851</v>
      </c>
      <c r="AC169" s="71">
        <f>+IF($C$164=0,AF8-AD115,IF($C$164=30,AE8-AC115,IF($C$164=60,AD8-AB115,IF($C$164=90,AC8-AA115,AB8-Z115))))</f>
        <v>19851</v>
      </c>
      <c r="AD169" s="71">
        <f>+IF($C$164=0,AG8-AE115,IF($C$164=30,AF8-AD115,IF($C$164=60,AE8-AC115,IF($C$164=90,AD8-AB115,AC8-AA115))))</f>
        <v>19851</v>
      </c>
      <c r="AE169" s="71">
        <f>+IF($C$164=0,AH8-AF115,IF($C$164=30,AG8-AE115,IF($C$164=60,AF8-AD115,IF($C$164=90,AE8-AC115,AD8-AB115))))</f>
        <v>19851</v>
      </c>
      <c r="AF169" s="71">
        <f>+IF($C$164=0,AI8-AG115,IF($C$164=30,AH8-AF115,IF($C$164=60,AG8-AE115,IF($C$164=90,AF8-AD115,AE8-AC115))))</f>
        <v>19851</v>
      </c>
      <c r="AG169" s="71">
        <f>+IF($C$164=0,AJ8-AH115,IF($C$164=30,AI8-AG115,IF($C$164=60,AH8-AF115,IF($C$164=90,AG8-AE115,AF8-AD115))))</f>
        <v>19851</v>
      </c>
      <c r="AH169" s="71">
        <f>+IF($C$164=0,AK8-AI115,IF($C$164=30,AJ8-AH115,IF($C$164=60,AI8-AG115,IF($C$164=90,AH8-AF115,AG8-AE115))))</f>
        <v>19851</v>
      </c>
      <c r="AI169" s="71">
        <f>+IF($C$164=0,AL8-AJ115,IF($C$164=30,AK8-AI115,IF($C$164=60,AJ8-AH115,IF($C$164=90,AI8-AG115,AH8-AF115))))</f>
        <v>19851</v>
      </c>
      <c r="AJ169" s="71">
        <f>+IF($C$164=0,AM8-AK115,IF($C$164=30,AL8-AJ115,IF($C$164=60,AK8-AI115,IF($C$164=90,AJ8-AH115,AI8-AG115))))</f>
        <v>19851</v>
      </c>
      <c r="AK169" s="71">
        <f>+IF($C$164=0,AN8-AL115,IF($C$164=30,AM8-AK115,IF($C$164=60,AL8-AJ115,IF($C$164=90,AK8-AI115,AJ8-AH115))))</f>
        <v>19851</v>
      </c>
      <c r="AL169" s="71">
        <f>+IF($C$164=0,AO8-AM115,IF($C$164=30,AN8-AL115,IF($C$164=60,AM8-AK115,IF($C$164=90,AL8-AJ115,AK8-AI115))))</f>
        <v>19851</v>
      </c>
      <c r="AM169" s="71">
        <f>+IF($C$164=0,AP8-AN115,IF($C$164=30,AO8-AM115,IF($C$164=60,AN8-AL115,IF($C$164=90,AM8-AK115,AL8-AJ115))))</f>
        <v>19851</v>
      </c>
      <c r="AN169" s="71">
        <f>+IF($C$164=0,AQ8-AO115,IF($C$164=30,AP8-AN115,IF($C$164=60,AO8-AM115,IF($C$164=90,AN8-AL115,AM8-AK115))))</f>
        <v>19851</v>
      </c>
    </row>
    <row r="170" spans="1:41" ht="15" x14ac:dyDescent="0.25">
      <c r="D170" s="55" t="str">
        <f t="shared" si="14"/>
        <v>Farmaco 7</v>
      </c>
      <c r="E170" s="72">
        <f>+IF($C$164=0,H9-F116,0)</f>
        <v>0</v>
      </c>
      <c r="F170" s="72">
        <f>+IF($C$164=0,I9-G116,IF($C$164=30,H9-F116,0))</f>
        <v>121928.36</v>
      </c>
      <c r="G170" s="72">
        <f>+IF($C$164=0,J9-H116,IF($C$164=30,I9-G116,IF($C$164=60,H9-F116,0)))</f>
        <v>46818.6</v>
      </c>
      <c r="H170" s="72">
        <f>+IF($C$164=0,K9-I116,IF($C$164=30,J9-H116,IF($C$164=60,I9-G116,IF($C$164=90,H9-F116,0))))</f>
        <v>46818.6</v>
      </c>
      <c r="I170" s="71">
        <f>+IF($C$164=0,L9-J116,IF($C$164=30,K9-I116,IF($C$164=60,J9-H116,IF($C$164=90,I9-G116,H9-F116))))</f>
        <v>46818.6</v>
      </c>
      <c r="J170" s="71">
        <f>+IF($C$164=0,M9-K116,IF($C$164=30,L9-J116,IF($C$164=60,K9-I116,IF($C$164=90,J9-H116,I9-G116))))</f>
        <v>46818.6</v>
      </c>
      <c r="K170" s="71">
        <f>+IF($C$164=0,N9-L116,IF($C$164=30,M9-K116,IF($C$164=60,L9-J116,IF($C$164=90,K9-I116,J9-H116))))</f>
        <v>46818.6</v>
      </c>
      <c r="L170" s="71">
        <f>+IF($C$164=0,O9-M116,IF($C$164=30,N9-L116,IF($C$164=60,M9-K116,IF($C$164=90,L9-J116,K9-I116))))</f>
        <v>46818.6</v>
      </c>
      <c r="M170" s="71">
        <f>+IF($C$164=0,P9-N116,IF($C$164=30,O9-M116,IF($C$164=60,N9-L116,IF($C$164=90,M9-K116,L9-J116))))</f>
        <v>46818.6</v>
      </c>
      <c r="N170" s="71">
        <f>+IF($C$164=0,Q9-O116,IF($C$164=30,P9-N116,IF($C$164=60,O9-M116,IF($C$164=90,N9-L116,M9-K116))))</f>
        <v>46818.6</v>
      </c>
      <c r="O170" s="71">
        <f>+IF($C$164=0,R9-P116,IF($C$164=30,Q9-O116,IF($C$164=60,P9-N116,IF($C$164=90,O9-M116,N9-L116))))</f>
        <v>46818.6</v>
      </c>
      <c r="P170" s="71">
        <f>+IF($C$164=0,S9-Q116,IF($C$164=30,R9-P116,IF($C$164=60,Q9-O116,IF($C$164=90,P9-N116,O9-M116))))</f>
        <v>46818.6</v>
      </c>
      <c r="Q170" s="71">
        <f>+IF($C$164=0,T9-R116,IF($C$164=30,S9-Q116,IF($C$164=60,R9-P116,IF($C$164=90,Q9-O116,P9-N116))))</f>
        <v>46818.6</v>
      </c>
      <c r="R170" s="71">
        <f>+IF($C$164=0,U9-S116,IF($C$164=30,T9-R116,IF($C$164=60,S9-Q116,IF($C$164=90,R9-P116,Q9-O116))))</f>
        <v>46818.6</v>
      </c>
      <c r="S170" s="71">
        <f>+IF($C$164=0,V9-T116,IF($C$164=30,U9-S116,IF($C$164=60,T9-R116,IF($C$164=90,S9-Q116,R9-P116))))</f>
        <v>46818.6</v>
      </c>
      <c r="T170" s="71">
        <f>+IF($C$164=0,W9-U116,IF($C$164=30,V9-T116,IF($C$164=60,U9-S116,IF($C$164=90,T9-R116,S9-Q116))))</f>
        <v>46818.6</v>
      </c>
      <c r="U170" s="71">
        <f>+IF($C$164=0,X9-V116,IF($C$164=30,W9-U116,IF($C$164=60,V9-T116,IF($C$164=90,U9-S116,T9-R116))))</f>
        <v>46818.6</v>
      </c>
      <c r="V170" s="71">
        <f>+IF($C$164=0,Y9-W116,IF($C$164=30,X9-V116,IF($C$164=60,W9-U116,IF($C$164=90,V9-T116,U9-S116))))</f>
        <v>46818.6</v>
      </c>
      <c r="W170" s="71">
        <f>+IF($C$164=0,Z9-X116,IF($C$164=30,Y9-W116,IF($C$164=60,X9-V116,IF($C$164=90,W9-U116,V9-T116))))</f>
        <v>46818.6</v>
      </c>
      <c r="X170" s="71">
        <f>+IF($C$164=0,AA9-Y116,IF($C$164=30,Z9-X116,IF($C$164=60,Y9-W116,IF($C$164=90,X9-V116,W9-U116))))</f>
        <v>46818.6</v>
      </c>
      <c r="Y170" s="71">
        <f>+IF($C$164=0,AB9-Z116,IF($C$164=30,AA9-Y116,IF($C$164=60,Z9-X116,IF($C$164=90,Y9-W116,X9-V116))))</f>
        <v>46818.6</v>
      </c>
      <c r="Z170" s="71">
        <f>+IF($C$164=0,AC9-AA116,IF($C$164=30,AB9-Z116,IF($C$164=60,AA9-Y116,IF($C$164=90,Z9-X116,Y9-W116))))</f>
        <v>46818.6</v>
      </c>
      <c r="AA170" s="71">
        <f>+IF($C$164=0,AD9-AB116,IF($C$164=30,AC9-AA116,IF($C$164=60,AB9-Z116,IF($C$164=90,AA9-Y116,Z9-X116))))</f>
        <v>46818.6</v>
      </c>
      <c r="AB170" s="71">
        <f>+IF($C$164=0,AE9-AC116,IF($C$164=30,AD9-AB116,IF($C$164=60,AC9-AA116,IF($C$164=90,AB9-Z116,AA9-Y116))))</f>
        <v>46818.6</v>
      </c>
      <c r="AC170" s="71">
        <f>+IF($C$164=0,AF9-AD116,IF($C$164=30,AE9-AC116,IF($C$164=60,AD9-AB116,IF($C$164=90,AC9-AA116,AB9-Z116))))</f>
        <v>46818.6</v>
      </c>
      <c r="AD170" s="71">
        <f>+IF($C$164=0,AG9-AE116,IF($C$164=30,AF9-AD116,IF($C$164=60,AE9-AC116,IF($C$164=90,AD9-AB116,AC9-AA116))))</f>
        <v>46818.6</v>
      </c>
      <c r="AE170" s="71">
        <f>+IF($C$164=0,AH9-AF116,IF($C$164=30,AG9-AE116,IF($C$164=60,AF9-AD116,IF($C$164=90,AE9-AC116,AD9-AB116))))</f>
        <v>46818.6</v>
      </c>
      <c r="AF170" s="71">
        <f>+IF($C$164=0,AI9-AG116,IF($C$164=30,AH9-AF116,IF($C$164=60,AG9-AE116,IF($C$164=90,AF9-AD116,AE9-AC116))))</f>
        <v>46818.6</v>
      </c>
      <c r="AG170" s="71">
        <f>+IF($C$164=0,AJ9-AH116,IF($C$164=30,AI9-AG116,IF($C$164=60,AH9-AF116,IF($C$164=90,AG9-AE116,AF9-AD116))))</f>
        <v>46818.6</v>
      </c>
      <c r="AH170" s="71">
        <f>+IF($C$164=0,AK9-AI116,IF($C$164=30,AJ9-AH116,IF($C$164=60,AI9-AG116,IF($C$164=90,AH9-AF116,AG9-AE116))))</f>
        <v>46818.6</v>
      </c>
      <c r="AI170" s="71">
        <f>+IF($C$164=0,AL9-AJ116,IF($C$164=30,AK9-AI116,IF($C$164=60,AJ9-AH116,IF($C$164=90,AI9-AG116,AH9-AF116))))</f>
        <v>46818.6</v>
      </c>
      <c r="AJ170" s="71">
        <f>+IF($C$164=0,AM9-AK116,IF($C$164=30,AL9-AJ116,IF($C$164=60,AK9-AI116,IF($C$164=90,AJ9-AH116,AI9-AG116))))</f>
        <v>46818.6</v>
      </c>
      <c r="AK170" s="71">
        <f>+IF($C$164=0,AN9-AL116,IF($C$164=30,AM9-AK116,IF($C$164=60,AL9-AJ116,IF($C$164=90,AK9-AI116,AJ9-AH116))))</f>
        <v>46818.6</v>
      </c>
      <c r="AL170" s="71">
        <f>+IF($C$164=0,AO9-AM116,IF($C$164=30,AN9-AL116,IF($C$164=60,AM9-AK116,IF($C$164=90,AL9-AJ116,AK9-AI116))))</f>
        <v>46818.6</v>
      </c>
      <c r="AM170" s="71">
        <f>+IF($C$164=0,AP9-AN116,IF($C$164=30,AO9-AM116,IF($C$164=60,AN9-AL116,IF($C$164=90,AM9-AK116,AL9-AJ116))))</f>
        <v>46818.6</v>
      </c>
      <c r="AN170" s="71">
        <f>+IF($C$164=0,AQ9-AO116,IF($C$164=30,AP9-AN116,IF($C$164=60,AO9-AM116,IF($C$164=90,AN9-AL116,AM9-AK116))))</f>
        <v>46818.6</v>
      </c>
    </row>
    <row r="171" spans="1:41" ht="15" x14ac:dyDescent="0.25">
      <c r="D171" s="55" t="str">
        <f t="shared" si="14"/>
        <v>Farmaco 8</v>
      </c>
      <c r="E171" s="72">
        <f>+IF($C$164=0,H10-F117,0)</f>
        <v>0</v>
      </c>
      <c r="F171" s="72">
        <f>+IF($C$164=0,I10-G117,IF($C$164=30,H10-F117,0))</f>
        <v>215615.8</v>
      </c>
      <c r="G171" s="72">
        <f>+IF($C$164=0,J10-H117,IF($C$164=30,I10-G117,IF($C$164=60,H10-F117,0)))</f>
        <v>89767</v>
      </c>
      <c r="H171" s="72">
        <f>+IF($C$164=0,K10-I117,IF($C$164=30,J10-H117,IF($C$164=60,I10-G117,IF($C$164=90,H10-F117,0))))</f>
        <v>89767</v>
      </c>
      <c r="I171" s="71">
        <f>+IF($C$164=0,L10-J117,IF($C$164=30,K10-I117,IF($C$164=60,J10-H117,IF($C$164=90,I10-G117,H10-F117))))</f>
        <v>89767</v>
      </c>
      <c r="J171" s="71">
        <f>+IF($C$164=0,M10-K117,IF($C$164=30,L10-J117,IF($C$164=60,K10-I117,IF($C$164=90,J10-H117,I10-G117))))</f>
        <v>89767</v>
      </c>
      <c r="K171" s="71">
        <f>+IF($C$164=0,N10-L117,IF($C$164=30,M10-K117,IF($C$164=60,L10-J117,IF($C$164=90,K10-I117,J10-H117))))</f>
        <v>89767</v>
      </c>
      <c r="L171" s="71">
        <f>+IF($C$164=0,O10-M117,IF($C$164=30,N10-L117,IF($C$164=60,M10-K117,IF($C$164=90,L10-J117,K10-I117))))</f>
        <v>89767</v>
      </c>
      <c r="M171" s="71">
        <f>+IF($C$164=0,P10-N117,IF($C$164=30,O10-M117,IF($C$164=60,N10-L117,IF($C$164=90,M10-K117,L10-J117))))</f>
        <v>89767</v>
      </c>
      <c r="N171" s="71">
        <f>+IF($C$164=0,Q10-O117,IF($C$164=30,P10-N117,IF($C$164=60,O10-M117,IF($C$164=90,N10-L117,M10-K117))))</f>
        <v>89767</v>
      </c>
      <c r="O171" s="71">
        <f>+IF($C$164=0,R10-P117,IF($C$164=30,Q10-O117,IF($C$164=60,P10-N117,IF($C$164=90,O10-M117,N10-L117))))</f>
        <v>89767</v>
      </c>
      <c r="P171" s="71">
        <f>+IF($C$164=0,S10-Q117,IF($C$164=30,R10-P117,IF($C$164=60,Q10-O117,IF($C$164=90,P10-N117,O10-M117))))</f>
        <v>89767</v>
      </c>
      <c r="Q171" s="71">
        <f>+IF($C$164=0,T10-R117,IF($C$164=30,S10-Q117,IF($C$164=60,R10-P117,IF($C$164=90,Q10-O117,P10-N117))))</f>
        <v>89767</v>
      </c>
      <c r="R171" s="71">
        <f>+IF($C$164=0,U10-S117,IF($C$164=30,T10-R117,IF($C$164=60,S10-Q117,IF($C$164=90,R10-P117,Q10-O117))))</f>
        <v>89767</v>
      </c>
      <c r="S171" s="71">
        <f>+IF($C$164=0,V10-T117,IF($C$164=30,U10-S117,IF($C$164=60,T10-R117,IF($C$164=90,S10-Q117,R10-P117))))</f>
        <v>89767</v>
      </c>
      <c r="T171" s="71">
        <f>+IF($C$164=0,W10-U117,IF($C$164=30,V10-T117,IF($C$164=60,U10-S117,IF($C$164=90,T10-R117,S10-Q117))))</f>
        <v>89767</v>
      </c>
      <c r="U171" s="71">
        <f>+IF($C$164=0,X10-V117,IF($C$164=30,W10-U117,IF($C$164=60,V10-T117,IF($C$164=90,U10-S117,T10-R117))))</f>
        <v>89767</v>
      </c>
      <c r="V171" s="71">
        <f>+IF($C$164=0,Y10-W117,IF($C$164=30,X10-V117,IF($C$164=60,W10-U117,IF($C$164=90,V10-T117,U10-S117))))</f>
        <v>89767</v>
      </c>
      <c r="W171" s="71">
        <f>+IF($C$164=0,Z10-X117,IF($C$164=30,Y10-W117,IF($C$164=60,X10-V117,IF($C$164=90,W10-U117,V10-T117))))</f>
        <v>89767</v>
      </c>
      <c r="X171" s="71">
        <f>+IF($C$164=0,AA10-Y117,IF($C$164=30,Z10-X117,IF($C$164=60,Y10-W117,IF($C$164=90,X10-V117,W10-U117))))</f>
        <v>89767</v>
      </c>
      <c r="Y171" s="71">
        <f>+IF($C$164=0,AB10-Z117,IF($C$164=30,AA10-Y117,IF($C$164=60,Z10-X117,IF($C$164=90,Y10-W117,X10-V117))))</f>
        <v>89767</v>
      </c>
      <c r="Z171" s="71">
        <f>+IF($C$164=0,AC10-AA117,IF($C$164=30,AB10-Z117,IF($C$164=60,AA10-Y117,IF($C$164=90,Z10-X117,Y10-W117))))</f>
        <v>89767</v>
      </c>
      <c r="AA171" s="71">
        <f>+IF($C$164=0,AD10-AB117,IF($C$164=30,AC10-AA117,IF($C$164=60,AB10-Z117,IF($C$164=90,AA10-Y117,Z10-X117))))</f>
        <v>89767</v>
      </c>
      <c r="AB171" s="71">
        <f>+IF($C$164=0,AE10-AC117,IF($C$164=30,AD10-AB117,IF($C$164=60,AC10-AA117,IF($C$164=90,AB10-Z117,AA10-Y117))))</f>
        <v>89767</v>
      </c>
      <c r="AC171" s="71">
        <f>+IF($C$164=0,AF10-AD117,IF($C$164=30,AE10-AC117,IF($C$164=60,AD10-AB117,IF($C$164=90,AC10-AA117,AB10-Z117))))</f>
        <v>89767</v>
      </c>
      <c r="AD171" s="71">
        <f>+IF($C$164=0,AG10-AE117,IF($C$164=30,AF10-AD117,IF($C$164=60,AE10-AC117,IF($C$164=90,AD10-AB117,AC10-AA117))))</f>
        <v>89767</v>
      </c>
      <c r="AE171" s="71">
        <f>+IF($C$164=0,AH10-AF117,IF($C$164=30,AG10-AE117,IF($C$164=60,AF10-AD117,IF($C$164=90,AE10-AC117,AD10-AB117))))</f>
        <v>89767</v>
      </c>
      <c r="AF171" s="71">
        <f>+IF($C$164=0,AI10-AG117,IF($C$164=30,AH10-AF117,IF($C$164=60,AG10-AE117,IF($C$164=90,AF10-AD117,AE10-AC117))))</f>
        <v>89767</v>
      </c>
      <c r="AG171" s="71">
        <f>+IF($C$164=0,AJ10-AH117,IF($C$164=30,AI10-AG117,IF($C$164=60,AH10-AF117,IF($C$164=90,AG10-AE117,AF10-AD117))))</f>
        <v>89767</v>
      </c>
      <c r="AH171" s="71">
        <f>+IF($C$164=0,AK10-AI117,IF($C$164=30,AJ10-AH117,IF($C$164=60,AI10-AG117,IF($C$164=90,AH10-AF117,AG10-AE117))))</f>
        <v>89767</v>
      </c>
      <c r="AI171" s="71">
        <f>+IF($C$164=0,AL10-AJ117,IF($C$164=30,AK10-AI117,IF($C$164=60,AJ10-AH117,IF($C$164=90,AI10-AG117,AH10-AF117))))</f>
        <v>89767</v>
      </c>
      <c r="AJ171" s="71">
        <f>+IF($C$164=0,AM10-AK117,IF($C$164=30,AL10-AJ117,IF($C$164=60,AK10-AI117,IF($C$164=90,AJ10-AH117,AI10-AG117))))</f>
        <v>89767</v>
      </c>
      <c r="AK171" s="71">
        <f>+IF($C$164=0,AN10-AL117,IF($C$164=30,AM10-AK117,IF($C$164=60,AL10-AJ117,IF($C$164=90,AK10-AI117,AJ10-AH117))))</f>
        <v>89767</v>
      </c>
      <c r="AL171" s="71">
        <f>+IF($C$164=0,AO10-AM117,IF($C$164=30,AN10-AL117,IF($C$164=60,AM10-AK117,IF($C$164=90,AL10-AJ117,AK10-AI117))))</f>
        <v>89767</v>
      </c>
      <c r="AM171" s="71">
        <f>+IF($C$164=0,AP10-AN117,IF($C$164=30,AO10-AM117,IF($C$164=60,AN10-AL117,IF($C$164=90,AM10-AK117,AL10-AJ117))))</f>
        <v>89767</v>
      </c>
      <c r="AN171" s="71">
        <f>+IF($C$164=0,AQ10-AO117,IF($C$164=30,AP10-AN117,IF($C$164=60,AO10-AM117,IF($C$164=90,AN10-AL117,AM10-AK117))))</f>
        <v>89767</v>
      </c>
    </row>
    <row r="172" spans="1:41" ht="15" x14ac:dyDescent="0.25">
      <c r="D172" s="55" t="str">
        <f t="shared" si="14"/>
        <v>Farmaco 9</v>
      </c>
      <c r="E172" s="72">
        <f>+IF($C$164=0,H11-F118,0)</f>
        <v>0</v>
      </c>
      <c r="F172" s="72">
        <f>+IF($C$164=0,I11-G118,IF($C$164=30,H11-F118,0))</f>
        <v>44221.719999999994</v>
      </c>
      <c r="G172" s="72">
        <f>+IF($C$164=0,J11-H118,IF($C$164=30,I11-G118,IF($C$164=60,H11-F118,0)))</f>
        <v>11860.599999999999</v>
      </c>
      <c r="H172" s="72">
        <f>+IF($C$164=0,K11-I118,IF($C$164=30,J11-H118,IF($C$164=60,I11-G118,IF($C$164=90,H11-F118,0))))</f>
        <v>11860.599999999999</v>
      </c>
      <c r="I172" s="71">
        <f>+IF($C$164=0,L11-J118,IF($C$164=30,K11-I118,IF($C$164=60,J11-H118,IF($C$164=90,I11-G118,H11-F118))))</f>
        <v>11860.599999999999</v>
      </c>
      <c r="J172" s="71">
        <f>+IF($C$164=0,M11-K118,IF($C$164=30,L11-J118,IF($C$164=60,K11-I118,IF($C$164=90,J11-H118,I11-G118))))</f>
        <v>11860.599999999999</v>
      </c>
      <c r="K172" s="71">
        <f>+IF($C$164=0,N11-L118,IF($C$164=30,M11-K118,IF($C$164=60,L11-J118,IF($C$164=90,K11-I118,J11-H118))))</f>
        <v>11860.599999999999</v>
      </c>
      <c r="L172" s="71">
        <f>+IF($C$164=0,O11-M118,IF($C$164=30,N11-L118,IF($C$164=60,M11-K118,IF($C$164=90,L11-J118,K11-I118))))</f>
        <v>11860.599999999999</v>
      </c>
      <c r="M172" s="71">
        <f>+IF($C$164=0,P11-N118,IF($C$164=30,O11-M118,IF($C$164=60,N11-L118,IF($C$164=90,M11-K118,L11-J118))))</f>
        <v>11860.599999999999</v>
      </c>
      <c r="N172" s="71">
        <f>+IF($C$164=0,Q11-O118,IF($C$164=30,P11-N118,IF($C$164=60,O11-M118,IF($C$164=90,N11-L118,M11-K118))))</f>
        <v>11860.599999999999</v>
      </c>
      <c r="O172" s="71">
        <f>+IF($C$164=0,R11-P118,IF($C$164=30,Q11-O118,IF($C$164=60,P11-N118,IF($C$164=90,O11-M118,N11-L118))))</f>
        <v>11860.599999999999</v>
      </c>
      <c r="P172" s="71">
        <f>+IF($C$164=0,S11-Q118,IF($C$164=30,R11-P118,IF($C$164=60,Q11-O118,IF($C$164=90,P11-N118,O11-M118))))</f>
        <v>11860.599999999999</v>
      </c>
      <c r="Q172" s="71">
        <f>+IF($C$164=0,T11-R118,IF($C$164=30,S11-Q118,IF($C$164=60,R11-P118,IF($C$164=90,Q11-O118,P11-N118))))</f>
        <v>11860.599999999999</v>
      </c>
      <c r="R172" s="71">
        <f>+IF($C$164=0,U11-S118,IF($C$164=30,T11-R118,IF($C$164=60,S11-Q118,IF($C$164=90,R11-P118,Q11-O118))))</f>
        <v>11860.599999999999</v>
      </c>
      <c r="S172" s="71">
        <f>+IF($C$164=0,V11-T118,IF($C$164=30,U11-S118,IF($C$164=60,T11-R118,IF($C$164=90,S11-Q118,R11-P118))))</f>
        <v>11860.599999999999</v>
      </c>
      <c r="T172" s="71">
        <f>+IF($C$164=0,W11-U118,IF($C$164=30,V11-T118,IF($C$164=60,U11-S118,IF($C$164=90,T11-R118,S11-Q118))))</f>
        <v>11860.599999999999</v>
      </c>
      <c r="U172" s="71">
        <f>+IF($C$164=0,X11-V118,IF($C$164=30,W11-U118,IF($C$164=60,V11-T118,IF($C$164=90,U11-S118,T11-R118))))</f>
        <v>11860.599999999999</v>
      </c>
      <c r="V172" s="71">
        <f>+IF($C$164=0,Y11-W118,IF($C$164=30,X11-V118,IF($C$164=60,W11-U118,IF($C$164=90,V11-T118,U11-S118))))</f>
        <v>11860.599999999999</v>
      </c>
      <c r="W172" s="71">
        <f>+IF($C$164=0,Z11-X118,IF($C$164=30,Y11-W118,IF($C$164=60,X11-V118,IF($C$164=90,W11-U118,V11-T118))))</f>
        <v>11860.599999999999</v>
      </c>
      <c r="X172" s="71">
        <f>+IF($C$164=0,AA11-Y118,IF($C$164=30,Z11-X118,IF($C$164=60,Y11-W118,IF($C$164=90,X11-V118,W11-U118))))</f>
        <v>11860.599999999999</v>
      </c>
      <c r="Y172" s="71">
        <f>+IF($C$164=0,AB11-Z118,IF($C$164=30,AA11-Y118,IF($C$164=60,Z11-X118,IF($C$164=90,Y11-W118,X11-V118))))</f>
        <v>11860.599999999999</v>
      </c>
      <c r="Z172" s="71">
        <f>+IF($C$164=0,AC11-AA118,IF($C$164=30,AB11-Z118,IF($C$164=60,AA11-Y118,IF($C$164=90,Z11-X118,Y11-W118))))</f>
        <v>11860.599999999999</v>
      </c>
      <c r="AA172" s="71">
        <f>+IF($C$164=0,AD11-AB118,IF($C$164=30,AC11-AA118,IF($C$164=60,AB11-Z118,IF($C$164=90,AA11-Y118,Z11-X118))))</f>
        <v>11860.599999999999</v>
      </c>
      <c r="AB172" s="71">
        <f>+IF($C$164=0,AE11-AC118,IF($C$164=30,AD11-AB118,IF($C$164=60,AC11-AA118,IF($C$164=90,AB11-Z118,AA11-Y118))))</f>
        <v>11860.599999999999</v>
      </c>
      <c r="AC172" s="71">
        <f>+IF($C$164=0,AF11-AD118,IF($C$164=30,AE11-AC118,IF($C$164=60,AD11-AB118,IF($C$164=90,AC11-AA118,AB11-Z118))))</f>
        <v>11860.599999999999</v>
      </c>
      <c r="AD172" s="71">
        <f>+IF($C$164=0,AG11-AE118,IF($C$164=30,AF11-AD118,IF($C$164=60,AE11-AC118,IF($C$164=90,AD11-AB118,AC11-AA118))))</f>
        <v>11860.599999999999</v>
      </c>
      <c r="AE172" s="71">
        <f>+IF($C$164=0,AH11-AF118,IF($C$164=30,AG11-AE118,IF($C$164=60,AF11-AD118,IF($C$164=90,AE11-AC118,AD11-AB118))))</f>
        <v>11860.599999999999</v>
      </c>
      <c r="AF172" s="71">
        <f>+IF($C$164=0,AI11-AG118,IF($C$164=30,AH11-AF118,IF($C$164=60,AG11-AE118,IF($C$164=90,AF11-AD118,AE11-AC118))))</f>
        <v>11860.599999999999</v>
      </c>
      <c r="AG172" s="71">
        <f>+IF($C$164=0,AJ11-AH118,IF($C$164=30,AI11-AG118,IF($C$164=60,AH11-AF118,IF($C$164=90,AG11-AE118,AF11-AD118))))</f>
        <v>11860.599999999999</v>
      </c>
      <c r="AH172" s="71">
        <f>+IF($C$164=0,AK11-AI118,IF($C$164=30,AJ11-AH118,IF($C$164=60,AI11-AG118,IF($C$164=90,AH11-AF118,AG11-AE118))))</f>
        <v>11860.599999999999</v>
      </c>
      <c r="AI172" s="71">
        <f>+IF($C$164=0,AL11-AJ118,IF($C$164=30,AK11-AI118,IF($C$164=60,AJ11-AH118,IF($C$164=90,AI11-AG118,AH11-AF118))))</f>
        <v>11860.599999999999</v>
      </c>
      <c r="AJ172" s="71">
        <f>+IF($C$164=0,AM11-AK118,IF($C$164=30,AL11-AJ118,IF($C$164=60,AK11-AI118,IF($C$164=90,AJ11-AH118,AI11-AG118))))</f>
        <v>11860.599999999999</v>
      </c>
      <c r="AK172" s="71">
        <f>+IF($C$164=0,AN11-AL118,IF($C$164=30,AM11-AK118,IF($C$164=60,AL11-AJ118,IF($C$164=90,AK11-AI118,AJ11-AH118))))</f>
        <v>11860.599999999999</v>
      </c>
      <c r="AL172" s="71">
        <f>+IF($C$164=0,AO11-AM118,IF($C$164=30,AN11-AL118,IF($C$164=60,AM11-AK118,IF($C$164=90,AL11-AJ118,AK11-AI118))))</f>
        <v>11860.599999999999</v>
      </c>
      <c r="AM172" s="71">
        <f>+IF($C$164=0,AP11-AN118,IF($C$164=30,AO11-AM118,IF($C$164=60,AN11-AL118,IF($C$164=90,AM11-AK118,AL11-AJ118))))</f>
        <v>11860.599999999999</v>
      </c>
      <c r="AN172" s="71">
        <f>+IF($C$164=0,AQ11-AO118,IF($C$164=30,AP11-AN118,IF($C$164=60,AO11-AM118,IF($C$164=90,AN11-AL118,AM11-AK118))))</f>
        <v>11860.599999999999</v>
      </c>
    </row>
    <row r="173" spans="1:41" ht="15" x14ac:dyDescent="0.25">
      <c r="D173" s="55" t="str">
        <f t="shared" si="14"/>
        <v>Farmaco 10</v>
      </c>
      <c r="E173" s="72">
        <f>+IF($C$164=0,H12-F119,0)</f>
        <v>0</v>
      </c>
      <c r="F173" s="72">
        <f>+IF($C$164=0,I12-G119,IF($C$164=30,H12-F119,0))</f>
        <v>35951.656000000003</v>
      </c>
      <c r="G173" s="72">
        <f>+IF($C$164=0,J12-H119,IF($C$164=30,I12-G119,IF($C$164=60,H12-F119,0)))</f>
        <v>17054.36</v>
      </c>
      <c r="H173" s="72">
        <f>+IF($C$164=0,K12-I119,IF($C$164=30,J12-H119,IF($C$164=60,I12-G119,IF($C$164=90,H12-F119,0))))</f>
        <v>17054.36</v>
      </c>
      <c r="I173" s="71">
        <f>+IF($C$164=0,L12-J119,IF($C$164=30,K12-I119,IF($C$164=60,J12-H119,IF($C$164=90,I12-G119,H12-F119))))</f>
        <v>17054.36</v>
      </c>
      <c r="J173" s="71">
        <f>+IF($C$164=0,M12-K119,IF($C$164=30,L12-J119,IF($C$164=60,K12-I119,IF($C$164=90,J12-H119,I12-G119))))</f>
        <v>17054.36</v>
      </c>
      <c r="K173" s="71">
        <f>+IF($C$164=0,N12-L119,IF($C$164=30,M12-K119,IF($C$164=60,L12-J119,IF($C$164=90,K12-I119,J12-H119))))</f>
        <v>17054.36</v>
      </c>
      <c r="L173" s="71">
        <f>+IF($C$164=0,O12-M119,IF($C$164=30,N12-L119,IF($C$164=60,M12-K119,IF($C$164=90,L12-J119,K12-I119))))</f>
        <v>17054.36</v>
      </c>
      <c r="M173" s="71">
        <f>+IF($C$164=0,P12-N119,IF($C$164=30,O12-M119,IF($C$164=60,N12-L119,IF($C$164=90,M12-K119,L12-J119))))</f>
        <v>17054.36</v>
      </c>
      <c r="N173" s="71">
        <f>+IF($C$164=0,Q12-O119,IF($C$164=30,P12-N119,IF($C$164=60,O12-M119,IF($C$164=90,N12-L119,M12-K119))))</f>
        <v>17054.36</v>
      </c>
      <c r="O173" s="71">
        <f>+IF($C$164=0,R12-P119,IF($C$164=30,Q12-O119,IF($C$164=60,P12-N119,IF($C$164=90,O12-M119,N12-L119))))</f>
        <v>17054.36</v>
      </c>
      <c r="P173" s="71">
        <f>+IF($C$164=0,S12-Q119,IF($C$164=30,R12-P119,IF($C$164=60,Q12-O119,IF($C$164=90,P12-N119,O12-M119))))</f>
        <v>17054.36</v>
      </c>
      <c r="Q173" s="71">
        <f>+IF($C$164=0,T12-R119,IF($C$164=30,S12-Q119,IF($C$164=60,R12-P119,IF($C$164=90,Q12-O119,P12-N119))))</f>
        <v>17054.36</v>
      </c>
      <c r="R173" s="71">
        <f>+IF($C$164=0,U12-S119,IF($C$164=30,T12-R119,IF($C$164=60,S12-Q119,IF($C$164=90,R12-P119,Q12-O119))))</f>
        <v>17054.36</v>
      </c>
      <c r="S173" s="71">
        <f>+IF($C$164=0,V12-T119,IF($C$164=30,U12-S119,IF($C$164=60,T12-R119,IF($C$164=90,S12-Q119,R12-P119))))</f>
        <v>17054.36</v>
      </c>
      <c r="T173" s="71">
        <f>+IF($C$164=0,W12-U119,IF($C$164=30,V12-T119,IF($C$164=60,U12-S119,IF($C$164=90,T12-R119,S12-Q119))))</f>
        <v>17054.36</v>
      </c>
      <c r="U173" s="71">
        <f>+IF($C$164=0,X12-V119,IF($C$164=30,W12-U119,IF($C$164=60,V12-T119,IF($C$164=90,U12-S119,T12-R119))))</f>
        <v>17054.36</v>
      </c>
      <c r="V173" s="71">
        <f>+IF($C$164=0,Y12-W119,IF($C$164=30,X12-V119,IF($C$164=60,W12-U119,IF($C$164=90,V12-T119,U12-S119))))</f>
        <v>17054.36</v>
      </c>
      <c r="W173" s="71">
        <f>+IF($C$164=0,Z12-X119,IF($C$164=30,Y12-W119,IF($C$164=60,X12-V119,IF($C$164=90,W12-U119,V12-T119))))</f>
        <v>17054.36</v>
      </c>
      <c r="X173" s="71">
        <f>+IF($C$164=0,AA12-Y119,IF($C$164=30,Z12-X119,IF($C$164=60,Y12-W119,IF($C$164=90,X12-V119,W12-U119))))</f>
        <v>17054.36</v>
      </c>
      <c r="Y173" s="71">
        <f>+IF($C$164=0,AB12-Z119,IF($C$164=30,AA12-Y119,IF($C$164=60,Z12-X119,IF($C$164=90,Y12-W119,X12-V119))))</f>
        <v>17054.36</v>
      </c>
      <c r="Z173" s="71">
        <f>+IF($C$164=0,AC12-AA119,IF($C$164=30,AB12-Z119,IF($C$164=60,AA12-Y119,IF($C$164=90,Z12-X119,Y12-W119))))</f>
        <v>17054.36</v>
      </c>
      <c r="AA173" s="71">
        <f>+IF($C$164=0,AD12-AB119,IF($C$164=30,AC12-AA119,IF($C$164=60,AB12-Z119,IF($C$164=90,AA12-Y119,Z12-X119))))</f>
        <v>17054.36</v>
      </c>
      <c r="AB173" s="71">
        <f>+IF($C$164=0,AE12-AC119,IF($C$164=30,AD12-AB119,IF($C$164=60,AC12-AA119,IF($C$164=90,AB12-Z119,AA12-Y119))))</f>
        <v>17054.36</v>
      </c>
      <c r="AC173" s="71">
        <f>+IF($C$164=0,AF12-AD119,IF($C$164=30,AE12-AC119,IF($C$164=60,AD12-AB119,IF($C$164=90,AC12-AA119,AB12-Z119))))</f>
        <v>17054.36</v>
      </c>
      <c r="AD173" s="71">
        <f>+IF($C$164=0,AG12-AE119,IF($C$164=30,AF12-AD119,IF($C$164=60,AE12-AC119,IF($C$164=90,AD12-AB119,AC12-AA119))))</f>
        <v>17054.36</v>
      </c>
      <c r="AE173" s="71">
        <f>+IF($C$164=0,AH12-AF119,IF($C$164=30,AG12-AE119,IF($C$164=60,AF12-AD119,IF($C$164=90,AE12-AC119,AD12-AB119))))</f>
        <v>17054.36</v>
      </c>
      <c r="AF173" s="71">
        <f>+IF($C$164=0,AI12-AG119,IF($C$164=30,AH12-AF119,IF($C$164=60,AG12-AE119,IF($C$164=90,AF12-AD119,AE12-AC119))))</f>
        <v>17054.36</v>
      </c>
      <c r="AG173" s="71">
        <f>+IF($C$164=0,AJ12-AH119,IF($C$164=30,AI12-AG119,IF($C$164=60,AH12-AF119,IF($C$164=90,AG12-AE119,AF12-AD119))))</f>
        <v>17054.36</v>
      </c>
      <c r="AH173" s="71">
        <f>+IF($C$164=0,AK12-AI119,IF($C$164=30,AJ12-AH119,IF($C$164=60,AI12-AG119,IF($C$164=90,AH12-AF119,AG12-AE119))))</f>
        <v>17054.36</v>
      </c>
      <c r="AI173" s="71">
        <f>+IF($C$164=0,AL12-AJ119,IF($C$164=30,AK12-AI119,IF($C$164=60,AJ12-AH119,IF($C$164=90,AI12-AG119,AH12-AF119))))</f>
        <v>17054.36</v>
      </c>
      <c r="AJ173" s="71">
        <f>+IF($C$164=0,AM12-AK119,IF($C$164=30,AL12-AJ119,IF($C$164=60,AK12-AI119,IF($C$164=90,AJ12-AH119,AI12-AG119))))</f>
        <v>17054.36</v>
      </c>
      <c r="AK173" s="71">
        <f>+IF($C$164=0,AN12-AL119,IF($C$164=30,AM12-AK119,IF($C$164=60,AL12-AJ119,IF($C$164=90,AK12-AI119,AJ12-AH119))))</f>
        <v>17054.36</v>
      </c>
      <c r="AL173" s="71">
        <f>+IF($C$164=0,AO12-AM119,IF($C$164=30,AN12-AL119,IF($C$164=60,AM12-AK119,IF($C$164=90,AL12-AJ119,AK12-AI119))))</f>
        <v>17054.36</v>
      </c>
      <c r="AM173" s="71">
        <f>+IF($C$164=0,AP12-AN119,IF($C$164=30,AO12-AM119,IF($C$164=60,AN12-AL119,IF($C$164=90,AM12-AK119,AL12-AJ119))))</f>
        <v>17054.36</v>
      </c>
      <c r="AN173" s="71">
        <f>+IF($C$164=0,AQ12-AO119,IF($C$164=30,AP12-AN119,IF($C$164=60,AO12-AM119,IF($C$164=90,AN12-AL119,AM12-AK119))))</f>
        <v>17054.36</v>
      </c>
    </row>
    <row r="174" spans="1:41" ht="15" x14ac:dyDescent="0.25">
      <c r="D174" s="55" t="str">
        <f t="shared" si="14"/>
        <v>Farmaco 11</v>
      </c>
      <c r="E174" s="72">
        <f>+IF($C$164=0,H13-F120,0)</f>
        <v>0</v>
      </c>
      <c r="F174" s="72">
        <f>+IF($C$164=0,I13-G120,IF($C$164=30,H13-F120,0))</f>
        <v>19851</v>
      </c>
      <c r="G174" s="72">
        <f>+IF($C$164=0,J13-H120,IF($C$164=30,I13-G120,IF($C$164=60,H13-F120,0)))</f>
        <v>9863</v>
      </c>
      <c r="H174" s="72">
        <f>+IF($C$164=0,K13-I120,IF($C$164=30,J13-H120,IF($C$164=60,I13-G120,IF($C$164=90,H13-F120,0))))</f>
        <v>9863</v>
      </c>
      <c r="I174" s="71">
        <f>+IF($C$164=0,L13-J120,IF($C$164=30,K13-I120,IF($C$164=60,J13-H120,IF($C$164=90,I13-G120,H13-F120))))</f>
        <v>9863</v>
      </c>
      <c r="J174" s="71">
        <f>+IF($C$164=0,M13-K120,IF($C$164=30,L13-J120,IF($C$164=60,K13-I120,IF($C$164=90,J13-H120,I13-G120))))</f>
        <v>9863</v>
      </c>
      <c r="K174" s="71">
        <f>+IF($C$164=0,N13-L120,IF($C$164=30,M13-K120,IF($C$164=60,L13-J120,IF($C$164=90,K13-I120,J13-H120))))</f>
        <v>9863</v>
      </c>
      <c r="L174" s="71">
        <f>+IF($C$164=0,O13-M120,IF($C$164=30,N13-L120,IF($C$164=60,M13-K120,IF($C$164=90,L13-J120,K13-I120))))</f>
        <v>9863</v>
      </c>
      <c r="M174" s="71">
        <f>+IF($C$164=0,P13-N120,IF($C$164=30,O13-M120,IF($C$164=60,N13-L120,IF($C$164=90,M13-K120,L13-J120))))</f>
        <v>9863</v>
      </c>
      <c r="N174" s="71">
        <f>+IF($C$164=0,Q13-O120,IF($C$164=30,P13-N120,IF($C$164=60,O13-M120,IF($C$164=90,N13-L120,M13-K120))))</f>
        <v>9863</v>
      </c>
      <c r="O174" s="71">
        <f>+IF($C$164=0,R13-P120,IF($C$164=30,Q13-O120,IF($C$164=60,P13-N120,IF($C$164=90,O13-M120,N13-L120))))</f>
        <v>9863</v>
      </c>
      <c r="P174" s="71">
        <f>+IF($C$164=0,S13-Q120,IF($C$164=30,R13-P120,IF($C$164=60,Q13-O120,IF($C$164=90,P13-N120,O13-M120))))</f>
        <v>9863</v>
      </c>
      <c r="Q174" s="71">
        <f>+IF($C$164=0,T13-R120,IF($C$164=30,S13-Q120,IF($C$164=60,R13-P120,IF($C$164=90,Q13-O120,P13-N120))))</f>
        <v>9863</v>
      </c>
      <c r="R174" s="71">
        <f>+IF($C$164=0,U13-S120,IF($C$164=30,T13-R120,IF($C$164=60,S13-Q120,IF($C$164=90,R13-P120,Q13-O120))))</f>
        <v>9863</v>
      </c>
      <c r="S174" s="71">
        <f>+IF($C$164=0,V13-T120,IF($C$164=30,U13-S120,IF($C$164=60,T13-R120,IF($C$164=90,S13-Q120,R13-P120))))</f>
        <v>9863</v>
      </c>
      <c r="T174" s="71">
        <f>+IF($C$164=0,W13-U120,IF($C$164=30,V13-T120,IF($C$164=60,U13-S120,IF($C$164=90,T13-R120,S13-Q120))))</f>
        <v>9863</v>
      </c>
      <c r="U174" s="71">
        <f>+IF($C$164=0,X13-V120,IF($C$164=30,W13-U120,IF($C$164=60,V13-T120,IF($C$164=90,U13-S120,T13-R120))))</f>
        <v>9863</v>
      </c>
      <c r="V174" s="71">
        <f>+IF($C$164=0,Y13-W120,IF($C$164=30,X13-V120,IF($C$164=60,W13-U120,IF($C$164=90,V13-T120,U13-S120))))</f>
        <v>9863</v>
      </c>
      <c r="W174" s="71">
        <f>+IF($C$164=0,Z13-X120,IF($C$164=30,Y13-W120,IF($C$164=60,X13-V120,IF($C$164=90,W13-U120,V13-T120))))</f>
        <v>9863</v>
      </c>
      <c r="X174" s="71">
        <f>+IF($C$164=0,AA13-Y120,IF($C$164=30,Z13-X120,IF($C$164=60,Y13-W120,IF($C$164=90,X13-V120,W13-U120))))</f>
        <v>9863</v>
      </c>
      <c r="Y174" s="71">
        <f>+IF($C$164=0,AB13-Z120,IF($C$164=30,AA13-Y120,IF($C$164=60,Z13-X120,IF($C$164=90,Y13-W120,X13-V120))))</f>
        <v>9863</v>
      </c>
      <c r="Z174" s="71">
        <f>+IF($C$164=0,AC13-AA120,IF($C$164=30,AB13-Z120,IF($C$164=60,AA13-Y120,IF($C$164=90,Z13-X120,Y13-W120))))</f>
        <v>9863</v>
      </c>
      <c r="AA174" s="71">
        <f>+IF($C$164=0,AD13-AB120,IF($C$164=30,AC13-AA120,IF($C$164=60,AB13-Z120,IF($C$164=90,AA13-Y120,Z13-X120))))</f>
        <v>9863</v>
      </c>
      <c r="AB174" s="71">
        <f>+IF($C$164=0,AE13-AC120,IF($C$164=30,AD13-AB120,IF($C$164=60,AC13-AA120,IF($C$164=90,AB13-Z120,AA13-Y120))))</f>
        <v>9863</v>
      </c>
      <c r="AC174" s="71">
        <f>+IF($C$164=0,AF13-AD120,IF($C$164=30,AE13-AC120,IF($C$164=60,AD13-AB120,IF($C$164=90,AC13-AA120,AB13-Z120))))</f>
        <v>9863</v>
      </c>
      <c r="AD174" s="71">
        <f>+IF($C$164=0,AG13-AE120,IF($C$164=30,AF13-AD120,IF($C$164=60,AE13-AC120,IF($C$164=90,AD13-AB120,AC13-AA120))))</f>
        <v>9863</v>
      </c>
      <c r="AE174" s="71">
        <f>+IF($C$164=0,AH13-AF120,IF($C$164=30,AG13-AE120,IF($C$164=60,AF13-AD120,IF($C$164=90,AE13-AC120,AD13-AB120))))</f>
        <v>9863</v>
      </c>
      <c r="AF174" s="71">
        <f>+IF($C$164=0,AI13-AG120,IF($C$164=30,AH13-AF120,IF($C$164=60,AG13-AE120,IF($C$164=90,AF13-AD120,AE13-AC120))))</f>
        <v>9863</v>
      </c>
      <c r="AG174" s="71">
        <f>+IF($C$164=0,AJ13-AH120,IF($C$164=30,AI13-AG120,IF($C$164=60,AH13-AF120,IF($C$164=90,AG13-AE120,AF13-AD120))))</f>
        <v>9863</v>
      </c>
      <c r="AH174" s="71">
        <f>+IF($C$164=0,AK13-AI120,IF($C$164=30,AJ13-AH120,IF($C$164=60,AI13-AG120,IF($C$164=90,AH13-AF120,AG13-AE120))))</f>
        <v>9863</v>
      </c>
      <c r="AI174" s="71">
        <f>+IF($C$164=0,AL13-AJ120,IF($C$164=30,AK13-AI120,IF($C$164=60,AJ13-AH120,IF($C$164=90,AI13-AG120,AH13-AF120))))</f>
        <v>9863</v>
      </c>
      <c r="AJ174" s="71">
        <f>+IF($C$164=0,AM13-AK120,IF($C$164=30,AL13-AJ120,IF($C$164=60,AK13-AI120,IF($C$164=90,AJ13-AH120,AI13-AG120))))</f>
        <v>9863</v>
      </c>
      <c r="AK174" s="71">
        <f>+IF($C$164=0,AN13-AL120,IF($C$164=30,AM13-AK120,IF($C$164=60,AL13-AJ120,IF($C$164=90,AK13-AI120,AJ13-AH120))))</f>
        <v>9863</v>
      </c>
      <c r="AL174" s="71">
        <f>+IF($C$164=0,AO13-AM120,IF($C$164=30,AN13-AL120,IF($C$164=60,AM13-AK120,IF($C$164=90,AL13-AJ120,AK13-AI120))))</f>
        <v>9863</v>
      </c>
      <c r="AM174" s="71">
        <f>+IF($C$164=0,AP13-AN120,IF($C$164=30,AO13-AM120,IF($C$164=60,AN13-AL120,IF($C$164=90,AM13-AK120,AL13-AJ120))))</f>
        <v>9863</v>
      </c>
      <c r="AN174" s="71">
        <f>+IF($C$164=0,AQ13-AO120,IF($C$164=30,AP13-AN120,IF($C$164=60,AO13-AM120,IF($C$164=90,AN13-AL120,AM13-AK120))))</f>
        <v>9863</v>
      </c>
    </row>
    <row r="175" spans="1:41" ht="15" x14ac:dyDescent="0.25">
      <c r="D175" s="55" t="str">
        <f t="shared" si="14"/>
        <v>Farmaco 12</v>
      </c>
      <c r="E175" s="72">
        <f>+IF($C$164=0,H14-F121,0)</f>
        <v>0</v>
      </c>
      <c r="F175" s="72">
        <f>+IF($C$164=0,I14-G121,IF($C$164=30,H14-F121,0))</f>
        <v>11860.6</v>
      </c>
      <c r="G175" s="72">
        <f>+IF($C$164=0,J14-H121,IF($C$164=30,I14-G121,IF($C$164=60,H14-F121,0)))</f>
        <v>9863</v>
      </c>
      <c r="H175" s="72">
        <f>+IF($C$164=0,K14-I121,IF($C$164=30,J14-H121,IF($C$164=60,I14-G121,IF($C$164=90,H14-F121,0))))</f>
        <v>9863</v>
      </c>
      <c r="I175" s="71">
        <f>+IF($C$164=0,L14-J121,IF($C$164=30,K14-I121,IF($C$164=60,J14-H121,IF($C$164=90,I14-G121,H14-F121))))</f>
        <v>9863</v>
      </c>
      <c r="J175" s="71">
        <f>+IF($C$164=0,M14-K121,IF($C$164=30,L14-J121,IF($C$164=60,K14-I121,IF($C$164=90,J14-H121,I14-G121))))</f>
        <v>9863</v>
      </c>
      <c r="K175" s="71">
        <f>+IF($C$164=0,N14-L121,IF($C$164=30,M14-K121,IF($C$164=60,L14-J121,IF($C$164=90,K14-I121,J14-H121))))</f>
        <v>9863</v>
      </c>
      <c r="L175" s="71">
        <f>+IF($C$164=0,O14-M121,IF($C$164=30,N14-L121,IF($C$164=60,M14-K121,IF($C$164=90,L14-J121,K14-I121))))</f>
        <v>9863</v>
      </c>
      <c r="M175" s="71">
        <f>+IF($C$164=0,P14-N121,IF($C$164=30,O14-M121,IF($C$164=60,N14-L121,IF($C$164=90,M14-K121,L14-J121))))</f>
        <v>9863</v>
      </c>
      <c r="N175" s="71">
        <f>+IF($C$164=0,Q14-O121,IF($C$164=30,P14-N121,IF($C$164=60,O14-M121,IF($C$164=90,N14-L121,M14-K121))))</f>
        <v>9863</v>
      </c>
      <c r="O175" s="71">
        <f>+IF($C$164=0,R14-P121,IF($C$164=30,Q14-O121,IF($C$164=60,P14-N121,IF($C$164=90,O14-M121,N14-L121))))</f>
        <v>9863</v>
      </c>
      <c r="P175" s="71">
        <f>+IF($C$164=0,S14-Q121,IF($C$164=30,R14-P121,IF($C$164=60,Q14-O121,IF($C$164=90,P14-N121,O14-M121))))</f>
        <v>9863</v>
      </c>
      <c r="Q175" s="71">
        <f>+IF($C$164=0,T14-R121,IF($C$164=30,S14-Q121,IF($C$164=60,R14-P121,IF($C$164=90,Q14-O121,P14-N121))))</f>
        <v>9863</v>
      </c>
      <c r="R175" s="71">
        <f>+IF($C$164=0,U14-S121,IF($C$164=30,T14-R121,IF($C$164=60,S14-Q121,IF($C$164=90,R14-P121,Q14-O121))))</f>
        <v>9863</v>
      </c>
      <c r="S175" s="71">
        <f>+IF($C$164=0,V14-T121,IF($C$164=30,U14-S121,IF($C$164=60,T14-R121,IF($C$164=90,S14-Q121,R14-P121))))</f>
        <v>9863</v>
      </c>
      <c r="T175" s="71">
        <f>+IF($C$164=0,W14-U121,IF($C$164=30,V14-T121,IF($C$164=60,U14-S121,IF($C$164=90,T14-R121,S14-Q121))))</f>
        <v>9863</v>
      </c>
      <c r="U175" s="71">
        <f>+IF($C$164=0,X14-V121,IF($C$164=30,W14-U121,IF($C$164=60,V14-T121,IF($C$164=90,U14-S121,T14-R121))))</f>
        <v>9863</v>
      </c>
      <c r="V175" s="71">
        <f>+IF($C$164=0,Y14-W121,IF($C$164=30,X14-V121,IF($C$164=60,W14-U121,IF($C$164=90,V14-T121,U14-S121))))</f>
        <v>9863</v>
      </c>
      <c r="W175" s="71">
        <f>+IF($C$164=0,Z14-X121,IF($C$164=30,Y14-W121,IF($C$164=60,X14-V121,IF($C$164=90,W14-U121,V14-T121))))</f>
        <v>9863</v>
      </c>
      <c r="X175" s="71">
        <f>+IF($C$164=0,AA14-Y121,IF($C$164=30,Z14-X121,IF($C$164=60,Y14-W121,IF($C$164=90,X14-V121,W14-U121))))</f>
        <v>9863</v>
      </c>
      <c r="Y175" s="71">
        <f>+IF($C$164=0,AB14-Z121,IF($C$164=30,AA14-Y121,IF($C$164=60,Z14-X121,IF($C$164=90,Y14-W121,X14-V121))))</f>
        <v>9863</v>
      </c>
      <c r="Z175" s="71">
        <f>+IF($C$164=0,AC14-AA121,IF($C$164=30,AB14-Z121,IF($C$164=60,AA14-Y121,IF($C$164=90,Z14-X121,Y14-W121))))</f>
        <v>9863</v>
      </c>
      <c r="AA175" s="71">
        <f>+IF($C$164=0,AD14-AB121,IF($C$164=30,AC14-AA121,IF($C$164=60,AB14-Z121,IF($C$164=90,AA14-Y121,Z14-X121))))</f>
        <v>9863</v>
      </c>
      <c r="AB175" s="71">
        <f>+IF($C$164=0,AE14-AC121,IF($C$164=30,AD14-AB121,IF($C$164=60,AC14-AA121,IF($C$164=90,AB14-Z121,AA14-Y121))))</f>
        <v>9863</v>
      </c>
      <c r="AC175" s="71">
        <f>+IF($C$164=0,AF14-AD121,IF($C$164=30,AE14-AC121,IF($C$164=60,AD14-AB121,IF($C$164=90,AC14-AA121,AB14-Z121))))</f>
        <v>9863</v>
      </c>
      <c r="AD175" s="71">
        <f>+IF($C$164=0,AG14-AE121,IF($C$164=30,AF14-AD121,IF($C$164=60,AE14-AC121,IF($C$164=90,AD14-AB121,AC14-AA121))))</f>
        <v>9863</v>
      </c>
      <c r="AE175" s="71">
        <f>+IF($C$164=0,AH14-AF121,IF($C$164=30,AG14-AE121,IF($C$164=60,AF14-AD121,IF($C$164=90,AE14-AC121,AD14-AB121))))</f>
        <v>9863</v>
      </c>
      <c r="AF175" s="71">
        <f>+IF($C$164=0,AI14-AG121,IF($C$164=30,AH14-AF121,IF($C$164=60,AG14-AE121,IF($C$164=90,AF14-AD121,AE14-AC121))))</f>
        <v>9863</v>
      </c>
      <c r="AG175" s="71">
        <f>+IF($C$164=0,AJ14-AH121,IF($C$164=30,AI14-AG121,IF($C$164=60,AH14-AF121,IF($C$164=90,AG14-AE121,AF14-AD121))))</f>
        <v>9863</v>
      </c>
      <c r="AH175" s="71">
        <f>+IF($C$164=0,AK14-AI121,IF($C$164=30,AJ14-AH121,IF($C$164=60,AI14-AG121,IF($C$164=90,AH14-AF121,AG14-AE121))))</f>
        <v>9863</v>
      </c>
      <c r="AI175" s="71">
        <f>+IF($C$164=0,AL14-AJ121,IF($C$164=30,AK14-AI121,IF($C$164=60,AJ14-AH121,IF($C$164=90,AI14-AG121,AH14-AF121))))</f>
        <v>9863</v>
      </c>
      <c r="AJ175" s="71">
        <f>+IF($C$164=0,AM14-AK121,IF($C$164=30,AL14-AJ121,IF($C$164=60,AK14-AI121,IF($C$164=90,AJ14-AH121,AI14-AG121))))</f>
        <v>9863</v>
      </c>
      <c r="AK175" s="71">
        <f>+IF($C$164=0,AN14-AL121,IF($C$164=30,AM14-AK121,IF($C$164=60,AL14-AJ121,IF($C$164=90,AK14-AI121,AJ14-AH121))))</f>
        <v>9863</v>
      </c>
      <c r="AL175" s="71">
        <f>+IF($C$164=0,AO14-AM121,IF($C$164=30,AN14-AL121,IF($C$164=60,AM14-AK121,IF($C$164=90,AL14-AJ121,AK14-AI121))))</f>
        <v>9863</v>
      </c>
      <c r="AM175" s="71">
        <f>+IF($C$164=0,AP14-AN121,IF($C$164=30,AO14-AM121,IF($C$164=60,AN14-AL121,IF($C$164=90,AM14-AK121,AL14-AJ121))))</f>
        <v>9863</v>
      </c>
      <c r="AN175" s="71">
        <f>+IF($C$164=0,AQ14-AO121,IF($C$164=30,AP14-AN121,IF($C$164=60,AO14-AM121,IF($C$164=90,AN14-AL121,AM14-AK121))))</f>
        <v>9863</v>
      </c>
    </row>
    <row r="176" spans="1:41" ht="15" x14ac:dyDescent="0.25">
      <c r="D176" s="55" t="str">
        <f t="shared" si="14"/>
        <v>Farmaco 13</v>
      </c>
      <c r="E176" s="72">
        <f>+IF($C$164=0,H15-F122,0)</f>
        <v>0</v>
      </c>
      <c r="F176" s="72">
        <f>+IF($C$164=0,I15-G122,IF($C$164=30,H15-F122,0))</f>
        <v>17853.400000000001</v>
      </c>
      <c r="G176" s="72">
        <f>+IF($C$164=0,J15-H122,IF($C$164=30,I15-G122,IF($C$164=60,H15-F122,0)))</f>
        <v>9863</v>
      </c>
      <c r="H176" s="72">
        <f>+IF($C$164=0,K15-I122,IF($C$164=30,J15-H122,IF($C$164=60,I15-G122,IF($C$164=90,H15-F122,0))))</f>
        <v>9863</v>
      </c>
      <c r="I176" s="71">
        <f>+IF($C$164=0,L15-J122,IF($C$164=30,K15-I122,IF($C$164=60,J15-H122,IF($C$164=90,I15-G122,H15-F122))))</f>
        <v>9863</v>
      </c>
      <c r="J176" s="71">
        <f>+IF($C$164=0,M15-K122,IF($C$164=30,L15-J122,IF($C$164=60,K15-I122,IF($C$164=90,J15-H122,I15-G122))))</f>
        <v>9863</v>
      </c>
      <c r="K176" s="71">
        <f>+IF($C$164=0,N15-L122,IF($C$164=30,M15-K122,IF($C$164=60,L15-J122,IF($C$164=90,K15-I122,J15-H122))))</f>
        <v>9863</v>
      </c>
      <c r="L176" s="71">
        <f>+IF($C$164=0,O15-M122,IF($C$164=30,N15-L122,IF($C$164=60,M15-K122,IF($C$164=90,L15-J122,K15-I122))))</f>
        <v>9863</v>
      </c>
      <c r="M176" s="71">
        <f>+IF($C$164=0,P15-N122,IF($C$164=30,O15-M122,IF($C$164=60,N15-L122,IF($C$164=90,M15-K122,L15-J122))))</f>
        <v>9863</v>
      </c>
      <c r="N176" s="71">
        <f>+IF($C$164=0,Q15-O122,IF($C$164=30,P15-N122,IF($C$164=60,O15-M122,IF($C$164=90,N15-L122,M15-K122))))</f>
        <v>9863</v>
      </c>
      <c r="O176" s="71">
        <f>+IF($C$164=0,R15-P122,IF($C$164=30,Q15-O122,IF($C$164=60,P15-N122,IF($C$164=90,O15-M122,N15-L122))))</f>
        <v>9863</v>
      </c>
      <c r="P176" s="71">
        <f>+IF($C$164=0,S15-Q122,IF($C$164=30,R15-P122,IF($C$164=60,Q15-O122,IF($C$164=90,P15-N122,O15-M122))))</f>
        <v>9863</v>
      </c>
      <c r="Q176" s="71">
        <f>+IF($C$164=0,T15-R122,IF($C$164=30,S15-Q122,IF($C$164=60,R15-P122,IF($C$164=90,Q15-O122,P15-N122))))</f>
        <v>9863</v>
      </c>
      <c r="R176" s="71">
        <f>+IF($C$164=0,U15-S122,IF($C$164=30,T15-R122,IF($C$164=60,S15-Q122,IF($C$164=90,R15-P122,Q15-O122))))</f>
        <v>9863</v>
      </c>
      <c r="S176" s="71">
        <f>+IF($C$164=0,V15-T122,IF($C$164=30,U15-S122,IF($C$164=60,T15-R122,IF($C$164=90,S15-Q122,R15-P122))))</f>
        <v>9863</v>
      </c>
      <c r="T176" s="71">
        <f>+IF($C$164=0,W15-U122,IF($C$164=30,V15-T122,IF($C$164=60,U15-S122,IF($C$164=90,T15-R122,S15-Q122))))</f>
        <v>9863</v>
      </c>
      <c r="U176" s="71">
        <f>+IF($C$164=0,X15-V122,IF($C$164=30,W15-U122,IF($C$164=60,V15-T122,IF($C$164=90,U15-S122,T15-R122))))</f>
        <v>9863</v>
      </c>
      <c r="V176" s="71">
        <f>+IF($C$164=0,Y15-W122,IF($C$164=30,X15-V122,IF($C$164=60,W15-U122,IF($C$164=90,V15-T122,U15-S122))))</f>
        <v>9863</v>
      </c>
      <c r="W176" s="71">
        <f>+IF($C$164=0,Z15-X122,IF($C$164=30,Y15-W122,IF($C$164=60,X15-V122,IF($C$164=90,W15-U122,V15-T122))))</f>
        <v>9863</v>
      </c>
      <c r="X176" s="71">
        <f>+IF($C$164=0,AA15-Y122,IF($C$164=30,Z15-X122,IF($C$164=60,Y15-W122,IF($C$164=90,X15-V122,W15-U122))))</f>
        <v>9863</v>
      </c>
      <c r="Y176" s="71">
        <f>+IF($C$164=0,AB15-Z122,IF($C$164=30,AA15-Y122,IF($C$164=60,Z15-X122,IF($C$164=90,Y15-W122,X15-V122))))</f>
        <v>9863</v>
      </c>
      <c r="Z176" s="71">
        <f>+IF($C$164=0,AC15-AA122,IF($C$164=30,AB15-Z122,IF($C$164=60,AA15-Y122,IF($C$164=90,Z15-X122,Y15-W122))))</f>
        <v>9863</v>
      </c>
      <c r="AA176" s="71">
        <f>+IF($C$164=0,AD15-AB122,IF($C$164=30,AC15-AA122,IF($C$164=60,AB15-Z122,IF($C$164=90,AA15-Y122,Z15-X122))))</f>
        <v>9863</v>
      </c>
      <c r="AB176" s="71">
        <f>+IF($C$164=0,AE15-AC122,IF($C$164=30,AD15-AB122,IF($C$164=60,AC15-AA122,IF($C$164=90,AB15-Z122,AA15-Y122))))</f>
        <v>9863</v>
      </c>
      <c r="AC176" s="71">
        <f>+IF($C$164=0,AF15-AD122,IF($C$164=30,AE15-AC122,IF($C$164=60,AD15-AB122,IF($C$164=90,AC15-AA122,AB15-Z122))))</f>
        <v>9863</v>
      </c>
      <c r="AD176" s="71">
        <f>+IF($C$164=0,AG15-AE122,IF($C$164=30,AF15-AD122,IF($C$164=60,AE15-AC122,IF($C$164=90,AD15-AB122,AC15-AA122))))</f>
        <v>9863</v>
      </c>
      <c r="AE176" s="71">
        <f>+IF($C$164=0,AH15-AF122,IF($C$164=30,AG15-AE122,IF($C$164=60,AF15-AD122,IF($C$164=90,AE15-AC122,AD15-AB122))))</f>
        <v>9863</v>
      </c>
      <c r="AF176" s="71">
        <f>+IF($C$164=0,AI15-AG122,IF($C$164=30,AH15-AF122,IF($C$164=60,AG15-AE122,IF($C$164=90,AF15-AD122,AE15-AC122))))</f>
        <v>9863</v>
      </c>
      <c r="AG176" s="71">
        <f>+IF($C$164=0,AJ15-AH122,IF($C$164=30,AI15-AG122,IF($C$164=60,AH15-AF122,IF($C$164=90,AG15-AE122,AF15-AD122))))</f>
        <v>9863</v>
      </c>
      <c r="AH176" s="71">
        <f>+IF($C$164=0,AK15-AI122,IF($C$164=30,AJ15-AH122,IF($C$164=60,AI15-AG122,IF($C$164=90,AH15-AF122,AG15-AE122))))</f>
        <v>9863</v>
      </c>
      <c r="AI176" s="71">
        <f>+IF($C$164=0,AL15-AJ122,IF($C$164=30,AK15-AI122,IF($C$164=60,AJ15-AH122,IF($C$164=90,AI15-AG122,AH15-AF122))))</f>
        <v>9863</v>
      </c>
      <c r="AJ176" s="71">
        <f>+IF($C$164=0,AM15-AK122,IF($C$164=30,AL15-AJ122,IF($C$164=60,AK15-AI122,IF($C$164=90,AJ15-AH122,AI15-AG122))))</f>
        <v>9863</v>
      </c>
      <c r="AK176" s="71">
        <f>+IF($C$164=0,AN15-AL122,IF($C$164=30,AM15-AK122,IF($C$164=60,AL15-AJ122,IF($C$164=90,AK15-AI122,AJ15-AH122))))</f>
        <v>9863</v>
      </c>
      <c r="AL176" s="71">
        <f>+IF($C$164=0,AO15-AM122,IF($C$164=30,AN15-AL122,IF($C$164=60,AM15-AK122,IF($C$164=90,AL15-AJ122,AK15-AI122))))</f>
        <v>9863</v>
      </c>
      <c r="AM176" s="71">
        <f>+IF($C$164=0,AP15-AN122,IF($C$164=30,AO15-AM122,IF($C$164=60,AN15-AL122,IF($C$164=90,AM15-AK122,AL15-AJ122))))</f>
        <v>9863</v>
      </c>
      <c r="AN176" s="71">
        <f>+IF($C$164=0,AQ15-AO122,IF($C$164=30,AP15-AN122,IF($C$164=60,AO15-AM122,IF($C$164=90,AN15-AL122,AM15-AK122))))</f>
        <v>9863</v>
      </c>
    </row>
    <row r="177" spans="4:40" ht="15" x14ac:dyDescent="0.25">
      <c r="D177" s="55" t="str">
        <f t="shared" si="14"/>
        <v>Farmaco 14</v>
      </c>
      <c r="E177" s="72">
        <f>+IF($C$164=0,H16-F123,0)</f>
        <v>0</v>
      </c>
      <c r="F177" s="72">
        <f>+IF($C$164=0,I16-G123,IF($C$164=30,H16-F123,0))</f>
        <v>18852.200000000004</v>
      </c>
      <c r="G177" s="72">
        <f>+IF($C$164=0,J16-H123,IF($C$164=30,I16-G123,IF($C$164=60,H16-F123,0)))</f>
        <v>9863</v>
      </c>
      <c r="H177" s="72">
        <f>+IF($C$164=0,K16-I123,IF($C$164=30,J16-H123,IF($C$164=60,I16-G123,IF($C$164=90,H16-F123,0))))</f>
        <v>9863</v>
      </c>
      <c r="I177" s="71">
        <f>+IF($C$164=0,L16-J123,IF($C$164=30,K16-I123,IF($C$164=60,J16-H123,IF($C$164=90,I16-G123,H16-F123))))</f>
        <v>9863</v>
      </c>
      <c r="J177" s="71">
        <f>+IF($C$164=0,M16-K123,IF($C$164=30,L16-J123,IF($C$164=60,K16-I123,IF($C$164=90,J16-H123,I16-G123))))</f>
        <v>9863</v>
      </c>
      <c r="K177" s="71">
        <f>+IF($C$164=0,N16-L123,IF($C$164=30,M16-K123,IF($C$164=60,L16-J123,IF($C$164=90,K16-I123,J16-H123))))</f>
        <v>9863</v>
      </c>
      <c r="L177" s="71">
        <f>+IF($C$164=0,O16-M123,IF($C$164=30,N16-L123,IF($C$164=60,M16-K123,IF($C$164=90,L16-J123,K16-I123))))</f>
        <v>9863</v>
      </c>
      <c r="M177" s="71">
        <f>+IF($C$164=0,P16-N123,IF($C$164=30,O16-M123,IF($C$164=60,N16-L123,IF($C$164=90,M16-K123,L16-J123))))</f>
        <v>9863</v>
      </c>
      <c r="N177" s="71">
        <f>+IF($C$164=0,Q16-O123,IF($C$164=30,P16-N123,IF($C$164=60,O16-M123,IF($C$164=90,N16-L123,M16-K123))))</f>
        <v>9863</v>
      </c>
      <c r="O177" s="71">
        <f>+IF($C$164=0,R16-P123,IF($C$164=30,Q16-O123,IF($C$164=60,P16-N123,IF($C$164=90,O16-M123,N16-L123))))</f>
        <v>9863</v>
      </c>
      <c r="P177" s="71">
        <f>+IF($C$164=0,S16-Q123,IF($C$164=30,R16-P123,IF($C$164=60,Q16-O123,IF($C$164=90,P16-N123,O16-M123))))</f>
        <v>9863</v>
      </c>
      <c r="Q177" s="71">
        <f>+IF($C$164=0,T16-R123,IF($C$164=30,S16-Q123,IF($C$164=60,R16-P123,IF($C$164=90,Q16-O123,P16-N123))))</f>
        <v>9863</v>
      </c>
      <c r="R177" s="71">
        <f>+IF($C$164=0,U16-S123,IF($C$164=30,T16-R123,IF($C$164=60,S16-Q123,IF($C$164=90,R16-P123,Q16-O123))))</f>
        <v>9863</v>
      </c>
      <c r="S177" s="71">
        <f>+IF($C$164=0,V16-T123,IF($C$164=30,U16-S123,IF($C$164=60,T16-R123,IF($C$164=90,S16-Q123,R16-P123))))</f>
        <v>9863</v>
      </c>
      <c r="T177" s="71">
        <f>+IF($C$164=0,W16-U123,IF($C$164=30,V16-T123,IF($C$164=60,U16-S123,IF($C$164=90,T16-R123,S16-Q123))))</f>
        <v>9863</v>
      </c>
      <c r="U177" s="71">
        <f>+IF($C$164=0,X16-V123,IF($C$164=30,W16-U123,IF($C$164=60,V16-T123,IF($C$164=90,U16-S123,T16-R123))))</f>
        <v>9863</v>
      </c>
      <c r="V177" s="71">
        <f>+IF($C$164=0,Y16-W123,IF($C$164=30,X16-V123,IF($C$164=60,W16-U123,IF($C$164=90,V16-T123,U16-S123))))</f>
        <v>9863</v>
      </c>
      <c r="W177" s="71">
        <f>+IF($C$164=0,Z16-X123,IF($C$164=30,Y16-W123,IF($C$164=60,X16-V123,IF($C$164=90,W16-U123,V16-T123))))</f>
        <v>9863</v>
      </c>
      <c r="X177" s="71">
        <f>+IF($C$164=0,AA16-Y123,IF($C$164=30,Z16-X123,IF($C$164=60,Y16-W123,IF($C$164=90,X16-V123,W16-U123))))</f>
        <v>9863</v>
      </c>
      <c r="Y177" s="71">
        <f>+IF($C$164=0,AB16-Z123,IF($C$164=30,AA16-Y123,IF($C$164=60,Z16-X123,IF($C$164=90,Y16-W123,X16-V123))))</f>
        <v>9863</v>
      </c>
      <c r="Z177" s="71">
        <f>+IF($C$164=0,AC16-AA123,IF($C$164=30,AB16-Z123,IF($C$164=60,AA16-Y123,IF($C$164=90,Z16-X123,Y16-W123))))</f>
        <v>9863</v>
      </c>
      <c r="AA177" s="71">
        <f>+IF($C$164=0,AD16-AB123,IF($C$164=30,AC16-AA123,IF($C$164=60,AB16-Z123,IF($C$164=90,AA16-Y123,Z16-X123))))</f>
        <v>9863</v>
      </c>
      <c r="AB177" s="71">
        <f>+IF($C$164=0,AE16-AC123,IF($C$164=30,AD16-AB123,IF($C$164=60,AC16-AA123,IF($C$164=90,AB16-Z123,AA16-Y123))))</f>
        <v>9863</v>
      </c>
      <c r="AC177" s="71">
        <f>+IF($C$164=0,AF16-AD123,IF($C$164=30,AE16-AC123,IF($C$164=60,AD16-AB123,IF($C$164=90,AC16-AA123,AB16-Z123))))</f>
        <v>9863</v>
      </c>
      <c r="AD177" s="71">
        <f>+IF($C$164=0,AG16-AE123,IF($C$164=30,AF16-AD123,IF($C$164=60,AE16-AC123,IF($C$164=90,AD16-AB123,AC16-AA123))))</f>
        <v>9863</v>
      </c>
      <c r="AE177" s="71">
        <f>+IF($C$164=0,AH16-AF123,IF($C$164=30,AG16-AE123,IF($C$164=60,AF16-AD123,IF($C$164=90,AE16-AC123,AD16-AB123))))</f>
        <v>9863</v>
      </c>
      <c r="AF177" s="71">
        <f>+IF($C$164=0,AI16-AG123,IF($C$164=30,AH16-AF123,IF($C$164=60,AG16-AE123,IF($C$164=90,AF16-AD123,AE16-AC123))))</f>
        <v>9863</v>
      </c>
      <c r="AG177" s="71">
        <f>+IF($C$164=0,AJ16-AH123,IF($C$164=30,AI16-AG123,IF($C$164=60,AH16-AF123,IF($C$164=90,AG16-AE123,AF16-AD123))))</f>
        <v>9863</v>
      </c>
      <c r="AH177" s="71">
        <f>+IF($C$164=0,AK16-AI123,IF($C$164=30,AJ16-AH123,IF($C$164=60,AI16-AG123,IF($C$164=90,AH16-AF123,AG16-AE123))))</f>
        <v>9863</v>
      </c>
      <c r="AI177" s="71">
        <f>+IF($C$164=0,AL16-AJ123,IF($C$164=30,AK16-AI123,IF($C$164=60,AJ16-AH123,IF($C$164=90,AI16-AG123,AH16-AF123))))</f>
        <v>9863</v>
      </c>
      <c r="AJ177" s="71">
        <f>+IF($C$164=0,AM16-AK123,IF($C$164=30,AL16-AJ123,IF($C$164=60,AK16-AI123,IF($C$164=90,AJ16-AH123,AI16-AG123))))</f>
        <v>9863</v>
      </c>
      <c r="AK177" s="71">
        <f>+IF($C$164=0,AN16-AL123,IF($C$164=30,AM16-AK123,IF($C$164=60,AL16-AJ123,IF($C$164=90,AK16-AI123,AJ16-AH123))))</f>
        <v>9863</v>
      </c>
      <c r="AL177" s="71">
        <f>+IF($C$164=0,AO16-AM123,IF($C$164=30,AN16-AL123,IF($C$164=60,AM16-AK123,IF($C$164=90,AL16-AJ123,AK16-AI123))))</f>
        <v>9863</v>
      </c>
      <c r="AM177" s="71">
        <f>+IF($C$164=0,AP16-AN123,IF($C$164=30,AO16-AM123,IF($C$164=60,AN16-AL123,IF($C$164=90,AM16-AK123,AL16-AJ123))))</f>
        <v>9863</v>
      </c>
      <c r="AN177" s="71">
        <f>+IF($C$164=0,AQ16-AO123,IF($C$164=30,AP16-AN123,IF($C$164=60,AO16-AM123,IF($C$164=90,AN16-AL123,AM16-AK123))))</f>
        <v>9863</v>
      </c>
    </row>
    <row r="178" spans="4:40" ht="15" x14ac:dyDescent="0.25">
      <c r="D178" s="55" t="str">
        <f t="shared" si="14"/>
        <v>Farmaco 15</v>
      </c>
      <c r="E178" s="72">
        <f>+IF($C$164=0,H17-F124,0)</f>
        <v>0</v>
      </c>
      <c r="F178" s="72">
        <f>+IF($C$164=0,I17-G124,IF($C$164=30,H17-F124,0))</f>
        <v>29339.600000000002</v>
      </c>
      <c r="G178" s="72">
        <f>+IF($C$164=0,J17-H124,IF($C$164=30,I17-G124,IF($C$164=60,H17-F124,0)))</f>
        <v>9863</v>
      </c>
      <c r="H178" s="72">
        <f>+IF($C$164=0,K17-I124,IF($C$164=30,J17-H124,IF($C$164=60,I17-G124,IF($C$164=90,H17-F124,0))))</f>
        <v>9863</v>
      </c>
      <c r="I178" s="71">
        <f>+IF($C$164=0,L17-J124,IF($C$164=30,K17-I124,IF($C$164=60,J17-H124,IF($C$164=90,I17-G124,H17-F124))))</f>
        <v>9863</v>
      </c>
      <c r="J178" s="71">
        <f>+IF($C$164=0,M17-K124,IF($C$164=30,L17-J124,IF($C$164=60,K17-I124,IF($C$164=90,J17-H124,I17-G124))))</f>
        <v>9863</v>
      </c>
      <c r="K178" s="71">
        <f>+IF($C$164=0,N17-L124,IF($C$164=30,M17-K124,IF($C$164=60,L17-J124,IF($C$164=90,K17-I124,J17-H124))))</f>
        <v>9863</v>
      </c>
      <c r="L178" s="71">
        <f>+IF($C$164=0,O17-M124,IF($C$164=30,N17-L124,IF($C$164=60,M17-K124,IF($C$164=90,L17-J124,K17-I124))))</f>
        <v>9863</v>
      </c>
      <c r="M178" s="71">
        <f>+IF($C$164=0,P17-N124,IF($C$164=30,O17-M124,IF($C$164=60,N17-L124,IF($C$164=90,M17-K124,L17-J124))))</f>
        <v>9863</v>
      </c>
      <c r="N178" s="71">
        <f>+IF($C$164=0,Q17-O124,IF($C$164=30,P17-N124,IF($C$164=60,O17-M124,IF($C$164=90,N17-L124,M17-K124))))</f>
        <v>9863</v>
      </c>
      <c r="O178" s="71">
        <f>+IF($C$164=0,R17-P124,IF($C$164=30,Q17-O124,IF($C$164=60,P17-N124,IF($C$164=90,O17-M124,N17-L124))))</f>
        <v>9863</v>
      </c>
      <c r="P178" s="71">
        <f>+IF($C$164=0,S17-Q124,IF($C$164=30,R17-P124,IF($C$164=60,Q17-O124,IF($C$164=90,P17-N124,O17-M124))))</f>
        <v>9863</v>
      </c>
      <c r="Q178" s="71">
        <f>+IF($C$164=0,T17-R124,IF($C$164=30,S17-Q124,IF($C$164=60,R17-P124,IF($C$164=90,Q17-O124,P17-N124))))</f>
        <v>9863</v>
      </c>
      <c r="R178" s="71">
        <f>+IF($C$164=0,U17-S124,IF($C$164=30,T17-R124,IF($C$164=60,S17-Q124,IF($C$164=90,R17-P124,Q17-O124))))</f>
        <v>9863</v>
      </c>
      <c r="S178" s="71">
        <f>+IF($C$164=0,V17-T124,IF($C$164=30,U17-S124,IF($C$164=60,T17-R124,IF($C$164=90,S17-Q124,R17-P124))))</f>
        <v>9863</v>
      </c>
      <c r="T178" s="71">
        <f>+IF($C$164=0,W17-U124,IF($C$164=30,V17-T124,IF($C$164=60,U17-S124,IF($C$164=90,T17-R124,S17-Q124))))</f>
        <v>9863</v>
      </c>
      <c r="U178" s="71">
        <f>+IF($C$164=0,X17-V124,IF($C$164=30,W17-U124,IF($C$164=60,V17-T124,IF($C$164=90,U17-S124,T17-R124))))</f>
        <v>9863</v>
      </c>
      <c r="V178" s="71">
        <f>+IF($C$164=0,Y17-W124,IF($C$164=30,X17-V124,IF($C$164=60,W17-U124,IF($C$164=90,V17-T124,U17-S124))))</f>
        <v>9863</v>
      </c>
      <c r="W178" s="71">
        <f>+IF($C$164=0,Z17-X124,IF($C$164=30,Y17-W124,IF($C$164=60,X17-V124,IF($C$164=90,W17-U124,V17-T124))))</f>
        <v>9863</v>
      </c>
      <c r="X178" s="71">
        <f>+IF($C$164=0,AA17-Y124,IF($C$164=30,Z17-X124,IF($C$164=60,Y17-W124,IF($C$164=90,X17-V124,W17-U124))))</f>
        <v>9863</v>
      </c>
      <c r="Y178" s="71">
        <f>+IF($C$164=0,AB17-Z124,IF($C$164=30,AA17-Y124,IF($C$164=60,Z17-X124,IF($C$164=90,Y17-W124,X17-V124))))</f>
        <v>9863</v>
      </c>
      <c r="Z178" s="71">
        <f>+IF($C$164=0,AC17-AA124,IF($C$164=30,AB17-Z124,IF($C$164=60,AA17-Y124,IF($C$164=90,Z17-X124,Y17-W124))))</f>
        <v>9863</v>
      </c>
      <c r="AA178" s="71">
        <f>+IF($C$164=0,AD17-AB124,IF($C$164=30,AC17-AA124,IF($C$164=60,AB17-Z124,IF($C$164=90,AA17-Y124,Z17-X124))))</f>
        <v>9863</v>
      </c>
      <c r="AB178" s="71">
        <f>+IF($C$164=0,AE17-AC124,IF($C$164=30,AD17-AB124,IF($C$164=60,AC17-AA124,IF($C$164=90,AB17-Z124,AA17-Y124))))</f>
        <v>9863</v>
      </c>
      <c r="AC178" s="71">
        <f>+IF($C$164=0,AF17-AD124,IF($C$164=30,AE17-AC124,IF($C$164=60,AD17-AB124,IF($C$164=90,AC17-AA124,AB17-Z124))))</f>
        <v>9863</v>
      </c>
      <c r="AD178" s="71">
        <f>+IF($C$164=0,AG17-AE124,IF($C$164=30,AF17-AD124,IF($C$164=60,AE17-AC124,IF($C$164=90,AD17-AB124,AC17-AA124))))</f>
        <v>9863</v>
      </c>
      <c r="AE178" s="71">
        <f>+IF($C$164=0,AH17-AF124,IF($C$164=30,AG17-AE124,IF($C$164=60,AF17-AD124,IF($C$164=90,AE17-AC124,AD17-AB124))))</f>
        <v>9863</v>
      </c>
      <c r="AF178" s="71">
        <f>+IF($C$164=0,AI17-AG124,IF($C$164=30,AH17-AF124,IF($C$164=60,AG17-AE124,IF($C$164=90,AF17-AD124,AE17-AC124))))</f>
        <v>9863</v>
      </c>
      <c r="AG178" s="71">
        <f>+IF($C$164=0,AJ17-AH124,IF($C$164=30,AI17-AG124,IF($C$164=60,AH17-AF124,IF($C$164=90,AG17-AE124,AF17-AD124))))</f>
        <v>9863</v>
      </c>
      <c r="AH178" s="71">
        <f>+IF($C$164=0,AK17-AI124,IF($C$164=30,AJ17-AH124,IF($C$164=60,AI17-AG124,IF($C$164=90,AH17-AF124,AG17-AE124))))</f>
        <v>9863</v>
      </c>
      <c r="AI178" s="71">
        <f>+IF($C$164=0,AL17-AJ124,IF($C$164=30,AK17-AI124,IF($C$164=60,AJ17-AH124,IF($C$164=90,AI17-AG124,AH17-AF124))))</f>
        <v>9863</v>
      </c>
      <c r="AJ178" s="71">
        <f>+IF($C$164=0,AM17-AK124,IF($C$164=30,AL17-AJ124,IF($C$164=60,AK17-AI124,IF($C$164=90,AJ17-AH124,AI17-AG124))))</f>
        <v>9863</v>
      </c>
      <c r="AK178" s="71">
        <f>+IF($C$164=0,AN17-AL124,IF($C$164=30,AM17-AK124,IF($C$164=60,AL17-AJ124,IF($C$164=90,AK17-AI124,AJ17-AH124))))</f>
        <v>9863</v>
      </c>
      <c r="AL178" s="71">
        <f>+IF($C$164=0,AO17-AM124,IF($C$164=30,AN17-AL124,IF($C$164=60,AM17-AK124,IF($C$164=90,AL17-AJ124,AK17-AI124))))</f>
        <v>9863</v>
      </c>
      <c r="AM178" s="71">
        <f>+IF($C$164=0,AP17-AN124,IF($C$164=30,AO17-AM124,IF($C$164=60,AN17-AL124,IF($C$164=90,AM17-AK124,AL17-AJ124))))</f>
        <v>9863</v>
      </c>
      <c r="AN178" s="71">
        <f>+IF($C$164=0,AQ17-AO124,IF($C$164=30,AP17-AN124,IF($C$164=60,AO17-AM124,IF($C$164=90,AN17-AL124,AM17-AK124))))</f>
        <v>9863</v>
      </c>
    </row>
    <row r="179" spans="4:40" ht="15" x14ac:dyDescent="0.25">
      <c r="D179" s="55" t="str">
        <f t="shared" si="14"/>
        <v>Farmaco 16</v>
      </c>
      <c r="E179" s="72">
        <f>+IF($C$164=0,H18-F125,0)</f>
        <v>0</v>
      </c>
      <c r="F179" s="72">
        <f>+IF($C$164=0,I18-G125,IF($C$164=30,H18-F125,0))</f>
        <v>9863</v>
      </c>
      <c r="G179" s="72">
        <f>+IF($C$164=0,J18-H125,IF($C$164=30,I18-G125,IF($C$164=60,H18-F125,0)))</f>
        <v>9863</v>
      </c>
      <c r="H179" s="72">
        <f>+IF($C$164=0,K18-I125,IF($C$164=30,J18-H125,IF($C$164=60,I18-G125,IF($C$164=90,H18-F125,0))))</f>
        <v>9863</v>
      </c>
      <c r="I179" s="71">
        <f>+IF($C$164=0,L18-J125,IF($C$164=30,K18-I125,IF($C$164=60,J18-H125,IF($C$164=90,I18-G125,H18-F125))))</f>
        <v>9863</v>
      </c>
      <c r="J179" s="71">
        <f>+IF($C$164=0,M18-K125,IF($C$164=30,L18-J125,IF($C$164=60,K18-I125,IF($C$164=90,J18-H125,I18-G125))))</f>
        <v>9863</v>
      </c>
      <c r="K179" s="71">
        <f>+IF($C$164=0,N18-L125,IF($C$164=30,M18-K125,IF($C$164=60,L18-J125,IF($C$164=90,K18-I125,J18-H125))))</f>
        <v>9863</v>
      </c>
      <c r="L179" s="71">
        <f>+IF($C$164=0,O18-M125,IF($C$164=30,N18-L125,IF($C$164=60,M18-K125,IF($C$164=90,L18-J125,K18-I125))))</f>
        <v>9863</v>
      </c>
      <c r="M179" s="71">
        <f>+IF($C$164=0,P18-N125,IF($C$164=30,O18-M125,IF($C$164=60,N18-L125,IF($C$164=90,M18-K125,L18-J125))))</f>
        <v>9863</v>
      </c>
      <c r="N179" s="71">
        <f>+IF($C$164=0,Q18-O125,IF($C$164=30,P18-N125,IF($C$164=60,O18-M125,IF($C$164=90,N18-L125,M18-K125))))</f>
        <v>9863</v>
      </c>
      <c r="O179" s="71">
        <f>+IF($C$164=0,R18-P125,IF($C$164=30,Q18-O125,IF($C$164=60,P18-N125,IF($C$164=90,O18-M125,N18-L125))))</f>
        <v>9863</v>
      </c>
      <c r="P179" s="71">
        <f>+IF($C$164=0,S18-Q125,IF($C$164=30,R18-P125,IF($C$164=60,Q18-O125,IF($C$164=90,P18-N125,O18-M125))))</f>
        <v>9863</v>
      </c>
      <c r="Q179" s="71">
        <f>+IF($C$164=0,T18-R125,IF($C$164=30,S18-Q125,IF($C$164=60,R18-P125,IF($C$164=90,Q18-O125,P18-N125))))</f>
        <v>9863</v>
      </c>
      <c r="R179" s="71">
        <f>+IF($C$164=0,U18-S125,IF($C$164=30,T18-R125,IF($C$164=60,S18-Q125,IF($C$164=90,R18-P125,Q18-O125))))</f>
        <v>9863</v>
      </c>
      <c r="S179" s="71">
        <f>+IF($C$164=0,V18-T125,IF($C$164=30,U18-S125,IF($C$164=60,T18-R125,IF($C$164=90,S18-Q125,R18-P125))))</f>
        <v>9863</v>
      </c>
      <c r="T179" s="71">
        <f>+IF($C$164=0,W18-U125,IF($C$164=30,V18-T125,IF($C$164=60,U18-S125,IF($C$164=90,T18-R125,S18-Q125))))</f>
        <v>9863</v>
      </c>
      <c r="U179" s="71">
        <f>+IF($C$164=0,X18-V125,IF($C$164=30,W18-U125,IF($C$164=60,V18-T125,IF($C$164=90,U18-S125,T18-R125))))</f>
        <v>9863</v>
      </c>
      <c r="V179" s="71">
        <f>+IF($C$164=0,Y18-W125,IF($C$164=30,X18-V125,IF($C$164=60,W18-U125,IF($C$164=90,V18-T125,U18-S125))))</f>
        <v>9863</v>
      </c>
      <c r="W179" s="71">
        <f>+IF($C$164=0,Z18-X125,IF($C$164=30,Y18-W125,IF($C$164=60,X18-V125,IF($C$164=90,W18-U125,V18-T125))))</f>
        <v>9863</v>
      </c>
      <c r="X179" s="71">
        <f>+IF($C$164=0,AA18-Y125,IF($C$164=30,Z18-X125,IF($C$164=60,Y18-W125,IF($C$164=90,X18-V125,W18-U125))))</f>
        <v>9863</v>
      </c>
      <c r="Y179" s="71">
        <f>+IF($C$164=0,AB18-Z125,IF($C$164=30,AA18-Y125,IF($C$164=60,Z18-X125,IF($C$164=90,Y18-W125,X18-V125))))</f>
        <v>9863</v>
      </c>
      <c r="Z179" s="71">
        <f>+IF($C$164=0,AC18-AA125,IF($C$164=30,AB18-Z125,IF($C$164=60,AA18-Y125,IF($C$164=90,Z18-X125,Y18-W125))))</f>
        <v>9863</v>
      </c>
      <c r="AA179" s="71">
        <f>+IF($C$164=0,AD18-AB125,IF($C$164=30,AC18-AA125,IF($C$164=60,AB18-Z125,IF($C$164=90,AA18-Y125,Z18-X125))))</f>
        <v>9863</v>
      </c>
      <c r="AB179" s="71">
        <f>+IF($C$164=0,AE18-AC125,IF($C$164=30,AD18-AB125,IF($C$164=60,AC18-AA125,IF($C$164=90,AB18-Z125,AA18-Y125))))</f>
        <v>9863</v>
      </c>
      <c r="AC179" s="71">
        <f>+IF($C$164=0,AF18-AD125,IF($C$164=30,AE18-AC125,IF($C$164=60,AD18-AB125,IF($C$164=90,AC18-AA125,AB18-Z125))))</f>
        <v>9863</v>
      </c>
      <c r="AD179" s="71">
        <f>+IF($C$164=0,AG18-AE125,IF($C$164=30,AF18-AD125,IF($C$164=60,AE18-AC125,IF($C$164=90,AD18-AB125,AC18-AA125))))</f>
        <v>9863</v>
      </c>
      <c r="AE179" s="71">
        <f>+IF($C$164=0,AH18-AF125,IF($C$164=30,AG18-AE125,IF($C$164=60,AF18-AD125,IF($C$164=90,AE18-AC125,AD18-AB125))))</f>
        <v>9863</v>
      </c>
      <c r="AF179" s="71">
        <f>+IF($C$164=0,AI18-AG125,IF($C$164=30,AH18-AF125,IF($C$164=60,AG18-AE125,IF($C$164=90,AF18-AD125,AE18-AC125))))</f>
        <v>9863</v>
      </c>
      <c r="AG179" s="71">
        <f>+IF($C$164=0,AJ18-AH125,IF($C$164=30,AI18-AG125,IF($C$164=60,AH18-AF125,IF($C$164=90,AG18-AE125,AF18-AD125))))</f>
        <v>9863</v>
      </c>
      <c r="AH179" s="71">
        <f>+IF($C$164=0,AK18-AI125,IF($C$164=30,AJ18-AH125,IF($C$164=60,AI18-AG125,IF($C$164=90,AH18-AF125,AG18-AE125))))</f>
        <v>9863</v>
      </c>
      <c r="AI179" s="71">
        <f>+IF($C$164=0,AL18-AJ125,IF($C$164=30,AK18-AI125,IF($C$164=60,AJ18-AH125,IF($C$164=90,AI18-AG125,AH18-AF125))))</f>
        <v>9863</v>
      </c>
      <c r="AJ179" s="71">
        <f>+IF($C$164=0,AM18-AK125,IF($C$164=30,AL18-AJ125,IF($C$164=60,AK18-AI125,IF($C$164=90,AJ18-AH125,AI18-AG125))))</f>
        <v>9863</v>
      </c>
      <c r="AK179" s="71">
        <f>+IF($C$164=0,AN18-AL125,IF($C$164=30,AM18-AK125,IF($C$164=60,AL18-AJ125,IF($C$164=90,AK18-AI125,AJ18-AH125))))</f>
        <v>9863</v>
      </c>
      <c r="AL179" s="71">
        <f>+IF($C$164=0,AO18-AM125,IF($C$164=30,AN18-AL125,IF($C$164=60,AM18-AK125,IF($C$164=90,AL18-AJ125,AK18-AI125))))</f>
        <v>9863</v>
      </c>
      <c r="AM179" s="71">
        <f>+IF($C$164=0,AP18-AN125,IF($C$164=30,AO18-AM125,IF($C$164=60,AN18-AL125,IF($C$164=90,AM18-AK125,AL18-AJ125))))</f>
        <v>9863</v>
      </c>
      <c r="AN179" s="71">
        <f>+IF($C$164=0,AQ18-AO125,IF($C$164=30,AP18-AN125,IF($C$164=60,AO18-AM125,IF($C$164=90,AN18-AL125,AM18-AK125))))</f>
        <v>9863</v>
      </c>
    </row>
    <row r="180" spans="4:40" ht="15" x14ac:dyDescent="0.25">
      <c r="D180" s="55" t="str">
        <f t="shared" si="14"/>
        <v>Farmaco 17</v>
      </c>
      <c r="E180" s="72">
        <f>+IF($C$164=0,H19-F126,0)</f>
        <v>0</v>
      </c>
      <c r="F180" s="72">
        <f>+IF($C$164=0,I19-G126,IF($C$164=30,H19-F126,0))</f>
        <v>9863</v>
      </c>
      <c r="G180" s="72">
        <f>+IF($C$164=0,J19-H126,IF($C$164=30,I19-G126,IF($C$164=60,H19-F126,0)))</f>
        <v>9863</v>
      </c>
      <c r="H180" s="72">
        <f>+IF($C$164=0,K19-I126,IF($C$164=30,J19-H126,IF($C$164=60,I19-G126,IF($C$164=90,H19-F126,0))))</f>
        <v>9863</v>
      </c>
      <c r="I180" s="71">
        <f>+IF($C$164=0,L19-J126,IF($C$164=30,K19-I126,IF($C$164=60,J19-H126,IF($C$164=90,I19-G126,H19-F126))))</f>
        <v>9863</v>
      </c>
      <c r="J180" s="71">
        <f>+IF($C$164=0,M19-K126,IF($C$164=30,L19-J126,IF($C$164=60,K19-I126,IF($C$164=90,J19-H126,I19-G126))))</f>
        <v>9863</v>
      </c>
      <c r="K180" s="71">
        <f>+IF($C$164=0,N19-L126,IF($C$164=30,M19-K126,IF($C$164=60,L19-J126,IF($C$164=90,K19-I126,J19-H126))))</f>
        <v>9863</v>
      </c>
      <c r="L180" s="71">
        <f>+IF($C$164=0,O19-M126,IF($C$164=30,N19-L126,IF($C$164=60,M19-K126,IF($C$164=90,L19-J126,K19-I126))))</f>
        <v>9863</v>
      </c>
      <c r="M180" s="71">
        <f>+IF($C$164=0,P19-N126,IF($C$164=30,O19-M126,IF($C$164=60,N19-L126,IF($C$164=90,M19-K126,L19-J126))))</f>
        <v>9863</v>
      </c>
      <c r="N180" s="71">
        <f>+IF($C$164=0,Q19-O126,IF($C$164=30,P19-N126,IF($C$164=60,O19-M126,IF($C$164=90,N19-L126,M19-K126))))</f>
        <v>9863</v>
      </c>
      <c r="O180" s="71">
        <f>+IF($C$164=0,R19-P126,IF($C$164=30,Q19-O126,IF($C$164=60,P19-N126,IF($C$164=90,O19-M126,N19-L126))))</f>
        <v>9863</v>
      </c>
      <c r="P180" s="71">
        <f>+IF($C$164=0,S19-Q126,IF($C$164=30,R19-P126,IF($C$164=60,Q19-O126,IF($C$164=90,P19-N126,O19-M126))))</f>
        <v>9863</v>
      </c>
      <c r="Q180" s="71">
        <f>+IF($C$164=0,T19-R126,IF($C$164=30,S19-Q126,IF($C$164=60,R19-P126,IF($C$164=90,Q19-O126,P19-N126))))</f>
        <v>9863</v>
      </c>
      <c r="R180" s="71">
        <f>+IF($C$164=0,U19-S126,IF($C$164=30,T19-R126,IF($C$164=60,S19-Q126,IF($C$164=90,R19-P126,Q19-O126))))</f>
        <v>9863</v>
      </c>
      <c r="S180" s="71">
        <f>+IF($C$164=0,V19-T126,IF($C$164=30,U19-S126,IF($C$164=60,T19-R126,IF($C$164=90,S19-Q126,R19-P126))))</f>
        <v>9863</v>
      </c>
      <c r="T180" s="71">
        <f>+IF($C$164=0,W19-U126,IF($C$164=30,V19-T126,IF($C$164=60,U19-S126,IF($C$164=90,T19-R126,S19-Q126))))</f>
        <v>9863</v>
      </c>
      <c r="U180" s="71">
        <f>+IF($C$164=0,X19-V126,IF($C$164=30,W19-U126,IF($C$164=60,V19-T126,IF($C$164=90,U19-S126,T19-R126))))</f>
        <v>9863</v>
      </c>
      <c r="V180" s="71">
        <f>+IF($C$164=0,Y19-W126,IF($C$164=30,X19-V126,IF($C$164=60,W19-U126,IF($C$164=90,V19-T126,U19-S126))))</f>
        <v>9863</v>
      </c>
      <c r="W180" s="71">
        <f>+IF($C$164=0,Z19-X126,IF($C$164=30,Y19-W126,IF($C$164=60,X19-V126,IF($C$164=90,W19-U126,V19-T126))))</f>
        <v>9863</v>
      </c>
      <c r="X180" s="71">
        <f>+IF($C$164=0,AA19-Y126,IF($C$164=30,Z19-X126,IF($C$164=60,Y19-W126,IF($C$164=90,X19-V126,W19-U126))))</f>
        <v>9863</v>
      </c>
      <c r="Y180" s="71">
        <f>+IF($C$164=0,AB19-Z126,IF($C$164=30,AA19-Y126,IF($C$164=60,Z19-X126,IF($C$164=90,Y19-W126,X19-V126))))</f>
        <v>9863</v>
      </c>
      <c r="Z180" s="71">
        <f>+IF($C$164=0,AC19-AA126,IF($C$164=30,AB19-Z126,IF($C$164=60,AA19-Y126,IF($C$164=90,Z19-X126,Y19-W126))))</f>
        <v>9863</v>
      </c>
      <c r="AA180" s="71">
        <f>+IF($C$164=0,AD19-AB126,IF($C$164=30,AC19-AA126,IF($C$164=60,AB19-Z126,IF($C$164=90,AA19-Y126,Z19-X126))))</f>
        <v>9863</v>
      </c>
      <c r="AB180" s="71">
        <f>+IF($C$164=0,AE19-AC126,IF($C$164=30,AD19-AB126,IF($C$164=60,AC19-AA126,IF($C$164=90,AB19-Z126,AA19-Y126))))</f>
        <v>9863</v>
      </c>
      <c r="AC180" s="71">
        <f>+IF($C$164=0,AF19-AD126,IF($C$164=30,AE19-AC126,IF($C$164=60,AD19-AB126,IF($C$164=90,AC19-AA126,AB19-Z126))))</f>
        <v>9863</v>
      </c>
      <c r="AD180" s="71">
        <f>+IF($C$164=0,AG19-AE126,IF($C$164=30,AF19-AD126,IF($C$164=60,AE19-AC126,IF($C$164=90,AD19-AB126,AC19-AA126))))</f>
        <v>9863</v>
      </c>
      <c r="AE180" s="71">
        <f>+IF($C$164=0,AH19-AF126,IF($C$164=30,AG19-AE126,IF($C$164=60,AF19-AD126,IF($C$164=90,AE19-AC126,AD19-AB126))))</f>
        <v>9863</v>
      </c>
      <c r="AF180" s="71">
        <f>+IF($C$164=0,AI19-AG126,IF($C$164=30,AH19-AF126,IF($C$164=60,AG19-AE126,IF($C$164=90,AF19-AD126,AE19-AC126))))</f>
        <v>9863</v>
      </c>
      <c r="AG180" s="71">
        <f>+IF($C$164=0,AJ19-AH126,IF($C$164=30,AI19-AG126,IF($C$164=60,AH19-AF126,IF($C$164=90,AG19-AE126,AF19-AD126))))</f>
        <v>9863</v>
      </c>
      <c r="AH180" s="71">
        <f>+IF($C$164=0,AK19-AI126,IF($C$164=30,AJ19-AH126,IF($C$164=60,AI19-AG126,IF($C$164=90,AH19-AF126,AG19-AE126))))</f>
        <v>9863</v>
      </c>
      <c r="AI180" s="71">
        <f>+IF($C$164=0,AL19-AJ126,IF($C$164=30,AK19-AI126,IF($C$164=60,AJ19-AH126,IF($C$164=90,AI19-AG126,AH19-AF126))))</f>
        <v>9863</v>
      </c>
      <c r="AJ180" s="71">
        <f>+IF($C$164=0,AM19-AK126,IF($C$164=30,AL19-AJ126,IF($C$164=60,AK19-AI126,IF($C$164=90,AJ19-AH126,AI19-AG126))))</f>
        <v>9863</v>
      </c>
      <c r="AK180" s="71">
        <f>+IF($C$164=0,AN19-AL126,IF($C$164=30,AM19-AK126,IF($C$164=60,AL19-AJ126,IF($C$164=90,AK19-AI126,AJ19-AH126))))</f>
        <v>9863</v>
      </c>
      <c r="AL180" s="71">
        <f>+IF($C$164=0,AO19-AM126,IF($C$164=30,AN19-AL126,IF($C$164=60,AM19-AK126,IF($C$164=90,AL19-AJ126,AK19-AI126))))</f>
        <v>9863</v>
      </c>
      <c r="AM180" s="71">
        <f>+IF($C$164=0,AP19-AN126,IF($C$164=30,AO19-AM126,IF($C$164=60,AN19-AL126,IF($C$164=90,AM19-AK126,AL19-AJ126))))</f>
        <v>9863</v>
      </c>
      <c r="AN180" s="71">
        <f>+IF($C$164=0,AQ19-AO126,IF($C$164=30,AP19-AN126,IF($C$164=60,AO19-AM126,IF($C$164=90,AN19-AL126,AM19-AK126))))</f>
        <v>9863</v>
      </c>
    </row>
    <row r="181" spans="4:40" ht="15" x14ac:dyDescent="0.25">
      <c r="D181" s="55" t="str">
        <f t="shared" si="14"/>
        <v>Farmaco 18</v>
      </c>
      <c r="E181" s="72">
        <f>+IF($C$164=0,H20-F127,0)</f>
        <v>0</v>
      </c>
      <c r="F181" s="72">
        <f>+IF($C$164=0,I20-G127,IF($C$164=30,H20-F127,0))</f>
        <v>9863</v>
      </c>
      <c r="G181" s="72">
        <f>+IF($C$164=0,J20-H127,IF($C$164=30,I20-G127,IF($C$164=60,H20-F127,0)))</f>
        <v>9863</v>
      </c>
      <c r="H181" s="72">
        <f>+IF($C$164=0,K20-I127,IF($C$164=30,J20-H127,IF($C$164=60,I20-G127,IF($C$164=90,H20-F127,0))))</f>
        <v>9863</v>
      </c>
      <c r="I181" s="71">
        <f>+IF($C$164=0,L20-J127,IF($C$164=30,K20-I127,IF($C$164=60,J20-H127,IF($C$164=90,I20-G127,H20-F127))))</f>
        <v>9863</v>
      </c>
      <c r="J181" s="71">
        <f>+IF($C$164=0,M20-K127,IF($C$164=30,L20-J127,IF($C$164=60,K20-I127,IF($C$164=90,J20-H127,I20-G127))))</f>
        <v>9863</v>
      </c>
      <c r="K181" s="71">
        <f>+IF($C$164=0,N20-L127,IF($C$164=30,M20-K127,IF($C$164=60,L20-J127,IF($C$164=90,K20-I127,J20-H127))))</f>
        <v>9863</v>
      </c>
      <c r="L181" s="71">
        <f>+IF($C$164=0,O20-M127,IF($C$164=30,N20-L127,IF($C$164=60,M20-K127,IF($C$164=90,L20-J127,K20-I127))))</f>
        <v>9863</v>
      </c>
      <c r="M181" s="71">
        <f>+IF($C$164=0,P20-N127,IF($C$164=30,O20-M127,IF($C$164=60,N20-L127,IF($C$164=90,M20-K127,L20-J127))))</f>
        <v>9863</v>
      </c>
      <c r="N181" s="71">
        <f>+IF($C$164=0,Q20-O127,IF($C$164=30,P20-N127,IF($C$164=60,O20-M127,IF($C$164=90,N20-L127,M20-K127))))</f>
        <v>9863</v>
      </c>
      <c r="O181" s="71">
        <f>+IF($C$164=0,R20-P127,IF($C$164=30,Q20-O127,IF($C$164=60,P20-N127,IF($C$164=90,O20-M127,N20-L127))))</f>
        <v>9863</v>
      </c>
      <c r="P181" s="71">
        <f>+IF($C$164=0,S20-Q127,IF($C$164=30,R20-P127,IF($C$164=60,Q20-O127,IF($C$164=90,P20-N127,O20-M127))))</f>
        <v>9863</v>
      </c>
      <c r="Q181" s="71">
        <f>+IF($C$164=0,T20-R127,IF($C$164=30,S20-Q127,IF($C$164=60,R20-P127,IF($C$164=90,Q20-O127,P20-N127))))</f>
        <v>9863</v>
      </c>
      <c r="R181" s="71">
        <f>+IF($C$164=0,U20-S127,IF($C$164=30,T20-R127,IF($C$164=60,S20-Q127,IF($C$164=90,R20-P127,Q20-O127))))</f>
        <v>9863</v>
      </c>
      <c r="S181" s="71">
        <f>+IF($C$164=0,V20-T127,IF($C$164=30,U20-S127,IF($C$164=60,T20-R127,IF($C$164=90,S20-Q127,R20-P127))))</f>
        <v>9863</v>
      </c>
      <c r="T181" s="71">
        <f>+IF($C$164=0,W20-U127,IF($C$164=30,V20-T127,IF($C$164=60,U20-S127,IF($C$164=90,T20-R127,S20-Q127))))</f>
        <v>9863</v>
      </c>
      <c r="U181" s="71">
        <f>+IF($C$164=0,X20-V127,IF($C$164=30,W20-U127,IF($C$164=60,V20-T127,IF($C$164=90,U20-S127,T20-R127))))</f>
        <v>9863</v>
      </c>
      <c r="V181" s="71">
        <f>+IF($C$164=0,Y20-W127,IF($C$164=30,X20-V127,IF($C$164=60,W20-U127,IF($C$164=90,V20-T127,U20-S127))))</f>
        <v>9863</v>
      </c>
      <c r="W181" s="71">
        <f>+IF($C$164=0,Z20-X127,IF($C$164=30,Y20-W127,IF($C$164=60,X20-V127,IF($C$164=90,W20-U127,V20-T127))))</f>
        <v>9863</v>
      </c>
      <c r="X181" s="71">
        <f>+IF($C$164=0,AA20-Y127,IF($C$164=30,Z20-X127,IF($C$164=60,Y20-W127,IF($C$164=90,X20-V127,W20-U127))))</f>
        <v>9863</v>
      </c>
      <c r="Y181" s="71">
        <f>+IF($C$164=0,AB20-Z127,IF($C$164=30,AA20-Y127,IF($C$164=60,Z20-X127,IF($C$164=90,Y20-W127,X20-V127))))</f>
        <v>9863</v>
      </c>
      <c r="Z181" s="71">
        <f>+IF($C$164=0,AC20-AA127,IF($C$164=30,AB20-Z127,IF($C$164=60,AA20-Y127,IF($C$164=90,Z20-X127,Y20-W127))))</f>
        <v>9863</v>
      </c>
      <c r="AA181" s="71">
        <f>+IF($C$164=0,AD20-AB127,IF($C$164=30,AC20-AA127,IF($C$164=60,AB20-Z127,IF($C$164=90,AA20-Y127,Z20-X127))))</f>
        <v>9863</v>
      </c>
      <c r="AB181" s="71">
        <f>+IF($C$164=0,AE20-AC127,IF($C$164=30,AD20-AB127,IF($C$164=60,AC20-AA127,IF($C$164=90,AB20-Z127,AA20-Y127))))</f>
        <v>9863</v>
      </c>
      <c r="AC181" s="71">
        <f>+IF($C$164=0,AF20-AD127,IF($C$164=30,AE20-AC127,IF($C$164=60,AD20-AB127,IF($C$164=90,AC20-AA127,AB20-Z127))))</f>
        <v>9863</v>
      </c>
      <c r="AD181" s="71">
        <f>+IF($C$164=0,AG20-AE127,IF($C$164=30,AF20-AD127,IF($C$164=60,AE20-AC127,IF($C$164=90,AD20-AB127,AC20-AA127))))</f>
        <v>9863</v>
      </c>
      <c r="AE181" s="71">
        <f>+IF($C$164=0,AH20-AF127,IF($C$164=30,AG20-AE127,IF($C$164=60,AF20-AD127,IF($C$164=90,AE20-AC127,AD20-AB127))))</f>
        <v>9863</v>
      </c>
      <c r="AF181" s="71">
        <f>+IF($C$164=0,AI20-AG127,IF($C$164=30,AH20-AF127,IF($C$164=60,AG20-AE127,IF($C$164=90,AF20-AD127,AE20-AC127))))</f>
        <v>9863</v>
      </c>
      <c r="AG181" s="71">
        <f>+IF($C$164=0,AJ20-AH127,IF($C$164=30,AI20-AG127,IF($C$164=60,AH20-AF127,IF($C$164=90,AG20-AE127,AF20-AD127))))</f>
        <v>9863</v>
      </c>
      <c r="AH181" s="71">
        <f>+IF($C$164=0,AK20-AI127,IF($C$164=30,AJ20-AH127,IF($C$164=60,AI20-AG127,IF($C$164=90,AH20-AF127,AG20-AE127))))</f>
        <v>9863</v>
      </c>
      <c r="AI181" s="71">
        <f>+IF($C$164=0,AL20-AJ127,IF($C$164=30,AK20-AI127,IF($C$164=60,AJ20-AH127,IF($C$164=90,AI20-AG127,AH20-AF127))))</f>
        <v>9863</v>
      </c>
      <c r="AJ181" s="71">
        <f>+IF($C$164=0,AM20-AK127,IF($C$164=30,AL20-AJ127,IF($C$164=60,AK20-AI127,IF($C$164=90,AJ20-AH127,AI20-AG127))))</f>
        <v>9863</v>
      </c>
      <c r="AK181" s="71">
        <f>+IF($C$164=0,AN20-AL127,IF($C$164=30,AM20-AK127,IF($C$164=60,AL20-AJ127,IF($C$164=90,AK20-AI127,AJ20-AH127))))</f>
        <v>9863</v>
      </c>
      <c r="AL181" s="71">
        <f>+IF($C$164=0,AO20-AM127,IF($C$164=30,AN20-AL127,IF($C$164=60,AM20-AK127,IF($C$164=90,AL20-AJ127,AK20-AI127))))</f>
        <v>9863</v>
      </c>
      <c r="AM181" s="71">
        <f>+IF($C$164=0,AP20-AN127,IF($C$164=30,AO20-AM127,IF($C$164=60,AN20-AL127,IF($C$164=90,AM20-AK127,AL20-AJ127))))</f>
        <v>9863</v>
      </c>
      <c r="AN181" s="71">
        <f>+IF($C$164=0,AQ20-AO127,IF($C$164=30,AP20-AN127,IF($C$164=60,AO20-AM127,IF($C$164=90,AN20-AL127,AM20-AK127))))</f>
        <v>9863</v>
      </c>
    </row>
    <row r="182" spans="4:40" ht="15" x14ac:dyDescent="0.25">
      <c r="D182" s="55" t="str">
        <f t="shared" si="14"/>
        <v>Farmaco 19</v>
      </c>
      <c r="E182" s="72">
        <f>+IF($C$164=0,H21-F128,0)</f>
        <v>0</v>
      </c>
      <c r="F182" s="72">
        <f>+IF($C$164=0,I21-G128,IF($C$164=30,H21-F128,0))</f>
        <v>9863</v>
      </c>
      <c r="G182" s="72">
        <f>+IF($C$164=0,J21-H128,IF($C$164=30,I21-G128,IF($C$164=60,H21-F128,0)))</f>
        <v>9863</v>
      </c>
      <c r="H182" s="72">
        <f>+IF($C$164=0,K21-I128,IF($C$164=30,J21-H128,IF($C$164=60,I21-G128,IF($C$164=90,H21-F128,0))))</f>
        <v>9863</v>
      </c>
      <c r="I182" s="71">
        <f>+IF($C$164=0,L21-J128,IF($C$164=30,K21-I128,IF($C$164=60,J21-H128,IF($C$164=90,I21-G128,H21-F128))))</f>
        <v>9863</v>
      </c>
      <c r="J182" s="71">
        <f>+IF($C$164=0,M21-K128,IF($C$164=30,L21-J128,IF($C$164=60,K21-I128,IF($C$164=90,J21-H128,I21-G128))))</f>
        <v>9863</v>
      </c>
      <c r="K182" s="71">
        <f>+IF($C$164=0,N21-L128,IF($C$164=30,M21-K128,IF($C$164=60,L21-J128,IF($C$164=90,K21-I128,J21-H128))))</f>
        <v>9863</v>
      </c>
      <c r="L182" s="71">
        <f>+IF($C$164=0,O21-M128,IF($C$164=30,N21-L128,IF($C$164=60,M21-K128,IF($C$164=90,L21-J128,K21-I128))))</f>
        <v>9863</v>
      </c>
      <c r="M182" s="71">
        <f>+IF($C$164=0,P21-N128,IF($C$164=30,O21-M128,IF($C$164=60,N21-L128,IF($C$164=90,M21-K128,L21-J128))))</f>
        <v>9863</v>
      </c>
      <c r="N182" s="71">
        <f>+IF($C$164=0,Q21-O128,IF($C$164=30,P21-N128,IF($C$164=60,O21-M128,IF($C$164=90,N21-L128,M21-K128))))</f>
        <v>9863</v>
      </c>
      <c r="O182" s="71">
        <f>+IF($C$164=0,R21-P128,IF($C$164=30,Q21-O128,IF($C$164=60,P21-N128,IF($C$164=90,O21-M128,N21-L128))))</f>
        <v>9863</v>
      </c>
      <c r="P182" s="71">
        <f>+IF($C$164=0,S21-Q128,IF($C$164=30,R21-P128,IF($C$164=60,Q21-O128,IF($C$164=90,P21-N128,O21-M128))))</f>
        <v>9863</v>
      </c>
      <c r="Q182" s="71">
        <f>+IF($C$164=0,T21-R128,IF($C$164=30,S21-Q128,IF($C$164=60,R21-P128,IF($C$164=90,Q21-O128,P21-N128))))</f>
        <v>9863</v>
      </c>
      <c r="R182" s="71">
        <f>+IF($C$164=0,U21-S128,IF($C$164=30,T21-R128,IF($C$164=60,S21-Q128,IF($C$164=90,R21-P128,Q21-O128))))</f>
        <v>9863</v>
      </c>
      <c r="S182" s="71">
        <f>+IF($C$164=0,V21-T128,IF($C$164=30,U21-S128,IF($C$164=60,T21-R128,IF($C$164=90,S21-Q128,R21-P128))))</f>
        <v>9863</v>
      </c>
      <c r="T182" s="71">
        <f>+IF($C$164=0,W21-U128,IF($C$164=30,V21-T128,IF($C$164=60,U21-S128,IF($C$164=90,T21-R128,S21-Q128))))</f>
        <v>9863</v>
      </c>
      <c r="U182" s="71">
        <f>+IF($C$164=0,X21-V128,IF($C$164=30,W21-U128,IF($C$164=60,V21-T128,IF($C$164=90,U21-S128,T21-R128))))</f>
        <v>9863</v>
      </c>
      <c r="V182" s="71">
        <f>+IF($C$164=0,Y21-W128,IF($C$164=30,X21-V128,IF($C$164=60,W21-U128,IF($C$164=90,V21-T128,U21-S128))))</f>
        <v>9863</v>
      </c>
      <c r="W182" s="71">
        <f>+IF($C$164=0,Z21-X128,IF($C$164=30,Y21-W128,IF($C$164=60,X21-V128,IF($C$164=90,W21-U128,V21-T128))))</f>
        <v>9863</v>
      </c>
      <c r="X182" s="71">
        <f>+IF($C$164=0,AA21-Y128,IF($C$164=30,Z21-X128,IF($C$164=60,Y21-W128,IF($C$164=90,X21-V128,W21-U128))))</f>
        <v>9863</v>
      </c>
      <c r="Y182" s="71">
        <f>+IF($C$164=0,AB21-Z128,IF($C$164=30,AA21-Y128,IF($C$164=60,Z21-X128,IF($C$164=90,Y21-W128,X21-V128))))</f>
        <v>9863</v>
      </c>
      <c r="Z182" s="71">
        <f>+IF($C$164=0,AC21-AA128,IF($C$164=30,AB21-Z128,IF($C$164=60,AA21-Y128,IF($C$164=90,Z21-X128,Y21-W128))))</f>
        <v>9863</v>
      </c>
      <c r="AA182" s="71">
        <f>+IF($C$164=0,AD21-AB128,IF($C$164=30,AC21-AA128,IF($C$164=60,AB21-Z128,IF($C$164=90,AA21-Y128,Z21-X128))))</f>
        <v>9863</v>
      </c>
      <c r="AB182" s="71">
        <f>+IF($C$164=0,AE21-AC128,IF($C$164=30,AD21-AB128,IF($C$164=60,AC21-AA128,IF($C$164=90,AB21-Z128,AA21-Y128))))</f>
        <v>9863</v>
      </c>
      <c r="AC182" s="71">
        <f>+IF($C$164=0,AF21-AD128,IF($C$164=30,AE21-AC128,IF($C$164=60,AD21-AB128,IF($C$164=90,AC21-AA128,AB21-Z128))))</f>
        <v>9863</v>
      </c>
      <c r="AD182" s="71">
        <f>+IF($C$164=0,AG21-AE128,IF($C$164=30,AF21-AD128,IF($C$164=60,AE21-AC128,IF($C$164=90,AD21-AB128,AC21-AA128))))</f>
        <v>9863</v>
      </c>
      <c r="AE182" s="71">
        <f>+IF($C$164=0,AH21-AF128,IF($C$164=30,AG21-AE128,IF($C$164=60,AF21-AD128,IF($C$164=90,AE21-AC128,AD21-AB128))))</f>
        <v>9863</v>
      </c>
      <c r="AF182" s="71">
        <f>+IF($C$164=0,AI21-AG128,IF($C$164=30,AH21-AF128,IF($C$164=60,AG21-AE128,IF($C$164=90,AF21-AD128,AE21-AC128))))</f>
        <v>9863</v>
      </c>
      <c r="AG182" s="71">
        <f>+IF($C$164=0,AJ21-AH128,IF($C$164=30,AI21-AG128,IF($C$164=60,AH21-AF128,IF($C$164=90,AG21-AE128,AF21-AD128))))</f>
        <v>9863</v>
      </c>
      <c r="AH182" s="71">
        <f>+IF($C$164=0,AK21-AI128,IF($C$164=30,AJ21-AH128,IF($C$164=60,AI21-AG128,IF($C$164=90,AH21-AF128,AG21-AE128))))</f>
        <v>9863</v>
      </c>
      <c r="AI182" s="71">
        <f>+IF($C$164=0,AL21-AJ128,IF($C$164=30,AK21-AI128,IF($C$164=60,AJ21-AH128,IF($C$164=90,AI21-AG128,AH21-AF128))))</f>
        <v>9863</v>
      </c>
      <c r="AJ182" s="71">
        <f>+IF($C$164=0,AM21-AK128,IF($C$164=30,AL21-AJ128,IF($C$164=60,AK21-AI128,IF($C$164=90,AJ21-AH128,AI21-AG128))))</f>
        <v>9863</v>
      </c>
      <c r="AK182" s="71">
        <f>+IF($C$164=0,AN21-AL128,IF($C$164=30,AM21-AK128,IF($C$164=60,AL21-AJ128,IF($C$164=90,AK21-AI128,AJ21-AH128))))</f>
        <v>9863</v>
      </c>
      <c r="AL182" s="71">
        <f>+IF($C$164=0,AO21-AM128,IF($C$164=30,AN21-AL128,IF($C$164=60,AM21-AK128,IF($C$164=90,AL21-AJ128,AK21-AI128))))</f>
        <v>9863</v>
      </c>
      <c r="AM182" s="71">
        <f>+IF($C$164=0,AP21-AN128,IF($C$164=30,AO21-AM128,IF($C$164=60,AN21-AL128,IF($C$164=90,AM21-AK128,AL21-AJ128))))</f>
        <v>9863</v>
      </c>
      <c r="AN182" s="71">
        <f>+IF($C$164=0,AQ21-AO128,IF($C$164=30,AP21-AN128,IF($C$164=60,AO21-AM128,IF($C$164=90,AN21-AL128,AM21-AK128))))</f>
        <v>9863</v>
      </c>
    </row>
    <row r="183" spans="4:40" ht="15" x14ac:dyDescent="0.25">
      <c r="D183" s="55" t="str">
        <f t="shared" si="14"/>
        <v>Farmaco 20</v>
      </c>
      <c r="E183" s="72">
        <f>+IF($C$164=0,H22-F129,0)</f>
        <v>0</v>
      </c>
      <c r="F183" s="72">
        <f>+IF($C$164=0,I22-G129,IF($C$164=30,H22-F129,0))</f>
        <v>9863</v>
      </c>
      <c r="G183" s="72">
        <f>+IF($C$164=0,J22-H129,IF($C$164=30,I22-G129,IF($C$164=60,H22-F129,0)))</f>
        <v>9863</v>
      </c>
      <c r="H183" s="72">
        <f>+IF($C$164=0,K22-I129,IF($C$164=30,J22-H129,IF($C$164=60,I22-G129,IF($C$164=90,H22-F129,0))))</f>
        <v>9863</v>
      </c>
      <c r="I183" s="71">
        <f>+IF($C$164=0,L22-J129,IF($C$164=30,K22-I129,IF($C$164=60,J22-H129,IF($C$164=90,I22-G129,H22-F129))))</f>
        <v>9863</v>
      </c>
      <c r="J183" s="71">
        <f>+IF($C$164=0,M22-K129,IF($C$164=30,L22-J129,IF($C$164=60,K22-I129,IF($C$164=90,J22-H129,I22-G129))))</f>
        <v>9863</v>
      </c>
      <c r="K183" s="71">
        <f>+IF($C$164=0,N22-L129,IF($C$164=30,M22-K129,IF($C$164=60,L22-J129,IF($C$164=90,K22-I129,J22-H129))))</f>
        <v>9863</v>
      </c>
      <c r="L183" s="71">
        <f>+IF($C$164=0,O22-M129,IF($C$164=30,N22-L129,IF($C$164=60,M22-K129,IF($C$164=90,L22-J129,K22-I129))))</f>
        <v>9863</v>
      </c>
      <c r="M183" s="71">
        <f>+IF($C$164=0,P22-N129,IF($C$164=30,O22-M129,IF($C$164=60,N22-L129,IF($C$164=90,M22-K129,L22-J129))))</f>
        <v>9863</v>
      </c>
      <c r="N183" s="71">
        <f>+IF($C$164=0,Q22-O129,IF($C$164=30,P22-N129,IF($C$164=60,O22-M129,IF($C$164=90,N22-L129,M22-K129))))</f>
        <v>9863</v>
      </c>
      <c r="O183" s="71">
        <f>+IF($C$164=0,R22-P129,IF($C$164=30,Q22-O129,IF($C$164=60,P22-N129,IF($C$164=90,O22-M129,N22-L129))))</f>
        <v>9863</v>
      </c>
      <c r="P183" s="71">
        <f>+IF($C$164=0,S22-Q129,IF($C$164=30,R22-P129,IF($C$164=60,Q22-O129,IF($C$164=90,P22-N129,O22-M129))))</f>
        <v>9863</v>
      </c>
      <c r="Q183" s="71">
        <f>+IF($C$164=0,T22-R129,IF($C$164=30,S22-Q129,IF($C$164=60,R22-P129,IF($C$164=90,Q22-O129,P22-N129))))</f>
        <v>9863</v>
      </c>
      <c r="R183" s="71">
        <f>+IF($C$164=0,U22-S129,IF($C$164=30,T22-R129,IF($C$164=60,S22-Q129,IF($C$164=90,R22-P129,Q22-O129))))</f>
        <v>9863</v>
      </c>
      <c r="S183" s="71">
        <f>+IF($C$164=0,V22-T129,IF($C$164=30,U22-S129,IF($C$164=60,T22-R129,IF($C$164=90,S22-Q129,R22-P129))))</f>
        <v>9863</v>
      </c>
      <c r="T183" s="71">
        <f>+IF($C$164=0,W22-U129,IF($C$164=30,V22-T129,IF($C$164=60,U22-S129,IF($C$164=90,T22-R129,S22-Q129))))</f>
        <v>9863</v>
      </c>
      <c r="U183" s="71">
        <f>+IF($C$164=0,X22-V129,IF($C$164=30,W22-U129,IF($C$164=60,V22-T129,IF($C$164=90,U22-S129,T22-R129))))</f>
        <v>9863</v>
      </c>
      <c r="V183" s="71">
        <f>+IF($C$164=0,Y22-W129,IF($C$164=30,X22-V129,IF($C$164=60,W22-U129,IF($C$164=90,V22-T129,U22-S129))))</f>
        <v>9863</v>
      </c>
      <c r="W183" s="71">
        <f>+IF($C$164=0,Z22-X129,IF($C$164=30,Y22-W129,IF($C$164=60,X22-V129,IF($C$164=90,W22-U129,V22-T129))))</f>
        <v>9863</v>
      </c>
      <c r="X183" s="71">
        <f>+IF($C$164=0,AA22-Y129,IF($C$164=30,Z22-X129,IF($C$164=60,Y22-W129,IF($C$164=90,X22-V129,W22-U129))))</f>
        <v>9863</v>
      </c>
      <c r="Y183" s="71">
        <f>+IF($C$164=0,AB22-Z129,IF($C$164=30,AA22-Y129,IF($C$164=60,Z22-X129,IF($C$164=90,Y22-W129,X22-V129))))</f>
        <v>9863</v>
      </c>
      <c r="Z183" s="71">
        <f>+IF($C$164=0,AC22-AA129,IF($C$164=30,AB22-Z129,IF($C$164=60,AA22-Y129,IF($C$164=90,Z22-X129,Y22-W129))))</f>
        <v>9863</v>
      </c>
      <c r="AA183" s="71">
        <f>+IF($C$164=0,AD22-AB129,IF($C$164=30,AC22-AA129,IF($C$164=60,AB22-Z129,IF($C$164=90,AA22-Y129,Z22-X129))))</f>
        <v>9863</v>
      </c>
      <c r="AB183" s="71">
        <f>+IF($C$164=0,AE22-AC129,IF($C$164=30,AD22-AB129,IF($C$164=60,AC22-AA129,IF($C$164=90,AB22-Z129,AA22-Y129))))</f>
        <v>9863</v>
      </c>
      <c r="AC183" s="71">
        <f>+IF($C$164=0,AF22-AD129,IF($C$164=30,AE22-AC129,IF($C$164=60,AD22-AB129,IF($C$164=90,AC22-AA129,AB22-Z129))))</f>
        <v>9863</v>
      </c>
      <c r="AD183" s="71">
        <f>+IF($C$164=0,AG22-AE129,IF($C$164=30,AF22-AD129,IF($C$164=60,AE22-AC129,IF($C$164=90,AD22-AB129,AC22-AA129))))</f>
        <v>9863</v>
      </c>
      <c r="AE183" s="71">
        <f>+IF($C$164=0,AH22-AF129,IF($C$164=30,AG22-AE129,IF($C$164=60,AF22-AD129,IF($C$164=90,AE22-AC129,AD22-AB129))))</f>
        <v>9863</v>
      </c>
      <c r="AF183" s="71">
        <f>+IF($C$164=0,AI22-AG129,IF($C$164=30,AH22-AF129,IF($C$164=60,AG22-AE129,IF($C$164=90,AF22-AD129,AE22-AC129))))</f>
        <v>9863</v>
      </c>
      <c r="AG183" s="71">
        <f>+IF($C$164=0,AJ22-AH129,IF($C$164=30,AI22-AG129,IF($C$164=60,AH22-AF129,IF($C$164=90,AG22-AE129,AF22-AD129))))</f>
        <v>9863</v>
      </c>
      <c r="AH183" s="71">
        <f>+IF($C$164=0,AK22-AI129,IF($C$164=30,AJ22-AH129,IF($C$164=60,AI22-AG129,IF($C$164=90,AH22-AF129,AG22-AE129))))</f>
        <v>9863</v>
      </c>
      <c r="AI183" s="71">
        <f>+IF($C$164=0,AL22-AJ129,IF($C$164=30,AK22-AI129,IF($C$164=60,AJ22-AH129,IF($C$164=90,AI22-AG129,AH22-AF129))))</f>
        <v>9863</v>
      </c>
      <c r="AJ183" s="71">
        <f>+IF($C$164=0,AM22-AK129,IF($C$164=30,AL22-AJ129,IF($C$164=60,AK22-AI129,IF($C$164=90,AJ22-AH129,AI22-AG129))))</f>
        <v>9863</v>
      </c>
      <c r="AK183" s="71">
        <f>+IF($C$164=0,AN22-AL129,IF($C$164=30,AM22-AK129,IF($C$164=60,AL22-AJ129,IF($C$164=90,AK22-AI129,AJ22-AH129))))</f>
        <v>9863</v>
      </c>
      <c r="AL183" s="71">
        <f>+IF($C$164=0,AO22-AM129,IF($C$164=30,AN22-AL129,IF($C$164=60,AM22-AK129,IF($C$164=90,AL22-AJ129,AK22-AI129))))</f>
        <v>9863</v>
      </c>
      <c r="AM183" s="71">
        <f>+IF($C$164=0,AP22-AN129,IF($C$164=30,AO22-AM129,IF($C$164=60,AN22-AL129,IF($C$164=90,AM22-AK129,AL22-AJ129))))</f>
        <v>9863</v>
      </c>
      <c r="AN183" s="71">
        <f>+IF($C$164=0,AQ22-AO129,IF($C$164=30,AP22-AN129,IF($C$164=60,AO22-AM129,IF($C$164=90,AN22-AL129,AM22-AK129))))</f>
        <v>9863</v>
      </c>
    </row>
    <row r="184" spans="4:40" ht="15" x14ac:dyDescent="0.25">
      <c r="D184" s="55" t="str">
        <f t="shared" si="14"/>
        <v>Farmaco 21</v>
      </c>
      <c r="E184" s="72">
        <f>+IF($C$164=0,H23-F130,0)</f>
        <v>0</v>
      </c>
      <c r="F184" s="72">
        <f>+IF($C$164=0,I23-G130,IF($C$164=30,H23-F130,0))</f>
        <v>9863</v>
      </c>
      <c r="G184" s="72">
        <f>+IF($C$164=0,J23-H130,IF($C$164=30,I23-G130,IF($C$164=60,H23-F130,0)))</f>
        <v>9863</v>
      </c>
      <c r="H184" s="72">
        <f>+IF($C$164=0,K23-I130,IF($C$164=30,J23-H130,IF($C$164=60,I23-G130,IF($C$164=90,H23-F130,0))))</f>
        <v>9863</v>
      </c>
      <c r="I184" s="71">
        <f>+IF($C$164=0,L23-J130,IF($C$164=30,K23-I130,IF($C$164=60,J23-H130,IF($C$164=90,I23-G130,H23-F130))))</f>
        <v>9863</v>
      </c>
      <c r="J184" s="71">
        <f>+IF($C$164=0,M23-K130,IF($C$164=30,L23-J130,IF($C$164=60,K23-I130,IF($C$164=90,J23-H130,I23-G130))))</f>
        <v>9863</v>
      </c>
      <c r="K184" s="71">
        <f>+IF($C$164=0,N23-L130,IF($C$164=30,M23-K130,IF($C$164=60,L23-J130,IF($C$164=90,K23-I130,J23-H130))))</f>
        <v>9863</v>
      </c>
      <c r="L184" s="71">
        <f>+IF($C$164=0,O23-M130,IF($C$164=30,N23-L130,IF($C$164=60,M23-K130,IF($C$164=90,L23-J130,K23-I130))))</f>
        <v>9863</v>
      </c>
      <c r="M184" s="71">
        <f>+IF($C$164=0,P23-N130,IF($C$164=30,O23-M130,IF($C$164=60,N23-L130,IF($C$164=90,M23-K130,L23-J130))))</f>
        <v>9863</v>
      </c>
      <c r="N184" s="71">
        <f>+IF($C$164=0,Q23-O130,IF($C$164=30,P23-N130,IF($C$164=60,O23-M130,IF($C$164=90,N23-L130,M23-K130))))</f>
        <v>9863</v>
      </c>
      <c r="O184" s="71">
        <f>+IF($C$164=0,R23-P130,IF($C$164=30,Q23-O130,IF($C$164=60,P23-N130,IF($C$164=90,O23-M130,N23-L130))))</f>
        <v>9863</v>
      </c>
      <c r="P184" s="71">
        <f>+IF($C$164=0,S23-Q130,IF($C$164=30,R23-P130,IF($C$164=60,Q23-O130,IF($C$164=90,P23-N130,O23-M130))))</f>
        <v>9863</v>
      </c>
      <c r="Q184" s="71">
        <f>+IF($C$164=0,T23-R130,IF($C$164=30,S23-Q130,IF($C$164=60,R23-P130,IF($C$164=90,Q23-O130,P23-N130))))</f>
        <v>9863</v>
      </c>
      <c r="R184" s="71">
        <f>+IF($C$164=0,U23-S130,IF($C$164=30,T23-R130,IF($C$164=60,S23-Q130,IF($C$164=90,R23-P130,Q23-O130))))</f>
        <v>9863</v>
      </c>
      <c r="S184" s="71">
        <f>+IF($C$164=0,V23-T130,IF($C$164=30,U23-S130,IF($C$164=60,T23-R130,IF($C$164=90,S23-Q130,R23-P130))))</f>
        <v>9863</v>
      </c>
      <c r="T184" s="71">
        <f>+IF($C$164=0,W23-U130,IF($C$164=30,V23-T130,IF($C$164=60,U23-S130,IF($C$164=90,T23-R130,S23-Q130))))</f>
        <v>9863</v>
      </c>
      <c r="U184" s="71">
        <f>+IF($C$164=0,X23-V130,IF($C$164=30,W23-U130,IF($C$164=60,V23-T130,IF($C$164=90,U23-S130,T23-R130))))</f>
        <v>9863</v>
      </c>
      <c r="V184" s="71">
        <f>+IF($C$164=0,Y23-W130,IF($C$164=30,X23-V130,IF($C$164=60,W23-U130,IF($C$164=90,V23-T130,U23-S130))))</f>
        <v>9863</v>
      </c>
      <c r="W184" s="71">
        <f>+IF($C$164=0,Z23-X130,IF($C$164=30,Y23-W130,IF($C$164=60,X23-V130,IF($C$164=90,W23-U130,V23-T130))))</f>
        <v>9863</v>
      </c>
      <c r="X184" s="71">
        <f>+IF($C$164=0,AA23-Y130,IF($C$164=30,Z23-X130,IF($C$164=60,Y23-W130,IF($C$164=90,X23-V130,W23-U130))))</f>
        <v>9863</v>
      </c>
      <c r="Y184" s="71">
        <f>+IF($C$164=0,AB23-Z130,IF($C$164=30,AA23-Y130,IF($C$164=60,Z23-X130,IF($C$164=90,Y23-W130,X23-V130))))</f>
        <v>9863</v>
      </c>
      <c r="Z184" s="71">
        <f>+IF($C$164=0,AC23-AA130,IF($C$164=30,AB23-Z130,IF($C$164=60,AA23-Y130,IF($C$164=90,Z23-X130,Y23-W130))))</f>
        <v>9863</v>
      </c>
      <c r="AA184" s="71">
        <f>+IF($C$164=0,AD23-AB130,IF($C$164=30,AC23-AA130,IF($C$164=60,AB23-Z130,IF($C$164=90,AA23-Y130,Z23-X130))))</f>
        <v>9863</v>
      </c>
      <c r="AB184" s="71">
        <f>+IF($C$164=0,AE23-AC130,IF($C$164=30,AD23-AB130,IF($C$164=60,AC23-AA130,IF($C$164=90,AB23-Z130,AA23-Y130))))</f>
        <v>9863</v>
      </c>
      <c r="AC184" s="71">
        <f>+IF($C$164=0,AF23-AD130,IF($C$164=30,AE23-AC130,IF($C$164=60,AD23-AB130,IF($C$164=90,AC23-AA130,AB23-Z130))))</f>
        <v>9863</v>
      </c>
      <c r="AD184" s="71">
        <f>+IF($C$164=0,AG23-AE130,IF($C$164=30,AF23-AD130,IF($C$164=60,AE23-AC130,IF($C$164=90,AD23-AB130,AC23-AA130))))</f>
        <v>9863</v>
      </c>
      <c r="AE184" s="71">
        <f>+IF($C$164=0,AH23-AF130,IF($C$164=30,AG23-AE130,IF($C$164=60,AF23-AD130,IF($C$164=90,AE23-AC130,AD23-AB130))))</f>
        <v>9863</v>
      </c>
      <c r="AF184" s="71">
        <f>+IF($C$164=0,AI23-AG130,IF($C$164=30,AH23-AF130,IF($C$164=60,AG23-AE130,IF($C$164=90,AF23-AD130,AE23-AC130))))</f>
        <v>9863</v>
      </c>
      <c r="AG184" s="71">
        <f>+IF($C$164=0,AJ23-AH130,IF($C$164=30,AI23-AG130,IF($C$164=60,AH23-AF130,IF($C$164=90,AG23-AE130,AF23-AD130))))</f>
        <v>9863</v>
      </c>
      <c r="AH184" s="71">
        <f>+IF($C$164=0,AK23-AI130,IF($C$164=30,AJ23-AH130,IF($C$164=60,AI23-AG130,IF($C$164=90,AH23-AF130,AG23-AE130))))</f>
        <v>9863</v>
      </c>
      <c r="AI184" s="71">
        <f>+IF($C$164=0,AL23-AJ130,IF($C$164=30,AK23-AI130,IF($C$164=60,AJ23-AH130,IF($C$164=90,AI23-AG130,AH23-AF130))))</f>
        <v>9863</v>
      </c>
      <c r="AJ184" s="71">
        <f>+IF($C$164=0,AM23-AK130,IF($C$164=30,AL23-AJ130,IF($C$164=60,AK23-AI130,IF($C$164=90,AJ23-AH130,AI23-AG130))))</f>
        <v>9863</v>
      </c>
      <c r="AK184" s="71">
        <f>+IF($C$164=0,AN23-AL130,IF($C$164=30,AM23-AK130,IF($C$164=60,AL23-AJ130,IF($C$164=90,AK23-AI130,AJ23-AH130))))</f>
        <v>9863</v>
      </c>
      <c r="AL184" s="71">
        <f>+IF($C$164=0,AO23-AM130,IF($C$164=30,AN23-AL130,IF($C$164=60,AM23-AK130,IF($C$164=90,AL23-AJ130,AK23-AI130))))</f>
        <v>9863</v>
      </c>
      <c r="AM184" s="71">
        <f>+IF($C$164=0,AP23-AN130,IF($C$164=30,AO23-AM130,IF($C$164=60,AN23-AL130,IF($C$164=90,AM23-AK130,AL23-AJ130))))</f>
        <v>9863</v>
      </c>
      <c r="AN184" s="71">
        <f>+IF($C$164=0,AQ23-AO130,IF($C$164=30,AP23-AN130,IF($C$164=60,AO23-AM130,IF($C$164=90,AN23-AL130,AM23-AK130))))</f>
        <v>9863</v>
      </c>
    </row>
    <row r="185" spans="4:40" ht="15" x14ac:dyDescent="0.25">
      <c r="D185" s="55" t="str">
        <f t="shared" si="14"/>
        <v>Farmaco 22</v>
      </c>
      <c r="E185" s="72">
        <f>+IF($C$164=0,H24-F131,0)</f>
        <v>0</v>
      </c>
      <c r="F185" s="72">
        <f>+IF($C$164=0,I24-G131,IF($C$164=30,H24-F131,0))</f>
        <v>9863</v>
      </c>
      <c r="G185" s="72">
        <f>+IF($C$164=0,J24-H131,IF($C$164=30,I24-G131,IF($C$164=60,H24-F131,0)))</f>
        <v>9863</v>
      </c>
      <c r="H185" s="72">
        <f>+IF($C$164=0,K24-I131,IF($C$164=30,J24-H131,IF($C$164=60,I24-G131,IF($C$164=90,H24-F131,0))))</f>
        <v>9863</v>
      </c>
      <c r="I185" s="71">
        <f>+IF($C$164=0,L24-J131,IF($C$164=30,K24-I131,IF($C$164=60,J24-H131,IF($C$164=90,I24-G131,H24-F131))))</f>
        <v>9863</v>
      </c>
      <c r="J185" s="71">
        <f>+IF($C$164=0,M24-K131,IF($C$164=30,L24-J131,IF($C$164=60,K24-I131,IF($C$164=90,J24-H131,I24-G131))))</f>
        <v>9863</v>
      </c>
      <c r="K185" s="71">
        <f>+IF($C$164=0,N24-L131,IF($C$164=30,M24-K131,IF($C$164=60,L24-J131,IF($C$164=90,K24-I131,J24-H131))))</f>
        <v>9863</v>
      </c>
      <c r="L185" s="71">
        <f>+IF($C$164=0,O24-M131,IF($C$164=30,N24-L131,IF($C$164=60,M24-K131,IF($C$164=90,L24-J131,K24-I131))))</f>
        <v>9863</v>
      </c>
      <c r="M185" s="71">
        <f>+IF($C$164=0,P24-N131,IF($C$164=30,O24-M131,IF($C$164=60,N24-L131,IF($C$164=90,M24-K131,L24-J131))))</f>
        <v>9863</v>
      </c>
      <c r="N185" s="71">
        <f>+IF($C$164=0,Q24-O131,IF($C$164=30,P24-N131,IF($C$164=60,O24-M131,IF($C$164=90,N24-L131,M24-K131))))</f>
        <v>9863</v>
      </c>
      <c r="O185" s="71">
        <f>+IF($C$164=0,R24-P131,IF($C$164=30,Q24-O131,IF($C$164=60,P24-N131,IF($C$164=90,O24-M131,N24-L131))))</f>
        <v>9863</v>
      </c>
      <c r="P185" s="71">
        <f>+IF($C$164=0,S24-Q131,IF($C$164=30,R24-P131,IF($C$164=60,Q24-O131,IF($C$164=90,P24-N131,O24-M131))))</f>
        <v>9863</v>
      </c>
      <c r="Q185" s="71">
        <f>+IF($C$164=0,T24-R131,IF($C$164=30,S24-Q131,IF($C$164=60,R24-P131,IF($C$164=90,Q24-O131,P24-N131))))</f>
        <v>9863</v>
      </c>
      <c r="R185" s="71">
        <f>+IF($C$164=0,U24-S131,IF($C$164=30,T24-R131,IF($C$164=60,S24-Q131,IF($C$164=90,R24-P131,Q24-O131))))</f>
        <v>9863</v>
      </c>
      <c r="S185" s="71">
        <f>+IF($C$164=0,V24-T131,IF($C$164=30,U24-S131,IF($C$164=60,T24-R131,IF($C$164=90,S24-Q131,R24-P131))))</f>
        <v>9863</v>
      </c>
      <c r="T185" s="71">
        <f>+IF($C$164=0,W24-U131,IF($C$164=30,V24-T131,IF($C$164=60,U24-S131,IF($C$164=90,T24-R131,S24-Q131))))</f>
        <v>9863</v>
      </c>
      <c r="U185" s="71">
        <f>+IF($C$164=0,X24-V131,IF($C$164=30,W24-U131,IF($C$164=60,V24-T131,IF($C$164=90,U24-S131,T24-R131))))</f>
        <v>9863</v>
      </c>
      <c r="V185" s="71">
        <f>+IF($C$164=0,Y24-W131,IF($C$164=30,X24-V131,IF($C$164=60,W24-U131,IF($C$164=90,V24-T131,U24-S131))))</f>
        <v>9863</v>
      </c>
      <c r="W185" s="71">
        <f>+IF($C$164=0,Z24-X131,IF($C$164=30,Y24-W131,IF($C$164=60,X24-V131,IF($C$164=90,W24-U131,V24-T131))))</f>
        <v>9863</v>
      </c>
      <c r="X185" s="71">
        <f>+IF($C$164=0,AA24-Y131,IF($C$164=30,Z24-X131,IF($C$164=60,Y24-W131,IF($C$164=90,X24-V131,W24-U131))))</f>
        <v>9863</v>
      </c>
      <c r="Y185" s="71">
        <f>+IF($C$164=0,AB24-Z131,IF($C$164=30,AA24-Y131,IF($C$164=60,Z24-X131,IF($C$164=90,Y24-W131,X24-V131))))</f>
        <v>9863</v>
      </c>
      <c r="Z185" s="71">
        <f>+IF($C$164=0,AC24-AA131,IF($C$164=30,AB24-Z131,IF($C$164=60,AA24-Y131,IF($C$164=90,Z24-X131,Y24-W131))))</f>
        <v>9863</v>
      </c>
      <c r="AA185" s="71">
        <f>+IF($C$164=0,AD24-AB131,IF($C$164=30,AC24-AA131,IF($C$164=60,AB24-Z131,IF($C$164=90,AA24-Y131,Z24-X131))))</f>
        <v>9863</v>
      </c>
      <c r="AB185" s="71">
        <f>+IF($C$164=0,AE24-AC131,IF($C$164=30,AD24-AB131,IF($C$164=60,AC24-AA131,IF($C$164=90,AB24-Z131,AA24-Y131))))</f>
        <v>9863</v>
      </c>
      <c r="AC185" s="71">
        <f>+IF($C$164=0,AF24-AD131,IF($C$164=30,AE24-AC131,IF($C$164=60,AD24-AB131,IF($C$164=90,AC24-AA131,AB24-Z131))))</f>
        <v>9863</v>
      </c>
      <c r="AD185" s="71">
        <f>+IF($C$164=0,AG24-AE131,IF($C$164=30,AF24-AD131,IF($C$164=60,AE24-AC131,IF($C$164=90,AD24-AB131,AC24-AA131))))</f>
        <v>9863</v>
      </c>
      <c r="AE185" s="71">
        <f>+IF($C$164=0,AH24-AF131,IF($C$164=30,AG24-AE131,IF($C$164=60,AF24-AD131,IF($C$164=90,AE24-AC131,AD24-AB131))))</f>
        <v>9863</v>
      </c>
      <c r="AF185" s="71">
        <f>+IF($C$164=0,AI24-AG131,IF($C$164=30,AH24-AF131,IF($C$164=60,AG24-AE131,IF($C$164=90,AF24-AD131,AE24-AC131))))</f>
        <v>9863</v>
      </c>
      <c r="AG185" s="71">
        <f>+IF($C$164=0,AJ24-AH131,IF($C$164=30,AI24-AG131,IF($C$164=60,AH24-AF131,IF($C$164=90,AG24-AE131,AF24-AD131))))</f>
        <v>9863</v>
      </c>
      <c r="AH185" s="71">
        <f>+IF($C$164=0,AK24-AI131,IF($C$164=30,AJ24-AH131,IF($C$164=60,AI24-AG131,IF($C$164=90,AH24-AF131,AG24-AE131))))</f>
        <v>9863</v>
      </c>
      <c r="AI185" s="71">
        <f>+IF($C$164=0,AL24-AJ131,IF($C$164=30,AK24-AI131,IF($C$164=60,AJ24-AH131,IF($C$164=90,AI24-AG131,AH24-AF131))))</f>
        <v>9863</v>
      </c>
      <c r="AJ185" s="71">
        <f>+IF($C$164=0,AM24-AK131,IF($C$164=30,AL24-AJ131,IF($C$164=60,AK24-AI131,IF($C$164=90,AJ24-AH131,AI24-AG131))))</f>
        <v>9863</v>
      </c>
      <c r="AK185" s="71">
        <f>+IF($C$164=0,AN24-AL131,IF($C$164=30,AM24-AK131,IF($C$164=60,AL24-AJ131,IF($C$164=90,AK24-AI131,AJ24-AH131))))</f>
        <v>9863</v>
      </c>
      <c r="AL185" s="71">
        <f>+IF($C$164=0,AO24-AM131,IF($C$164=30,AN24-AL131,IF($C$164=60,AM24-AK131,IF($C$164=90,AL24-AJ131,AK24-AI131))))</f>
        <v>9863</v>
      </c>
      <c r="AM185" s="71">
        <f>+IF($C$164=0,AP24-AN131,IF($C$164=30,AO24-AM131,IF($C$164=60,AN24-AL131,IF($C$164=90,AM24-AK131,AL24-AJ131))))</f>
        <v>9863</v>
      </c>
      <c r="AN185" s="71">
        <f>+IF($C$164=0,AQ24-AO131,IF($C$164=30,AP24-AN131,IF($C$164=60,AO24-AM131,IF($C$164=90,AN24-AL131,AM24-AK131))))</f>
        <v>9863</v>
      </c>
    </row>
    <row r="186" spans="4:40" ht="15" x14ac:dyDescent="0.25">
      <c r="D186" s="55" t="str">
        <f t="shared" si="14"/>
        <v>Farmaco 23</v>
      </c>
      <c r="E186" s="72">
        <f>+IF($C$164=0,H25-F132,0)</f>
        <v>0</v>
      </c>
      <c r="F186" s="72">
        <f>+IF($C$164=0,I25-G132,IF($C$164=30,H25-F132,0))</f>
        <v>9863</v>
      </c>
      <c r="G186" s="72">
        <f>+IF($C$164=0,J25-H132,IF($C$164=30,I25-G132,IF($C$164=60,H25-F132,0)))</f>
        <v>9863</v>
      </c>
      <c r="H186" s="72">
        <f>+IF($C$164=0,K25-I132,IF($C$164=30,J25-H132,IF($C$164=60,I25-G132,IF($C$164=90,H25-F132,0))))</f>
        <v>9863</v>
      </c>
      <c r="I186" s="71">
        <f>+IF($C$164=0,L25-J132,IF($C$164=30,K25-I132,IF($C$164=60,J25-H132,IF($C$164=90,I25-G132,H25-F132))))</f>
        <v>9863</v>
      </c>
      <c r="J186" s="71">
        <f>+IF($C$164=0,M25-K132,IF($C$164=30,L25-J132,IF($C$164=60,K25-I132,IF($C$164=90,J25-H132,I25-G132))))</f>
        <v>9863</v>
      </c>
      <c r="K186" s="71">
        <f>+IF($C$164=0,N25-L132,IF($C$164=30,M25-K132,IF($C$164=60,L25-J132,IF($C$164=90,K25-I132,J25-H132))))</f>
        <v>9863</v>
      </c>
      <c r="L186" s="71">
        <f>+IF($C$164=0,O25-M132,IF($C$164=30,N25-L132,IF($C$164=60,M25-K132,IF($C$164=90,L25-J132,K25-I132))))</f>
        <v>9863</v>
      </c>
      <c r="M186" s="71">
        <f>+IF($C$164=0,P25-N132,IF($C$164=30,O25-M132,IF($C$164=60,N25-L132,IF($C$164=90,M25-K132,L25-J132))))</f>
        <v>9863</v>
      </c>
      <c r="N186" s="71">
        <f>+IF($C$164=0,Q25-O132,IF($C$164=30,P25-N132,IF($C$164=60,O25-M132,IF($C$164=90,N25-L132,M25-K132))))</f>
        <v>9863</v>
      </c>
      <c r="O186" s="71">
        <f>+IF($C$164=0,R25-P132,IF($C$164=30,Q25-O132,IF($C$164=60,P25-N132,IF($C$164=90,O25-M132,N25-L132))))</f>
        <v>9863</v>
      </c>
      <c r="P186" s="71">
        <f>+IF($C$164=0,S25-Q132,IF($C$164=30,R25-P132,IF($C$164=60,Q25-O132,IF($C$164=90,P25-N132,O25-M132))))</f>
        <v>9863</v>
      </c>
      <c r="Q186" s="71">
        <f>+IF($C$164=0,T25-R132,IF($C$164=30,S25-Q132,IF($C$164=60,R25-P132,IF($C$164=90,Q25-O132,P25-N132))))</f>
        <v>9863</v>
      </c>
      <c r="R186" s="71">
        <f>+IF($C$164=0,U25-S132,IF($C$164=30,T25-R132,IF($C$164=60,S25-Q132,IF($C$164=90,R25-P132,Q25-O132))))</f>
        <v>9863</v>
      </c>
      <c r="S186" s="71">
        <f>+IF($C$164=0,V25-T132,IF($C$164=30,U25-S132,IF($C$164=60,T25-R132,IF($C$164=90,S25-Q132,R25-P132))))</f>
        <v>9863</v>
      </c>
      <c r="T186" s="71">
        <f>+IF($C$164=0,W25-U132,IF($C$164=30,V25-T132,IF($C$164=60,U25-S132,IF($C$164=90,T25-R132,S25-Q132))))</f>
        <v>9863</v>
      </c>
      <c r="U186" s="71">
        <f>+IF($C$164=0,X25-V132,IF($C$164=30,W25-U132,IF($C$164=60,V25-T132,IF($C$164=90,U25-S132,T25-R132))))</f>
        <v>9863</v>
      </c>
      <c r="V186" s="71">
        <f>+IF($C$164=0,Y25-W132,IF($C$164=30,X25-V132,IF($C$164=60,W25-U132,IF($C$164=90,V25-T132,U25-S132))))</f>
        <v>9863</v>
      </c>
      <c r="W186" s="71">
        <f>+IF($C$164=0,Z25-X132,IF($C$164=30,Y25-W132,IF($C$164=60,X25-V132,IF($C$164=90,W25-U132,V25-T132))))</f>
        <v>9863</v>
      </c>
      <c r="X186" s="71">
        <f>+IF($C$164=0,AA25-Y132,IF($C$164=30,Z25-X132,IF($C$164=60,Y25-W132,IF($C$164=90,X25-V132,W25-U132))))</f>
        <v>9863</v>
      </c>
      <c r="Y186" s="71">
        <f>+IF($C$164=0,AB25-Z132,IF($C$164=30,AA25-Y132,IF($C$164=60,Z25-X132,IF($C$164=90,Y25-W132,X25-V132))))</f>
        <v>9863</v>
      </c>
      <c r="Z186" s="71">
        <f>+IF($C$164=0,AC25-AA132,IF($C$164=30,AB25-Z132,IF($C$164=60,AA25-Y132,IF($C$164=90,Z25-X132,Y25-W132))))</f>
        <v>9863</v>
      </c>
      <c r="AA186" s="71">
        <f>+IF($C$164=0,AD25-AB132,IF($C$164=30,AC25-AA132,IF($C$164=60,AB25-Z132,IF($C$164=90,AA25-Y132,Z25-X132))))</f>
        <v>9863</v>
      </c>
      <c r="AB186" s="71">
        <f>+IF($C$164=0,AE25-AC132,IF($C$164=30,AD25-AB132,IF($C$164=60,AC25-AA132,IF($C$164=90,AB25-Z132,AA25-Y132))))</f>
        <v>9863</v>
      </c>
      <c r="AC186" s="71">
        <f>+IF($C$164=0,AF25-AD132,IF($C$164=30,AE25-AC132,IF($C$164=60,AD25-AB132,IF($C$164=90,AC25-AA132,AB25-Z132))))</f>
        <v>9863</v>
      </c>
      <c r="AD186" s="71">
        <f>+IF($C$164=0,AG25-AE132,IF($C$164=30,AF25-AD132,IF($C$164=60,AE25-AC132,IF($C$164=90,AD25-AB132,AC25-AA132))))</f>
        <v>9863</v>
      </c>
      <c r="AE186" s="71">
        <f>+IF($C$164=0,AH25-AF132,IF($C$164=30,AG25-AE132,IF($C$164=60,AF25-AD132,IF($C$164=90,AE25-AC132,AD25-AB132))))</f>
        <v>9863</v>
      </c>
      <c r="AF186" s="71">
        <f>+IF($C$164=0,AI25-AG132,IF($C$164=30,AH25-AF132,IF($C$164=60,AG25-AE132,IF($C$164=90,AF25-AD132,AE25-AC132))))</f>
        <v>9863</v>
      </c>
      <c r="AG186" s="71">
        <f>+IF($C$164=0,AJ25-AH132,IF($C$164=30,AI25-AG132,IF($C$164=60,AH25-AF132,IF($C$164=90,AG25-AE132,AF25-AD132))))</f>
        <v>9863</v>
      </c>
      <c r="AH186" s="71">
        <f>+IF($C$164=0,AK25-AI132,IF($C$164=30,AJ25-AH132,IF($C$164=60,AI25-AG132,IF($C$164=90,AH25-AF132,AG25-AE132))))</f>
        <v>9863</v>
      </c>
      <c r="AI186" s="71">
        <f>+IF($C$164=0,AL25-AJ132,IF($C$164=30,AK25-AI132,IF($C$164=60,AJ25-AH132,IF($C$164=90,AI25-AG132,AH25-AF132))))</f>
        <v>9863</v>
      </c>
      <c r="AJ186" s="71">
        <f>+IF($C$164=0,AM25-AK132,IF($C$164=30,AL25-AJ132,IF($C$164=60,AK25-AI132,IF($C$164=90,AJ25-AH132,AI25-AG132))))</f>
        <v>9863</v>
      </c>
      <c r="AK186" s="71">
        <f>+IF($C$164=0,AN25-AL132,IF($C$164=30,AM25-AK132,IF($C$164=60,AL25-AJ132,IF($C$164=90,AK25-AI132,AJ25-AH132))))</f>
        <v>9863</v>
      </c>
      <c r="AL186" s="71">
        <f>+IF($C$164=0,AO25-AM132,IF($C$164=30,AN25-AL132,IF($C$164=60,AM25-AK132,IF($C$164=90,AL25-AJ132,AK25-AI132))))</f>
        <v>9863</v>
      </c>
      <c r="AM186" s="71">
        <f>+IF($C$164=0,AP25-AN132,IF($C$164=30,AO25-AM132,IF($C$164=60,AN25-AL132,IF($C$164=90,AM25-AK132,AL25-AJ132))))</f>
        <v>9863</v>
      </c>
      <c r="AN186" s="71">
        <f>+IF($C$164=0,AQ25-AO132,IF($C$164=30,AP25-AN132,IF($C$164=60,AO25-AM132,IF($C$164=90,AN25-AL132,AM25-AK132))))</f>
        <v>9863</v>
      </c>
    </row>
    <row r="187" spans="4:40" ht="15" x14ac:dyDescent="0.25">
      <c r="D187" s="55" t="str">
        <f t="shared" si="14"/>
        <v>Farmaco 24</v>
      </c>
      <c r="E187" s="72">
        <f>+IF($C$164=0,H26-F133,0)</f>
        <v>0</v>
      </c>
      <c r="F187" s="72">
        <f>+IF($C$164=0,I26-G133,IF($C$164=30,H26-F133,0))</f>
        <v>9863</v>
      </c>
      <c r="G187" s="72">
        <f>+IF($C$164=0,J26-H133,IF($C$164=30,I26-G133,IF($C$164=60,H26-F133,0)))</f>
        <v>9863</v>
      </c>
      <c r="H187" s="72">
        <f>+IF($C$164=0,K26-I133,IF($C$164=30,J26-H133,IF($C$164=60,I26-G133,IF($C$164=90,H26-F133,0))))</f>
        <v>9863</v>
      </c>
      <c r="I187" s="71">
        <f>+IF($C$164=0,L26-J133,IF($C$164=30,K26-I133,IF($C$164=60,J26-H133,IF($C$164=90,I26-G133,H26-F133))))</f>
        <v>9863</v>
      </c>
      <c r="J187" s="71">
        <f>+IF($C$164=0,M26-K133,IF($C$164=30,L26-J133,IF($C$164=60,K26-I133,IF($C$164=90,J26-H133,I26-G133))))</f>
        <v>9863</v>
      </c>
      <c r="K187" s="71">
        <f>+IF($C$164=0,N26-L133,IF($C$164=30,M26-K133,IF($C$164=60,L26-J133,IF($C$164=90,K26-I133,J26-H133))))</f>
        <v>9863</v>
      </c>
      <c r="L187" s="71">
        <f>+IF($C$164=0,O26-M133,IF($C$164=30,N26-L133,IF($C$164=60,M26-K133,IF($C$164=90,L26-J133,K26-I133))))</f>
        <v>9863</v>
      </c>
      <c r="M187" s="71">
        <f>+IF($C$164=0,P26-N133,IF($C$164=30,O26-M133,IF($C$164=60,N26-L133,IF($C$164=90,M26-K133,L26-J133))))</f>
        <v>9863</v>
      </c>
      <c r="N187" s="71">
        <f>+IF($C$164=0,Q26-O133,IF($C$164=30,P26-N133,IF($C$164=60,O26-M133,IF($C$164=90,N26-L133,M26-K133))))</f>
        <v>9863</v>
      </c>
      <c r="O187" s="71">
        <f>+IF($C$164=0,R26-P133,IF($C$164=30,Q26-O133,IF($C$164=60,P26-N133,IF($C$164=90,O26-M133,N26-L133))))</f>
        <v>9863</v>
      </c>
      <c r="P187" s="71">
        <f>+IF($C$164=0,S26-Q133,IF($C$164=30,R26-P133,IF($C$164=60,Q26-O133,IF($C$164=90,P26-N133,O26-M133))))</f>
        <v>9863</v>
      </c>
      <c r="Q187" s="71">
        <f>+IF($C$164=0,T26-R133,IF($C$164=30,S26-Q133,IF($C$164=60,R26-P133,IF($C$164=90,Q26-O133,P26-N133))))</f>
        <v>9863</v>
      </c>
      <c r="R187" s="71">
        <f>+IF($C$164=0,U26-S133,IF($C$164=30,T26-R133,IF($C$164=60,S26-Q133,IF($C$164=90,R26-P133,Q26-O133))))</f>
        <v>9863</v>
      </c>
      <c r="S187" s="71">
        <f>+IF($C$164=0,V26-T133,IF($C$164=30,U26-S133,IF($C$164=60,T26-R133,IF($C$164=90,S26-Q133,R26-P133))))</f>
        <v>9863</v>
      </c>
      <c r="T187" s="71">
        <f>+IF($C$164=0,W26-U133,IF($C$164=30,V26-T133,IF($C$164=60,U26-S133,IF($C$164=90,T26-R133,S26-Q133))))</f>
        <v>9863</v>
      </c>
      <c r="U187" s="71">
        <f>+IF($C$164=0,X26-V133,IF($C$164=30,W26-U133,IF($C$164=60,V26-T133,IF($C$164=90,U26-S133,T26-R133))))</f>
        <v>9863</v>
      </c>
      <c r="V187" s="71">
        <f>+IF($C$164=0,Y26-W133,IF($C$164=30,X26-V133,IF($C$164=60,W26-U133,IF($C$164=90,V26-T133,U26-S133))))</f>
        <v>9863</v>
      </c>
      <c r="W187" s="71">
        <f>+IF($C$164=0,Z26-X133,IF($C$164=30,Y26-W133,IF($C$164=60,X26-V133,IF($C$164=90,W26-U133,V26-T133))))</f>
        <v>9863</v>
      </c>
      <c r="X187" s="71">
        <f>+IF($C$164=0,AA26-Y133,IF($C$164=30,Z26-X133,IF($C$164=60,Y26-W133,IF($C$164=90,X26-V133,W26-U133))))</f>
        <v>9863</v>
      </c>
      <c r="Y187" s="71">
        <f>+IF($C$164=0,AB26-Z133,IF($C$164=30,AA26-Y133,IF($C$164=60,Z26-X133,IF($C$164=90,Y26-W133,X26-V133))))</f>
        <v>9863</v>
      </c>
      <c r="Z187" s="71">
        <f>+IF($C$164=0,AC26-AA133,IF($C$164=30,AB26-Z133,IF($C$164=60,AA26-Y133,IF($C$164=90,Z26-X133,Y26-W133))))</f>
        <v>9863</v>
      </c>
      <c r="AA187" s="71">
        <f>+IF($C$164=0,AD26-AB133,IF($C$164=30,AC26-AA133,IF($C$164=60,AB26-Z133,IF($C$164=90,AA26-Y133,Z26-X133))))</f>
        <v>9863</v>
      </c>
      <c r="AB187" s="71">
        <f>+IF($C$164=0,AE26-AC133,IF($C$164=30,AD26-AB133,IF($C$164=60,AC26-AA133,IF($C$164=90,AB26-Z133,AA26-Y133))))</f>
        <v>9863</v>
      </c>
      <c r="AC187" s="71">
        <f>+IF($C$164=0,AF26-AD133,IF($C$164=30,AE26-AC133,IF($C$164=60,AD26-AB133,IF($C$164=90,AC26-AA133,AB26-Z133))))</f>
        <v>9863</v>
      </c>
      <c r="AD187" s="71">
        <f>+IF($C$164=0,AG26-AE133,IF($C$164=30,AF26-AD133,IF($C$164=60,AE26-AC133,IF($C$164=90,AD26-AB133,AC26-AA133))))</f>
        <v>9863</v>
      </c>
      <c r="AE187" s="71">
        <f>+IF($C$164=0,AH26-AF133,IF($C$164=30,AG26-AE133,IF($C$164=60,AF26-AD133,IF($C$164=90,AE26-AC133,AD26-AB133))))</f>
        <v>9863</v>
      </c>
      <c r="AF187" s="71">
        <f>+IF($C$164=0,AI26-AG133,IF($C$164=30,AH26-AF133,IF($C$164=60,AG26-AE133,IF($C$164=90,AF26-AD133,AE26-AC133))))</f>
        <v>9863</v>
      </c>
      <c r="AG187" s="71">
        <f>+IF($C$164=0,AJ26-AH133,IF($C$164=30,AI26-AG133,IF($C$164=60,AH26-AF133,IF($C$164=90,AG26-AE133,AF26-AD133))))</f>
        <v>9863</v>
      </c>
      <c r="AH187" s="71">
        <f>+IF($C$164=0,AK26-AI133,IF($C$164=30,AJ26-AH133,IF($C$164=60,AI26-AG133,IF($C$164=90,AH26-AF133,AG26-AE133))))</f>
        <v>9863</v>
      </c>
      <c r="AI187" s="71">
        <f>+IF($C$164=0,AL26-AJ133,IF($C$164=30,AK26-AI133,IF($C$164=60,AJ26-AH133,IF($C$164=90,AI26-AG133,AH26-AF133))))</f>
        <v>9863</v>
      </c>
      <c r="AJ187" s="71">
        <f>+IF($C$164=0,AM26-AK133,IF($C$164=30,AL26-AJ133,IF($C$164=60,AK26-AI133,IF($C$164=90,AJ26-AH133,AI26-AG133))))</f>
        <v>9863</v>
      </c>
      <c r="AK187" s="71">
        <f>+IF($C$164=0,AN26-AL133,IF($C$164=30,AM26-AK133,IF($C$164=60,AL26-AJ133,IF($C$164=90,AK26-AI133,AJ26-AH133))))</f>
        <v>9863</v>
      </c>
      <c r="AL187" s="71">
        <f>+IF($C$164=0,AO26-AM133,IF($C$164=30,AN26-AL133,IF($C$164=60,AM26-AK133,IF($C$164=90,AL26-AJ133,AK26-AI133))))</f>
        <v>9863</v>
      </c>
      <c r="AM187" s="71">
        <f>+IF($C$164=0,AP26-AN133,IF($C$164=30,AO26-AM133,IF($C$164=60,AN26-AL133,IF($C$164=90,AM26-AK133,AL26-AJ133))))</f>
        <v>9863</v>
      </c>
      <c r="AN187" s="71">
        <f>+IF($C$164=0,AQ26-AO133,IF($C$164=30,AP26-AN133,IF($C$164=60,AO26-AM133,IF($C$164=90,AN26-AL133,AM26-AK133))))</f>
        <v>9863</v>
      </c>
    </row>
    <row r="188" spans="4:40" ht="15" x14ac:dyDescent="0.25">
      <c r="D188" s="55" t="str">
        <f t="shared" si="14"/>
        <v>Farmaco 25</v>
      </c>
      <c r="E188" s="72">
        <f>+IF($C$164=0,H27-F134,0)</f>
        <v>0</v>
      </c>
      <c r="F188" s="72">
        <f>+IF($C$164=0,I27-G134,IF($C$164=30,H27-F134,0))</f>
        <v>9863</v>
      </c>
      <c r="G188" s="72">
        <f>+IF($C$164=0,J27-H134,IF($C$164=30,I27-G134,IF($C$164=60,H27-F134,0)))</f>
        <v>9863</v>
      </c>
      <c r="H188" s="72">
        <f>+IF($C$164=0,K27-I134,IF($C$164=30,J27-H134,IF($C$164=60,I27-G134,IF($C$164=90,H27-F134,0))))</f>
        <v>9863</v>
      </c>
      <c r="I188" s="71">
        <f>+IF($C$164=0,L27-J134,IF($C$164=30,K27-I134,IF($C$164=60,J27-H134,IF($C$164=90,I27-G134,H27-F134))))</f>
        <v>9863</v>
      </c>
      <c r="J188" s="71">
        <f>+IF($C$164=0,M27-K134,IF($C$164=30,L27-J134,IF($C$164=60,K27-I134,IF($C$164=90,J27-H134,I27-G134))))</f>
        <v>9863</v>
      </c>
      <c r="K188" s="71">
        <f>+IF($C$164=0,N27-L134,IF($C$164=30,M27-K134,IF($C$164=60,L27-J134,IF($C$164=90,K27-I134,J27-H134))))</f>
        <v>9863</v>
      </c>
      <c r="L188" s="71">
        <f>+IF($C$164=0,O27-M134,IF($C$164=30,N27-L134,IF($C$164=60,M27-K134,IF($C$164=90,L27-J134,K27-I134))))</f>
        <v>9863</v>
      </c>
      <c r="M188" s="71">
        <f>+IF($C$164=0,P27-N134,IF($C$164=30,O27-M134,IF($C$164=60,N27-L134,IF($C$164=90,M27-K134,L27-J134))))</f>
        <v>9863</v>
      </c>
      <c r="N188" s="71">
        <f>+IF($C$164=0,Q27-O134,IF($C$164=30,P27-N134,IF($C$164=60,O27-M134,IF($C$164=90,N27-L134,M27-K134))))</f>
        <v>9863</v>
      </c>
      <c r="O188" s="71">
        <f>+IF($C$164=0,R27-P134,IF($C$164=30,Q27-O134,IF($C$164=60,P27-N134,IF($C$164=90,O27-M134,N27-L134))))</f>
        <v>9863</v>
      </c>
      <c r="P188" s="71">
        <f>+IF($C$164=0,S27-Q134,IF($C$164=30,R27-P134,IF($C$164=60,Q27-O134,IF($C$164=90,P27-N134,O27-M134))))</f>
        <v>9863</v>
      </c>
      <c r="Q188" s="71">
        <f>+IF($C$164=0,T27-R134,IF($C$164=30,S27-Q134,IF($C$164=60,R27-P134,IF($C$164=90,Q27-O134,P27-N134))))</f>
        <v>9863</v>
      </c>
      <c r="R188" s="71">
        <f>+IF($C$164=0,U27-S134,IF($C$164=30,T27-R134,IF($C$164=60,S27-Q134,IF($C$164=90,R27-P134,Q27-O134))))</f>
        <v>9863</v>
      </c>
      <c r="S188" s="71">
        <f>+IF($C$164=0,V27-T134,IF($C$164=30,U27-S134,IF($C$164=60,T27-R134,IF($C$164=90,S27-Q134,R27-P134))))</f>
        <v>9863</v>
      </c>
      <c r="T188" s="71">
        <f>+IF($C$164=0,W27-U134,IF($C$164=30,V27-T134,IF($C$164=60,U27-S134,IF($C$164=90,T27-R134,S27-Q134))))</f>
        <v>9863</v>
      </c>
      <c r="U188" s="71">
        <f>+IF($C$164=0,X27-V134,IF($C$164=30,W27-U134,IF($C$164=60,V27-T134,IF($C$164=90,U27-S134,T27-R134))))</f>
        <v>9863</v>
      </c>
      <c r="V188" s="71">
        <f>+IF($C$164=0,Y27-W134,IF($C$164=30,X27-V134,IF($C$164=60,W27-U134,IF($C$164=90,V27-T134,U27-S134))))</f>
        <v>9863</v>
      </c>
      <c r="W188" s="71">
        <f>+IF($C$164=0,Z27-X134,IF($C$164=30,Y27-W134,IF($C$164=60,X27-V134,IF($C$164=90,W27-U134,V27-T134))))</f>
        <v>9863</v>
      </c>
      <c r="X188" s="71">
        <f>+IF($C$164=0,AA27-Y134,IF($C$164=30,Z27-X134,IF($C$164=60,Y27-W134,IF($C$164=90,X27-V134,W27-U134))))</f>
        <v>9863</v>
      </c>
      <c r="Y188" s="71">
        <f>+IF($C$164=0,AB27-Z134,IF($C$164=30,AA27-Y134,IF($C$164=60,Z27-X134,IF($C$164=90,Y27-W134,X27-V134))))</f>
        <v>9863</v>
      </c>
      <c r="Z188" s="71">
        <f>+IF($C$164=0,AC27-AA134,IF($C$164=30,AB27-Z134,IF($C$164=60,AA27-Y134,IF($C$164=90,Z27-X134,Y27-W134))))</f>
        <v>9863</v>
      </c>
      <c r="AA188" s="71">
        <f>+IF($C$164=0,AD27-AB134,IF($C$164=30,AC27-AA134,IF($C$164=60,AB27-Z134,IF($C$164=90,AA27-Y134,Z27-X134))))</f>
        <v>9863</v>
      </c>
      <c r="AB188" s="71">
        <f>+IF($C$164=0,AE27-AC134,IF($C$164=30,AD27-AB134,IF($C$164=60,AC27-AA134,IF($C$164=90,AB27-Z134,AA27-Y134))))</f>
        <v>9863</v>
      </c>
      <c r="AC188" s="71">
        <f>+IF($C$164=0,AF27-AD134,IF($C$164=30,AE27-AC134,IF($C$164=60,AD27-AB134,IF($C$164=90,AC27-AA134,AB27-Z134))))</f>
        <v>9863</v>
      </c>
      <c r="AD188" s="71">
        <f>+IF($C$164=0,AG27-AE134,IF($C$164=30,AF27-AD134,IF($C$164=60,AE27-AC134,IF($C$164=90,AD27-AB134,AC27-AA134))))</f>
        <v>9863</v>
      </c>
      <c r="AE188" s="71">
        <f>+IF($C$164=0,AH27-AF134,IF($C$164=30,AG27-AE134,IF($C$164=60,AF27-AD134,IF($C$164=90,AE27-AC134,AD27-AB134))))</f>
        <v>9863</v>
      </c>
      <c r="AF188" s="71">
        <f>+IF($C$164=0,AI27-AG134,IF($C$164=30,AH27-AF134,IF($C$164=60,AG27-AE134,IF($C$164=90,AF27-AD134,AE27-AC134))))</f>
        <v>9863</v>
      </c>
      <c r="AG188" s="71">
        <f>+IF($C$164=0,AJ27-AH134,IF($C$164=30,AI27-AG134,IF($C$164=60,AH27-AF134,IF($C$164=90,AG27-AE134,AF27-AD134))))</f>
        <v>9863</v>
      </c>
      <c r="AH188" s="71">
        <f>+IF($C$164=0,AK27-AI134,IF($C$164=30,AJ27-AH134,IF($C$164=60,AI27-AG134,IF($C$164=90,AH27-AF134,AG27-AE134))))</f>
        <v>9863</v>
      </c>
      <c r="AI188" s="71">
        <f>+IF($C$164=0,AL27-AJ134,IF($C$164=30,AK27-AI134,IF($C$164=60,AJ27-AH134,IF($C$164=90,AI27-AG134,AH27-AF134))))</f>
        <v>9863</v>
      </c>
      <c r="AJ188" s="71">
        <f>+IF($C$164=0,AM27-AK134,IF($C$164=30,AL27-AJ134,IF($C$164=60,AK27-AI134,IF($C$164=90,AJ27-AH134,AI27-AG134))))</f>
        <v>9863</v>
      </c>
      <c r="AK188" s="71">
        <f>+IF($C$164=0,AN27-AL134,IF($C$164=30,AM27-AK134,IF($C$164=60,AL27-AJ134,IF($C$164=90,AK27-AI134,AJ27-AH134))))</f>
        <v>9863</v>
      </c>
      <c r="AL188" s="71">
        <f>+IF($C$164=0,AO27-AM134,IF($C$164=30,AN27-AL134,IF($C$164=60,AM27-AK134,IF($C$164=90,AL27-AJ134,AK27-AI134))))</f>
        <v>9863</v>
      </c>
      <c r="AM188" s="71">
        <f>+IF($C$164=0,AP27-AN134,IF($C$164=30,AO27-AM134,IF($C$164=60,AN27-AL134,IF($C$164=90,AM27-AK134,AL27-AJ134))))</f>
        <v>9863</v>
      </c>
      <c r="AN188" s="71">
        <f>+IF($C$164=0,AQ27-AO134,IF($C$164=30,AP27-AN134,IF($C$164=60,AO27-AM134,IF($C$164=90,AN27-AL134,AM27-AK134))))</f>
        <v>9863</v>
      </c>
    </row>
    <row r="189" spans="4:40" ht="15" x14ac:dyDescent="0.25">
      <c r="D189" s="55" t="str">
        <f t="shared" si="14"/>
        <v>Farmaco 26</v>
      </c>
      <c r="E189" s="72">
        <f>+IF($C$164=0,H28-F135,0)</f>
        <v>0</v>
      </c>
      <c r="F189" s="72">
        <f>+IF($C$164=0,I28-G135,IF($C$164=30,H28-F135,0))</f>
        <v>9863</v>
      </c>
      <c r="G189" s="72">
        <f>+IF($C$164=0,J28-H135,IF($C$164=30,I28-G135,IF($C$164=60,H28-F135,0)))</f>
        <v>9863</v>
      </c>
      <c r="H189" s="72">
        <f>+IF($C$164=0,K28-I135,IF($C$164=30,J28-H135,IF($C$164=60,I28-G135,IF($C$164=90,H28-F135,0))))</f>
        <v>9863</v>
      </c>
      <c r="I189" s="71">
        <f>+IF($C$164=0,L28-J135,IF($C$164=30,K28-I135,IF($C$164=60,J28-H135,IF($C$164=90,I28-G135,H28-F135))))</f>
        <v>9863</v>
      </c>
      <c r="J189" s="71">
        <f>+IF($C$164=0,M28-K135,IF($C$164=30,L28-J135,IF($C$164=60,K28-I135,IF($C$164=90,J28-H135,I28-G135))))</f>
        <v>9863</v>
      </c>
      <c r="K189" s="71">
        <f>+IF($C$164=0,N28-L135,IF($C$164=30,M28-K135,IF($C$164=60,L28-J135,IF($C$164=90,K28-I135,J28-H135))))</f>
        <v>9863</v>
      </c>
      <c r="L189" s="71">
        <f>+IF($C$164=0,O28-M135,IF($C$164=30,N28-L135,IF($C$164=60,M28-K135,IF($C$164=90,L28-J135,K28-I135))))</f>
        <v>9863</v>
      </c>
      <c r="M189" s="71">
        <f>+IF($C$164=0,P28-N135,IF($C$164=30,O28-M135,IF($C$164=60,N28-L135,IF($C$164=90,M28-K135,L28-J135))))</f>
        <v>9863</v>
      </c>
      <c r="N189" s="71">
        <f>+IF($C$164=0,Q28-O135,IF($C$164=30,P28-N135,IF($C$164=60,O28-M135,IF($C$164=90,N28-L135,M28-K135))))</f>
        <v>9863</v>
      </c>
      <c r="O189" s="71">
        <f>+IF($C$164=0,R28-P135,IF($C$164=30,Q28-O135,IF($C$164=60,P28-N135,IF($C$164=90,O28-M135,N28-L135))))</f>
        <v>9863</v>
      </c>
      <c r="P189" s="71">
        <f>+IF($C$164=0,S28-Q135,IF($C$164=30,R28-P135,IF($C$164=60,Q28-O135,IF($C$164=90,P28-N135,O28-M135))))</f>
        <v>9863</v>
      </c>
      <c r="Q189" s="71">
        <f>+IF($C$164=0,T28-R135,IF($C$164=30,S28-Q135,IF($C$164=60,R28-P135,IF($C$164=90,Q28-O135,P28-N135))))</f>
        <v>9863</v>
      </c>
      <c r="R189" s="71">
        <f>+IF($C$164=0,U28-S135,IF($C$164=30,T28-R135,IF($C$164=60,S28-Q135,IF($C$164=90,R28-P135,Q28-O135))))</f>
        <v>9863</v>
      </c>
      <c r="S189" s="71">
        <f>+IF($C$164=0,V28-T135,IF($C$164=30,U28-S135,IF($C$164=60,T28-R135,IF($C$164=90,S28-Q135,R28-P135))))</f>
        <v>9863</v>
      </c>
      <c r="T189" s="71">
        <f>+IF($C$164=0,W28-U135,IF($C$164=30,V28-T135,IF($C$164=60,U28-S135,IF($C$164=90,T28-R135,S28-Q135))))</f>
        <v>9863</v>
      </c>
      <c r="U189" s="71">
        <f>+IF($C$164=0,X28-V135,IF($C$164=30,W28-U135,IF($C$164=60,V28-T135,IF($C$164=90,U28-S135,T28-R135))))</f>
        <v>9863</v>
      </c>
      <c r="V189" s="71">
        <f>+IF($C$164=0,Y28-W135,IF($C$164=30,X28-V135,IF($C$164=60,W28-U135,IF($C$164=90,V28-T135,U28-S135))))</f>
        <v>9863</v>
      </c>
      <c r="W189" s="71">
        <f>+IF($C$164=0,Z28-X135,IF($C$164=30,Y28-W135,IF($C$164=60,X28-V135,IF($C$164=90,W28-U135,V28-T135))))</f>
        <v>9863</v>
      </c>
      <c r="X189" s="71">
        <f>+IF($C$164=0,AA28-Y135,IF($C$164=30,Z28-X135,IF($C$164=60,Y28-W135,IF($C$164=90,X28-V135,W28-U135))))</f>
        <v>9863</v>
      </c>
      <c r="Y189" s="71">
        <f>+IF($C$164=0,AB28-Z135,IF($C$164=30,AA28-Y135,IF($C$164=60,Z28-X135,IF($C$164=90,Y28-W135,X28-V135))))</f>
        <v>9863</v>
      </c>
      <c r="Z189" s="71">
        <f>+IF($C$164=0,AC28-AA135,IF($C$164=30,AB28-Z135,IF($C$164=60,AA28-Y135,IF($C$164=90,Z28-X135,Y28-W135))))</f>
        <v>9863</v>
      </c>
      <c r="AA189" s="71">
        <f>+IF($C$164=0,AD28-AB135,IF($C$164=30,AC28-AA135,IF($C$164=60,AB28-Z135,IF($C$164=90,AA28-Y135,Z28-X135))))</f>
        <v>9863</v>
      </c>
      <c r="AB189" s="71">
        <f>+IF($C$164=0,AE28-AC135,IF($C$164=30,AD28-AB135,IF($C$164=60,AC28-AA135,IF($C$164=90,AB28-Z135,AA28-Y135))))</f>
        <v>9863</v>
      </c>
      <c r="AC189" s="71">
        <f>+IF($C$164=0,AF28-AD135,IF($C$164=30,AE28-AC135,IF($C$164=60,AD28-AB135,IF($C$164=90,AC28-AA135,AB28-Z135))))</f>
        <v>9863</v>
      </c>
      <c r="AD189" s="71">
        <f>+IF($C$164=0,AG28-AE135,IF($C$164=30,AF28-AD135,IF($C$164=60,AE28-AC135,IF($C$164=90,AD28-AB135,AC28-AA135))))</f>
        <v>9863</v>
      </c>
      <c r="AE189" s="71">
        <f>+IF($C$164=0,AH28-AF135,IF($C$164=30,AG28-AE135,IF($C$164=60,AF28-AD135,IF($C$164=90,AE28-AC135,AD28-AB135))))</f>
        <v>9863</v>
      </c>
      <c r="AF189" s="71">
        <f>+IF($C$164=0,AI28-AG135,IF($C$164=30,AH28-AF135,IF($C$164=60,AG28-AE135,IF($C$164=90,AF28-AD135,AE28-AC135))))</f>
        <v>9863</v>
      </c>
      <c r="AG189" s="71">
        <f>+IF($C$164=0,AJ28-AH135,IF($C$164=30,AI28-AG135,IF($C$164=60,AH28-AF135,IF($C$164=90,AG28-AE135,AF28-AD135))))</f>
        <v>9863</v>
      </c>
      <c r="AH189" s="71">
        <f>+IF($C$164=0,AK28-AI135,IF($C$164=30,AJ28-AH135,IF($C$164=60,AI28-AG135,IF($C$164=90,AH28-AF135,AG28-AE135))))</f>
        <v>9863</v>
      </c>
      <c r="AI189" s="71">
        <f>+IF($C$164=0,AL28-AJ135,IF($C$164=30,AK28-AI135,IF($C$164=60,AJ28-AH135,IF($C$164=90,AI28-AG135,AH28-AF135))))</f>
        <v>9863</v>
      </c>
      <c r="AJ189" s="71">
        <f>+IF($C$164=0,AM28-AK135,IF($C$164=30,AL28-AJ135,IF($C$164=60,AK28-AI135,IF($C$164=90,AJ28-AH135,AI28-AG135))))</f>
        <v>9863</v>
      </c>
      <c r="AK189" s="71">
        <f>+IF($C$164=0,AN28-AL135,IF($C$164=30,AM28-AK135,IF($C$164=60,AL28-AJ135,IF($C$164=90,AK28-AI135,AJ28-AH135))))</f>
        <v>9863</v>
      </c>
      <c r="AL189" s="71">
        <f>+IF($C$164=0,AO28-AM135,IF($C$164=30,AN28-AL135,IF($C$164=60,AM28-AK135,IF($C$164=90,AL28-AJ135,AK28-AI135))))</f>
        <v>9863</v>
      </c>
      <c r="AM189" s="71">
        <f>+IF($C$164=0,AP28-AN135,IF($C$164=30,AO28-AM135,IF($C$164=60,AN28-AL135,IF($C$164=90,AM28-AK135,AL28-AJ135))))</f>
        <v>9863</v>
      </c>
      <c r="AN189" s="71">
        <f>+IF($C$164=0,AQ28-AO135,IF($C$164=30,AP28-AN135,IF($C$164=60,AO28-AM135,IF($C$164=90,AN28-AL135,AM28-AK135))))</f>
        <v>9863</v>
      </c>
    </row>
    <row r="190" spans="4:40" ht="15" x14ac:dyDescent="0.25">
      <c r="D190" s="55" t="str">
        <f t="shared" si="14"/>
        <v>Farmaco 27</v>
      </c>
      <c r="E190" s="72">
        <f>+IF($C$164=0,H29-F136,0)</f>
        <v>0</v>
      </c>
      <c r="F190" s="72">
        <f>+IF($C$164=0,I29-G136,IF($C$164=30,H29-F136,0))</f>
        <v>9863</v>
      </c>
      <c r="G190" s="72">
        <f>+IF($C$164=0,J29-H136,IF($C$164=30,I29-G136,IF($C$164=60,H29-F136,0)))</f>
        <v>9863</v>
      </c>
      <c r="H190" s="72">
        <f>+IF($C$164=0,K29-I136,IF($C$164=30,J29-H136,IF($C$164=60,I29-G136,IF($C$164=90,H29-F136,0))))</f>
        <v>9863</v>
      </c>
      <c r="I190" s="71">
        <f>+IF($C$164=0,L29-J136,IF($C$164=30,K29-I136,IF($C$164=60,J29-H136,IF($C$164=90,I29-G136,H29-F136))))</f>
        <v>9863</v>
      </c>
      <c r="J190" s="71">
        <f>+IF($C$164=0,M29-K136,IF($C$164=30,L29-J136,IF($C$164=60,K29-I136,IF($C$164=90,J29-H136,I29-G136))))</f>
        <v>9863</v>
      </c>
      <c r="K190" s="71">
        <f>+IF($C$164=0,N29-L136,IF($C$164=30,M29-K136,IF($C$164=60,L29-J136,IF($C$164=90,K29-I136,J29-H136))))</f>
        <v>9863</v>
      </c>
      <c r="L190" s="71">
        <f>+IF($C$164=0,O29-M136,IF($C$164=30,N29-L136,IF($C$164=60,M29-K136,IF($C$164=90,L29-J136,K29-I136))))</f>
        <v>9863</v>
      </c>
      <c r="M190" s="71">
        <f>+IF($C$164=0,P29-N136,IF($C$164=30,O29-M136,IF($C$164=60,N29-L136,IF($C$164=90,M29-K136,L29-J136))))</f>
        <v>9863</v>
      </c>
      <c r="N190" s="71">
        <f>+IF($C$164=0,Q29-O136,IF($C$164=30,P29-N136,IF($C$164=60,O29-M136,IF($C$164=90,N29-L136,M29-K136))))</f>
        <v>9863</v>
      </c>
      <c r="O190" s="71">
        <f>+IF($C$164=0,R29-P136,IF($C$164=30,Q29-O136,IF($C$164=60,P29-N136,IF($C$164=90,O29-M136,N29-L136))))</f>
        <v>9863</v>
      </c>
      <c r="P190" s="71">
        <f>+IF($C$164=0,S29-Q136,IF($C$164=30,R29-P136,IF($C$164=60,Q29-O136,IF($C$164=90,P29-N136,O29-M136))))</f>
        <v>9863</v>
      </c>
      <c r="Q190" s="71">
        <f>+IF($C$164=0,T29-R136,IF($C$164=30,S29-Q136,IF($C$164=60,R29-P136,IF($C$164=90,Q29-O136,P29-N136))))</f>
        <v>9863</v>
      </c>
      <c r="R190" s="71">
        <f>+IF($C$164=0,U29-S136,IF($C$164=30,T29-R136,IF($C$164=60,S29-Q136,IF($C$164=90,R29-P136,Q29-O136))))</f>
        <v>9863</v>
      </c>
      <c r="S190" s="71">
        <f>+IF($C$164=0,V29-T136,IF($C$164=30,U29-S136,IF($C$164=60,T29-R136,IF($C$164=90,S29-Q136,R29-P136))))</f>
        <v>9863</v>
      </c>
      <c r="T190" s="71">
        <f>+IF($C$164=0,W29-U136,IF($C$164=30,V29-T136,IF($C$164=60,U29-S136,IF($C$164=90,T29-R136,S29-Q136))))</f>
        <v>9863</v>
      </c>
      <c r="U190" s="71">
        <f>+IF($C$164=0,X29-V136,IF($C$164=30,W29-U136,IF($C$164=60,V29-T136,IF($C$164=90,U29-S136,T29-R136))))</f>
        <v>9863</v>
      </c>
      <c r="V190" s="71">
        <f>+IF($C$164=0,Y29-W136,IF($C$164=30,X29-V136,IF($C$164=60,W29-U136,IF($C$164=90,V29-T136,U29-S136))))</f>
        <v>9863</v>
      </c>
      <c r="W190" s="71">
        <f>+IF($C$164=0,Z29-X136,IF($C$164=30,Y29-W136,IF($C$164=60,X29-V136,IF($C$164=90,W29-U136,V29-T136))))</f>
        <v>9863</v>
      </c>
      <c r="X190" s="71">
        <f>+IF($C$164=0,AA29-Y136,IF($C$164=30,Z29-X136,IF($C$164=60,Y29-W136,IF($C$164=90,X29-V136,W29-U136))))</f>
        <v>9863</v>
      </c>
      <c r="Y190" s="71">
        <f>+IF($C$164=0,AB29-Z136,IF($C$164=30,AA29-Y136,IF($C$164=60,Z29-X136,IF($C$164=90,Y29-W136,X29-V136))))</f>
        <v>9863</v>
      </c>
      <c r="Z190" s="71">
        <f>+IF($C$164=0,AC29-AA136,IF($C$164=30,AB29-Z136,IF($C$164=60,AA29-Y136,IF($C$164=90,Z29-X136,Y29-W136))))</f>
        <v>9863</v>
      </c>
      <c r="AA190" s="71">
        <f>+IF($C$164=0,AD29-AB136,IF($C$164=30,AC29-AA136,IF($C$164=60,AB29-Z136,IF($C$164=90,AA29-Y136,Z29-X136))))</f>
        <v>9863</v>
      </c>
      <c r="AB190" s="71">
        <f>+IF($C$164=0,AE29-AC136,IF($C$164=30,AD29-AB136,IF($C$164=60,AC29-AA136,IF($C$164=90,AB29-Z136,AA29-Y136))))</f>
        <v>9863</v>
      </c>
      <c r="AC190" s="71">
        <f>+IF($C$164=0,AF29-AD136,IF($C$164=30,AE29-AC136,IF($C$164=60,AD29-AB136,IF($C$164=90,AC29-AA136,AB29-Z136))))</f>
        <v>9863</v>
      </c>
      <c r="AD190" s="71">
        <f>+IF($C$164=0,AG29-AE136,IF($C$164=30,AF29-AD136,IF($C$164=60,AE29-AC136,IF($C$164=90,AD29-AB136,AC29-AA136))))</f>
        <v>9863</v>
      </c>
      <c r="AE190" s="71">
        <f>+IF($C$164=0,AH29-AF136,IF($C$164=30,AG29-AE136,IF($C$164=60,AF29-AD136,IF($C$164=90,AE29-AC136,AD29-AB136))))</f>
        <v>9863</v>
      </c>
      <c r="AF190" s="71">
        <f>+IF($C$164=0,AI29-AG136,IF($C$164=30,AH29-AF136,IF($C$164=60,AG29-AE136,IF($C$164=90,AF29-AD136,AE29-AC136))))</f>
        <v>9863</v>
      </c>
      <c r="AG190" s="71">
        <f>+IF($C$164=0,AJ29-AH136,IF($C$164=30,AI29-AG136,IF($C$164=60,AH29-AF136,IF($C$164=90,AG29-AE136,AF29-AD136))))</f>
        <v>9863</v>
      </c>
      <c r="AH190" s="71">
        <f>+IF($C$164=0,AK29-AI136,IF($C$164=30,AJ29-AH136,IF($C$164=60,AI29-AG136,IF($C$164=90,AH29-AF136,AG29-AE136))))</f>
        <v>9863</v>
      </c>
      <c r="AI190" s="71">
        <f>+IF($C$164=0,AL29-AJ136,IF($C$164=30,AK29-AI136,IF($C$164=60,AJ29-AH136,IF($C$164=90,AI29-AG136,AH29-AF136))))</f>
        <v>9863</v>
      </c>
      <c r="AJ190" s="71">
        <f>+IF($C$164=0,AM29-AK136,IF($C$164=30,AL29-AJ136,IF($C$164=60,AK29-AI136,IF($C$164=90,AJ29-AH136,AI29-AG136))))</f>
        <v>9863</v>
      </c>
      <c r="AK190" s="71">
        <f>+IF($C$164=0,AN29-AL136,IF($C$164=30,AM29-AK136,IF($C$164=60,AL29-AJ136,IF($C$164=90,AK29-AI136,AJ29-AH136))))</f>
        <v>9863</v>
      </c>
      <c r="AL190" s="71">
        <f>+IF($C$164=0,AO29-AM136,IF($C$164=30,AN29-AL136,IF($C$164=60,AM29-AK136,IF($C$164=90,AL29-AJ136,AK29-AI136))))</f>
        <v>9863</v>
      </c>
      <c r="AM190" s="71">
        <f>+IF($C$164=0,AP29-AN136,IF($C$164=30,AO29-AM136,IF($C$164=60,AN29-AL136,IF($C$164=90,AM29-AK136,AL29-AJ136))))</f>
        <v>9863</v>
      </c>
      <c r="AN190" s="71">
        <f>+IF($C$164=0,AQ29-AO136,IF($C$164=30,AP29-AN136,IF($C$164=60,AO29-AM136,IF($C$164=90,AN29-AL136,AM29-AK136))))</f>
        <v>9863</v>
      </c>
    </row>
    <row r="191" spans="4:40" ht="15" x14ac:dyDescent="0.25">
      <c r="D191" s="55" t="str">
        <f t="shared" si="14"/>
        <v>Farmaco 28</v>
      </c>
      <c r="E191" s="72">
        <f>+IF($C$164=0,H30-F137,0)</f>
        <v>0</v>
      </c>
      <c r="F191" s="72">
        <f>+IF($C$164=0,I30-G137,IF($C$164=30,H30-F137,0))</f>
        <v>9863</v>
      </c>
      <c r="G191" s="72">
        <f>+IF($C$164=0,J30-H137,IF($C$164=30,I30-G137,IF($C$164=60,H30-F137,0)))</f>
        <v>9863</v>
      </c>
      <c r="H191" s="72">
        <f>+IF($C$164=0,K30-I137,IF($C$164=30,J30-H137,IF($C$164=60,I30-G137,IF($C$164=90,H30-F137,0))))</f>
        <v>9863</v>
      </c>
      <c r="I191" s="71">
        <f>+IF($C$164=0,L30-J137,IF($C$164=30,K30-I137,IF($C$164=60,J30-H137,IF($C$164=90,I30-G137,H30-F137))))</f>
        <v>9863</v>
      </c>
      <c r="J191" s="71">
        <f>+IF($C$164=0,M30-K137,IF($C$164=30,L30-J137,IF($C$164=60,K30-I137,IF($C$164=90,J30-H137,I30-G137))))</f>
        <v>9863</v>
      </c>
      <c r="K191" s="71">
        <f>+IF($C$164=0,N30-L137,IF($C$164=30,M30-K137,IF($C$164=60,L30-J137,IF($C$164=90,K30-I137,J30-H137))))</f>
        <v>9863</v>
      </c>
      <c r="L191" s="71">
        <f>+IF($C$164=0,O30-M137,IF($C$164=30,N30-L137,IF($C$164=60,M30-K137,IF($C$164=90,L30-J137,K30-I137))))</f>
        <v>9863</v>
      </c>
      <c r="M191" s="71">
        <f>+IF($C$164=0,P30-N137,IF($C$164=30,O30-M137,IF($C$164=60,N30-L137,IF($C$164=90,M30-K137,L30-J137))))</f>
        <v>9863</v>
      </c>
      <c r="N191" s="71">
        <f>+IF($C$164=0,Q30-O137,IF($C$164=30,P30-N137,IF($C$164=60,O30-M137,IF($C$164=90,N30-L137,M30-K137))))</f>
        <v>9863</v>
      </c>
      <c r="O191" s="71">
        <f>+IF($C$164=0,R30-P137,IF($C$164=30,Q30-O137,IF($C$164=60,P30-N137,IF($C$164=90,O30-M137,N30-L137))))</f>
        <v>9863</v>
      </c>
      <c r="P191" s="71">
        <f>+IF($C$164=0,S30-Q137,IF($C$164=30,R30-P137,IF($C$164=60,Q30-O137,IF($C$164=90,P30-N137,O30-M137))))</f>
        <v>9863</v>
      </c>
      <c r="Q191" s="71">
        <f>+IF($C$164=0,T30-R137,IF($C$164=30,S30-Q137,IF($C$164=60,R30-P137,IF($C$164=90,Q30-O137,P30-N137))))</f>
        <v>9863</v>
      </c>
      <c r="R191" s="71">
        <f>+IF($C$164=0,U30-S137,IF($C$164=30,T30-R137,IF($C$164=60,S30-Q137,IF($C$164=90,R30-P137,Q30-O137))))</f>
        <v>9863</v>
      </c>
      <c r="S191" s="71">
        <f>+IF($C$164=0,V30-T137,IF($C$164=30,U30-S137,IF($C$164=60,T30-R137,IF($C$164=90,S30-Q137,R30-P137))))</f>
        <v>9863</v>
      </c>
      <c r="T191" s="71">
        <f>+IF($C$164=0,W30-U137,IF($C$164=30,V30-T137,IF($C$164=60,U30-S137,IF($C$164=90,T30-R137,S30-Q137))))</f>
        <v>9863</v>
      </c>
      <c r="U191" s="71">
        <f>+IF($C$164=0,X30-V137,IF($C$164=30,W30-U137,IF($C$164=60,V30-T137,IF($C$164=90,U30-S137,T30-R137))))</f>
        <v>9863</v>
      </c>
      <c r="V191" s="71">
        <f>+IF($C$164=0,Y30-W137,IF($C$164=30,X30-V137,IF($C$164=60,W30-U137,IF($C$164=90,V30-T137,U30-S137))))</f>
        <v>9863</v>
      </c>
      <c r="W191" s="71">
        <f>+IF($C$164=0,Z30-X137,IF($C$164=30,Y30-W137,IF($C$164=60,X30-V137,IF($C$164=90,W30-U137,V30-T137))))</f>
        <v>9863</v>
      </c>
      <c r="X191" s="71">
        <f>+IF($C$164=0,AA30-Y137,IF($C$164=30,Z30-X137,IF($C$164=60,Y30-W137,IF($C$164=90,X30-V137,W30-U137))))</f>
        <v>9863</v>
      </c>
      <c r="Y191" s="71">
        <f>+IF($C$164=0,AB30-Z137,IF($C$164=30,AA30-Y137,IF($C$164=60,Z30-X137,IF($C$164=90,Y30-W137,X30-V137))))</f>
        <v>9863</v>
      </c>
      <c r="Z191" s="71">
        <f>+IF($C$164=0,AC30-AA137,IF($C$164=30,AB30-Z137,IF($C$164=60,AA30-Y137,IF($C$164=90,Z30-X137,Y30-W137))))</f>
        <v>9863</v>
      </c>
      <c r="AA191" s="71">
        <f>+IF($C$164=0,AD30-AB137,IF($C$164=30,AC30-AA137,IF($C$164=60,AB30-Z137,IF($C$164=90,AA30-Y137,Z30-X137))))</f>
        <v>9863</v>
      </c>
      <c r="AB191" s="71">
        <f>+IF($C$164=0,AE30-AC137,IF($C$164=30,AD30-AB137,IF($C$164=60,AC30-AA137,IF($C$164=90,AB30-Z137,AA30-Y137))))</f>
        <v>9863</v>
      </c>
      <c r="AC191" s="71">
        <f>+IF($C$164=0,AF30-AD137,IF($C$164=30,AE30-AC137,IF($C$164=60,AD30-AB137,IF($C$164=90,AC30-AA137,AB30-Z137))))</f>
        <v>9863</v>
      </c>
      <c r="AD191" s="71">
        <f>+IF($C$164=0,AG30-AE137,IF($C$164=30,AF30-AD137,IF($C$164=60,AE30-AC137,IF($C$164=90,AD30-AB137,AC30-AA137))))</f>
        <v>9863</v>
      </c>
      <c r="AE191" s="71">
        <f>+IF($C$164=0,AH30-AF137,IF($C$164=30,AG30-AE137,IF($C$164=60,AF30-AD137,IF($C$164=90,AE30-AC137,AD30-AB137))))</f>
        <v>9863</v>
      </c>
      <c r="AF191" s="71">
        <f>+IF($C$164=0,AI30-AG137,IF($C$164=30,AH30-AF137,IF($C$164=60,AG30-AE137,IF($C$164=90,AF30-AD137,AE30-AC137))))</f>
        <v>9863</v>
      </c>
      <c r="AG191" s="71">
        <f>+IF($C$164=0,AJ30-AH137,IF($C$164=30,AI30-AG137,IF($C$164=60,AH30-AF137,IF($C$164=90,AG30-AE137,AF30-AD137))))</f>
        <v>9863</v>
      </c>
      <c r="AH191" s="71">
        <f>+IF($C$164=0,AK30-AI137,IF($C$164=30,AJ30-AH137,IF($C$164=60,AI30-AG137,IF($C$164=90,AH30-AF137,AG30-AE137))))</f>
        <v>9863</v>
      </c>
      <c r="AI191" s="71">
        <f>+IF($C$164=0,AL30-AJ137,IF($C$164=30,AK30-AI137,IF($C$164=60,AJ30-AH137,IF($C$164=90,AI30-AG137,AH30-AF137))))</f>
        <v>9863</v>
      </c>
      <c r="AJ191" s="71">
        <f>+IF($C$164=0,AM30-AK137,IF($C$164=30,AL30-AJ137,IF($C$164=60,AK30-AI137,IF($C$164=90,AJ30-AH137,AI30-AG137))))</f>
        <v>9863</v>
      </c>
      <c r="AK191" s="71">
        <f>+IF($C$164=0,AN30-AL137,IF($C$164=30,AM30-AK137,IF($C$164=60,AL30-AJ137,IF($C$164=90,AK30-AI137,AJ30-AH137))))</f>
        <v>9863</v>
      </c>
      <c r="AL191" s="71">
        <f>+IF($C$164=0,AO30-AM137,IF($C$164=30,AN30-AL137,IF($C$164=60,AM30-AK137,IF($C$164=90,AL30-AJ137,AK30-AI137))))</f>
        <v>9863</v>
      </c>
      <c r="AM191" s="71">
        <f>+IF($C$164=0,AP30-AN137,IF($C$164=30,AO30-AM137,IF($C$164=60,AN30-AL137,IF($C$164=90,AM30-AK137,AL30-AJ137))))</f>
        <v>9863</v>
      </c>
      <c r="AN191" s="71">
        <f>+IF($C$164=0,AQ30-AO137,IF($C$164=30,AP30-AN137,IF($C$164=60,AO30-AM137,IF($C$164=90,AN30-AL137,AM30-AK137))))</f>
        <v>9863</v>
      </c>
    </row>
    <row r="192" spans="4:40" ht="15" x14ac:dyDescent="0.25">
      <c r="D192" s="55" t="str">
        <f t="shared" si="14"/>
        <v>Farmaco 29</v>
      </c>
      <c r="E192" s="72">
        <f>+IF($C$164=0,H31-F138,0)</f>
        <v>0</v>
      </c>
      <c r="F192" s="72">
        <f>+IF($C$164=0,I31-G138,IF($C$164=30,H31-F138,0))</f>
        <v>9863</v>
      </c>
      <c r="G192" s="72">
        <f>+IF($C$164=0,J31-H138,IF($C$164=30,I31-G138,IF($C$164=60,H31-F138,0)))</f>
        <v>9863</v>
      </c>
      <c r="H192" s="72">
        <f>+IF($C$164=0,K31-I138,IF($C$164=30,J31-H138,IF($C$164=60,I31-G138,IF($C$164=90,H31-F138,0))))</f>
        <v>9863</v>
      </c>
      <c r="I192" s="71">
        <f>+IF($C$164=0,L31-J138,IF($C$164=30,K31-I138,IF($C$164=60,J31-H138,IF($C$164=90,I31-G138,H31-F138))))</f>
        <v>9863</v>
      </c>
      <c r="J192" s="71">
        <f>+IF($C$164=0,M31-K138,IF($C$164=30,L31-J138,IF($C$164=60,K31-I138,IF($C$164=90,J31-H138,I31-G138))))</f>
        <v>9863</v>
      </c>
      <c r="K192" s="71">
        <f>+IF($C$164=0,N31-L138,IF($C$164=30,M31-K138,IF($C$164=60,L31-J138,IF($C$164=90,K31-I138,J31-H138))))</f>
        <v>9863</v>
      </c>
      <c r="L192" s="71">
        <f>+IF($C$164=0,O31-M138,IF($C$164=30,N31-L138,IF($C$164=60,M31-K138,IF($C$164=90,L31-J138,K31-I138))))</f>
        <v>9863</v>
      </c>
      <c r="M192" s="71">
        <f>+IF($C$164=0,P31-N138,IF($C$164=30,O31-M138,IF($C$164=60,N31-L138,IF($C$164=90,M31-K138,L31-J138))))</f>
        <v>9863</v>
      </c>
      <c r="N192" s="71">
        <f>+IF($C$164=0,Q31-O138,IF($C$164=30,P31-N138,IF($C$164=60,O31-M138,IF($C$164=90,N31-L138,M31-K138))))</f>
        <v>9863</v>
      </c>
      <c r="O192" s="71">
        <f>+IF($C$164=0,R31-P138,IF($C$164=30,Q31-O138,IF($C$164=60,P31-N138,IF($C$164=90,O31-M138,N31-L138))))</f>
        <v>9863</v>
      </c>
      <c r="P192" s="71">
        <f>+IF($C$164=0,S31-Q138,IF($C$164=30,R31-P138,IF($C$164=60,Q31-O138,IF($C$164=90,P31-N138,O31-M138))))</f>
        <v>9863</v>
      </c>
      <c r="Q192" s="71">
        <f>+IF($C$164=0,T31-R138,IF($C$164=30,S31-Q138,IF($C$164=60,R31-P138,IF($C$164=90,Q31-O138,P31-N138))))</f>
        <v>9863</v>
      </c>
      <c r="R192" s="71">
        <f>+IF($C$164=0,U31-S138,IF($C$164=30,T31-R138,IF($C$164=60,S31-Q138,IF($C$164=90,R31-P138,Q31-O138))))</f>
        <v>9863</v>
      </c>
      <c r="S192" s="71">
        <f>+IF($C$164=0,V31-T138,IF($C$164=30,U31-S138,IF($C$164=60,T31-R138,IF($C$164=90,S31-Q138,R31-P138))))</f>
        <v>9863</v>
      </c>
      <c r="T192" s="71">
        <f>+IF($C$164=0,W31-U138,IF($C$164=30,V31-T138,IF($C$164=60,U31-S138,IF($C$164=90,T31-R138,S31-Q138))))</f>
        <v>9863</v>
      </c>
      <c r="U192" s="71">
        <f>+IF($C$164=0,X31-V138,IF($C$164=30,W31-U138,IF($C$164=60,V31-T138,IF($C$164=90,U31-S138,T31-R138))))</f>
        <v>9863</v>
      </c>
      <c r="V192" s="71">
        <f>+IF($C$164=0,Y31-W138,IF($C$164=30,X31-V138,IF($C$164=60,W31-U138,IF($C$164=90,V31-T138,U31-S138))))</f>
        <v>9863</v>
      </c>
      <c r="W192" s="71">
        <f>+IF($C$164=0,Z31-X138,IF($C$164=30,Y31-W138,IF($C$164=60,X31-V138,IF($C$164=90,W31-U138,V31-T138))))</f>
        <v>9863</v>
      </c>
      <c r="X192" s="71">
        <f>+IF($C$164=0,AA31-Y138,IF($C$164=30,Z31-X138,IF($C$164=60,Y31-W138,IF($C$164=90,X31-V138,W31-U138))))</f>
        <v>9863</v>
      </c>
      <c r="Y192" s="71">
        <f>+IF($C$164=0,AB31-Z138,IF($C$164=30,AA31-Y138,IF($C$164=60,Z31-X138,IF($C$164=90,Y31-W138,X31-V138))))</f>
        <v>9863</v>
      </c>
      <c r="Z192" s="71">
        <f>+IF($C$164=0,AC31-AA138,IF($C$164=30,AB31-Z138,IF($C$164=60,AA31-Y138,IF($C$164=90,Z31-X138,Y31-W138))))</f>
        <v>9863</v>
      </c>
      <c r="AA192" s="71">
        <f>+IF($C$164=0,AD31-AB138,IF($C$164=30,AC31-AA138,IF($C$164=60,AB31-Z138,IF($C$164=90,AA31-Y138,Z31-X138))))</f>
        <v>9863</v>
      </c>
      <c r="AB192" s="71">
        <f>+IF($C$164=0,AE31-AC138,IF($C$164=30,AD31-AB138,IF($C$164=60,AC31-AA138,IF($C$164=90,AB31-Z138,AA31-Y138))))</f>
        <v>9863</v>
      </c>
      <c r="AC192" s="71">
        <f>+IF($C$164=0,AF31-AD138,IF($C$164=30,AE31-AC138,IF($C$164=60,AD31-AB138,IF($C$164=90,AC31-AA138,AB31-Z138))))</f>
        <v>9863</v>
      </c>
      <c r="AD192" s="71">
        <f>+IF($C$164=0,AG31-AE138,IF($C$164=30,AF31-AD138,IF($C$164=60,AE31-AC138,IF($C$164=90,AD31-AB138,AC31-AA138))))</f>
        <v>9863</v>
      </c>
      <c r="AE192" s="71">
        <f>+IF($C$164=0,AH31-AF138,IF($C$164=30,AG31-AE138,IF($C$164=60,AF31-AD138,IF($C$164=90,AE31-AC138,AD31-AB138))))</f>
        <v>9863</v>
      </c>
      <c r="AF192" s="71">
        <f>+IF($C$164=0,AI31-AG138,IF($C$164=30,AH31-AF138,IF($C$164=60,AG31-AE138,IF($C$164=90,AF31-AD138,AE31-AC138))))</f>
        <v>9863</v>
      </c>
      <c r="AG192" s="71">
        <f>+IF($C$164=0,AJ31-AH138,IF($C$164=30,AI31-AG138,IF($C$164=60,AH31-AF138,IF($C$164=90,AG31-AE138,AF31-AD138))))</f>
        <v>9863</v>
      </c>
      <c r="AH192" s="71">
        <f>+IF($C$164=0,AK31-AI138,IF($C$164=30,AJ31-AH138,IF($C$164=60,AI31-AG138,IF($C$164=90,AH31-AF138,AG31-AE138))))</f>
        <v>9863</v>
      </c>
      <c r="AI192" s="71">
        <f>+IF($C$164=0,AL31-AJ138,IF($C$164=30,AK31-AI138,IF($C$164=60,AJ31-AH138,IF($C$164=90,AI31-AG138,AH31-AF138))))</f>
        <v>9863</v>
      </c>
      <c r="AJ192" s="71">
        <f>+IF($C$164=0,AM31-AK138,IF($C$164=30,AL31-AJ138,IF($C$164=60,AK31-AI138,IF($C$164=90,AJ31-AH138,AI31-AG138))))</f>
        <v>9863</v>
      </c>
      <c r="AK192" s="71">
        <f>+IF($C$164=0,AN31-AL138,IF($C$164=30,AM31-AK138,IF($C$164=60,AL31-AJ138,IF($C$164=90,AK31-AI138,AJ31-AH138))))</f>
        <v>9863</v>
      </c>
      <c r="AL192" s="71">
        <f>+IF($C$164=0,AO31-AM138,IF($C$164=30,AN31-AL138,IF($C$164=60,AM31-AK138,IF($C$164=90,AL31-AJ138,AK31-AI138))))</f>
        <v>9863</v>
      </c>
      <c r="AM192" s="71">
        <f>+IF($C$164=0,AP31-AN138,IF($C$164=30,AO31-AM138,IF($C$164=60,AN31-AL138,IF($C$164=90,AM31-AK138,AL31-AJ138))))</f>
        <v>9863</v>
      </c>
      <c r="AN192" s="71">
        <f>+IF($C$164=0,AQ31-AO138,IF($C$164=30,AP31-AN138,IF($C$164=60,AO31-AM138,IF($C$164=90,AN31-AL138,AM31-AK138))))</f>
        <v>9863</v>
      </c>
    </row>
    <row r="193" spans="4:40" ht="15" x14ac:dyDescent="0.25">
      <c r="D193" s="55" t="str">
        <f t="shared" si="14"/>
        <v>Farmaco 30</v>
      </c>
      <c r="E193" s="72">
        <f>+IF($C$164=0,H32-F139,0)</f>
        <v>0</v>
      </c>
      <c r="F193" s="72">
        <f>+IF($C$164=0,I32-G139,IF($C$164=30,H32-F139,0))</f>
        <v>9863</v>
      </c>
      <c r="G193" s="72">
        <f>+IF($C$164=0,J32-H139,IF($C$164=30,I32-G139,IF($C$164=60,H32-F139,0)))</f>
        <v>9863</v>
      </c>
      <c r="H193" s="72">
        <f>+IF($C$164=0,K32-I139,IF($C$164=30,J32-H139,IF($C$164=60,I32-G139,IF($C$164=90,H32-F139,0))))</f>
        <v>9863</v>
      </c>
      <c r="I193" s="71">
        <f>+IF($C$164=0,L32-J139,IF($C$164=30,K32-I139,IF($C$164=60,J32-H139,IF($C$164=90,I32-G139,H32-F139))))</f>
        <v>9863</v>
      </c>
      <c r="J193" s="71">
        <f>+IF($C$164=0,M32-K139,IF($C$164=30,L32-J139,IF($C$164=60,K32-I139,IF($C$164=90,J32-H139,I32-G139))))</f>
        <v>9863</v>
      </c>
      <c r="K193" s="71">
        <f>+IF($C$164=0,N32-L139,IF($C$164=30,M32-K139,IF($C$164=60,L32-J139,IF($C$164=90,K32-I139,J32-H139))))</f>
        <v>9863</v>
      </c>
      <c r="L193" s="71">
        <f>+IF($C$164=0,O32-M139,IF($C$164=30,N32-L139,IF($C$164=60,M32-K139,IF($C$164=90,L32-J139,K32-I139))))</f>
        <v>9863</v>
      </c>
      <c r="M193" s="71">
        <f>+IF($C$164=0,P32-N139,IF($C$164=30,O32-M139,IF($C$164=60,N32-L139,IF($C$164=90,M32-K139,L32-J139))))</f>
        <v>9863</v>
      </c>
      <c r="N193" s="71">
        <f>+IF($C$164=0,Q32-O139,IF($C$164=30,P32-N139,IF($C$164=60,O32-M139,IF($C$164=90,N32-L139,M32-K139))))</f>
        <v>9863</v>
      </c>
      <c r="O193" s="71">
        <f>+IF($C$164=0,R32-P139,IF($C$164=30,Q32-O139,IF($C$164=60,P32-N139,IF($C$164=90,O32-M139,N32-L139))))</f>
        <v>9863</v>
      </c>
      <c r="P193" s="71">
        <f>+IF($C$164=0,S32-Q139,IF($C$164=30,R32-P139,IF($C$164=60,Q32-O139,IF($C$164=90,P32-N139,O32-M139))))</f>
        <v>9863</v>
      </c>
      <c r="Q193" s="71">
        <f>+IF($C$164=0,T32-R139,IF($C$164=30,S32-Q139,IF($C$164=60,R32-P139,IF($C$164=90,Q32-O139,P32-N139))))</f>
        <v>9863</v>
      </c>
      <c r="R193" s="71">
        <f>+IF($C$164=0,U32-S139,IF($C$164=30,T32-R139,IF($C$164=60,S32-Q139,IF($C$164=90,R32-P139,Q32-O139))))</f>
        <v>9863</v>
      </c>
      <c r="S193" s="71">
        <f>+IF($C$164=0,V32-T139,IF($C$164=30,U32-S139,IF($C$164=60,T32-R139,IF($C$164=90,S32-Q139,R32-P139))))</f>
        <v>9863</v>
      </c>
      <c r="T193" s="71">
        <f>+IF($C$164=0,W32-U139,IF($C$164=30,V32-T139,IF($C$164=60,U32-S139,IF($C$164=90,T32-R139,S32-Q139))))</f>
        <v>9863</v>
      </c>
      <c r="U193" s="71">
        <f>+IF($C$164=0,X32-V139,IF($C$164=30,W32-U139,IF($C$164=60,V32-T139,IF($C$164=90,U32-S139,T32-R139))))</f>
        <v>9863</v>
      </c>
      <c r="V193" s="71">
        <f>+IF($C$164=0,Y32-W139,IF($C$164=30,X32-V139,IF($C$164=60,W32-U139,IF($C$164=90,V32-T139,U32-S139))))</f>
        <v>9863</v>
      </c>
      <c r="W193" s="71">
        <f>+IF($C$164=0,Z32-X139,IF($C$164=30,Y32-W139,IF($C$164=60,X32-V139,IF($C$164=90,W32-U139,V32-T139))))</f>
        <v>9863</v>
      </c>
      <c r="X193" s="71">
        <f>+IF($C$164=0,AA32-Y139,IF($C$164=30,Z32-X139,IF($C$164=60,Y32-W139,IF($C$164=90,X32-V139,W32-U139))))</f>
        <v>9863</v>
      </c>
      <c r="Y193" s="71">
        <f>+IF($C$164=0,AB32-Z139,IF($C$164=30,AA32-Y139,IF($C$164=60,Z32-X139,IF($C$164=90,Y32-W139,X32-V139))))</f>
        <v>9863</v>
      </c>
      <c r="Z193" s="71">
        <f>+IF($C$164=0,AC32-AA139,IF($C$164=30,AB32-Z139,IF($C$164=60,AA32-Y139,IF($C$164=90,Z32-X139,Y32-W139))))</f>
        <v>9863</v>
      </c>
      <c r="AA193" s="71">
        <f>+IF($C$164=0,AD32-AB139,IF($C$164=30,AC32-AA139,IF($C$164=60,AB32-Z139,IF($C$164=90,AA32-Y139,Z32-X139))))</f>
        <v>9863</v>
      </c>
      <c r="AB193" s="71">
        <f>+IF($C$164=0,AE32-AC139,IF($C$164=30,AD32-AB139,IF($C$164=60,AC32-AA139,IF($C$164=90,AB32-Z139,AA32-Y139))))</f>
        <v>9863</v>
      </c>
      <c r="AC193" s="71">
        <f>+IF($C$164=0,AF32-AD139,IF($C$164=30,AE32-AC139,IF($C$164=60,AD32-AB139,IF($C$164=90,AC32-AA139,AB32-Z139))))</f>
        <v>9863</v>
      </c>
      <c r="AD193" s="71">
        <f>+IF($C$164=0,AG32-AE139,IF($C$164=30,AF32-AD139,IF($C$164=60,AE32-AC139,IF($C$164=90,AD32-AB139,AC32-AA139))))</f>
        <v>9863</v>
      </c>
      <c r="AE193" s="71">
        <f>+IF($C$164=0,AH32-AF139,IF($C$164=30,AG32-AE139,IF($C$164=60,AF32-AD139,IF($C$164=90,AE32-AC139,AD32-AB139))))</f>
        <v>9863</v>
      </c>
      <c r="AF193" s="71">
        <f>+IF($C$164=0,AI32-AG139,IF($C$164=30,AH32-AF139,IF($C$164=60,AG32-AE139,IF($C$164=90,AF32-AD139,AE32-AC139))))</f>
        <v>9863</v>
      </c>
      <c r="AG193" s="71">
        <f>+IF($C$164=0,AJ32-AH139,IF($C$164=30,AI32-AG139,IF($C$164=60,AH32-AF139,IF($C$164=90,AG32-AE139,AF32-AD139))))</f>
        <v>9863</v>
      </c>
      <c r="AH193" s="71">
        <f>+IF($C$164=0,AK32-AI139,IF($C$164=30,AJ32-AH139,IF($C$164=60,AI32-AG139,IF($C$164=90,AH32-AF139,AG32-AE139))))</f>
        <v>9863</v>
      </c>
      <c r="AI193" s="71">
        <f>+IF($C$164=0,AL32-AJ139,IF($C$164=30,AK32-AI139,IF($C$164=60,AJ32-AH139,IF($C$164=90,AI32-AG139,AH32-AF139))))</f>
        <v>9863</v>
      </c>
      <c r="AJ193" s="71">
        <f>+IF($C$164=0,AM32-AK139,IF($C$164=30,AL32-AJ139,IF($C$164=60,AK32-AI139,IF($C$164=90,AJ32-AH139,AI32-AG139))))</f>
        <v>9863</v>
      </c>
      <c r="AK193" s="71">
        <f>+IF($C$164=0,AN32-AL139,IF($C$164=30,AM32-AK139,IF($C$164=60,AL32-AJ139,IF($C$164=90,AK32-AI139,AJ32-AH139))))</f>
        <v>9863</v>
      </c>
      <c r="AL193" s="71">
        <f>+IF($C$164=0,AO32-AM139,IF($C$164=30,AN32-AL139,IF($C$164=60,AM32-AK139,IF($C$164=90,AL32-AJ139,AK32-AI139))))</f>
        <v>9863</v>
      </c>
      <c r="AM193" s="71">
        <f>+IF($C$164=0,AP32-AN139,IF($C$164=30,AO32-AM139,IF($C$164=60,AN32-AL139,IF($C$164=90,AM32-AK139,AL32-AJ139))))</f>
        <v>9863</v>
      </c>
      <c r="AN193" s="71">
        <f>+IF($C$164=0,AQ32-AO139,IF($C$164=30,AP32-AN139,IF($C$164=60,AO32-AM139,IF($C$164=90,AN32-AL139,AM32-AK139))))</f>
        <v>9863</v>
      </c>
    </row>
    <row r="194" spans="4:40" ht="15" x14ac:dyDescent="0.25">
      <c r="D194" s="55" t="str">
        <f t="shared" si="14"/>
        <v>Farmaco 31</v>
      </c>
      <c r="E194" s="72">
        <f>+IF($C$164=0,H33-F140,0)</f>
        <v>0</v>
      </c>
      <c r="F194" s="72">
        <f>+IF($C$164=0,I33-G140,IF($C$164=30,H33-F140,0))</f>
        <v>9863</v>
      </c>
      <c r="G194" s="72">
        <f>+IF($C$164=0,J33-H140,IF($C$164=30,I33-G140,IF($C$164=60,H33-F140,0)))</f>
        <v>9863</v>
      </c>
      <c r="H194" s="72">
        <f>+IF($C$164=0,K33-I140,IF($C$164=30,J33-H140,IF($C$164=60,I33-G140,IF($C$164=90,H33-F140,0))))</f>
        <v>9863</v>
      </c>
      <c r="I194" s="71">
        <f>+IF($C$164=0,L33-J140,IF($C$164=30,K33-I140,IF($C$164=60,J33-H140,IF($C$164=90,I33-G140,H33-F140))))</f>
        <v>9863</v>
      </c>
      <c r="J194" s="71">
        <f>+IF($C$164=0,M33-K140,IF($C$164=30,L33-J140,IF($C$164=60,K33-I140,IF($C$164=90,J33-H140,I33-G140))))</f>
        <v>9863</v>
      </c>
      <c r="K194" s="71">
        <f>+IF($C$164=0,N33-L140,IF($C$164=30,M33-K140,IF($C$164=60,L33-J140,IF($C$164=90,K33-I140,J33-H140))))</f>
        <v>9863</v>
      </c>
      <c r="L194" s="71">
        <f>+IF($C$164=0,O33-M140,IF($C$164=30,N33-L140,IF($C$164=60,M33-K140,IF($C$164=90,L33-J140,K33-I140))))</f>
        <v>9863</v>
      </c>
      <c r="M194" s="71">
        <f>+IF($C$164=0,P33-N140,IF($C$164=30,O33-M140,IF($C$164=60,N33-L140,IF($C$164=90,M33-K140,L33-J140))))</f>
        <v>9863</v>
      </c>
      <c r="N194" s="71">
        <f>+IF($C$164=0,Q33-O140,IF($C$164=30,P33-N140,IF($C$164=60,O33-M140,IF($C$164=90,N33-L140,M33-K140))))</f>
        <v>9863</v>
      </c>
      <c r="O194" s="71">
        <f>+IF($C$164=0,R33-P140,IF($C$164=30,Q33-O140,IF($C$164=60,P33-N140,IF($C$164=90,O33-M140,N33-L140))))</f>
        <v>9863</v>
      </c>
      <c r="P194" s="71">
        <f>+IF($C$164=0,S33-Q140,IF($C$164=30,R33-P140,IF($C$164=60,Q33-O140,IF($C$164=90,P33-N140,O33-M140))))</f>
        <v>9863</v>
      </c>
      <c r="Q194" s="71">
        <f>+IF($C$164=0,T33-R140,IF($C$164=30,S33-Q140,IF($C$164=60,R33-P140,IF($C$164=90,Q33-O140,P33-N140))))</f>
        <v>9863</v>
      </c>
      <c r="R194" s="71">
        <f>+IF($C$164=0,U33-S140,IF($C$164=30,T33-R140,IF($C$164=60,S33-Q140,IF($C$164=90,R33-P140,Q33-O140))))</f>
        <v>9863</v>
      </c>
      <c r="S194" s="71">
        <f>+IF($C$164=0,V33-T140,IF($C$164=30,U33-S140,IF($C$164=60,T33-R140,IF($C$164=90,S33-Q140,R33-P140))))</f>
        <v>9863</v>
      </c>
      <c r="T194" s="71">
        <f>+IF($C$164=0,W33-U140,IF($C$164=30,V33-T140,IF($C$164=60,U33-S140,IF($C$164=90,T33-R140,S33-Q140))))</f>
        <v>9863</v>
      </c>
      <c r="U194" s="71">
        <f>+IF($C$164=0,X33-V140,IF($C$164=30,W33-U140,IF($C$164=60,V33-T140,IF($C$164=90,U33-S140,T33-R140))))</f>
        <v>9863</v>
      </c>
      <c r="V194" s="71">
        <f>+IF($C$164=0,Y33-W140,IF($C$164=30,X33-V140,IF($C$164=60,W33-U140,IF($C$164=90,V33-T140,U33-S140))))</f>
        <v>9863</v>
      </c>
      <c r="W194" s="71">
        <f>+IF($C$164=0,Z33-X140,IF($C$164=30,Y33-W140,IF($C$164=60,X33-V140,IF($C$164=90,W33-U140,V33-T140))))</f>
        <v>9863</v>
      </c>
      <c r="X194" s="71">
        <f>+IF($C$164=0,AA33-Y140,IF($C$164=30,Z33-X140,IF($C$164=60,Y33-W140,IF($C$164=90,X33-V140,W33-U140))))</f>
        <v>9863</v>
      </c>
      <c r="Y194" s="71">
        <f>+IF($C$164=0,AB33-Z140,IF($C$164=30,AA33-Y140,IF($C$164=60,Z33-X140,IF($C$164=90,Y33-W140,X33-V140))))</f>
        <v>9863</v>
      </c>
      <c r="Z194" s="71">
        <f>+IF($C$164=0,AC33-AA140,IF($C$164=30,AB33-Z140,IF($C$164=60,AA33-Y140,IF($C$164=90,Z33-X140,Y33-W140))))</f>
        <v>9863</v>
      </c>
      <c r="AA194" s="71">
        <f>+IF($C$164=0,AD33-AB140,IF($C$164=30,AC33-AA140,IF($C$164=60,AB33-Z140,IF($C$164=90,AA33-Y140,Z33-X140))))</f>
        <v>9863</v>
      </c>
      <c r="AB194" s="71">
        <f>+IF($C$164=0,AE33-AC140,IF($C$164=30,AD33-AB140,IF($C$164=60,AC33-AA140,IF($C$164=90,AB33-Z140,AA33-Y140))))</f>
        <v>9863</v>
      </c>
      <c r="AC194" s="71">
        <f>+IF($C$164=0,AF33-AD140,IF($C$164=30,AE33-AC140,IF($C$164=60,AD33-AB140,IF($C$164=90,AC33-AA140,AB33-Z140))))</f>
        <v>9863</v>
      </c>
      <c r="AD194" s="71">
        <f>+IF($C$164=0,AG33-AE140,IF($C$164=30,AF33-AD140,IF($C$164=60,AE33-AC140,IF($C$164=90,AD33-AB140,AC33-AA140))))</f>
        <v>9863</v>
      </c>
      <c r="AE194" s="71">
        <f>+IF($C$164=0,AH33-AF140,IF($C$164=30,AG33-AE140,IF($C$164=60,AF33-AD140,IF($C$164=90,AE33-AC140,AD33-AB140))))</f>
        <v>9863</v>
      </c>
      <c r="AF194" s="71">
        <f>+IF($C$164=0,AI33-AG140,IF($C$164=30,AH33-AF140,IF($C$164=60,AG33-AE140,IF($C$164=90,AF33-AD140,AE33-AC140))))</f>
        <v>9863</v>
      </c>
      <c r="AG194" s="71">
        <f>+IF($C$164=0,AJ33-AH140,IF($C$164=30,AI33-AG140,IF($C$164=60,AH33-AF140,IF($C$164=90,AG33-AE140,AF33-AD140))))</f>
        <v>9863</v>
      </c>
      <c r="AH194" s="71">
        <f>+IF($C$164=0,AK33-AI140,IF($C$164=30,AJ33-AH140,IF($C$164=60,AI33-AG140,IF($C$164=90,AH33-AF140,AG33-AE140))))</f>
        <v>9863</v>
      </c>
      <c r="AI194" s="71">
        <f>+IF($C$164=0,AL33-AJ140,IF($C$164=30,AK33-AI140,IF($C$164=60,AJ33-AH140,IF($C$164=90,AI33-AG140,AH33-AF140))))</f>
        <v>9863</v>
      </c>
      <c r="AJ194" s="71">
        <f>+IF($C$164=0,AM33-AK140,IF($C$164=30,AL33-AJ140,IF($C$164=60,AK33-AI140,IF($C$164=90,AJ33-AH140,AI33-AG140))))</f>
        <v>9863</v>
      </c>
      <c r="AK194" s="71">
        <f>+IF($C$164=0,AN33-AL140,IF($C$164=30,AM33-AK140,IF($C$164=60,AL33-AJ140,IF($C$164=90,AK33-AI140,AJ33-AH140))))</f>
        <v>9863</v>
      </c>
      <c r="AL194" s="71">
        <f>+IF($C$164=0,AO33-AM140,IF($C$164=30,AN33-AL140,IF($C$164=60,AM33-AK140,IF($C$164=90,AL33-AJ140,AK33-AI140))))</f>
        <v>9863</v>
      </c>
      <c r="AM194" s="71">
        <f>+IF($C$164=0,AP33-AN140,IF($C$164=30,AO33-AM140,IF($C$164=60,AN33-AL140,IF($C$164=90,AM33-AK140,AL33-AJ140))))</f>
        <v>9863</v>
      </c>
      <c r="AN194" s="71">
        <f>+IF($C$164=0,AQ33-AO140,IF($C$164=30,AP33-AN140,IF($C$164=60,AO33-AM140,IF($C$164=90,AN33-AL140,AM33-AK140))))</f>
        <v>9863</v>
      </c>
    </row>
    <row r="195" spans="4:40" ht="15" x14ac:dyDescent="0.25">
      <c r="D195" s="55" t="str">
        <f t="shared" si="14"/>
        <v>Farmaco 32</v>
      </c>
      <c r="E195" s="72">
        <f>+IF($C$164=0,H34-F141,0)</f>
        <v>0</v>
      </c>
      <c r="F195" s="72">
        <f>+IF($C$164=0,I34-G141,IF($C$164=30,H34-F141,0))</f>
        <v>9863</v>
      </c>
      <c r="G195" s="72">
        <f>+IF($C$164=0,J34-H141,IF($C$164=30,I34-G141,IF($C$164=60,H34-F141,0)))</f>
        <v>9863</v>
      </c>
      <c r="H195" s="72">
        <f>+IF($C$164=0,K34-I141,IF($C$164=30,J34-H141,IF($C$164=60,I34-G141,IF($C$164=90,H34-F141,0))))</f>
        <v>9863</v>
      </c>
      <c r="I195" s="71">
        <f>+IF($C$164=0,L34-J141,IF($C$164=30,K34-I141,IF($C$164=60,J34-H141,IF($C$164=90,I34-G141,H34-F141))))</f>
        <v>9863</v>
      </c>
      <c r="J195" s="71">
        <f>+IF($C$164=0,M34-K141,IF($C$164=30,L34-J141,IF($C$164=60,K34-I141,IF($C$164=90,J34-H141,I34-G141))))</f>
        <v>9863</v>
      </c>
      <c r="K195" s="71">
        <f>+IF($C$164=0,N34-L141,IF($C$164=30,M34-K141,IF($C$164=60,L34-J141,IF($C$164=90,K34-I141,J34-H141))))</f>
        <v>9863</v>
      </c>
      <c r="L195" s="71">
        <f>+IF($C$164=0,O34-M141,IF($C$164=30,N34-L141,IF($C$164=60,M34-K141,IF($C$164=90,L34-J141,K34-I141))))</f>
        <v>9863</v>
      </c>
      <c r="M195" s="71">
        <f>+IF($C$164=0,P34-N141,IF($C$164=30,O34-M141,IF($C$164=60,N34-L141,IF($C$164=90,M34-K141,L34-J141))))</f>
        <v>9863</v>
      </c>
      <c r="N195" s="71">
        <f>+IF($C$164=0,Q34-O141,IF($C$164=30,P34-N141,IF($C$164=60,O34-M141,IF($C$164=90,N34-L141,M34-K141))))</f>
        <v>9863</v>
      </c>
      <c r="O195" s="71">
        <f>+IF($C$164=0,R34-P141,IF($C$164=30,Q34-O141,IF($C$164=60,P34-N141,IF($C$164=90,O34-M141,N34-L141))))</f>
        <v>9863</v>
      </c>
      <c r="P195" s="71">
        <f>+IF($C$164=0,S34-Q141,IF($C$164=30,R34-P141,IF($C$164=60,Q34-O141,IF($C$164=90,P34-N141,O34-M141))))</f>
        <v>9863</v>
      </c>
      <c r="Q195" s="71">
        <f>+IF($C$164=0,T34-R141,IF($C$164=30,S34-Q141,IF($C$164=60,R34-P141,IF($C$164=90,Q34-O141,P34-N141))))</f>
        <v>9863</v>
      </c>
      <c r="R195" s="71">
        <f>+IF($C$164=0,U34-S141,IF($C$164=30,T34-R141,IF($C$164=60,S34-Q141,IF($C$164=90,R34-P141,Q34-O141))))</f>
        <v>9863</v>
      </c>
      <c r="S195" s="71">
        <f>+IF($C$164=0,V34-T141,IF($C$164=30,U34-S141,IF($C$164=60,T34-R141,IF($C$164=90,S34-Q141,R34-P141))))</f>
        <v>9863</v>
      </c>
      <c r="T195" s="71">
        <f>+IF($C$164=0,W34-U141,IF($C$164=30,V34-T141,IF($C$164=60,U34-S141,IF($C$164=90,T34-R141,S34-Q141))))</f>
        <v>9863</v>
      </c>
      <c r="U195" s="71">
        <f>+IF($C$164=0,X34-V141,IF($C$164=30,W34-U141,IF($C$164=60,V34-T141,IF($C$164=90,U34-S141,T34-R141))))</f>
        <v>9863</v>
      </c>
      <c r="V195" s="71">
        <f>+IF($C$164=0,Y34-W141,IF($C$164=30,X34-V141,IF($C$164=60,W34-U141,IF($C$164=90,V34-T141,U34-S141))))</f>
        <v>9863</v>
      </c>
      <c r="W195" s="71">
        <f>+IF($C$164=0,Z34-X141,IF($C$164=30,Y34-W141,IF($C$164=60,X34-V141,IF($C$164=90,W34-U141,V34-T141))))</f>
        <v>9863</v>
      </c>
      <c r="X195" s="71">
        <f>+IF($C$164=0,AA34-Y141,IF($C$164=30,Z34-X141,IF($C$164=60,Y34-W141,IF($C$164=90,X34-V141,W34-U141))))</f>
        <v>9863</v>
      </c>
      <c r="Y195" s="71">
        <f>+IF($C$164=0,AB34-Z141,IF($C$164=30,AA34-Y141,IF($C$164=60,Z34-X141,IF($C$164=90,Y34-W141,X34-V141))))</f>
        <v>9863</v>
      </c>
      <c r="Z195" s="71">
        <f>+IF($C$164=0,AC34-AA141,IF($C$164=30,AB34-Z141,IF($C$164=60,AA34-Y141,IF($C$164=90,Z34-X141,Y34-W141))))</f>
        <v>9863</v>
      </c>
      <c r="AA195" s="71">
        <f>+IF($C$164=0,AD34-AB141,IF($C$164=30,AC34-AA141,IF($C$164=60,AB34-Z141,IF($C$164=90,AA34-Y141,Z34-X141))))</f>
        <v>9863</v>
      </c>
      <c r="AB195" s="71">
        <f>+IF($C$164=0,AE34-AC141,IF($C$164=30,AD34-AB141,IF($C$164=60,AC34-AA141,IF($C$164=90,AB34-Z141,AA34-Y141))))</f>
        <v>9863</v>
      </c>
      <c r="AC195" s="71">
        <f>+IF($C$164=0,AF34-AD141,IF($C$164=30,AE34-AC141,IF($C$164=60,AD34-AB141,IF($C$164=90,AC34-AA141,AB34-Z141))))</f>
        <v>9863</v>
      </c>
      <c r="AD195" s="71">
        <f>+IF($C$164=0,AG34-AE141,IF($C$164=30,AF34-AD141,IF($C$164=60,AE34-AC141,IF($C$164=90,AD34-AB141,AC34-AA141))))</f>
        <v>9863</v>
      </c>
      <c r="AE195" s="71">
        <f>+IF($C$164=0,AH34-AF141,IF($C$164=30,AG34-AE141,IF($C$164=60,AF34-AD141,IF($C$164=90,AE34-AC141,AD34-AB141))))</f>
        <v>9863</v>
      </c>
      <c r="AF195" s="71">
        <f>+IF($C$164=0,AI34-AG141,IF($C$164=30,AH34-AF141,IF($C$164=60,AG34-AE141,IF($C$164=90,AF34-AD141,AE34-AC141))))</f>
        <v>9863</v>
      </c>
      <c r="AG195" s="71">
        <f>+IF($C$164=0,AJ34-AH141,IF($C$164=30,AI34-AG141,IF($C$164=60,AH34-AF141,IF($C$164=90,AG34-AE141,AF34-AD141))))</f>
        <v>9863</v>
      </c>
      <c r="AH195" s="71">
        <f>+IF($C$164=0,AK34-AI141,IF($C$164=30,AJ34-AH141,IF($C$164=60,AI34-AG141,IF($C$164=90,AH34-AF141,AG34-AE141))))</f>
        <v>9863</v>
      </c>
      <c r="AI195" s="71">
        <f>+IF($C$164=0,AL34-AJ141,IF($C$164=30,AK34-AI141,IF($C$164=60,AJ34-AH141,IF($C$164=90,AI34-AG141,AH34-AF141))))</f>
        <v>9863</v>
      </c>
      <c r="AJ195" s="71">
        <f>+IF($C$164=0,AM34-AK141,IF($C$164=30,AL34-AJ141,IF($C$164=60,AK34-AI141,IF($C$164=90,AJ34-AH141,AI34-AG141))))</f>
        <v>9863</v>
      </c>
      <c r="AK195" s="71">
        <f>+IF($C$164=0,AN34-AL141,IF($C$164=30,AM34-AK141,IF($C$164=60,AL34-AJ141,IF($C$164=90,AK34-AI141,AJ34-AH141))))</f>
        <v>9863</v>
      </c>
      <c r="AL195" s="71">
        <f>+IF($C$164=0,AO34-AM141,IF($C$164=30,AN34-AL141,IF($C$164=60,AM34-AK141,IF($C$164=90,AL34-AJ141,AK34-AI141))))</f>
        <v>9863</v>
      </c>
      <c r="AM195" s="71">
        <f>+IF($C$164=0,AP34-AN141,IF($C$164=30,AO34-AM141,IF($C$164=60,AN34-AL141,IF($C$164=90,AM34-AK141,AL34-AJ141))))</f>
        <v>9863</v>
      </c>
      <c r="AN195" s="71">
        <f>+IF($C$164=0,AQ34-AO141,IF($C$164=30,AP34-AN141,IF($C$164=60,AO34-AM141,IF($C$164=90,AN34-AL141,AM34-AK141))))</f>
        <v>9863</v>
      </c>
    </row>
    <row r="196" spans="4:40" ht="15" x14ac:dyDescent="0.25">
      <c r="D196" s="55" t="str">
        <f t="shared" si="14"/>
        <v>Farmaco 33</v>
      </c>
      <c r="E196" s="72">
        <f>+IF($C$164=0,H35-F142,0)</f>
        <v>0</v>
      </c>
      <c r="F196" s="72">
        <f>+IF($C$164=0,I35-G142,IF($C$164=30,H35-F142,0))</f>
        <v>9863</v>
      </c>
      <c r="G196" s="72">
        <f>+IF($C$164=0,J35-H142,IF($C$164=30,I35-G142,IF($C$164=60,H35-F142,0)))</f>
        <v>9863</v>
      </c>
      <c r="H196" s="72">
        <f>+IF($C$164=0,K35-I142,IF($C$164=30,J35-H142,IF($C$164=60,I35-G142,IF($C$164=90,H35-F142,0))))</f>
        <v>9863</v>
      </c>
      <c r="I196" s="71">
        <f>+IF($C$164=0,L35-J142,IF($C$164=30,K35-I142,IF($C$164=60,J35-H142,IF($C$164=90,I35-G142,H35-F142))))</f>
        <v>9863</v>
      </c>
      <c r="J196" s="71">
        <f>+IF($C$164=0,M35-K142,IF($C$164=30,L35-J142,IF($C$164=60,K35-I142,IF($C$164=90,J35-H142,I35-G142))))</f>
        <v>9863</v>
      </c>
      <c r="K196" s="71">
        <f>+IF($C$164=0,N35-L142,IF($C$164=30,M35-K142,IF($C$164=60,L35-J142,IF($C$164=90,K35-I142,J35-H142))))</f>
        <v>9863</v>
      </c>
      <c r="L196" s="71">
        <f>+IF($C$164=0,O35-M142,IF($C$164=30,N35-L142,IF($C$164=60,M35-K142,IF($C$164=90,L35-J142,K35-I142))))</f>
        <v>9863</v>
      </c>
      <c r="M196" s="71">
        <f>+IF($C$164=0,P35-N142,IF($C$164=30,O35-M142,IF($C$164=60,N35-L142,IF($C$164=90,M35-K142,L35-J142))))</f>
        <v>9863</v>
      </c>
      <c r="N196" s="71">
        <f>+IF($C$164=0,Q35-O142,IF($C$164=30,P35-N142,IF($C$164=60,O35-M142,IF($C$164=90,N35-L142,M35-K142))))</f>
        <v>9863</v>
      </c>
      <c r="O196" s="71">
        <f>+IF($C$164=0,R35-P142,IF($C$164=30,Q35-O142,IF($C$164=60,P35-N142,IF($C$164=90,O35-M142,N35-L142))))</f>
        <v>9863</v>
      </c>
      <c r="P196" s="71">
        <f>+IF($C$164=0,S35-Q142,IF($C$164=30,R35-P142,IF($C$164=60,Q35-O142,IF($C$164=90,P35-N142,O35-M142))))</f>
        <v>9863</v>
      </c>
      <c r="Q196" s="71">
        <f>+IF($C$164=0,T35-R142,IF($C$164=30,S35-Q142,IF($C$164=60,R35-P142,IF($C$164=90,Q35-O142,P35-N142))))</f>
        <v>9863</v>
      </c>
      <c r="R196" s="71">
        <f>+IF($C$164=0,U35-S142,IF($C$164=30,T35-R142,IF($C$164=60,S35-Q142,IF($C$164=90,R35-P142,Q35-O142))))</f>
        <v>9863</v>
      </c>
      <c r="S196" s="71">
        <f>+IF($C$164=0,V35-T142,IF($C$164=30,U35-S142,IF($C$164=60,T35-R142,IF($C$164=90,S35-Q142,R35-P142))))</f>
        <v>9863</v>
      </c>
      <c r="T196" s="71">
        <f>+IF($C$164=0,W35-U142,IF($C$164=30,V35-T142,IF($C$164=60,U35-S142,IF($C$164=90,T35-R142,S35-Q142))))</f>
        <v>9863</v>
      </c>
      <c r="U196" s="71">
        <f>+IF($C$164=0,X35-V142,IF($C$164=30,W35-U142,IF($C$164=60,V35-T142,IF($C$164=90,U35-S142,T35-R142))))</f>
        <v>9863</v>
      </c>
      <c r="V196" s="71">
        <f>+IF($C$164=0,Y35-W142,IF($C$164=30,X35-V142,IF($C$164=60,W35-U142,IF($C$164=90,V35-T142,U35-S142))))</f>
        <v>9863</v>
      </c>
      <c r="W196" s="71">
        <f>+IF($C$164=0,Z35-X142,IF($C$164=30,Y35-W142,IF($C$164=60,X35-V142,IF($C$164=90,W35-U142,V35-T142))))</f>
        <v>9863</v>
      </c>
      <c r="X196" s="71">
        <f>+IF($C$164=0,AA35-Y142,IF($C$164=30,Z35-X142,IF($C$164=60,Y35-W142,IF($C$164=90,X35-V142,W35-U142))))</f>
        <v>9863</v>
      </c>
      <c r="Y196" s="71">
        <f>+IF($C$164=0,AB35-Z142,IF($C$164=30,AA35-Y142,IF($C$164=60,Z35-X142,IF($C$164=90,Y35-W142,X35-V142))))</f>
        <v>9863</v>
      </c>
      <c r="Z196" s="71">
        <f>+IF($C$164=0,AC35-AA142,IF($C$164=30,AB35-Z142,IF($C$164=60,AA35-Y142,IF($C$164=90,Z35-X142,Y35-W142))))</f>
        <v>9863</v>
      </c>
      <c r="AA196" s="71">
        <f>+IF($C$164=0,AD35-AB142,IF($C$164=30,AC35-AA142,IF($C$164=60,AB35-Z142,IF($C$164=90,AA35-Y142,Z35-X142))))</f>
        <v>9863</v>
      </c>
      <c r="AB196" s="71">
        <f>+IF($C$164=0,AE35-AC142,IF($C$164=30,AD35-AB142,IF($C$164=60,AC35-AA142,IF($C$164=90,AB35-Z142,AA35-Y142))))</f>
        <v>9863</v>
      </c>
      <c r="AC196" s="71">
        <f>+IF($C$164=0,AF35-AD142,IF($C$164=30,AE35-AC142,IF($C$164=60,AD35-AB142,IF($C$164=90,AC35-AA142,AB35-Z142))))</f>
        <v>9863</v>
      </c>
      <c r="AD196" s="71">
        <f>+IF($C$164=0,AG35-AE142,IF($C$164=30,AF35-AD142,IF($C$164=60,AE35-AC142,IF($C$164=90,AD35-AB142,AC35-AA142))))</f>
        <v>9863</v>
      </c>
      <c r="AE196" s="71">
        <f>+IF($C$164=0,AH35-AF142,IF($C$164=30,AG35-AE142,IF($C$164=60,AF35-AD142,IF($C$164=90,AE35-AC142,AD35-AB142))))</f>
        <v>9863</v>
      </c>
      <c r="AF196" s="71">
        <f>+IF($C$164=0,AI35-AG142,IF($C$164=30,AH35-AF142,IF($C$164=60,AG35-AE142,IF($C$164=90,AF35-AD142,AE35-AC142))))</f>
        <v>9863</v>
      </c>
      <c r="AG196" s="71">
        <f>+IF($C$164=0,AJ35-AH142,IF($C$164=30,AI35-AG142,IF($C$164=60,AH35-AF142,IF($C$164=90,AG35-AE142,AF35-AD142))))</f>
        <v>9863</v>
      </c>
      <c r="AH196" s="71">
        <f>+IF($C$164=0,AK35-AI142,IF($C$164=30,AJ35-AH142,IF($C$164=60,AI35-AG142,IF($C$164=90,AH35-AF142,AG35-AE142))))</f>
        <v>9863</v>
      </c>
      <c r="AI196" s="71">
        <f>+IF($C$164=0,AL35-AJ142,IF($C$164=30,AK35-AI142,IF($C$164=60,AJ35-AH142,IF($C$164=90,AI35-AG142,AH35-AF142))))</f>
        <v>9863</v>
      </c>
      <c r="AJ196" s="71">
        <f>+IF($C$164=0,AM35-AK142,IF($C$164=30,AL35-AJ142,IF($C$164=60,AK35-AI142,IF($C$164=90,AJ35-AH142,AI35-AG142))))</f>
        <v>9863</v>
      </c>
      <c r="AK196" s="71">
        <f>+IF($C$164=0,AN35-AL142,IF($C$164=30,AM35-AK142,IF($C$164=60,AL35-AJ142,IF($C$164=90,AK35-AI142,AJ35-AH142))))</f>
        <v>9863</v>
      </c>
      <c r="AL196" s="71">
        <f>+IF($C$164=0,AO35-AM142,IF($C$164=30,AN35-AL142,IF($C$164=60,AM35-AK142,IF($C$164=90,AL35-AJ142,AK35-AI142))))</f>
        <v>9863</v>
      </c>
      <c r="AM196" s="71">
        <f>+IF($C$164=0,AP35-AN142,IF($C$164=30,AO35-AM142,IF($C$164=60,AN35-AL142,IF($C$164=90,AM35-AK142,AL35-AJ142))))</f>
        <v>9863</v>
      </c>
      <c r="AN196" s="71">
        <f>+IF($C$164=0,AQ35-AO142,IF($C$164=30,AP35-AN142,IF($C$164=60,AO35-AM142,IF($C$164=90,AN35-AL142,AM35-AK142))))</f>
        <v>9863</v>
      </c>
    </row>
    <row r="197" spans="4:40" ht="15" x14ac:dyDescent="0.25">
      <c r="D197" s="55" t="str">
        <f t="shared" si="14"/>
        <v>Farmaco 34</v>
      </c>
      <c r="E197" s="72">
        <f>+IF($C$164=0,H36-F143,0)</f>
        <v>0</v>
      </c>
      <c r="F197" s="72">
        <f>+IF($C$164=0,I36-G143,IF($C$164=30,H36-F143,0))</f>
        <v>9863</v>
      </c>
      <c r="G197" s="72">
        <f>+IF($C$164=0,J36-H143,IF($C$164=30,I36-G143,IF($C$164=60,H36-F143,0)))</f>
        <v>9863</v>
      </c>
      <c r="H197" s="72">
        <f>+IF($C$164=0,K36-I143,IF($C$164=30,J36-H143,IF($C$164=60,I36-G143,IF($C$164=90,H36-F143,0))))</f>
        <v>9863</v>
      </c>
      <c r="I197" s="71">
        <f>+IF($C$164=0,L36-J143,IF($C$164=30,K36-I143,IF($C$164=60,J36-H143,IF($C$164=90,I36-G143,H36-F143))))</f>
        <v>9863</v>
      </c>
      <c r="J197" s="71">
        <f>+IF($C$164=0,M36-K143,IF($C$164=30,L36-J143,IF($C$164=60,K36-I143,IF($C$164=90,J36-H143,I36-G143))))</f>
        <v>9863</v>
      </c>
      <c r="K197" s="71">
        <f>+IF($C$164=0,N36-L143,IF($C$164=30,M36-K143,IF($C$164=60,L36-J143,IF($C$164=90,K36-I143,J36-H143))))</f>
        <v>9863</v>
      </c>
      <c r="L197" s="71">
        <f>+IF($C$164=0,O36-M143,IF($C$164=30,N36-L143,IF($C$164=60,M36-K143,IF($C$164=90,L36-J143,K36-I143))))</f>
        <v>9863</v>
      </c>
      <c r="M197" s="71">
        <f>+IF($C$164=0,P36-N143,IF($C$164=30,O36-M143,IF($C$164=60,N36-L143,IF($C$164=90,M36-K143,L36-J143))))</f>
        <v>9863</v>
      </c>
      <c r="N197" s="71">
        <f>+IF($C$164=0,Q36-O143,IF($C$164=30,P36-N143,IF($C$164=60,O36-M143,IF($C$164=90,N36-L143,M36-K143))))</f>
        <v>9863</v>
      </c>
      <c r="O197" s="71">
        <f>+IF($C$164=0,R36-P143,IF($C$164=30,Q36-O143,IF($C$164=60,P36-N143,IF($C$164=90,O36-M143,N36-L143))))</f>
        <v>9863</v>
      </c>
      <c r="P197" s="71">
        <f>+IF($C$164=0,S36-Q143,IF($C$164=30,R36-P143,IF($C$164=60,Q36-O143,IF($C$164=90,P36-N143,O36-M143))))</f>
        <v>9863</v>
      </c>
      <c r="Q197" s="71">
        <f>+IF($C$164=0,T36-R143,IF($C$164=30,S36-Q143,IF($C$164=60,R36-P143,IF($C$164=90,Q36-O143,P36-N143))))</f>
        <v>9863</v>
      </c>
      <c r="R197" s="71">
        <f>+IF($C$164=0,U36-S143,IF($C$164=30,T36-R143,IF($C$164=60,S36-Q143,IF($C$164=90,R36-P143,Q36-O143))))</f>
        <v>9863</v>
      </c>
      <c r="S197" s="71">
        <f>+IF($C$164=0,V36-T143,IF($C$164=30,U36-S143,IF($C$164=60,T36-R143,IF($C$164=90,S36-Q143,R36-P143))))</f>
        <v>9863</v>
      </c>
      <c r="T197" s="71">
        <f>+IF($C$164=0,W36-U143,IF($C$164=30,V36-T143,IF($C$164=60,U36-S143,IF($C$164=90,T36-R143,S36-Q143))))</f>
        <v>9863</v>
      </c>
      <c r="U197" s="71">
        <f>+IF($C$164=0,X36-V143,IF($C$164=30,W36-U143,IF($C$164=60,V36-T143,IF($C$164=90,U36-S143,T36-R143))))</f>
        <v>9863</v>
      </c>
      <c r="V197" s="71">
        <f>+IF($C$164=0,Y36-W143,IF($C$164=30,X36-V143,IF($C$164=60,W36-U143,IF($C$164=90,V36-T143,U36-S143))))</f>
        <v>9863</v>
      </c>
      <c r="W197" s="71">
        <f>+IF($C$164=0,Z36-X143,IF($C$164=30,Y36-W143,IF($C$164=60,X36-V143,IF($C$164=90,W36-U143,V36-T143))))</f>
        <v>9863</v>
      </c>
      <c r="X197" s="71">
        <f>+IF($C$164=0,AA36-Y143,IF($C$164=30,Z36-X143,IF($C$164=60,Y36-W143,IF($C$164=90,X36-V143,W36-U143))))</f>
        <v>9863</v>
      </c>
      <c r="Y197" s="71">
        <f>+IF($C$164=0,AB36-Z143,IF($C$164=30,AA36-Y143,IF($C$164=60,Z36-X143,IF($C$164=90,Y36-W143,X36-V143))))</f>
        <v>9863</v>
      </c>
      <c r="Z197" s="71">
        <f>+IF($C$164=0,AC36-AA143,IF($C$164=30,AB36-Z143,IF($C$164=60,AA36-Y143,IF($C$164=90,Z36-X143,Y36-W143))))</f>
        <v>9863</v>
      </c>
      <c r="AA197" s="71">
        <f>+IF($C$164=0,AD36-AB143,IF($C$164=30,AC36-AA143,IF($C$164=60,AB36-Z143,IF($C$164=90,AA36-Y143,Z36-X143))))</f>
        <v>9863</v>
      </c>
      <c r="AB197" s="71">
        <f>+IF($C$164=0,AE36-AC143,IF($C$164=30,AD36-AB143,IF($C$164=60,AC36-AA143,IF($C$164=90,AB36-Z143,AA36-Y143))))</f>
        <v>9863</v>
      </c>
      <c r="AC197" s="71">
        <f>+IF($C$164=0,AF36-AD143,IF($C$164=30,AE36-AC143,IF($C$164=60,AD36-AB143,IF($C$164=90,AC36-AA143,AB36-Z143))))</f>
        <v>9863</v>
      </c>
      <c r="AD197" s="71">
        <f>+IF($C$164=0,AG36-AE143,IF($C$164=30,AF36-AD143,IF($C$164=60,AE36-AC143,IF($C$164=90,AD36-AB143,AC36-AA143))))</f>
        <v>9863</v>
      </c>
      <c r="AE197" s="71">
        <f>+IF($C$164=0,AH36-AF143,IF($C$164=30,AG36-AE143,IF($C$164=60,AF36-AD143,IF($C$164=90,AE36-AC143,AD36-AB143))))</f>
        <v>9863</v>
      </c>
      <c r="AF197" s="71">
        <f>+IF($C$164=0,AI36-AG143,IF($C$164=30,AH36-AF143,IF($C$164=60,AG36-AE143,IF($C$164=90,AF36-AD143,AE36-AC143))))</f>
        <v>9863</v>
      </c>
      <c r="AG197" s="71">
        <f>+IF($C$164=0,AJ36-AH143,IF($C$164=30,AI36-AG143,IF($C$164=60,AH36-AF143,IF($C$164=90,AG36-AE143,AF36-AD143))))</f>
        <v>9863</v>
      </c>
      <c r="AH197" s="71">
        <f>+IF($C$164=0,AK36-AI143,IF($C$164=30,AJ36-AH143,IF($C$164=60,AI36-AG143,IF($C$164=90,AH36-AF143,AG36-AE143))))</f>
        <v>9863</v>
      </c>
      <c r="AI197" s="71">
        <f>+IF($C$164=0,AL36-AJ143,IF($C$164=30,AK36-AI143,IF($C$164=60,AJ36-AH143,IF($C$164=90,AI36-AG143,AH36-AF143))))</f>
        <v>9863</v>
      </c>
      <c r="AJ197" s="71">
        <f>+IF($C$164=0,AM36-AK143,IF($C$164=30,AL36-AJ143,IF($C$164=60,AK36-AI143,IF($C$164=90,AJ36-AH143,AI36-AG143))))</f>
        <v>9863</v>
      </c>
      <c r="AK197" s="71">
        <f>+IF($C$164=0,AN36-AL143,IF($C$164=30,AM36-AK143,IF($C$164=60,AL36-AJ143,IF($C$164=90,AK36-AI143,AJ36-AH143))))</f>
        <v>9863</v>
      </c>
      <c r="AL197" s="71">
        <f>+IF($C$164=0,AO36-AM143,IF($C$164=30,AN36-AL143,IF($C$164=60,AM36-AK143,IF($C$164=90,AL36-AJ143,AK36-AI143))))</f>
        <v>9863</v>
      </c>
      <c r="AM197" s="71">
        <f>+IF($C$164=0,AP36-AN143,IF($C$164=30,AO36-AM143,IF($C$164=60,AN36-AL143,IF($C$164=90,AM36-AK143,AL36-AJ143))))</f>
        <v>9863</v>
      </c>
      <c r="AN197" s="71">
        <f>+IF($C$164=0,AQ36-AO143,IF($C$164=30,AP36-AN143,IF($C$164=60,AO36-AM143,IF($C$164=90,AN36-AL143,AM36-AK143))))</f>
        <v>9863</v>
      </c>
    </row>
    <row r="198" spans="4:40" ht="15" x14ac:dyDescent="0.25">
      <c r="D198" s="55" t="str">
        <f t="shared" si="14"/>
        <v>Farmaco 35</v>
      </c>
      <c r="E198" s="72">
        <f>+IF($C$164=0,H37-F144,0)</f>
        <v>0</v>
      </c>
      <c r="F198" s="72">
        <f>+IF($C$164=0,I37-G144,IF($C$164=30,H37-F144,0))</f>
        <v>9863</v>
      </c>
      <c r="G198" s="72">
        <f>+IF($C$164=0,J37-H144,IF($C$164=30,I37-G144,IF($C$164=60,H37-F144,0)))</f>
        <v>9863</v>
      </c>
      <c r="H198" s="72">
        <f>+IF($C$164=0,K37-I144,IF($C$164=30,J37-H144,IF($C$164=60,I37-G144,IF($C$164=90,H37-F144,0))))</f>
        <v>9863</v>
      </c>
      <c r="I198" s="71">
        <f>+IF($C$164=0,L37-J144,IF($C$164=30,K37-I144,IF($C$164=60,J37-H144,IF($C$164=90,I37-G144,H37-F144))))</f>
        <v>9863</v>
      </c>
      <c r="J198" s="71">
        <f>+IF($C$164=0,M37-K144,IF($C$164=30,L37-J144,IF($C$164=60,K37-I144,IF($C$164=90,J37-H144,I37-G144))))</f>
        <v>9863</v>
      </c>
      <c r="K198" s="71">
        <f>+IF($C$164=0,N37-L144,IF($C$164=30,M37-K144,IF($C$164=60,L37-J144,IF($C$164=90,K37-I144,J37-H144))))</f>
        <v>9863</v>
      </c>
      <c r="L198" s="71">
        <f>+IF($C$164=0,O37-M144,IF($C$164=30,N37-L144,IF($C$164=60,M37-K144,IF($C$164=90,L37-J144,K37-I144))))</f>
        <v>9863</v>
      </c>
      <c r="M198" s="71">
        <f>+IF($C$164=0,P37-N144,IF($C$164=30,O37-M144,IF($C$164=60,N37-L144,IF($C$164=90,M37-K144,L37-J144))))</f>
        <v>9863</v>
      </c>
      <c r="N198" s="71">
        <f>+IF($C$164=0,Q37-O144,IF($C$164=30,P37-N144,IF($C$164=60,O37-M144,IF($C$164=90,N37-L144,M37-K144))))</f>
        <v>9863</v>
      </c>
      <c r="O198" s="71">
        <f>+IF($C$164=0,R37-P144,IF($C$164=30,Q37-O144,IF($C$164=60,P37-N144,IF($C$164=90,O37-M144,N37-L144))))</f>
        <v>9863</v>
      </c>
      <c r="P198" s="71">
        <f>+IF($C$164=0,S37-Q144,IF($C$164=30,R37-P144,IF($C$164=60,Q37-O144,IF($C$164=90,P37-N144,O37-M144))))</f>
        <v>9863</v>
      </c>
      <c r="Q198" s="71">
        <f>+IF($C$164=0,T37-R144,IF($C$164=30,S37-Q144,IF($C$164=60,R37-P144,IF($C$164=90,Q37-O144,P37-N144))))</f>
        <v>9863</v>
      </c>
      <c r="R198" s="71">
        <f>+IF($C$164=0,U37-S144,IF($C$164=30,T37-R144,IF($C$164=60,S37-Q144,IF($C$164=90,R37-P144,Q37-O144))))</f>
        <v>9863</v>
      </c>
      <c r="S198" s="71">
        <f>+IF($C$164=0,V37-T144,IF($C$164=30,U37-S144,IF($C$164=60,T37-R144,IF($C$164=90,S37-Q144,R37-P144))))</f>
        <v>9863</v>
      </c>
      <c r="T198" s="71">
        <f>+IF($C$164=0,W37-U144,IF($C$164=30,V37-T144,IF($C$164=60,U37-S144,IF($C$164=90,T37-R144,S37-Q144))))</f>
        <v>9863</v>
      </c>
      <c r="U198" s="71">
        <f>+IF($C$164=0,X37-V144,IF($C$164=30,W37-U144,IF($C$164=60,V37-T144,IF($C$164=90,U37-S144,T37-R144))))</f>
        <v>9863</v>
      </c>
      <c r="V198" s="71">
        <f>+IF($C$164=0,Y37-W144,IF($C$164=30,X37-V144,IF($C$164=60,W37-U144,IF($C$164=90,V37-T144,U37-S144))))</f>
        <v>9863</v>
      </c>
      <c r="W198" s="71">
        <f>+IF($C$164=0,Z37-X144,IF($C$164=30,Y37-W144,IF($C$164=60,X37-V144,IF($C$164=90,W37-U144,V37-T144))))</f>
        <v>9863</v>
      </c>
      <c r="X198" s="71">
        <f>+IF($C$164=0,AA37-Y144,IF($C$164=30,Z37-X144,IF($C$164=60,Y37-W144,IF($C$164=90,X37-V144,W37-U144))))</f>
        <v>9863</v>
      </c>
      <c r="Y198" s="71">
        <f>+IF($C$164=0,AB37-Z144,IF($C$164=30,AA37-Y144,IF($C$164=60,Z37-X144,IF($C$164=90,Y37-W144,X37-V144))))</f>
        <v>9863</v>
      </c>
      <c r="Z198" s="71">
        <f>+IF($C$164=0,AC37-AA144,IF($C$164=30,AB37-Z144,IF($C$164=60,AA37-Y144,IF($C$164=90,Z37-X144,Y37-W144))))</f>
        <v>9863</v>
      </c>
      <c r="AA198" s="71">
        <f>+IF($C$164=0,AD37-AB144,IF($C$164=30,AC37-AA144,IF($C$164=60,AB37-Z144,IF($C$164=90,AA37-Y144,Z37-X144))))</f>
        <v>9863</v>
      </c>
      <c r="AB198" s="71">
        <f>+IF($C$164=0,AE37-AC144,IF($C$164=30,AD37-AB144,IF($C$164=60,AC37-AA144,IF($C$164=90,AB37-Z144,AA37-Y144))))</f>
        <v>9863</v>
      </c>
      <c r="AC198" s="71">
        <f>+IF($C$164=0,AF37-AD144,IF($C$164=30,AE37-AC144,IF($C$164=60,AD37-AB144,IF($C$164=90,AC37-AA144,AB37-Z144))))</f>
        <v>9863</v>
      </c>
      <c r="AD198" s="71">
        <f>+IF($C$164=0,AG37-AE144,IF($C$164=30,AF37-AD144,IF($C$164=60,AE37-AC144,IF($C$164=90,AD37-AB144,AC37-AA144))))</f>
        <v>9863</v>
      </c>
      <c r="AE198" s="71">
        <f>+IF($C$164=0,AH37-AF144,IF($C$164=30,AG37-AE144,IF($C$164=60,AF37-AD144,IF($C$164=90,AE37-AC144,AD37-AB144))))</f>
        <v>9863</v>
      </c>
      <c r="AF198" s="71">
        <f>+IF($C$164=0,AI37-AG144,IF($C$164=30,AH37-AF144,IF($C$164=60,AG37-AE144,IF($C$164=90,AF37-AD144,AE37-AC144))))</f>
        <v>9863</v>
      </c>
      <c r="AG198" s="71">
        <f>+IF($C$164=0,AJ37-AH144,IF($C$164=30,AI37-AG144,IF($C$164=60,AH37-AF144,IF($C$164=90,AG37-AE144,AF37-AD144))))</f>
        <v>9863</v>
      </c>
      <c r="AH198" s="71">
        <f>+IF($C$164=0,AK37-AI144,IF($C$164=30,AJ37-AH144,IF($C$164=60,AI37-AG144,IF($C$164=90,AH37-AF144,AG37-AE144))))</f>
        <v>9863</v>
      </c>
      <c r="AI198" s="71">
        <f>+IF($C$164=0,AL37-AJ144,IF($C$164=30,AK37-AI144,IF($C$164=60,AJ37-AH144,IF($C$164=90,AI37-AG144,AH37-AF144))))</f>
        <v>9863</v>
      </c>
      <c r="AJ198" s="71">
        <f>+IF($C$164=0,AM37-AK144,IF($C$164=30,AL37-AJ144,IF($C$164=60,AK37-AI144,IF($C$164=90,AJ37-AH144,AI37-AG144))))</f>
        <v>9863</v>
      </c>
      <c r="AK198" s="71">
        <f>+IF($C$164=0,AN37-AL144,IF($C$164=30,AM37-AK144,IF($C$164=60,AL37-AJ144,IF($C$164=90,AK37-AI144,AJ37-AH144))))</f>
        <v>9863</v>
      </c>
      <c r="AL198" s="71">
        <f>+IF($C$164=0,AO37-AM144,IF($C$164=30,AN37-AL144,IF($C$164=60,AM37-AK144,IF($C$164=90,AL37-AJ144,AK37-AI144))))</f>
        <v>9863</v>
      </c>
      <c r="AM198" s="71">
        <f>+IF($C$164=0,AP37-AN144,IF($C$164=30,AO37-AM144,IF($C$164=60,AN37-AL144,IF($C$164=90,AM37-AK144,AL37-AJ144))))</f>
        <v>9863</v>
      </c>
      <c r="AN198" s="71">
        <f>+IF($C$164=0,AQ37-AO144,IF($C$164=30,AP37-AN144,IF($C$164=60,AO37-AM144,IF($C$164=90,AN37-AL144,AM37-AK144))))</f>
        <v>9863</v>
      </c>
    </row>
    <row r="199" spans="4:40" ht="15" x14ac:dyDescent="0.25">
      <c r="D199" s="55" t="str">
        <f t="shared" si="14"/>
        <v>Farmaco 36</v>
      </c>
      <c r="E199" s="72">
        <f>+IF($C$164=0,H38-F145,0)</f>
        <v>0</v>
      </c>
      <c r="F199" s="72">
        <f>+IF($C$164=0,I38-G145,IF($C$164=30,H38-F145,0))</f>
        <v>9863</v>
      </c>
      <c r="G199" s="72">
        <f>+IF($C$164=0,J38-H145,IF($C$164=30,I38-G145,IF($C$164=60,H38-F145,0)))</f>
        <v>9863</v>
      </c>
      <c r="H199" s="72">
        <f>+IF($C$164=0,K38-I145,IF($C$164=30,J38-H145,IF($C$164=60,I38-G145,IF($C$164=90,H38-F145,0))))</f>
        <v>9863</v>
      </c>
      <c r="I199" s="71">
        <f>+IF($C$164=0,L38-J145,IF($C$164=30,K38-I145,IF($C$164=60,J38-H145,IF($C$164=90,I38-G145,H38-F145))))</f>
        <v>9863</v>
      </c>
      <c r="J199" s="71">
        <f>+IF($C$164=0,M38-K145,IF($C$164=30,L38-J145,IF($C$164=60,K38-I145,IF($C$164=90,J38-H145,I38-G145))))</f>
        <v>9863</v>
      </c>
      <c r="K199" s="71">
        <f>+IF($C$164=0,N38-L145,IF($C$164=30,M38-K145,IF($C$164=60,L38-J145,IF($C$164=90,K38-I145,J38-H145))))</f>
        <v>9863</v>
      </c>
      <c r="L199" s="71">
        <f>+IF($C$164=0,O38-M145,IF($C$164=30,N38-L145,IF($C$164=60,M38-K145,IF($C$164=90,L38-J145,K38-I145))))</f>
        <v>9863</v>
      </c>
      <c r="M199" s="71">
        <f>+IF($C$164=0,P38-N145,IF($C$164=30,O38-M145,IF($C$164=60,N38-L145,IF($C$164=90,M38-K145,L38-J145))))</f>
        <v>9863</v>
      </c>
      <c r="N199" s="71">
        <f>+IF($C$164=0,Q38-O145,IF($C$164=30,P38-N145,IF($C$164=60,O38-M145,IF($C$164=90,N38-L145,M38-K145))))</f>
        <v>9863</v>
      </c>
      <c r="O199" s="71">
        <f>+IF($C$164=0,R38-P145,IF($C$164=30,Q38-O145,IF($C$164=60,P38-N145,IF($C$164=90,O38-M145,N38-L145))))</f>
        <v>9863</v>
      </c>
      <c r="P199" s="71">
        <f>+IF($C$164=0,S38-Q145,IF($C$164=30,R38-P145,IF($C$164=60,Q38-O145,IF($C$164=90,P38-N145,O38-M145))))</f>
        <v>9863</v>
      </c>
      <c r="Q199" s="71">
        <f>+IF($C$164=0,T38-R145,IF($C$164=30,S38-Q145,IF($C$164=60,R38-P145,IF($C$164=90,Q38-O145,P38-N145))))</f>
        <v>9863</v>
      </c>
      <c r="R199" s="71">
        <f>+IF($C$164=0,U38-S145,IF($C$164=30,T38-R145,IF($C$164=60,S38-Q145,IF($C$164=90,R38-P145,Q38-O145))))</f>
        <v>9863</v>
      </c>
      <c r="S199" s="71">
        <f>+IF($C$164=0,V38-T145,IF($C$164=30,U38-S145,IF($C$164=60,T38-R145,IF($C$164=90,S38-Q145,R38-P145))))</f>
        <v>9863</v>
      </c>
      <c r="T199" s="71">
        <f>+IF($C$164=0,W38-U145,IF($C$164=30,V38-T145,IF($C$164=60,U38-S145,IF($C$164=90,T38-R145,S38-Q145))))</f>
        <v>9863</v>
      </c>
      <c r="U199" s="71">
        <f>+IF($C$164=0,X38-V145,IF($C$164=30,W38-U145,IF($C$164=60,V38-T145,IF($C$164=90,U38-S145,T38-R145))))</f>
        <v>9863</v>
      </c>
      <c r="V199" s="71">
        <f>+IF($C$164=0,Y38-W145,IF($C$164=30,X38-V145,IF($C$164=60,W38-U145,IF($C$164=90,V38-T145,U38-S145))))</f>
        <v>9863</v>
      </c>
      <c r="W199" s="71">
        <f>+IF($C$164=0,Z38-X145,IF($C$164=30,Y38-W145,IF($C$164=60,X38-V145,IF($C$164=90,W38-U145,V38-T145))))</f>
        <v>9863</v>
      </c>
      <c r="X199" s="71">
        <f>+IF($C$164=0,AA38-Y145,IF($C$164=30,Z38-X145,IF($C$164=60,Y38-W145,IF($C$164=90,X38-V145,W38-U145))))</f>
        <v>9863</v>
      </c>
      <c r="Y199" s="71">
        <f>+IF($C$164=0,AB38-Z145,IF($C$164=30,AA38-Y145,IF($C$164=60,Z38-X145,IF($C$164=90,Y38-W145,X38-V145))))</f>
        <v>9863</v>
      </c>
      <c r="Z199" s="71">
        <f>+IF($C$164=0,AC38-AA145,IF($C$164=30,AB38-Z145,IF($C$164=60,AA38-Y145,IF($C$164=90,Z38-X145,Y38-W145))))</f>
        <v>9863</v>
      </c>
      <c r="AA199" s="71">
        <f>+IF($C$164=0,AD38-AB145,IF($C$164=30,AC38-AA145,IF($C$164=60,AB38-Z145,IF($C$164=90,AA38-Y145,Z38-X145))))</f>
        <v>9863</v>
      </c>
      <c r="AB199" s="71">
        <f>+IF($C$164=0,AE38-AC145,IF($C$164=30,AD38-AB145,IF($C$164=60,AC38-AA145,IF($C$164=90,AB38-Z145,AA38-Y145))))</f>
        <v>9863</v>
      </c>
      <c r="AC199" s="71">
        <f>+IF($C$164=0,AF38-AD145,IF($C$164=30,AE38-AC145,IF($C$164=60,AD38-AB145,IF($C$164=90,AC38-AA145,AB38-Z145))))</f>
        <v>9863</v>
      </c>
      <c r="AD199" s="71">
        <f>+IF($C$164=0,AG38-AE145,IF($C$164=30,AF38-AD145,IF($C$164=60,AE38-AC145,IF($C$164=90,AD38-AB145,AC38-AA145))))</f>
        <v>9863</v>
      </c>
      <c r="AE199" s="71">
        <f>+IF($C$164=0,AH38-AF145,IF($C$164=30,AG38-AE145,IF($C$164=60,AF38-AD145,IF($C$164=90,AE38-AC145,AD38-AB145))))</f>
        <v>9863</v>
      </c>
      <c r="AF199" s="71">
        <f>+IF($C$164=0,AI38-AG145,IF($C$164=30,AH38-AF145,IF($C$164=60,AG38-AE145,IF($C$164=90,AF38-AD145,AE38-AC145))))</f>
        <v>9863</v>
      </c>
      <c r="AG199" s="71">
        <f>+IF($C$164=0,AJ38-AH145,IF($C$164=30,AI38-AG145,IF($C$164=60,AH38-AF145,IF($C$164=90,AG38-AE145,AF38-AD145))))</f>
        <v>9863</v>
      </c>
      <c r="AH199" s="71">
        <f>+IF($C$164=0,AK38-AI145,IF($C$164=30,AJ38-AH145,IF($C$164=60,AI38-AG145,IF($C$164=90,AH38-AF145,AG38-AE145))))</f>
        <v>9863</v>
      </c>
      <c r="AI199" s="71">
        <f>+IF($C$164=0,AL38-AJ145,IF($C$164=30,AK38-AI145,IF($C$164=60,AJ38-AH145,IF($C$164=90,AI38-AG145,AH38-AF145))))</f>
        <v>9863</v>
      </c>
      <c r="AJ199" s="71">
        <f>+IF($C$164=0,AM38-AK145,IF($C$164=30,AL38-AJ145,IF($C$164=60,AK38-AI145,IF($C$164=90,AJ38-AH145,AI38-AG145))))</f>
        <v>9863</v>
      </c>
      <c r="AK199" s="71">
        <f>+IF($C$164=0,AN38-AL145,IF($C$164=30,AM38-AK145,IF($C$164=60,AL38-AJ145,IF($C$164=90,AK38-AI145,AJ38-AH145))))</f>
        <v>9863</v>
      </c>
      <c r="AL199" s="71">
        <f>+IF($C$164=0,AO38-AM145,IF($C$164=30,AN38-AL145,IF($C$164=60,AM38-AK145,IF($C$164=90,AL38-AJ145,AK38-AI145))))</f>
        <v>9863</v>
      </c>
      <c r="AM199" s="71">
        <f>+IF($C$164=0,AP38-AN145,IF($C$164=30,AO38-AM145,IF($C$164=60,AN38-AL145,IF($C$164=90,AM38-AK145,AL38-AJ145))))</f>
        <v>9863</v>
      </c>
      <c r="AN199" s="71">
        <f>+IF($C$164=0,AQ38-AO145,IF($C$164=30,AP38-AN145,IF($C$164=60,AO38-AM145,IF($C$164=90,AN38-AL145,AM38-AK145))))</f>
        <v>9863</v>
      </c>
    </row>
    <row r="200" spans="4:40" ht="15" x14ac:dyDescent="0.25">
      <c r="D200" s="55" t="str">
        <f t="shared" si="14"/>
        <v>Farmaco 37</v>
      </c>
      <c r="E200" s="72">
        <f>+IF($C$164=0,H39-F146,0)</f>
        <v>0</v>
      </c>
      <c r="F200" s="72">
        <f>+IF($C$164=0,I39-G146,IF($C$164=30,H39-F146,0))</f>
        <v>9863</v>
      </c>
      <c r="G200" s="72">
        <f>+IF($C$164=0,J39-H146,IF($C$164=30,I39-G146,IF($C$164=60,H39-F146,0)))</f>
        <v>9863</v>
      </c>
      <c r="H200" s="72">
        <f>+IF($C$164=0,K39-I146,IF($C$164=30,J39-H146,IF($C$164=60,I39-G146,IF($C$164=90,H39-F146,0))))</f>
        <v>9863</v>
      </c>
      <c r="I200" s="71">
        <f>+IF($C$164=0,L39-J146,IF($C$164=30,K39-I146,IF($C$164=60,J39-H146,IF($C$164=90,I39-G146,H39-F146))))</f>
        <v>9863</v>
      </c>
      <c r="J200" s="71">
        <f>+IF($C$164=0,M39-K146,IF($C$164=30,L39-J146,IF($C$164=60,K39-I146,IF($C$164=90,J39-H146,I39-G146))))</f>
        <v>9863</v>
      </c>
      <c r="K200" s="71">
        <f>+IF($C$164=0,N39-L146,IF($C$164=30,M39-K146,IF($C$164=60,L39-J146,IF($C$164=90,K39-I146,J39-H146))))</f>
        <v>9863</v>
      </c>
      <c r="L200" s="71">
        <f>+IF($C$164=0,O39-M146,IF($C$164=30,N39-L146,IF($C$164=60,M39-K146,IF($C$164=90,L39-J146,K39-I146))))</f>
        <v>9863</v>
      </c>
      <c r="M200" s="71">
        <f>+IF($C$164=0,P39-N146,IF($C$164=30,O39-M146,IF($C$164=60,N39-L146,IF($C$164=90,M39-K146,L39-J146))))</f>
        <v>9863</v>
      </c>
      <c r="N200" s="71">
        <f>+IF($C$164=0,Q39-O146,IF($C$164=30,P39-N146,IF($C$164=60,O39-M146,IF($C$164=90,N39-L146,M39-K146))))</f>
        <v>9863</v>
      </c>
      <c r="O200" s="71">
        <f>+IF($C$164=0,R39-P146,IF($C$164=30,Q39-O146,IF($C$164=60,P39-N146,IF($C$164=90,O39-M146,N39-L146))))</f>
        <v>9863</v>
      </c>
      <c r="P200" s="71">
        <f>+IF($C$164=0,S39-Q146,IF($C$164=30,R39-P146,IF($C$164=60,Q39-O146,IF($C$164=90,P39-N146,O39-M146))))</f>
        <v>9863</v>
      </c>
      <c r="Q200" s="71">
        <f>+IF($C$164=0,T39-R146,IF($C$164=30,S39-Q146,IF($C$164=60,R39-P146,IF($C$164=90,Q39-O146,P39-N146))))</f>
        <v>9863</v>
      </c>
      <c r="R200" s="71">
        <f>+IF($C$164=0,U39-S146,IF($C$164=30,T39-R146,IF($C$164=60,S39-Q146,IF($C$164=90,R39-P146,Q39-O146))))</f>
        <v>9863</v>
      </c>
      <c r="S200" s="71">
        <f>+IF($C$164=0,V39-T146,IF($C$164=30,U39-S146,IF($C$164=60,T39-R146,IF($C$164=90,S39-Q146,R39-P146))))</f>
        <v>9863</v>
      </c>
      <c r="T200" s="71">
        <f>+IF($C$164=0,W39-U146,IF($C$164=30,V39-T146,IF($C$164=60,U39-S146,IF($C$164=90,T39-R146,S39-Q146))))</f>
        <v>9863</v>
      </c>
      <c r="U200" s="71">
        <f>+IF($C$164=0,X39-V146,IF($C$164=30,W39-U146,IF($C$164=60,V39-T146,IF($C$164=90,U39-S146,T39-R146))))</f>
        <v>9863</v>
      </c>
      <c r="V200" s="71">
        <f>+IF($C$164=0,Y39-W146,IF($C$164=30,X39-V146,IF($C$164=60,W39-U146,IF($C$164=90,V39-T146,U39-S146))))</f>
        <v>9863</v>
      </c>
      <c r="W200" s="71">
        <f>+IF($C$164=0,Z39-X146,IF($C$164=30,Y39-W146,IF($C$164=60,X39-V146,IF($C$164=90,W39-U146,V39-T146))))</f>
        <v>9863</v>
      </c>
      <c r="X200" s="71">
        <f>+IF($C$164=0,AA39-Y146,IF($C$164=30,Z39-X146,IF($C$164=60,Y39-W146,IF($C$164=90,X39-V146,W39-U146))))</f>
        <v>9863</v>
      </c>
      <c r="Y200" s="71">
        <f>+IF($C$164=0,AB39-Z146,IF($C$164=30,AA39-Y146,IF($C$164=60,Z39-X146,IF($C$164=90,Y39-W146,X39-V146))))</f>
        <v>9863</v>
      </c>
      <c r="Z200" s="71">
        <f>+IF($C$164=0,AC39-AA146,IF($C$164=30,AB39-Z146,IF($C$164=60,AA39-Y146,IF($C$164=90,Z39-X146,Y39-W146))))</f>
        <v>9863</v>
      </c>
      <c r="AA200" s="71">
        <f>+IF($C$164=0,AD39-AB146,IF($C$164=30,AC39-AA146,IF($C$164=60,AB39-Z146,IF($C$164=90,AA39-Y146,Z39-X146))))</f>
        <v>9863</v>
      </c>
      <c r="AB200" s="71">
        <f>+IF($C$164=0,AE39-AC146,IF($C$164=30,AD39-AB146,IF($C$164=60,AC39-AA146,IF($C$164=90,AB39-Z146,AA39-Y146))))</f>
        <v>9863</v>
      </c>
      <c r="AC200" s="71">
        <f>+IF($C$164=0,AF39-AD146,IF($C$164=30,AE39-AC146,IF($C$164=60,AD39-AB146,IF($C$164=90,AC39-AA146,AB39-Z146))))</f>
        <v>9863</v>
      </c>
      <c r="AD200" s="71">
        <f>+IF($C$164=0,AG39-AE146,IF($C$164=30,AF39-AD146,IF($C$164=60,AE39-AC146,IF($C$164=90,AD39-AB146,AC39-AA146))))</f>
        <v>9863</v>
      </c>
      <c r="AE200" s="71">
        <f>+IF($C$164=0,AH39-AF146,IF($C$164=30,AG39-AE146,IF($C$164=60,AF39-AD146,IF($C$164=90,AE39-AC146,AD39-AB146))))</f>
        <v>9863</v>
      </c>
      <c r="AF200" s="71">
        <f>+IF($C$164=0,AI39-AG146,IF($C$164=30,AH39-AF146,IF($C$164=60,AG39-AE146,IF($C$164=90,AF39-AD146,AE39-AC146))))</f>
        <v>9863</v>
      </c>
      <c r="AG200" s="71">
        <f>+IF($C$164=0,AJ39-AH146,IF($C$164=30,AI39-AG146,IF($C$164=60,AH39-AF146,IF($C$164=90,AG39-AE146,AF39-AD146))))</f>
        <v>9863</v>
      </c>
      <c r="AH200" s="71">
        <f>+IF($C$164=0,AK39-AI146,IF($C$164=30,AJ39-AH146,IF($C$164=60,AI39-AG146,IF($C$164=90,AH39-AF146,AG39-AE146))))</f>
        <v>9863</v>
      </c>
      <c r="AI200" s="71">
        <f>+IF($C$164=0,AL39-AJ146,IF($C$164=30,AK39-AI146,IF($C$164=60,AJ39-AH146,IF($C$164=90,AI39-AG146,AH39-AF146))))</f>
        <v>9863</v>
      </c>
      <c r="AJ200" s="71">
        <f>+IF($C$164=0,AM39-AK146,IF($C$164=30,AL39-AJ146,IF($C$164=60,AK39-AI146,IF($C$164=90,AJ39-AH146,AI39-AG146))))</f>
        <v>9863</v>
      </c>
      <c r="AK200" s="71">
        <f>+IF($C$164=0,AN39-AL146,IF($C$164=30,AM39-AK146,IF($C$164=60,AL39-AJ146,IF($C$164=90,AK39-AI146,AJ39-AH146))))</f>
        <v>9863</v>
      </c>
      <c r="AL200" s="71">
        <f>+IF($C$164=0,AO39-AM146,IF($C$164=30,AN39-AL146,IF($C$164=60,AM39-AK146,IF($C$164=90,AL39-AJ146,AK39-AI146))))</f>
        <v>9863</v>
      </c>
      <c r="AM200" s="71">
        <f>+IF($C$164=0,AP39-AN146,IF($C$164=30,AO39-AM146,IF($C$164=60,AN39-AL146,IF($C$164=90,AM39-AK146,AL39-AJ146))))</f>
        <v>9863</v>
      </c>
      <c r="AN200" s="71">
        <f>+IF($C$164=0,AQ39-AO146,IF($C$164=30,AP39-AN146,IF($C$164=60,AO39-AM146,IF($C$164=90,AN39-AL146,AM39-AK146))))</f>
        <v>9863</v>
      </c>
    </row>
    <row r="201" spans="4:40" ht="15" x14ac:dyDescent="0.25">
      <c r="D201" s="55" t="str">
        <f t="shared" si="14"/>
        <v>Farmaco 38</v>
      </c>
      <c r="E201" s="72">
        <f>+IF($C$164=0,H40-F147,0)</f>
        <v>0</v>
      </c>
      <c r="F201" s="72">
        <f>+IF($C$164=0,I40-G147,IF($C$164=30,H40-F147,0))</f>
        <v>9863</v>
      </c>
      <c r="G201" s="72">
        <f>+IF($C$164=0,J40-H147,IF($C$164=30,I40-G147,IF($C$164=60,H40-F147,0)))</f>
        <v>9863</v>
      </c>
      <c r="H201" s="72">
        <f>+IF($C$164=0,K40-I147,IF($C$164=30,J40-H147,IF($C$164=60,I40-G147,IF($C$164=90,H40-F147,0))))</f>
        <v>9863</v>
      </c>
      <c r="I201" s="71">
        <f>+IF($C$164=0,L40-J147,IF($C$164=30,K40-I147,IF($C$164=60,J40-H147,IF($C$164=90,I40-G147,H40-F147))))</f>
        <v>9863</v>
      </c>
      <c r="J201" s="71">
        <f>+IF($C$164=0,M40-K147,IF($C$164=30,L40-J147,IF($C$164=60,K40-I147,IF($C$164=90,J40-H147,I40-G147))))</f>
        <v>9863</v>
      </c>
      <c r="K201" s="71">
        <f>+IF($C$164=0,N40-L147,IF($C$164=30,M40-K147,IF($C$164=60,L40-J147,IF($C$164=90,K40-I147,J40-H147))))</f>
        <v>9863</v>
      </c>
      <c r="L201" s="71">
        <f>+IF($C$164=0,O40-M147,IF($C$164=30,N40-L147,IF($C$164=60,M40-K147,IF($C$164=90,L40-J147,K40-I147))))</f>
        <v>9863</v>
      </c>
      <c r="M201" s="71">
        <f>+IF($C$164=0,P40-N147,IF($C$164=30,O40-M147,IF($C$164=60,N40-L147,IF($C$164=90,M40-K147,L40-J147))))</f>
        <v>9863</v>
      </c>
      <c r="N201" s="71">
        <f>+IF($C$164=0,Q40-O147,IF($C$164=30,P40-N147,IF($C$164=60,O40-M147,IF($C$164=90,N40-L147,M40-K147))))</f>
        <v>9863</v>
      </c>
      <c r="O201" s="71">
        <f>+IF($C$164=0,R40-P147,IF($C$164=30,Q40-O147,IF($C$164=60,P40-N147,IF($C$164=90,O40-M147,N40-L147))))</f>
        <v>9863</v>
      </c>
      <c r="P201" s="71">
        <f>+IF($C$164=0,S40-Q147,IF($C$164=30,R40-P147,IF($C$164=60,Q40-O147,IF($C$164=90,P40-N147,O40-M147))))</f>
        <v>9863</v>
      </c>
      <c r="Q201" s="71">
        <f>+IF($C$164=0,T40-R147,IF($C$164=30,S40-Q147,IF($C$164=60,R40-P147,IF($C$164=90,Q40-O147,P40-N147))))</f>
        <v>9863</v>
      </c>
      <c r="R201" s="71">
        <f>+IF($C$164=0,U40-S147,IF($C$164=30,T40-R147,IF($C$164=60,S40-Q147,IF($C$164=90,R40-P147,Q40-O147))))</f>
        <v>9863</v>
      </c>
      <c r="S201" s="71">
        <f>+IF($C$164=0,V40-T147,IF($C$164=30,U40-S147,IF($C$164=60,T40-R147,IF($C$164=90,S40-Q147,R40-P147))))</f>
        <v>9863</v>
      </c>
      <c r="T201" s="71">
        <f>+IF($C$164=0,W40-U147,IF($C$164=30,V40-T147,IF($C$164=60,U40-S147,IF($C$164=90,T40-R147,S40-Q147))))</f>
        <v>9863</v>
      </c>
      <c r="U201" s="71">
        <f>+IF($C$164=0,X40-V147,IF($C$164=30,W40-U147,IF($C$164=60,V40-T147,IF($C$164=90,U40-S147,T40-R147))))</f>
        <v>9863</v>
      </c>
      <c r="V201" s="71">
        <f>+IF($C$164=0,Y40-W147,IF($C$164=30,X40-V147,IF($C$164=60,W40-U147,IF($C$164=90,V40-T147,U40-S147))))</f>
        <v>9863</v>
      </c>
      <c r="W201" s="71">
        <f>+IF($C$164=0,Z40-X147,IF($C$164=30,Y40-W147,IF($C$164=60,X40-V147,IF($C$164=90,W40-U147,V40-T147))))</f>
        <v>9863</v>
      </c>
      <c r="X201" s="71">
        <f>+IF($C$164=0,AA40-Y147,IF($C$164=30,Z40-X147,IF($C$164=60,Y40-W147,IF($C$164=90,X40-V147,W40-U147))))</f>
        <v>9863</v>
      </c>
      <c r="Y201" s="71">
        <f>+IF($C$164=0,AB40-Z147,IF($C$164=30,AA40-Y147,IF($C$164=60,Z40-X147,IF($C$164=90,Y40-W147,X40-V147))))</f>
        <v>9863</v>
      </c>
      <c r="Z201" s="71">
        <f>+IF($C$164=0,AC40-AA147,IF($C$164=30,AB40-Z147,IF($C$164=60,AA40-Y147,IF($C$164=90,Z40-X147,Y40-W147))))</f>
        <v>9863</v>
      </c>
      <c r="AA201" s="71">
        <f>+IF($C$164=0,AD40-AB147,IF($C$164=30,AC40-AA147,IF($C$164=60,AB40-Z147,IF($C$164=90,AA40-Y147,Z40-X147))))</f>
        <v>9863</v>
      </c>
      <c r="AB201" s="71">
        <f>+IF($C$164=0,AE40-AC147,IF($C$164=30,AD40-AB147,IF($C$164=60,AC40-AA147,IF($C$164=90,AB40-Z147,AA40-Y147))))</f>
        <v>9863</v>
      </c>
      <c r="AC201" s="71">
        <f>+IF($C$164=0,AF40-AD147,IF($C$164=30,AE40-AC147,IF($C$164=60,AD40-AB147,IF($C$164=90,AC40-AA147,AB40-Z147))))</f>
        <v>9863</v>
      </c>
      <c r="AD201" s="71">
        <f>+IF($C$164=0,AG40-AE147,IF($C$164=30,AF40-AD147,IF($C$164=60,AE40-AC147,IF($C$164=90,AD40-AB147,AC40-AA147))))</f>
        <v>9863</v>
      </c>
      <c r="AE201" s="71">
        <f>+IF($C$164=0,AH40-AF147,IF($C$164=30,AG40-AE147,IF($C$164=60,AF40-AD147,IF($C$164=90,AE40-AC147,AD40-AB147))))</f>
        <v>9863</v>
      </c>
      <c r="AF201" s="71">
        <f>+IF($C$164=0,AI40-AG147,IF($C$164=30,AH40-AF147,IF($C$164=60,AG40-AE147,IF($C$164=90,AF40-AD147,AE40-AC147))))</f>
        <v>9863</v>
      </c>
      <c r="AG201" s="71">
        <f>+IF($C$164=0,AJ40-AH147,IF($C$164=30,AI40-AG147,IF($C$164=60,AH40-AF147,IF($C$164=90,AG40-AE147,AF40-AD147))))</f>
        <v>9863</v>
      </c>
      <c r="AH201" s="71">
        <f>+IF($C$164=0,AK40-AI147,IF($C$164=30,AJ40-AH147,IF($C$164=60,AI40-AG147,IF($C$164=90,AH40-AF147,AG40-AE147))))</f>
        <v>9863</v>
      </c>
      <c r="AI201" s="71">
        <f>+IF($C$164=0,AL40-AJ147,IF($C$164=30,AK40-AI147,IF($C$164=60,AJ40-AH147,IF($C$164=90,AI40-AG147,AH40-AF147))))</f>
        <v>9863</v>
      </c>
      <c r="AJ201" s="71">
        <f>+IF($C$164=0,AM40-AK147,IF($C$164=30,AL40-AJ147,IF($C$164=60,AK40-AI147,IF($C$164=90,AJ40-AH147,AI40-AG147))))</f>
        <v>9863</v>
      </c>
      <c r="AK201" s="71">
        <f>+IF($C$164=0,AN40-AL147,IF($C$164=30,AM40-AK147,IF($C$164=60,AL40-AJ147,IF($C$164=90,AK40-AI147,AJ40-AH147))))</f>
        <v>9863</v>
      </c>
      <c r="AL201" s="71">
        <f>+IF($C$164=0,AO40-AM147,IF($C$164=30,AN40-AL147,IF($C$164=60,AM40-AK147,IF($C$164=90,AL40-AJ147,AK40-AI147))))</f>
        <v>9863</v>
      </c>
      <c r="AM201" s="71">
        <f>+IF($C$164=0,AP40-AN147,IF($C$164=30,AO40-AM147,IF($C$164=60,AN40-AL147,IF($C$164=90,AM40-AK147,AL40-AJ147))))</f>
        <v>9863</v>
      </c>
      <c r="AN201" s="71">
        <f>+IF($C$164=0,AQ40-AO147,IF($C$164=30,AP40-AN147,IF($C$164=60,AO40-AM147,IF($C$164=90,AN40-AL147,AM40-AK147))))</f>
        <v>9863</v>
      </c>
    </row>
    <row r="202" spans="4:40" ht="15" x14ac:dyDescent="0.25">
      <c r="D202" s="55" t="str">
        <f t="shared" si="14"/>
        <v>Farmaco 39</v>
      </c>
      <c r="E202" s="72">
        <f>+IF($C$164=0,H41-F148,0)</f>
        <v>0</v>
      </c>
      <c r="F202" s="72">
        <f>+IF($C$164=0,I41-G148,IF($C$164=30,H41-F148,0))</f>
        <v>9863</v>
      </c>
      <c r="G202" s="72">
        <f>+IF($C$164=0,J41-H148,IF($C$164=30,I41-G148,IF($C$164=60,H41-F148,0)))</f>
        <v>9863</v>
      </c>
      <c r="H202" s="72">
        <f>+IF($C$164=0,K41-I148,IF($C$164=30,J41-H148,IF($C$164=60,I41-G148,IF($C$164=90,H41-F148,0))))</f>
        <v>9863</v>
      </c>
      <c r="I202" s="71">
        <f>+IF($C$164=0,L41-J148,IF($C$164=30,K41-I148,IF($C$164=60,J41-H148,IF($C$164=90,I41-G148,H41-F148))))</f>
        <v>9863</v>
      </c>
      <c r="J202" s="71">
        <f>+IF($C$164=0,M41-K148,IF($C$164=30,L41-J148,IF($C$164=60,K41-I148,IF($C$164=90,J41-H148,I41-G148))))</f>
        <v>9863</v>
      </c>
      <c r="K202" s="71">
        <f>+IF($C$164=0,N41-L148,IF($C$164=30,M41-K148,IF($C$164=60,L41-J148,IF($C$164=90,K41-I148,J41-H148))))</f>
        <v>9863</v>
      </c>
      <c r="L202" s="71">
        <f>+IF($C$164=0,O41-M148,IF($C$164=30,N41-L148,IF($C$164=60,M41-K148,IF($C$164=90,L41-J148,K41-I148))))</f>
        <v>9863</v>
      </c>
      <c r="M202" s="71">
        <f>+IF($C$164=0,P41-N148,IF($C$164=30,O41-M148,IF($C$164=60,N41-L148,IF($C$164=90,M41-K148,L41-J148))))</f>
        <v>9863</v>
      </c>
      <c r="N202" s="71">
        <f>+IF($C$164=0,Q41-O148,IF($C$164=30,P41-N148,IF($C$164=60,O41-M148,IF($C$164=90,N41-L148,M41-K148))))</f>
        <v>9863</v>
      </c>
      <c r="O202" s="71">
        <f>+IF($C$164=0,R41-P148,IF($C$164=30,Q41-O148,IF($C$164=60,P41-N148,IF($C$164=90,O41-M148,N41-L148))))</f>
        <v>9863</v>
      </c>
      <c r="P202" s="71">
        <f>+IF($C$164=0,S41-Q148,IF($C$164=30,R41-P148,IF($C$164=60,Q41-O148,IF($C$164=90,P41-N148,O41-M148))))</f>
        <v>9863</v>
      </c>
      <c r="Q202" s="71">
        <f>+IF($C$164=0,T41-R148,IF($C$164=30,S41-Q148,IF($C$164=60,R41-P148,IF($C$164=90,Q41-O148,P41-N148))))</f>
        <v>9863</v>
      </c>
      <c r="R202" s="71">
        <f>+IF($C$164=0,U41-S148,IF($C$164=30,T41-R148,IF($C$164=60,S41-Q148,IF($C$164=90,R41-P148,Q41-O148))))</f>
        <v>9863</v>
      </c>
      <c r="S202" s="71">
        <f>+IF($C$164=0,V41-T148,IF($C$164=30,U41-S148,IF($C$164=60,T41-R148,IF($C$164=90,S41-Q148,R41-P148))))</f>
        <v>9863</v>
      </c>
      <c r="T202" s="71">
        <f>+IF($C$164=0,W41-U148,IF($C$164=30,V41-T148,IF($C$164=60,U41-S148,IF($C$164=90,T41-R148,S41-Q148))))</f>
        <v>9863</v>
      </c>
      <c r="U202" s="71">
        <f>+IF($C$164=0,X41-V148,IF($C$164=30,W41-U148,IF($C$164=60,V41-T148,IF($C$164=90,U41-S148,T41-R148))))</f>
        <v>9863</v>
      </c>
      <c r="V202" s="71">
        <f>+IF($C$164=0,Y41-W148,IF($C$164=30,X41-V148,IF($C$164=60,W41-U148,IF($C$164=90,V41-T148,U41-S148))))</f>
        <v>9863</v>
      </c>
      <c r="W202" s="71">
        <f>+IF($C$164=0,Z41-X148,IF($C$164=30,Y41-W148,IF($C$164=60,X41-V148,IF($C$164=90,W41-U148,V41-T148))))</f>
        <v>9863</v>
      </c>
      <c r="X202" s="71">
        <f>+IF($C$164=0,AA41-Y148,IF($C$164=30,Z41-X148,IF($C$164=60,Y41-W148,IF($C$164=90,X41-V148,W41-U148))))</f>
        <v>9863</v>
      </c>
      <c r="Y202" s="71">
        <f>+IF($C$164=0,AB41-Z148,IF($C$164=30,AA41-Y148,IF($C$164=60,Z41-X148,IF($C$164=90,Y41-W148,X41-V148))))</f>
        <v>9863</v>
      </c>
      <c r="Z202" s="71">
        <f>+IF($C$164=0,AC41-AA148,IF($C$164=30,AB41-Z148,IF($C$164=60,AA41-Y148,IF($C$164=90,Z41-X148,Y41-W148))))</f>
        <v>9863</v>
      </c>
      <c r="AA202" s="71">
        <f>+IF($C$164=0,AD41-AB148,IF($C$164=30,AC41-AA148,IF($C$164=60,AB41-Z148,IF($C$164=90,AA41-Y148,Z41-X148))))</f>
        <v>9863</v>
      </c>
      <c r="AB202" s="71">
        <f>+IF($C$164=0,AE41-AC148,IF($C$164=30,AD41-AB148,IF($C$164=60,AC41-AA148,IF($C$164=90,AB41-Z148,AA41-Y148))))</f>
        <v>9863</v>
      </c>
      <c r="AC202" s="71">
        <f>+IF($C$164=0,AF41-AD148,IF($C$164=30,AE41-AC148,IF($C$164=60,AD41-AB148,IF($C$164=90,AC41-AA148,AB41-Z148))))</f>
        <v>9863</v>
      </c>
      <c r="AD202" s="71">
        <f>+IF($C$164=0,AG41-AE148,IF($C$164=30,AF41-AD148,IF($C$164=60,AE41-AC148,IF($C$164=90,AD41-AB148,AC41-AA148))))</f>
        <v>9863</v>
      </c>
      <c r="AE202" s="71">
        <f>+IF($C$164=0,AH41-AF148,IF($C$164=30,AG41-AE148,IF($C$164=60,AF41-AD148,IF($C$164=90,AE41-AC148,AD41-AB148))))</f>
        <v>9863</v>
      </c>
      <c r="AF202" s="71">
        <f>+IF($C$164=0,AI41-AG148,IF($C$164=30,AH41-AF148,IF($C$164=60,AG41-AE148,IF($C$164=90,AF41-AD148,AE41-AC148))))</f>
        <v>9863</v>
      </c>
      <c r="AG202" s="71">
        <f>+IF($C$164=0,AJ41-AH148,IF($C$164=30,AI41-AG148,IF($C$164=60,AH41-AF148,IF($C$164=90,AG41-AE148,AF41-AD148))))</f>
        <v>9863</v>
      </c>
      <c r="AH202" s="71">
        <f>+IF($C$164=0,AK41-AI148,IF($C$164=30,AJ41-AH148,IF($C$164=60,AI41-AG148,IF($C$164=90,AH41-AF148,AG41-AE148))))</f>
        <v>9863</v>
      </c>
      <c r="AI202" s="71">
        <f>+IF($C$164=0,AL41-AJ148,IF($C$164=30,AK41-AI148,IF($C$164=60,AJ41-AH148,IF($C$164=90,AI41-AG148,AH41-AF148))))</f>
        <v>9863</v>
      </c>
      <c r="AJ202" s="71">
        <f>+IF($C$164=0,AM41-AK148,IF($C$164=30,AL41-AJ148,IF($C$164=60,AK41-AI148,IF($C$164=90,AJ41-AH148,AI41-AG148))))</f>
        <v>9863</v>
      </c>
      <c r="AK202" s="71">
        <f>+IF($C$164=0,AN41-AL148,IF($C$164=30,AM41-AK148,IF($C$164=60,AL41-AJ148,IF($C$164=90,AK41-AI148,AJ41-AH148))))</f>
        <v>9863</v>
      </c>
      <c r="AL202" s="71">
        <f>+IF($C$164=0,AO41-AM148,IF($C$164=30,AN41-AL148,IF($C$164=60,AM41-AK148,IF($C$164=90,AL41-AJ148,AK41-AI148))))</f>
        <v>9863</v>
      </c>
      <c r="AM202" s="71">
        <f>+IF($C$164=0,AP41-AN148,IF($C$164=30,AO41-AM148,IF($C$164=60,AN41-AL148,IF($C$164=90,AM41-AK148,AL41-AJ148))))</f>
        <v>9863</v>
      </c>
      <c r="AN202" s="71">
        <f>+IF($C$164=0,AQ41-AO148,IF($C$164=30,AP41-AN148,IF($C$164=60,AO41-AM148,IF($C$164=90,AN41-AL148,AM41-AK148))))</f>
        <v>9863</v>
      </c>
    </row>
    <row r="203" spans="4:40" ht="15" x14ac:dyDescent="0.25">
      <c r="D203" s="55" t="str">
        <f t="shared" si="14"/>
        <v>Farmaco 40</v>
      </c>
      <c r="E203" s="72">
        <f>+IF($C$164=0,H42-F149,0)</f>
        <v>0</v>
      </c>
      <c r="F203" s="72">
        <f>+IF($C$164=0,I42-G149,IF($C$164=30,H42-F149,0))</f>
        <v>9863</v>
      </c>
      <c r="G203" s="72">
        <f>+IF($C$164=0,J42-H149,IF($C$164=30,I42-G149,IF($C$164=60,H42-F149,0)))</f>
        <v>9863</v>
      </c>
      <c r="H203" s="72">
        <f>+IF($C$164=0,K42-I149,IF($C$164=30,J42-H149,IF($C$164=60,I42-G149,IF($C$164=90,H42-F149,0))))</f>
        <v>9863</v>
      </c>
      <c r="I203" s="71">
        <f>+IF($C$164=0,L42-J149,IF($C$164=30,K42-I149,IF($C$164=60,J42-H149,IF($C$164=90,I42-G149,H42-F149))))</f>
        <v>9863</v>
      </c>
      <c r="J203" s="71">
        <f>+IF($C$164=0,M42-K149,IF($C$164=30,L42-J149,IF($C$164=60,K42-I149,IF($C$164=90,J42-H149,I42-G149))))</f>
        <v>9863</v>
      </c>
      <c r="K203" s="71">
        <f>+IF($C$164=0,N42-L149,IF($C$164=30,M42-K149,IF($C$164=60,L42-J149,IF($C$164=90,K42-I149,J42-H149))))</f>
        <v>9863</v>
      </c>
      <c r="L203" s="71">
        <f>+IF($C$164=0,O42-M149,IF($C$164=30,N42-L149,IF($C$164=60,M42-K149,IF($C$164=90,L42-J149,K42-I149))))</f>
        <v>9863</v>
      </c>
      <c r="M203" s="71">
        <f>+IF($C$164=0,P42-N149,IF($C$164=30,O42-M149,IF($C$164=60,N42-L149,IF($C$164=90,M42-K149,L42-J149))))</f>
        <v>9863</v>
      </c>
      <c r="N203" s="71">
        <f>+IF($C$164=0,Q42-O149,IF($C$164=30,P42-N149,IF($C$164=60,O42-M149,IF($C$164=90,N42-L149,M42-K149))))</f>
        <v>9863</v>
      </c>
      <c r="O203" s="71">
        <f>+IF($C$164=0,R42-P149,IF($C$164=30,Q42-O149,IF($C$164=60,P42-N149,IF($C$164=90,O42-M149,N42-L149))))</f>
        <v>9863</v>
      </c>
      <c r="P203" s="71">
        <f>+IF($C$164=0,S42-Q149,IF($C$164=30,R42-P149,IF($C$164=60,Q42-O149,IF($C$164=90,P42-N149,O42-M149))))</f>
        <v>9863</v>
      </c>
      <c r="Q203" s="71">
        <f>+IF($C$164=0,T42-R149,IF($C$164=30,S42-Q149,IF($C$164=60,R42-P149,IF($C$164=90,Q42-O149,P42-N149))))</f>
        <v>9863</v>
      </c>
      <c r="R203" s="71">
        <f>+IF($C$164=0,U42-S149,IF($C$164=30,T42-R149,IF($C$164=60,S42-Q149,IF($C$164=90,R42-P149,Q42-O149))))</f>
        <v>9863</v>
      </c>
      <c r="S203" s="71">
        <f>+IF($C$164=0,V42-T149,IF($C$164=30,U42-S149,IF($C$164=60,T42-R149,IF($C$164=90,S42-Q149,R42-P149))))</f>
        <v>9863</v>
      </c>
      <c r="T203" s="71">
        <f>+IF($C$164=0,W42-U149,IF($C$164=30,V42-T149,IF($C$164=60,U42-S149,IF($C$164=90,T42-R149,S42-Q149))))</f>
        <v>9863</v>
      </c>
      <c r="U203" s="71">
        <f>+IF($C$164=0,X42-V149,IF($C$164=30,W42-U149,IF($C$164=60,V42-T149,IF($C$164=90,U42-S149,T42-R149))))</f>
        <v>9863</v>
      </c>
      <c r="V203" s="71">
        <f>+IF($C$164=0,Y42-W149,IF($C$164=30,X42-V149,IF($C$164=60,W42-U149,IF($C$164=90,V42-T149,U42-S149))))</f>
        <v>9863</v>
      </c>
      <c r="W203" s="71">
        <f>+IF($C$164=0,Z42-X149,IF($C$164=30,Y42-W149,IF($C$164=60,X42-V149,IF($C$164=90,W42-U149,V42-T149))))</f>
        <v>9863</v>
      </c>
      <c r="X203" s="71">
        <f>+IF($C$164=0,AA42-Y149,IF($C$164=30,Z42-X149,IF($C$164=60,Y42-W149,IF($C$164=90,X42-V149,W42-U149))))</f>
        <v>9863</v>
      </c>
      <c r="Y203" s="71">
        <f>+IF($C$164=0,AB42-Z149,IF($C$164=30,AA42-Y149,IF($C$164=60,Z42-X149,IF($C$164=90,Y42-W149,X42-V149))))</f>
        <v>9863</v>
      </c>
      <c r="Z203" s="71">
        <f>+IF($C$164=0,AC42-AA149,IF($C$164=30,AB42-Z149,IF($C$164=60,AA42-Y149,IF($C$164=90,Z42-X149,Y42-W149))))</f>
        <v>9863</v>
      </c>
      <c r="AA203" s="71">
        <f>+IF($C$164=0,AD42-AB149,IF($C$164=30,AC42-AA149,IF($C$164=60,AB42-Z149,IF($C$164=90,AA42-Y149,Z42-X149))))</f>
        <v>9863</v>
      </c>
      <c r="AB203" s="71">
        <f>+IF($C$164=0,AE42-AC149,IF($C$164=30,AD42-AB149,IF($C$164=60,AC42-AA149,IF($C$164=90,AB42-Z149,AA42-Y149))))</f>
        <v>9863</v>
      </c>
      <c r="AC203" s="71">
        <f>+IF($C$164=0,AF42-AD149,IF($C$164=30,AE42-AC149,IF($C$164=60,AD42-AB149,IF($C$164=90,AC42-AA149,AB42-Z149))))</f>
        <v>9863</v>
      </c>
      <c r="AD203" s="71">
        <f>+IF($C$164=0,AG42-AE149,IF($C$164=30,AF42-AD149,IF($C$164=60,AE42-AC149,IF($C$164=90,AD42-AB149,AC42-AA149))))</f>
        <v>9863</v>
      </c>
      <c r="AE203" s="71">
        <f>+IF($C$164=0,AH42-AF149,IF($C$164=30,AG42-AE149,IF($C$164=60,AF42-AD149,IF($C$164=90,AE42-AC149,AD42-AB149))))</f>
        <v>9863</v>
      </c>
      <c r="AF203" s="71">
        <f>+IF($C$164=0,AI42-AG149,IF($C$164=30,AH42-AF149,IF($C$164=60,AG42-AE149,IF($C$164=90,AF42-AD149,AE42-AC149))))</f>
        <v>9863</v>
      </c>
      <c r="AG203" s="71">
        <f>+IF($C$164=0,AJ42-AH149,IF($C$164=30,AI42-AG149,IF($C$164=60,AH42-AF149,IF($C$164=90,AG42-AE149,AF42-AD149))))</f>
        <v>9863</v>
      </c>
      <c r="AH203" s="71">
        <f>+IF($C$164=0,AK42-AI149,IF($C$164=30,AJ42-AH149,IF($C$164=60,AI42-AG149,IF($C$164=90,AH42-AF149,AG42-AE149))))</f>
        <v>9863</v>
      </c>
      <c r="AI203" s="71">
        <f>+IF($C$164=0,AL42-AJ149,IF($C$164=30,AK42-AI149,IF($C$164=60,AJ42-AH149,IF($C$164=90,AI42-AG149,AH42-AF149))))</f>
        <v>9863</v>
      </c>
      <c r="AJ203" s="71">
        <f>+IF($C$164=0,AM42-AK149,IF($C$164=30,AL42-AJ149,IF($C$164=60,AK42-AI149,IF($C$164=90,AJ42-AH149,AI42-AG149))))</f>
        <v>9863</v>
      </c>
      <c r="AK203" s="71">
        <f>+IF($C$164=0,AN42-AL149,IF($C$164=30,AM42-AK149,IF($C$164=60,AL42-AJ149,IF($C$164=90,AK42-AI149,AJ42-AH149))))</f>
        <v>9863</v>
      </c>
      <c r="AL203" s="71">
        <f>+IF($C$164=0,AO42-AM149,IF($C$164=30,AN42-AL149,IF($C$164=60,AM42-AK149,IF($C$164=90,AL42-AJ149,AK42-AI149))))</f>
        <v>9863</v>
      </c>
      <c r="AM203" s="71">
        <f>+IF($C$164=0,AP42-AN149,IF($C$164=30,AO42-AM149,IF($C$164=60,AN42-AL149,IF($C$164=90,AM42-AK149,AL42-AJ149))))</f>
        <v>9863</v>
      </c>
      <c r="AN203" s="71">
        <f>+IF($C$164=0,AQ42-AO149,IF($C$164=30,AP42-AN149,IF($C$164=60,AO42-AM149,IF($C$164=90,AN42-AL149,AM42-AK149))))</f>
        <v>9863</v>
      </c>
    </row>
    <row r="204" spans="4:40" ht="15" x14ac:dyDescent="0.25">
      <c r="D204" s="55" t="str">
        <f t="shared" si="14"/>
        <v>Farmaco 41</v>
      </c>
      <c r="E204" s="72">
        <f>+IF($C$164=0,H43-F150,0)</f>
        <v>0</v>
      </c>
      <c r="F204" s="72">
        <f>+IF($C$164=0,I43-G150,IF($C$164=30,H43-F150,0))</f>
        <v>9863</v>
      </c>
      <c r="G204" s="72">
        <f>+IF($C$164=0,J43-H150,IF($C$164=30,I43-G150,IF($C$164=60,H43-F150,0)))</f>
        <v>9863</v>
      </c>
      <c r="H204" s="72">
        <f>+IF($C$164=0,K43-I150,IF($C$164=30,J43-H150,IF($C$164=60,I43-G150,IF($C$164=90,H43-F150,0))))</f>
        <v>9863</v>
      </c>
      <c r="I204" s="71">
        <f>+IF($C$164=0,L43-J150,IF($C$164=30,K43-I150,IF($C$164=60,J43-H150,IF($C$164=90,I43-G150,H43-F150))))</f>
        <v>9863</v>
      </c>
      <c r="J204" s="71">
        <f>+IF($C$164=0,M43-K150,IF($C$164=30,L43-J150,IF($C$164=60,K43-I150,IF($C$164=90,J43-H150,I43-G150))))</f>
        <v>9863</v>
      </c>
      <c r="K204" s="71">
        <f>+IF($C$164=0,N43-L150,IF($C$164=30,M43-K150,IF($C$164=60,L43-J150,IF($C$164=90,K43-I150,J43-H150))))</f>
        <v>9863</v>
      </c>
      <c r="L204" s="71">
        <f>+IF($C$164=0,O43-M150,IF($C$164=30,N43-L150,IF($C$164=60,M43-K150,IF($C$164=90,L43-J150,K43-I150))))</f>
        <v>9863</v>
      </c>
      <c r="M204" s="71">
        <f>+IF($C$164=0,P43-N150,IF($C$164=30,O43-M150,IF($C$164=60,N43-L150,IF($C$164=90,M43-K150,L43-J150))))</f>
        <v>9863</v>
      </c>
      <c r="N204" s="71">
        <f>+IF($C$164=0,Q43-O150,IF($C$164=30,P43-N150,IF($C$164=60,O43-M150,IF($C$164=90,N43-L150,M43-K150))))</f>
        <v>9863</v>
      </c>
      <c r="O204" s="71">
        <f>+IF($C$164=0,R43-P150,IF($C$164=30,Q43-O150,IF($C$164=60,P43-N150,IF($C$164=90,O43-M150,N43-L150))))</f>
        <v>9863</v>
      </c>
      <c r="P204" s="71">
        <f>+IF($C$164=0,S43-Q150,IF($C$164=30,R43-P150,IF($C$164=60,Q43-O150,IF($C$164=90,P43-N150,O43-M150))))</f>
        <v>9863</v>
      </c>
      <c r="Q204" s="71">
        <f>+IF($C$164=0,T43-R150,IF($C$164=30,S43-Q150,IF($C$164=60,R43-P150,IF($C$164=90,Q43-O150,P43-N150))))</f>
        <v>9863</v>
      </c>
      <c r="R204" s="71">
        <f>+IF($C$164=0,U43-S150,IF($C$164=30,T43-R150,IF($C$164=60,S43-Q150,IF($C$164=90,R43-P150,Q43-O150))))</f>
        <v>9863</v>
      </c>
      <c r="S204" s="71">
        <f>+IF($C$164=0,V43-T150,IF($C$164=30,U43-S150,IF($C$164=60,T43-R150,IF($C$164=90,S43-Q150,R43-P150))))</f>
        <v>9863</v>
      </c>
      <c r="T204" s="71">
        <f>+IF($C$164=0,W43-U150,IF($C$164=30,V43-T150,IF($C$164=60,U43-S150,IF($C$164=90,T43-R150,S43-Q150))))</f>
        <v>9863</v>
      </c>
      <c r="U204" s="71">
        <f>+IF($C$164=0,X43-V150,IF($C$164=30,W43-U150,IF($C$164=60,V43-T150,IF($C$164=90,U43-S150,T43-R150))))</f>
        <v>9863</v>
      </c>
      <c r="V204" s="71">
        <f>+IF($C$164=0,Y43-W150,IF($C$164=30,X43-V150,IF($C$164=60,W43-U150,IF($C$164=90,V43-T150,U43-S150))))</f>
        <v>9863</v>
      </c>
      <c r="W204" s="71">
        <f>+IF($C$164=0,Z43-X150,IF($C$164=30,Y43-W150,IF($C$164=60,X43-V150,IF($C$164=90,W43-U150,V43-T150))))</f>
        <v>9863</v>
      </c>
      <c r="X204" s="71">
        <f>+IF($C$164=0,AA43-Y150,IF($C$164=30,Z43-X150,IF($C$164=60,Y43-W150,IF($C$164=90,X43-V150,W43-U150))))</f>
        <v>9863</v>
      </c>
      <c r="Y204" s="71">
        <f>+IF($C$164=0,AB43-Z150,IF($C$164=30,AA43-Y150,IF($C$164=60,Z43-X150,IF($C$164=90,Y43-W150,X43-V150))))</f>
        <v>9863</v>
      </c>
      <c r="Z204" s="71">
        <f>+IF($C$164=0,AC43-AA150,IF($C$164=30,AB43-Z150,IF($C$164=60,AA43-Y150,IF($C$164=90,Z43-X150,Y43-W150))))</f>
        <v>9863</v>
      </c>
      <c r="AA204" s="71">
        <f>+IF($C$164=0,AD43-AB150,IF($C$164=30,AC43-AA150,IF($C$164=60,AB43-Z150,IF($C$164=90,AA43-Y150,Z43-X150))))</f>
        <v>9863</v>
      </c>
      <c r="AB204" s="71">
        <f>+IF($C$164=0,AE43-AC150,IF($C$164=30,AD43-AB150,IF($C$164=60,AC43-AA150,IF($C$164=90,AB43-Z150,AA43-Y150))))</f>
        <v>9863</v>
      </c>
      <c r="AC204" s="71">
        <f>+IF($C$164=0,AF43-AD150,IF($C$164=30,AE43-AC150,IF($C$164=60,AD43-AB150,IF($C$164=90,AC43-AA150,AB43-Z150))))</f>
        <v>9863</v>
      </c>
      <c r="AD204" s="71">
        <f>+IF($C$164=0,AG43-AE150,IF($C$164=30,AF43-AD150,IF($C$164=60,AE43-AC150,IF($C$164=90,AD43-AB150,AC43-AA150))))</f>
        <v>9863</v>
      </c>
      <c r="AE204" s="71">
        <f>+IF($C$164=0,AH43-AF150,IF($C$164=30,AG43-AE150,IF($C$164=60,AF43-AD150,IF($C$164=90,AE43-AC150,AD43-AB150))))</f>
        <v>9863</v>
      </c>
      <c r="AF204" s="71">
        <f>+IF($C$164=0,AI43-AG150,IF($C$164=30,AH43-AF150,IF($C$164=60,AG43-AE150,IF($C$164=90,AF43-AD150,AE43-AC150))))</f>
        <v>9863</v>
      </c>
      <c r="AG204" s="71">
        <f>+IF($C$164=0,AJ43-AH150,IF($C$164=30,AI43-AG150,IF($C$164=60,AH43-AF150,IF($C$164=90,AG43-AE150,AF43-AD150))))</f>
        <v>9863</v>
      </c>
      <c r="AH204" s="71">
        <f>+IF($C$164=0,AK43-AI150,IF($C$164=30,AJ43-AH150,IF($C$164=60,AI43-AG150,IF($C$164=90,AH43-AF150,AG43-AE150))))</f>
        <v>9863</v>
      </c>
      <c r="AI204" s="71">
        <f>+IF($C$164=0,AL43-AJ150,IF($C$164=30,AK43-AI150,IF($C$164=60,AJ43-AH150,IF($C$164=90,AI43-AG150,AH43-AF150))))</f>
        <v>9863</v>
      </c>
      <c r="AJ204" s="71">
        <f>+IF($C$164=0,AM43-AK150,IF($C$164=30,AL43-AJ150,IF($C$164=60,AK43-AI150,IF($C$164=90,AJ43-AH150,AI43-AG150))))</f>
        <v>9863</v>
      </c>
      <c r="AK204" s="71">
        <f>+IF($C$164=0,AN43-AL150,IF($C$164=30,AM43-AK150,IF($C$164=60,AL43-AJ150,IF($C$164=90,AK43-AI150,AJ43-AH150))))</f>
        <v>9863</v>
      </c>
      <c r="AL204" s="71">
        <f>+IF($C$164=0,AO43-AM150,IF($C$164=30,AN43-AL150,IF($C$164=60,AM43-AK150,IF($C$164=90,AL43-AJ150,AK43-AI150))))</f>
        <v>9863</v>
      </c>
      <c r="AM204" s="71">
        <f>+IF($C$164=0,AP43-AN150,IF($C$164=30,AO43-AM150,IF($C$164=60,AN43-AL150,IF($C$164=90,AM43-AK150,AL43-AJ150))))</f>
        <v>9863</v>
      </c>
      <c r="AN204" s="71">
        <f>+IF($C$164=0,AQ43-AO150,IF($C$164=30,AP43-AN150,IF($C$164=60,AO43-AM150,IF($C$164=90,AN43-AL150,AM43-AK150))))</f>
        <v>9863</v>
      </c>
    </row>
    <row r="205" spans="4:40" ht="15" x14ac:dyDescent="0.25">
      <c r="D205" s="55" t="str">
        <f t="shared" si="14"/>
        <v>Farmaco 42</v>
      </c>
      <c r="E205" s="72">
        <f>+IF($C$164=0,H44-F151,0)</f>
        <v>0</v>
      </c>
      <c r="F205" s="72">
        <f>+IF($C$164=0,I44-G151,IF($C$164=30,H44-F151,0))</f>
        <v>9863</v>
      </c>
      <c r="G205" s="72">
        <f>+IF($C$164=0,J44-H151,IF($C$164=30,I44-G151,IF($C$164=60,H44-F151,0)))</f>
        <v>9863</v>
      </c>
      <c r="H205" s="72">
        <f>+IF($C$164=0,K44-I151,IF($C$164=30,J44-H151,IF($C$164=60,I44-G151,IF($C$164=90,H44-F151,0))))</f>
        <v>9863</v>
      </c>
      <c r="I205" s="71">
        <f>+IF($C$164=0,L44-J151,IF($C$164=30,K44-I151,IF($C$164=60,J44-H151,IF($C$164=90,I44-G151,H44-F151))))</f>
        <v>9863</v>
      </c>
      <c r="J205" s="71">
        <f>+IF($C$164=0,M44-K151,IF($C$164=30,L44-J151,IF($C$164=60,K44-I151,IF($C$164=90,J44-H151,I44-G151))))</f>
        <v>9863</v>
      </c>
      <c r="K205" s="71">
        <f>+IF($C$164=0,N44-L151,IF($C$164=30,M44-K151,IF($C$164=60,L44-J151,IF($C$164=90,K44-I151,J44-H151))))</f>
        <v>9863</v>
      </c>
      <c r="L205" s="71">
        <f>+IF($C$164=0,O44-M151,IF($C$164=30,N44-L151,IF($C$164=60,M44-K151,IF($C$164=90,L44-J151,K44-I151))))</f>
        <v>9863</v>
      </c>
      <c r="M205" s="71">
        <f>+IF($C$164=0,P44-N151,IF($C$164=30,O44-M151,IF($C$164=60,N44-L151,IF($C$164=90,M44-K151,L44-J151))))</f>
        <v>9863</v>
      </c>
      <c r="N205" s="71">
        <f>+IF($C$164=0,Q44-O151,IF($C$164=30,P44-N151,IF($C$164=60,O44-M151,IF($C$164=90,N44-L151,M44-K151))))</f>
        <v>9863</v>
      </c>
      <c r="O205" s="71">
        <f>+IF($C$164=0,R44-P151,IF($C$164=30,Q44-O151,IF($C$164=60,P44-N151,IF($C$164=90,O44-M151,N44-L151))))</f>
        <v>9863</v>
      </c>
      <c r="P205" s="71">
        <f>+IF($C$164=0,S44-Q151,IF($C$164=30,R44-P151,IF($C$164=60,Q44-O151,IF($C$164=90,P44-N151,O44-M151))))</f>
        <v>9863</v>
      </c>
      <c r="Q205" s="71">
        <f>+IF($C$164=0,T44-R151,IF($C$164=30,S44-Q151,IF($C$164=60,R44-P151,IF($C$164=90,Q44-O151,P44-N151))))</f>
        <v>9863</v>
      </c>
      <c r="R205" s="71">
        <f>+IF($C$164=0,U44-S151,IF($C$164=30,T44-R151,IF($C$164=60,S44-Q151,IF($C$164=90,R44-P151,Q44-O151))))</f>
        <v>9863</v>
      </c>
      <c r="S205" s="71">
        <f>+IF($C$164=0,V44-T151,IF($C$164=30,U44-S151,IF($C$164=60,T44-R151,IF($C$164=90,S44-Q151,R44-P151))))</f>
        <v>9863</v>
      </c>
      <c r="T205" s="71">
        <f>+IF($C$164=0,W44-U151,IF($C$164=30,V44-T151,IF($C$164=60,U44-S151,IF($C$164=90,T44-R151,S44-Q151))))</f>
        <v>9863</v>
      </c>
      <c r="U205" s="71">
        <f>+IF($C$164=0,X44-V151,IF($C$164=30,W44-U151,IF($C$164=60,V44-T151,IF($C$164=90,U44-S151,T44-R151))))</f>
        <v>9863</v>
      </c>
      <c r="V205" s="71">
        <f>+IF($C$164=0,Y44-W151,IF($C$164=30,X44-V151,IF($C$164=60,W44-U151,IF($C$164=90,V44-T151,U44-S151))))</f>
        <v>9863</v>
      </c>
      <c r="W205" s="71">
        <f>+IF($C$164=0,Z44-X151,IF($C$164=30,Y44-W151,IF($C$164=60,X44-V151,IF($C$164=90,W44-U151,V44-T151))))</f>
        <v>9863</v>
      </c>
      <c r="X205" s="71">
        <f>+IF($C$164=0,AA44-Y151,IF($C$164=30,Z44-X151,IF($C$164=60,Y44-W151,IF($C$164=90,X44-V151,W44-U151))))</f>
        <v>9863</v>
      </c>
      <c r="Y205" s="71">
        <f>+IF($C$164=0,AB44-Z151,IF($C$164=30,AA44-Y151,IF($C$164=60,Z44-X151,IF($C$164=90,Y44-W151,X44-V151))))</f>
        <v>9863</v>
      </c>
      <c r="Z205" s="71">
        <f>+IF($C$164=0,AC44-AA151,IF($C$164=30,AB44-Z151,IF($C$164=60,AA44-Y151,IF($C$164=90,Z44-X151,Y44-W151))))</f>
        <v>9863</v>
      </c>
      <c r="AA205" s="71">
        <f>+IF($C$164=0,AD44-AB151,IF($C$164=30,AC44-AA151,IF($C$164=60,AB44-Z151,IF($C$164=90,AA44-Y151,Z44-X151))))</f>
        <v>9863</v>
      </c>
      <c r="AB205" s="71">
        <f>+IF($C$164=0,AE44-AC151,IF($C$164=30,AD44-AB151,IF($C$164=60,AC44-AA151,IF($C$164=90,AB44-Z151,AA44-Y151))))</f>
        <v>9863</v>
      </c>
      <c r="AC205" s="71">
        <f>+IF($C$164=0,AF44-AD151,IF($C$164=30,AE44-AC151,IF($C$164=60,AD44-AB151,IF($C$164=90,AC44-AA151,AB44-Z151))))</f>
        <v>9863</v>
      </c>
      <c r="AD205" s="71">
        <f>+IF($C$164=0,AG44-AE151,IF($C$164=30,AF44-AD151,IF($C$164=60,AE44-AC151,IF($C$164=90,AD44-AB151,AC44-AA151))))</f>
        <v>9863</v>
      </c>
      <c r="AE205" s="71">
        <f>+IF($C$164=0,AH44-AF151,IF($C$164=30,AG44-AE151,IF($C$164=60,AF44-AD151,IF($C$164=90,AE44-AC151,AD44-AB151))))</f>
        <v>9863</v>
      </c>
      <c r="AF205" s="71">
        <f>+IF($C$164=0,AI44-AG151,IF($C$164=30,AH44-AF151,IF($C$164=60,AG44-AE151,IF($C$164=90,AF44-AD151,AE44-AC151))))</f>
        <v>9863</v>
      </c>
      <c r="AG205" s="71">
        <f>+IF($C$164=0,AJ44-AH151,IF($C$164=30,AI44-AG151,IF($C$164=60,AH44-AF151,IF($C$164=90,AG44-AE151,AF44-AD151))))</f>
        <v>9863</v>
      </c>
      <c r="AH205" s="71">
        <f>+IF($C$164=0,AK44-AI151,IF($C$164=30,AJ44-AH151,IF($C$164=60,AI44-AG151,IF($C$164=90,AH44-AF151,AG44-AE151))))</f>
        <v>9863</v>
      </c>
      <c r="AI205" s="71">
        <f>+IF($C$164=0,AL44-AJ151,IF($C$164=30,AK44-AI151,IF($C$164=60,AJ44-AH151,IF($C$164=90,AI44-AG151,AH44-AF151))))</f>
        <v>9863</v>
      </c>
      <c r="AJ205" s="71">
        <f>+IF($C$164=0,AM44-AK151,IF($C$164=30,AL44-AJ151,IF($C$164=60,AK44-AI151,IF($C$164=90,AJ44-AH151,AI44-AG151))))</f>
        <v>9863</v>
      </c>
      <c r="AK205" s="71">
        <f>+IF($C$164=0,AN44-AL151,IF($C$164=30,AM44-AK151,IF($C$164=60,AL44-AJ151,IF($C$164=90,AK44-AI151,AJ44-AH151))))</f>
        <v>9863</v>
      </c>
      <c r="AL205" s="71">
        <f>+IF($C$164=0,AO44-AM151,IF($C$164=30,AN44-AL151,IF($C$164=60,AM44-AK151,IF($C$164=90,AL44-AJ151,AK44-AI151))))</f>
        <v>9863</v>
      </c>
      <c r="AM205" s="71">
        <f>+IF($C$164=0,AP44-AN151,IF($C$164=30,AO44-AM151,IF($C$164=60,AN44-AL151,IF($C$164=90,AM44-AK151,AL44-AJ151))))</f>
        <v>9863</v>
      </c>
      <c r="AN205" s="71">
        <f>+IF($C$164=0,AQ44-AO151,IF($C$164=30,AP44-AN151,IF($C$164=60,AO44-AM151,IF($C$164=90,AN44-AL151,AM44-AK151))))</f>
        <v>9863</v>
      </c>
    </row>
    <row r="206" spans="4:40" ht="15" x14ac:dyDescent="0.25">
      <c r="D206" s="55" t="str">
        <f>+D152</f>
        <v>Farmaco 43</v>
      </c>
      <c r="E206" s="72">
        <f>+IF($C$164=0,H45-F152,0)</f>
        <v>0</v>
      </c>
      <c r="F206" s="72">
        <f>+IF($C$164=0,I45-G152,IF($C$164=30,H45-F152,0))</f>
        <v>9863</v>
      </c>
      <c r="G206" s="72">
        <f>+IF($C$164=0,J45-H152,IF($C$164=30,I45-G152,IF($C$164=60,H45-F152,0)))</f>
        <v>9863</v>
      </c>
      <c r="H206" s="72">
        <f>+IF($C$164=0,K45-I152,IF($C$164=30,J45-H152,IF($C$164=60,I45-G152,IF($C$164=90,H45-F152,0))))</f>
        <v>9863</v>
      </c>
      <c r="I206" s="71">
        <f>+IF($C$164=0,L45-J152,IF($C$164=30,K45-I152,IF($C$164=60,J45-H152,IF($C$164=90,I45-G152,H45-F152))))</f>
        <v>9863</v>
      </c>
      <c r="J206" s="71">
        <f>+IF($C$164=0,M45-K152,IF($C$164=30,L45-J152,IF($C$164=60,K45-I152,IF($C$164=90,J45-H152,I45-G152))))</f>
        <v>9863</v>
      </c>
      <c r="K206" s="71">
        <f>+IF($C$164=0,N45-L152,IF($C$164=30,M45-K152,IF($C$164=60,L45-J152,IF($C$164=90,K45-I152,J45-H152))))</f>
        <v>9863</v>
      </c>
      <c r="L206" s="71">
        <f>+IF($C$164=0,O45-M152,IF($C$164=30,N45-L152,IF($C$164=60,M45-K152,IF($C$164=90,L45-J152,K45-I152))))</f>
        <v>9863</v>
      </c>
      <c r="M206" s="71">
        <f>+IF($C$164=0,P45-N152,IF($C$164=30,O45-M152,IF($C$164=60,N45-L152,IF($C$164=90,M45-K152,L45-J152))))</f>
        <v>9863</v>
      </c>
      <c r="N206" s="71">
        <f>+IF($C$164=0,Q45-O152,IF($C$164=30,P45-N152,IF($C$164=60,O45-M152,IF($C$164=90,N45-L152,M45-K152))))</f>
        <v>9863</v>
      </c>
      <c r="O206" s="71">
        <f>+IF($C$164=0,R45-P152,IF($C$164=30,Q45-O152,IF($C$164=60,P45-N152,IF($C$164=90,O45-M152,N45-L152))))</f>
        <v>9863</v>
      </c>
      <c r="P206" s="71">
        <f>+IF($C$164=0,S45-Q152,IF($C$164=30,R45-P152,IF($C$164=60,Q45-O152,IF($C$164=90,P45-N152,O45-M152))))</f>
        <v>9863</v>
      </c>
      <c r="Q206" s="71">
        <f>+IF($C$164=0,T45-R152,IF($C$164=30,S45-Q152,IF($C$164=60,R45-P152,IF($C$164=90,Q45-O152,P45-N152))))</f>
        <v>9863</v>
      </c>
      <c r="R206" s="71">
        <f>+IF($C$164=0,U45-S152,IF($C$164=30,T45-R152,IF($C$164=60,S45-Q152,IF($C$164=90,R45-P152,Q45-O152))))</f>
        <v>9863</v>
      </c>
      <c r="S206" s="71">
        <f>+IF($C$164=0,V45-T152,IF($C$164=30,U45-S152,IF($C$164=60,T45-R152,IF($C$164=90,S45-Q152,R45-P152))))</f>
        <v>9863</v>
      </c>
      <c r="T206" s="71">
        <f>+IF($C$164=0,W45-U152,IF($C$164=30,V45-T152,IF($C$164=60,U45-S152,IF($C$164=90,T45-R152,S45-Q152))))</f>
        <v>9863</v>
      </c>
      <c r="U206" s="71">
        <f>+IF($C$164=0,X45-V152,IF($C$164=30,W45-U152,IF($C$164=60,V45-T152,IF($C$164=90,U45-S152,T45-R152))))</f>
        <v>9863</v>
      </c>
      <c r="V206" s="71">
        <f>+IF($C$164=0,Y45-W152,IF($C$164=30,X45-V152,IF($C$164=60,W45-U152,IF($C$164=90,V45-T152,U45-S152))))</f>
        <v>9863</v>
      </c>
      <c r="W206" s="71">
        <f>+IF($C$164=0,Z45-X152,IF($C$164=30,Y45-W152,IF($C$164=60,X45-V152,IF($C$164=90,W45-U152,V45-T152))))</f>
        <v>9863</v>
      </c>
      <c r="X206" s="71">
        <f>+IF($C$164=0,AA45-Y152,IF($C$164=30,Z45-X152,IF($C$164=60,Y45-W152,IF($C$164=90,X45-V152,W45-U152))))</f>
        <v>9863</v>
      </c>
      <c r="Y206" s="71">
        <f>+IF($C$164=0,AB45-Z152,IF($C$164=30,AA45-Y152,IF($C$164=60,Z45-X152,IF($C$164=90,Y45-W152,X45-V152))))</f>
        <v>9863</v>
      </c>
      <c r="Z206" s="71">
        <f>+IF($C$164=0,AC45-AA152,IF($C$164=30,AB45-Z152,IF($C$164=60,AA45-Y152,IF($C$164=90,Z45-X152,Y45-W152))))</f>
        <v>9863</v>
      </c>
      <c r="AA206" s="71">
        <f>+IF($C$164=0,AD45-AB152,IF($C$164=30,AC45-AA152,IF($C$164=60,AB45-Z152,IF($C$164=90,AA45-Y152,Z45-X152))))</f>
        <v>9863</v>
      </c>
      <c r="AB206" s="71">
        <f>+IF($C$164=0,AE45-AC152,IF($C$164=30,AD45-AB152,IF($C$164=60,AC45-AA152,IF($C$164=90,AB45-Z152,AA45-Y152))))</f>
        <v>9863</v>
      </c>
      <c r="AC206" s="71">
        <f>+IF($C$164=0,AF45-AD152,IF($C$164=30,AE45-AC152,IF($C$164=60,AD45-AB152,IF($C$164=90,AC45-AA152,AB45-Z152))))</f>
        <v>9863</v>
      </c>
      <c r="AD206" s="71">
        <f>+IF($C$164=0,AG45-AE152,IF($C$164=30,AF45-AD152,IF($C$164=60,AE45-AC152,IF($C$164=90,AD45-AB152,AC45-AA152))))</f>
        <v>9863</v>
      </c>
      <c r="AE206" s="71">
        <f>+IF($C$164=0,AH45-AF152,IF($C$164=30,AG45-AE152,IF($C$164=60,AF45-AD152,IF($C$164=90,AE45-AC152,AD45-AB152))))</f>
        <v>9863</v>
      </c>
      <c r="AF206" s="71">
        <f>+IF($C$164=0,AI45-AG152,IF($C$164=30,AH45-AF152,IF($C$164=60,AG45-AE152,IF($C$164=90,AF45-AD152,AE45-AC152))))</f>
        <v>9863</v>
      </c>
      <c r="AG206" s="71">
        <f>+IF($C$164=0,AJ45-AH152,IF($C$164=30,AI45-AG152,IF($C$164=60,AH45-AF152,IF($C$164=90,AG45-AE152,AF45-AD152))))</f>
        <v>9863</v>
      </c>
      <c r="AH206" s="71">
        <f>+IF($C$164=0,AK45-AI152,IF($C$164=30,AJ45-AH152,IF($C$164=60,AI45-AG152,IF($C$164=90,AH45-AF152,AG45-AE152))))</f>
        <v>9863</v>
      </c>
      <c r="AI206" s="71">
        <f>+IF($C$164=0,AL45-AJ152,IF($C$164=30,AK45-AI152,IF($C$164=60,AJ45-AH152,IF($C$164=90,AI45-AG152,AH45-AF152))))</f>
        <v>9863</v>
      </c>
      <c r="AJ206" s="71">
        <f>+IF($C$164=0,AM45-AK152,IF($C$164=30,AL45-AJ152,IF($C$164=60,AK45-AI152,IF($C$164=90,AJ45-AH152,AI45-AG152))))</f>
        <v>9863</v>
      </c>
      <c r="AK206" s="71">
        <f>+IF($C$164=0,AN45-AL152,IF($C$164=30,AM45-AK152,IF($C$164=60,AL45-AJ152,IF($C$164=90,AK45-AI152,AJ45-AH152))))</f>
        <v>9863</v>
      </c>
      <c r="AL206" s="71">
        <f>+IF($C$164=0,AO45-AM152,IF($C$164=30,AN45-AL152,IF($C$164=60,AM45-AK152,IF($C$164=90,AL45-AJ152,AK45-AI152))))</f>
        <v>9863</v>
      </c>
      <c r="AM206" s="71">
        <f>+IF($C$164=0,AP45-AN152,IF($C$164=30,AO45-AM152,IF($C$164=60,AN45-AL152,IF($C$164=90,AM45-AK152,AL45-AJ152))))</f>
        <v>9863</v>
      </c>
      <c r="AN206" s="71">
        <f>+IF($C$164=0,AQ45-AO152,IF($C$164=30,AP45-AN152,IF($C$164=60,AO45-AM152,IF($C$164=90,AN45-AL152,AM45-AK152))))</f>
        <v>9863</v>
      </c>
    </row>
    <row r="207" spans="4:40" ht="15" x14ac:dyDescent="0.25">
      <c r="D207" s="55" t="str">
        <f t="shared" si="14"/>
        <v>Farmaco 44</v>
      </c>
      <c r="E207" s="72">
        <f>+IF($C$164=0,H46-F153,0)</f>
        <v>0</v>
      </c>
      <c r="F207" s="72">
        <f>+IF($C$164=0,I46-G153,IF($C$164=30,H46-F153,0))</f>
        <v>9863</v>
      </c>
      <c r="G207" s="72">
        <f>+IF($C$164=0,J46-H153,IF($C$164=30,I46-G153,IF($C$164=60,H46-F153,0)))</f>
        <v>9863</v>
      </c>
      <c r="H207" s="72">
        <f>+IF($C$164=0,K46-I153,IF($C$164=30,J46-H153,IF($C$164=60,I46-G153,IF($C$164=90,H46-F153,0))))</f>
        <v>9863</v>
      </c>
      <c r="I207" s="71">
        <f>+IF($C$164=0,L46-J153,IF($C$164=30,K46-I153,IF($C$164=60,J46-H153,IF($C$164=90,I46-G153,H46-F153))))</f>
        <v>9863</v>
      </c>
      <c r="J207" s="71">
        <f>+IF($C$164=0,M46-K153,IF($C$164=30,L46-J153,IF($C$164=60,K46-I153,IF($C$164=90,J46-H153,I46-G153))))</f>
        <v>9863</v>
      </c>
      <c r="K207" s="71">
        <f>+IF($C$164=0,N46-L153,IF($C$164=30,M46-K153,IF($C$164=60,L46-J153,IF($C$164=90,K46-I153,J46-H153))))</f>
        <v>9863</v>
      </c>
      <c r="L207" s="71">
        <f>+IF($C$164=0,O46-M153,IF($C$164=30,N46-L153,IF($C$164=60,M46-K153,IF($C$164=90,L46-J153,K46-I153))))</f>
        <v>9863</v>
      </c>
      <c r="M207" s="71">
        <f>+IF($C$164=0,P46-N153,IF($C$164=30,O46-M153,IF($C$164=60,N46-L153,IF($C$164=90,M46-K153,L46-J153))))</f>
        <v>9863</v>
      </c>
      <c r="N207" s="71">
        <f>+IF($C$164=0,Q46-O153,IF($C$164=30,P46-N153,IF($C$164=60,O46-M153,IF($C$164=90,N46-L153,M46-K153))))</f>
        <v>9863</v>
      </c>
      <c r="O207" s="71">
        <f>+IF($C$164=0,R46-P153,IF($C$164=30,Q46-O153,IF($C$164=60,P46-N153,IF($C$164=90,O46-M153,N46-L153))))</f>
        <v>9863</v>
      </c>
      <c r="P207" s="71">
        <f>+IF($C$164=0,S46-Q153,IF($C$164=30,R46-P153,IF($C$164=60,Q46-O153,IF($C$164=90,P46-N153,O46-M153))))</f>
        <v>9863</v>
      </c>
      <c r="Q207" s="71">
        <f>+IF($C$164=0,T46-R153,IF($C$164=30,S46-Q153,IF($C$164=60,R46-P153,IF($C$164=90,Q46-O153,P46-N153))))</f>
        <v>9863</v>
      </c>
      <c r="R207" s="71">
        <f>+IF($C$164=0,U46-S153,IF($C$164=30,T46-R153,IF($C$164=60,S46-Q153,IF($C$164=90,R46-P153,Q46-O153))))</f>
        <v>9863</v>
      </c>
      <c r="S207" s="71">
        <f>+IF($C$164=0,V46-T153,IF($C$164=30,U46-S153,IF($C$164=60,T46-R153,IF($C$164=90,S46-Q153,R46-P153))))</f>
        <v>9863</v>
      </c>
      <c r="T207" s="71">
        <f>+IF($C$164=0,W46-U153,IF($C$164=30,V46-T153,IF($C$164=60,U46-S153,IF($C$164=90,T46-R153,S46-Q153))))</f>
        <v>9863</v>
      </c>
      <c r="U207" s="71">
        <f>+IF($C$164=0,X46-V153,IF($C$164=30,W46-U153,IF($C$164=60,V46-T153,IF($C$164=90,U46-S153,T46-R153))))</f>
        <v>9863</v>
      </c>
      <c r="V207" s="71">
        <f>+IF($C$164=0,Y46-W153,IF($C$164=30,X46-V153,IF($C$164=60,W46-U153,IF($C$164=90,V46-T153,U46-S153))))</f>
        <v>9863</v>
      </c>
      <c r="W207" s="71">
        <f>+IF($C$164=0,Z46-X153,IF($C$164=30,Y46-W153,IF($C$164=60,X46-V153,IF($C$164=90,W46-U153,V46-T153))))</f>
        <v>9863</v>
      </c>
      <c r="X207" s="71">
        <f>+IF($C$164=0,AA46-Y153,IF($C$164=30,Z46-X153,IF($C$164=60,Y46-W153,IF($C$164=90,X46-V153,W46-U153))))</f>
        <v>9863</v>
      </c>
      <c r="Y207" s="71">
        <f>+IF($C$164=0,AB46-Z153,IF($C$164=30,AA46-Y153,IF($C$164=60,Z46-X153,IF($C$164=90,Y46-W153,X46-V153))))</f>
        <v>9863</v>
      </c>
      <c r="Z207" s="71">
        <f>+IF($C$164=0,AC46-AA153,IF($C$164=30,AB46-Z153,IF($C$164=60,AA46-Y153,IF($C$164=90,Z46-X153,Y46-W153))))</f>
        <v>9863</v>
      </c>
      <c r="AA207" s="71">
        <f>+IF($C$164=0,AD46-AB153,IF($C$164=30,AC46-AA153,IF($C$164=60,AB46-Z153,IF($C$164=90,AA46-Y153,Z46-X153))))</f>
        <v>9863</v>
      </c>
      <c r="AB207" s="71">
        <f>+IF($C$164=0,AE46-AC153,IF($C$164=30,AD46-AB153,IF($C$164=60,AC46-AA153,IF($C$164=90,AB46-Z153,AA46-Y153))))</f>
        <v>9863</v>
      </c>
      <c r="AC207" s="71">
        <f>+IF($C$164=0,AF46-AD153,IF($C$164=30,AE46-AC153,IF($C$164=60,AD46-AB153,IF($C$164=90,AC46-AA153,AB46-Z153))))</f>
        <v>9863</v>
      </c>
      <c r="AD207" s="71">
        <f>+IF($C$164=0,AG46-AE153,IF($C$164=30,AF46-AD153,IF($C$164=60,AE46-AC153,IF($C$164=90,AD46-AB153,AC46-AA153))))</f>
        <v>9863</v>
      </c>
      <c r="AE207" s="71">
        <f>+IF($C$164=0,AH46-AF153,IF($C$164=30,AG46-AE153,IF($C$164=60,AF46-AD153,IF($C$164=90,AE46-AC153,AD46-AB153))))</f>
        <v>9863</v>
      </c>
      <c r="AF207" s="71">
        <f>+IF($C$164=0,AI46-AG153,IF($C$164=30,AH46-AF153,IF($C$164=60,AG46-AE153,IF($C$164=90,AF46-AD153,AE46-AC153))))</f>
        <v>9863</v>
      </c>
      <c r="AG207" s="71">
        <f>+IF($C$164=0,AJ46-AH153,IF($C$164=30,AI46-AG153,IF($C$164=60,AH46-AF153,IF($C$164=90,AG46-AE153,AF46-AD153))))</f>
        <v>9863</v>
      </c>
      <c r="AH207" s="71">
        <f>+IF($C$164=0,AK46-AI153,IF($C$164=30,AJ46-AH153,IF($C$164=60,AI46-AG153,IF($C$164=90,AH46-AF153,AG46-AE153))))</f>
        <v>9863</v>
      </c>
      <c r="AI207" s="71">
        <f>+IF($C$164=0,AL46-AJ153,IF($C$164=30,AK46-AI153,IF($C$164=60,AJ46-AH153,IF($C$164=90,AI46-AG153,AH46-AF153))))</f>
        <v>9863</v>
      </c>
      <c r="AJ207" s="71">
        <f>+IF($C$164=0,AM46-AK153,IF($C$164=30,AL46-AJ153,IF($C$164=60,AK46-AI153,IF($C$164=90,AJ46-AH153,AI46-AG153))))</f>
        <v>9863</v>
      </c>
      <c r="AK207" s="71">
        <f>+IF($C$164=0,AN46-AL153,IF($C$164=30,AM46-AK153,IF($C$164=60,AL46-AJ153,IF($C$164=90,AK46-AI153,AJ46-AH153))))</f>
        <v>9863</v>
      </c>
      <c r="AL207" s="71">
        <f>+IF($C$164=0,AO46-AM153,IF($C$164=30,AN46-AL153,IF($C$164=60,AM46-AK153,IF($C$164=90,AL46-AJ153,AK46-AI153))))</f>
        <v>9863</v>
      </c>
      <c r="AM207" s="71">
        <f>+IF($C$164=0,AP46-AN153,IF($C$164=30,AO46-AM153,IF($C$164=60,AN46-AL153,IF($C$164=90,AM46-AK153,AL46-AJ153))))</f>
        <v>9863</v>
      </c>
      <c r="AN207" s="71">
        <f>+IF($C$164=0,AQ46-AO153,IF($C$164=30,AP46-AN153,IF($C$164=60,AO46-AM153,IF($C$164=90,AN46-AL153,AM46-AK153))))</f>
        <v>9863</v>
      </c>
    </row>
    <row r="208" spans="4:40" ht="15" x14ac:dyDescent="0.25">
      <c r="D208" s="55" t="str">
        <f t="shared" si="14"/>
        <v>Farmaco 45</v>
      </c>
      <c r="E208" s="72">
        <f>+IF($C$164=0,H47-F154,0)</f>
        <v>0</v>
      </c>
      <c r="F208" s="72">
        <f>+IF($C$164=0,I47-G154,IF($C$164=30,H47-F154,0))</f>
        <v>9863</v>
      </c>
      <c r="G208" s="72">
        <f>+IF($C$164=0,J47-H154,IF($C$164=30,I47-G154,IF($C$164=60,H47-F154,0)))</f>
        <v>9863</v>
      </c>
      <c r="H208" s="72">
        <f>+IF($C$164=0,K47-I154,IF($C$164=30,J47-H154,IF($C$164=60,I47-G154,IF($C$164=90,H47-F154,0))))</f>
        <v>9863</v>
      </c>
      <c r="I208" s="71">
        <f>+IF($C$164=0,L47-J154,IF($C$164=30,K47-I154,IF($C$164=60,J47-H154,IF($C$164=90,I47-G154,H47-F154))))</f>
        <v>9863</v>
      </c>
      <c r="J208" s="71">
        <f>+IF($C$164=0,M47-K154,IF($C$164=30,L47-J154,IF($C$164=60,K47-I154,IF($C$164=90,J47-H154,I47-G154))))</f>
        <v>9863</v>
      </c>
      <c r="K208" s="71">
        <f>+IF($C$164=0,N47-L154,IF($C$164=30,M47-K154,IF($C$164=60,L47-J154,IF($C$164=90,K47-I154,J47-H154))))</f>
        <v>9863</v>
      </c>
      <c r="L208" s="71">
        <f>+IF($C$164=0,O47-M154,IF($C$164=30,N47-L154,IF($C$164=60,M47-K154,IF($C$164=90,L47-J154,K47-I154))))</f>
        <v>9863</v>
      </c>
      <c r="M208" s="71">
        <f>+IF($C$164=0,P47-N154,IF($C$164=30,O47-M154,IF($C$164=60,N47-L154,IF($C$164=90,M47-K154,L47-J154))))</f>
        <v>9863</v>
      </c>
      <c r="N208" s="71">
        <f>+IF($C$164=0,Q47-O154,IF($C$164=30,P47-N154,IF($C$164=60,O47-M154,IF($C$164=90,N47-L154,M47-K154))))</f>
        <v>9863</v>
      </c>
      <c r="O208" s="71">
        <f>+IF($C$164=0,R47-P154,IF($C$164=30,Q47-O154,IF($C$164=60,P47-N154,IF($C$164=90,O47-M154,N47-L154))))</f>
        <v>9863</v>
      </c>
      <c r="P208" s="71">
        <f>+IF($C$164=0,S47-Q154,IF($C$164=30,R47-P154,IF($C$164=60,Q47-O154,IF($C$164=90,P47-N154,O47-M154))))</f>
        <v>9863</v>
      </c>
      <c r="Q208" s="71">
        <f>+IF($C$164=0,T47-R154,IF($C$164=30,S47-Q154,IF($C$164=60,R47-P154,IF($C$164=90,Q47-O154,P47-N154))))</f>
        <v>9863</v>
      </c>
      <c r="R208" s="71">
        <f>+IF($C$164=0,U47-S154,IF($C$164=30,T47-R154,IF($C$164=60,S47-Q154,IF($C$164=90,R47-P154,Q47-O154))))</f>
        <v>9863</v>
      </c>
      <c r="S208" s="71">
        <f>+IF($C$164=0,V47-T154,IF($C$164=30,U47-S154,IF($C$164=60,T47-R154,IF($C$164=90,S47-Q154,R47-P154))))</f>
        <v>9863</v>
      </c>
      <c r="T208" s="71">
        <f>+IF($C$164=0,W47-U154,IF($C$164=30,V47-T154,IF($C$164=60,U47-S154,IF($C$164=90,T47-R154,S47-Q154))))</f>
        <v>9863</v>
      </c>
      <c r="U208" s="71">
        <f>+IF($C$164=0,X47-V154,IF($C$164=30,W47-U154,IF($C$164=60,V47-T154,IF($C$164=90,U47-S154,T47-R154))))</f>
        <v>9863</v>
      </c>
      <c r="V208" s="71">
        <f>+IF($C$164=0,Y47-W154,IF($C$164=30,X47-V154,IF($C$164=60,W47-U154,IF($C$164=90,V47-T154,U47-S154))))</f>
        <v>9863</v>
      </c>
      <c r="W208" s="71">
        <f>+IF($C$164=0,Z47-X154,IF($C$164=30,Y47-W154,IF($C$164=60,X47-V154,IF($C$164=90,W47-U154,V47-T154))))</f>
        <v>9863</v>
      </c>
      <c r="X208" s="71">
        <f>+IF($C$164=0,AA47-Y154,IF($C$164=30,Z47-X154,IF($C$164=60,Y47-W154,IF($C$164=90,X47-V154,W47-U154))))</f>
        <v>9863</v>
      </c>
      <c r="Y208" s="71">
        <f>+IF($C$164=0,AB47-Z154,IF($C$164=30,AA47-Y154,IF($C$164=60,Z47-X154,IF($C$164=90,Y47-W154,X47-V154))))</f>
        <v>9863</v>
      </c>
      <c r="Z208" s="71">
        <f>+IF($C$164=0,AC47-AA154,IF($C$164=30,AB47-Z154,IF($C$164=60,AA47-Y154,IF($C$164=90,Z47-X154,Y47-W154))))</f>
        <v>9863</v>
      </c>
      <c r="AA208" s="71">
        <f>+IF($C$164=0,AD47-AB154,IF($C$164=30,AC47-AA154,IF($C$164=60,AB47-Z154,IF($C$164=90,AA47-Y154,Z47-X154))))</f>
        <v>9863</v>
      </c>
      <c r="AB208" s="71">
        <f>+IF($C$164=0,AE47-AC154,IF($C$164=30,AD47-AB154,IF($C$164=60,AC47-AA154,IF($C$164=90,AB47-Z154,AA47-Y154))))</f>
        <v>9863</v>
      </c>
      <c r="AC208" s="71">
        <f>+IF($C$164=0,AF47-AD154,IF($C$164=30,AE47-AC154,IF($C$164=60,AD47-AB154,IF($C$164=90,AC47-AA154,AB47-Z154))))</f>
        <v>9863</v>
      </c>
      <c r="AD208" s="71">
        <f>+IF($C$164=0,AG47-AE154,IF($C$164=30,AF47-AD154,IF($C$164=60,AE47-AC154,IF($C$164=90,AD47-AB154,AC47-AA154))))</f>
        <v>9863</v>
      </c>
      <c r="AE208" s="71">
        <f>+IF($C$164=0,AH47-AF154,IF($C$164=30,AG47-AE154,IF($C$164=60,AF47-AD154,IF($C$164=90,AE47-AC154,AD47-AB154))))</f>
        <v>9863</v>
      </c>
      <c r="AF208" s="71">
        <f>+IF($C$164=0,AI47-AG154,IF($C$164=30,AH47-AF154,IF($C$164=60,AG47-AE154,IF($C$164=90,AF47-AD154,AE47-AC154))))</f>
        <v>9863</v>
      </c>
      <c r="AG208" s="71">
        <f>+IF($C$164=0,AJ47-AH154,IF($C$164=30,AI47-AG154,IF($C$164=60,AH47-AF154,IF($C$164=90,AG47-AE154,AF47-AD154))))</f>
        <v>9863</v>
      </c>
      <c r="AH208" s="71">
        <f>+IF($C$164=0,AK47-AI154,IF($C$164=30,AJ47-AH154,IF($C$164=60,AI47-AG154,IF($C$164=90,AH47-AF154,AG47-AE154))))</f>
        <v>9863</v>
      </c>
      <c r="AI208" s="71">
        <f>+IF($C$164=0,AL47-AJ154,IF($C$164=30,AK47-AI154,IF($C$164=60,AJ47-AH154,IF($C$164=90,AI47-AG154,AH47-AF154))))</f>
        <v>9863</v>
      </c>
      <c r="AJ208" s="71">
        <f>+IF($C$164=0,AM47-AK154,IF($C$164=30,AL47-AJ154,IF($C$164=60,AK47-AI154,IF($C$164=90,AJ47-AH154,AI47-AG154))))</f>
        <v>9863</v>
      </c>
      <c r="AK208" s="71">
        <f>+IF($C$164=0,AN47-AL154,IF($C$164=30,AM47-AK154,IF($C$164=60,AL47-AJ154,IF($C$164=90,AK47-AI154,AJ47-AH154))))</f>
        <v>9863</v>
      </c>
      <c r="AL208" s="71">
        <f>+IF($C$164=0,AO47-AM154,IF($C$164=30,AN47-AL154,IF($C$164=60,AM47-AK154,IF($C$164=90,AL47-AJ154,AK47-AI154))))</f>
        <v>9863</v>
      </c>
      <c r="AM208" s="71">
        <f>+IF($C$164=0,AP47-AN154,IF($C$164=30,AO47-AM154,IF($C$164=60,AN47-AL154,IF($C$164=90,AM47-AK154,AL47-AJ154))))</f>
        <v>9863</v>
      </c>
      <c r="AN208" s="71">
        <f>+IF($C$164=0,AQ47-AO154,IF($C$164=30,AP47-AN154,IF($C$164=60,AO47-AM154,IF($C$164=90,AN47-AL154,AM47-AK154))))</f>
        <v>9863</v>
      </c>
    </row>
    <row r="209" spans="4:40" ht="15" x14ac:dyDescent="0.25">
      <c r="D209" s="55" t="str">
        <f t="shared" si="14"/>
        <v>Farmaco 46</v>
      </c>
      <c r="E209" s="72">
        <f>+IF($C$164=0,H48-F155,0)</f>
        <v>0</v>
      </c>
      <c r="F209" s="72">
        <f>+IF($C$164=0,I48-G155,IF($C$164=30,H48-F155,0))</f>
        <v>9863</v>
      </c>
      <c r="G209" s="72">
        <f>+IF($C$164=0,J48-H155,IF($C$164=30,I48-G155,IF($C$164=60,H48-F155,0)))</f>
        <v>9863</v>
      </c>
      <c r="H209" s="72">
        <f>+IF($C$164=0,K48-I155,IF($C$164=30,J48-H155,IF($C$164=60,I48-G155,IF($C$164=90,H48-F155,0))))</f>
        <v>9863</v>
      </c>
      <c r="I209" s="71">
        <f>+IF($C$164=0,L48-J155,IF($C$164=30,K48-I155,IF($C$164=60,J48-H155,IF($C$164=90,I48-G155,H48-F155))))</f>
        <v>9863</v>
      </c>
      <c r="J209" s="71">
        <f>+IF($C$164=0,M48-K155,IF($C$164=30,L48-J155,IF($C$164=60,K48-I155,IF($C$164=90,J48-H155,I48-G155))))</f>
        <v>9863</v>
      </c>
      <c r="K209" s="71">
        <f>+IF($C$164=0,N48-L155,IF($C$164=30,M48-K155,IF($C$164=60,L48-J155,IF($C$164=90,K48-I155,J48-H155))))</f>
        <v>9863</v>
      </c>
      <c r="L209" s="71">
        <f>+IF($C$164=0,O48-M155,IF($C$164=30,N48-L155,IF($C$164=60,M48-K155,IF($C$164=90,L48-J155,K48-I155))))</f>
        <v>9863</v>
      </c>
      <c r="M209" s="71">
        <f>+IF($C$164=0,P48-N155,IF($C$164=30,O48-M155,IF($C$164=60,N48-L155,IF($C$164=90,M48-K155,L48-J155))))</f>
        <v>9863</v>
      </c>
      <c r="N209" s="71">
        <f>+IF($C$164=0,Q48-O155,IF($C$164=30,P48-N155,IF($C$164=60,O48-M155,IF($C$164=90,N48-L155,M48-K155))))</f>
        <v>9863</v>
      </c>
      <c r="O209" s="71">
        <f>+IF($C$164=0,R48-P155,IF($C$164=30,Q48-O155,IF($C$164=60,P48-N155,IF($C$164=90,O48-M155,N48-L155))))</f>
        <v>9863</v>
      </c>
      <c r="P209" s="71">
        <f>+IF($C$164=0,S48-Q155,IF($C$164=30,R48-P155,IF($C$164=60,Q48-O155,IF($C$164=90,P48-N155,O48-M155))))</f>
        <v>9863</v>
      </c>
      <c r="Q209" s="71">
        <f>+IF($C$164=0,T48-R155,IF($C$164=30,S48-Q155,IF($C$164=60,R48-P155,IF($C$164=90,Q48-O155,P48-N155))))</f>
        <v>9863</v>
      </c>
      <c r="R209" s="71">
        <f>+IF($C$164=0,U48-S155,IF($C$164=30,T48-R155,IF($C$164=60,S48-Q155,IF($C$164=90,R48-P155,Q48-O155))))</f>
        <v>9863</v>
      </c>
      <c r="S209" s="71">
        <f>+IF($C$164=0,V48-T155,IF($C$164=30,U48-S155,IF($C$164=60,T48-R155,IF($C$164=90,S48-Q155,R48-P155))))</f>
        <v>9863</v>
      </c>
      <c r="T209" s="71">
        <f>+IF($C$164=0,W48-U155,IF($C$164=30,V48-T155,IF($C$164=60,U48-S155,IF($C$164=90,T48-R155,S48-Q155))))</f>
        <v>9863</v>
      </c>
      <c r="U209" s="71">
        <f>+IF($C$164=0,X48-V155,IF($C$164=30,W48-U155,IF($C$164=60,V48-T155,IF($C$164=90,U48-S155,T48-R155))))</f>
        <v>9863</v>
      </c>
      <c r="V209" s="71">
        <f>+IF($C$164=0,Y48-W155,IF($C$164=30,X48-V155,IF($C$164=60,W48-U155,IF($C$164=90,V48-T155,U48-S155))))</f>
        <v>9863</v>
      </c>
      <c r="W209" s="71">
        <f>+IF($C$164=0,Z48-X155,IF($C$164=30,Y48-W155,IF($C$164=60,X48-V155,IF($C$164=90,W48-U155,V48-T155))))</f>
        <v>9863</v>
      </c>
      <c r="X209" s="71">
        <f>+IF($C$164=0,AA48-Y155,IF($C$164=30,Z48-X155,IF($C$164=60,Y48-W155,IF($C$164=90,X48-V155,W48-U155))))</f>
        <v>9863</v>
      </c>
      <c r="Y209" s="71">
        <f>+IF($C$164=0,AB48-Z155,IF($C$164=30,AA48-Y155,IF($C$164=60,Z48-X155,IF($C$164=90,Y48-W155,X48-V155))))</f>
        <v>9863</v>
      </c>
      <c r="Z209" s="71">
        <f>+IF($C$164=0,AC48-AA155,IF($C$164=30,AB48-Z155,IF($C$164=60,AA48-Y155,IF($C$164=90,Z48-X155,Y48-W155))))</f>
        <v>9863</v>
      </c>
      <c r="AA209" s="71">
        <f>+IF($C$164=0,AD48-AB155,IF($C$164=30,AC48-AA155,IF($C$164=60,AB48-Z155,IF($C$164=90,AA48-Y155,Z48-X155))))</f>
        <v>9863</v>
      </c>
      <c r="AB209" s="71">
        <f>+IF($C$164=0,AE48-AC155,IF($C$164=30,AD48-AB155,IF($C$164=60,AC48-AA155,IF($C$164=90,AB48-Z155,AA48-Y155))))</f>
        <v>9863</v>
      </c>
      <c r="AC209" s="71">
        <f>+IF($C$164=0,AF48-AD155,IF($C$164=30,AE48-AC155,IF($C$164=60,AD48-AB155,IF($C$164=90,AC48-AA155,AB48-Z155))))</f>
        <v>9863</v>
      </c>
      <c r="AD209" s="71">
        <f>+IF($C$164=0,AG48-AE155,IF($C$164=30,AF48-AD155,IF($C$164=60,AE48-AC155,IF($C$164=90,AD48-AB155,AC48-AA155))))</f>
        <v>9863</v>
      </c>
      <c r="AE209" s="71">
        <f>+IF($C$164=0,AH48-AF155,IF($C$164=30,AG48-AE155,IF($C$164=60,AF48-AD155,IF($C$164=90,AE48-AC155,AD48-AB155))))</f>
        <v>9863</v>
      </c>
      <c r="AF209" s="71">
        <f>+IF($C$164=0,AI48-AG155,IF($C$164=30,AH48-AF155,IF($C$164=60,AG48-AE155,IF($C$164=90,AF48-AD155,AE48-AC155))))</f>
        <v>9863</v>
      </c>
      <c r="AG209" s="71">
        <f>+IF($C$164=0,AJ48-AH155,IF($C$164=30,AI48-AG155,IF($C$164=60,AH48-AF155,IF($C$164=90,AG48-AE155,AF48-AD155))))</f>
        <v>9863</v>
      </c>
      <c r="AH209" s="71">
        <f>+IF($C$164=0,AK48-AI155,IF($C$164=30,AJ48-AH155,IF($C$164=60,AI48-AG155,IF($C$164=90,AH48-AF155,AG48-AE155))))</f>
        <v>9863</v>
      </c>
      <c r="AI209" s="71">
        <f>+IF($C$164=0,AL48-AJ155,IF($C$164=30,AK48-AI155,IF($C$164=60,AJ48-AH155,IF($C$164=90,AI48-AG155,AH48-AF155))))</f>
        <v>9863</v>
      </c>
      <c r="AJ209" s="71">
        <f>+IF($C$164=0,AM48-AK155,IF($C$164=30,AL48-AJ155,IF($C$164=60,AK48-AI155,IF($C$164=90,AJ48-AH155,AI48-AG155))))</f>
        <v>9863</v>
      </c>
      <c r="AK209" s="71">
        <f>+IF($C$164=0,AN48-AL155,IF($C$164=30,AM48-AK155,IF($C$164=60,AL48-AJ155,IF($C$164=90,AK48-AI155,AJ48-AH155))))</f>
        <v>9863</v>
      </c>
      <c r="AL209" s="71">
        <f>+IF($C$164=0,AO48-AM155,IF($C$164=30,AN48-AL155,IF($C$164=60,AM48-AK155,IF($C$164=90,AL48-AJ155,AK48-AI155))))</f>
        <v>9863</v>
      </c>
      <c r="AM209" s="71">
        <f>+IF($C$164=0,AP48-AN155,IF($C$164=30,AO48-AM155,IF($C$164=60,AN48-AL155,IF($C$164=90,AM48-AK155,AL48-AJ155))))</f>
        <v>9863</v>
      </c>
      <c r="AN209" s="71">
        <f>+IF($C$164=0,AQ48-AO155,IF($C$164=30,AP48-AN155,IF($C$164=60,AO48-AM155,IF($C$164=90,AN48-AL155,AM48-AK155))))</f>
        <v>9863</v>
      </c>
    </row>
    <row r="210" spans="4:40" ht="15" x14ac:dyDescent="0.25">
      <c r="D210" s="55" t="str">
        <f t="shared" si="14"/>
        <v>Farmaco 47</v>
      </c>
      <c r="E210" s="72">
        <f>+IF($C$164=0,H49-F156,0)</f>
        <v>0</v>
      </c>
      <c r="F210" s="72">
        <f>+IF($C$164=0,I49-G156,IF($C$164=30,H49-F156,0))</f>
        <v>9863</v>
      </c>
      <c r="G210" s="72">
        <f>+IF($C$164=0,J49-H156,IF($C$164=30,I49-G156,IF($C$164=60,H49-F156,0)))</f>
        <v>9863</v>
      </c>
      <c r="H210" s="72">
        <f>+IF($C$164=0,K49-I156,IF($C$164=30,J49-H156,IF($C$164=60,I49-G156,IF($C$164=90,H49-F156,0))))</f>
        <v>9863</v>
      </c>
      <c r="I210" s="71">
        <f>+IF($C$164=0,L49-J156,IF($C$164=30,K49-I156,IF($C$164=60,J49-H156,IF($C$164=90,I49-G156,H49-F156))))</f>
        <v>9863</v>
      </c>
      <c r="J210" s="71">
        <f>+IF($C$164=0,M49-K156,IF($C$164=30,L49-J156,IF($C$164=60,K49-I156,IF($C$164=90,J49-H156,I49-G156))))</f>
        <v>9863</v>
      </c>
      <c r="K210" s="71">
        <f>+IF($C$164=0,N49-L156,IF($C$164=30,M49-K156,IF($C$164=60,L49-J156,IF($C$164=90,K49-I156,J49-H156))))</f>
        <v>9863</v>
      </c>
      <c r="L210" s="71">
        <f>+IF($C$164=0,O49-M156,IF($C$164=30,N49-L156,IF($C$164=60,M49-K156,IF($C$164=90,L49-J156,K49-I156))))</f>
        <v>9863</v>
      </c>
      <c r="M210" s="71">
        <f>+IF($C$164=0,P49-N156,IF($C$164=30,O49-M156,IF($C$164=60,N49-L156,IF($C$164=90,M49-K156,L49-J156))))</f>
        <v>9863</v>
      </c>
      <c r="N210" s="71">
        <f>+IF($C$164=0,Q49-O156,IF($C$164=30,P49-N156,IF($C$164=60,O49-M156,IF($C$164=90,N49-L156,M49-K156))))</f>
        <v>9863</v>
      </c>
      <c r="O210" s="71">
        <f>+IF($C$164=0,R49-P156,IF($C$164=30,Q49-O156,IF($C$164=60,P49-N156,IF($C$164=90,O49-M156,N49-L156))))</f>
        <v>9863</v>
      </c>
      <c r="P210" s="71">
        <f>+IF($C$164=0,S49-Q156,IF($C$164=30,R49-P156,IF($C$164=60,Q49-O156,IF($C$164=90,P49-N156,O49-M156))))</f>
        <v>9863</v>
      </c>
      <c r="Q210" s="71">
        <f>+IF($C$164=0,T49-R156,IF($C$164=30,S49-Q156,IF($C$164=60,R49-P156,IF($C$164=90,Q49-O156,P49-N156))))</f>
        <v>9863</v>
      </c>
      <c r="R210" s="71">
        <f>+IF($C$164=0,U49-S156,IF($C$164=30,T49-R156,IF($C$164=60,S49-Q156,IF($C$164=90,R49-P156,Q49-O156))))</f>
        <v>9863</v>
      </c>
      <c r="S210" s="71">
        <f>+IF($C$164=0,V49-T156,IF($C$164=30,U49-S156,IF($C$164=60,T49-R156,IF($C$164=90,S49-Q156,R49-P156))))</f>
        <v>9863</v>
      </c>
      <c r="T210" s="71">
        <f>+IF($C$164=0,W49-U156,IF($C$164=30,V49-T156,IF($C$164=60,U49-S156,IF($C$164=90,T49-R156,S49-Q156))))</f>
        <v>9863</v>
      </c>
      <c r="U210" s="71">
        <f>+IF($C$164=0,X49-V156,IF($C$164=30,W49-U156,IF($C$164=60,V49-T156,IF($C$164=90,U49-S156,T49-R156))))</f>
        <v>9863</v>
      </c>
      <c r="V210" s="71">
        <f>+IF($C$164=0,Y49-W156,IF($C$164=30,X49-V156,IF($C$164=60,W49-U156,IF($C$164=90,V49-T156,U49-S156))))</f>
        <v>9863</v>
      </c>
      <c r="W210" s="71">
        <f>+IF($C$164=0,Z49-X156,IF($C$164=30,Y49-W156,IF($C$164=60,X49-V156,IF($C$164=90,W49-U156,V49-T156))))</f>
        <v>9863</v>
      </c>
      <c r="X210" s="71">
        <f>+IF($C$164=0,AA49-Y156,IF($C$164=30,Z49-X156,IF($C$164=60,Y49-W156,IF($C$164=90,X49-V156,W49-U156))))</f>
        <v>9863</v>
      </c>
      <c r="Y210" s="71">
        <f>+IF($C$164=0,AB49-Z156,IF($C$164=30,AA49-Y156,IF($C$164=60,Z49-X156,IF($C$164=90,Y49-W156,X49-V156))))</f>
        <v>9863</v>
      </c>
      <c r="Z210" s="71">
        <f>+IF($C$164=0,AC49-AA156,IF($C$164=30,AB49-Z156,IF($C$164=60,AA49-Y156,IF($C$164=90,Z49-X156,Y49-W156))))</f>
        <v>9863</v>
      </c>
      <c r="AA210" s="71">
        <f>+IF($C$164=0,AD49-AB156,IF($C$164=30,AC49-AA156,IF($C$164=60,AB49-Z156,IF($C$164=90,AA49-Y156,Z49-X156))))</f>
        <v>9863</v>
      </c>
      <c r="AB210" s="71">
        <f>+IF($C$164=0,AE49-AC156,IF($C$164=30,AD49-AB156,IF($C$164=60,AC49-AA156,IF($C$164=90,AB49-Z156,AA49-Y156))))</f>
        <v>9863</v>
      </c>
      <c r="AC210" s="71">
        <f>+IF($C$164=0,AF49-AD156,IF($C$164=30,AE49-AC156,IF($C$164=60,AD49-AB156,IF($C$164=90,AC49-AA156,AB49-Z156))))</f>
        <v>9863</v>
      </c>
      <c r="AD210" s="71">
        <f>+IF($C$164=0,AG49-AE156,IF($C$164=30,AF49-AD156,IF($C$164=60,AE49-AC156,IF($C$164=90,AD49-AB156,AC49-AA156))))</f>
        <v>9863</v>
      </c>
      <c r="AE210" s="71">
        <f>+IF($C$164=0,AH49-AF156,IF($C$164=30,AG49-AE156,IF($C$164=60,AF49-AD156,IF($C$164=90,AE49-AC156,AD49-AB156))))</f>
        <v>9863</v>
      </c>
      <c r="AF210" s="71">
        <f>+IF($C$164=0,AI49-AG156,IF($C$164=30,AH49-AF156,IF($C$164=60,AG49-AE156,IF($C$164=90,AF49-AD156,AE49-AC156))))</f>
        <v>9863</v>
      </c>
      <c r="AG210" s="71">
        <f>+IF($C$164=0,AJ49-AH156,IF($C$164=30,AI49-AG156,IF($C$164=60,AH49-AF156,IF($C$164=90,AG49-AE156,AF49-AD156))))</f>
        <v>9863</v>
      </c>
      <c r="AH210" s="71">
        <f>+IF($C$164=0,AK49-AI156,IF($C$164=30,AJ49-AH156,IF($C$164=60,AI49-AG156,IF($C$164=90,AH49-AF156,AG49-AE156))))</f>
        <v>9863</v>
      </c>
      <c r="AI210" s="71">
        <f>+IF($C$164=0,AL49-AJ156,IF($C$164=30,AK49-AI156,IF($C$164=60,AJ49-AH156,IF($C$164=90,AI49-AG156,AH49-AF156))))</f>
        <v>9863</v>
      </c>
      <c r="AJ210" s="71">
        <f>+IF($C$164=0,AM49-AK156,IF($C$164=30,AL49-AJ156,IF($C$164=60,AK49-AI156,IF($C$164=90,AJ49-AH156,AI49-AG156))))</f>
        <v>9863</v>
      </c>
      <c r="AK210" s="71">
        <f>+IF($C$164=0,AN49-AL156,IF($C$164=30,AM49-AK156,IF($C$164=60,AL49-AJ156,IF($C$164=90,AK49-AI156,AJ49-AH156))))</f>
        <v>9863</v>
      </c>
      <c r="AL210" s="71">
        <f>+IF($C$164=0,AO49-AM156,IF($C$164=30,AN49-AL156,IF($C$164=60,AM49-AK156,IF($C$164=90,AL49-AJ156,AK49-AI156))))</f>
        <v>9863</v>
      </c>
      <c r="AM210" s="71">
        <f>+IF($C$164=0,AP49-AN156,IF($C$164=30,AO49-AM156,IF($C$164=60,AN49-AL156,IF($C$164=90,AM49-AK156,AL49-AJ156))))</f>
        <v>9863</v>
      </c>
      <c r="AN210" s="71">
        <f>+IF($C$164=0,AQ49-AO156,IF($C$164=30,AP49-AN156,IF($C$164=60,AO49-AM156,IF($C$164=90,AN49-AL156,AM49-AK156))))</f>
        <v>9863</v>
      </c>
    </row>
    <row r="211" spans="4:40" ht="15" x14ac:dyDescent="0.25">
      <c r="D211" s="55" t="str">
        <f t="shared" si="14"/>
        <v>Farmaco 48</v>
      </c>
      <c r="E211" s="72">
        <f>+IF($C$164=0,H50-F157,0)</f>
        <v>0</v>
      </c>
      <c r="F211" s="72">
        <f>+IF($C$164=0,I50-G157,IF($C$164=30,H50-F157,0))</f>
        <v>9863</v>
      </c>
      <c r="G211" s="72">
        <f>+IF($C$164=0,J50-H157,IF($C$164=30,I50-G157,IF($C$164=60,H50-F157,0)))</f>
        <v>9863</v>
      </c>
      <c r="H211" s="72">
        <f>+IF($C$164=0,K50-I157,IF($C$164=30,J50-H157,IF($C$164=60,I50-G157,IF($C$164=90,H50-F157,0))))</f>
        <v>9863</v>
      </c>
      <c r="I211" s="71">
        <f>+IF($C$164=0,L50-J157,IF($C$164=30,K50-I157,IF($C$164=60,J50-H157,IF($C$164=90,I50-G157,H50-F157))))</f>
        <v>9863</v>
      </c>
      <c r="J211" s="71">
        <f>+IF($C$164=0,M50-K157,IF($C$164=30,L50-J157,IF($C$164=60,K50-I157,IF($C$164=90,J50-H157,I50-G157))))</f>
        <v>9863</v>
      </c>
      <c r="K211" s="71">
        <f>+IF($C$164=0,N50-L157,IF($C$164=30,M50-K157,IF($C$164=60,L50-J157,IF($C$164=90,K50-I157,J50-H157))))</f>
        <v>9863</v>
      </c>
      <c r="L211" s="71">
        <f>+IF($C$164=0,O50-M157,IF($C$164=30,N50-L157,IF($C$164=60,M50-K157,IF($C$164=90,L50-J157,K50-I157))))</f>
        <v>9863</v>
      </c>
      <c r="M211" s="71">
        <f>+IF($C$164=0,P50-N157,IF($C$164=30,O50-M157,IF($C$164=60,N50-L157,IF($C$164=90,M50-K157,L50-J157))))</f>
        <v>9863</v>
      </c>
      <c r="N211" s="71">
        <f>+IF($C$164=0,Q50-O157,IF($C$164=30,P50-N157,IF($C$164=60,O50-M157,IF($C$164=90,N50-L157,M50-K157))))</f>
        <v>9863</v>
      </c>
      <c r="O211" s="71">
        <f>+IF($C$164=0,R50-P157,IF($C$164=30,Q50-O157,IF($C$164=60,P50-N157,IF($C$164=90,O50-M157,N50-L157))))</f>
        <v>9863</v>
      </c>
      <c r="P211" s="71">
        <f>+IF($C$164=0,S50-Q157,IF($C$164=30,R50-P157,IF($C$164=60,Q50-O157,IF($C$164=90,P50-N157,O50-M157))))</f>
        <v>9863</v>
      </c>
      <c r="Q211" s="71">
        <f>+IF($C$164=0,T50-R157,IF($C$164=30,S50-Q157,IF($C$164=60,R50-P157,IF($C$164=90,Q50-O157,P50-N157))))</f>
        <v>9863</v>
      </c>
      <c r="R211" s="71">
        <f>+IF($C$164=0,U50-S157,IF($C$164=30,T50-R157,IF($C$164=60,S50-Q157,IF($C$164=90,R50-P157,Q50-O157))))</f>
        <v>9863</v>
      </c>
      <c r="S211" s="71">
        <f>+IF($C$164=0,V50-T157,IF($C$164=30,U50-S157,IF($C$164=60,T50-R157,IF($C$164=90,S50-Q157,R50-P157))))</f>
        <v>9863</v>
      </c>
      <c r="T211" s="71">
        <f>+IF($C$164=0,W50-U157,IF($C$164=30,V50-T157,IF($C$164=60,U50-S157,IF($C$164=90,T50-R157,S50-Q157))))</f>
        <v>9863</v>
      </c>
      <c r="U211" s="71">
        <f>+IF($C$164=0,X50-V157,IF($C$164=30,W50-U157,IF($C$164=60,V50-T157,IF($C$164=90,U50-S157,T50-R157))))</f>
        <v>9863</v>
      </c>
      <c r="V211" s="71">
        <f>+IF($C$164=0,Y50-W157,IF($C$164=30,X50-V157,IF($C$164=60,W50-U157,IF($C$164=90,V50-T157,U50-S157))))</f>
        <v>9863</v>
      </c>
      <c r="W211" s="71">
        <f>+IF($C$164=0,Z50-X157,IF($C$164=30,Y50-W157,IF($C$164=60,X50-V157,IF($C$164=90,W50-U157,V50-T157))))</f>
        <v>9863</v>
      </c>
      <c r="X211" s="71">
        <f>+IF($C$164=0,AA50-Y157,IF($C$164=30,Z50-X157,IF($C$164=60,Y50-W157,IF($C$164=90,X50-V157,W50-U157))))</f>
        <v>9863</v>
      </c>
      <c r="Y211" s="71">
        <f>+IF($C$164=0,AB50-Z157,IF($C$164=30,AA50-Y157,IF($C$164=60,Z50-X157,IF($C$164=90,Y50-W157,X50-V157))))</f>
        <v>9863</v>
      </c>
      <c r="Z211" s="71">
        <f>+IF($C$164=0,AC50-AA157,IF($C$164=30,AB50-Z157,IF($C$164=60,AA50-Y157,IF($C$164=90,Z50-X157,Y50-W157))))</f>
        <v>9863</v>
      </c>
      <c r="AA211" s="71">
        <f>+IF($C$164=0,AD50-AB157,IF($C$164=30,AC50-AA157,IF($C$164=60,AB50-Z157,IF($C$164=90,AA50-Y157,Z50-X157))))</f>
        <v>9863</v>
      </c>
      <c r="AB211" s="71">
        <f>+IF($C$164=0,AE50-AC157,IF($C$164=30,AD50-AB157,IF($C$164=60,AC50-AA157,IF($C$164=90,AB50-Z157,AA50-Y157))))</f>
        <v>9863</v>
      </c>
      <c r="AC211" s="71">
        <f>+IF($C$164=0,AF50-AD157,IF($C$164=30,AE50-AC157,IF($C$164=60,AD50-AB157,IF($C$164=90,AC50-AA157,AB50-Z157))))</f>
        <v>9863</v>
      </c>
      <c r="AD211" s="71">
        <f>+IF($C$164=0,AG50-AE157,IF($C$164=30,AF50-AD157,IF($C$164=60,AE50-AC157,IF($C$164=90,AD50-AB157,AC50-AA157))))</f>
        <v>9863</v>
      </c>
      <c r="AE211" s="71">
        <f>+IF($C$164=0,AH50-AF157,IF($C$164=30,AG50-AE157,IF($C$164=60,AF50-AD157,IF($C$164=90,AE50-AC157,AD50-AB157))))</f>
        <v>9863</v>
      </c>
      <c r="AF211" s="71">
        <f>+IF($C$164=0,AI50-AG157,IF($C$164=30,AH50-AF157,IF($C$164=60,AG50-AE157,IF($C$164=90,AF50-AD157,AE50-AC157))))</f>
        <v>9863</v>
      </c>
      <c r="AG211" s="71">
        <f>+IF($C$164=0,AJ50-AH157,IF($C$164=30,AI50-AG157,IF($C$164=60,AH50-AF157,IF($C$164=90,AG50-AE157,AF50-AD157))))</f>
        <v>9863</v>
      </c>
      <c r="AH211" s="71">
        <f>+IF($C$164=0,AK50-AI157,IF($C$164=30,AJ50-AH157,IF($C$164=60,AI50-AG157,IF($C$164=90,AH50-AF157,AG50-AE157))))</f>
        <v>9863</v>
      </c>
      <c r="AI211" s="71">
        <f>+IF($C$164=0,AL50-AJ157,IF($C$164=30,AK50-AI157,IF($C$164=60,AJ50-AH157,IF($C$164=90,AI50-AG157,AH50-AF157))))</f>
        <v>9863</v>
      </c>
      <c r="AJ211" s="71">
        <f>+IF($C$164=0,AM50-AK157,IF($C$164=30,AL50-AJ157,IF($C$164=60,AK50-AI157,IF($C$164=90,AJ50-AH157,AI50-AG157))))</f>
        <v>9863</v>
      </c>
      <c r="AK211" s="71">
        <f>+IF($C$164=0,AN50-AL157,IF($C$164=30,AM50-AK157,IF($C$164=60,AL50-AJ157,IF($C$164=90,AK50-AI157,AJ50-AH157))))</f>
        <v>9863</v>
      </c>
      <c r="AL211" s="71">
        <f>+IF($C$164=0,AO50-AM157,IF($C$164=30,AN50-AL157,IF($C$164=60,AM50-AK157,IF($C$164=90,AL50-AJ157,AK50-AI157))))</f>
        <v>9863</v>
      </c>
      <c r="AM211" s="71">
        <f>+IF($C$164=0,AP50-AN157,IF($C$164=30,AO50-AM157,IF($C$164=60,AN50-AL157,IF($C$164=90,AM50-AK157,AL50-AJ157))))</f>
        <v>9863</v>
      </c>
      <c r="AN211" s="71">
        <f>+IF($C$164=0,AQ50-AO157,IF($C$164=30,AP50-AN157,IF($C$164=60,AO50-AM157,IF($C$164=90,AN50-AL157,AM50-AK157))))</f>
        <v>9863</v>
      </c>
    </row>
    <row r="212" spans="4:40" ht="15" x14ac:dyDescent="0.25">
      <c r="D212" s="55" t="str">
        <f t="shared" si="14"/>
        <v>Farmaco 49</v>
      </c>
      <c r="E212" s="72">
        <f>+IF($C$164=0,H51-F158,0)</f>
        <v>0</v>
      </c>
      <c r="F212" s="72">
        <f>+IF($C$164=0,I51-G158,IF($C$164=30,H51-F158,0))</f>
        <v>9863</v>
      </c>
      <c r="G212" s="72">
        <f>+IF($C$164=0,J51-H158,IF($C$164=30,I51-G158,IF($C$164=60,H51-F158,0)))</f>
        <v>9863</v>
      </c>
      <c r="H212" s="72">
        <f>+IF($C$164=0,K51-I158,IF($C$164=30,J51-H158,IF($C$164=60,I51-G158,IF($C$164=90,H51-F158,0))))</f>
        <v>9863</v>
      </c>
      <c r="I212" s="71">
        <f>+IF($C$164=0,L51-J158,IF($C$164=30,K51-I158,IF($C$164=60,J51-H158,IF($C$164=90,I51-G158,H51-F158))))</f>
        <v>9863</v>
      </c>
      <c r="J212" s="71">
        <f>+IF($C$164=0,M51-K158,IF($C$164=30,L51-J158,IF($C$164=60,K51-I158,IF($C$164=90,J51-H158,I51-G158))))</f>
        <v>9863</v>
      </c>
      <c r="K212" s="71">
        <f>+IF($C$164=0,N51-L158,IF($C$164=30,M51-K158,IF($C$164=60,L51-J158,IF($C$164=90,K51-I158,J51-H158))))</f>
        <v>9863</v>
      </c>
      <c r="L212" s="71">
        <f>+IF($C$164=0,O51-M158,IF($C$164=30,N51-L158,IF($C$164=60,M51-K158,IF($C$164=90,L51-J158,K51-I158))))</f>
        <v>9863</v>
      </c>
      <c r="M212" s="71">
        <f>+IF($C$164=0,P51-N158,IF($C$164=30,O51-M158,IF($C$164=60,N51-L158,IF($C$164=90,M51-K158,L51-J158))))</f>
        <v>9863</v>
      </c>
      <c r="N212" s="71">
        <f>+IF($C$164=0,Q51-O158,IF($C$164=30,P51-N158,IF($C$164=60,O51-M158,IF($C$164=90,N51-L158,M51-K158))))</f>
        <v>9863</v>
      </c>
      <c r="O212" s="71">
        <f>+IF($C$164=0,R51-P158,IF($C$164=30,Q51-O158,IF($C$164=60,P51-N158,IF($C$164=90,O51-M158,N51-L158))))</f>
        <v>9863</v>
      </c>
      <c r="P212" s="71">
        <f>+IF($C$164=0,S51-Q158,IF($C$164=30,R51-P158,IF($C$164=60,Q51-O158,IF($C$164=90,P51-N158,O51-M158))))</f>
        <v>9863</v>
      </c>
      <c r="Q212" s="71">
        <f>+IF($C$164=0,T51-R158,IF($C$164=30,S51-Q158,IF($C$164=60,R51-P158,IF($C$164=90,Q51-O158,P51-N158))))</f>
        <v>9863</v>
      </c>
      <c r="R212" s="71">
        <f>+IF($C$164=0,U51-S158,IF($C$164=30,T51-R158,IF($C$164=60,S51-Q158,IF($C$164=90,R51-P158,Q51-O158))))</f>
        <v>9863</v>
      </c>
      <c r="S212" s="71">
        <f>+IF($C$164=0,V51-T158,IF($C$164=30,U51-S158,IF($C$164=60,T51-R158,IF($C$164=90,S51-Q158,R51-P158))))</f>
        <v>9863</v>
      </c>
      <c r="T212" s="71">
        <f>+IF($C$164=0,W51-U158,IF($C$164=30,V51-T158,IF($C$164=60,U51-S158,IF($C$164=90,T51-R158,S51-Q158))))</f>
        <v>9863</v>
      </c>
      <c r="U212" s="71">
        <f>+IF($C$164=0,X51-V158,IF($C$164=30,W51-U158,IF($C$164=60,V51-T158,IF($C$164=90,U51-S158,T51-R158))))</f>
        <v>9863</v>
      </c>
      <c r="V212" s="71">
        <f>+IF($C$164=0,Y51-W158,IF($C$164=30,X51-V158,IF($C$164=60,W51-U158,IF($C$164=90,V51-T158,U51-S158))))</f>
        <v>9863</v>
      </c>
      <c r="W212" s="71">
        <f>+IF($C$164=0,Z51-X158,IF($C$164=30,Y51-W158,IF($C$164=60,X51-V158,IF($C$164=90,W51-U158,V51-T158))))</f>
        <v>9863</v>
      </c>
      <c r="X212" s="71">
        <f>+IF($C$164=0,AA51-Y158,IF($C$164=30,Z51-X158,IF($C$164=60,Y51-W158,IF($C$164=90,X51-V158,W51-U158))))</f>
        <v>9863</v>
      </c>
      <c r="Y212" s="71">
        <f>+IF($C$164=0,AB51-Z158,IF($C$164=30,AA51-Y158,IF($C$164=60,Z51-X158,IF($C$164=90,Y51-W158,X51-V158))))</f>
        <v>9863</v>
      </c>
      <c r="Z212" s="71">
        <f>+IF($C$164=0,AC51-AA158,IF($C$164=30,AB51-Z158,IF($C$164=60,AA51-Y158,IF($C$164=90,Z51-X158,Y51-W158))))</f>
        <v>9863</v>
      </c>
      <c r="AA212" s="71">
        <f>+IF($C$164=0,AD51-AB158,IF($C$164=30,AC51-AA158,IF($C$164=60,AB51-Z158,IF($C$164=90,AA51-Y158,Z51-X158))))</f>
        <v>9863</v>
      </c>
      <c r="AB212" s="71">
        <f>+IF($C$164=0,AE51-AC158,IF($C$164=30,AD51-AB158,IF($C$164=60,AC51-AA158,IF($C$164=90,AB51-Z158,AA51-Y158))))</f>
        <v>9863</v>
      </c>
      <c r="AC212" s="71">
        <f>+IF($C$164=0,AF51-AD158,IF($C$164=30,AE51-AC158,IF($C$164=60,AD51-AB158,IF($C$164=90,AC51-AA158,AB51-Z158))))</f>
        <v>9863</v>
      </c>
      <c r="AD212" s="71">
        <f>+IF($C$164=0,AG51-AE158,IF($C$164=30,AF51-AD158,IF($C$164=60,AE51-AC158,IF($C$164=90,AD51-AB158,AC51-AA158))))</f>
        <v>9863</v>
      </c>
      <c r="AE212" s="71">
        <f>+IF($C$164=0,AH51-AF158,IF($C$164=30,AG51-AE158,IF($C$164=60,AF51-AD158,IF($C$164=90,AE51-AC158,AD51-AB158))))</f>
        <v>9863</v>
      </c>
      <c r="AF212" s="71">
        <f>+IF($C$164=0,AI51-AG158,IF($C$164=30,AH51-AF158,IF($C$164=60,AG51-AE158,IF($C$164=90,AF51-AD158,AE51-AC158))))</f>
        <v>9863</v>
      </c>
      <c r="AG212" s="71">
        <f>+IF($C$164=0,AJ51-AH158,IF($C$164=30,AI51-AG158,IF($C$164=60,AH51-AF158,IF($C$164=90,AG51-AE158,AF51-AD158))))</f>
        <v>9863</v>
      </c>
      <c r="AH212" s="71">
        <f>+IF($C$164=0,AK51-AI158,IF($C$164=30,AJ51-AH158,IF($C$164=60,AI51-AG158,IF($C$164=90,AH51-AF158,AG51-AE158))))</f>
        <v>9863</v>
      </c>
      <c r="AI212" s="71">
        <f>+IF($C$164=0,AL51-AJ158,IF($C$164=30,AK51-AI158,IF($C$164=60,AJ51-AH158,IF($C$164=90,AI51-AG158,AH51-AF158))))</f>
        <v>9863</v>
      </c>
      <c r="AJ212" s="71">
        <f>+IF($C$164=0,AM51-AK158,IF($C$164=30,AL51-AJ158,IF($C$164=60,AK51-AI158,IF($C$164=90,AJ51-AH158,AI51-AG158))))</f>
        <v>9863</v>
      </c>
      <c r="AK212" s="71">
        <f>+IF($C$164=0,AN51-AL158,IF($C$164=30,AM51-AK158,IF($C$164=60,AL51-AJ158,IF($C$164=90,AK51-AI158,AJ51-AH158))))</f>
        <v>9863</v>
      </c>
      <c r="AL212" s="71">
        <f>+IF($C$164=0,AO51-AM158,IF($C$164=30,AN51-AL158,IF($C$164=60,AM51-AK158,IF($C$164=90,AL51-AJ158,AK51-AI158))))</f>
        <v>9863</v>
      </c>
      <c r="AM212" s="71">
        <f>+IF($C$164=0,AP51-AN158,IF($C$164=30,AO51-AM158,IF($C$164=60,AN51-AL158,IF($C$164=90,AM51-AK158,AL51-AJ158))))</f>
        <v>9863</v>
      </c>
      <c r="AN212" s="71">
        <f>+IF($C$164=0,AQ51-AO158,IF($C$164=30,AP51-AN158,IF($C$164=60,AO51-AM158,IF($C$164=90,AN51-AL158,AM51-AK158))))</f>
        <v>9863</v>
      </c>
    </row>
    <row r="213" spans="4:40" ht="15" x14ac:dyDescent="0.25">
      <c r="D213" s="55" t="str">
        <f>+D159</f>
        <v>Farmaco 50</v>
      </c>
      <c r="E213" s="72">
        <f>+IF($C$164=0,H52-F159,0)</f>
        <v>0</v>
      </c>
      <c r="F213" s="72">
        <f>+IF($C$164=0,I52-G159,IF($C$164=30,H52-F159,0))</f>
        <v>9863</v>
      </c>
      <c r="G213" s="72">
        <f>+IF($C$164=0,J52-H159,IF($C$164=30,I52-G159,IF($C$164=60,H52-F159,0)))</f>
        <v>9863</v>
      </c>
      <c r="H213" s="72">
        <f>+IF($C$164=0,K52-I159,IF($C$164=30,J52-H159,IF($C$164=60,I52-G159,IF($C$164=90,H52-F159,0))))</f>
        <v>9863</v>
      </c>
      <c r="I213" s="71">
        <f>+IF($C$164=0,L52-J159,IF($C$164=30,K52-I159,IF($C$164=60,J52-H159,IF($C$164=90,I52-G159,H52-F159))))</f>
        <v>9863</v>
      </c>
      <c r="J213" s="71">
        <f>+IF($C$164=0,M52-K159,IF($C$164=30,L52-J159,IF($C$164=60,K52-I159,IF($C$164=90,J52-H159,I52-G159))))</f>
        <v>9863</v>
      </c>
      <c r="K213" s="71">
        <f>+IF($C$164=0,N52-L159,IF($C$164=30,M52-K159,IF($C$164=60,L52-J159,IF($C$164=90,K52-I159,J52-H159))))</f>
        <v>9863</v>
      </c>
      <c r="L213" s="71">
        <f>+IF($C$164=0,O52-M159,IF($C$164=30,N52-L159,IF($C$164=60,M52-K159,IF($C$164=90,L52-J159,K52-I159))))</f>
        <v>9863</v>
      </c>
      <c r="M213" s="71">
        <f>+IF($C$164=0,P52-N159,IF($C$164=30,O52-M159,IF($C$164=60,N52-L159,IF($C$164=90,M52-K159,L52-J159))))</f>
        <v>9863</v>
      </c>
      <c r="N213" s="71">
        <f>+IF($C$164=0,Q52-O159,IF($C$164=30,P52-N159,IF($C$164=60,O52-M159,IF($C$164=90,N52-L159,M52-K159))))</f>
        <v>9863</v>
      </c>
      <c r="O213" s="71">
        <f>+IF($C$164=0,R52-P159,IF($C$164=30,Q52-O159,IF($C$164=60,P52-N159,IF($C$164=90,O52-M159,N52-L159))))</f>
        <v>9863</v>
      </c>
      <c r="P213" s="71">
        <f>+IF($C$164=0,S52-Q159,IF($C$164=30,R52-P159,IF($C$164=60,Q52-O159,IF($C$164=90,P52-N159,O52-M159))))</f>
        <v>9863</v>
      </c>
      <c r="Q213" s="71">
        <f>+IF($C$164=0,T52-R159,IF($C$164=30,S52-Q159,IF($C$164=60,R52-P159,IF($C$164=90,Q52-O159,P52-N159))))</f>
        <v>9863</v>
      </c>
      <c r="R213" s="71">
        <f>+IF($C$164=0,U52-S159,IF($C$164=30,T52-R159,IF($C$164=60,S52-Q159,IF($C$164=90,R52-P159,Q52-O159))))</f>
        <v>9863</v>
      </c>
      <c r="S213" s="71">
        <f>+IF($C$164=0,V52-T159,IF($C$164=30,U52-S159,IF($C$164=60,T52-R159,IF($C$164=90,S52-Q159,R52-P159))))</f>
        <v>9863</v>
      </c>
      <c r="T213" s="71">
        <f>+IF($C$164=0,W52-U159,IF($C$164=30,V52-T159,IF($C$164=60,U52-S159,IF($C$164=90,T52-R159,S52-Q159))))</f>
        <v>9863</v>
      </c>
      <c r="U213" s="71">
        <f>+IF($C$164=0,X52-V159,IF($C$164=30,W52-U159,IF($C$164=60,V52-T159,IF($C$164=90,U52-S159,T52-R159))))</f>
        <v>9863</v>
      </c>
      <c r="V213" s="71">
        <f>+IF($C$164=0,Y52-W159,IF($C$164=30,X52-V159,IF($C$164=60,W52-U159,IF($C$164=90,V52-T159,U52-S159))))</f>
        <v>9863</v>
      </c>
      <c r="W213" s="71">
        <f>+IF($C$164=0,Z52-X159,IF($C$164=30,Y52-W159,IF($C$164=60,X52-V159,IF($C$164=90,W52-U159,V52-T159))))</f>
        <v>9863</v>
      </c>
      <c r="X213" s="71">
        <f>+IF($C$164=0,AA52-Y159,IF($C$164=30,Z52-X159,IF($C$164=60,Y52-W159,IF($C$164=90,X52-V159,W52-U159))))</f>
        <v>9863</v>
      </c>
      <c r="Y213" s="71">
        <f>+IF($C$164=0,AB52-Z159,IF($C$164=30,AA52-Y159,IF($C$164=60,Z52-X159,IF($C$164=90,Y52-W159,X52-V159))))</f>
        <v>9863</v>
      </c>
      <c r="Z213" s="71">
        <f>+IF($C$164=0,AC52-AA159,IF($C$164=30,AB52-Z159,IF($C$164=60,AA52-Y159,IF($C$164=90,Z52-X159,Y52-W159))))</f>
        <v>9863</v>
      </c>
      <c r="AA213" s="71">
        <f>+IF($C$164=0,AD52-AB159,IF($C$164=30,AC52-AA159,IF($C$164=60,AB52-Z159,IF($C$164=90,AA52-Y159,Z52-X159))))</f>
        <v>9863</v>
      </c>
      <c r="AB213" s="71">
        <f>+IF($C$164=0,AE52-AC159,IF($C$164=30,AD52-AB159,IF($C$164=60,AC52-AA159,IF($C$164=90,AB52-Z159,AA52-Y159))))</f>
        <v>9863</v>
      </c>
      <c r="AC213" s="71">
        <f>+IF($C$164=0,AF52-AD159,IF($C$164=30,AE52-AC159,IF($C$164=60,AD52-AB159,IF($C$164=90,AC52-AA159,AB52-Z159))))</f>
        <v>9863</v>
      </c>
      <c r="AD213" s="71">
        <f>+IF($C$164=0,AG52-AE159,IF($C$164=30,AF52-AD159,IF($C$164=60,AE52-AC159,IF($C$164=90,AD52-AB159,AC52-AA159))))</f>
        <v>9863</v>
      </c>
      <c r="AE213" s="71">
        <f>+IF($C$164=0,AH52-AF159,IF($C$164=30,AG52-AE159,IF($C$164=60,AF52-AD159,IF($C$164=90,AE52-AC159,AD52-AB159))))</f>
        <v>9863</v>
      </c>
      <c r="AF213" s="71">
        <f>+IF($C$164=0,AI52-AG159,IF($C$164=30,AH52-AF159,IF($C$164=60,AG52-AE159,IF($C$164=90,AF52-AD159,AE52-AC159))))</f>
        <v>9863</v>
      </c>
      <c r="AG213" s="71">
        <f>+IF($C$164=0,AJ52-AH159,IF($C$164=30,AI52-AG159,IF($C$164=60,AH52-AF159,IF($C$164=90,AG52-AE159,AF52-AD159))))</f>
        <v>9863</v>
      </c>
      <c r="AH213" s="71">
        <f>+IF($C$164=0,AK52-AI159,IF($C$164=30,AJ52-AH159,IF($C$164=60,AI52-AG159,IF($C$164=90,AH52-AF159,AG52-AE159))))</f>
        <v>9863</v>
      </c>
      <c r="AI213" s="71">
        <f>+IF($C$164=0,AL52-AJ159,IF($C$164=30,AK52-AI159,IF($C$164=60,AJ52-AH159,IF($C$164=90,AI52-AG159,AH52-AF159))))</f>
        <v>9863</v>
      </c>
      <c r="AJ213" s="71">
        <f>+IF($C$164=0,AM52-AK159,IF($C$164=30,AL52-AJ159,IF($C$164=60,AK52-AI159,IF($C$164=90,AJ52-AH159,AI52-AG159))))</f>
        <v>9863</v>
      </c>
      <c r="AK213" s="71">
        <f>+IF($C$164=0,AN52-AL159,IF($C$164=30,AM52-AK159,IF($C$164=60,AL52-AJ159,IF($C$164=90,AK52-AI159,AJ52-AH159))))</f>
        <v>9863</v>
      </c>
      <c r="AL213" s="71">
        <f>+IF($C$164=0,AO52-AM159,IF($C$164=30,AN52-AL159,IF($C$164=60,AM52-AK159,IF($C$164=90,AL52-AJ159,AK52-AI159))))</f>
        <v>9863</v>
      </c>
      <c r="AM213" s="71">
        <f>+IF($C$164=0,AP52-AN159,IF($C$164=30,AO52-AM159,IF($C$164=60,AN52-AL159,IF($C$164=90,AM52-AK159,AL52-AJ159))))</f>
        <v>9863</v>
      </c>
      <c r="AN213" s="71">
        <f>+IF($C$164=0,AQ52-AO159,IF($C$164=30,AP52-AN159,IF($C$164=60,AO52-AM159,IF($C$164=90,AN52-AL159,AM52-AK159))))</f>
        <v>9863</v>
      </c>
    </row>
    <row r="214" spans="4:40" s="154" customFormat="1" ht="15" x14ac:dyDescent="0.25">
      <c r="D214" s="154" t="s">
        <v>625</v>
      </c>
      <c r="E214" s="72">
        <f>SUM(E164:E213)</f>
        <v>0</v>
      </c>
      <c r="F214" s="72">
        <f t="shared" ref="F214:AN214" si="15">SUM(F164:F213)</f>
        <v>1420256.1359999999</v>
      </c>
      <c r="G214" s="72">
        <f t="shared" si="15"/>
        <v>896365.55999999994</v>
      </c>
      <c r="H214" s="72">
        <f t="shared" si="15"/>
        <v>896365.55999999994</v>
      </c>
      <c r="I214" s="72">
        <f t="shared" si="15"/>
        <v>896365.55999999994</v>
      </c>
      <c r="J214" s="72">
        <f t="shared" si="15"/>
        <v>896365.55999999994</v>
      </c>
      <c r="K214" s="72">
        <f t="shared" si="15"/>
        <v>896365.55999999994</v>
      </c>
      <c r="L214" s="72">
        <f t="shared" si="15"/>
        <v>896365.55999999994</v>
      </c>
      <c r="M214" s="72">
        <f t="shared" si="15"/>
        <v>896365.55999999994</v>
      </c>
      <c r="N214" s="72">
        <f t="shared" si="15"/>
        <v>896365.55999999994</v>
      </c>
      <c r="O214" s="72">
        <f t="shared" si="15"/>
        <v>896365.55999999994</v>
      </c>
      <c r="P214" s="72">
        <f t="shared" si="15"/>
        <v>896365.55999999994</v>
      </c>
      <c r="Q214" s="72">
        <f t="shared" si="15"/>
        <v>896365.55999999994</v>
      </c>
      <c r="R214" s="72">
        <f t="shared" si="15"/>
        <v>896365.55999999994</v>
      </c>
      <c r="S214" s="72">
        <f t="shared" si="15"/>
        <v>896365.55999999994</v>
      </c>
      <c r="T214" s="72">
        <f t="shared" si="15"/>
        <v>896365.55999999994</v>
      </c>
      <c r="U214" s="72">
        <f t="shared" si="15"/>
        <v>896365.55999999994</v>
      </c>
      <c r="V214" s="72">
        <f t="shared" si="15"/>
        <v>896365.55999999994</v>
      </c>
      <c r="W214" s="72">
        <f t="shared" si="15"/>
        <v>896365.55999999994</v>
      </c>
      <c r="X214" s="72">
        <f t="shared" si="15"/>
        <v>896365.55999999994</v>
      </c>
      <c r="Y214" s="72">
        <f t="shared" si="15"/>
        <v>896365.55999999994</v>
      </c>
      <c r="Z214" s="72">
        <f t="shared" si="15"/>
        <v>896365.55999999994</v>
      </c>
      <c r="AA214" s="72">
        <f t="shared" si="15"/>
        <v>896365.55999999994</v>
      </c>
      <c r="AB214" s="72">
        <f t="shared" si="15"/>
        <v>896365.55999999994</v>
      </c>
      <c r="AC214" s="72">
        <f t="shared" si="15"/>
        <v>896365.55999999994</v>
      </c>
      <c r="AD214" s="72">
        <f t="shared" si="15"/>
        <v>896365.55999999994</v>
      </c>
      <c r="AE214" s="72">
        <f t="shared" si="15"/>
        <v>896365.55999999994</v>
      </c>
      <c r="AF214" s="72">
        <f t="shared" si="15"/>
        <v>896365.55999999994</v>
      </c>
      <c r="AG214" s="72">
        <f t="shared" si="15"/>
        <v>896365.55999999994</v>
      </c>
      <c r="AH214" s="72">
        <f t="shared" si="15"/>
        <v>896365.55999999994</v>
      </c>
      <c r="AI214" s="72">
        <f t="shared" si="15"/>
        <v>896365.55999999994</v>
      </c>
      <c r="AJ214" s="72">
        <f t="shared" si="15"/>
        <v>896365.55999999994</v>
      </c>
      <c r="AK214" s="72">
        <f t="shared" si="15"/>
        <v>896365.55999999994</v>
      </c>
      <c r="AL214" s="72">
        <f t="shared" si="15"/>
        <v>896365.55999999994</v>
      </c>
      <c r="AM214" s="72">
        <f t="shared" si="15"/>
        <v>896365.55999999994</v>
      </c>
      <c r="AN214" s="72">
        <f t="shared" si="15"/>
        <v>896365.55999999994</v>
      </c>
    </row>
    <row r="217" spans="4:40" s="154" customFormat="1" x14ac:dyDescent="0.2">
      <c r="D217" s="154" t="s">
        <v>619</v>
      </c>
      <c r="E217" s="155">
        <f>+E163</f>
        <v>43861</v>
      </c>
      <c r="F217" s="155">
        <f t="shared" ref="F217:AN217" si="16">+F163</f>
        <v>43890</v>
      </c>
      <c r="G217" s="155">
        <f t="shared" si="16"/>
        <v>43921</v>
      </c>
      <c r="H217" s="155">
        <f t="shared" si="16"/>
        <v>43951</v>
      </c>
      <c r="I217" s="155">
        <f t="shared" si="16"/>
        <v>43982</v>
      </c>
      <c r="J217" s="155">
        <f t="shared" si="16"/>
        <v>44012</v>
      </c>
      <c r="K217" s="155">
        <f t="shared" si="16"/>
        <v>44043</v>
      </c>
      <c r="L217" s="155">
        <f t="shared" si="16"/>
        <v>44074</v>
      </c>
      <c r="M217" s="155">
        <f t="shared" si="16"/>
        <v>44104</v>
      </c>
      <c r="N217" s="155">
        <f t="shared" si="16"/>
        <v>44135</v>
      </c>
      <c r="O217" s="155">
        <f t="shared" si="16"/>
        <v>44165</v>
      </c>
      <c r="P217" s="155">
        <f t="shared" si="16"/>
        <v>44196</v>
      </c>
      <c r="Q217" s="155">
        <f t="shared" si="16"/>
        <v>44227</v>
      </c>
      <c r="R217" s="155">
        <f t="shared" si="16"/>
        <v>44255</v>
      </c>
      <c r="S217" s="155">
        <f t="shared" si="16"/>
        <v>44286</v>
      </c>
      <c r="T217" s="155">
        <f t="shared" si="16"/>
        <v>44316</v>
      </c>
      <c r="U217" s="155">
        <f t="shared" si="16"/>
        <v>44347</v>
      </c>
      <c r="V217" s="155">
        <f t="shared" si="16"/>
        <v>44377</v>
      </c>
      <c r="W217" s="155">
        <f t="shared" si="16"/>
        <v>44408</v>
      </c>
      <c r="X217" s="155">
        <f t="shared" si="16"/>
        <v>44439</v>
      </c>
      <c r="Y217" s="155">
        <f t="shared" si="16"/>
        <v>44469</v>
      </c>
      <c r="Z217" s="155">
        <f t="shared" si="16"/>
        <v>44500</v>
      </c>
      <c r="AA217" s="155">
        <f t="shared" si="16"/>
        <v>44530</v>
      </c>
      <c r="AB217" s="155">
        <f t="shared" si="16"/>
        <v>44561</v>
      </c>
      <c r="AC217" s="155">
        <f t="shared" si="16"/>
        <v>44592</v>
      </c>
      <c r="AD217" s="155">
        <f t="shared" si="16"/>
        <v>44620</v>
      </c>
      <c r="AE217" s="155">
        <f t="shared" si="16"/>
        <v>44651</v>
      </c>
      <c r="AF217" s="155">
        <f t="shared" si="16"/>
        <v>44681</v>
      </c>
      <c r="AG217" s="155">
        <f t="shared" si="16"/>
        <v>44712</v>
      </c>
      <c r="AH217" s="155">
        <f t="shared" si="16"/>
        <v>44742</v>
      </c>
      <c r="AI217" s="155">
        <f t="shared" si="16"/>
        <v>44773</v>
      </c>
      <c r="AJ217" s="155">
        <f t="shared" si="16"/>
        <v>44804</v>
      </c>
      <c r="AK217" s="155">
        <f t="shared" si="16"/>
        <v>44834</v>
      </c>
      <c r="AL217" s="155">
        <f t="shared" si="16"/>
        <v>44865</v>
      </c>
      <c r="AM217" s="155">
        <f t="shared" si="16"/>
        <v>44895</v>
      </c>
      <c r="AN217" s="155">
        <f t="shared" si="16"/>
        <v>44926</v>
      </c>
    </row>
    <row r="218" spans="4:40" ht="15" x14ac:dyDescent="0.25">
      <c r="D218" s="55" t="str">
        <f>+D164</f>
        <v>Farmaco 1</v>
      </c>
      <c r="E218" s="71">
        <f>+H3+E57-F110-E164</f>
        <v>155687.79999999999</v>
      </c>
      <c r="F218" s="71">
        <f t="shared" ref="F218:AN225" si="17">+I3+F57-G110-F164</f>
        <v>-45944.800000000003</v>
      </c>
      <c r="G218" s="71">
        <f t="shared" si="17"/>
        <v>3995.1999999999971</v>
      </c>
      <c r="H218" s="71">
        <f t="shared" si="17"/>
        <v>3995.1999999999971</v>
      </c>
      <c r="I218" s="71">
        <f t="shared" si="17"/>
        <v>3995.1999999999971</v>
      </c>
      <c r="J218" s="71">
        <f t="shared" si="17"/>
        <v>3995.1999999999971</v>
      </c>
      <c r="K218" s="71">
        <f t="shared" si="17"/>
        <v>3995.1999999999971</v>
      </c>
      <c r="L218" s="71">
        <f t="shared" si="17"/>
        <v>3995.1999999999971</v>
      </c>
      <c r="M218" s="71">
        <f t="shared" si="17"/>
        <v>3995.1999999999971</v>
      </c>
      <c r="N218" s="71">
        <f t="shared" si="17"/>
        <v>3995.1999999999971</v>
      </c>
      <c r="O218" s="71">
        <f t="shared" si="17"/>
        <v>3995.1999999999971</v>
      </c>
      <c r="P218" s="71">
        <f t="shared" si="17"/>
        <v>3995.1999999999971</v>
      </c>
      <c r="Q218" s="71">
        <f t="shared" si="17"/>
        <v>3995.1999999999971</v>
      </c>
      <c r="R218" s="71">
        <f t="shared" si="17"/>
        <v>3995.1999999999971</v>
      </c>
      <c r="S218" s="71">
        <f t="shared" si="17"/>
        <v>3995.1999999999971</v>
      </c>
      <c r="T218" s="71">
        <f t="shared" si="17"/>
        <v>3995.1999999999971</v>
      </c>
      <c r="U218" s="71">
        <f t="shared" si="17"/>
        <v>3995.1999999999971</v>
      </c>
      <c r="V218" s="71">
        <f t="shared" si="17"/>
        <v>3995.1999999999971</v>
      </c>
      <c r="W218" s="71">
        <f t="shared" si="17"/>
        <v>3995.1999999999971</v>
      </c>
      <c r="X218" s="71">
        <f t="shared" si="17"/>
        <v>3995.1999999999971</v>
      </c>
      <c r="Y218" s="71">
        <f t="shared" si="17"/>
        <v>3995.1999999999971</v>
      </c>
      <c r="Z218" s="71">
        <f t="shared" si="17"/>
        <v>3995.1999999999971</v>
      </c>
      <c r="AA218" s="71">
        <f t="shared" si="17"/>
        <v>3995.1999999999971</v>
      </c>
      <c r="AB218" s="71">
        <f t="shared" si="17"/>
        <v>3995.1999999999971</v>
      </c>
      <c r="AC218" s="71">
        <f t="shared" si="17"/>
        <v>3995.1999999999971</v>
      </c>
      <c r="AD218" s="71">
        <f t="shared" si="17"/>
        <v>3995.1999999999971</v>
      </c>
      <c r="AE218" s="71">
        <f t="shared" si="17"/>
        <v>3995.1999999999971</v>
      </c>
      <c r="AF218" s="71">
        <f t="shared" si="17"/>
        <v>3995.1999999999971</v>
      </c>
      <c r="AG218" s="71">
        <f t="shared" si="17"/>
        <v>3995.1999999999971</v>
      </c>
      <c r="AH218" s="71">
        <f t="shared" si="17"/>
        <v>3995.1999999999971</v>
      </c>
      <c r="AI218" s="71">
        <f t="shared" si="17"/>
        <v>3995.1999999999971</v>
      </c>
      <c r="AJ218" s="71">
        <f t="shared" si="17"/>
        <v>3995.1999999999971</v>
      </c>
      <c r="AK218" s="71">
        <f t="shared" si="17"/>
        <v>3995.1999999999971</v>
      </c>
      <c r="AL218" s="71">
        <f t="shared" si="17"/>
        <v>3995.1999999999971</v>
      </c>
      <c r="AM218" s="71">
        <f t="shared" si="17"/>
        <v>3995.1999999999971</v>
      </c>
      <c r="AN218" s="71">
        <f t="shared" si="17"/>
        <v>-99880</v>
      </c>
    </row>
    <row r="219" spans="4:40" ht="15" x14ac:dyDescent="0.25">
      <c r="D219" s="55" t="str">
        <f t="shared" ref="D219:D267" si="18">+D165</f>
        <v>Farmaco 2</v>
      </c>
      <c r="E219" s="71">
        <f t="shared" ref="E219:E267" si="19">+H4+E58-F111-E165</f>
        <v>249175.47999999998</v>
      </c>
      <c r="F219" s="71">
        <f t="shared" si="17"/>
        <v>-83899.199999999983</v>
      </c>
      <c r="G219" s="71">
        <f t="shared" si="17"/>
        <v>5992.7999999999884</v>
      </c>
      <c r="H219" s="71">
        <f t="shared" si="17"/>
        <v>5992.7999999999884</v>
      </c>
      <c r="I219" s="71">
        <f t="shared" si="17"/>
        <v>5992.7999999999884</v>
      </c>
      <c r="J219" s="71">
        <f t="shared" si="17"/>
        <v>5992.7999999999884</v>
      </c>
      <c r="K219" s="71">
        <f t="shared" si="17"/>
        <v>5992.7999999999884</v>
      </c>
      <c r="L219" s="71">
        <f t="shared" si="17"/>
        <v>5992.7999999999884</v>
      </c>
      <c r="M219" s="71">
        <f t="shared" si="17"/>
        <v>5992.7999999999884</v>
      </c>
      <c r="N219" s="71">
        <f t="shared" si="17"/>
        <v>5992.7999999999884</v>
      </c>
      <c r="O219" s="71">
        <f t="shared" si="17"/>
        <v>5992.7999999999884</v>
      </c>
      <c r="P219" s="71">
        <f t="shared" si="17"/>
        <v>5992.7999999999884</v>
      </c>
      <c r="Q219" s="71">
        <f t="shared" si="17"/>
        <v>5992.7999999999884</v>
      </c>
      <c r="R219" s="71">
        <f t="shared" si="17"/>
        <v>5992.7999999999884</v>
      </c>
      <c r="S219" s="71">
        <f t="shared" si="17"/>
        <v>5992.7999999999884</v>
      </c>
      <c r="T219" s="71">
        <f t="shared" si="17"/>
        <v>5992.7999999999884</v>
      </c>
      <c r="U219" s="71">
        <f t="shared" si="17"/>
        <v>5992.7999999999884</v>
      </c>
      <c r="V219" s="71">
        <f t="shared" si="17"/>
        <v>5992.7999999999884</v>
      </c>
      <c r="W219" s="71">
        <f t="shared" si="17"/>
        <v>5992.7999999999884</v>
      </c>
      <c r="X219" s="71">
        <f t="shared" si="17"/>
        <v>5992.7999999999884</v>
      </c>
      <c r="Y219" s="71">
        <f t="shared" si="17"/>
        <v>5992.7999999999884</v>
      </c>
      <c r="Z219" s="71">
        <f t="shared" si="17"/>
        <v>5992.7999999999884</v>
      </c>
      <c r="AA219" s="71">
        <f t="shared" si="17"/>
        <v>5992.7999999999884</v>
      </c>
      <c r="AB219" s="71">
        <f t="shared" si="17"/>
        <v>5992.7999999999884</v>
      </c>
      <c r="AC219" s="71">
        <f t="shared" si="17"/>
        <v>5992.7999999999884</v>
      </c>
      <c r="AD219" s="71">
        <f t="shared" si="17"/>
        <v>5992.7999999999884</v>
      </c>
      <c r="AE219" s="71">
        <f t="shared" si="17"/>
        <v>5992.7999999999884</v>
      </c>
      <c r="AF219" s="71">
        <f t="shared" si="17"/>
        <v>5992.7999999999884</v>
      </c>
      <c r="AG219" s="71">
        <f t="shared" si="17"/>
        <v>5992.7999999999884</v>
      </c>
      <c r="AH219" s="71">
        <f t="shared" si="17"/>
        <v>5992.7999999999884</v>
      </c>
      <c r="AI219" s="71">
        <f t="shared" si="17"/>
        <v>5992.7999999999884</v>
      </c>
      <c r="AJ219" s="71">
        <f t="shared" si="17"/>
        <v>5992.7999999999884</v>
      </c>
      <c r="AK219" s="71">
        <f t="shared" si="17"/>
        <v>5992.7999999999884</v>
      </c>
      <c r="AL219" s="71">
        <f t="shared" si="17"/>
        <v>5992.7999999999884</v>
      </c>
      <c r="AM219" s="71">
        <f t="shared" si="17"/>
        <v>5992.7999999999884</v>
      </c>
      <c r="AN219" s="71">
        <f t="shared" si="17"/>
        <v>-149820</v>
      </c>
    </row>
    <row r="220" spans="4:40" ht="15" x14ac:dyDescent="0.25">
      <c r="D220" s="55" t="str">
        <f t="shared" si="18"/>
        <v>Farmaco 3</v>
      </c>
      <c r="E220" s="71">
        <f t="shared" si="19"/>
        <v>62200.12</v>
      </c>
      <c r="F220" s="71">
        <f t="shared" si="17"/>
        <v>-39152.959999999999</v>
      </c>
      <c r="G220" s="71">
        <f t="shared" si="17"/>
        <v>799.04000000000087</v>
      </c>
      <c r="H220" s="71">
        <f t="shared" si="17"/>
        <v>799.04000000000087</v>
      </c>
      <c r="I220" s="71">
        <f t="shared" si="17"/>
        <v>799.04000000000087</v>
      </c>
      <c r="J220" s="71">
        <f t="shared" si="17"/>
        <v>799.04000000000087</v>
      </c>
      <c r="K220" s="71">
        <f t="shared" si="17"/>
        <v>799.04000000000087</v>
      </c>
      <c r="L220" s="71">
        <f t="shared" si="17"/>
        <v>799.04000000000087</v>
      </c>
      <c r="M220" s="71">
        <f t="shared" si="17"/>
        <v>799.04000000000087</v>
      </c>
      <c r="N220" s="71">
        <f t="shared" si="17"/>
        <v>799.04000000000087</v>
      </c>
      <c r="O220" s="71">
        <f t="shared" si="17"/>
        <v>799.04000000000087</v>
      </c>
      <c r="P220" s="71">
        <f t="shared" si="17"/>
        <v>799.04000000000087</v>
      </c>
      <c r="Q220" s="71">
        <f t="shared" si="17"/>
        <v>799.04000000000087</v>
      </c>
      <c r="R220" s="71">
        <f t="shared" si="17"/>
        <v>799.04000000000087</v>
      </c>
      <c r="S220" s="71">
        <f t="shared" si="17"/>
        <v>799.04000000000087</v>
      </c>
      <c r="T220" s="71">
        <f t="shared" si="17"/>
        <v>799.04000000000087</v>
      </c>
      <c r="U220" s="71">
        <f t="shared" si="17"/>
        <v>799.04000000000087</v>
      </c>
      <c r="V220" s="71">
        <f t="shared" si="17"/>
        <v>799.04000000000087</v>
      </c>
      <c r="W220" s="71">
        <f t="shared" si="17"/>
        <v>799.04000000000087</v>
      </c>
      <c r="X220" s="71">
        <f t="shared" si="17"/>
        <v>799.04000000000087</v>
      </c>
      <c r="Y220" s="71">
        <f t="shared" si="17"/>
        <v>799.04000000000087</v>
      </c>
      <c r="Z220" s="71">
        <f t="shared" si="17"/>
        <v>799.04000000000087</v>
      </c>
      <c r="AA220" s="71">
        <f t="shared" si="17"/>
        <v>799.04000000000087</v>
      </c>
      <c r="AB220" s="71">
        <f t="shared" si="17"/>
        <v>799.04000000000087</v>
      </c>
      <c r="AC220" s="71">
        <f t="shared" si="17"/>
        <v>799.04000000000087</v>
      </c>
      <c r="AD220" s="71">
        <f t="shared" si="17"/>
        <v>799.04000000000087</v>
      </c>
      <c r="AE220" s="71">
        <f t="shared" si="17"/>
        <v>799.04000000000087</v>
      </c>
      <c r="AF220" s="71">
        <f t="shared" si="17"/>
        <v>799.04000000000087</v>
      </c>
      <c r="AG220" s="71">
        <f t="shared" si="17"/>
        <v>799.04000000000087</v>
      </c>
      <c r="AH220" s="71">
        <f t="shared" si="17"/>
        <v>799.04000000000087</v>
      </c>
      <c r="AI220" s="71">
        <f t="shared" si="17"/>
        <v>799.04000000000087</v>
      </c>
      <c r="AJ220" s="71">
        <f t="shared" si="17"/>
        <v>799.04000000000087</v>
      </c>
      <c r="AK220" s="71">
        <f t="shared" si="17"/>
        <v>799.04000000000087</v>
      </c>
      <c r="AL220" s="71">
        <f t="shared" si="17"/>
        <v>799.04000000000087</v>
      </c>
      <c r="AM220" s="71">
        <f t="shared" si="17"/>
        <v>799.04000000000087</v>
      </c>
      <c r="AN220" s="71">
        <f t="shared" si="17"/>
        <v>-19976</v>
      </c>
    </row>
    <row r="221" spans="4:40" ht="15" x14ac:dyDescent="0.25">
      <c r="D221" s="55" t="str">
        <f t="shared" si="18"/>
        <v>Farmaco 4</v>
      </c>
      <c r="E221" s="71">
        <f t="shared" si="19"/>
        <v>36231.32</v>
      </c>
      <c r="F221" s="71">
        <f t="shared" si="17"/>
        <v>-16779.84</v>
      </c>
      <c r="G221" s="71">
        <f t="shared" si="17"/>
        <v>699.15999999999985</v>
      </c>
      <c r="H221" s="71">
        <f t="shared" si="17"/>
        <v>699.15999999999985</v>
      </c>
      <c r="I221" s="71">
        <f t="shared" si="17"/>
        <v>699.15999999999985</v>
      </c>
      <c r="J221" s="71">
        <f t="shared" si="17"/>
        <v>699.15999999999985</v>
      </c>
      <c r="K221" s="71">
        <f t="shared" si="17"/>
        <v>699.15999999999985</v>
      </c>
      <c r="L221" s="71">
        <f t="shared" si="17"/>
        <v>699.15999999999985</v>
      </c>
      <c r="M221" s="71">
        <f t="shared" si="17"/>
        <v>699.15999999999985</v>
      </c>
      <c r="N221" s="71">
        <f t="shared" si="17"/>
        <v>699.15999999999985</v>
      </c>
      <c r="O221" s="71">
        <f t="shared" si="17"/>
        <v>699.15999999999985</v>
      </c>
      <c r="P221" s="71">
        <f t="shared" si="17"/>
        <v>699.15999999999985</v>
      </c>
      <c r="Q221" s="71">
        <f t="shared" si="17"/>
        <v>699.15999999999985</v>
      </c>
      <c r="R221" s="71">
        <f t="shared" si="17"/>
        <v>699.15999999999985</v>
      </c>
      <c r="S221" s="71">
        <f t="shared" si="17"/>
        <v>699.15999999999985</v>
      </c>
      <c r="T221" s="71">
        <f t="shared" si="17"/>
        <v>699.15999999999985</v>
      </c>
      <c r="U221" s="71">
        <f t="shared" si="17"/>
        <v>699.15999999999985</v>
      </c>
      <c r="V221" s="71">
        <f t="shared" si="17"/>
        <v>699.15999999999985</v>
      </c>
      <c r="W221" s="71">
        <f t="shared" si="17"/>
        <v>699.15999999999985</v>
      </c>
      <c r="X221" s="71">
        <f t="shared" si="17"/>
        <v>699.15999999999985</v>
      </c>
      <c r="Y221" s="71">
        <f t="shared" si="17"/>
        <v>699.15999999999985</v>
      </c>
      <c r="Z221" s="71">
        <f t="shared" si="17"/>
        <v>699.15999999999985</v>
      </c>
      <c r="AA221" s="71">
        <f t="shared" si="17"/>
        <v>699.15999999999985</v>
      </c>
      <c r="AB221" s="71">
        <f t="shared" si="17"/>
        <v>699.15999999999985</v>
      </c>
      <c r="AC221" s="71">
        <f t="shared" si="17"/>
        <v>699.15999999999985</v>
      </c>
      <c r="AD221" s="71">
        <f t="shared" si="17"/>
        <v>699.15999999999985</v>
      </c>
      <c r="AE221" s="71">
        <f t="shared" si="17"/>
        <v>699.15999999999985</v>
      </c>
      <c r="AF221" s="71">
        <f t="shared" si="17"/>
        <v>699.15999999999985</v>
      </c>
      <c r="AG221" s="71">
        <f t="shared" si="17"/>
        <v>699.15999999999985</v>
      </c>
      <c r="AH221" s="71">
        <f t="shared" si="17"/>
        <v>699.15999999999985</v>
      </c>
      <c r="AI221" s="71">
        <f t="shared" si="17"/>
        <v>699.15999999999985</v>
      </c>
      <c r="AJ221" s="71">
        <f t="shared" si="17"/>
        <v>699.15999999999985</v>
      </c>
      <c r="AK221" s="71">
        <f t="shared" si="17"/>
        <v>699.15999999999985</v>
      </c>
      <c r="AL221" s="71">
        <f t="shared" si="17"/>
        <v>699.15999999999985</v>
      </c>
      <c r="AM221" s="71">
        <f t="shared" si="17"/>
        <v>699.15999999999985</v>
      </c>
      <c r="AN221" s="71">
        <f t="shared" si="17"/>
        <v>-17479</v>
      </c>
    </row>
    <row r="222" spans="4:40" ht="15" x14ac:dyDescent="0.25">
      <c r="D222" s="55" t="str">
        <f t="shared" si="18"/>
        <v>Farmaco 5</v>
      </c>
      <c r="E222" s="71">
        <f t="shared" si="19"/>
        <v>43502.583999999995</v>
      </c>
      <c r="F222" s="71">
        <f t="shared" si="17"/>
        <v>-10787.039999999997</v>
      </c>
      <c r="G222" s="71">
        <f t="shared" si="17"/>
        <v>1198.5600000000013</v>
      </c>
      <c r="H222" s="71">
        <f t="shared" si="17"/>
        <v>1198.5600000000013</v>
      </c>
      <c r="I222" s="71">
        <f t="shared" si="17"/>
        <v>1198.5600000000013</v>
      </c>
      <c r="J222" s="71">
        <f t="shared" si="17"/>
        <v>1198.5600000000013</v>
      </c>
      <c r="K222" s="71">
        <f t="shared" si="17"/>
        <v>1198.5600000000013</v>
      </c>
      <c r="L222" s="71">
        <f t="shared" si="17"/>
        <v>1198.5600000000013</v>
      </c>
      <c r="M222" s="71">
        <f t="shared" si="17"/>
        <v>1198.5600000000013</v>
      </c>
      <c r="N222" s="71">
        <f t="shared" si="17"/>
        <v>1198.5600000000013</v>
      </c>
      <c r="O222" s="71">
        <f t="shared" si="17"/>
        <v>1198.5600000000013</v>
      </c>
      <c r="P222" s="71">
        <f t="shared" si="17"/>
        <v>1198.5600000000013</v>
      </c>
      <c r="Q222" s="71">
        <f t="shared" si="17"/>
        <v>1198.5600000000013</v>
      </c>
      <c r="R222" s="71">
        <f t="shared" si="17"/>
        <v>1198.5600000000013</v>
      </c>
      <c r="S222" s="71">
        <f t="shared" si="17"/>
        <v>1198.5600000000013</v>
      </c>
      <c r="T222" s="71">
        <f t="shared" si="17"/>
        <v>1198.5600000000013</v>
      </c>
      <c r="U222" s="71">
        <f t="shared" si="17"/>
        <v>1198.5600000000013</v>
      </c>
      <c r="V222" s="71">
        <f t="shared" si="17"/>
        <v>1198.5600000000013</v>
      </c>
      <c r="W222" s="71">
        <f t="shared" si="17"/>
        <v>1198.5600000000013</v>
      </c>
      <c r="X222" s="71">
        <f t="shared" si="17"/>
        <v>1198.5600000000013</v>
      </c>
      <c r="Y222" s="71">
        <f t="shared" si="17"/>
        <v>1198.5600000000013</v>
      </c>
      <c r="Z222" s="71">
        <f t="shared" si="17"/>
        <v>1198.5600000000013</v>
      </c>
      <c r="AA222" s="71">
        <f t="shared" si="17"/>
        <v>1198.5600000000013</v>
      </c>
      <c r="AB222" s="71">
        <f t="shared" si="17"/>
        <v>1198.5600000000013</v>
      </c>
      <c r="AC222" s="71">
        <f t="shared" si="17"/>
        <v>1198.5600000000013</v>
      </c>
      <c r="AD222" s="71">
        <f t="shared" si="17"/>
        <v>1198.5600000000013</v>
      </c>
      <c r="AE222" s="71">
        <f t="shared" si="17"/>
        <v>1198.5600000000013</v>
      </c>
      <c r="AF222" s="71">
        <f t="shared" si="17"/>
        <v>1198.5600000000013</v>
      </c>
      <c r="AG222" s="71">
        <f t="shared" si="17"/>
        <v>1198.5600000000013</v>
      </c>
      <c r="AH222" s="71">
        <f t="shared" si="17"/>
        <v>1198.5600000000013</v>
      </c>
      <c r="AI222" s="71">
        <f t="shared" si="17"/>
        <v>1198.5600000000013</v>
      </c>
      <c r="AJ222" s="71">
        <f t="shared" si="17"/>
        <v>1198.5600000000013</v>
      </c>
      <c r="AK222" s="71">
        <f t="shared" si="17"/>
        <v>1198.5600000000013</v>
      </c>
      <c r="AL222" s="71">
        <f t="shared" si="17"/>
        <v>1198.5600000000013</v>
      </c>
      <c r="AM222" s="71">
        <f t="shared" si="17"/>
        <v>1198.5600000000013</v>
      </c>
      <c r="AN222" s="71">
        <f t="shared" si="17"/>
        <v>-29964</v>
      </c>
    </row>
    <row r="223" spans="4:40" ht="15" x14ac:dyDescent="0.25">
      <c r="D223" s="55" t="str">
        <f t="shared" si="18"/>
        <v>Farmaco 6</v>
      </c>
      <c r="E223" s="71">
        <f t="shared" si="19"/>
        <v>35192.568000000007</v>
      </c>
      <c r="F223" s="71">
        <f t="shared" si="17"/>
        <v>-13184.160000000003</v>
      </c>
      <c r="G223" s="71">
        <f t="shared" si="17"/>
        <v>799.04000000000087</v>
      </c>
      <c r="H223" s="71">
        <f t="shared" si="17"/>
        <v>799.04000000000087</v>
      </c>
      <c r="I223" s="71">
        <f t="shared" si="17"/>
        <v>799.04000000000087</v>
      </c>
      <c r="J223" s="71">
        <f t="shared" si="17"/>
        <v>799.04000000000087</v>
      </c>
      <c r="K223" s="71">
        <f t="shared" si="17"/>
        <v>799.04000000000087</v>
      </c>
      <c r="L223" s="71">
        <f t="shared" si="17"/>
        <v>799.04000000000087</v>
      </c>
      <c r="M223" s="71">
        <f t="shared" si="17"/>
        <v>799.04000000000087</v>
      </c>
      <c r="N223" s="71">
        <f t="shared" si="17"/>
        <v>799.04000000000087</v>
      </c>
      <c r="O223" s="71">
        <f t="shared" si="17"/>
        <v>799.04000000000087</v>
      </c>
      <c r="P223" s="71">
        <f t="shared" si="17"/>
        <v>799.04000000000087</v>
      </c>
      <c r="Q223" s="71">
        <f t="shared" si="17"/>
        <v>799.04000000000087</v>
      </c>
      <c r="R223" s="71">
        <f t="shared" si="17"/>
        <v>799.04000000000087</v>
      </c>
      <c r="S223" s="71">
        <f t="shared" si="17"/>
        <v>799.04000000000087</v>
      </c>
      <c r="T223" s="71">
        <f t="shared" si="17"/>
        <v>799.04000000000087</v>
      </c>
      <c r="U223" s="71">
        <f t="shared" si="17"/>
        <v>799.04000000000087</v>
      </c>
      <c r="V223" s="71">
        <f t="shared" si="17"/>
        <v>799.04000000000087</v>
      </c>
      <c r="W223" s="71">
        <f t="shared" si="17"/>
        <v>799.04000000000087</v>
      </c>
      <c r="X223" s="71">
        <f t="shared" si="17"/>
        <v>799.04000000000087</v>
      </c>
      <c r="Y223" s="71">
        <f t="shared" si="17"/>
        <v>799.04000000000087</v>
      </c>
      <c r="Z223" s="71">
        <f t="shared" si="17"/>
        <v>799.04000000000087</v>
      </c>
      <c r="AA223" s="71">
        <f t="shared" si="17"/>
        <v>799.04000000000087</v>
      </c>
      <c r="AB223" s="71">
        <f t="shared" si="17"/>
        <v>799.04000000000087</v>
      </c>
      <c r="AC223" s="71">
        <f t="shared" si="17"/>
        <v>799.04000000000087</v>
      </c>
      <c r="AD223" s="71">
        <f t="shared" si="17"/>
        <v>799.04000000000087</v>
      </c>
      <c r="AE223" s="71">
        <f t="shared" si="17"/>
        <v>799.04000000000087</v>
      </c>
      <c r="AF223" s="71">
        <f t="shared" si="17"/>
        <v>799.04000000000087</v>
      </c>
      <c r="AG223" s="71">
        <f t="shared" si="17"/>
        <v>799.04000000000087</v>
      </c>
      <c r="AH223" s="71">
        <f t="shared" si="17"/>
        <v>799.04000000000087</v>
      </c>
      <c r="AI223" s="71">
        <f t="shared" si="17"/>
        <v>799.04000000000087</v>
      </c>
      <c r="AJ223" s="71">
        <f t="shared" si="17"/>
        <v>799.04000000000087</v>
      </c>
      <c r="AK223" s="71">
        <f t="shared" si="17"/>
        <v>799.04000000000087</v>
      </c>
      <c r="AL223" s="71">
        <f t="shared" si="17"/>
        <v>799.04000000000087</v>
      </c>
      <c r="AM223" s="71">
        <f t="shared" si="17"/>
        <v>799.04000000000087</v>
      </c>
      <c r="AN223" s="71">
        <f t="shared" si="17"/>
        <v>-19976</v>
      </c>
    </row>
    <row r="224" spans="4:40" ht="15" x14ac:dyDescent="0.25">
      <c r="D224" s="55" t="str">
        <f t="shared" si="18"/>
        <v>Farmaco 7</v>
      </c>
      <c r="E224" s="71">
        <f t="shared" si="19"/>
        <v>126810.4944</v>
      </c>
      <c r="F224" s="71">
        <f t="shared" si="17"/>
        <v>-73232.016000000003</v>
      </c>
      <c r="G224" s="71">
        <f t="shared" si="17"/>
        <v>1877.7439999999988</v>
      </c>
      <c r="H224" s="71">
        <f t="shared" si="17"/>
        <v>1877.7439999999988</v>
      </c>
      <c r="I224" s="71">
        <f t="shared" si="17"/>
        <v>1877.7439999999988</v>
      </c>
      <c r="J224" s="71">
        <f t="shared" si="17"/>
        <v>1877.7439999999988</v>
      </c>
      <c r="K224" s="71">
        <f t="shared" si="17"/>
        <v>1877.7439999999988</v>
      </c>
      <c r="L224" s="71">
        <f t="shared" si="17"/>
        <v>1877.7439999999988</v>
      </c>
      <c r="M224" s="71">
        <f t="shared" si="17"/>
        <v>1877.7439999999988</v>
      </c>
      <c r="N224" s="71">
        <f t="shared" si="17"/>
        <v>1877.7439999999988</v>
      </c>
      <c r="O224" s="71">
        <f t="shared" si="17"/>
        <v>1877.7439999999988</v>
      </c>
      <c r="P224" s="71">
        <f t="shared" si="17"/>
        <v>1877.7439999999988</v>
      </c>
      <c r="Q224" s="71">
        <f t="shared" si="17"/>
        <v>1877.7439999999988</v>
      </c>
      <c r="R224" s="71">
        <f t="shared" si="17"/>
        <v>1877.7439999999988</v>
      </c>
      <c r="S224" s="71">
        <f t="shared" si="17"/>
        <v>1877.7439999999988</v>
      </c>
      <c r="T224" s="71">
        <f t="shared" si="17"/>
        <v>1877.7439999999988</v>
      </c>
      <c r="U224" s="71">
        <f t="shared" si="17"/>
        <v>1877.7439999999988</v>
      </c>
      <c r="V224" s="71">
        <f t="shared" si="17"/>
        <v>1877.7439999999988</v>
      </c>
      <c r="W224" s="71">
        <f t="shared" si="17"/>
        <v>1877.7439999999988</v>
      </c>
      <c r="X224" s="71">
        <f t="shared" si="17"/>
        <v>1877.7439999999988</v>
      </c>
      <c r="Y224" s="71">
        <f t="shared" si="17"/>
        <v>1877.7439999999988</v>
      </c>
      <c r="Z224" s="71">
        <f t="shared" si="17"/>
        <v>1877.7439999999988</v>
      </c>
      <c r="AA224" s="71">
        <f t="shared" si="17"/>
        <v>1877.7439999999988</v>
      </c>
      <c r="AB224" s="71">
        <f t="shared" si="17"/>
        <v>1877.7439999999988</v>
      </c>
      <c r="AC224" s="71">
        <f t="shared" si="17"/>
        <v>1877.7439999999988</v>
      </c>
      <c r="AD224" s="71">
        <f t="shared" si="17"/>
        <v>1877.7439999999988</v>
      </c>
      <c r="AE224" s="71">
        <f t="shared" si="17"/>
        <v>1877.7439999999988</v>
      </c>
      <c r="AF224" s="71">
        <f t="shared" si="17"/>
        <v>1877.7439999999988</v>
      </c>
      <c r="AG224" s="71">
        <f t="shared" si="17"/>
        <v>1877.7439999999988</v>
      </c>
      <c r="AH224" s="71">
        <f t="shared" si="17"/>
        <v>1877.7439999999988</v>
      </c>
      <c r="AI224" s="71">
        <f t="shared" si="17"/>
        <v>1877.7439999999988</v>
      </c>
      <c r="AJ224" s="71">
        <f t="shared" si="17"/>
        <v>1877.7439999999988</v>
      </c>
      <c r="AK224" s="71">
        <f t="shared" si="17"/>
        <v>1877.7439999999988</v>
      </c>
      <c r="AL224" s="71">
        <f t="shared" si="17"/>
        <v>1877.7439999999988</v>
      </c>
      <c r="AM224" s="71">
        <f t="shared" si="17"/>
        <v>1877.7439999999988</v>
      </c>
      <c r="AN224" s="71">
        <f t="shared" si="17"/>
        <v>-46943.6</v>
      </c>
    </row>
    <row r="225" spans="4:40" ht="15" x14ac:dyDescent="0.25">
      <c r="D225" s="55" t="str">
        <f t="shared" si="18"/>
        <v>Farmaco 8</v>
      </c>
      <c r="E225" s="71">
        <f t="shared" si="19"/>
        <v>224245.432</v>
      </c>
      <c r="F225" s="71">
        <f t="shared" si="17"/>
        <v>-122253.12</v>
      </c>
      <c r="G225" s="71">
        <f t="shared" si="17"/>
        <v>3595.679999999993</v>
      </c>
      <c r="H225" s="71">
        <f t="shared" si="17"/>
        <v>3595.679999999993</v>
      </c>
      <c r="I225" s="71">
        <f t="shared" si="17"/>
        <v>3595.679999999993</v>
      </c>
      <c r="J225" s="71">
        <f t="shared" si="17"/>
        <v>3595.679999999993</v>
      </c>
      <c r="K225" s="71">
        <f t="shared" si="17"/>
        <v>3595.679999999993</v>
      </c>
      <c r="L225" s="71">
        <f t="shared" si="17"/>
        <v>3595.679999999993</v>
      </c>
      <c r="M225" s="71">
        <f t="shared" si="17"/>
        <v>3595.679999999993</v>
      </c>
      <c r="N225" s="71">
        <f t="shared" si="17"/>
        <v>3595.679999999993</v>
      </c>
      <c r="O225" s="71">
        <f t="shared" si="17"/>
        <v>3595.679999999993</v>
      </c>
      <c r="P225" s="71">
        <f t="shared" ref="P225:P267" si="20">+S10+P64-Q117-P171</f>
        <v>3595.679999999993</v>
      </c>
      <c r="Q225" s="71">
        <f t="shared" ref="Q225:Q267" si="21">+T10+Q64-R117-Q171</f>
        <v>3595.679999999993</v>
      </c>
      <c r="R225" s="71">
        <f t="shared" ref="R225:R267" si="22">+U10+R64-S117-R171</f>
        <v>3595.679999999993</v>
      </c>
      <c r="S225" s="71">
        <f t="shared" ref="S225:S267" si="23">+V10+S64-T117-S171</f>
        <v>3595.679999999993</v>
      </c>
      <c r="T225" s="71">
        <f t="shared" ref="T225:T267" si="24">+W10+T64-U117-T171</f>
        <v>3595.679999999993</v>
      </c>
      <c r="U225" s="71">
        <f t="shared" ref="U225:U267" si="25">+X10+U64-V117-U171</f>
        <v>3595.679999999993</v>
      </c>
      <c r="V225" s="71">
        <f t="shared" ref="V225:V267" si="26">+Y10+V64-W117-V171</f>
        <v>3595.679999999993</v>
      </c>
      <c r="W225" s="71">
        <f t="shared" ref="W225:W267" si="27">+Z10+W64-X117-W171</f>
        <v>3595.679999999993</v>
      </c>
      <c r="X225" s="71">
        <f t="shared" ref="X225:X267" si="28">+AA10+X64-Y117-X171</f>
        <v>3595.679999999993</v>
      </c>
      <c r="Y225" s="71">
        <f t="shared" ref="Y225:Y267" si="29">+AB10+Y64-Z117-Y171</f>
        <v>3595.679999999993</v>
      </c>
      <c r="Z225" s="71">
        <f t="shared" ref="Z225:Z267" si="30">+AC10+Z64-AA117-Z171</f>
        <v>3595.679999999993</v>
      </c>
      <c r="AA225" s="71">
        <f t="shared" ref="AA225:AA267" si="31">+AD10+AA64-AB117-AA171</f>
        <v>3595.679999999993</v>
      </c>
      <c r="AB225" s="71">
        <f t="shared" ref="AB225:AB267" si="32">+AE10+AB64-AC117-AB171</f>
        <v>3595.679999999993</v>
      </c>
      <c r="AC225" s="71">
        <f t="shared" ref="AC225:AC267" si="33">+AF10+AC64-AD117-AC171</f>
        <v>3595.679999999993</v>
      </c>
      <c r="AD225" s="71">
        <f t="shared" ref="AD225:AD267" si="34">+AG10+AD64-AE117-AD171</f>
        <v>3595.679999999993</v>
      </c>
      <c r="AE225" s="71">
        <f t="shared" ref="AE225:AE267" si="35">+AH10+AE64-AF117-AE171</f>
        <v>3595.679999999993</v>
      </c>
      <c r="AF225" s="71">
        <f t="shared" ref="AF225:AF267" si="36">+AI10+AF64-AG117-AF171</f>
        <v>3595.679999999993</v>
      </c>
      <c r="AG225" s="71">
        <f t="shared" ref="AG225:AG267" si="37">+AJ10+AG64-AH117-AG171</f>
        <v>3595.679999999993</v>
      </c>
      <c r="AH225" s="71">
        <f t="shared" ref="AH225:AH267" si="38">+AK10+AH64-AI117-AH171</f>
        <v>3595.679999999993</v>
      </c>
      <c r="AI225" s="71">
        <f t="shared" ref="AI225:AI267" si="39">+AL10+AI64-AJ117-AI171</f>
        <v>3595.679999999993</v>
      </c>
      <c r="AJ225" s="71">
        <f t="shared" ref="AJ225:AJ267" si="40">+AM10+AJ64-AK117-AJ171</f>
        <v>3595.679999999993</v>
      </c>
      <c r="AK225" s="71">
        <f t="shared" ref="AK225:AK267" si="41">+AN10+AK64-AL117-AK171</f>
        <v>3595.679999999993</v>
      </c>
      <c r="AL225" s="71">
        <f t="shared" ref="AL225:AL267" si="42">+AO10+AL64-AM117-AL171</f>
        <v>3595.679999999993</v>
      </c>
      <c r="AM225" s="71">
        <f t="shared" ref="AM225:AM267" si="43">+AP10+AM64-AN117-AM171</f>
        <v>3595.679999999993</v>
      </c>
      <c r="AN225" s="71">
        <f t="shared" ref="AN225:AN267" si="44">+AQ10+AN64-AO117-AN171</f>
        <v>-89892</v>
      </c>
    </row>
    <row r="226" spans="4:40" ht="15" x14ac:dyDescent="0.25">
      <c r="D226" s="55" t="str">
        <f t="shared" si="18"/>
        <v>Farmaco 9</v>
      </c>
      <c r="E226" s="71">
        <f t="shared" si="19"/>
        <v>45995.58879999999</v>
      </c>
      <c r="F226" s="71">
        <f t="shared" ref="F226:F267" si="45">+I11+F65-G118-F172</f>
        <v>-31881.695999999996</v>
      </c>
      <c r="G226" s="71">
        <f t="shared" ref="G226:G267" si="46">+J11+G65-H118-G172</f>
        <v>479.42399999999907</v>
      </c>
      <c r="H226" s="71">
        <f t="shared" ref="H226:H267" si="47">+K11+H65-I118-H172</f>
        <v>479.42399999999907</v>
      </c>
      <c r="I226" s="71">
        <f t="shared" ref="I226:I267" si="48">+L11+I65-J118-I172</f>
        <v>479.42399999999907</v>
      </c>
      <c r="J226" s="71">
        <f t="shared" ref="J226:J267" si="49">+M11+J65-K118-J172</f>
        <v>479.42399999999907</v>
      </c>
      <c r="K226" s="71">
        <f t="shared" ref="K226:K267" si="50">+N11+K65-L118-K172</f>
        <v>479.42399999999907</v>
      </c>
      <c r="L226" s="71">
        <f t="shared" ref="L226:L267" si="51">+O11+L65-M118-L172</f>
        <v>479.42399999999907</v>
      </c>
      <c r="M226" s="71">
        <f t="shared" ref="M226:M267" si="52">+P11+M65-N118-M172</f>
        <v>479.42399999999907</v>
      </c>
      <c r="N226" s="71">
        <f t="shared" ref="N226:N267" si="53">+Q11+N65-O118-N172</f>
        <v>479.42399999999907</v>
      </c>
      <c r="O226" s="71">
        <f t="shared" ref="O226:O267" si="54">+R11+O65-P118-O172</f>
        <v>479.42399999999907</v>
      </c>
      <c r="P226" s="71">
        <f t="shared" si="20"/>
        <v>479.42399999999907</v>
      </c>
      <c r="Q226" s="71">
        <f t="shared" si="21"/>
        <v>479.42399999999907</v>
      </c>
      <c r="R226" s="71">
        <f t="shared" si="22"/>
        <v>479.42399999999907</v>
      </c>
      <c r="S226" s="71">
        <f t="shared" si="23"/>
        <v>479.42399999999907</v>
      </c>
      <c r="T226" s="71">
        <f t="shared" si="24"/>
        <v>479.42399999999907</v>
      </c>
      <c r="U226" s="71">
        <f t="shared" si="25"/>
        <v>479.42399999999907</v>
      </c>
      <c r="V226" s="71">
        <f t="shared" si="26"/>
        <v>479.42399999999907</v>
      </c>
      <c r="W226" s="71">
        <f t="shared" si="27"/>
        <v>479.42399999999907</v>
      </c>
      <c r="X226" s="71">
        <f t="shared" si="28"/>
        <v>479.42399999999907</v>
      </c>
      <c r="Y226" s="71">
        <f t="shared" si="29"/>
        <v>479.42399999999907</v>
      </c>
      <c r="Z226" s="71">
        <f t="shared" si="30"/>
        <v>479.42399999999907</v>
      </c>
      <c r="AA226" s="71">
        <f t="shared" si="31"/>
        <v>479.42399999999907</v>
      </c>
      <c r="AB226" s="71">
        <f t="shared" si="32"/>
        <v>479.42399999999907</v>
      </c>
      <c r="AC226" s="71">
        <f t="shared" si="33"/>
        <v>479.42399999999907</v>
      </c>
      <c r="AD226" s="71">
        <f t="shared" si="34"/>
        <v>479.42399999999907</v>
      </c>
      <c r="AE226" s="71">
        <f t="shared" si="35"/>
        <v>479.42399999999907</v>
      </c>
      <c r="AF226" s="71">
        <f t="shared" si="36"/>
        <v>479.42399999999907</v>
      </c>
      <c r="AG226" s="71">
        <f t="shared" si="37"/>
        <v>479.42399999999907</v>
      </c>
      <c r="AH226" s="71">
        <f t="shared" si="38"/>
        <v>479.42399999999907</v>
      </c>
      <c r="AI226" s="71">
        <f t="shared" si="39"/>
        <v>479.42399999999907</v>
      </c>
      <c r="AJ226" s="71">
        <f t="shared" si="40"/>
        <v>479.42399999999907</v>
      </c>
      <c r="AK226" s="71">
        <f t="shared" si="41"/>
        <v>479.42399999999907</v>
      </c>
      <c r="AL226" s="71">
        <f t="shared" si="42"/>
        <v>479.42399999999907</v>
      </c>
      <c r="AM226" s="71">
        <f t="shared" si="43"/>
        <v>479.42399999999907</v>
      </c>
      <c r="AN226" s="71">
        <f t="shared" si="44"/>
        <v>-11985.599999999999</v>
      </c>
    </row>
    <row r="227" spans="4:40" ht="15" x14ac:dyDescent="0.25">
      <c r="D227" s="55" t="str">
        <f t="shared" si="18"/>
        <v>Farmaco 10</v>
      </c>
      <c r="E227" s="71">
        <f t="shared" si="19"/>
        <v>37394.722240000003</v>
      </c>
      <c r="F227" s="71">
        <f t="shared" si="45"/>
        <v>-18210.121600000002</v>
      </c>
      <c r="G227" s="71">
        <f t="shared" si="46"/>
        <v>687.17439999999988</v>
      </c>
      <c r="H227" s="71">
        <f t="shared" si="47"/>
        <v>687.17439999999988</v>
      </c>
      <c r="I227" s="71">
        <f t="shared" si="48"/>
        <v>687.17439999999988</v>
      </c>
      <c r="J227" s="71">
        <f t="shared" si="49"/>
        <v>687.17439999999988</v>
      </c>
      <c r="K227" s="71">
        <f t="shared" si="50"/>
        <v>687.17439999999988</v>
      </c>
      <c r="L227" s="71">
        <f t="shared" si="51"/>
        <v>687.17439999999988</v>
      </c>
      <c r="M227" s="71">
        <f t="shared" si="52"/>
        <v>687.17439999999988</v>
      </c>
      <c r="N227" s="71">
        <f t="shared" si="53"/>
        <v>687.17439999999988</v>
      </c>
      <c r="O227" s="71">
        <f t="shared" si="54"/>
        <v>687.17439999999988</v>
      </c>
      <c r="P227" s="71">
        <f t="shared" si="20"/>
        <v>687.17439999999988</v>
      </c>
      <c r="Q227" s="71">
        <f t="shared" si="21"/>
        <v>687.17439999999988</v>
      </c>
      <c r="R227" s="71">
        <f t="shared" si="22"/>
        <v>687.17439999999988</v>
      </c>
      <c r="S227" s="71">
        <f t="shared" si="23"/>
        <v>687.17439999999988</v>
      </c>
      <c r="T227" s="71">
        <f t="shared" si="24"/>
        <v>687.17439999999988</v>
      </c>
      <c r="U227" s="71">
        <f t="shared" si="25"/>
        <v>687.17439999999988</v>
      </c>
      <c r="V227" s="71">
        <f t="shared" si="26"/>
        <v>687.17439999999988</v>
      </c>
      <c r="W227" s="71">
        <f t="shared" si="27"/>
        <v>687.17439999999988</v>
      </c>
      <c r="X227" s="71">
        <f t="shared" si="28"/>
        <v>687.17439999999988</v>
      </c>
      <c r="Y227" s="71">
        <f t="shared" si="29"/>
        <v>687.17439999999988</v>
      </c>
      <c r="Z227" s="71">
        <f t="shared" si="30"/>
        <v>687.17439999999988</v>
      </c>
      <c r="AA227" s="71">
        <f t="shared" si="31"/>
        <v>687.17439999999988</v>
      </c>
      <c r="AB227" s="71">
        <f t="shared" si="32"/>
        <v>687.17439999999988</v>
      </c>
      <c r="AC227" s="71">
        <f t="shared" si="33"/>
        <v>687.17439999999988</v>
      </c>
      <c r="AD227" s="71">
        <f t="shared" si="34"/>
        <v>687.17439999999988</v>
      </c>
      <c r="AE227" s="71">
        <f t="shared" si="35"/>
        <v>687.17439999999988</v>
      </c>
      <c r="AF227" s="71">
        <f t="shared" si="36"/>
        <v>687.17439999999988</v>
      </c>
      <c r="AG227" s="71">
        <f t="shared" si="37"/>
        <v>687.17439999999988</v>
      </c>
      <c r="AH227" s="71">
        <f t="shared" si="38"/>
        <v>687.17439999999988</v>
      </c>
      <c r="AI227" s="71">
        <f t="shared" si="39"/>
        <v>687.17439999999988</v>
      </c>
      <c r="AJ227" s="71">
        <f t="shared" si="40"/>
        <v>687.17439999999988</v>
      </c>
      <c r="AK227" s="71">
        <f t="shared" si="41"/>
        <v>687.17439999999988</v>
      </c>
      <c r="AL227" s="71">
        <f t="shared" si="42"/>
        <v>687.17439999999988</v>
      </c>
      <c r="AM227" s="71">
        <f t="shared" si="43"/>
        <v>687.17439999999988</v>
      </c>
      <c r="AN227" s="71">
        <f t="shared" si="44"/>
        <v>-17179.36</v>
      </c>
    </row>
    <row r="228" spans="4:40" ht="15" x14ac:dyDescent="0.25">
      <c r="D228" s="55" t="str">
        <f t="shared" si="18"/>
        <v>Farmaco 11</v>
      </c>
      <c r="E228" s="71">
        <f t="shared" si="19"/>
        <v>20650.04</v>
      </c>
      <c r="F228" s="71">
        <f t="shared" si="45"/>
        <v>-9588.48</v>
      </c>
      <c r="G228" s="71">
        <f t="shared" si="46"/>
        <v>399.52000000000044</v>
      </c>
      <c r="H228" s="71">
        <f t="shared" si="47"/>
        <v>399.52000000000044</v>
      </c>
      <c r="I228" s="71">
        <f t="shared" si="48"/>
        <v>399.52000000000044</v>
      </c>
      <c r="J228" s="71">
        <f t="shared" si="49"/>
        <v>399.52000000000044</v>
      </c>
      <c r="K228" s="71">
        <f t="shared" si="50"/>
        <v>399.52000000000044</v>
      </c>
      <c r="L228" s="71">
        <f t="shared" si="51"/>
        <v>399.52000000000044</v>
      </c>
      <c r="M228" s="71">
        <f t="shared" si="52"/>
        <v>399.52000000000044</v>
      </c>
      <c r="N228" s="71">
        <f t="shared" si="53"/>
        <v>399.52000000000044</v>
      </c>
      <c r="O228" s="71">
        <f t="shared" si="54"/>
        <v>399.52000000000044</v>
      </c>
      <c r="P228" s="71">
        <f t="shared" si="20"/>
        <v>399.52000000000044</v>
      </c>
      <c r="Q228" s="71">
        <f t="shared" si="21"/>
        <v>399.52000000000044</v>
      </c>
      <c r="R228" s="71">
        <f t="shared" si="22"/>
        <v>399.52000000000044</v>
      </c>
      <c r="S228" s="71">
        <f t="shared" si="23"/>
        <v>399.52000000000044</v>
      </c>
      <c r="T228" s="71">
        <f t="shared" si="24"/>
        <v>399.52000000000044</v>
      </c>
      <c r="U228" s="71">
        <f t="shared" si="25"/>
        <v>399.52000000000044</v>
      </c>
      <c r="V228" s="71">
        <f t="shared" si="26"/>
        <v>399.52000000000044</v>
      </c>
      <c r="W228" s="71">
        <f t="shared" si="27"/>
        <v>399.52000000000044</v>
      </c>
      <c r="X228" s="71">
        <f t="shared" si="28"/>
        <v>399.52000000000044</v>
      </c>
      <c r="Y228" s="71">
        <f t="shared" si="29"/>
        <v>399.52000000000044</v>
      </c>
      <c r="Z228" s="71">
        <f t="shared" si="30"/>
        <v>399.52000000000044</v>
      </c>
      <c r="AA228" s="71">
        <f t="shared" si="31"/>
        <v>399.52000000000044</v>
      </c>
      <c r="AB228" s="71">
        <f t="shared" si="32"/>
        <v>399.52000000000044</v>
      </c>
      <c r="AC228" s="71">
        <f t="shared" si="33"/>
        <v>399.52000000000044</v>
      </c>
      <c r="AD228" s="71">
        <f t="shared" si="34"/>
        <v>399.52000000000044</v>
      </c>
      <c r="AE228" s="71">
        <f t="shared" si="35"/>
        <v>399.52000000000044</v>
      </c>
      <c r="AF228" s="71">
        <f t="shared" si="36"/>
        <v>399.52000000000044</v>
      </c>
      <c r="AG228" s="71">
        <f t="shared" si="37"/>
        <v>399.52000000000044</v>
      </c>
      <c r="AH228" s="71">
        <f t="shared" si="38"/>
        <v>399.52000000000044</v>
      </c>
      <c r="AI228" s="71">
        <f t="shared" si="39"/>
        <v>399.52000000000044</v>
      </c>
      <c r="AJ228" s="71">
        <f t="shared" si="40"/>
        <v>399.52000000000044</v>
      </c>
      <c r="AK228" s="71">
        <f t="shared" si="41"/>
        <v>399.52000000000044</v>
      </c>
      <c r="AL228" s="71">
        <f t="shared" si="42"/>
        <v>399.52000000000044</v>
      </c>
      <c r="AM228" s="71">
        <f t="shared" si="43"/>
        <v>399.52000000000044</v>
      </c>
      <c r="AN228" s="71">
        <f t="shared" si="44"/>
        <v>-9988</v>
      </c>
    </row>
    <row r="229" spans="4:40" ht="15" x14ac:dyDescent="0.25">
      <c r="D229" s="55" t="str">
        <f t="shared" si="18"/>
        <v>Farmaco 12</v>
      </c>
      <c r="E229" s="71">
        <f t="shared" si="19"/>
        <v>12340.024000000001</v>
      </c>
      <c r="F229" s="71">
        <f t="shared" si="45"/>
        <v>-1598.08</v>
      </c>
      <c r="G229" s="71">
        <f t="shared" si="46"/>
        <v>399.52000000000044</v>
      </c>
      <c r="H229" s="71">
        <f t="shared" si="47"/>
        <v>399.52000000000044</v>
      </c>
      <c r="I229" s="71">
        <f t="shared" si="48"/>
        <v>399.52000000000044</v>
      </c>
      <c r="J229" s="71">
        <f t="shared" si="49"/>
        <v>399.52000000000044</v>
      </c>
      <c r="K229" s="71">
        <f t="shared" si="50"/>
        <v>399.52000000000044</v>
      </c>
      <c r="L229" s="71">
        <f t="shared" si="51"/>
        <v>399.52000000000044</v>
      </c>
      <c r="M229" s="71">
        <f t="shared" si="52"/>
        <v>399.52000000000044</v>
      </c>
      <c r="N229" s="71">
        <f t="shared" si="53"/>
        <v>399.52000000000044</v>
      </c>
      <c r="O229" s="71">
        <f t="shared" si="54"/>
        <v>399.52000000000044</v>
      </c>
      <c r="P229" s="71">
        <f t="shared" si="20"/>
        <v>399.52000000000044</v>
      </c>
      <c r="Q229" s="71">
        <f t="shared" si="21"/>
        <v>399.52000000000044</v>
      </c>
      <c r="R229" s="71">
        <f t="shared" si="22"/>
        <v>399.52000000000044</v>
      </c>
      <c r="S229" s="71">
        <f t="shared" si="23"/>
        <v>399.52000000000044</v>
      </c>
      <c r="T229" s="71">
        <f t="shared" si="24"/>
        <v>399.52000000000044</v>
      </c>
      <c r="U229" s="71">
        <f t="shared" si="25"/>
        <v>399.52000000000044</v>
      </c>
      <c r="V229" s="71">
        <f t="shared" si="26"/>
        <v>399.52000000000044</v>
      </c>
      <c r="W229" s="71">
        <f t="shared" si="27"/>
        <v>399.52000000000044</v>
      </c>
      <c r="X229" s="71">
        <f t="shared" si="28"/>
        <v>399.52000000000044</v>
      </c>
      <c r="Y229" s="71">
        <f t="shared" si="29"/>
        <v>399.52000000000044</v>
      </c>
      <c r="Z229" s="71">
        <f t="shared" si="30"/>
        <v>399.52000000000044</v>
      </c>
      <c r="AA229" s="71">
        <f t="shared" si="31"/>
        <v>399.52000000000044</v>
      </c>
      <c r="AB229" s="71">
        <f t="shared" si="32"/>
        <v>399.52000000000044</v>
      </c>
      <c r="AC229" s="71">
        <f t="shared" si="33"/>
        <v>399.52000000000044</v>
      </c>
      <c r="AD229" s="71">
        <f t="shared" si="34"/>
        <v>399.52000000000044</v>
      </c>
      <c r="AE229" s="71">
        <f t="shared" si="35"/>
        <v>399.52000000000044</v>
      </c>
      <c r="AF229" s="71">
        <f t="shared" si="36"/>
        <v>399.52000000000044</v>
      </c>
      <c r="AG229" s="71">
        <f t="shared" si="37"/>
        <v>399.52000000000044</v>
      </c>
      <c r="AH229" s="71">
        <f t="shared" si="38"/>
        <v>399.52000000000044</v>
      </c>
      <c r="AI229" s="71">
        <f t="shared" si="39"/>
        <v>399.52000000000044</v>
      </c>
      <c r="AJ229" s="71">
        <f t="shared" si="40"/>
        <v>399.52000000000044</v>
      </c>
      <c r="AK229" s="71">
        <f t="shared" si="41"/>
        <v>399.52000000000044</v>
      </c>
      <c r="AL229" s="71">
        <f t="shared" si="42"/>
        <v>399.52000000000044</v>
      </c>
      <c r="AM229" s="71">
        <f t="shared" si="43"/>
        <v>399.52000000000044</v>
      </c>
      <c r="AN229" s="71">
        <f t="shared" si="44"/>
        <v>-9988</v>
      </c>
    </row>
    <row r="230" spans="4:40" ht="15" x14ac:dyDescent="0.25">
      <c r="D230" s="55" t="str">
        <f t="shared" si="18"/>
        <v>Farmaco 13</v>
      </c>
      <c r="E230" s="71">
        <f t="shared" si="19"/>
        <v>18572.536</v>
      </c>
      <c r="F230" s="71">
        <f t="shared" si="45"/>
        <v>-7590.880000000001</v>
      </c>
      <c r="G230" s="71">
        <f t="shared" si="46"/>
        <v>399.52000000000044</v>
      </c>
      <c r="H230" s="71">
        <f t="shared" si="47"/>
        <v>399.52000000000044</v>
      </c>
      <c r="I230" s="71">
        <f t="shared" si="48"/>
        <v>399.52000000000044</v>
      </c>
      <c r="J230" s="71">
        <f t="shared" si="49"/>
        <v>399.52000000000044</v>
      </c>
      <c r="K230" s="71">
        <f t="shared" si="50"/>
        <v>399.52000000000044</v>
      </c>
      <c r="L230" s="71">
        <f t="shared" si="51"/>
        <v>399.52000000000044</v>
      </c>
      <c r="M230" s="71">
        <f t="shared" si="52"/>
        <v>399.52000000000044</v>
      </c>
      <c r="N230" s="71">
        <f t="shared" si="53"/>
        <v>399.52000000000044</v>
      </c>
      <c r="O230" s="71">
        <f t="shared" si="54"/>
        <v>399.52000000000044</v>
      </c>
      <c r="P230" s="71">
        <f t="shared" si="20"/>
        <v>399.52000000000044</v>
      </c>
      <c r="Q230" s="71">
        <f t="shared" si="21"/>
        <v>399.52000000000044</v>
      </c>
      <c r="R230" s="71">
        <f t="shared" si="22"/>
        <v>399.52000000000044</v>
      </c>
      <c r="S230" s="71">
        <f t="shared" si="23"/>
        <v>399.52000000000044</v>
      </c>
      <c r="T230" s="71">
        <f t="shared" si="24"/>
        <v>399.52000000000044</v>
      </c>
      <c r="U230" s="71">
        <f t="shared" si="25"/>
        <v>399.52000000000044</v>
      </c>
      <c r="V230" s="71">
        <f t="shared" si="26"/>
        <v>399.52000000000044</v>
      </c>
      <c r="W230" s="71">
        <f t="shared" si="27"/>
        <v>399.52000000000044</v>
      </c>
      <c r="X230" s="71">
        <f t="shared" si="28"/>
        <v>399.52000000000044</v>
      </c>
      <c r="Y230" s="71">
        <f t="shared" si="29"/>
        <v>399.52000000000044</v>
      </c>
      <c r="Z230" s="71">
        <f t="shared" si="30"/>
        <v>399.52000000000044</v>
      </c>
      <c r="AA230" s="71">
        <f t="shared" si="31"/>
        <v>399.52000000000044</v>
      </c>
      <c r="AB230" s="71">
        <f t="shared" si="32"/>
        <v>399.52000000000044</v>
      </c>
      <c r="AC230" s="71">
        <f t="shared" si="33"/>
        <v>399.52000000000044</v>
      </c>
      <c r="AD230" s="71">
        <f t="shared" si="34"/>
        <v>399.52000000000044</v>
      </c>
      <c r="AE230" s="71">
        <f t="shared" si="35"/>
        <v>399.52000000000044</v>
      </c>
      <c r="AF230" s="71">
        <f t="shared" si="36"/>
        <v>399.52000000000044</v>
      </c>
      <c r="AG230" s="71">
        <f t="shared" si="37"/>
        <v>399.52000000000044</v>
      </c>
      <c r="AH230" s="71">
        <f t="shared" si="38"/>
        <v>399.52000000000044</v>
      </c>
      <c r="AI230" s="71">
        <f t="shared" si="39"/>
        <v>399.52000000000044</v>
      </c>
      <c r="AJ230" s="71">
        <f t="shared" si="40"/>
        <v>399.52000000000044</v>
      </c>
      <c r="AK230" s="71">
        <f t="shared" si="41"/>
        <v>399.52000000000044</v>
      </c>
      <c r="AL230" s="71">
        <f t="shared" si="42"/>
        <v>399.52000000000044</v>
      </c>
      <c r="AM230" s="71">
        <f t="shared" si="43"/>
        <v>399.52000000000044</v>
      </c>
      <c r="AN230" s="71">
        <f t="shared" si="44"/>
        <v>-9988</v>
      </c>
    </row>
    <row r="231" spans="4:40" ht="15" x14ac:dyDescent="0.25">
      <c r="D231" s="55" t="str">
        <f t="shared" si="18"/>
        <v>Farmaco 14</v>
      </c>
      <c r="E231" s="71">
        <f t="shared" si="19"/>
        <v>19611.288000000004</v>
      </c>
      <c r="F231" s="71">
        <f t="shared" si="45"/>
        <v>-8589.6800000000039</v>
      </c>
      <c r="G231" s="71">
        <f t="shared" si="46"/>
        <v>399.52000000000044</v>
      </c>
      <c r="H231" s="71">
        <f t="shared" si="47"/>
        <v>399.52000000000044</v>
      </c>
      <c r="I231" s="71">
        <f t="shared" si="48"/>
        <v>399.52000000000044</v>
      </c>
      <c r="J231" s="71">
        <f t="shared" si="49"/>
        <v>399.52000000000044</v>
      </c>
      <c r="K231" s="71">
        <f t="shared" si="50"/>
        <v>399.52000000000044</v>
      </c>
      <c r="L231" s="71">
        <f t="shared" si="51"/>
        <v>399.52000000000044</v>
      </c>
      <c r="M231" s="71">
        <f t="shared" si="52"/>
        <v>399.52000000000044</v>
      </c>
      <c r="N231" s="71">
        <f t="shared" si="53"/>
        <v>399.52000000000044</v>
      </c>
      <c r="O231" s="71">
        <f t="shared" si="54"/>
        <v>399.52000000000044</v>
      </c>
      <c r="P231" s="71">
        <f t="shared" si="20"/>
        <v>399.52000000000044</v>
      </c>
      <c r="Q231" s="71">
        <f t="shared" si="21"/>
        <v>399.52000000000044</v>
      </c>
      <c r="R231" s="71">
        <f t="shared" si="22"/>
        <v>399.52000000000044</v>
      </c>
      <c r="S231" s="71">
        <f t="shared" si="23"/>
        <v>399.52000000000044</v>
      </c>
      <c r="T231" s="71">
        <f t="shared" si="24"/>
        <v>399.52000000000044</v>
      </c>
      <c r="U231" s="71">
        <f t="shared" si="25"/>
        <v>399.52000000000044</v>
      </c>
      <c r="V231" s="71">
        <f t="shared" si="26"/>
        <v>399.52000000000044</v>
      </c>
      <c r="W231" s="71">
        <f t="shared" si="27"/>
        <v>399.52000000000044</v>
      </c>
      <c r="X231" s="71">
        <f t="shared" si="28"/>
        <v>399.52000000000044</v>
      </c>
      <c r="Y231" s="71">
        <f t="shared" si="29"/>
        <v>399.52000000000044</v>
      </c>
      <c r="Z231" s="71">
        <f t="shared" si="30"/>
        <v>399.52000000000044</v>
      </c>
      <c r="AA231" s="71">
        <f t="shared" si="31"/>
        <v>399.52000000000044</v>
      </c>
      <c r="AB231" s="71">
        <f t="shared" si="32"/>
        <v>399.52000000000044</v>
      </c>
      <c r="AC231" s="71">
        <f t="shared" si="33"/>
        <v>399.52000000000044</v>
      </c>
      <c r="AD231" s="71">
        <f t="shared" si="34"/>
        <v>399.52000000000044</v>
      </c>
      <c r="AE231" s="71">
        <f t="shared" si="35"/>
        <v>399.52000000000044</v>
      </c>
      <c r="AF231" s="71">
        <f t="shared" si="36"/>
        <v>399.52000000000044</v>
      </c>
      <c r="AG231" s="71">
        <f t="shared" si="37"/>
        <v>399.52000000000044</v>
      </c>
      <c r="AH231" s="71">
        <f t="shared" si="38"/>
        <v>399.52000000000044</v>
      </c>
      <c r="AI231" s="71">
        <f t="shared" si="39"/>
        <v>399.52000000000044</v>
      </c>
      <c r="AJ231" s="71">
        <f t="shared" si="40"/>
        <v>399.52000000000044</v>
      </c>
      <c r="AK231" s="71">
        <f t="shared" si="41"/>
        <v>399.52000000000044</v>
      </c>
      <c r="AL231" s="71">
        <f t="shared" si="42"/>
        <v>399.52000000000044</v>
      </c>
      <c r="AM231" s="71">
        <f t="shared" si="43"/>
        <v>399.52000000000044</v>
      </c>
      <c r="AN231" s="71">
        <f t="shared" si="44"/>
        <v>-9988</v>
      </c>
    </row>
    <row r="232" spans="4:40" ht="15" x14ac:dyDescent="0.25">
      <c r="D232" s="55" t="str">
        <f t="shared" si="18"/>
        <v>Farmaco 15</v>
      </c>
      <c r="E232" s="71">
        <f t="shared" si="19"/>
        <v>30518.184000000001</v>
      </c>
      <c r="F232" s="71">
        <f t="shared" si="45"/>
        <v>-19077.080000000002</v>
      </c>
      <c r="G232" s="71">
        <f t="shared" si="46"/>
        <v>399.52000000000044</v>
      </c>
      <c r="H232" s="71">
        <f t="shared" si="47"/>
        <v>399.52000000000044</v>
      </c>
      <c r="I232" s="71">
        <f t="shared" si="48"/>
        <v>399.52000000000044</v>
      </c>
      <c r="J232" s="71">
        <f t="shared" si="49"/>
        <v>399.52000000000044</v>
      </c>
      <c r="K232" s="71">
        <f t="shared" si="50"/>
        <v>399.52000000000044</v>
      </c>
      <c r="L232" s="71">
        <f t="shared" si="51"/>
        <v>399.52000000000044</v>
      </c>
      <c r="M232" s="71">
        <f t="shared" si="52"/>
        <v>399.52000000000044</v>
      </c>
      <c r="N232" s="71">
        <f t="shared" si="53"/>
        <v>399.52000000000044</v>
      </c>
      <c r="O232" s="71">
        <f t="shared" si="54"/>
        <v>399.52000000000044</v>
      </c>
      <c r="P232" s="71">
        <f t="shared" si="20"/>
        <v>399.52000000000044</v>
      </c>
      <c r="Q232" s="71">
        <f t="shared" si="21"/>
        <v>399.52000000000044</v>
      </c>
      <c r="R232" s="71">
        <f t="shared" si="22"/>
        <v>399.52000000000044</v>
      </c>
      <c r="S232" s="71">
        <f t="shared" si="23"/>
        <v>399.52000000000044</v>
      </c>
      <c r="T232" s="71">
        <f t="shared" si="24"/>
        <v>399.52000000000044</v>
      </c>
      <c r="U232" s="71">
        <f t="shared" si="25"/>
        <v>399.52000000000044</v>
      </c>
      <c r="V232" s="71">
        <f t="shared" si="26"/>
        <v>399.52000000000044</v>
      </c>
      <c r="W232" s="71">
        <f t="shared" si="27"/>
        <v>399.52000000000044</v>
      </c>
      <c r="X232" s="71">
        <f t="shared" si="28"/>
        <v>399.52000000000044</v>
      </c>
      <c r="Y232" s="71">
        <f t="shared" si="29"/>
        <v>399.52000000000044</v>
      </c>
      <c r="Z232" s="71">
        <f t="shared" si="30"/>
        <v>399.52000000000044</v>
      </c>
      <c r="AA232" s="71">
        <f t="shared" si="31"/>
        <v>399.52000000000044</v>
      </c>
      <c r="AB232" s="71">
        <f t="shared" si="32"/>
        <v>399.52000000000044</v>
      </c>
      <c r="AC232" s="71">
        <f t="shared" si="33"/>
        <v>399.52000000000044</v>
      </c>
      <c r="AD232" s="71">
        <f t="shared" si="34"/>
        <v>399.52000000000044</v>
      </c>
      <c r="AE232" s="71">
        <f t="shared" si="35"/>
        <v>399.52000000000044</v>
      </c>
      <c r="AF232" s="71">
        <f t="shared" si="36"/>
        <v>399.52000000000044</v>
      </c>
      <c r="AG232" s="71">
        <f t="shared" si="37"/>
        <v>399.52000000000044</v>
      </c>
      <c r="AH232" s="71">
        <f t="shared" si="38"/>
        <v>399.52000000000044</v>
      </c>
      <c r="AI232" s="71">
        <f t="shared" si="39"/>
        <v>399.52000000000044</v>
      </c>
      <c r="AJ232" s="71">
        <f t="shared" si="40"/>
        <v>399.52000000000044</v>
      </c>
      <c r="AK232" s="71">
        <f t="shared" si="41"/>
        <v>399.52000000000044</v>
      </c>
      <c r="AL232" s="71">
        <f t="shared" si="42"/>
        <v>399.52000000000044</v>
      </c>
      <c r="AM232" s="71">
        <f t="shared" si="43"/>
        <v>399.52000000000044</v>
      </c>
      <c r="AN232" s="71">
        <f t="shared" si="44"/>
        <v>-9988</v>
      </c>
    </row>
    <row r="233" spans="4:40" ht="15" x14ac:dyDescent="0.25">
      <c r="D233" s="55" t="str">
        <f t="shared" si="18"/>
        <v>Farmaco 16</v>
      </c>
      <c r="E233" s="71">
        <f t="shared" si="19"/>
        <v>10262.52</v>
      </c>
      <c r="F233" s="71">
        <f t="shared" si="45"/>
        <v>399.52000000000044</v>
      </c>
      <c r="G233" s="71">
        <f t="shared" si="46"/>
        <v>399.52000000000044</v>
      </c>
      <c r="H233" s="71">
        <f t="shared" si="47"/>
        <v>399.52000000000044</v>
      </c>
      <c r="I233" s="71">
        <f t="shared" si="48"/>
        <v>399.52000000000044</v>
      </c>
      <c r="J233" s="71">
        <f t="shared" si="49"/>
        <v>399.52000000000044</v>
      </c>
      <c r="K233" s="71">
        <f t="shared" si="50"/>
        <v>399.52000000000044</v>
      </c>
      <c r="L233" s="71">
        <f t="shared" si="51"/>
        <v>399.52000000000044</v>
      </c>
      <c r="M233" s="71">
        <f t="shared" si="52"/>
        <v>399.52000000000044</v>
      </c>
      <c r="N233" s="71">
        <f t="shared" si="53"/>
        <v>399.52000000000044</v>
      </c>
      <c r="O233" s="71">
        <f t="shared" si="54"/>
        <v>399.52000000000044</v>
      </c>
      <c r="P233" s="71">
        <f t="shared" si="20"/>
        <v>399.52000000000044</v>
      </c>
      <c r="Q233" s="71">
        <f t="shared" si="21"/>
        <v>399.52000000000044</v>
      </c>
      <c r="R233" s="71">
        <f t="shared" si="22"/>
        <v>399.52000000000044</v>
      </c>
      <c r="S233" s="71">
        <f t="shared" si="23"/>
        <v>399.52000000000044</v>
      </c>
      <c r="T233" s="71">
        <f t="shared" si="24"/>
        <v>399.52000000000044</v>
      </c>
      <c r="U233" s="71">
        <f t="shared" si="25"/>
        <v>399.52000000000044</v>
      </c>
      <c r="V233" s="71">
        <f t="shared" si="26"/>
        <v>399.52000000000044</v>
      </c>
      <c r="W233" s="71">
        <f t="shared" si="27"/>
        <v>399.52000000000044</v>
      </c>
      <c r="X233" s="71">
        <f t="shared" si="28"/>
        <v>399.52000000000044</v>
      </c>
      <c r="Y233" s="71">
        <f t="shared" si="29"/>
        <v>399.52000000000044</v>
      </c>
      <c r="Z233" s="71">
        <f t="shared" si="30"/>
        <v>399.52000000000044</v>
      </c>
      <c r="AA233" s="71">
        <f t="shared" si="31"/>
        <v>399.52000000000044</v>
      </c>
      <c r="AB233" s="71">
        <f t="shared" si="32"/>
        <v>399.52000000000044</v>
      </c>
      <c r="AC233" s="71">
        <f t="shared" si="33"/>
        <v>399.52000000000044</v>
      </c>
      <c r="AD233" s="71">
        <f t="shared" si="34"/>
        <v>399.52000000000044</v>
      </c>
      <c r="AE233" s="71">
        <f t="shared" si="35"/>
        <v>399.52000000000044</v>
      </c>
      <c r="AF233" s="71">
        <f t="shared" si="36"/>
        <v>399.52000000000044</v>
      </c>
      <c r="AG233" s="71">
        <f t="shared" si="37"/>
        <v>399.52000000000044</v>
      </c>
      <c r="AH233" s="71">
        <f t="shared" si="38"/>
        <v>399.52000000000044</v>
      </c>
      <c r="AI233" s="71">
        <f t="shared" si="39"/>
        <v>399.52000000000044</v>
      </c>
      <c r="AJ233" s="71">
        <f t="shared" si="40"/>
        <v>399.52000000000044</v>
      </c>
      <c r="AK233" s="71">
        <f t="shared" si="41"/>
        <v>399.52000000000044</v>
      </c>
      <c r="AL233" s="71">
        <f t="shared" si="42"/>
        <v>399.52000000000044</v>
      </c>
      <c r="AM233" s="71">
        <f t="shared" si="43"/>
        <v>399.52000000000044</v>
      </c>
      <c r="AN233" s="71">
        <f t="shared" si="44"/>
        <v>-9988</v>
      </c>
    </row>
    <row r="234" spans="4:40" ht="15" x14ac:dyDescent="0.25">
      <c r="D234" s="55" t="str">
        <f t="shared" si="18"/>
        <v>Farmaco 17</v>
      </c>
      <c r="E234" s="71">
        <f t="shared" si="19"/>
        <v>10262.52</v>
      </c>
      <c r="F234" s="71">
        <f t="shared" si="45"/>
        <v>399.52000000000044</v>
      </c>
      <c r="G234" s="71">
        <f t="shared" si="46"/>
        <v>399.52000000000044</v>
      </c>
      <c r="H234" s="71">
        <f t="shared" si="47"/>
        <v>399.52000000000044</v>
      </c>
      <c r="I234" s="71">
        <f t="shared" si="48"/>
        <v>399.52000000000044</v>
      </c>
      <c r="J234" s="71">
        <f t="shared" si="49"/>
        <v>399.52000000000044</v>
      </c>
      <c r="K234" s="71">
        <f t="shared" si="50"/>
        <v>399.52000000000044</v>
      </c>
      <c r="L234" s="71">
        <f t="shared" si="51"/>
        <v>399.52000000000044</v>
      </c>
      <c r="M234" s="71">
        <f t="shared" si="52"/>
        <v>399.52000000000044</v>
      </c>
      <c r="N234" s="71">
        <f t="shared" si="53"/>
        <v>399.52000000000044</v>
      </c>
      <c r="O234" s="71">
        <f t="shared" si="54"/>
        <v>399.52000000000044</v>
      </c>
      <c r="P234" s="71">
        <f t="shared" si="20"/>
        <v>399.52000000000044</v>
      </c>
      <c r="Q234" s="71">
        <f t="shared" si="21"/>
        <v>399.52000000000044</v>
      </c>
      <c r="R234" s="71">
        <f t="shared" si="22"/>
        <v>399.52000000000044</v>
      </c>
      <c r="S234" s="71">
        <f t="shared" si="23"/>
        <v>399.52000000000044</v>
      </c>
      <c r="T234" s="71">
        <f t="shared" si="24"/>
        <v>399.52000000000044</v>
      </c>
      <c r="U234" s="71">
        <f t="shared" si="25"/>
        <v>399.52000000000044</v>
      </c>
      <c r="V234" s="71">
        <f t="shared" si="26"/>
        <v>399.52000000000044</v>
      </c>
      <c r="W234" s="71">
        <f t="shared" si="27"/>
        <v>399.52000000000044</v>
      </c>
      <c r="X234" s="71">
        <f t="shared" si="28"/>
        <v>399.52000000000044</v>
      </c>
      <c r="Y234" s="71">
        <f t="shared" si="29"/>
        <v>399.52000000000044</v>
      </c>
      <c r="Z234" s="71">
        <f t="shared" si="30"/>
        <v>399.52000000000044</v>
      </c>
      <c r="AA234" s="71">
        <f t="shared" si="31"/>
        <v>399.52000000000044</v>
      </c>
      <c r="AB234" s="71">
        <f t="shared" si="32"/>
        <v>399.52000000000044</v>
      </c>
      <c r="AC234" s="71">
        <f t="shared" si="33"/>
        <v>399.52000000000044</v>
      </c>
      <c r="AD234" s="71">
        <f t="shared" si="34"/>
        <v>399.52000000000044</v>
      </c>
      <c r="AE234" s="71">
        <f t="shared" si="35"/>
        <v>399.52000000000044</v>
      </c>
      <c r="AF234" s="71">
        <f t="shared" si="36"/>
        <v>399.52000000000044</v>
      </c>
      <c r="AG234" s="71">
        <f t="shared" si="37"/>
        <v>399.52000000000044</v>
      </c>
      <c r="AH234" s="71">
        <f t="shared" si="38"/>
        <v>399.52000000000044</v>
      </c>
      <c r="AI234" s="71">
        <f t="shared" si="39"/>
        <v>399.52000000000044</v>
      </c>
      <c r="AJ234" s="71">
        <f t="shared" si="40"/>
        <v>399.52000000000044</v>
      </c>
      <c r="AK234" s="71">
        <f t="shared" si="41"/>
        <v>399.52000000000044</v>
      </c>
      <c r="AL234" s="71">
        <f t="shared" si="42"/>
        <v>399.52000000000044</v>
      </c>
      <c r="AM234" s="71">
        <f t="shared" si="43"/>
        <v>399.52000000000044</v>
      </c>
      <c r="AN234" s="71">
        <f t="shared" si="44"/>
        <v>-9988</v>
      </c>
    </row>
    <row r="235" spans="4:40" ht="15" x14ac:dyDescent="0.25">
      <c r="D235" s="55" t="str">
        <f t="shared" si="18"/>
        <v>Farmaco 18</v>
      </c>
      <c r="E235" s="71">
        <f t="shared" si="19"/>
        <v>10262.52</v>
      </c>
      <c r="F235" s="71">
        <f t="shared" si="45"/>
        <v>399.52000000000044</v>
      </c>
      <c r="G235" s="71">
        <f t="shared" si="46"/>
        <v>399.52000000000044</v>
      </c>
      <c r="H235" s="71">
        <f t="shared" si="47"/>
        <v>399.52000000000044</v>
      </c>
      <c r="I235" s="71">
        <f t="shared" si="48"/>
        <v>399.52000000000044</v>
      </c>
      <c r="J235" s="71">
        <f t="shared" si="49"/>
        <v>399.52000000000044</v>
      </c>
      <c r="K235" s="71">
        <f t="shared" si="50"/>
        <v>399.52000000000044</v>
      </c>
      <c r="L235" s="71">
        <f t="shared" si="51"/>
        <v>399.52000000000044</v>
      </c>
      <c r="M235" s="71">
        <f t="shared" si="52"/>
        <v>399.52000000000044</v>
      </c>
      <c r="N235" s="71">
        <f t="shared" si="53"/>
        <v>399.52000000000044</v>
      </c>
      <c r="O235" s="71">
        <f t="shared" si="54"/>
        <v>399.52000000000044</v>
      </c>
      <c r="P235" s="71">
        <f t="shared" si="20"/>
        <v>399.52000000000044</v>
      </c>
      <c r="Q235" s="71">
        <f t="shared" si="21"/>
        <v>399.52000000000044</v>
      </c>
      <c r="R235" s="71">
        <f t="shared" si="22"/>
        <v>399.52000000000044</v>
      </c>
      <c r="S235" s="71">
        <f t="shared" si="23"/>
        <v>399.52000000000044</v>
      </c>
      <c r="T235" s="71">
        <f t="shared" si="24"/>
        <v>399.52000000000044</v>
      </c>
      <c r="U235" s="71">
        <f t="shared" si="25"/>
        <v>399.52000000000044</v>
      </c>
      <c r="V235" s="71">
        <f t="shared" si="26"/>
        <v>399.52000000000044</v>
      </c>
      <c r="W235" s="71">
        <f t="shared" si="27"/>
        <v>399.52000000000044</v>
      </c>
      <c r="X235" s="71">
        <f t="shared" si="28"/>
        <v>399.52000000000044</v>
      </c>
      <c r="Y235" s="71">
        <f t="shared" si="29"/>
        <v>399.52000000000044</v>
      </c>
      <c r="Z235" s="71">
        <f t="shared" si="30"/>
        <v>399.52000000000044</v>
      </c>
      <c r="AA235" s="71">
        <f t="shared" si="31"/>
        <v>399.52000000000044</v>
      </c>
      <c r="AB235" s="71">
        <f t="shared" si="32"/>
        <v>399.52000000000044</v>
      </c>
      <c r="AC235" s="71">
        <f t="shared" si="33"/>
        <v>399.52000000000044</v>
      </c>
      <c r="AD235" s="71">
        <f t="shared" si="34"/>
        <v>399.52000000000044</v>
      </c>
      <c r="AE235" s="71">
        <f t="shared" si="35"/>
        <v>399.52000000000044</v>
      </c>
      <c r="AF235" s="71">
        <f t="shared" si="36"/>
        <v>399.52000000000044</v>
      </c>
      <c r="AG235" s="71">
        <f t="shared" si="37"/>
        <v>399.52000000000044</v>
      </c>
      <c r="AH235" s="71">
        <f t="shared" si="38"/>
        <v>399.52000000000044</v>
      </c>
      <c r="AI235" s="71">
        <f t="shared" si="39"/>
        <v>399.52000000000044</v>
      </c>
      <c r="AJ235" s="71">
        <f t="shared" si="40"/>
        <v>399.52000000000044</v>
      </c>
      <c r="AK235" s="71">
        <f t="shared" si="41"/>
        <v>399.52000000000044</v>
      </c>
      <c r="AL235" s="71">
        <f t="shared" si="42"/>
        <v>399.52000000000044</v>
      </c>
      <c r="AM235" s="71">
        <f t="shared" si="43"/>
        <v>399.52000000000044</v>
      </c>
      <c r="AN235" s="71">
        <f t="shared" si="44"/>
        <v>-9988</v>
      </c>
    </row>
    <row r="236" spans="4:40" ht="15" x14ac:dyDescent="0.25">
      <c r="D236" s="55" t="str">
        <f t="shared" si="18"/>
        <v>Farmaco 19</v>
      </c>
      <c r="E236" s="71">
        <f t="shared" si="19"/>
        <v>10262.52</v>
      </c>
      <c r="F236" s="71">
        <f t="shared" si="45"/>
        <v>399.52000000000044</v>
      </c>
      <c r="G236" s="71">
        <f t="shared" si="46"/>
        <v>399.52000000000044</v>
      </c>
      <c r="H236" s="71">
        <f t="shared" si="47"/>
        <v>399.52000000000044</v>
      </c>
      <c r="I236" s="71">
        <f t="shared" si="48"/>
        <v>399.52000000000044</v>
      </c>
      <c r="J236" s="71">
        <f t="shared" si="49"/>
        <v>399.52000000000044</v>
      </c>
      <c r="K236" s="71">
        <f t="shared" si="50"/>
        <v>399.52000000000044</v>
      </c>
      <c r="L236" s="71">
        <f t="shared" si="51"/>
        <v>399.52000000000044</v>
      </c>
      <c r="M236" s="71">
        <f t="shared" si="52"/>
        <v>399.52000000000044</v>
      </c>
      <c r="N236" s="71">
        <f t="shared" si="53"/>
        <v>399.52000000000044</v>
      </c>
      <c r="O236" s="71">
        <f t="shared" si="54"/>
        <v>399.52000000000044</v>
      </c>
      <c r="P236" s="71">
        <f t="shared" si="20"/>
        <v>399.52000000000044</v>
      </c>
      <c r="Q236" s="71">
        <f t="shared" si="21"/>
        <v>399.52000000000044</v>
      </c>
      <c r="R236" s="71">
        <f t="shared" si="22"/>
        <v>399.52000000000044</v>
      </c>
      <c r="S236" s="71">
        <f t="shared" si="23"/>
        <v>399.52000000000044</v>
      </c>
      <c r="T236" s="71">
        <f t="shared" si="24"/>
        <v>399.52000000000044</v>
      </c>
      <c r="U236" s="71">
        <f t="shared" si="25"/>
        <v>399.52000000000044</v>
      </c>
      <c r="V236" s="71">
        <f t="shared" si="26"/>
        <v>399.52000000000044</v>
      </c>
      <c r="W236" s="71">
        <f t="shared" si="27"/>
        <v>399.52000000000044</v>
      </c>
      <c r="X236" s="71">
        <f t="shared" si="28"/>
        <v>399.52000000000044</v>
      </c>
      <c r="Y236" s="71">
        <f t="shared" si="29"/>
        <v>399.52000000000044</v>
      </c>
      <c r="Z236" s="71">
        <f t="shared" si="30"/>
        <v>399.52000000000044</v>
      </c>
      <c r="AA236" s="71">
        <f t="shared" si="31"/>
        <v>399.52000000000044</v>
      </c>
      <c r="AB236" s="71">
        <f t="shared" si="32"/>
        <v>399.52000000000044</v>
      </c>
      <c r="AC236" s="71">
        <f t="shared" si="33"/>
        <v>399.52000000000044</v>
      </c>
      <c r="AD236" s="71">
        <f t="shared" si="34"/>
        <v>399.52000000000044</v>
      </c>
      <c r="AE236" s="71">
        <f t="shared" si="35"/>
        <v>399.52000000000044</v>
      </c>
      <c r="AF236" s="71">
        <f t="shared" si="36"/>
        <v>399.52000000000044</v>
      </c>
      <c r="AG236" s="71">
        <f t="shared" si="37"/>
        <v>399.52000000000044</v>
      </c>
      <c r="AH236" s="71">
        <f t="shared" si="38"/>
        <v>399.52000000000044</v>
      </c>
      <c r="AI236" s="71">
        <f t="shared" si="39"/>
        <v>399.52000000000044</v>
      </c>
      <c r="AJ236" s="71">
        <f t="shared" si="40"/>
        <v>399.52000000000044</v>
      </c>
      <c r="AK236" s="71">
        <f t="shared" si="41"/>
        <v>399.52000000000044</v>
      </c>
      <c r="AL236" s="71">
        <f t="shared" si="42"/>
        <v>399.52000000000044</v>
      </c>
      <c r="AM236" s="71">
        <f t="shared" si="43"/>
        <v>399.52000000000044</v>
      </c>
      <c r="AN236" s="71">
        <f t="shared" si="44"/>
        <v>-9988</v>
      </c>
    </row>
    <row r="237" spans="4:40" ht="15" x14ac:dyDescent="0.25">
      <c r="D237" s="55" t="str">
        <f t="shared" si="18"/>
        <v>Farmaco 20</v>
      </c>
      <c r="E237" s="71">
        <f t="shared" si="19"/>
        <v>10262.52</v>
      </c>
      <c r="F237" s="71">
        <f t="shared" si="45"/>
        <v>399.52000000000044</v>
      </c>
      <c r="G237" s="71">
        <f t="shared" si="46"/>
        <v>399.52000000000044</v>
      </c>
      <c r="H237" s="71">
        <f t="shared" si="47"/>
        <v>399.52000000000044</v>
      </c>
      <c r="I237" s="71">
        <f t="shared" si="48"/>
        <v>399.52000000000044</v>
      </c>
      <c r="J237" s="71">
        <f t="shared" si="49"/>
        <v>399.52000000000044</v>
      </c>
      <c r="K237" s="71">
        <f t="shared" si="50"/>
        <v>399.52000000000044</v>
      </c>
      <c r="L237" s="71">
        <f t="shared" si="51"/>
        <v>399.52000000000044</v>
      </c>
      <c r="M237" s="71">
        <f t="shared" si="52"/>
        <v>399.52000000000044</v>
      </c>
      <c r="N237" s="71">
        <f t="shared" si="53"/>
        <v>399.52000000000044</v>
      </c>
      <c r="O237" s="71">
        <f t="shared" si="54"/>
        <v>399.52000000000044</v>
      </c>
      <c r="P237" s="71">
        <f t="shared" si="20"/>
        <v>399.52000000000044</v>
      </c>
      <c r="Q237" s="71">
        <f t="shared" si="21"/>
        <v>399.52000000000044</v>
      </c>
      <c r="R237" s="71">
        <f t="shared" si="22"/>
        <v>399.52000000000044</v>
      </c>
      <c r="S237" s="71">
        <f t="shared" si="23"/>
        <v>399.52000000000044</v>
      </c>
      <c r="T237" s="71">
        <f t="shared" si="24"/>
        <v>399.52000000000044</v>
      </c>
      <c r="U237" s="71">
        <f t="shared" si="25"/>
        <v>399.52000000000044</v>
      </c>
      <c r="V237" s="71">
        <f t="shared" si="26"/>
        <v>399.52000000000044</v>
      </c>
      <c r="W237" s="71">
        <f t="shared" si="27"/>
        <v>399.52000000000044</v>
      </c>
      <c r="X237" s="71">
        <f t="shared" si="28"/>
        <v>399.52000000000044</v>
      </c>
      <c r="Y237" s="71">
        <f t="shared" si="29"/>
        <v>399.52000000000044</v>
      </c>
      <c r="Z237" s="71">
        <f t="shared" si="30"/>
        <v>399.52000000000044</v>
      </c>
      <c r="AA237" s="71">
        <f t="shared" si="31"/>
        <v>399.52000000000044</v>
      </c>
      <c r="AB237" s="71">
        <f t="shared" si="32"/>
        <v>399.52000000000044</v>
      </c>
      <c r="AC237" s="71">
        <f t="shared" si="33"/>
        <v>399.52000000000044</v>
      </c>
      <c r="AD237" s="71">
        <f t="shared" si="34"/>
        <v>399.52000000000044</v>
      </c>
      <c r="AE237" s="71">
        <f t="shared" si="35"/>
        <v>399.52000000000044</v>
      </c>
      <c r="AF237" s="71">
        <f t="shared" si="36"/>
        <v>399.52000000000044</v>
      </c>
      <c r="AG237" s="71">
        <f t="shared" si="37"/>
        <v>399.52000000000044</v>
      </c>
      <c r="AH237" s="71">
        <f t="shared" si="38"/>
        <v>399.52000000000044</v>
      </c>
      <c r="AI237" s="71">
        <f t="shared" si="39"/>
        <v>399.52000000000044</v>
      </c>
      <c r="AJ237" s="71">
        <f t="shared" si="40"/>
        <v>399.52000000000044</v>
      </c>
      <c r="AK237" s="71">
        <f t="shared" si="41"/>
        <v>399.52000000000044</v>
      </c>
      <c r="AL237" s="71">
        <f t="shared" si="42"/>
        <v>399.52000000000044</v>
      </c>
      <c r="AM237" s="71">
        <f t="shared" si="43"/>
        <v>399.52000000000044</v>
      </c>
      <c r="AN237" s="71">
        <f t="shared" si="44"/>
        <v>-9988</v>
      </c>
    </row>
    <row r="238" spans="4:40" ht="15" x14ac:dyDescent="0.25">
      <c r="D238" s="55" t="str">
        <f t="shared" si="18"/>
        <v>Farmaco 21</v>
      </c>
      <c r="E238" s="71">
        <f t="shared" si="19"/>
        <v>10262.52</v>
      </c>
      <c r="F238" s="71">
        <f t="shared" si="45"/>
        <v>399.52000000000044</v>
      </c>
      <c r="G238" s="71">
        <f t="shared" si="46"/>
        <v>399.52000000000044</v>
      </c>
      <c r="H238" s="71">
        <f t="shared" si="47"/>
        <v>399.52000000000044</v>
      </c>
      <c r="I238" s="71">
        <f t="shared" si="48"/>
        <v>399.52000000000044</v>
      </c>
      <c r="J238" s="71">
        <f t="shared" si="49"/>
        <v>399.52000000000044</v>
      </c>
      <c r="K238" s="71">
        <f t="shared" si="50"/>
        <v>399.52000000000044</v>
      </c>
      <c r="L238" s="71">
        <f t="shared" si="51"/>
        <v>399.52000000000044</v>
      </c>
      <c r="M238" s="71">
        <f t="shared" si="52"/>
        <v>399.52000000000044</v>
      </c>
      <c r="N238" s="71">
        <f t="shared" si="53"/>
        <v>399.52000000000044</v>
      </c>
      <c r="O238" s="71">
        <f t="shared" si="54"/>
        <v>399.52000000000044</v>
      </c>
      <c r="P238" s="71">
        <f t="shared" si="20"/>
        <v>399.52000000000044</v>
      </c>
      <c r="Q238" s="71">
        <f t="shared" si="21"/>
        <v>399.52000000000044</v>
      </c>
      <c r="R238" s="71">
        <f t="shared" si="22"/>
        <v>399.52000000000044</v>
      </c>
      <c r="S238" s="71">
        <f t="shared" si="23"/>
        <v>399.52000000000044</v>
      </c>
      <c r="T238" s="71">
        <f t="shared" si="24"/>
        <v>399.52000000000044</v>
      </c>
      <c r="U238" s="71">
        <f t="shared" si="25"/>
        <v>399.52000000000044</v>
      </c>
      <c r="V238" s="71">
        <f t="shared" si="26"/>
        <v>399.52000000000044</v>
      </c>
      <c r="W238" s="71">
        <f t="shared" si="27"/>
        <v>399.52000000000044</v>
      </c>
      <c r="X238" s="71">
        <f t="shared" si="28"/>
        <v>399.52000000000044</v>
      </c>
      <c r="Y238" s="71">
        <f t="shared" si="29"/>
        <v>399.52000000000044</v>
      </c>
      <c r="Z238" s="71">
        <f t="shared" si="30"/>
        <v>399.52000000000044</v>
      </c>
      <c r="AA238" s="71">
        <f t="shared" si="31"/>
        <v>399.52000000000044</v>
      </c>
      <c r="AB238" s="71">
        <f t="shared" si="32"/>
        <v>399.52000000000044</v>
      </c>
      <c r="AC238" s="71">
        <f t="shared" si="33"/>
        <v>399.52000000000044</v>
      </c>
      <c r="AD238" s="71">
        <f t="shared" si="34"/>
        <v>399.52000000000044</v>
      </c>
      <c r="AE238" s="71">
        <f t="shared" si="35"/>
        <v>399.52000000000044</v>
      </c>
      <c r="AF238" s="71">
        <f t="shared" si="36"/>
        <v>399.52000000000044</v>
      </c>
      <c r="AG238" s="71">
        <f t="shared" si="37"/>
        <v>399.52000000000044</v>
      </c>
      <c r="AH238" s="71">
        <f t="shared" si="38"/>
        <v>399.52000000000044</v>
      </c>
      <c r="AI238" s="71">
        <f t="shared" si="39"/>
        <v>399.52000000000044</v>
      </c>
      <c r="AJ238" s="71">
        <f t="shared" si="40"/>
        <v>399.52000000000044</v>
      </c>
      <c r="AK238" s="71">
        <f t="shared" si="41"/>
        <v>399.52000000000044</v>
      </c>
      <c r="AL238" s="71">
        <f t="shared" si="42"/>
        <v>399.52000000000044</v>
      </c>
      <c r="AM238" s="71">
        <f t="shared" si="43"/>
        <v>399.52000000000044</v>
      </c>
      <c r="AN238" s="71">
        <f t="shared" si="44"/>
        <v>-9988</v>
      </c>
    </row>
    <row r="239" spans="4:40" ht="15" x14ac:dyDescent="0.25">
      <c r="D239" s="55" t="str">
        <f t="shared" si="18"/>
        <v>Farmaco 22</v>
      </c>
      <c r="E239" s="71">
        <f t="shared" si="19"/>
        <v>10262.52</v>
      </c>
      <c r="F239" s="71">
        <f t="shared" si="45"/>
        <v>399.52000000000044</v>
      </c>
      <c r="G239" s="71">
        <f t="shared" si="46"/>
        <v>399.52000000000044</v>
      </c>
      <c r="H239" s="71">
        <f t="shared" si="47"/>
        <v>399.52000000000044</v>
      </c>
      <c r="I239" s="71">
        <f t="shared" si="48"/>
        <v>399.52000000000044</v>
      </c>
      <c r="J239" s="71">
        <f t="shared" si="49"/>
        <v>399.52000000000044</v>
      </c>
      <c r="K239" s="71">
        <f t="shared" si="50"/>
        <v>399.52000000000044</v>
      </c>
      <c r="L239" s="71">
        <f t="shared" si="51"/>
        <v>399.52000000000044</v>
      </c>
      <c r="M239" s="71">
        <f t="shared" si="52"/>
        <v>399.52000000000044</v>
      </c>
      <c r="N239" s="71">
        <f t="shared" si="53"/>
        <v>399.52000000000044</v>
      </c>
      <c r="O239" s="71">
        <f t="shared" si="54"/>
        <v>399.52000000000044</v>
      </c>
      <c r="P239" s="71">
        <f t="shared" si="20"/>
        <v>399.52000000000044</v>
      </c>
      <c r="Q239" s="71">
        <f t="shared" si="21"/>
        <v>399.52000000000044</v>
      </c>
      <c r="R239" s="71">
        <f t="shared" si="22"/>
        <v>399.52000000000044</v>
      </c>
      <c r="S239" s="71">
        <f t="shared" si="23"/>
        <v>399.52000000000044</v>
      </c>
      <c r="T239" s="71">
        <f t="shared" si="24"/>
        <v>399.52000000000044</v>
      </c>
      <c r="U239" s="71">
        <f t="shared" si="25"/>
        <v>399.52000000000044</v>
      </c>
      <c r="V239" s="71">
        <f t="shared" si="26"/>
        <v>399.52000000000044</v>
      </c>
      <c r="W239" s="71">
        <f t="shared" si="27"/>
        <v>399.52000000000044</v>
      </c>
      <c r="X239" s="71">
        <f t="shared" si="28"/>
        <v>399.52000000000044</v>
      </c>
      <c r="Y239" s="71">
        <f t="shared" si="29"/>
        <v>399.52000000000044</v>
      </c>
      <c r="Z239" s="71">
        <f t="shared" si="30"/>
        <v>399.52000000000044</v>
      </c>
      <c r="AA239" s="71">
        <f t="shared" si="31"/>
        <v>399.52000000000044</v>
      </c>
      <c r="AB239" s="71">
        <f t="shared" si="32"/>
        <v>399.52000000000044</v>
      </c>
      <c r="AC239" s="71">
        <f t="shared" si="33"/>
        <v>399.52000000000044</v>
      </c>
      <c r="AD239" s="71">
        <f t="shared" si="34"/>
        <v>399.52000000000044</v>
      </c>
      <c r="AE239" s="71">
        <f t="shared" si="35"/>
        <v>399.52000000000044</v>
      </c>
      <c r="AF239" s="71">
        <f t="shared" si="36"/>
        <v>399.52000000000044</v>
      </c>
      <c r="AG239" s="71">
        <f t="shared" si="37"/>
        <v>399.52000000000044</v>
      </c>
      <c r="AH239" s="71">
        <f t="shared" si="38"/>
        <v>399.52000000000044</v>
      </c>
      <c r="AI239" s="71">
        <f t="shared" si="39"/>
        <v>399.52000000000044</v>
      </c>
      <c r="AJ239" s="71">
        <f t="shared" si="40"/>
        <v>399.52000000000044</v>
      </c>
      <c r="AK239" s="71">
        <f t="shared" si="41"/>
        <v>399.52000000000044</v>
      </c>
      <c r="AL239" s="71">
        <f t="shared" si="42"/>
        <v>399.52000000000044</v>
      </c>
      <c r="AM239" s="71">
        <f t="shared" si="43"/>
        <v>399.52000000000044</v>
      </c>
      <c r="AN239" s="71">
        <f t="shared" si="44"/>
        <v>-9988</v>
      </c>
    </row>
    <row r="240" spans="4:40" ht="15" x14ac:dyDescent="0.25">
      <c r="D240" s="55" t="str">
        <f t="shared" si="18"/>
        <v>Farmaco 23</v>
      </c>
      <c r="E240" s="71">
        <f t="shared" si="19"/>
        <v>10262.52</v>
      </c>
      <c r="F240" s="71">
        <f t="shared" si="45"/>
        <v>399.52000000000044</v>
      </c>
      <c r="G240" s="71">
        <f t="shared" si="46"/>
        <v>399.52000000000044</v>
      </c>
      <c r="H240" s="71">
        <f t="shared" si="47"/>
        <v>399.52000000000044</v>
      </c>
      <c r="I240" s="71">
        <f t="shared" si="48"/>
        <v>399.52000000000044</v>
      </c>
      <c r="J240" s="71">
        <f t="shared" si="49"/>
        <v>399.52000000000044</v>
      </c>
      <c r="K240" s="71">
        <f t="shared" si="50"/>
        <v>399.52000000000044</v>
      </c>
      <c r="L240" s="71">
        <f t="shared" si="51"/>
        <v>399.52000000000044</v>
      </c>
      <c r="M240" s="71">
        <f t="shared" si="52"/>
        <v>399.52000000000044</v>
      </c>
      <c r="N240" s="71">
        <f t="shared" si="53"/>
        <v>399.52000000000044</v>
      </c>
      <c r="O240" s="71">
        <f t="shared" si="54"/>
        <v>399.52000000000044</v>
      </c>
      <c r="P240" s="71">
        <f t="shared" si="20"/>
        <v>399.52000000000044</v>
      </c>
      <c r="Q240" s="71">
        <f t="shared" si="21"/>
        <v>399.52000000000044</v>
      </c>
      <c r="R240" s="71">
        <f t="shared" si="22"/>
        <v>399.52000000000044</v>
      </c>
      <c r="S240" s="71">
        <f t="shared" si="23"/>
        <v>399.52000000000044</v>
      </c>
      <c r="T240" s="71">
        <f t="shared" si="24"/>
        <v>399.52000000000044</v>
      </c>
      <c r="U240" s="71">
        <f t="shared" si="25"/>
        <v>399.52000000000044</v>
      </c>
      <c r="V240" s="71">
        <f t="shared" si="26"/>
        <v>399.52000000000044</v>
      </c>
      <c r="W240" s="71">
        <f t="shared" si="27"/>
        <v>399.52000000000044</v>
      </c>
      <c r="X240" s="71">
        <f t="shared" si="28"/>
        <v>399.52000000000044</v>
      </c>
      <c r="Y240" s="71">
        <f t="shared" si="29"/>
        <v>399.52000000000044</v>
      </c>
      <c r="Z240" s="71">
        <f t="shared" si="30"/>
        <v>399.52000000000044</v>
      </c>
      <c r="AA240" s="71">
        <f t="shared" si="31"/>
        <v>399.52000000000044</v>
      </c>
      <c r="AB240" s="71">
        <f t="shared" si="32"/>
        <v>399.52000000000044</v>
      </c>
      <c r="AC240" s="71">
        <f t="shared" si="33"/>
        <v>399.52000000000044</v>
      </c>
      <c r="AD240" s="71">
        <f t="shared" si="34"/>
        <v>399.52000000000044</v>
      </c>
      <c r="AE240" s="71">
        <f t="shared" si="35"/>
        <v>399.52000000000044</v>
      </c>
      <c r="AF240" s="71">
        <f t="shared" si="36"/>
        <v>399.52000000000044</v>
      </c>
      <c r="AG240" s="71">
        <f t="shared" si="37"/>
        <v>399.52000000000044</v>
      </c>
      <c r="AH240" s="71">
        <f t="shared" si="38"/>
        <v>399.52000000000044</v>
      </c>
      <c r="AI240" s="71">
        <f t="shared" si="39"/>
        <v>399.52000000000044</v>
      </c>
      <c r="AJ240" s="71">
        <f t="shared" si="40"/>
        <v>399.52000000000044</v>
      </c>
      <c r="AK240" s="71">
        <f t="shared" si="41"/>
        <v>399.52000000000044</v>
      </c>
      <c r="AL240" s="71">
        <f t="shared" si="42"/>
        <v>399.52000000000044</v>
      </c>
      <c r="AM240" s="71">
        <f t="shared" si="43"/>
        <v>399.52000000000044</v>
      </c>
      <c r="AN240" s="71">
        <f t="shared" si="44"/>
        <v>-9988</v>
      </c>
    </row>
    <row r="241" spans="4:40" ht="15" x14ac:dyDescent="0.25">
      <c r="D241" s="55" t="str">
        <f t="shared" si="18"/>
        <v>Farmaco 24</v>
      </c>
      <c r="E241" s="71">
        <f t="shared" si="19"/>
        <v>10262.52</v>
      </c>
      <c r="F241" s="71">
        <f t="shared" si="45"/>
        <v>399.52000000000044</v>
      </c>
      <c r="G241" s="71">
        <f t="shared" si="46"/>
        <v>399.52000000000044</v>
      </c>
      <c r="H241" s="71">
        <f t="shared" si="47"/>
        <v>399.52000000000044</v>
      </c>
      <c r="I241" s="71">
        <f t="shared" si="48"/>
        <v>399.52000000000044</v>
      </c>
      <c r="J241" s="71">
        <f t="shared" si="49"/>
        <v>399.52000000000044</v>
      </c>
      <c r="K241" s="71">
        <f t="shared" si="50"/>
        <v>399.52000000000044</v>
      </c>
      <c r="L241" s="71">
        <f t="shared" si="51"/>
        <v>399.52000000000044</v>
      </c>
      <c r="M241" s="71">
        <f t="shared" si="52"/>
        <v>399.52000000000044</v>
      </c>
      <c r="N241" s="71">
        <f t="shared" si="53"/>
        <v>399.52000000000044</v>
      </c>
      <c r="O241" s="71">
        <f t="shared" si="54"/>
        <v>399.52000000000044</v>
      </c>
      <c r="P241" s="71">
        <f t="shared" si="20"/>
        <v>399.52000000000044</v>
      </c>
      <c r="Q241" s="71">
        <f t="shared" si="21"/>
        <v>399.52000000000044</v>
      </c>
      <c r="R241" s="71">
        <f t="shared" si="22"/>
        <v>399.52000000000044</v>
      </c>
      <c r="S241" s="71">
        <f t="shared" si="23"/>
        <v>399.52000000000044</v>
      </c>
      <c r="T241" s="71">
        <f t="shared" si="24"/>
        <v>399.52000000000044</v>
      </c>
      <c r="U241" s="71">
        <f t="shared" si="25"/>
        <v>399.52000000000044</v>
      </c>
      <c r="V241" s="71">
        <f t="shared" si="26"/>
        <v>399.52000000000044</v>
      </c>
      <c r="W241" s="71">
        <f t="shared" si="27"/>
        <v>399.52000000000044</v>
      </c>
      <c r="X241" s="71">
        <f t="shared" si="28"/>
        <v>399.52000000000044</v>
      </c>
      <c r="Y241" s="71">
        <f t="shared" si="29"/>
        <v>399.52000000000044</v>
      </c>
      <c r="Z241" s="71">
        <f t="shared" si="30"/>
        <v>399.52000000000044</v>
      </c>
      <c r="AA241" s="71">
        <f t="shared" si="31"/>
        <v>399.52000000000044</v>
      </c>
      <c r="AB241" s="71">
        <f t="shared" si="32"/>
        <v>399.52000000000044</v>
      </c>
      <c r="AC241" s="71">
        <f t="shared" si="33"/>
        <v>399.52000000000044</v>
      </c>
      <c r="AD241" s="71">
        <f t="shared" si="34"/>
        <v>399.52000000000044</v>
      </c>
      <c r="AE241" s="71">
        <f t="shared" si="35"/>
        <v>399.52000000000044</v>
      </c>
      <c r="AF241" s="71">
        <f t="shared" si="36"/>
        <v>399.52000000000044</v>
      </c>
      <c r="AG241" s="71">
        <f t="shared" si="37"/>
        <v>399.52000000000044</v>
      </c>
      <c r="AH241" s="71">
        <f t="shared" si="38"/>
        <v>399.52000000000044</v>
      </c>
      <c r="AI241" s="71">
        <f t="shared" si="39"/>
        <v>399.52000000000044</v>
      </c>
      <c r="AJ241" s="71">
        <f t="shared" si="40"/>
        <v>399.52000000000044</v>
      </c>
      <c r="AK241" s="71">
        <f t="shared" si="41"/>
        <v>399.52000000000044</v>
      </c>
      <c r="AL241" s="71">
        <f t="shared" si="42"/>
        <v>399.52000000000044</v>
      </c>
      <c r="AM241" s="71">
        <f t="shared" si="43"/>
        <v>399.52000000000044</v>
      </c>
      <c r="AN241" s="71">
        <f t="shared" si="44"/>
        <v>-9988</v>
      </c>
    </row>
    <row r="242" spans="4:40" ht="15" x14ac:dyDescent="0.25">
      <c r="D242" s="55" t="str">
        <f t="shared" si="18"/>
        <v>Farmaco 25</v>
      </c>
      <c r="E242" s="71">
        <f t="shared" si="19"/>
        <v>10262.52</v>
      </c>
      <c r="F242" s="71">
        <f t="shared" si="45"/>
        <v>399.52000000000044</v>
      </c>
      <c r="G242" s="71">
        <f t="shared" si="46"/>
        <v>399.52000000000044</v>
      </c>
      <c r="H242" s="71">
        <f t="shared" si="47"/>
        <v>399.52000000000044</v>
      </c>
      <c r="I242" s="71">
        <f t="shared" si="48"/>
        <v>399.52000000000044</v>
      </c>
      <c r="J242" s="71">
        <f t="shared" si="49"/>
        <v>399.52000000000044</v>
      </c>
      <c r="K242" s="71">
        <f t="shared" si="50"/>
        <v>399.52000000000044</v>
      </c>
      <c r="L242" s="71">
        <f t="shared" si="51"/>
        <v>399.52000000000044</v>
      </c>
      <c r="M242" s="71">
        <f t="shared" si="52"/>
        <v>399.52000000000044</v>
      </c>
      <c r="N242" s="71">
        <f t="shared" si="53"/>
        <v>399.52000000000044</v>
      </c>
      <c r="O242" s="71">
        <f t="shared" si="54"/>
        <v>399.52000000000044</v>
      </c>
      <c r="P242" s="71">
        <f t="shared" si="20"/>
        <v>399.52000000000044</v>
      </c>
      <c r="Q242" s="71">
        <f t="shared" si="21"/>
        <v>399.52000000000044</v>
      </c>
      <c r="R242" s="71">
        <f t="shared" si="22"/>
        <v>399.52000000000044</v>
      </c>
      <c r="S242" s="71">
        <f t="shared" si="23"/>
        <v>399.52000000000044</v>
      </c>
      <c r="T242" s="71">
        <f t="shared" si="24"/>
        <v>399.52000000000044</v>
      </c>
      <c r="U242" s="71">
        <f t="shared" si="25"/>
        <v>399.52000000000044</v>
      </c>
      <c r="V242" s="71">
        <f t="shared" si="26"/>
        <v>399.52000000000044</v>
      </c>
      <c r="W242" s="71">
        <f t="shared" si="27"/>
        <v>399.52000000000044</v>
      </c>
      <c r="X242" s="71">
        <f t="shared" si="28"/>
        <v>399.52000000000044</v>
      </c>
      <c r="Y242" s="71">
        <f t="shared" si="29"/>
        <v>399.52000000000044</v>
      </c>
      <c r="Z242" s="71">
        <f t="shared" si="30"/>
        <v>399.52000000000044</v>
      </c>
      <c r="AA242" s="71">
        <f t="shared" si="31"/>
        <v>399.52000000000044</v>
      </c>
      <c r="AB242" s="71">
        <f t="shared" si="32"/>
        <v>399.52000000000044</v>
      </c>
      <c r="AC242" s="71">
        <f t="shared" si="33"/>
        <v>399.52000000000044</v>
      </c>
      <c r="AD242" s="71">
        <f t="shared" si="34"/>
        <v>399.52000000000044</v>
      </c>
      <c r="AE242" s="71">
        <f t="shared" si="35"/>
        <v>399.52000000000044</v>
      </c>
      <c r="AF242" s="71">
        <f t="shared" si="36"/>
        <v>399.52000000000044</v>
      </c>
      <c r="AG242" s="71">
        <f t="shared" si="37"/>
        <v>399.52000000000044</v>
      </c>
      <c r="AH242" s="71">
        <f t="shared" si="38"/>
        <v>399.52000000000044</v>
      </c>
      <c r="AI242" s="71">
        <f t="shared" si="39"/>
        <v>399.52000000000044</v>
      </c>
      <c r="AJ242" s="71">
        <f t="shared" si="40"/>
        <v>399.52000000000044</v>
      </c>
      <c r="AK242" s="71">
        <f t="shared" si="41"/>
        <v>399.52000000000044</v>
      </c>
      <c r="AL242" s="71">
        <f t="shared" si="42"/>
        <v>399.52000000000044</v>
      </c>
      <c r="AM242" s="71">
        <f t="shared" si="43"/>
        <v>399.52000000000044</v>
      </c>
      <c r="AN242" s="71">
        <f t="shared" si="44"/>
        <v>-9988</v>
      </c>
    </row>
    <row r="243" spans="4:40" ht="15" x14ac:dyDescent="0.25">
      <c r="D243" s="55" t="str">
        <f t="shared" si="18"/>
        <v>Farmaco 26</v>
      </c>
      <c r="E243" s="71">
        <f t="shared" si="19"/>
        <v>10262.52</v>
      </c>
      <c r="F243" s="71">
        <f t="shared" si="45"/>
        <v>399.52000000000044</v>
      </c>
      <c r="G243" s="71">
        <f t="shared" si="46"/>
        <v>399.52000000000044</v>
      </c>
      <c r="H243" s="71">
        <f t="shared" si="47"/>
        <v>399.52000000000044</v>
      </c>
      <c r="I243" s="71">
        <f t="shared" si="48"/>
        <v>399.52000000000044</v>
      </c>
      <c r="J243" s="71">
        <f t="shared" si="49"/>
        <v>399.52000000000044</v>
      </c>
      <c r="K243" s="71">
        <f t="shared" si="50"/>
        <v>399.52000000000044</v>
      </c>
      <c r="L243" s="71">
        <f t="shared" si="51"/>
        <v>399.52000000000044</v>
      </c>
      <c r="M243" s="71">
        <f t="shared" si="52"/>
        <v>399.52000000000044</v>
      </c>
      <c r="N243" s="71">
        <f t="shared" si="53"/>
        <v>399.52000000000044</v>
      </c>
      <c r="O243" s="71">
        <f t="shared" si="54"/>
        <v>399.52000000000044</v>
      </c>
      <c r="P243" s="71">
        <f t="shared" si="20"/>
        <v>399.52000000000044</v>
      </c>
      <c r="Q243" s="71">
        <f t="shared" si="21"/>
        <v>399.52000000000044</v>
      </c>
      <c r="R243" s="71">
        <f t="shared" si="22"/>
        <v>399.52000000000044</v>
      </c>
      <c r="S243" s="71">
        <f t="shared" si="23"/>
        <v>399.52000000000044</v>
      </c>
      <c r="T243" s="71">
        <f t="shared" si="24"/>
        <v>399.52000000000044</v>
      </c>
      <c r="U243" s="71">
        <f t="shared" si="25"/>
        <v>399.52000000000044</v>
      </c>
      <c r="V243" s="71">
        <f t="shared" si="26"/>
        <v>399.52000000000044</v>
      </c>
      <c r="W243" s="71">
        <f t="shared" si="27"/>
        <v>399.52000000000044</v>
      </c>
      <c r="X243" s="71">
        <f t="shared" si="28"/>
        <v>399.52000000000044</v>
      </c>
      <c r="Y243" s="71">
        <f t="shared" si="29"/>
        <v>399.52000000000044</v>
      </c>
      <c r="Z243" s="71">
        <f t="shared" si="30"/>
        <v>399.52000000000044</v>
      </c>
      <c r="AA243" s="71">
        <f t="shared" si="31"/>
        <v>399.52000000000044</v>
      </c>
      <c r="AB243" s="71">
        <f t="shared" si="32"/>
        <v>399.52000000000044</v>
      </c>
      <c r="AC243" s="71">
        <f t="shared" si="33"/>
        <v>399.52000000000044</v>
      </c>
      <c r="AD243" s="71">
        <f t="shared" si="34"/>
        <v>399.52000000000044</v>
      </c>
      <c r="AE243" s="71">
        <f t="shared" si="35"/>
        <v>399.52000000000044</v>
      </c>
      <c r="AF243" s="71">
        <f t="shared" si="36"/>
        <v>399.52000000000044</v>
      </c>
      <c r="AG243" s="71">
        <f t="shared" si="37"/>
        <v>399.52000000000044</v>
      </c>
      <c r="AH243" s="71">
        <f t="shared" si="38"/>
        <v>399.52000000000044</v>
      </c>
      <c r="AI243" s="71">
        <f t="shared" si="39"/>
        <v>399.52000000000044</v>
      </c>
      <c r="AJ243" s="71">
        <f t="shared" si="40"/>
        <v>399.52000000000044</v>
      </c>
      <c r="AK243" s="71">
        <f t="shared" si="41"/>
        <v>399.52000000000044</v>
      </c>
      <c r="AL243" s="71">
        <f t="shared" si="42"/>
        <v>399.52000000000044</v>
      </c>
      <c r="AM243" s="71">
        <f t="shared" si="43"/>
        <v>399.52000000000044</v>
      </c>
      <c r="AN243" s="71">
        <f t="shared" si="44"/>
        <v>-9988</v>
      </c>
    </row>
    <row r="244" spans="4:40" ht="15" x14ac:dyDescent="0.25">
      <c r="D244" s="55" t="str">
        <f t="shared" si="18"/>
        <v>Farmaco 27</v>
      </c>
      <c r="E244" s="71">
        <f t="shared" si="19"/>
        <v>10262.52</v>
      </c>
      <c r="F244" s="71">
        <f t="shared" si="45"/>
        <v>399.52000000000044</v>
      </c>
      <c r="G244" s="71">
        <f t="shared" si="46"/>
        <v>399.52000000000044</v>
      </c>
      <c r="H244" s="71">
        <f t="shared" si="47"/>
        <v>399.52000000000044</v>
      </c>
      <c r="I244" s="71">
        <f t="shared" si="48"/>
        <v>399.52000000000044</v>
      </c>
      <c r="J244" s="71">
        <f t="shared" si="49"/>
        <v>399.52000000000044</v>
      </c>
      <c r="K244" s="71">
        <f t="shared" si="50"/>
        <v>399.52000000000044</v>
      </c>
      <c r="L244" s="71">
        <f t="shared" si="51"/>
        <v>399.52000000000044</v>
      </c>
      <c r="M244" s="71">
        <f t="shared" si="52"/>
        <v>399.52000000000044</v>
      </c>
      <c r="N244" s="71">
        <f t="shared" si="53"/>
        <v>399.52000000000044</v>
      </c>
      <c r="O244" s="71">
        <f t="shared" si="54"/>
        <v>399.52000000000044</v>
      </c>
      <c r="P244" s="71">
        <f t="shared" si="20"/>
        <v>399.52000000000044</v>
      </c>
      <c r="Q244" s="71">
        <f t="shared" si="21"/>
        <v>399.52000000000044</v>
      </c>
      <c r="R244" s="71">
        <f t="shared" si="22"/>
        <v>399.52000000000044</v>
      </c>
      <c r="S244" s="71">
        <f t="shared" si="23"/>
        <v>399.52000000000044</v>
      </c>
      <c r="T244" s="71">
        <f t="shared" si="24"/>
        <v>399.52000000000044</v>
      </c>
      <c r="U244" s="71">
        <f t="shared" si="25"/>
        <v>399.52000000000044</v>
      </c>
      <c r="V244" s="71">
        <f t="shared" si="26"/>
        <v>399.52000000000044</v>
      </c>
      <c r="W244" s="71">
        <f t="shared" si="27"/>
        <v>399.52000000000044</v>
      </c>
      <c r="X244" s="71">
        <f t="shared" si="28"/>
        <v>399.52000000000044</v>
      </c>
      <c r="Y244" s="71">
        <f t="shared" si="29"/>
        <v>399.52000000000044</v>
      </c>
      <c r="Z244" s="71">
        <f t="shared" si="30"/>
        <v>399.52000000000044</v>
      </c>
      <c r="AA244" s="71">
        <f t="shared" si="31"/>
        <v>399.52000000000044</v>
      </c>
      <c r="AB244" s="71">
        <f t="shared" si="32"/>
        <v>399.52000000000044</v>
      </c>
      <c r="AC244" s="71">
        <f t="shared" si="33"/>
        <v>399.52000000000044</v>
      </c>
      <c r="AD244" s="71">
        <f t="shared" si="34"/>
        <v>399.52000000000044</v>
      </c>
      <c r="AE244" s="71">
        <f t="shared" si="35"/>
        <v>399.52000000000044</v>
      </c>
      <c r="AF244" s="71">
        <f t="shared" si="36"/>
        <v>399.52000000000044</v>
      </c>
      <c r="AG244" s="71">
        <f t="shared" si="37"/>
        <v>399.52000000000044</v>
      </c>
      <c r="AH244" s="71">
        <f t="shared" si="38"/>
        <v>399.52000000000044</v>
      </c>
      <c r="AI244" s="71">
        <f t="shared" si="39"/>
        <v>399.52000000000044</v>
      </c>
      <c r="AJ244" s="71">
        <f t="shared" si="40"/>
        <v>399.52000000000044</v>
      </c>
      <c r="AK244" s="71">
        <f t="shared" si="41"/>
        <v>399.52000000000044</v>
      </c>
      <c r="AL244" s="71">
        <f t="shared" si="42"/>
        <v>399.52000000000044</v>
      </c>
      <c r="AM244" s="71">
        <f t="shared" si="43"/>
        <v>399.52000000000044</v>
      </c>
      <c r="AN244" s="71">
        <f t="shared" si="44"/>
        <v>-9988</v>
      </c>
    </row>
    <row r="245" spans="4:40" ht="15" x14ac:dyDescent="0.25">
      <c r="D245" s="55" t="str">
        <f t="shared" si="18"/>
        <v>Farmaco 28</v>
      </c>
      <c r="E245" s="71">
        <f t="shared" si="19"/>
        <v>10262.52</v>
      </c>
      <c r="F245" s="71">
        <f t="shared" si="45"/>
        <v>399.52000000000044</v>
      </c>
      <c r="G245" s="71">
        <f t="shared" si="46"/>
        <v>399.52000000000044</v>
      </c>
      <c r="H245" s="71">
        <f t="shared" si="47"/>
        <v>399.52000000000044</v>
      </c>
      <c r="I245" s="71">
        <f t="shared" si="48"/>
        <v>399.52000000000044</v>
      </c>
      <c r="J245" s="71">
        <f t="shared" si="49"/>
        <v>399.52000000000044</v>
      </c>
      <c r="K245" s="71">
        <f t="shared" si="50"/>
        <v>399.52000000000044</v>
      </c>
      <c r="L245" s="71">
        <f t="shared" si="51"/>
        <v>399.52000000000044</v>
      </c>
      <c r="M245" s="71">
        <f t="shared" si="52"/>
        <v>399.52000000000044</v>
      </c>
      <c r="N245" s="71">
        <f t="shared" si="53"/>
        <v>399.52000000000044</v>
      </c>
      <c r="O245" s="71">
        <f t="shared" si="54"/>
        <v>399.52000000000044</v>
      </c>
      <c r="P245" s="71">
        <f t="shared" si="20"/>
        <v>399.52000000000044</v>
      </c>
      <c r="Q245" s="71">
        <f t="shared" si="21"/>
        <v>399.52000000000044</v>
      </c>
      <c r="R245" s="71">
        <f t="shared" si="22"/>
        <v>399.52000000000044</v>
      </c>
      <c r="S245" s="71">
        <f t="shared" si="23"/>
        <v>399.52000000000044</v>
      </c>
      <c r="T245" s="71">
        <f t="shared" si="24"/>
        <v>399.52000000000044</v>
      </c>
      <c r="U245" s="71">
        <f t="shared" si="25"/>
        <v>399.52000000000044</v>
      </c>
      <c r="V245" s="71">
        <f t="shared" si="26"/>
        <v>399.52000000000044</v>
      </c>
      <c r="W245" s="71">
        <f t="shared" si="27"/>
        <v>399.52000000000044</v>
      </c>
      <c r="X245" s="71">
        <f t="shared" si="28"/>
        <v>399.52000000000044</v>
      </c>
      <c r="Y245" s="71">
        <f t="shared" si="29"/>
        <v>399.52000000000044</v>
      </c>
      <c r="Z245" s="71">
        <f t="shared" si="30"/>
        <v>399.52000000000044</v>
      </c>
      <c r="AA245" s="71">
        <f t="shared" si="31"/>
        <v>399.52000000000044</v>
      </c>
      <c r="AB245" s="71">
        <f t="shared" si="32"/>
        <v>399.52000000000044</v>
      </c>
      <c r="AC245" s="71">
        <f t="shared" si="33"/>
        <v>399.52000000000044</v>
      </c>
      <c r="AD245" s="71">
        <f t="shared" si="34"/>
        <v>399.52000000000044</v>
      </c>
      <c r="AE245" s="71">
        <f t="shared" si="35"/>
        <v>399.52000000000044</v>
      </c>
      <c r="AF245" s="71">
        <f t="shared" si="36"/>
        <v>399.52000000000044</v>
      </c>
      <c r="AG245" s="71">
        <f t="shared" si="37"/>
        <v>399.52000000000044</v>
      </c>
      <c r="AH245" s="71">
        <f t="shared" si="38"/>
        <v>399.52000000000044</v>
      </c>
      <c r="AI245" s="71">
        <f t="shared" si="39"/>
        <v>399.52000000000044</v>
      </c>
      <c r="AJ245" s="71">
        <f t="shared" si="40"/>
        <v>399.52000000000044</v>
      </c>
      <c r="AK245" s="71">
        <f t="shared" si="41"/>
        <v>399.52000000000044</v>
      </c>
      <c r="AL245" s="71">
        <f t="shared" si="42"/>
        <v>399.52000000000044</v>
      </c>
      <c r="AM245" s="71">
        <f t="shared" si="43"/>
        <v>399.52000000000044</v>
      </c>
      <c r="AN245" s="71">
        <f t="shared" si="44"/>
        <v>-9988</v>
      </c>
    </row>
    <row r="246" spans="4:40" ht="15" x14ac:dyDescent="0.25">
      <c r="D246" s="55" t="str">
        <f t="shared" si="18"/>
        <v>Farmaco 29</v>
      </c>
      <c r="E246" s="71">
        <f t="shared" si="19"/>
        <v>10262.52</v>
      </c>
      <c r="F246" s="71">
        <f t="shared" si="45"/>
        <v>399.52000000000044</v>
      </c>
      <c r="G246" s="71">
        <f t="shared" si="46"/>
        <v>399.52000000000044</v>
      </c>
      <c r="H246" s="71">
        <f t="shared" si="47"/>
        <v>399.52000000000044</v>
      </c>
      <c r="I246" s="71">
        <f t="shared" si="48"/>
        <v>399.52000000000044</v>
      </c>
      <c r="J246" s="71">
        <f t="shared" si="49"/>
        <v>399.52000000000044</v>
      </c>
      <c r="K246" s="71">
        <f t="shared" si="50"/>
        <v>399.52000000000044</v>
      </c>
      <c r="L246" s="71">
        <f t="shared" si="51"/>
        <v>399.52000000000044</v>
      </c>
      <c r="M246" s="71">
        <f t="shared" si="52"/>
        <v>399.52000000000044</v>
      </c>
      <c r="N246" s="71">
        <f t="shared" si="53"/>
        <v>399.52000000000044</v>
      </c>
      <c r="O246" s="71">
        <f t="shared" si="54"/>
        <v>399.52000000000044</v>
      </c>
      <c r="P246" s="71">
        <f t="shared" si="20"/>
        <v>399.52000000000044</v>
      </c>
      <c r="Q246" s="71">
        <f t="shared" si="21"/>
        <v>399.52000000000044</v>
      </c>
      <c r="R246" s="71">
        <f t="shared" si="22"/>
        <v>399.52000000000044</v>
      </c>
      <c r="S246" s="71">
        <f t="shared" si="23"/>
        <v>399.52000000000044</v>
      </c>
      <c r="T246" s="71">
        <f t="shared" si="24"/>
        <v>399.52000000000044</v>
      </c>
      <c r="U246" s="71">
        <f t="shared" si="25"/>
        <v>399.52000000000044</v>
      </c>
      <c r="V246" s="71">
        <f t="shared" si="26"/>
        <v>399.52000000000044</v>
      </c>
      <c r="W246" s="71">
        <f t="shared" si="27"/>
        <v>399.52000000000044</v>
      </c>
      <c r="X246" s="71">
        <f t="shared" si="28"/>
        <v>399.52000000000044</v>
      </c>
      <c r="Y246" s="71">
        <f t="shared" si="29"/>
        <v>399.52000000000044</v>
      </c>
      <c r="Z246" s="71">
        <f t="shared" si="30"/>
        <v>399.52000000000044</v>
      </c>
      <c r="AA246" s="71">
        <f t="shared" si="31"/>
        <v>399.52000000000044</v>
      </c>
      <c r="AB246" s="71">
        <f t="shared" si="32"/>
        <v>399.52000000000044</v>
      </c>
      <c r="AC246" s="71">
        <f t="shared" si="33"/>
        <v>399.52000000000044</v>
      </c>
      <c r="AD246" s="71">
        <f t="shared" si="34"/>
        <v>399.52000000000044</v>
      </c>
      <c r="AE246" s="71">
        <f t="shared" si="35"/>
        <v>399.52000000000044</v>
      </c>
      <c r="AF246" s="71">
        <f t="shared" si="36"/>
        <v>399.52000000000044</v>
      </c>
      <c r="AG246" s="71">
        <f t="shared" si="37"/>
        <v>399.52000000000044</v>
      </c>
      <c r="AH246" s="71">
        <f t="shared" si="38"/>
        <v>399.52000000000044</v>
      </c>
      <c r="AI246" s="71">
        <f t="shared" si="39"/>
        <v>399.52000000000044</v>
      </c>
      <c r="AJ246" s="71">
        <f t="shared" si="40"/>
        <v>399.52000000000044</v>
      </c>
      <c r="AK246" s="71">
        <f t="shared" si="41"/>
        <v>399.52000000000044</v>
      </c>
      <c r="AL246" s="71">
        <f t="shared" si="42"/>
        <v>399.52000000000044</v>
      </c>
      <c r="AM246" s="71">
        <f t="shared" si="43"/>
        <v>399.52000000000044</v>
      </c>
      <c r="AN246" s="71">
        <f t="shared" si="44"/>
        <v>-9988</v>
      </c>
    </row>
    <row r="247" spans="4:40" ht="15" x14ac:dyDescent="0.25">
      <c r="D247" s="55" t="str">
        <f t="shared" si="18"/>
        <v>Farmaco 30</v>
      </c>
      <c r="E247" s="71">
        <f t="shared" si="19"/>
        <v>10262.52</v>
      </c>
      <c r="F247" s="71">
        <f t="shared" si="45"/>
        <v>399.52000000000044</v>
      </c>
      <c r="G247" s="71">
        <f t="shared" si="46"/>
        <v>399.52000000000044</v>
      </c>
      <c r="H247" s="71">
        <f t="shared" si="47"/>
        <v>399.52000000000044</v>
      </c>
      <c r="I247" s="71">
        <f t="shared" si="48"/>
        <v>399.52000000000044</v>
      </c>
      <c r="J247" s="71">
        <f t="shared" si="49"/>
        <v>399.52000000000044</v>
      </c>
      <c r="K247" s="71">
        <f t="shared" si="50"/>
        <v>399.52000000000044</v>
      </c>
      <c r="L247" s="71">
        <f t="shared" si="51"/>
        <v>399.52000000000044</v>
      </c>
      <c r="M247" s="71">
        <f t="shared" si="52"/>
        <v>399.52000000000044</v>
      </c>
      <c r="N247" s="71">
        <f t="shared" si="53"/>
        <v>399.52000000000044</v>
      </c>
      <c r="O247" s="71">
        <f t="shared" si="54"/>
        <v>399.52000000000044</v>
      </c>
      <c r="P247" s="71">
        <f t="shared" si="20"/>
        <v>399.52000000000044</v>
      </c>
      <c r="Q247" s="71">
        <f t="shared" si="21"/>
        <v>399.52000000000044</v>
      </c>
      <c r="R247" s="71">
        <f t="shared" si="22"/>
        <v>399.52000000000044</v>
      </c>
      <c r="S247" s="71">
        <f t="shared" si="23"/>
        <v>399.52000000000044</v>
      </c>
      <c r="T247" s="71">
        <f t="shared" si="24"/>
        <v>399.52000000000044</v>
      </c>
      <c r="U247" s="71">
        <f t="shared" si="25"/>
        <v>399.52000000000044</v>
      </c>
      <c r="V247" s="71">
        <f t="shared" si="26"/>
        <v>399.52000000000044</v>
      </c>
      <c r="W247" s="71">
        <f t="shared" si="27"/>
        <v>399.52000000000044</v>
      </c>
      <c r="X247" s="71">
        <f t="shared" si="28"/>
        <v>399.52000000000044</v>
      </c>
      <c r="Y247" s="71">
        <f t="shared" si="29"/>
        <v>399.52000000000044</v>
      </c>
      <c r="Z247" s="71">
        <f t="shared" si="30"/>
        <v>399.52000000000044</v>
      </c>
      <c r="AA247" s="71">
        <f t="shared" si="31"/>
        <v>399.52000000000044</v>
      </c>
      <c r="AB247" s="71">
        <f t="shared" si="32"/>
        <v>399.52000000000044</v>
      </c>
      <c r="AC247" s="71">
        <f t="shared" si="33"/>
        <v>399.52000000000044</v>
      </c>
      <c r="AD247" s="71">
        <f t="shared" si="34"/>
        <v>399.52000000000044</v>
      </c>
      <c r="AE247" s="71">
        <f t="shared" si="35"/>
        <v>399.52000000000044</v>
      </c>
      <c r="AF247" s="71">
        <f t="shared" si="36"/>
        <v>399.52000000000044</v>
      </c>
      <c r="AG247" s="71">
        <f t="shared" si="37"/>
        <v>399.52000000000044</v>
      </c>
      <c r="AH247" s="71">
        <f t="shared" si="38"/>
        <v>399.52000000000044</v>
      </c>
      <c r="AI247" s="71">
        <f t="shared" si="39"/>
        <v>399.52000000000044</v>
      </c>
      <c r="AJ247" s="71">
        <f t="shared" si="40"/>
        <v>399.52000000000044</v>
      </c>
      <c r="AK247" s="71">
        <f t="shared" si="41"/>
        <v>399.52000000000044</v>
      </c>
      <c r="AL247" s="71">
        <f t="shared" si="42"/>
        <v>399.52000000000044</v>
      </c>
      <c r="AM247" s="71">
        <f t="shared" si="43"/>
        <v>399.52000000000044</v>
      </c>
      <c r="AN247" s="71">
        <f t="shared" si="44"/>
        <v>-9988</v>
      </c>
    </row>
    <row r="248" spans="4:40" ht="15" x14ac:dyDescent="0.25">
      <c r="D248" s="55" t="str">
        <f t="shared" si="18"/>
        <v>Farmaco 31</v>
      </c>
      <c r="E248" s="71">
        <f t="shared" si="19"/>
        <v>10262.52</v>
      </c>
      <c r="F248" s="71">
        <f t="shared" si="45"/>
        <v>399.52000000000044</v>
      </c>
      <c r="G248" s="71">
        <f t="shared" si="46"/>
        <v>399.52000000000044</v>
      </c>
      <c r="H248" s="71">
        <f t="shared" si="47"/>
        <v>399.52000000000044</v>
      </c>
      <c r="I248" s="71">
        <f t="shared" si="48"/>
        <v>399.52000000000044</v>
      </c>
      <c r="J248" s="71">
        <f t="shared" si="49"/>
        <v>399.52000000000044</v>
      </c>
      <c r="K248" s="71">
        <f t="shared" si="50"/>
        <v>399.52000000000044</v>
      </c>
      <c r="L248" s="71">
        <f t="shared" si="51"/>
        <v>399.52000000000044</v>
      </c>
      <c r="M248" s="71">
        <f t="shared" si="52"/>
        <v>399.52000000000044</v>
      </c>
      <c r="N248" s="71">
        <f t="shared" si="53"/>
        <v>399.52000000000044</v>
      </c>
      <c r="O248" s="71">
        <f t="shared" si="54"/>
        <v>399.52000000000044</v>
      </c>
      <c r="P248" s="71">
        <f t="shared" si="20"/>
        <v>399.52000000000044</v>
      </c>
      <c r="Q248" s="71">
        <f t="shared" si="21"/>
        <v>399.52000000000044</v>
      </c>
      <c r="R248" s="71">
        <f t="shared" si="22"/>
        <v>399.52000000000044</v>
      </c>
      <c r="S248" s="71">
        <f t="shared" si="23"/>
        <v>399.52000000000044</v>
      </c>
      <c r="T248" s="71">
        <f t="shared" si="24"/>
        <v>399.52000000000044</v>
      </c>
      <c r="U248" s="71">
        <f t="shared" si="25"/>
        <v>399.52000000000044</v>
      </c>
      <c r="V248" s="71">
        <f t="shared" si="26"/>
        <v>399.52000000000044</v>
      </c>
      <c r="W248" s="71">
        <f t="shared" si="27"/>
        <v>399.52000000000044</v>
      </c>
      <c r="X248" s="71">
        <f t="shared" si="28"/>
        <v>399.52000000000044</v>
      </c>
      <c r="Y248" s="71">
        <f t="shared" si="29"/>
        <v>399.52000000000044</v>
      </c>
      <c r="Z248" s="71">
        <f t="shared" si="30"/>
        <v>399.52000000000044</v>
      </c>
      <c r="AA248" s="71">
        <f t="shared" si="31"/>
        <v>399.52000000000044</v>
      </c>
      <c r="AB248" s="71">
        <f t="shared" si="32"/>
        <v>399.52000000000044</v>
      </c>
      <c r="AC248" s="71">
        <f t="shared" si="33"/>
        <v>399.52000000000044</v>
      </c>
      <c r="AD248" s="71">
        <f t="shared" si="34"/>
        <v>399.52000000000044</v>
      </c>
      <c r="AE248" s="71">
        <f t="shared" si="35"/>
        <v>399.52000000000044</v>
      </c>
      <c r="AF248" s="71">
        <f t="shared" si="36"/>
        <v>399.52000000000044</v>
      </c>
      <c r="AG248" s="71">
        <f t="shared" si="37"/>
        <v>399.52000000000044</v>
      </c>
      <c r="AH248" s="71">
        <f t="shared" si="38"/>
        <v>399.52000000000044</v>
      </c>
      <c r="AI248" s="71">
        <f t="shared" si="39"/>
        <v>399.52000000000044</v>
      </c>
      <c r="AJ248" s="71">
        <f t="shared" si="40"/>
        <v>399.52000000000044</v>
      </c>
      <c r="AK248" s="71">
        <f t="shared" si="41"/>
        <v>399.52000000000044</v>
      </c>
      <c r="AL248" s="71">
        <f t="shared" si="42"/>
        <v>399.52000000000044</v>
      </c>
      <c r="AM248" s="71">
        <f t="shared" si="43"/>
        <v>399.52000000000044</v>
      </c>
      <c r="AN248" s="71">
        <f t="shared" si="44"/>
        <v>-9988</v>
      </c>
    </row>
    <row r="249" spans="4:40" ht="15" x14ac:dyDescent="0.25">
      <c r="D249" s="55" t="str">
        <f t="shared" si="18"/>
        <v>Farmaco 32</v>
      </c>
      <c r="E249" s="71">
        <f t="shared" si="19"/>
        <v>10262.52</v>
      </c>
      <c r="F249" s="71">
        <f t="shared" si="45"/>
        <v>399.52000000000044</v>
      </c>
      <c r="G249" s="71">
        <f t="shared" si="46"/>
        <v>399.52000000000044</v>
      </c>
      <c r="H249" s="71">
        <f t="shared" si="47"/>
        <v>399.52000000000044</v>
      </c>
      <c r="I249" s="71">
        <f t="shared" si="48"/>
        <v>399.52000000000044</v>
      </c>
      <c r="J249" s="71">
        <f t="shared" si="49"/>
        <v>399.52000000000044</v>
      </c>
      <c r="K249" s="71">
        <f t="shared" si="50"/>
        <v>399.52000000000044</v>
      </c>
      <c r="L249" s="71">
        <f t="shared" si="51"/>
        <v>399.52000000000044</v>
      </c>
      <c r="M249" s="71">
        <f t="shared" si="52"/>
        <v>399.52000000000044</v>
      </c>
      <c r="N249" s="71">
        <f t="shared" si="53"/>
        <v>399.52000000000044</v>
      </c>
      <c r="O249" s="71">
        <f t="shared" si="54"/>
        <v>399.52000000000044</v>
      </c>
      <c r="P249" s="71">
        <f t="shared" si="20"/>
        <v>399.52000000000044</v>
      </c>
      <c r="Q249" s="71">
        <f t="shared" si="21"/>
        <v>399.52000000000044</v>
      </c>
      <c r="R249" s="71">
        <f t="shared" si="22"/>
        <v>399.52000000000044</v>
      </c>
      <c r="S249" s="71">
        <f t="shared" si="23"/>
        <v>399.52000000000044</v>
      </c>
      <c r="T249" s="71">
        <f t="shared" si="24"/>
        <v>399.52000000000044</v>
      </c>
      <c r="U249" s="71">
        <f t="shared" si="25"/>
        <v>399.52000000000044</v>
      </c>
      <c r="V249" s="71">
        <f t="shared" si="26"/>
        <v>399.52000000000044</v>
      </c>
      <c r="W249" s="71">
        <f t="shared" si="27"/>
        <v>399.52000000000044</v>
      </c>
      <c r="X249" s="71">
        <f t="shared" si="28"/>
        <v>399.52000000000044</v>
      </c>
      <c r="Y249" s="71">
        <f t="shared" si="29"/>
        <v>399.52000000000044</v>
      </c>
      <c r="Z249" s="71">
        <f t="shared" si="30"/>
        <v>399.52000000000044</v>
      </c>
      <c r="AA249" s="71">
        <f t="shared" si="31"/>
        <v>399.52000000000044</v>
      </c>
      <c r="AB249" s="71">
        <f t="shared" si="32"/>
        <v>399.52000000000044</v>
      </c>
      <c r="AC249" s="71">
        <f t="shared" si="33"/>
        <v>399.52000000000044</v>
      </c>
      <c r="AD249" s="71">
        <f t="shared" si="34"/>
        <v>399.52000000000044</v>
      </c>
      <c r="AE249" s="71">
        <f t="shared" si="35"/>
        <v>399.52000000000044</v>
      </c>
      <c r="AF249" s="71">
        <f t="shared" si="36"/>
        <v>399.52000000000044</v>
      </c>
      <c r="AG249" s="71">
        <f t="shared" si="37"/>
        <v>399.52000000000044</v>
      </c>
      <c r="AH249" s="71">
        <f t="shared" si="38"/>
        <v>399.52000000000044</v>
      </c>
      <c r="AI249" s="71">
        <f t="shared" si="39"/>
        <v>399.52000000000044</v>
      </c>
      <c r="AJ249" s="71">
        <f t="shared" si="40"/>
        <v>399.52000000000044</v>
      </c>
      <c r="AK249" s="71">
        <f t="shared" si="41"/>
        <v>399.52000000000044</v>
      </c>
      <c r="AL249" s="71">
        <f t="shared" si="42"/>
        <v>399.52000000000044</v>
      </c>
      <c r="AM249" s="71">
        <f t="shared" si="43"/>
        <v>399.52000000000044</v>
      </c>
      <c r="AN249" s="71">
        <f t="shared" si="44"/>
        <v>-9988</v>
      </c>
    </row>
    <row r="250" spans="4:40" ht="15" x14ac:dyDescent="0.25">
      <c r="D250" s="55" t="str">
        <f t="shared" si="18"/>
        <v>Farmaco 33</v>
      </c>
      <c r="E250" s="71">
        <f t="shared" si="19"/>
        <v>10262.52</v>
      </c>
      <c r="F250" s="71">
        <f t="shared" si="45"/>
        <v>399.52000000000044</v>
      </c>
      <c r="G250" s="71">
        <f t="shared" si="46"/>
        <v>399.52000000000044</v>
      </c>
      <c r="H250" s="71">
        <f t="shared" si="47"/>
        <v>399.52000000000044</v>
      </c>
      <c r="I250" s="71">
        <f t="shared" si="48"/>
        <v>399.52000000000044</v>
      </c>
      <c r="J250" s="71">
        <f t="shared" si="49"/>
        <v>399.52000000000044</v>
      </c>
      <c r="K250" s="71">
        <f t="shared" si="50"/>
        <v>399.52000000000044</v>
      </c>
      <c r="L250" s="71">
        <f t="shared" si="51"/>
        <v>399.52000000000044</v>
      </c>
      <c r="M250" s="71">
        <f t="shared" si="52"/>
        <v>399.52000000000044</v>
      </c>
      <c r="N250" s="71">
        <f t="shared" si="53"/>
        <v>399.52000000000044</v>
      </c>
      <c r="O250" s="71">
        <f t="shared" si="54"/>
        <v>399.52000000000044</v>
      </c>
      <c r="P250" s="71">
        <f t="shared" si="20"/>
        <v>399.52000000000044</v>
      </c>
      <c r="Q250" s="71">
        <f t="shared" si="21"/>
        <v>399.52000000000044</v>
      </c>
      <c r="R250" s="71">
        <f t="shared" si="22"/>
        <v>399.52000000000044</v>
      </c>
      <c r="S250" s="71">
        <f t="shared" si="23"/>
        <v>399.52000000000044</v>
      </c>
      <c r="T250" s="71">
        <f t="shared" si="24"/>
        <v>399.52000000000044</v>
      </c>
      <c r="U250" s="71">
        <f t="shared" si="25"/>
        <v>399.52000000000044</v>
      </c>
      <c r="V250" s="71">
        <f t="shared" si="26"/>
        <v>399.52000000000044</v>
      </c>
      <c r="W250" s="71">
        <f t="shared" si="27"/>
        <v>399.52000000000044</v>
      </c>
      <c r="X250" s="71">
        <f t="shared" si="28"/>
        <v>399.52000000000044</v>
      </c>
      <c r="Y250" s="71">
        <f t="shared" si="29"/>
        <v>399.52000000000044</v>
      </c>
      <c r="Z250" s="71">
        <f t="shared" si="30"/>
        <v>399.52000000000044</v>
      </c>
      <c r="AA250" s="71">
        <f t="shared" si="31"/>
        <v>399.52000000000044</v>
      </c>
      <c r="AB250" s="71">
        <f t="shared" si="32"/>
        <v>399.52000000000044</v>
      </c>
      <c r="AC250" s="71">
        <f t="shared" si="33"/>
        <v>399.52000000000044</v>
      </c>
      <c r="AD250" s="71">
        <f t="shared" si="34"/>
        <v>399.52000000000044</v>
      </c>
      <c r="AE250" s="71">
        <f t="shared" si="35"/>
        <v>399.52000000000044</v>
      </c>
      <c r="AF250" s="71">
        <f t="shared" si="36"/>
        <v>399.52000000000044</v>
      </c>
      <c r="AG250" s="71">
        <f t="shared" si="37"/>
        <v>399.52000000000044</v>
      </c>
      <c r="AH250" s="71">
        <f t="shared" si="38"/>
        <v>399.52000000000044</v>
      </c>
      <c r="AI250" s="71">
        <f t="shared" si="39"/>
        <v>399.52000000000044</v>
      </c>
      <c r="AJ250" s="71">
        <f t="shared" si="40"/>
        <v>399.52000000000044</v>
      </c>
      <c r="AK250" s="71">
        <f t="shared" si="41"/>
        <v>399.52000000000044</v>
      </c>
      <c r="AL250" s="71">
        <f t="shared" si="42"/>
        <v>399.52000000000044</v>
      </c>
      <c r="AM250" s="71">
        <f t="shared" si="43"/>
        <v>399.52000000000044</v>
      </c>
      <c r="AN250" s="71">
        <f t="shared" si="44"/>
        <v>-9988</v>
      </c>
    </row>
    <row r="251" spans="4:40" ht="15" x14ac:dyDescent="0.25">
      <c r="D251" s="55" t="str">
        <f t="shared" si="18"/>
        <v>Farmaco 34</v>
      </c>
      <c r="E251" s="71">
        <f t="shared" si="19"/>
        <v>10262.52</v>
      </c>
      <c r="F251" s="71">
        <f t="shared" si="45"/>
        <v>399.52000000000044</v>
      </c>
      <c r="G251" s="71">
        <f t="shared" si="46"/>
        <v>399.52000000000044</v>
      </c>
      <c r="H251" s="71">
        <f t="shared" si="47"/>
        <v>399.52000000000044</v>
      </c>
      <c r="I251" s="71">
        <f t="shared" si="48"/>
        <v>399.52000000000044</v>
      </c>
      <c r="J251" s="71">
        <f t="shared" si="49"/>
        <v>399.52000000000044</v>
      </c>
      <c r="K251" s="71">
        <f t="shared" si="50"/>
        <v>399.52000000000044</v>
      </c>
      <c r="L251" s="71">
        <f t="shared" si="51"/>
        <v>399.52000000000044</v>
      </c>
      <c r="M251" s="71">
        <f t="shared" si="52"/>
        <v>399.52000000000044</v>
      </c>
      <c r="N251" s="71">
        <f t="shared" si="53"/>
        <v>399.52000000000044</v>
      </c>
      <c r="O251" s="71">
        <f t="shared" si="54"/>
        <v>399.52000000000044</v>
      </c>
      <c r="P251" s="71">
        <f t="shared" si="20"/>
        <v>399.52000000000044</v>
      </c>
      <c r="Q251" s="71">
        <f t="shared" si="21"/>
        <v>399.52000000000044</v>
      </c>
      <c r="R251" s="71">
        <f t="shared" si="22"/>
        <v>399.52000000000044</v>
      </c>
      <c r="S251" s="71">
        <f t="shared" si="23"/>
        <v>399.52000000000044</v>
      </c>
      <c r="T251" s="71">
        <f t="shared" si="24"/>
        <v>399.52000000000044</v>
      </c>
      <c r="U251" s="71">
        <f t="shared" si="25"/>
        <v>399.52000000000044</v>
      </c>
      <c r="V251" s="71">
        <f t="shared" si="26"/>
        <v>399.52000000000044</v>
      </c>
      <c r="W251" s="71">
        <f t="shared" si="27"/>
        <v>399.52000000000044</v>
      </c>
      <c r="X251" s="71">
        <f t="shared" si="28"/>
        <v>399.52000000000044</v>
      </c>
      <c r="Y251" s="71">
        <f t="shared" si="29"/>
        <v>399.52000000000044</v>
      </c>
      <c r="Z251" s="71">
        <f t="shared" si="30"/>
        <v>399.52000000000044</v>
      </c>
      <c r="AA251" s="71">
        <f t="shared" si="31"/>
        <v>399.52000000000044</v>
      </c>
      <c r="AB251" s="71">
        <f t="shared" si="32"/>
        <v>399.52000000000044</v>
      </c>
      <c r="AC251" s="71">
        <f t="shared" si="33"/>
        <v>399.52000000000044</v>
      </c>
      <c r="AD251" s="71">
        <f t="shared" si="34"/>
        <v>399.52000000000044</v>
      </c>
      <c r="AE251" s="71">
        <f t="shared" si="35"/>
        <v>399.52000000000044</v>
      </c>
      <c r="AF251" s="71">
        <f t="shared" si="36"/>
        <v>399.52000000000044</v>
      </c>
      <c r="AG251" s="71">
        <f t="shared" si="37"/>
        <v>399.52000000000044</v>
      </c>
      <c r="AH251" s="71">
        <f t="shared" si="38"/>
        <v>399.52000000000044</v>
      </c>
      <c r="AI251" s="71">
        <f t="shared" si="39"/>
        <v>399.52000000000044</v>
      </c>
      <c r="AJ251" s="71">
        <f t="shared" si="40"/>
        <v>399.52000000000044</v>
      </c>
      <c r="AK251" s="71">
        <f t="shared" si="41"/>
        <v>399.52000000000044</v>
      </c>
      <c r="AL251" s="71">
        <f t="shared" si="42"/>
        <v>399.52000000000044</v>
      </c>
      <c r="AM251" s="71">
        <f t="shared" si="43"/>
        <v>399.52000000000044</v>
      </c>
      <c r="AN251" s="71">
        <f t="shared" si="44"/>
        <v>-9988</v>
      </c>
    </row>
    <row r="252" spans="4:40" ht="15" x14ac:dyDescent="0.25">
      <c r="D252" s="55" t="str">
        <f t="shared" si="18"/>
        <v>Farmaco 35</v>
      </c>
      <c r="E252" s="71">
        <f t="shared" si="19"/>
        <v>10262.52</v>
      </c>
      <c r="F252" s="71">
        <f t="shared" si="45"/>
        <v>399.52000000000044</v>
      </c>
      <c r="G252" s="71">
        <f t="shared" si="46"/>
        <v>399.52000000000044</v>
      </c>
      <c r="H252" s="71">
        <f t="shared" si="47"/>
        <v>399.52000000000044</v>
      </c>
      <c r="I252" s="71">
        <f t="shared" si="48"/>
        <v>399.52000000000044</v>
      </c>
      <c r="J252" s="71">
        <f t="shared" si="49"/>
        <v>399.52000000000044</v>
      </c>
      <c r="K252" s="71">
        <f t="shared" si="50"/>
        <v>399.52000000000044</v>
      </c>
      <c r="L252" s="71">
        <f t="shared" si="51"/>
        <v>399.52000000000044</v>
      </c>
      <c r="M252" s="71">
        <f t="shared" si="52"/>
        <v>399.52000000000044</v>
      </c>
      <c r="N252" s="71">
        <f t="shared" si="53"/>
        <v>399.52000000000044</v>
      </c>
      <c r="O252" s="71">
        <f t="shared" si="54"/>
        <v>399.52000000000044</v>
      </c>
      <c r="P252" s="71">
        <f t="shared" si="20"/>
        <v>399.52000000000044</v>
      </c>
      <c r="Q252" s="71">
        <f t="shared" si="21"/>
        <v>399.52000000000044</v>
      </c>
      <c r="R252" s="71">
        <f t="shared" si="22"/>
        <v>399.52000000000044</v>
      </c>
      <c r="S252" s="71">
        <f t="shared" si="23"/>
        <v>399.52000000000044</v>
      </c>
      <c r="T252" s="71">
        <f t="shared" si="24"/>
        <v>399.52000000000044</v>
      </c>
      <c r="U252" s="71">
        <f t="shared" si="25"/>
        <v>399.52000000000044</v>
      </c>
      <c r="V252" s="71">
        <f t="shared" si="26"/>
        <v>399.52000000000044</v>
      </c>
      <c r="W252" s="71">
        <f t="shared" si="27"/>
        <v>399.52000000000044</v>
      </c>
      <c r="X252" s="71">
        <f t="shared" si="28"/>
        <v>399.52000000000044</v>
      </c>
      <c r="Y252" s="71">
        <f t="shared" si="29"/>
        <v>399.52000000000044</v>
      </c>
      <c r="Z252" s="71">
        <f t="shared" si="30"/>
        <v>399.52000000000044</v>
      </c>
      <c r="AA252" s="71">
        <f t="shared" si="31"/>
        <v>399.52000000000044</v>
      </c>
      <c r="AB252" s="71">
        <f t="shared" si="32"/>
        <v>399.52000000000044</v>
      </c>
      <c r="AC252" s="71">
        <f t="shared" si="33"/>
        <v>399.52000000000044</v>
      </c>
      <c r="AD252" s="71">
        <f t="shared" si="34"/>
        <v>399.52000000000044</v>
      </c>
      <c r="AE252" s="71">
        <f t="shared" si="35"/>
        <v>399.52000000000044</v>
      </c>
      <c r="AF252" s="71">
        <f t="shared" si="36"/>
        <v>399.52000000000044</v>
      </c>
      <c r="AG252" s="71">
        <f t="shared" si="37"/>
        <v>399.52000000000044</v>
      </c>
      <c r="AH252" s="71">
        <f t="shared" si="38"/>
        <v>399.52000000000044</v>
      </c>
      <c r="AI252" s="71">
        <f t="shared" si="39"/>
        <v>399.52000000000044</v>
      </c>
      <c r="AJ252" s="71">
        <f t="shared" si="40"/>
        <v>399.52000000000044</v>
      </c>
      <c r="AK252" s="71">
        <f t="shared" si="41"/>
        <v>399.52000000000044</v>
      </c>
      <c r="AL252" s="71">
        <f t="shared" si="42"/>
        <v>399.52000000000044</v>
      </c>
      <c r="AM252" s="71">
        <f t="shared" si="43"/>
        <v>399.52000000000044</v>
      </c>
      <c r="AN252" s="71">
        <f t="shared" si="44"/>
        <v>-9988</v>
      </c>
    </row>
    <row r="253" spans="4:40" ht="15" x14ac:dyDescent="0.25">
      <c r="D253" s="55" t="str">
        <f t="shared" si="18"/>
        <v>Farmaco 36</v>
      </c>
      <c r="E253" s="71">
        <f t="shared" si="19"/>
        <v>10262.52</v>
      </c>
      <c r="F253" s="71">
        <f t="shared" si="45"/>
        <v>399.52000000000044</v>
      </c>
      <c r="G253" s="71">
        <f t="shared" si="46"/>
        <v>399.52000000000044</v>
      </c>
      <c r="H253" s="71">
        <f t="shared" si="47"/>
        <v>399.52000000000044</v>
      </c>
      <c r="I253" s="71">
        <f t="shared" si="48"/>
        <v>399.52000000000044</v>
      </c>
      <c r="J253" s="71">
        <f t="shared" si="49"/>
        <v>399.52000000000044</v>
      </c>
      <c r="K253" s="71">
        <f t="shared" si="50"/>
        <v>399.52000000000044</v>
      </c>
      <c r="L253" s="71">
        <f t="shared" si="51"/>
        <v>399.52000000000044</v>
      </c>
      <c r="M253" s="71">
        <f t="shared" si="52"/>
        <v>399.52000000000044</v>
      </c>
      <c r="N253" s="71">
        <f t="shared" si="53"/>
        <v>399.52000000000044</v>
      </c>
      <c r="O253" s="71">
        <f t="shared" si="54"/>
        <v>399.52000000000044</v>
      </c>
      <c r="P253" s="71">
        <f t="shared" si="20"/>
        <v>399.52000000000044</v>
      </c>
      <c r="Q253" s="71">
        <f t="shared" si="21"/>
        <v>399.52000000000044</v>
      </c>
      <c r="R253" s="71">
        <f t="shared" si="22"/>
        <v>399.52000000000044</v>
      </c>
      <c r="S253" s="71">
        <f t="shared" si="23"/>
        <v>399.52000000000044</v>
      </c>
      <c r="T253" s="71">
        <f t="shared" si="24"/>
        <v>399.52000000000044</v>
      </c>
      <c r="U253" s="71">
        <f t="shared" si="25"/>
        <v>399.52000000000044</v>
      </c>
      <c r="V253" s="71">
        <f t="shared" si="26"/>
        <v>399.52000000000044</v>
      </c>
      <c r="W253" s="71">
        <f t="shared" si="27"/>
        <v>399.52000000000044</v>
      </c>
      <c r="X253" s="71">
        <f t="shared" si="28"/>
        <v>399.52000000000044</v>
      </c>
      <c r="Y253" s="71">
        <f t="shared" si="29"/>
        <v>399.52000000000044</v>
      </c>
      <c r="Z253" s="71">
        <f t="shared" si="30"/>
        <v>399.52000000000044</v>
      </c>
      <c r="AA253" s="71">
        <f t="shared" si="31"/>
        <v>399.52000000000044</v>
      </c>
      <c r="AB253" s="71">
        <f t="shared" si="32"/>
        <v>399.52000000000044</v>
      </c>
      <c r="AC253" s="71">
        <f t="shared" si="33"/>
        <v>399.52000000000044</v>
      </c>
      <c r="AD253" s="71">
        <f t="shared" si="34"/>
        <v>399.52000000000044</v>
      </c>
      <c r="AE253" s="71">
        <f t="shared" si="35"/>
        <v>399.52000000000044</v>
      </c>
      <c r="AF253" s="71">
        <f t="shared" si="36"/>
        <v>399.52000000000044</v>
      </c>
      <c r="AG253" s="71">
        <f t="shared" si="37"/>
        <v>399.52000000000044</v>
      </c>
      <c r="AH253" s="71">
        <f t="shared" si="38"/>
        <v>399.52000000000044</v>
      </c>
      <c r="AI253" s="71">
        <f t="shared" si="39"/>
        <v>399.52000000000044</v>
      </c>
      <c r="AJ253" s="71">
        <f t="shared" si="40"/>
        <v>399.52000000000044</v>
      </c>
      <c r="AK253" s="71">
        <f t="shared" si="41"/>
        <v>399.52000000000044</v>
      </c>
      <c r="AL253" s="71">
        <f t="shared" si="42"/>
        <v>399.52000000000044</v>
      </c>
      <c r="AM253" s="71">
        <f t="shared" si="43"/>
        <v>399.52000000000044</v>
      </c>
      <c r="AN253" s="71">
        <f t="shared" si="44"/>
        <v>-9988</v>
      </c>
    </row>
    <row r="254" spans="4:40" ht="15" x14ac:dyDescent="0.25">
      <c r="D254" s="55" t="str">
        <f t="shared" si="18"/>
        <v>Farmaco 37</v>
      </c>
      <c r="E254" s="71">
        <f t="shared" si="19"/>
        <v>10262.52</v>
      </c>
      <c r="F254" s="71">
        <f t="shared" si="45"/>
        <v>399.52000000000044</v>
      </c>
      <c r="G254" s="71">
        <f t="shared" si="46"/>
        <v>399.52000000000044</v>
      </c>
      <c r="H254" s="71">
        <f t="shared" si="47"/>
        <v>399.52000000000044</v>
      </c>
      <c r="I254" s="71">
        <f t="shared" si="48"/>
        <v>399.52000000000044</v>
      </c>
      <c r="J254" s="71">
        <f t="shared" si="49"/>
        <v>399.52000000000044</v>
      </c>
      <c r="K254" s="71">
        <f t="shared" si="50"/>
        <v>399.52000000000044</v>
      </c>
      <c r="L254" s="71">
        <f t="shared" si="51"/>
        <v>399.52000000000044</v>
      </c>
      <c r="M254" s="71">
        <f t="shared" si="52"/>
        <v>399.52000000000044</v>
      </c>
      <c r="N254" s="71">
        <f t="shared" si="53"/>
        <v>399.52000000000044</v>
      </c>
      <c r="O254" s="71">
        <f t="shared" si="54"/>
        <v>399.52000000000044</v>
      </c>
      <c r="P254" s="71">
        <f t="shared" si="20"/>
        <v>399.52000000000044</v>
      </c>
      <c r="Q254" s="71">
        <f t="shared" si="21"/>
        <v>399.52000000000044</v>
      </c>
      <c r="R254" s="71">
        <f t="shared" si="22"/>
        <v>399.52000000000044</v>
      </c>
      <c r="S254" s="71">
        <f t="shared" si="23"/>
        <v>399.52000000000044</v>
      </c>
      <c r="T254" s="71">
        <f t="shared" si="24"/>
        <v>399.52000000000044</v>
      </c>
      <c r="U254" s="71">
        <f t="shared" si="25"/>
        <v>399.52000000000044</v>
      </c>
      <c r="V254" s="71">
        <f t="shared" si="26"/>
        <v>399.52000000000044</v>
      </c>
      <c r="W254" s="71">
        <f t="shared" si="27"/>
        <v>399.52000000000044</v>
      </c>
      <c r="X254" s="71">
        <f t="shared" si="28"/>
        <v>399.52000000000044</v>
      </c>
      <c r="Y254" s="71">
        <f t="shared" si="29"/>
        <v>399.52000000000044</v>
      </c>
      <c r="Z254" s="71">
        <f t="shared" si="30"/>
        <v>399.52000000000044</v>
      </c>
      <c r="AA254" s="71">
        <f t="shared" si="31"/>
        <v>399.52000000000044</v>
      </c>
      <c r="AB254" s="71">
        <f t="shared" si="32"/>
        <v>399.52000000000044</v>
      </c>
      <c r="AC254" s="71">
        <f t="shared" si="33"/>
        <v>399.52000000000044</v>
      </c>
      <c r="AD254" s="71">
        <f t="shared" si="34"/>
        <v>399.52000000000044</v>
      </c>
      <c r="AE254" s="71">
        <f t="shared" si="35"/>
        <v>399.52000000000044</v>
      </c>
      <c r="AF254" s="71">
        <f t="shared" si="36"/>
        <v>399.52000000000044</v>
      </c>
      <c r="AG254" s="71">
        <f t="shared" si="37"/>
        <v>399.52000000000044</v>
      </c>
      <c r="AH254" s="71">
        <f t="shared" si="38"/>
        <v>399.52000000000044</v>
      </c>
      <c r="AI254" s="71">
        <f t="shared" si="39"/>
        <v>399.52000000000044</v>
      </c>
      <c r="AJ254" s="71">
        <f t="shared" si="40"/>
        <v>399.52000000000044</v>
      </c>
      <c r="AK254" s="71">
        <f t="shared" si="41"/>
        <v>399.52000000000044</v>
      </c>
      <c r="AL254" s="71">
        <f t="shared" si="42"/>
        <v>399.52000000000044</v>
      </c>
      <c r="AM254" s="71">
        <f t="shared" si="43"/>
        <v>399.52000000000044</v>
      </c>
      <c r="AN254" s="71">
        <f t="shared" si="44"/>
        <v>-9988</v>
      </c>
    </row>
    <row r="255" spans="4:40" ht="15" x14ac:dyDescent="0.25">
      <c r="D255" s="55" t="str">
        <f t="shared" si="18"/>
        <v>Farmaco 38</v>
      </c>
      <c r="E255" s="71">
        <f t="shared" si="19"/>
        <v>10262.52</v>
      </c>
      <c r="F255" s="71">
        <f t="shared" si="45"/>
        <v>399.52000000000044</v>
      </c>
      <c r="G255" s="71">
        <f t="shared" si="46"/>
        <v>399.52000000000044</v>
      </c>
      <c r="H255" s="71">
        <f t="shared" si="47"/>
        <v>399.52000000000044</v>
      </c>
      <c r="I255" s="71">
        <f t="shared" si="48"/>
        <v>399.52000000000044</v>
      </c>
      <c r="J255" s="71">
        <f t="shared" si="49"/>
        <v>399.52000000000044</v>
      </c>
      <c r="K255" s="71">
        <f t="shared" si="50"/>
        <v>399.52000000000044</v>
      </c>
      <c r="L255" s="71">
        <f t="shared" si="51"/>
        <v>399.52000000000044</v>
      </c>
      <c r="M255" s="71">
        <f t="shared" si="52"/>
        <v>399.52000000000044</v>
      </c>
      <c r="N255" s="71">
        <f t="shared" si="53"/>
        <v>399.52000000000044</v>
      </c>
      <c r="O255" s="71">
        <f t="shared" si="54"/>
        <v>399.52000000000044</v>
      </c>
      <c r="P255" s="71">
        <f t="shared" si="20"/>
        <v>399.52000000000044</v>
      </c>
      <c r="Q255" s="71">
        <f t="shared" si="21"/>
        <v>399.52000000000044</v>
      </c>
      <c r="R255" s="71">
        <f t="shared" si="22"/>
        <v>399.52000000000044</v>
      </c>
      <c r="S255" s="71">
        <f t="shared" si="23"/>
        <v>399.52000000000044</v>
      </c>
      <c r="T255" s="71">
        <f t="shared" si="24"/>
        <v>399.52000000000044</v>
      </c>
      <c r="U255" s="71">
        <f t="shared" si="25"/>
        <v>399.52000000000044</v>
      </c>
      <c r="V255" s="71">
        <f t="shared" si="26"/>
        <v>399.52000000000044</v>
      </c>
      <c r="W255" s="71">
        <f t="shared" si="27"/>
        <v>399.52000000000044</v>
      </c>
      <c r="X255" s="71">
        <f t="shared" si="28"/>
        <v>399.52000000000044</v>
      </c>
      <c r="Y255" s="71">
        <f t="shared" si="29"/>
        <v>399.52000000000044</v>
      </c>
      <c r="Z255" s="71">
        <f t="shared" si="30"/>
        <v>399.52000000000044</v>
      </c>
      <c r="AA255" s="71">
        <f t="shared" si="31"/>
        <v>399.52000000000044</v>
      </c>
      <c r="AB255" s="71">
        <f t="shared" si="32"/>
        <v>399.52000000000044</v>
      </c>
      <c r="AC255" s="71">
        <f t="shared" si="33"/>
        <v>399.52000000000044</v>
      </c>
      <c r="AD255" s="71">
        <f t="shared" si="34"/>
        <v>399.52000000000044</v>
      </c>
      <c r="AE255" s="71">
        <f t="shared" si="35"/>
        <v>399.52000000000044</v>
      </c>
      <c r="AF255" s="71">
        <f t="shared" si="36"/>
        <v>399.52000000000044</v>
      </c>
      <c r="AG255" s="71">
        <f t="shared" si="37"/>
        <v>399.52000000000044</v>
      </c>
      <c r="AH255" s="71">
        <f t="shared" si="38"/>
        <v>399.52000000000044</v>
      </c>
      <c r="AI255" s="71">
        <f t="shared" si="39"/>
        <v>399.52000000000044</v>
      </c>
      <c r="AJ255" s="71">
        <f t="shared" si="40"/>
        <v>399.52000000000044</v>
      </c>
      <c r="AK255" s="71">
        <f t="shared" si="41"/>
        <v>399.52000000000044</v>
      </c>
      <c r="AL255" s="71">
        <f t="shared" si="42"/>
        <v>399.52000000000044</v>
      </c>
      <c r="AM255" s="71">
        <f t="shared" si="43"/>
        <v>399.52000000000044</v>
      </c>
      <c r="AN255" s="71">
        <f t="shared" si="44"/>
        <v>-9988</v>
      </c>
    </row>
    <row r="256" spans="4:40" ht="15" x14ac:dyDescent="0.25">
      <c r="D256" s="55" t="str">
        <f t="shared" si="18"/>
        <v>Farmaco 39</v>
      </c>
      <c r="E256" s="71">
        <f t="shared" si="19"/>
        <v>10262.52</v>
      </c>
      <c r="F256" s="71">
        <f t="shared" si="45"/>
        <v>399.52000000000044</v>
      </c>
      <c r="G256" s="71">
        <f t="shared" si="46"/>
        <v>399.52000000000044</v>
      </c>
      <c r="H256" s="71">
        <f t="shared" si="47"/>
        <v>399.52000000000044</v>
      </c>
      <c r="I256" s="71">
        <f t="shared" si="48"/>
        <v>399.52000000000044</v>
      </c>
      <c r="J256" s="71">
        <f t="shared" si="49"/>
        <v>399.52000000000044</v>
      </c>
      <c r="K256" s="71">
        <f t="shared" si="50"/>
        <v>399.52000000000044</v>
      </c>
      <c r="L256" s="71">
        <f t="shared" si="51"/>
        <v>399.52000000000044</v>
      </c>
      <c r="M256" s="71">
        <f t="shared" si="52"/>
        <v>399.52000000000044</v>
      </c>
      <c r="N256" s="71">
        <f t="shared" si="53"/>
        <v>399.52000000000044</v>
      </c>
      <c r="O256" s="71">
        <f t="shared" si="54"/>
        <v>399.52000000000044</v>
      </c>
      <c r="P256" s="71">
        <f t="shared" si="20"/>
        <v>399.52000000000044</v>
      </c>
      <c r="Q256" s="71">
        <f t="shared" si="21"/>
        <v>399.52000000000044</v>
      </c>
      <c r="R256" s="71">
        <f t="shared" si="22"/>
        <v>399.52000000000044</v>
      </c>
      <c r="S256" s="71">
        <f t="shared" si="23"/>
        <v>399.52000000000044</v>
      </c>
      <c r="T256" s="71">
        <f t="shared" si="24"/>
        <v>399.52000000000044</v>
      </c>
      <c r="U256" s="71">
        <f t="shared" si="25"/>
        <v>399.52000000000044</v>
      </c>
      <c r="V256" s="71">
        <f t="shared" si="26"/>
        <v>399.52000000000044</v>
      </c>
      <c r="W256" s="71">
        <f t="shared" si="27"/>
        <v>399.52000000000044</v>
      </c>
      <c r="X256" s="71">
        <f t="shared" si="28"/>
        <v>399.52000000000044</v>
      </c>
      <c r="Y256" s="71">
        <f t="shared" si="29"/>
        <v>399.52000000000044</v>
      </c>
      <c r="Z256" s="71">
        <f t="shared" si="30"/>
        <v>399.52000000000044</v>
      </c>
      <c r="AA256" s="71">
        <f t="shared" si="31"/>
        <v>399.52000000000044</v>
      </c>
      <c r="AB256" s="71">
        <f t="shared" si="32"/>
        <v>399.52000000000044</v>
      </c>
      <c r="AC256" s="71">
        <f t="shared" si="33"/>
        <v>399.52000000000044</v>
      </c>
      <c r="AD256" s="71">
        <f t="shared" si="34"/>
        <v>399.52000000000044</v>
      </c>
      <c r="AE256" s="71">
        <f t="shared" si="35"/>
        <v>399.52000000000044</v>
      </c>
      <c r="AF256" s="71">
        <f t="shared" si="36"/>
        <v>399.52000000000044</v>
      </c>
      <c r="AG256" s="71">
        <f t="shared" si="37"/>
        <v>399.52000000000044</v>
      </c>
      <c r="AH256" s="71">
        <f t="shared" si="38"/>
        <v>399.52000000000044</v>
      </c>
      <c r="AI256" s="71">
        <f t="shared" si="39"/>
        <v>399.52000000000044</v>
      </c>
      <c r="AJ256" s="71">
        <f t="shared" si="40"/>
        <v>399.52000000000044</v>
      </c>
      <c r="AK256" s="71">
        <f t="shared" si="41"/>
        <v>399.52000000000044</v>
      </c>
      <c r="AL256" s="71">
        <f t="shared" si="42"/>
        <v>399.52000000000044</v>
      </c>
      <c r="AM256" s="71">
        <f t="shared" si="43"/>
        <v>399.52000000000044</v>
      </c>
      <c r="AN256" s="71">
        <f t="shared" si="44"/>
        <v>-9988</v>
      </c>
    </row>
    <row r="257" spans="4:40" ht="15" x14ac:dyDescent="0.25">
      <c r="D257" s="55" t="str">
        <f t="shared" si="18"/>
        <v>Farmaco 40</v>
      </c>
      <c r="E257" s="71">
        <f t="shared" si="19"/>
        <v>10262.52</v>
      </c>
      <c r="F257" s="71">
        <f t="shared" si="45"/>
        <v>399.52000000000044</v>
      </c>
      <c r="G257" s="71">
        <f t="shared" si="46"/>
        <v>399.52000000000044</v>
      </c>
      <c r="H257" s="71">
        <f t="shared" si="47"/>
        <v>399.52000000000044</v>
      </c>
      <c r="I257" s="71">
        <f t="shared" si="48"/>
        <v>399.52000000000044</v>
      </c>
      <c r="J257" s="71">
        <f t="shared" si="49"/>
        <v>399.52000000000044</v>
      </c>
      <c r="K257" s="71">
        <f t="shared" si="50"/>
        <v>399.52000000000044</v>
      </c>
      <c r="L257" s="71">
        <f t="shared" si="51"/>
        <v>399.52000000000044</v>
      </c>
      <c r="M257" s="71">
        <f t="shared" si="52"/>
        <v>399.52000000000044</v>
      </c>
      <c r="N257" s="71">
        <f t="shared" si="53"/>
        <v>399.52000000000044</v>
      </c>
      <c r="O257" s="71">
        <f t="shared" si="54"/>
        <v>399.52000000000044</v>
      </c>
      <c r="P257" s="71">
        <f t="shared" si="20"/>
        <v>399.52000000000044</v>
      </c>
      <c r="Q257" s="71">
        <f t="shared" si="21"/>
        <v>399.52000000000044</v>
      </c>
      <c r="R257" s="71">
        <f t="shared" si="22"/>
        <v>399.52000000000044</v>
      </c>
      <c r="S257" s="71">
        <f t="shared" si="23"/>
        <v>399.52000000000044</v>
      </c>
      <c r="T257" s="71">
        <f t="shared" si="24"/>
        <v>399.52000000000044</v>
      </c>
      <c r="U257" s="71">
        <f t="shared" si="25"/>
        <v>399.52000000000044</v>
      </c>
      <c r="V257" s="71">
        <f t="shared" si="26"/>
        <v>399.52000000000044</v>
      </c>
      <c r="W257" s="71">
        <f t="shared" si="27"/>
        <v>399.52000000000044</v>
      </c>
      <c r="X257" s="71">
        <f t="shared" si="28"/>
        <v>399.52000000000044</v>
      </c>
      <c r="Y257" s="71">
        <f t="shared" si="29"/>
        <v>399.52000000000044</v>
      </c>
      <c r="Z257" s="71">
        <f t="shared" si="30"/>
        <v>399.52000000000044</v>
      </c>
      <c r="AA257" s="71">
        <f t="shared" si="31"/>
        <v>399.52000000000044</v>
      </c>
      <c r="AB257" s="71">
        <f t="shared" si="32"/>
        <v>399.52000000000044</v>
      </c>
      <c r="AC257" s="71">
        <f t="shared" si="33"/>
        <v>399.52000000000044</v>
      </c>
      <c r="AD257" s="71">
        <f t="shared" si="34"/>
        <v>399.52000000000044</v>
      </c>
      <c r="AE257" s="71">
        <f t="shared" si="35"/>
        <v>399.52000000000044</v>
      </c>
      <c r="AF257" s="71">
        <f t="shared" si="36"/>
        <v>399.52000000000044</v>
      </c>
      <c r="AG257" s="71">
        <f t="shared" si="37"/>
        <v>399.52000000000044</v>
      </c>
      <c r="AH257" s="71">
        <f t="shared" si="38"/>
        <v>399.52000000000044</v>
      </c>
      <c r="AI257" s="71">
        <f t="shared" si="39"/>
        <v>399.52000000000044</v>
      </c>
      <c r="AJ257" s="71">
        <f t="shared" si="40"/>
        <v>399.52000000000044</v>
      </c>
      <c r="AK257" s="71">
        <f t="shared" si="41"/>
        <v>399.52000000000044</v>
      </c>
      <c r="AL257" s="71">
        <f t="shared" si="42"/>
        <v>399.52000000000044</v>
      </c>
      <c r="AM257" s="71">
        <f t="shared" si="43"/>
        <v>399.52000000000044</v>
      </c>
      <c r="AN257" s="71">
        <f t="shared" si="44"/>
        <v>-9988</v>
      </c>
    </row>
    <row r="258" spans="4:40" ht="15" x14ac:dyDescent="0.25">
      <c r="D258" s="55" t="str">
        <f t="shared" si="18"/>
        <v>Farmaco 41</v>
      </c>
      <c r="E258" s="71">
        <f t="shared" si="19"/>
        <v>10262.52</v>
      </c>
      <c r="F258" s="71">
        <f t="shared" si="45"/>
        <v>399.52000000000044</v>
      </c>
      <c r="G258" s="71">
        <f t="shared" si="46"/>
        <v>399.52000000000044</v>
      </c>
      <c r="H258" s="71">
        <f t="shared" si="47"/>
        <v>399.52000000000044</v>
      </c>
      <c r="I258" s="71">
        <f t="shared" si="48"/>
        <v>399.52000000000044</v>
      </c>
      <c r="J258" s="71">
        <f t="shared" si="49"/>
        <v>399.52000000000044</v>
      </c>
      <c r="K258" s="71">
        <f t="shared" si="50"/>
        <v>399.52000000000044</v>
      </c>
      <c r="L258" s="71">
        <f t="shared" si="51"/>
        <v>399.52000000000044</v>
      </c>
      <c r="M258" s="71">
        <f t="shared" si="52"/>
        <v>399.52000000000044</v>
      </c>
      <c r="N258" s="71">
        <f t="shared" si="53"/>
        <v>399.52000000000044</v>
      </c>
      <c r="O258" s="71">
        <f t="shared" si="54"/>
        <v>399.52000000000044</v>
      </c>
      <c r="P258" s="71">
        <f t="shared" si="20"/>
        <v>399.52000000000044</v>
      </c>
      <c r="Q258" s="71">
        <f t="shared" si="21"/>
        <v>399.52000000000044</v>
      </c>
      <c r="R258" s="71">
        <f t="shared" si="22"/>
        <v>399.52000000000044</v>
      </c>
      <c r="S258" s="71">
        <f t="shared" si="23"/>
        <v>399.52000000000044</v>
      </c>
      <c r="T258" s="71">
        <f t="shared" si="24"/>
        <v>399.52000000000044</v>
      </c>
      <c r="U258" s="71">
        <f t="shared" si="25"/>
        <v>399.52000000000044</v>
      </c>
      <c r="V258" s="71">
        <f t="shared" si="26"/>
        <v>399.52000000000044</v>
      </c>
      <c r="W258" s="71">
        <f t="shared" si="27"/>
        <v>399.52000000000044</v>
      </c>
      <c r="X258" s="71">
        <f t="shared" si="28"/>
        <v>399.52000000000044</v>
      </c>
      <c r="Y258" s="71">
        <f t="shared" si="29"/>
        <v>399.52000000000044</v>
      </c>
      <c r="Z258" s="71">
        <f t="shared" si="30"/>
        <v>399.52000000000044</v>
      </c>
      <c r="AA258" s="71">
        <f t="shared" si="31"/>
        <v>399.52000000000044</v>
      </c>
      <c r="AB258" s="71">
        <f t="shared" si="32"/>
        <v>399.52000000000044</v>
      </c>
      <c r="AC258" s="71">
        <f t="shared" si="33"/>
        <v>399.52000000000044</v>
      </c>
      <c r="AD258" s="71">
        <f t="shared" si="34"/>
        <v>399.52000000000044</v>
      </c>
      <c r="AE258" s="71">
        <f t="shared" si="35"/>
        <v>399.52000000000044</v>
      </c>
      <c r="AF258" s="71">
        <f t="shared" si="36"/>
        <v>399.52000000000044</v>
      </c>
      <c r="AG258" s="71">
        <f t="shared" si="37"/>
        <v>399.52000000000044</v>
      </c>
      <c r="AH258" s="71">
        <f t="shared" si="38"/>
        <v>399.52000000000044</v>
      </c>
      <c r="AI258" s="71">
        <f t="shared" si="39"/>
        <v>399.52000000000044</v>
      </c>
      <c r="AJ258" s="71">
        <f t="shared" si="40"/>
        <v>399.52000000000044</v>
      </c>
      <c r="AK258" s="71">
        <f t="shared" si="41"/>
        <v>399.52000000000044</v>
      </c>
      <c r="AL258" s="71">
        <f t="shared" si="42"/>
        <v>399.52000000000044</v>
      </c>
      <c r="AM258" s="71">
        <f t="shared" si="43"/>
        <v>399.52000000000044</v>
      </c>
      <c r="AN258" s="71">
        <f t="shared" si="44"/>
        <v>-9988</v>
      </c>
    </row>
    <row r="259" spans="4:40" ht="15" x14ac:dyDescent="0.25">
      <c r="D259" s="55" t="str">
        <f t="shared" si="18"/>
        <v>Farmaco 42</v>
      </c>
      <c r="E259" s="71">
        <f t="shared" si="19"/>
        <v>10262.52</v>
      </c>
      <c r="F259" s="71">
        <f t="shared" si="45"/>
        <v>399.52000000000044</v>
      </c>
      <c r="G259" s="71">
        <f t="shared" si="46"/>
        <v>399.52000000000044</v>
      </c>
      <c r="H259" s="71">
        <f t="shared" si="47"/>
        <v>399.52000000000044</v>
      </c>
      <c r="I259" s="71">
        <f t="shared" si="48"/>
        <v>399.52000000000044</v>
      </c>
      <c r="J259" s="71">
        <f t="shared" si="49"/>
        <v>399.52000000000044</v>
      </c>
      <c r="K259" s="71">
        <f t="shared" si="50"/>
        <v>399.52000000000044</v>
      </c>
      <c r="L259" s="71">
        <f t="shared" si="51"/>
        <v>399.52000000000044</v>
      </c>
      <c r="M259" s="71">
        <f t="shared" si="52"/>
        <v>399.52000000000044</v>
      </c>
      <c r="N259" s="71">
        <f t="shared" si="53"/>
        <v>399.52000000000044</v>
      </c>
      <c r="O259" s="71">
        <f t="shared" si="54"/>
        <v>399.52000000000044</v>
      </c>
      <c r="P259" s="71">
        <f t="shared" si="20"/>
        <v>399.52000000000044</v>
      </c>
      <c r="Q259" s="71">
        <f t="shared" si="21"/>
        <v>399.52000000000044</v>
      </c>
      <c r="R259" s="71">
        <f t="shared" si="22"/>
        <v>399.52000000000044</v>
      </c>
      <c r="S259" s="71">
        <f t="shared" si="23"/>
        <v>399.52000000000044</v>
      </c>
      <c r="T259" s="71">
        <f t="shared" si="24"/>
        <v>399.52000000000044</v>
      </c>
      <c r="U259" s="71">
        <f t="shared" si="25"/>
        <v>399.52000000000044</v>
      </c>
      <c r="V259" s="71">
        <f t="shared" si="26"/>
        <v>399.52000000000044</v>
      </c>
      <c r="W259" s="71">
        <f t="shared" si="27"/>
        <v>399.52000000000044</v>
      </c>
      <c r="X259" s="71">
        <f t="shared" si="28"/>
        <v>399.52000000000044</v>
      </c>
      <c r="Y259" s="71">
        <f t="shared" si="29"/>
        <v>399.52000000000044</v>
      </c>
      <c r="Z259" s="71">
        <f t="shared" si="30"/>
        <v>399.52000000000044</v>
      </c>
      <c r="AA259" s="71">
        <f t="shared" si="31"/>
        <v>399.52000000000044</v>
      </c>
      <c r="AB259" s="71">
        <f t="shared" si="32"/>
        <v>399.52000000000044</v>
      </c>
      <c r="AC259" s="71">
        <f t="shared" si="33"/>
        <v>399.52000000000044</v>
      </c>
      <c r="AD259" s="71">
        <f t="shared" si="34"/>
        <v>399.52000000000044</v>
      </c>
      <c r="AE259" s="71">
        <f t="shared" si="35"/>
        <v>399.52000000000044</v>
      </c>
      <c r="AF259" s="71">
        <f t="shared" si="36"/>
        <v>399.52000000000044</v>
      </c>
      <c r="AG259" s="71">
        <f t="shared" si="37"/>
        <v>399.52000000000044</v>
      </c>
      <c r="AH259" s="71">
        <f t="shared" si="38"/>
        <v>399.52000000000044</v>
      </c>
      <c r="AI259" s="71">
        <f t="shared" si="39"/>
        <v>399.52000000000044</v>
      </c>
      <c r="AJ259" s="71">
        <f t="shared" si="40"/>
        <v>399.52000000000044</v>
      </c>
      <c r="AK259" s="71">
        <f t="shared" si="41"/>
        <v>399.52000000000044</v>
      </c>
      <c r="AL259" s="71">
        <f t="shared" si="42"/>
        <v>399.52000000000044</v>
      </c>
      <c r="AM259" s="71">
        <f t="shared" si="43"/>
        <v>399.52000000000044</v>
      </c>
      <c r="AN259" s="71">
        <f t="shared" si="44"/>
        <v>-9988</v>
      </c>
    </row>
    <row r="260" spans="4:40" ht="15" x14ac:dyDescent="0.25">
      <c r="D260" s="55" t="str">
        <f t="shared" si="18"/>
        <v>Farmaco 43</v>
      </c>
      <c r="E260" s="71">
        <f t="shared" si="19"/>
        <v>10262.52</v>
      </c>
      <c r="F260" s="71">
        <f t="shared" si="45"/>
        <v>399.52000000000044</v>
      </c>
      <c r="G260" s="71">
        <f t="shared" si="46"/>
        <v>399.52000000000044</v>
      </c>
      <c r="H260" s="71">
        <f t="shared" si="47"/>
        <v>399.52000000000044</v>
      </c>
      <c r="I260" s="71">
        <f t="shared" si="48"/>
        <v>399.52000000000044</v>
      </c>
      <c r="J260" s="71">
        <f t="shared" si="49"/>
        <v>399.52000000000044</v>
      </c>
      <c r="K260" s="71">
        <f t="shared" si="50"/>
        <v>399.52000000000044</v>
      </c>
      <c r="L260" s="71">
        <f t="shared" si="51"/>
        <v>399.52000000000044</v>
      </c>
      <c r="M260" s="71">
        <f t="shared" si="52"/>
        <v>399.52000000000044</v>
      </c>
      <c r="N260" s="71">
        <f t="shared" si="53"/>
        <v>399.52000000000044</v>
      </c>
      <c r="O260" s="71">
        <f t="shared" si="54"/>
        <v>399.52000000000044</v>
      </c>
      <c r="P260" s="71">
        <f t="shared" si="20"/>
        <v>399.52000000000044</v>
      </c>
      <c r="Q260" s="71">
        <f t="shared" si="21"/>
        <v>399.52000000000044</v>
      </c>
      <c r="R260" s="71">
        <f t="shared" si="22"/>
        <v>399.52000000000044</v>
      </c>
      <c r="S260" s="71">
        <f t="shared" si="23"/>
        <v>399.52000000000044</v>
      </c>
      <c r="T260" s="71">
        <f t="shared" si="24"/>
        <v>399.52000000000044</v>
      </c>
      <c r="U260" s="71">
        <f t="shared" si="25"/>
        <v>399.52000000000044</v>
      </c>
      <c r="V260" s="71">
        <f t="shared" si="26"/>
        <v>399.52000000000044</v>
      </c>
      <c r="W260" s="71">
        <f t="shared" si="27"/>
        <v>399.52000000000044</v>
      </c>
      <c r="X260" s="71">
        <f t="shared" si="28"/>
        <v>399.52000000000044</v>
      </c>
      <c r="Y260" s="71">
        <f t="shared" si="29"/>
        <v>399.52000000000044</v>
      </c>
      <c r="Z260" s="71">
        <f t="shared" si="30"/>
        <v>399.52000000000044</v>
      </c>
      <c r="AA260" s="71">
        <f t="shared" si="31"/>
        <v>399.52000000000044</v>
      </c>
      <c r="AB260" s="71">
        <f t="shared" si="32"/>
        <v>399.52000000000044</v>
      </c>
      <c r="AC260" s="71">
        <f t="shared" si="33"/>
        <v>399.52000000000044</v>
      </c>
      <c r="AD260" s="71">
        <f t="shared" si="34"/>
        <v>399.52000000000044</v>
      </c>
      <c r="AE260" s="71">
        <f t="shared" si="35"/>
        <v>399.52000000000044</v>
      </c>
      <c r="AF260" s="71">
        <f t="shared" si="36"/>
        <v>399.52000000000044</v>
      </c>
      <c r="AG260" s="71">
        <f t="shared" si="37"/>
        <v>399.52000000000044</v>
      </c>
      <c r="AH260" s="71">
        <f t="shared" si="38"/>
        <v>399.52000000000044</v>
      </c>
      <c r="AI260" s="71">
        <f t="shared" si="39"/>
        <v>399.52000000000044</v>
      </c>
      <c r="AJ260" s="71">
        <f t="shared" si="40"/>
        <v>399.52000000000044</v>
      </c>
      <c r="AK260" s="71">
        <f t="shared" si="41"/>
        <v>399.52000000000044</v>
      </c>
      <c r="AL260" s="71">
        <f t="shared" si="42"/>
        <v>399.52000000000044</v>
      </c>
      <c r="AM260" s="71">
        <f t="shared" si="43"/>
        <v>399.52000000000044</v>
      </c>
      <c r="AN260" s="71">
        <f t="shared" si="44"/>
        <v>-9988</v>
      </c>
    </row>
    <row r="261" spans="4:40" ht="15" x14ac:dyDescent="0.25">
      <c r="D261" s="55" t="str">
        <f t="shared" si="18"/>
        <v>Farmaco 44</v>
      </c>
      <c r="E261" s="71">
        <f t="shared" si="19"/>
        <v>10262.52</v>
      </c>
      <c r="F261" s="71">
        <f t="shared" si="45"/>
        <v>399.52000000000044</v>
      </c>
      <c r="G261" s="71">
        <f t="shared" si="46"/>
        <v>399.52000000000044</v>
      </c>
      <c r="H261" s="71">
        <f t="shared" si="47"/>
        <v>399.52000000000044</v>
      </c>
      <c r="I261" s="71">
        <f t="shared" si="48"/>
        <v>399.52000000000044</v>
      </c>
      <c r="J261" s="71">
        <f t="shared" si="49"/>
        <v>399.52000000000044</v>
      </c>
      <c r="K261" s="71">
        <f t="shared" si="50"/>
        <v>399.52000000000044</v>
      </c>
      <c r="L261" s="71">
        <f t="shared" si="51"/>
        <v>399.52000000000044</v>
      </c>
      <c r="M261" s="71">
        <f t="shared" si="52"/>
        <v>399.52000000000044</v>
      </c>
      <c r="N261" s="71">
        <f t="shared" si="53"/>
        <v>399.52000000000044</v>
      </c>
      <c r="O261" s="71">
        <f t="shared" si="54"/>
        <v>399.52000000000044</v>
      </c>
      <c r="P261" s="71">
        <f t="shared" si="20"/>
        <v>399.52000000000044</v>
      </c>
      <c r="Q261" s="71">
        <f t="shared" si="21"/>
        <v>399.52000000000044</v>
      </c>
      <c r="R261" s="71">
        <f t="shared" si="22"/>
        <v>399.52000000000044</v>
      </c>
      <c r="S261" s="71">
        <f t="shared" si="23"/>
        <v>399.52000000000044</v>
      </c>
      <c r="T261" s="71">
        <f t="shared" si="24"/>
        <v>399.52000000000044</v>
      </c>
      <c r="U261" s="71">
        <f t="shared" si="25"/>
        <v>399.52000000000044</v>
      </c>
      <c r="V261" s="71">
        <f t="shared" si="26"/>
        <v>399.52000000000044</v>
      </c>
      <c r="W261" s="71">
        <f t="shared" si="27"/>
        <v>399.52000000000044</v>
      </c>
      <c r="X261" s="71">
        <f t="shared" si="28"/>
        <v>399.52000000000044</v>
      </c>
      <c r="Y261" s="71">
        <f t="shared" si="29"/>
        <v>399.52000000000044</v>
      </c>
      <c r="Z261" s="71">
        <f t="shared" si="30"/>
        <v>399.52000000000044</v>
      </c>
      <c r="AA261" s="71">
        <f t="shared" si="31"/>
        <v>399.52000000000044</v>
      </c>
      <c r="AB261" s="71">
        <f t="shared" si="32"/>
        <v>399.52000000000044</v>
      </c>
      <c r="AC261" s="71">
        <f t="shared" si="33"/>
        <v>399.52000000000044</v>
      </c>
      <c r="AD261" s="71">
        <f t="shared" si="34"/>
        <v>399.52000000000044</v>
      </c>
      <c r="AE261" s="71">
        <f t="shared" si="35"/>
        <v>399.52000000000044</v>
      </c>
      <c r="AF261" s="71">
        <f t="shared" si="36"/>
        <v>399.52000000000044</v>
      </c>
      <c r="AG261" s="71">
        <f t="shared" si="37"/>
        <v>399.52000000000044</v>
      </c>
      <c r="AH261" s="71">
        <f t="shared" si="38"/>
        <v>399.52000000000044</v>
      </c>
      <c r="AI261" s="71">
        <f t="shared" si="39"/>
        <v>399.52000000000044</v>
      </c>
      <c r="AJ261" s="71">
        <f t="shared" si="40"/>
        <v>399.52000000000044</v>
      </c>
      <c r="AK261" s="71">
        <f t="shared" si="41"/>
        <v>399.52000000000044</v>
      </c>
      <c r="AL261" s="71">
        <f t="shared" si="42"/>
        <v>399.52000000000044</v>
      </c>
      <c r="AM261" s="71">
        <f t="shared" si="43"/>
        <v>399.52000000000044</v>
      </c>
      <c r="AN261" s="71">
        <f t="shared" si="44"/>
        <v>-9988</v>
      </c>
    </row>
    <row r="262" spans="4:40" ht="15" x14ac:dyDescent="0.25">
      <c r="D262" s="55" t="str">
        <f t="shared" si="18"/>
        <v>Farmaco 45</v>
      </c>
      <c r="E262" s="71">
        <f t="shared" si="19"/>
        <v>10262.52</v>
      </c>
      <c r="F262" s="71">
        <f t="shared" si="45"/>
        <v>399.52000000000044</v>
      </c>
      <c r="G262" s="71">
        <f t="shared" si="46"/>
        <v>399.52000000000044</v>
      </c>
      <c r="H262" s="71">
        <f t="shared" si="47"/>
        <v>399.52000000000044</v>
      </c>
      <c r="I262" s="71">
        <f t="shared" si="48"/>
        <v>399.52000000000044</v>
      </c>
      <c r="J262" s="71">
        <f t="shared" si="49"/>
        <v>399.52000000000044</v>
      </c>
      <c r="K262" s="71">
        <f t="shared" si="50"/>
        <v>399.52000000000044</v>
      </c>
      <c r="L262" s="71">
        <f t="shared" si="51"/>
        <v>399.52000000000044</v>
      </c>
      <c r="M262" s="71">
        <f t="shared" si="52"/>
        <v>399.52000000000044</v>
      </c>
      <c r="N262" s="71">
        <f t="shared" si="53"/>
        <v>399.52000000000044</v>
      </c>
      <c r="O262" s="71">
        <f t="shared" si="54"/>
        <v>399.52000000000044</v>
      </c>
      <c r="P262" s="71">
        <f t="shared" si="20"/>
        <v>399.52000000000044</v>
      </c>
      <c r="Q262" s="71">
        <f t="shared" si="21"/>
        <v>399.52000000000044</v>
      </c>
      <c r="R262" s="71">
        <f t="shared" si="22"/>
        <v>399.52000000000044</v>
      </c>
      <c r="S262" s="71">
        <f t="shared" si="23"/>
        <v>399.52000000000044</v>
      </c>
      <c r="T262" s="71">
        <f t="shared" si="24"/>
        <v>399.52000000000044</v>
      </c>
      <c r="U262" s="71">
        <f t="shared" si="25"/>
        <v>399.52000000000044</v>
      </c>
      <c r="V262" s="71">
        <f t="shared" si="26"/>
        <v>399.52000000000044</v>
      </c>
      <c r="W262" s="71">
        <f t="shared" si="27"/>
        <v>399.52000000000044</v>
      </c>
      <c r="X262" s="71">
        <f t="shared" si="28"/>
        <v>399.52000000000044</v>
      </c>
      <c r="Y262" s="71">
        <f t="shared" si="29"/>
        <v>399.52000000000044</v>
      </c>
      <c r="Z262" s="71">
        <f t="shared" si="30"/>
        <v>399.52000000000044</v>
      </c>
      <c r="AA262" s="71">
        <f t="shared" si="31"/>
        <v>399.52000000000044</v>
      </c>
      <c r="AB262" s="71">
        <f t="shared" si="32"/>
        <v>399.52000000000044</v>
      </c>
      <c r="AC262" s="71">
        <f t="shared" si="33"/>
        <v>399.52000000000044</v>
      </c>
      <c r="AD262" s="71">
        <f t="shared" si="34"/>
        <v>399.52000000000044</v>
      </c>
      <c r="AE262" s="71">
        <f t="shared" si="35"/>
        <v>399.52000000000044</v>
      </c>
      <c r="AF262" s="71">
        <f t="shared" si="36"/>
        <v>399.52000000000044</v>
      </c>
      <c r="AG262" s="71">
        <f t="shared" si="37"/>
        <v>399.52000000000044</v>
      </c>
      <c r="AH262" s="71">
        <f t="shared" si="38"/>
        <v>399.52000000000044</v>
      </c>
      <c r="AI262" s="71">
        <f t="shared" si="39"/>
        <v>399.52000000000044</v>
      </c>
      <c r="AJ262" s="71">
        <f t="shared" si="40"/>
        <v>399.52000000000044</v>
      </c>
      <c r="AK262" s="71">
        <f t="shared" si="41"/>
        <v>399.52000000000044</v>
      </c>
      <c r="AL262" s="71">
        <f t="shared" si="42"/>
        <v>399.52000000000044</v>
      </c>
      <c r="AM262" s="71">
        <f t="shared" si="43"/>
        <v>399.52000000000044</v>
      </c>
      <c r="AN262" s="71">
        <f t="shared" si="44"/>
        <v>-9988</v>
      </c>
    </row>
    <row r="263" spans="4:40" ht="15" x14ac:dyDescent="0.25">
      <c r="D263" s="55" t="str">
        <f t="shared" si="18"/>
        <v>Farmaco 46</v>
      </c>
      <c r="E263" s="71">
        <f t="shared" si="19"/>
        <v>10262.52</v>
      </c>
      <c r="F263" s="71">
        <f t="shared" si="45"/>
        <v>399.52000000000044</v>
      </c>
      <c r="G263" s="71">
        <f t="shared" si="46"/>
        <v>399.52000000000044</v>
      </c>
      <c r="H263" s="71">
        <f t="shared" si="47"/>
        <v>399.52000000000044</v>
      </c>
      <c r="I263" s="71">
        <f t="shared" si="48"/>
        <v>399.52000000000044</v>
      </c>
      <c r="J263" s="71">
        <f t="shared" si="49"/>
        <v>399.52000000000044</v>
      </c>
      <c r="K263" s="71">
        <f t="shared" si="50"/>
        <v>399.52000000000044</v>
      </c>
      <c r="L263" s="71">
        <f t="shared" si="51"/>
        <v>399.52000000000044</v>
      </c>
      <c r="M263" s="71">
        <f t="shared" si="52"/>
        <v>399.52000000000044</v>
      </c>
      <c r="N263" s="71">
        <f t="shared" si="53"/>
        <v>399.52000000000044</v>
      </c>
      <c r="O263" s="71">
        <f t="shared" si="54"/>
        <v>399.52000000000044</v>
      </c>
      <c r="P263" s="71">
        <f t="shared" si="20"/>
        <v>399.52000000000044</v>
      </c>
      <c r="Q263" s="71">
        <f t="shared" si="21"/>
        <v>399.52000000000044</v>
      </c>
      <c r="R263" s="71">
        <f t="shared" si="22"/>
        <v>399.52000000000044</v>
      </c>
      <c r="S263" s="71">
        <f t="shared" si="23"/>
        <v>399.52000000000044</v>
      </c>
      <c r="T263" s="71">
        <f t="shared" si="24"/>
        <v>399.52000000000044</v>
      </c>
      <c r="U263" s="71">
        <f t="shared" si="25"/>
        <v>399.52000000000044</v>
      </c>
      <c r="V263" s="71">
        <f t="shared" si="26"/>
        <v>399.52000000000044</v>
      </c>
      <c r="W263" s="71">
        <f t="shared" si="27"/>
        <v>399.52000000000044</v>
      </c>
      <c r="X263" s="71">
        <f t="shared" si="28"/>
        <v>399.52000000000044</v>
      </c>
      <c r="Y263" s="71">
        <f t="shared" si="29"/>
        <v>399.52000000000044</v>
      </c>
      <c r="Z263" s="71">
        <f t="shared" si="30"/>
        <v>399.52000000000044</v>
      </c>
      <c r="AA263" s="71">
        <f t="shared" si="31"/>
        <v>399.52000000000044</v>
      </c>
      <c r="AB263" s="71">
        <f t="shared" si="32"/>
        <v>399.52000000000044</v>
      </c>
      <c r="AC263" s="71">
        <f t="shared" si="33"/>
        <v>399.52000000000044</v>
      </c>
      <c r="AD263" s="71">
        <f t="shared" si="34"/>
        <v>399.52000000000044</v>
      </c>
      <c r="AE263" s="71">
        <f t="shared" si="35"/>
        <v>399.52000000000044</v>
      </c>
      <c r="AF263" s="71">
        <f t="shared" si="36"/>
        <v>399.52000000000044</v>
      </c>
      <c r="AG263" s="71">
        <f t="shared" si="37"/>
        <v>399.52000000000044</v>
      </c>
      <c r="AH263" s="71">
        <f t="shared" si="38"/>
        <v>399.52000000000044</v>
      </c>
      <c r="AI263" s="71">
        <f t="shared" si="39"/>
        <v>399.52000000000044</v>
      </c>
      <c r="AJ263" s="71">
        <f t="shared" si="40"/>
        <v>399.52000000000044</v>
      </c>
      <c r="AK263" s="71">
        <f t="shared" si="41"/>
        <v>399.52000000000044</v>
      </c>
      <c r="AL263" s="71">
        <f t="shared" si="42"/>
        <v>399.52000000000044</v>
      </c>
      <c r="AM263" s="71">
        <f t="shared" si="43"/>
        <v>399.52000000000044</v>
      </c>
      <c r="AN263" s="71">
        <f t="shared" si="44"/>
        <v>-9988</v>
      </c>
    </row>
    <row r="264" spans="4:40" ht="15" x14ac:dyDescent="0.25">
      <c r="D264" s="55" t="str">
        <f t="shared" si="18"/>
        <v>Farmaco 47</v>
      </c>
      <c r="E264" s="71">
        <f t="shared" si="19"/>
        <v>10262.52</v>
      </c>
      <c r="F264" s="71">
        <f t="shared" si="45"/>
        <v>399.52000000000044</v>
      </c>
      <c r="G264" s="71">
        <f t="shared" si="46"/>
        <v>399.52000000000044</v>
      </c>
      <c r="H264" s="71">
        <f t="shared" si="47"/>
        <v>399.52000000000044</v>
      </c>
      <c r="I264" s="71">
        <f t="shared" si="48"/>
        <v>399.52000000000044</v>
      </c>
      <c r="J264" s="71">
        <f t="shared" si="49"/>
        <v>399.52000000000044</v>
      </c>
      <c r="K264" s="71">
        <f t="shared" si="50"/>
        <v>399.52000000000044</v>
      </c>
      <c r="L264" s="71">
        <f t="shared" si="51"/>
        <v>399.52000000000044</v>
      </c>
      <c r="M264" s="71">
        <f t="shared" si="52"/>
        <v>399.52000000000044</v>
      </c>
      <c r="N264" s="71">
        <f t="shared" si="53"/>
        <v>399.52000000000044</v>
      </c>
      <c r="O264" s="71">
        <f t="shared" si="54"/>
        <v>399.52000000000044</v>
      </c>
      <c r="P264" s="71">
        <f t="shared" si="20"/>
        <v>399.52000000000044</v>
      </c>
      <c r="Q264" s="71">
        <f t="shared" si="21"/>
        <v>399.52000000000044</v>
      </c>
      <c r="R264" s="71">
        <f t="shared" si="22"/>
        <v>399.52000000000044</v>
      </c>
      <c r="S264" s="71">
        <f t="shared" si="23"/>
        <v>399.52000000000044</v>
      </c>
      <c r="T264" s="71">
        <f t="shared" si="24"/>
        <v>399.52000000000044</v>
      </c>
      <c r="U264" s="71">
        <f t="shared" si="25"/>
        <v>399.52000000000044</v>
      </c>
      <c r="V264" s="71">
        <f t="shared" si="26"/>
        <v>399.52000000000044</v>
      </c>
      <c r="W264" s="71">
        <f t="shared" si="27"/>
        <v>399.52000000000044</v>
      </c>
      <c r="X264" s="71">
        <f t="shared" si="28"/>
        <v>399.52000000000044</v>
      </c>
      <c r="Y264" s="71">
        <f t="shared" si="29"/>
        <v>399.52000000000044</v>
      </c>
      <c r="Z264" s="71">
        <f t="shared" si="30"/>
        <v>399.52000000000044</v>
      </c>
      <c r="AA264" s="71">
        <f t="shared" si="31"/>
        <v>399.52000000000044</v>
      </c>
      <c r="AB264" s="71">
        <f t="shared" si="32"/>
        <v>399.52000000000044</v>
      </c>
      <c r="AC264" s="71">
        <f t="shared" si="33"/>
        <v>399.52000000000044</v>
      </c>
      <c r="AD264" s="71">
        <f t="shared" si="34"/>
        <v>399.52000000000044</v>
      </c>
      <c r="AE264" s="71">
        <f t="shared" si="35"/>
        <v>399.52000000000044</v>
      </c>
      <c r="AF264" s="71">
        <f t="shared" si="36"/>
        <v>399.52000000000044</v>
      </c>
      <c r="AG264" s="71">
        <f t="shared" si="37"/>
        <v>399.52000000000044</v>
      </c>
      <c r="AH264" s="71">
        <f t="shared" si="38"/>
        <v>399.52000000000044</v>
      </c>
      <c r="AI264" s="71">
        <f t="shared" si="39"/>
        <v>399.52000000000044</v>
      </c>
      <c r="AJ264" s="71">
        <f t="shared" si="40"/>
        <v>399.52000000000044</v>
      </c>
      <c r="AK264" s="71">
        <f t="shared" si="41"/>
        <v>399.52000000000044</v>
      </c>
      <c r="AL264" s="71">
        <f t="shared" si="42"/>
        <v>399.52000000000044</v>
      </c>
      <c r="AM264" s="71">
        <f t="shared" si="43"/>
        <v>399.52000000000044</v>
      </c>
      <c r="AN264" s="71">
        <f t="shared" si="44"/>
        <v>-9988</v>
      </c>
    </row>
    <row r="265" spans="4:40" ht="15" x14ac:dyDescent="0.25">
      <c r="D265" s="55" t="str">
        <f t="shared" si="18"/>
        <v>Farmaco 48</v>
      </c>
      <c r="E265" s="71">
        <f t="shared" si="19"/>
        <v>10262.52</v>
      </c>
      <c r="F265" s="71">
        <f t="shared" si="45"/>
        <v>399.52000000000044</v>
      </c>
      <c r="G265" s="71">
        <f t="shared" si="46"/>
        <v>399.52000000000044</v>
      </c>
      <c r="H265" s="71">
        <f t="shared" si="47"/>
        <v>399.52000000000044</v>
      </c>
      <c r="I265" s="71">
        <f t="shared" si="48"/>
        <v>399.52000000000044</v>
      </c>
      <c r="J265" s="71">
        <f t="shared" si="49"/>
        <v>399.52000000000044</v>
      </c>
      <c r="K265" s="71">
        <f t="shared" si="50"/>
        <v>399.52000000000044</v>
      </c>
      <c r="L265" s="71">
        <f t="shared" si="51"/>
        <v>399.52000000000044</v>
      </c>
      <c r="M265" s="71">
        <f t="shared" si="52"/>
        <v>399.52000000000044</v>
      </c>
      <c r="N265" s="71">
        <f t="shared" si="53"/>
        <v>399.52000000000044</v>
      </c>
      <c r="O265" s="71">
        <f t="shared" si="54"/>
        <v>399.52000000000044</v>
      </c>
      <c r="P265" s="71">
        <f t="shared" si="20"/>
        <v>399.52000000000044</v>
      </c>
      <c r="Q265" s="71">
        <f t="shared" si="21"/>
        <v>399.52000000000044</v>
      </c>
      <c r="R265" s="71">
        <f t="shared" si="22"/>
        <v>399.52000000000044</v>
      </c>
      <c r="S265" s="71">
        <f t="shared" si="23"/>
        <v>399.52000000000044</v>
      </c>
      <c r="T265" s="71">
        <f t="shared" si="24"/>
        <v>399.52000000000044</v>
      </c>
      <c r="U265" s="71">
        <f t="shared" si="25"/>
        <v>399.52000000000044</v>
      </c>
      <c r="V265" s="71">
        <f t="shared" si="26"/>
        <v>399.52000000000044</v>
      </c>
      <c r="W265" s="71">
        <f t="shared" si="27"/>
        <v>399.52000000000044</v>
      </c>
      <c r="X265" s="71">
        <f t="shared" si="28"/>
        <v>399.52000000000044</v>
      </c>
      <c r="Y265" s="71">
        <f t="shared" si="29"/>
        <v>399.52000000000044</v>
      </c>
      <c r="Z265" s="71">
        <f t="shared" si="30"/>
        <v>399.52000000000044</v>
      </c>
      <c r="AA265" s="71">
        <f t="shared" si="31"/>
        <v>399.52000000000044</v>
      </c>
      <c r="AB265" s="71">
        <f t="shared" si="32"/>
        <v>399.52000000000044</v>
      </c>
      <c r="AC265" s="71">
        <f t="shared" si="33"/>
        <v>399.52000000000044</v>
      </c>
      <c r="AD265" s="71">
        <f t="shared" si="34"/>
        <v>399.52000000000044</v>
      </c>
      <c r="AE265" s="71">
        <f t="shared" si="35"/>
        <v>399.52000000000044</v>
      </c>
      <c r="AF265" s="71">
        <f t="shared" si="36"/>
        <v>399.52000000000044</v>
      </c>
      <c r="AG265" s="71">
        <f t="shared" si="37"/>
        <v>399.52000000000044</v>
      </c>
      <c r="AH265" s="71">
        <f t="shared" si="38"/>
        <v>399.52000000000044</v>
      </c>
      <c r="AI265" s="71">
        <f t="shared" si="39"/>
        <v>399.52000000000044</v>
      </c>
      <c r="AJ265" s="71">
        <f t="shared" si="40"/>
        <v>399.52000000000044</v>
      </c>
      <c r="AK265" s="71">
        <f t="shared" si="41"/>
        <v>399.52000000000044</v>
      </c>
      <c r="AL265" s="71">
        <f t="shared" si="42"/>
        <v>399.52000000000044</v>
      </c>
      <c r="AM265" s="71">
        <f t="shared" si="43"/>
        <v>399.52000000000044</v>
      </c>
      <c r="AN265" s="71">
        <f t="shared" si="44"/>
        <v>-9988</v>
      </c>
    </row>
    <row r="266" spans="4:40" ht="15" x14ac:dyDescent="0.25">
      <c r="D266" s="55" t="str">
        <f t="shared" si="18"/>
        <v>Farmaco 49</v>
      </c>
      <c r="E266" s="71">
        <f t="shared" si="19"/>
        <v>10262.52</v>
      </c>
      <c r="F266" s="71">
        <f t="shared" si="45"/>
        <v>399.52000000000044</v>
      </c>
      <c r="G266" s="71">
        <f t="shared" si="46"/>
        <v>399.52000000000044</v>
      </c>
      <c r="H266" s="71">
        <f t="shared" si="47"/>
        <v>399.52000000000044</v>
      </c>
      <c r="I266" s="71">
        <f t="shared" si="48"/>
        <v>399.52000000000044</v>
      </c>
      <c r="J266" s="71">
        <f t="shared" si="49"/>
        <v>399.52000000000044</v>
      </c>
      <c r="K266" s="71">
        <f t="shared" si="50"/>
        <v>399.52000000000044</v>
      </c>
      <c r="L266" s="71">
        <f t="shared" si="51"/>
        <v>399.52000000000044</v>
      </c>
      <c r="M266" s="71">
        <f t="shared" si="52"/>
        <v>399.52000000000044</v>
      </c>
      <c r="N266" s="71">
        <f t="shared" si="53"/>
        <v>399.52000000000044</v>
      </c>
      <c r="O266" s="71">
        <f t="shared" si="54"/>
        <v>399.52000000000044</v>
      </c>
      <c r="P266" s="71">
        <f t="shared" si="20"/>
        <v>399.52000000000044</v>
      </c>
      <c r="Q266" s="71">
        <f t="shared" si="21"/>
        <v>399.52000000000044</v>
      </c>
      <c r="R266" s="71">
        <f t="shared" si="22"/>
        <v>399.52000000000044</v>
      </c>
      <c r="S266" s="71">
        <f t="shared" si="23"/>
        <v>399.52000000000044</v>
      </c>
      <c r="T266" s="71">
        <f t="shared" si="24"/>
        <v>399.52000000000044</v>
      </c>
      <c r="U266" s="71">
        <f t="shared" si="25"/>
        <v>399.52000000000044</v>
      </c>
      <c r="V266" s="71">
        <f t="shared" si="26"/>
        <v>399.52000000000044</v>
      </c>
      <c r="W266" s="71">
        <f t="shared" si="27"/>
        <v>399.52000000000044</v>
      </c>
      <c r="X266" s="71">
        <f t="shared" si="28"/>
        <v>399.52000000000044</v>
      </c>
      <c r="Y266" s="71">
        <f t="shared" si="29"/>
        <v>399.52000000000044</v>
      </c>
      <c r="Z266" s="71">
        <f t="shared" si="30"/>
        <v>399.52000000000044</v>
      </c>
      <c r="AA266" s="71">
        <f t="shared" si="31"/>
        <v>399.52000000000044</v>
      </c>
      <c r="AB266" s="71">
        <f t="shared" si="32"/>
        <v>399.52000000000044</v>
      </c>
      <c r="AC266" s="71">
        <f t="shared" si="33"/>
        <v>399.52000000000044</v>
      </c>
      <c r="AD266" s="71">
        <f t="shared" si="34"/>
        <v>399.52000000000044</v>
      </c>
      <c r="AE266" s="71">
        <f t="shared" si="35"/>
        <v>399.52000000000044</v>
      </c>
      <c r="AF266" s="71">
        <f t="shared" si="36"/>
        <v>399.52000000000044</v>
      </c>
      <c r="AG266" s="71">
        <f t="shared" si="37"/>
        <v>399.52000000000044</v>
      </c>
      <c r="AH266" s="71">
        <f t="shared" si="38"/>
        <v>399.52000000000044</v>
      </c>
      <c r="AI266" s="71">
        <f t="shared" si="39"/>
        <v>399.52000000000044</v>
      </c>
      <c r="AJ266" s="71">
        <f t="shared" si="40"/>
        <v>399.52000000000044</v>
      </c>
      <c r="AK266" s="71">
        <f t="shared" si="41"/>
        <v>399.52000000000044</v>
      </c>
      <c r="AL266" s="71">
        <f t="shared" si="42"/>
        <v>399.52000000000044</v>
      </c>
      <c r="AM266" s="71">
        <f t="shared" si="43"/>
        <v>399.52000000000044</v>
      </c>
      <c r="AN266" s="71">
        <f t="shared" si="44"/>
        <v>-9988</v>
      </c>
    </row>
    <row r="267" spans="4:40" ht="15" x14ac:dyDescent="0.25">
      <c r="D267" s="55" t="str">
        <f t="shared" si="18"/>
        <v>Farmaco 50</v>
      </c>
      <c r="E267" s="71">
        <f t="shared" si="19"/>
        <v>10262.52</v>
      </c>
      <c r="F267" s="71">
        <f t="shared" si="45"/>
        <v>399.52000000000044</v>
      </c>
      <c r="G267" s="71">
        <f t="shared" si="46"/>
        <v>399.52000000000044</v>
      </c>
      <c r="H267" s="71">
        <f t="shared" si="47"/>
        <v>399.52000000000044</v>
      </c>
      <c r="I267" s="71">
        <f t="shared" si="48"/>
        <v>399.52000000000044</v>
      </c>
      <c r="J267" s="71">
        <f t="shared" si="49"/>
        <v>399.52000000000044</v>
      </c>
      <c r="K267" s="71">
        <f t="shared" si="50"/>
        <v>399.52000000000044</v>
      </c>
      <c r="L267" s="71">
        <f t="shared" si="51"/>
        <v>399.52000000000044</v>
      </c>
      <c r="M267" s="71">
        <f t="shared" si="52"/>
        <v>399.52000000000044</v>
      </c>
      <c r="N267" s="71">
        <f t="shared" si="53"/>
        <v>399.52000000000044</v>
      </c>
      <c r="O267" s="71">
        <f t="shared" si="54"/>
        <v>399.52000000000044</v>
      </c>
      <c r="P267" s="71">
        <f t="shared" si="20"/>
        <v>399.52000000000044</v>
      </c>
      <c r="Q267" s="71">
        <f t="shared" si="21"/>
        <v>399.52000000000044</v>
      </c>
      <c r="R267" s="71">
        <f t="shared" si="22"/>
        <v>399.52000000000044</v>
      </c>
      <c r="S267" s="71">
        <f t="shared" si="23"/>
        <v>399.52000000000044</v>
      </c>
      <c r="T267" s="71">
        <f t="shared" si="24"/>
        <v>399.52000000000044</v>
      </c>
      <c r="U267" s="71">
        <f t="shared" si="25"/>
        <v>399.52000000000044</v>
      </c>
      <c r="V267" s="71">
        <f t="shared" si="26"/>
        <v>399.52000000000044</v>
      </c>
      <c r="W267" s="71">
        <f t="shared" si="27"/>
        <v>399.52000000000044</v>
      </c>
      <c r="X267" s="71">
        <f t="shared" si="28"/>
        <v>399.52000000000044</v>
      </c>
      <c r="Y267" s="71">
        <f t="shared" si="29"/>
        <v>399.52000000000044</v>
      </c>
      <c r="Z267" s="71">
        <f t="shared" si="30"/>
        <v>399.52000000000044</v>
      </c>
      <c r="AA267" s="71">
        <f t="shared" si="31"/>
        <v>399.52000000000044</v>
      </c>
      <c r="AB267" s="71">
        <f t="shared" si="32"/>
        <v>399.52000000000044</v>
      </c>
      <c r="AC267" s="71">
        <f t="shared" si="33"/>
        <v>399.52000000000044</v>
      </c>
      <c r="AD267" s="71">
        <f t="shared" si="34"/>
        <v>399.52000000000044</v>
      </c>
      <c r="AE267" s="71">
        <f t="shared" si="35"/>
        <v>399.52000000000044</v>
      </c>
      <c r="AF267" s="71">
        <f t="shared" si="36"/>
        <v>399.52000000000044</v>
      </c>
      <c r="AG267" s="71">
        <f t="shared" si="37"/>
        <v>399.52000000000044</v>
      </c>
      <c r="AH267" s="71">
        <f t="shared" si="38"/>
        <v>399.52000000000044</v>
      </c>
      <c r="AI267" s="71">
        <f t="shared" si="39"/>
        <v>399.52000000000044</v>
      </c>
      <c r="AJ267" s="71">
        <f t="shared" si="40"/>
        <v>399.52000000000044</v>
      </c>
      <c r="AK267" s="71">
        <f t="shared" si="41"/>
        <v>399.52000000000044</v>
      </c>
      <c r="AL267" s="71">
        <f t="shared" si="42"/>
        <v>399.52000000000044</v>
      </c>
      <c r="AM267" s="71">
        <f t="shared" si="43"/>
        <v>399.52000000000044</v>
      </c>
      <c r="AN267" s="71">
        <f t="shared" si="44"/>
        <v>-9988</v>
      </c>
    </row>
    <row r="268" spans="4:40" s="154" customFormat="1" ht="15" x14ac:dyDescent="0.25">
      <c r="D268" s="154" t="s">
        <v>626</v>
      </c>
      <c r="E268" s="72">
        <f>SUM(E218:E267)</f>
        <v>1477316.3814400006</v>
      </c>
      <c r="F268" s="72">
        <f t="shared" ref="F268:AN268" si="55">SUM(F218:F267)</f>
        <v>-487785.95359999937</v>
      </c>
      <c r="G268" s="72">
        <f t="shared" si="55"/>
        <v>36104.622400000022</v>
      </c>
      <c r="H268" s="72">
        <f t="shared" si="55"/>
        <v>36104.622400000022</v>
      </c>
      <c r="I268" s="72">
        <f t="shared" si="55"/>
        <v>36104.622400000022</v>
      </c>
      <c r="J268" s="72">
        <f t="shared" si="55"/>
        <v>36104.622400000022</v>
      </c>
      <c r="K268" s="72">
        <f t="shared" si="55"/>
        <v>36104.622400000022</v>
      </c>
      <c r="L268" s="72">
        <f t="shared" si="55"/>
        <v>36104.622400000022</v>
      </c>
      <c r="M268" s="72">
        <f t="shared" si="55"/>
        <v>36104.622400000022</v>
      </c>
      <c r="N268" s="72">
        <f t="shared" si="55"/>
        <v>36104.622400000022</v>
      </c>
      <c r="O268" s="72">
        <f t="shared" si="55"/>
        <v>36104.622400000022</v>
      </c>
      <c r="P268" s="72">
        <f t="shared" si="55"/>
        <v>36104.622400000022</v>
      </c>
      <c r="Q268" s="72">
        <f t="shared" si="55"/>
        <v>36104.622400000022</v>
      </c>
      <c r="R268" s="72">
        <f t="shared" si="55"/>
        <v>36104.622400000022</v>
      </c>
      <c r="S268" s="72">
        <f t="shared" si="55"/>
        <v>36104.622400000022</v>
      </c>
      <c r="T268" s="72">
        <f t="shared" si="55"/>
        <v>36104.622400000022</v>
      </c>
      <c r="U268" s="72">
        <f t="shared" si="55"/>
        <v>36104.622400000022</v>
      </c>
      <c r="V268" s="72">
        <f t="shared" si="55"/>
        <v>36104.622400000022</v>
      </c>
      <c r="W268" s="72">
        <f t="shared" si="55"/>
        <v>36104.622400000022</v>
      </c>
      <c r="X268" s="72">
        <f t="shared" si="55"/>
        <v>36104.622400000022</v>
      </c>
      <c r="Y268" s="72">
        <f t="shared" si="55"/>
        <v>36104.622400000022</v>
      </c>
      <c r="Z268" s="72">
        <f t="shared" si="55"/>
        <v>36104.622400000022</v>
      </c>
      <c r="AA268" s="72">
        <f t="shared" si="55"/>
        <v>36104.622400000022</v>
      </c>
      <c r="AB268" s="72">
        <f t="shared" si="55"/>
        <v>36104.622400000022</v>
      </c>
      <c r="AC268" s="72">
        <f t="shared" si="55"/>
        <v>36104.622400000022</v>
      </c>
      <c r="AD268" s="72">
        <f t="shared" si="55"/>
        <v>36104.622400000022</v>
      </c>
      <c r="AE268" s="72">
        <f t="shared" si="55"/>
        <v>36104.622400000022</v>
      </c>
      <c r="AF268" s="72">
        <f t="shared" si="55"/>
        <v>36104.622400000022</v>
      </c>
      <c r="AG268" s="72">
        <f t="shared" si="55"/>
        <v>36104.622400000022</v>
      </c>
      <c r="AH268" s="72">
        <f t="shared" si="55"/>
        <v>36104.622400000022</v>
      </c>
      <c r="AI268" s="72">
        <f t="shared" si="55"/>
        <v>36104.622400000022</v>
      </c>
      <c r="AJ268" s="72">
        <f t="shared" si="55"/>
        <v>36104.622400000022</v>
      </c>
      <c r="AK268" s="72">
        <f t="shared" si="55"/>
        <v>36104.622400000022</v>
      </c>
      <c r="AL268" s="72">
        <f t="shared" si="55"/>
        <v>36104.622400000022</v>
      </c>
      <c r="AM268" s="72">
        <f t="shared" si="55"/>
        <v>36104.622400000022</v>
      </c>
      <c r="AN268" s="72">
        <f t="shared" si="55"/>
        <v>-902615.55999999994</v>
      </c>
    </row>
    <row r="270" spans="4:40" ht="15" x14ac:dyDescent="0.25">
      <c r="D270" s="27" t="s">
        <v>171</v>
      </c>
      <c r="E270" s="31">
        <f>+E217</f>
        <v>43861</v>
      </c>
      <c r="F270" s="31">
        <f t="shared" ref="F270:AN270" si="56">+F217</f>
        <v>43890</v>
      </c>
      <c r="G270" s="31">
        <f t="shared" si="56"/>
        <v>43921</v>
      </c>
      <c r="H270" s="31">
        <f t="shared" si="56"/>
        <v>43951</v>
      </c>
      <c r="I270" s="31">
        <f t="shared" si="56"/>
        <v>43982</v>
      </c>
      <c r="J270" s="31">
        <f t="shared" si="56"/>
        <v>44012</v>
      </c>
      <c r="K270" s="31">
        <f t="shared" si="56"/>
        <v>44043</v>
      </c>
      <c r="L270" s="31">
        <f t="shared" si="56"/>
        <v>44074</v>
      </c>
      <c r="M270" s="31">
        <f t="shared" si="56"/>
        <v>44104</v>
      </c>
      <c r="N270" s="31">
        <f t="shared" si="56"/>
        <v>44135</v>
      </c>
      <c r="O270" s="31">
        <f t="shared" si="56"/>
        <v>44165</v>
      </c>
      <c r="P270" s="31">
        <f t="shared" si="56"/>
        <v>44196</v>
      </c>
      <c r="Q270" s="31">
        <f t="shared" si="56"/>
        <v>44227</v>
      </c>
      <c r="R270" s="31">
        <f t="shared" si="56"/>
        <v>44255</v>
      </c>
      <c r="S270" s="31">
        <f t="shared" si="56"/>
        <v>44286</v>
      </c>
      <c r="T270" s="31">
        <f t="shared" si="56"/>
        <v>44316</v>
      </c>
      <c r="U270" s="31">
        <f t="shared" si="56"/>
        <v>44347</v>
      </c>
      <c r="V270" s="31">
        <f t="shared" si="56"/>
        <v>44377</v>
      </c>
      <c r="W270" s="31">
        <f t="shared" si="56"/>
        <v>44408</v>
      </c>
      <c r="X270" s="31">
        <f t="shared" si="56"/>
        <v>44439</v>
      </c>
      <c r="Y270" s="31">
        <f t="shared" si="56"/>
        <v>44469</v>
      </c>
      <c r="Z270" s="31">
        <f t="shared" si="56"/>
        <v>44500</v>
      </c>
      <c r="AA270" s="31">
        <f t="shared" si="56"/>
        <v>44530</v>
      </c>
      <c r="AB270" s="31">
        <f t="shared" si="56"/>
        <v>44561</v>
      </c>
      <c r="AC270" s="31">
        <f t="shared" si="56"/>
        <v>44592</v>
      </c>
      <c r="AD270" s="31">
        <f t="shared" si="56"/>
        <v>44620</v>
      </c>
      <c r="AE270" s="31">
        <f t="shared" si="56"/>
        <v>44651</v>
      </c>
      <c r="AF270" s="31">
        <f t="shared" si="56"/>
        <v>44681</v>
      </c>
      <c r="AG270" s="31">
        <f t="shared" si="56"/>
        <v>44712</v>
      </c>
      <c r="AH270" s="31">
        <f t="shared" si="56"/>
        <v>44742</v>
      </c>
      <c r="AI270" s="31">
        <f t="shared" si="56"/>
        <v>44773</v>
      </c>
      <c r="AJ270" s="31">
        <f t="shared" si="56"/>
        <v>44804</v>
      </c>
      <c r="AK270" s="31">
        <f t="shared" si="56"/>
        <v>44834</v>
      </c>
      <c r="AL270" s="31">
        <f t="shared" si="56"/>
        <v>44865</v>
      </c>
      <c r="AM270" s="31">
        <f t="shared" si="56"/>
        <v>44895</v>
      </c>
      <c r="AN270" s="31">
        <f t="shared" si="56"/>
        <v>44926</v>
      </c>
    </row>
    <row r="271" spans="4:40" ht="15" x14ac:dyDescent="0.25">
      <c r="D271" s="28" t="str">
        <f>+D218</f>
        <v>Farmaco 1</v>
      </c>
      <c r="E271" s="148">
        <f>+(I_VENDITE!$D121/30)*I_VENDITE!D175</f>
        <v>30000</v>
      </c>
      <c r="F271" s="148">
        <f>+(I_VENDITE!$D121/30)*I_VENDITE!E175</f>
        <v>30000</v>
      </c>
      <c r="G271" s="148">
        <f>+(I_VENDITE!$D121/30)*I_VENDITE!F175</f>
        <v>30000</v>
      </c>
      <c r="H271" s="148">
        <f>+(I_VENDITE!$D121/30)*I_VENDITE!G175</f>
        <v>30000</v>
      </c>
      <c r="I271" s="148">
        <f>+(I_VENDITE!$D121/30)*I_VENDITE!H175</f>
        <v>30000</v>
      </c>
      <c r="J271" s="148">
        <f>+(I_VENDITE!$D121/30)*I_VENDITE!I175</f>
        <v>30000</v>
      </c>
      <c r="K271" s="148">
        <f>+(I_VENDITE!$D121/30)*I_VENDITE!J175</f>
        <v>30000</v>
      </c>
      <c r="L271" s="148">
        <f>+(I_VENDITE!$D121/30)*I_VENDITE!K175</f>
        <v>30000</v>
      </c>
      <c r="M271" s="148">
        <f>+(I_VENDITE!$D121/30)*I_VENDITE!L175</f>
        <v>30000</v>
      </c>
      <c r="N271" s="148">
        <f>+(I_VENDITE!$D121/30)*I_VENDITE!M175</f>
        <v>30000</v>
      </c>
      <c r="O271" s="148">
        <f>+(I_VENDITE!$D121/30)*I_VENDITE!N175</f>
        <v>30000</v>
      </c>
      <c r="P271" s="148">
        <f>+(I_VENDITE!$D121/30)*I_VENDITE!O175</f>
        <v>30000</v>
      </c>
      <c r="Q271" s="148">
        <f>+(I_VENDITE!$D121/30)*I_VENDITE!P175</f>
        <v>30000</v>
      </c>
      <c r="R271" s="148">
        <f>+(I_VENDITE!$D121/30)*I_VENDITE!Q175</f>
        <v>30000</v>
      </c>
      <c r="S271" s="148">
        <f>+(I_VENDITE!$D121/30)*I_VENDITE!R175</f>
        <v>30000</v>
      </c>
      <c r="T271" s="148">
        <f>+(I_VENDITE!$D121/30)*I_VENDITE!S175</f>
        <v>30000</v>
      </c>
      <c r="U271" s="148">
        <f>+(I_VENDITE!$D121/30)*I_VENDITE!T175</f>
        <v>30000</v>
      </c>
      <c r="V271" s="148">
        <f>+(I_VENDITE!$D121/30)*I_VENDITE!U175</f>
        <v>30000</v>
      </c>
      <c r="W271" s="148">
        <f>+(I_VENDITE!$D121/30)*I_VENDITE!V175</f>
        <v>30000</v>
      </c>
      <c r="X271" s="148">
        <f>+(I_VENDITE!$D121/30)*I_VENDITE!W175</f>
        <v>30000</v>
      </c>
      <c r="Y271" s="148">
        <f>+(I_VENDITE!$D121/30)*I_VENDITE!X175</f>
        <v>30000</v>
      </c>
      <c r="Z271" s="148">
        <f>+(I_VENDITE!$D121/30)*I_VENDITE!Y175</f>
        <v>30000</v>
      </c>
      <c r="AA271" s="148">
        <f>+(I_VENDITE!$D121/30)*I_VENDITE!Z175</f>
        <v>30000</v>
      </c>
      <c r="AB271" s="148">
        <f>+(I_VENDITE!$D121/30)*I_VENDITE!AA175</f>
        <v>30000</v>
      </c>
      <c r="AC271" s="148">
        <f>+(I_VENDITE!$D121/30)*I_VENDITE!AB175</f>
        <v>30000</v>
      </c>
      <c r="AD271" s="148">
        <f>+(I_VENDITE!$D121/30)*I_VENDITE!AC175</f>
        <v>30000</v>
      </c>
      <c r="AE271" s="148">
        <f>+(I_VENDITE!$D121/30)*I_VENDITE!AD175</f>
        <v>30000</v>
      </c>
      <c r="AF271" s="148">
        <f>+(I_VENDITE!$D121/30)*I_VENDITE!AE175</f>
        <v>30000</v>
      </c>
      <c r="AG271" s="148">
        <f>+(I_VENDITE!$D121/30)*I_VENDITE!AF175</f>
        <v>30000</v>
      </c>
      <c r="AH271" s="148">
        <f>+(I_VENDITE!$D121/30)*I_VENDITE!AG175</f>
        <v>30000</v>
      </c>
      <c r="AI271" s="148">
        <f>+(I_VENDITE!$D121/30)*I_VENDITE!AH175</f>
        <v>30000</v>
      </c>
      <c r="AJ271" s="148">
        <f>+(I_VENDITE!$D121/30)*I_VENDITE!AI175</f>
        <v>30000</v>
      </c>
      <c r="AK271" s="148">
        <f>+(I_VENDITE!$D121/30)*I_VENDITE!AJ175</f>
        <v>30000</v>
      </c>
      <c r="AL271" s="148">
        <f>+(I_VENDITE!$D121/30)*I_VENDITE!AK175</f>
        <v>30000</v>
      </c>
      <c r="AM271" s="148">
        <f>+(I_VENDITE!$D121/30)*I_VENDITE!AL175</f>
        <v>30000</v>
      </c>
      <c r="AN271" s="148">
        <f>+(I_VENDITE!$D121/30)*I_VENDITE!AM175</f>
        <v>30000</v>
      </c>
    </row>
    <row r="272" spans="4:40" ht="15" x14ac:dyDescent="0.25">
      <c r="D272" s="28" t="str">
        <f t="shared" ref="D272:D320" si="57">+D219</f>
        <v>Farmaco 2</v>
      </c>
      <c r="E272" s="148">
        <f>+(I_VENDITE!$D122/30)*I_VENDITE!D176</f>
        <v>60000</v>
      </c>
      <c r="F272" s="148">
        <f>+(I_VENDITE!$D122/30)*I_VENDITE!E176</f>
        <v>60000</v>
      </c>
      <c r="G272" s="148">
        <f>+(I_VENDITE!$D122/30)*I_VENDITE!F176</f>
        <v>60000</v>
      </c>
      <c r="H272" s="148">
        <f>+(I_VENDITE!$D122/30)*I_VENDITE!G176</f>
        <v>60000</v>
      </c>
      <c r="I272" s="148">
        <f>+(I_VENDITE!$D122/30)*I_VENDITE!H176</f>
        <v>60000</v>
      </c>
      <c r="J272" s="148">
        <f>+(I_VENDITE!$D122/30)*I_VENDITE!I176</f>
        <v>60000</v>
      </c>
      <c r="K272" s="148">
        <f>+(I_VENDITE!$D122/30)*I_VENDITE!J176</f>
        <v>60000</v>
      </c>
      <c r="L272" s="148">
        <f>+(I_VENDITE!$D122/30)*I_VENDITE!K176</f>
        <v>60000</v>
      </c>
      <c r="M272" s="148">
        <f>+(I_VENDITE!$D122/30)*I_VENDITE!L176</f>
        <v>60000</v>
      </c>
      <c r="N272" s="148">
        <f>+(I_VENDITE!$D122/30)*I_VENDITE!M176</f>
        <v>60000</v>
      </c>
      <c r="O272" s="148">
        <f>+(I_VENDITE!$D122/30)*I_VENDITE!N176</f>
        <v>60000</v>
      </c>
      <c r="P272" s="148">
        <f>+(I_VENDITE!$D122/30)*I_VENDITE!O176</f>
        <v>60000</v>
      </c>
      <c r="Q272" s="148">
        <f>+(I_VENDITE!$D122/30)*I_VENDITE!P176</f>
        <v>60000</v>
      </c>
      <c r="R272" s="148">
        <f>+(I_VENDITE!$D122/30)*I_VENDITE!Q176</f>
        <v>60000</v>
      </c>
      <c r="S272" s="148">
        <f>+(I_VENDITE!$D122/30)*I_VENDITE!R176</f>
        <v>60000</v>
      </c>
      <c r="T272" s="148">
        <f>+(I_VENDITE!$D122/30)*I_VENDITE!S176</f>
        <v>60000</v>
      </c>
      <c r="U272" s="148">
        <f>+(I_VENDITE!$D122/30)*I_VENDITE!T176</f>
        <v>60000</v>
      </c>
      <c r="V272" s="148">
        <f>+(I_VENDITE!$D122/30)*I_VENDITE!U176</f>
        <v>60000</v>
      </c>
      <c r="W272" s="148">
        <f>+(I_VENDITE!$D122/30)*I_VENDITE!V176</f>
        <v>60000</v>
      </c>
      <c r="X272" s="148">
        <f>+(I_VENDITE!$D122/30)*I_VENDITE!W176</f>
        <v>60000</v>
      </c>
      <c r="Y272" s="148">
        <f>+(I_VENDITE!$D122/30)*I_VENDITE!X176</f>
        <v>60000</v>
      </c>
      <c r="Z272" s="148">
        <f>+(I_VENDITE!$D122/30)*I_VENDITE!Y176</f>
        <v>60000</v>
      </c>
      <c r="AA272" s="148">
        <f>+(I_VENDITE!$D122/30)*I_VENDITE!Z176</f>
        <v>60000</v>
      </c>
      <c r="AB272" s="148">
        <f>+(I_VENDITE!$D122/30)*I_VENDITE!AA176</f>
        <v>60000</v>
      </c>
      <c r="AC272" s="148">
        <f>+(I_VENDITE!$D122/30)*I_VENDITE!AB176</f>
        <v>60000</v>
      </c>
      <c r="AD272" s="148">
        <f>+(I_VENDITE!$D122/30)*I_VENDITE!AC176</f>
        <v>60000</v>
      </c>
      <c r="AE272" s="148">
        <f>+(I_VENDITE!$D122/30)*I_VENDITE!AD176</f>
        <v>60000</v>
      </c>
      <c r="AF272" s="148">
        <f>+(I_VENDITE!$D122/30)*I_VENDITE!AE176</f>
        <v>60000</v>
      </c>
      <c r="AG272" s="148">
        <f>+(I_VENDITE!$D122/30)*I_VENDITE!AF176</f>
        <v>60000</v>
      </c>
      <c r="AH272" s="148">
        <f>+(I_VENDITE!$D122/30)*I_VENDITE!AG176</f>
        <v>60000</v>
      </c>
      <c r="AI272" s="148">
        <f>+(I_VENDITE!$D122/30)*I_VENDITE!AH176</f>
        <v>60000</v>
      </c>
      <c r="AJ272" s="148">
        <f>+(I_VENDITE!$D122/30)*I_VENDITE!AI176</f>
        <v>60000</v>
      </c>
      <c r="AK272" s="148">
        <f>+(I_VENDITE!$D122/30)*I_VENDITE!AJ176</f>
        <v>60000</v>
      </c>
      <c r="AL272" s="148">
        <f>+(I_VENDITE!$D122/30)*I_VENDITE!AK176</f>
        <v>60000</v>
      </c>
      <c r="AM272" s="148">
        <f>+(I_VENDITE!$D122/30)*I_VENDITE!AL176</f>
        <v>60000</v>
      </c>
      <c r="AN272" s="148">
        <f>+(I_VENDITE!$D122/30)*I_VENDITE!AM176</f>
        <v>60000</v>
      </c>
    </row>
    <row r="273" spans="4:40" ht="15" x14ac:dyDescent="0.25">
      <c r="D273" s="28" t="str">
        <f t="shared" si="57"/>
        <v>Farmaco 3</v>
      </c>
      <c r="E273" s="148">
        <f>+(I_VENDITE!$D123/30)*I_VENDITE!D177</f>
        <v>4000</v>
      </c>
      <c r="F273" s="148">
        <f>+(I_VENDITE!$D123/30)*I_VENDITE!E177</f>
        <v>4000</v>
      </c>
      <c r="G273" s="148">
        <f>+(I_VENDITE!$D123/30)*I_VENDITE!F177</f>
        <v>4000</v>
      </c>
      <c r="H273" s="148">
        <f>+(I_VENDITE!$D123/30)*I_VENDITE!G177</f>
        <v>4000</v>
      </c>
      <c r="I273" s="148">
        <f>+(I_VENDITE!$D123/30)*I_VENDITE!H177</f>
        <v>4000</v>
      </c>
      <c r="J273" s="148">
        <f>+(I_VENDITE!$D123/30)*I_VENDITE!I177</f>
        <v>4000</v>
      </c>
      <c r="K273" s="148">
        <f>+(I_VENDITE!$D123/30)*I_VENDITE!J177</f>
        <v>4000</v>
      </c>
      <c r="L273" s="148">
        <f>+(I_VENDITE!$D123/30)*I_VENDITE!K177</f>
        <v>4000</v>
      </c>
      <c r="M273" s="148">
        <f>+(I_VENDITE!$D123/30)*I_VENDITE!L177</f>
        <v>4000</v>
      </c>
      <c r="N273" s="148">
        <f>+(I_VENDITE!$D123/30)*I_VENDITE!M177</f>
        <v>4000</v>
      </c>
      <c r="O273" s="148">
        <f>+(I_VENDITE!$D123/30)*I_VENDITE!N177</f>
        <v>4000</v>
      </c>
      <c r="P273" s="148">
        <f>+(I_VENDITE!$D123/30)*I_VENDITE!O177</f>
        <v>4000</v>
      </c>
      <c r="Q273" s="148">
        <f>+(I_VENDITE!$D123/30)*I_VENDITE!P177</f>
        <v>4000</v>
      </c>
      <c r="R273" s="148">
        <f>+(I_VENDITE!$D123/30)*I_VENDITE!Q177</f>
        <v>4000</v>
      </c>
      <c r="S273" s="148">
        <f>+(I_VENDITE!$D123/30)*I_VENDITE!R177</f>
        <v>4000</v>
      </c>
      <c r="T273" s="148">
        <f>+(I_VENDITE!$D123/30)*I_VENDITE!S177</f>
        <v>4000</v>
      </c>
      <c r="U273" s="148">
        <f>+(I_VENDITE!$D123/30)*I_VENDITE!T177</f>
        <v>4000</v>
      </c>
      <c r="V273" s="148">
        <f>+(I_VENDITE!$D123/30)*I_VENDITE!U177</f>
        <v>4000</v>
      </c>
      <c r="W273" s="148">
        <f>+(I_VENDITE!$D123/30)*I_VENDITE!V177</f>
        <v>4000</v>
      </c>
      <c r="X273" s="148">
        <f>+(I_VENDITE!$D123/30)*I_VENDITE!W177</f>
        <v>4000</v>
      </c>
      <c r="Y273" s="148">
        <f>+(I_VENDITE!$D123/30)*I_VENDITE!X177</f>
        <v>4000</v>
      </c>
      <c r="Z273" s="148">
        <f>+(I_VENDITE!$D123/30)*I_VENDITE!Y177</f>
        <v>4000</v>
      </c>
      <c r="AA273" s="148">
        <f>+(I_VENDITE!$D123/30)*I_VENDITE!Z177</f>
        <v>4000</v>
      </c>
      <c r="AB273" s="148">
        <f>+(I_VENDITE!$D123/30)*I_VENDITE!AA177</f>
        <v>4000</v>
      </c>
      <c r="AC273" s="148">
        <f>+(I_VENDITE!$D123/30)*I_VENDITE!AB177</f>
        <v>4000</v>
      </c>
      <c r="AD273" s="148">
        <f>+(I_VENDITE!$D123/30)*I_VENDITE!AC177</f>
        <v>4000</v>
      </c>
      <c r="AE273" s="148">
        <f>+(I_VENDITE!$D123/30)*I_VENDITE!AD177</f>
        <v>4000</v>
      </c>
      <c r="AF273" s="148">
        <f>+(I_VENDITE!$D123/30)*I_VENDITE!AE177</f>
        <v>4000</v>
      </c>
      <c r="AG273" s="148">
        <f>+(I_VENDITE!$D123/30)*I_VENDITE!AF177</f>
        <v>4000</v>
      </c>
      <c r="AH273" s="148">
        <f>+(I_VENDITE!$D123/30)*I_VENDITE!AG177</f>
        <v>4000</v>
      </c>
      <c r="AI273" s="148">
        <f>+(I_VENDITE!$D123/30)*I_VENDITE!AH177</f>
        <v>4000</v>
      </c>
      <c r="AJ273" s="148">
        <f>+(I_VENDITE!$D123/30)*I_VENDITE!AI177</f>
        <v>4000</v>
      </c>
      <c r="AK273" s="148">
        <f>+(I_VENDITE!$D123/30)*I_VENDITE!AJ177</f>
        <v>4000</v>
      </c>
      <c r="AL273" s="148">
        <f>+(I_VENDITE!$D123/30)*I_VENDITE!AK177</f>
        <v>4000</v>
      </c>
      <c r="AM273" s="148">
        <f>+(I_VENDITE!$D123/30)*I_VENDITE!AL177</f>
        <v>4000</v>
      </c>
      <c r="AN273" s="148">
        <f>+(I_VENDITE!$D123/30)*I_VENDITE!AM177</f>
        <v>4000</v>
      </c>
    </row>
    <row r="274" spans="4:40" ht="15" x14ac:dyDescent="0.25">
      <c r="D274" s="28" t="str">
        <f t="shared" si="57"/>
        <v>Farmaco 4</v>
      </c>
      <c r="E274" s="148">
        <f>+(I_VENDITE!$D124/30)*I_VENDITE!D178</f>
        <v>1750</v>
      </c>
      <c r="F274" s="148">
        <f>+(I_VENDITE!$D124/30)*I_VENDITE!E178</f>
        <v>1750</v>
      </c>
      <c r="G274" s="148">
        <f>+(I_VENDITE!$D124/30)*I_VENDITE!F178</f>
        <v>1750</v>
      </c>
      <c r="H274" s="148">
        <f>+(I_VENDITE!$D124/30)*I_VENDITE!G178</f>
        <v>1750</v>
      </c>
      <c r="I274" s="148">
        <f>+(I_VENDITE!$D124/30)*I_VENDITE!H178</f>
        <v>1750</v>
      </c>
      <c r="J274" s="148">
        <f>+(I_VENDITE!$D124/30)*I_VENDITE!I178</f>
        <v>1750</v>
      </c>
      <c r="K274" s="148">
        <f>+(I_VENDITE!$D124/30)*I_VENDITE!J178</f>
        <v>1750</v>
      </c>
      <c r="L274" s="148">
        <f>+(I_VENDITE!$D124/30)*I_VENDITE!K178</f>
        <v>1750</v>
      </c>
      <c r="M274" s="148">
        <f>+(I_VENDITE!$D124/30)*I_VENDITE!L178</f>
        <v>1750</v>
      </c>
      <c r="N274" s="148">
        <f>+(I_VENDITE!$D124/30)*I_VENDITE!M178</f>
        <v>1750</v>
      </c>
      <c r="O274" s="148">
        <f>+(I_VENDITE!$D124/30)*I_VENDITE!N178</f>
        <v>1750</v>
      </c>
      <c r="P274" s="148">
        <f>+(I_VENDITE!$D124/30)*I_VENDITE!O178</f>
        <v>1750</v>
      </c>
      <c r="Q274" s="148">
        <f>+(I_VENDITE!$D124/30)*I_VENDITE!P178</f>
        <v>1750</v>
      </c>
      <c r="R274" s="148">
        <f>+(I_VENDITE!$D124/30)*I_VENDITE!Q178</f>
        <v>1750</v>
      </c>
      <c r="S274" s="148">
        <f>+(I_VENDITE!$D124/30)*I_VENDITE!R178</f>
        <v>1750</v>
      </c>
      <c r="T274" s="148">
        <f>+(I_VENDITE!$D124/30)*I_VENDITE!S178</f>
        <v>1750</v>
      </c>
      <c r="U274" s="148">
        <f>+(I_VENDITE!$D124/30)*I_VENDITE!T178</f>
        <v>1750</v>
      </c>
      <c r="V274" s="148">
        <f>+(I_VENDITE!$D124/30)*I_VENDITE!U178</f>
        <v>1750</v>
      </c>
      <c r="W274" s="148">
        <f>+(I_VENDITE!$D124/30)*I_VENDITE!V178</f>
        <v>1750</v>
      </c>
      <c r="X274" s="148">
        <f>+(I_VENDITE!$D124/30)*I_VENDITE!W178</f>
        <v>1750</v>
      </c>
      <c r="Y274" s="148">
        <f>+(I_VENDITE!$D124/30)*I_VENDITE!X178</f>
        <v>1750</v>
      </c>
      <c r="Z274" s="148">
        <f>+(I_VENDITE!$D124/30)*I_VENDITE!Y178</f>
        <v>1750</v>
      </c>
      <c r="AA274" s="148">
        <f>+(I_VENDITE!$D124/30)*I_VENDITE!Z178</f>
        <v>1750</v>
      </c>
      <c r="AB274" s="148">
        <f>+(I_VENDITE!$D124/30)*I_VENDITE!AA178</f>
        <v>1750</v>
      </c>
      <c r="AC274" s="148">
        <f>+(I_VENDITE!$D124/30)*I_VENDITE!AB178</f>
        <v>1750</v>
      </c>
      <c r="AD274" s="148">
        <f>+(I_VENDITE!$D124/30)*I_VENDITE!AC178</f>
        <v>1750</v>
      </c>
      <c r="AE274" s="148">
        <f>+(I_VENDITE!$D124/30)*I_VENDITE!AD178</f>
        <v>1750</v>
      </c>
      <c r="AF274" s="148">
        <f>+(I_VENDITE!$D124/30)*I_VENDITE!AE178</f>
        <v>1750</v>
      </c>
      <c r="AG274" s="148">
        <f>+(I_VENDITE!$D124/30)*I_VENDITE!AF178</f>
        <v>1750</v>
      </c>
      <c r="AH274" s="148">
        <f>+(I_VENDITE!$D124/30)*I_VENDITE!AG178</f>
        <v>1750</v>
      </c>
      <c r="AI274" s="148">
        <f>+(I_VENDITE!$D124/30)*I_VENDITE!AH178</f>
        <v>1750</v>
      </c>
      <c r="AJ274" s="148">
        <f>+(I_VENDITE!$D124/30)*I_VENDITE!AI178</f>
        <v>1750</v>
      </c>
      <c r="AK274" s="148">
        <f>+(I_VENDITE!$D124/30)*I_VENDITE!AJ178</f>
        <v>1750</v>
      </c>
      <c r="AL274" s="148">
        <f>+(I_VENDITE!$D124/30)*I_VENDITE!AK178</f>
        <v>1750</v>
      </c>
      <c r="AM274" s="148">
        <f>+(I_VENDITE!$D124/30)*I_VENDITE!AL178</f>
        <v>1750</v>
      </c>
      <c r="AN274" s="148">
        <f>+(I_VENDITE!$D124/30)*I_VENDITE!AM178</f>
        <v>1750</v>
      </c>
    </row>
    <row r="275" spans="4:40" ht="15" x14ac:dyDescent="0.25">
      <c r="D275" s="28" t="str">
        <f t="shared" si="57"/>
        <v>Farmaco 5</v>
      </c>
      <c r="E275" s="148">
        <f>+(I_VENDITE!$D125/30)*I_VENDITE!D179</f>
        <v>0</v>
      </c>
      <c r="F275" s="148">
        <f>+(I_VENDITE!$D125/30)*I_VENDITE!E179</f>
        <v>0</v>
      </c>
      <c r="G275" s="148">
        <f>+(I_VENDITE!$D125/30)*I_VENDITE!F179</f>
        <v>0</v>
      </c>
      <c r="H275" s="148">
        <f>+(I_VENDITE!$D125/30)*I_VENDITE!G179</f>
        <v>0</v>
      </c>
      <c r="I275" s="148">
        <f>+(I_VENDITE!$D125/30)*I_VENDITE!H179</f>
        <v>0</v>
      </c>
      <c r="J275" s="148">
        <f>+(I_VENDITE!$D125/30)*I_VENDITE!I179</f>
        <v>0</v>
      </c>
      <c r="K275" s="148">
        <f>+(I_VENDITE!$D125/30)*I_VENDITE!J179</f>
        <v>0</v>
      </c>
      <c r="L275" s="148">
        <f>+(I_VENDITE!$D125/30)*I_VENDITE!K179</f>
        <v>0</v>
      </c>
      <c r="M275" s="148">
        <f>+(I_VENDITE!$D125/30)*I_VENDITE!L179</f>
        <v>0</v>
      </c>
      <c r="N275" s="148">
        <f>+(I_VENDITE!$D125/30)*I_VENDITE!M179</f>
        <v>0</v>
      </c>
      <c r="O275" s="148">
        <f>+(I_VENDITE!$D125/30)*I_VENDITE!N179</f>
        <v>0</v>
      </c>
      <c r="P275" s="148">
        <f>+(I_VENDITE!$D125/30)*I_VENDITE!O179</f>
        <v>0</v>
      </c>
      <c r="Q275" s="148">
        <f>+(I_VENDITE!$D125/30)*I_VENDITE!P179</f>
        <v>0</v>
      </c>
      <c r="R275" s="148">
        <f>+(I_VENDITE!$D125/30)*I_VENDITE!Q179</f>
        <v>0</v>
      </c>
      <c r="S275" s="148">
        <f>+(I_VENDITE!$D125/30)*I_VENDITE!R179</f>
        <v>0</v>
      </c>
      <c r="T275" s="148">
        <f>+(I_VENDITE!$D125/30)*I_VENDITE!S179</f>
        <v>0</v>
      </c>
      <c r="U275" s="148">
        <f>+(I_VENDITE!$D125/30)*I_VENDITE!T179</f>
        <v>0</v>
      </c>
      <c r="V275" s="148">
        <f>+(I_VENDITE!$D125/30)*I_VENDITE!U179</f>
        <v>0</v>
      </c>
      <c r="W275" s="148">
        <f>+(I_VENDITE!$D125/30)*I_VENDITE!V179</f>
        <v>0</v>
      </c>
      <c r="X275" s="148">
        <f>+(I_VENDITE!$D125/30)*I_VENDITE!W179</f>
        <v>0</v>
      </c>
      <c r="Y275" s="148">
        <f>+(I_VENDITE!$D125/30)*I_VENDITE!X179</f>
        <v>0</v>
      </c>
      <c r="Z275" s="148">
        <f>+(I_VENDITE!$D125/30)*I_VENDITE!Y179</f>
        <v>0</v>
      </c>
      <c r="AA275" s="148">
        <f>+(I_VENDITE!$D125/30)*I_VENDITE!Z179</f>
        <v>0</v>
      </c>
      <c r="AB275" s="148">
        <f>+(I_VENDITE!$D125/30)*I_VENDITE!AA179</f>
        <v>0</v>
      </c>
      <c r="AC275" s="148">
        <f>+(I_VENDITE!$D125/30)*I_VENDITE!AB179</f>
        <v>0</v>
      </c>
      <c r="AD275" s="148">
        <f>+(I_VENDITE!$D125/30)*I_VENDITE!AC179</f>
        <v>0</v>
      </c>
      <c r="AE275" s="148">
        <f>+(I_VENDITE!$D125/30)*I_VENDITE!AD179</f>
        <v>0</v>
      </c>
      <c r="AF275" s="148">
        <f>+(I_VENDITE!$D125/30)*I_VENDITE!AE179</f>
        <v>0</v>
      </c>
      <c r="AG275" s="148">
        <f>+(I_VENDITE!$D125/30)*I_VENDITE!AF179</f>
        <v>0</v>
      </c>
      <c r="AH275" s="148">
        <f>+(I_VENDITE!$D125/30)*I_VENDITE!AG179</f>
        <v>0</v>
      </c>
      <c r="AI275" s="148">
        <f>+(I_VENDITE!$D125/30)*I_VENDITE!AH179</f>
        <v>0</v>
      </c>
      <c r="AJ275" s="148">
        <f>+(I_VENDITE!$D125/30)*I_VENDITE!AI179</f>
        <v>0</v>
      </c>
      <c r="AK275" s="148">
        <f>+(I_VENDITE!$D125/30)*I_VENDITE!AJ179</f>
        <v>0</v>
      </c>
      <c r="AL275" s="148">
        <f>+(I_VENDITE!$D125/30)*I_VENDITE!AK179</f>
        <v>0</v>
      </c>
      <c r="AM275" s="148">
        <f>+(I_VENDITE!$D125/30)*I_VENDITE!AL179</f>
        <v>0</v>
      </c>
      <c r="AN275" s="148">
        <f>+(I_VENDITE!$D125/30)*I_VENDITE!AM179</f>
        <v>0</v>
      </c>
    </row>
    <row r="276" spans="4:40" ht="15" x14ac:dyDescent="0.25">
      <c r="D276" s="28" t="str">
        <f t="shared" si="57"/>
        <v>Farmaco 6</v>
      </c>
      <c r="E276" s="148">
        <f>+(I_VENDITE!$D126/30)*I_VENDITE!D180</f>
        <v>4000</v>
      </c>
      <c r="F276" s="148">
        <f>+(I_VENDITE!$D126/30)*I_VENDITE!E180</f>
        <v>4000</v>
      </c>
      <c r="G276" s="148">
        <f>+(I_VENDITE!$D126/30)*I_VENDITE!F180</f>
        <v>4000</v>
      </c>
      <c r="H276" s="148">
        <f>+(I_VENDITE!$D126/30)*I_VENDITE!G180</f>
        <v>4000</v>
      </c>
      <c r="I276" s="148">
        <f>+(I_VENDITE!$D126/30)*I_VENDITE!H180</f>
        <v>4000</v>
      </c>
      <c r="J276" s="148">
        <f>+(I_VENDITE!$D126/30)*I_VENDITE!I180</f>
        <v>4000</v>
      </c>
      <c r="K276" s="148">
        <f>+(I_VENDITE!$D126/30)*I_VENDITE!J180</f>
        <v>4000</v>
      </c>
      <c r="L276" s="148">
        <f>+(I_VENDITE!$D126/30)*I_VENDITE!K180</f>
        <v>4000</v>
      </c>
      <c r="M276" s="148">
        <f>+(I_VENDITE!$D126/30)*I_VENDITE!L180</f>
        <v>4000</v>
      </c>
      <c r="N276" s="148">
        <f>+(I_VENDITE!$D126/30)*I_VENDITE!M180</f>
        <v>4000</v>
      </c>
      <c r="O276" s="148">
        <f>+(I_VENDITE!$D126/30)*I_VENDITE!N180</f>
        <v>4000</v>
      </c>
      <c r="P276" s="148">
        <f>+(I_VENDITE!$D126/30)*I_VENDITE!O180</f>
        <v>4000</v>
      </c>
      <c r="Q276" s="148">
        <f>+(I_VENDITE!$D126/30)*I_VENDITE!P180</f>
        <v>4000</v>
      </c>
      <c r="R276" s="148">
        <f>+(I_VENDITE!$D126/30)*I_VENDITE!Q180</f>
        <v>4000</v>
      </c>
      <c r="S276" s="148">
        <f>+(I_VENDITE!$D126/30)*I_VENDITE!R180</f>
        <v>4000</v>
      </c>
      <c r="T276" s="148">
        <f>+(I_VENDITE!$D126/30)*I_VENDITE!S180</f>
        <v>4000</v>
      </c>
      <c r="U276" s="148">
        <f>+(I_VENDITE!$D126/30)*I_VENDITE!T180</f>
        <v>4000</v>
      </c>
      <c r="V276" s="148">
        <f>+(I_VENDITE!$D126/30)*I_VENDITE!U180</f>
        <v>4000</v>
      </c>
      <c r="W276" s="148">
        <f>+(I_VENDITE!$D126/30)*I_VENDITE!V180</f>
        <v>4000</v>
      </c>
      <c r="X276" s="148">
        <f>+(I_VENDITE!$D126/30)*I_VENDITE!W180</f>
        <v>4000</v>
      </c>
      <c r="Y276" s="148">
        <f>+(I_VENDITE!$D126/30)*I_VENDITE!X180</f>
        <v>4000</v>
      </c>
      <c r="Z276" s="148">
        <f>+(I_VENDITE!$D126/30)*I_VENDITE!Y180</f>
        <v>4000</v>
      </c>
      <c r="AA276" s="148">
        <f>+(I_VENDITE!$D126/30)*I_VENDITE!Z180</f>
        <v>4000</v>
      </c>
      <c r="AB276" s="148">
        <f>+(I_VENDITE!$D126/30)*I_VENDITE!AA180</f>
        <v>4000</v>
      </c>
      <c r="AC276" s="148">
        <f>+(I_VENDITE!$D126/30)*I_VENDITE!AB180</f>
        <v>4000</v>
      </c>
      <c r="AD276" s="148">
        <f>+(I_VENDITE!$D126/30)*I_VENDITE!AC180</f>
        <v>4000</v>
      </c>
      <c r="AE276" s="148">
        <f>+(I_VENDITE!$D126/30)*I_VENDITE!AD180</f>
        <v>4000</v>
      </c>
      <c r="AF276" s="148">
        <f>+(I_VENDITE!$D126/30)*I_VENDITE!AE180</f>
        <v>4000</v>
      </c>
      <c r="AG276" s="148">
        <f>+(I_VENDITE!$D126/30)*I_VENDITE!AF180</f>
        <v>4000</v>
      </c>
      <c r="AH276" s="148">
        <f>+(I_VENDITE!$D126/30)*I_VENDITE!AG180</f>
        <v>4000</v>
      </c>
      <c r="AI276" s="148">
        <f>+(I_VENDITE!$D126/30)*I_VENDITE!AH180</f>
        <v>4000</v>
      </c>
      <c r="AJ276" s="148">
        <f>+(I_VENDITE!$D126/30)*I_VENDITE!AI180</f>
        <v>4000</v>
      </c>
      <c r="AK276" s="148">
        <f>+(I_VENDITE!$D126/30)*I_VENDITE!AJ180</f>
        <v>4000</v>
      </c>
      <c r="AL276" s="148">
        <f>+(I_VENDITE!$D126/30)*I_VENDITE!AK180</f>
        <v>4000</v>
      </c>
      <c r="AM276" s="148">
        <f>+(I_VENDITE!$D126/30)*I_VENDITE!AL180</f>
        <v>4000</v>
      </c>
      <c r="AN276" s="148">
        <f>+(I_VENDITE!$D126/30)*I_VENDITE!AM180</f>
        <v>4000</v>
      </c>
    </row>
    <row r="277" spans="4:40" ht="15" x14ac:dyDescent="0.25">
      <c r="D277" s="28" t="str">
        <f t="shared" si="57"/>
        <v>Farmaco 7</v>
      </c>
      <c r="E277" s="148">
        <f>+(I_VENDITE!$D127/30)*I_VENDITE!D181</f>
        <v>18800</v>
      </c>
      <c r="F277" s="148">
        <f>+(I_VENDITE!$D127/30)*I_VENDITE!E181</f>
        <v>18800</v>
      </c>
      <c r="G277" s="148">
        <f>+(I_VENDITE!$D127/30)*I_VENDITE!F181</f>
        <v>18800</v>
      </c>
      <c r="H277" s="148">
        <f>+(I_VENDITE!$D127/30)*I_VENDITE!G181</f>
        <v>18800</v>
      </c>
      <c r="I277" s="148">
        <f>+(I_VENDITE!$D127/30)*I_VENDITE!H181</f>
        <v>18800</v>
      </c>
      <c r="J277" s="148">
        <f>+(I_VENDITE!$D127/30)*I_VENDITE!I181</f>
        <v>18800</v>
      </c>
      <c r="K277" s="148">
        <f>+(I_VENDITE!$D127/30)*I_VENDITE!J181</f>
        <v>18800</v>
      </c>
      <c r="L277" s="148">
        <f>+(I_VENDITE!$D127/30)*I_VENDITE!K181</f>
        <v>18800</v>
      </c>
      <c r="M277" s="148">
        <f>+(I_VENDITE!$D127/30)*I_VENDITE!L181</f>
        <v>18800</v>
      </c>
      <c r="N277" s="148">
        <f>+(I_VENDITE!$D127/30)*I_VENDITE!M181</f>
        <v>18800</v>
      </c>
      <c r="O277" s="148">
        <f>+(I_VENDITE!$D127/30)*I_VENDITE!N181</f>
        <v>18800</v>
      </c>
      <c r="P277" s="148">
        <f>+(I_VENDITE!$D127/30)*I_VENDITE!O181</f>
        <v>18800</v>
      </c>
      <c r="Q277" s="148">
        <f>+(I_VENDITE!$D127/30)*I_VENDITE!P181</f>
        <v>18800</v>
      </c>
      <c r="R277" s="148">
        <f>+(I_VENDITE!$D127/30)*I_VENDITE!Q181</f>
        <v>18800</v>
      </c>
      <c r="S277" s="148">
        <f>+(I_VENDITE!$D127/30)*I_VENDITE!R181</f>
        <v>18800</v>
      </c>
      <c r="T277" s="148">
        <f>+(I_VENDITE!$D127/30)*I_VENDITE!S181</f>
        <v>18800</v>
      </c>
      <c r="U277" s="148">
        <f>+(I_VENDITE!$D127/30)*I_VENDITE!T181</f>
        <v>18800</v>
      </c>
      <c r="V277" s="148">
        <f>+(I_VENDITE!$D127/30)*I_VENDITE!U181</f>
        <v>18800</v>
      </c>
      <c r="W277" s="148">
        <f>+(I_VENDITE!$D127/30)*I_VENDITE!V181</f>
        <v>18800</v>
      </c>
      <c r="X277" s="148">
        <f>+(I_VENDITE!$D127/30)*I_VENDITE!W181</f>
        <v>18800</v>
      </c>
      <c r="Y277" s="148">
        <f>+(I_VENDITE!$D127/30)*I_VENDITE!X181</f>
        <v>18800</v>
      </c>
      <c r="Z277" s="148">
        <f>+(I_VENDITE!$D127/30)*I_VENDITE!Y181</f>
        <v>18800</v>
      </c>
      <c r="AA277" s="148">
        <f>+(I_VENDITE!$D127/30)*I_VENDITE!Z181</f>
        <v>18800</v>
      </c>
      <c r="AB277" s="148">
        <f>+(I_VENDITE!$D127/30)*I_VENDITE!AA181</f>
        <v>18800</v>
      </c>
      <c r="AC277" s="148">
        <f>+(I_VENDITE!$D127/30)*I_VENDITE!AB181</f>
        <v>18800</v>
      </c>
      <c r="AD277" s="148">
        <f>+(I_VENDITE!$D127/30)*I_VENDITE!AC181</f>
        <v>18800</v>
      </c>
      <c r="AE277" s="148">
        <f>+(I_VENDITE!$D127/30)*I_VENDITE!AD181</f>
        <v>18800</v>
      </c>
      <c r="AF277" s="148">
        <f>+(I_VENDITE!$D127/30)*I_VENDITE!AE181</f>
        <v>18800</v>
      </c>
      <c r="AG277" s="148">
        <f>+(I_VENDITE!$D127/30)*I_VENDITE!AF181</f>
        <v>18800</v>
      </c>
      <c r="AH277" s="148">
        <f>+(I_VENDITE!$D127/30)*I_VENDITE!AG181</f>
        <v>18800</v>
      </c>
      <c r="AI277" s="148">
        <f>+(I_VENDITE!$D127/30)*I_VENDITE!AH181</f>
        <v>18800</v>
      </c>
      <c r="AJ277" s="148">
        <f>+(I_VENDITE!$D127/30)*I_VENDITE!AI181</f>
        <v>18800</v>
      </c>
      <c r="AK277" s="148">
        <f>+(I_VENDITE!$D127/30)*I_VENDITE!AJ181</f>
        <v>18800</v>
      </c>
      <c r="AL277" s="148">
        <f>+(I_VENDITE!$D127/30)*I_VENDITE!AK181</f>
        <v>18800</v>
      </c>
      <c r="AM277" s="148">
        <f>+(I_VENDITE!$D127/30)*I_VENDITE!AL181</f>
        <v>18800</v>
      </c>
      <c r="AN277" s="148">
        <f>+(I_VENDITE!$D127/30)*I_VENDITE!AM181</f>
        <v>18800</v>
      </c>
    </row>
    <row r="278" spans="4:40" ht="15" x14ac:dyDescent="0.25">
      <c r="D278" s="28" t="str">
        <f t="shared" si="57"/>
        <v>Farmaco 8</v>
      </c>
      <c r="E278" s="148">
        <f>+(I_VENDITE!$D128/30)*I_VENDITE!D182</f>
        <v>9000</v>
      </c>
      <c r="F278" s="148">
        <f>+(I_VENDITE!$D128/30)*I_VENDITE!E182</f>
        <v>9000</v>
      </c>
      <c r="G278" s="148">
        <f>+(I_VENDITE!$D128/30)*I_VENDITE!F182</f>
        <v>9000</v>
      </c>
      <c r="H278" s="148">
        <f>+(I_VENDITE!$D128/30)*I_VENDITE!G182</f>
        <v>9000</v>
      </c>
      <c r="I278" s="148">
        <f>+(I_VENDITE!$D128/30)*I_VENDITE!H182</f>
        <v>9000</v>
      </c>
      <c r="J278" s="148">
        <f>+(I_VENDITE!$D128/30)*I_VENDITE!I182</f>
        <v>9000</v>
      </c>
      <c r="K278" s="148">
        <f>+(I_VENDITE!$D128/30)*I_VENDITE!J182</f>
        <v>9000</v>
      </c>
      <c r="L278" s="148">
        <f>+(I_VENDITE!$D128/30)*I_VENDITE!K182</f>
        <v>9000</v>
      </c>
      <c r="M278" s="148">
        <f>+(I_VENDITE!$D128/30)*I_VENDITE!L182</f>
        <v>9000</v>
      </c>
      <c r="N278" s="148">
        <f>+(I_VENDITE!$D128/30)*I_VENDITE!M182</f>
        <v>9000</v>
      </c>
      <c r="O278" s="148">
        <f>+(I_VENDITE!$D128/30)*I_VENDITE!N182</f>
        <v>9000</v>
      </c>
      <c r="P278" s="148">
        <f>+(I_VENDITE!$D128/30)*I_VENDITE!O182</f>
        <v>9000</v>
      </c>
      <c r="Q278" s="148">
        <f>+(I_VENDITE!$D128/30)*I_VENDITE!P182</f>
        <v>9000</v>
      </c>
      <c r="R278" s="148">
        <f>+(I_VENDITE!$D128/30)*I_VENDITE!Q182</f>
        <v>9000</v>
      </c>
      <c r="S278" s="148">
        <f>+(I_VENDITE!$D128/30)*I_VENDITE!R182</f>
        <v>9000</v>
      </c>
      <c r="T278" s="148">
        <f>+(I_VENDITE!$D128/30)*I_VENDITE!S182</f>
        <v>9000</v>
      </c>
      <c r="U278" s="148">
        <f>+(I_VENDITE!$D128/30)*I_VENDITE!T182</f>
        <v>9000</v>
      </c>
      <c r="V278" s="148">
        <f>+(I_VENDITE!$D128/30)*I_VENDITE!U182</f>
        <v>9000</v>
      </c>
      <c r="W278" s="148">
        <f>+(I_VENDITE!$D128/30)*I_VENDITE!V182</f>
        <v>9000</v>
      </c>
      <c r="X278" s="148">
        <f>+(I_VENDITE!$D128/30)*I_VENDITE!W182</f>
        <v>9000</v>
      </c>
      <c r="Y278" s="148">
        <f>+(I_VENDITE!$D128/30)*I_VENDITE!X182</f>
        <v>9000</v>
      </c>
      <c r="Z278" s="148">
        <f>+(I_VENDITE!$D128/30)*I_VENDITE!Y182</f>
        <v>9000</v>
      </c>
      <c r="AA278" s="148">
        <f>+(I_VENDITE!$D128/30)*I_VENDITE!Z182</f>
        <v>9000</v>
      </c>
      <c r="AB278" s="148">
        <f>+(I_VENDITE!$D128/30)*I_VENDITE!AA182</f>
        <v>9000</v>
      </c>
      <c r="AC278" s="148">
        <f>+(I_VENDITE!$D128/30)*I_VENDITE!AB182</f>
        <v>9000</v>
      </c>
      <c r="AD278" s="148">
        <f>+(I_VENDITE!$D128/30)*I_VENDITE!AC182</f>
        <v>9000</v>
      </c>
      <c r="AE278" s="148">
        <f>+(I_VENDITE!$D128/30)*I_VENDITE!AD182</f>
        <v>9000</v>
      </c>
      <c r="AF278" s="148">
        <f>+(I_VENDITE!$D128/30)*I_VENDITE!AE182</f>
        <v>9000</v>
      </c>
      <c r="AG278" s="148">
        <f>+(I_VENDITE!$D128/30)*I_VENDITE!AF182</f>
        <v>9000</v>
      </c>
      <c r="AH278" s="148">
        <f>+(I_VENDITE!$D128/30)*I_VENDITE!AG182</f>
        <v>9000</v>
      </c>
      <c r="AI278" s="148">
        <f>+(I_VENDITE!$D128/30)*I_VENDITE!AH182</f>
        <v>9000</v>
      </c>
      <c r="AJ278" s="148">
        <f>+(I_VENDITE!$D128/30)*I_VENDITE!AI182</f>
        <v>9000</v>
      </c>
      <c r="AK278" s="148">
        <f>+(I_VENDITE!$D128/30)*I_VENDITE!AJ182</f>
        <v>9000</v>
      </c>
      <c r="AL278" s="148">
        <f>+(I_VENDITE!$D128/30)*I_VENDITE!AK182</f>
        <v>9000</v>
      </c>
      <c r="AM278" s="148">
        <f>+(I_VENDITE!$D128/30)*I_VENDITE!AL182</f>
        <v>9000</v>
      </c>
      <c r="AN278" s="148">
        <f>+(I_VENDITE!$D128/30)*I_VENDITE!AM182</f>
        <v>9000</v>
      </c>
    </row>
    <row r="279" spans="4:40" ht="15" x14ac:dyDescent="0.25">
      <c r="D279" s="28" t="str">
        <f t="shared" si="57"/>
        <v>Farmaco 9</v>
      </c>
      <c r="E279" s="148">
        <f>+(I_VENDITE!$D129/30)*I_VENDITE!D183</f>
        <v>1200</v>
      </c>
      <c r="F279" s="148">
        <f>+(I_VENDITE!$D129/30)*I_VENDITE!E183</f>
        <v>1200</v>
      </c>
      <c r="G279" s="148">
        <f>+(I_VENDITE!$D129/30)*I_VENDITE!F183</f>
        <v>1200</v>
      </c>
      <c r="H279" s="148">
        <f>+(I_VENDITE!$D129/30)*I_VENDITE!G183</f>
        <v>1200</v>
      </c>
      <c r="I279" s="148">
        <f>+(I_VENDITE!$D129/30)*I_VENDITE!H183</f>
        <v>1200</v>
      </c>
      <c r="J279" s="148">
        <f>+(I_VENDITE!$D129/30)*I_VENDITE!I183</f>
        <v>1200</v>
      </c>
      <c r="K279" s="148">
        <f>+(I_VENDITE!$D129/30)*I_VENDITE!J183</f>
        <v>1200</v>
      </c>
      <c r="L279" s="148">
        <f>+(I_VENDITE!$D129/30)*I_VENDITE!K183</f>
        <v>1200</v>
      </c>
      <c r="M279" s="148">
        <f>+(I_VENDITE!$D129/30)*I_VENDITE!L183</f>
        <v>1200</v>
      </c>
      <c r="N279" s="148">
        <f>+(I_VENDITE!$D129/30)*I_VENDITE!M183</f>
        <v>1200</v>
      </c>
      <c r="O279" s="148">
        <f>+(I_VENDITE!$D129/30)*I_VENDITE!N183</f>
        <v>1200</v>
      </c>
      <c r="P279" s="148">
        <f>+(I_VENDITE!$D129/30)*I_VENDITE!O183</f>
        <v>1200</v>
      </c>
      <c r="Q279" s="148">
        <f>+(I_VENDITE!$D129/30)*I_VENDITE!P183</f>
        <v>1200</v>
      </c>
      <c r="R279" s="148">
        <f>+(I_VENDITE!$D129/30)*I_VENDITE!Q183</f>
        <v>1200</v>
      </c>
      <c r="S279" s="148">
        <f>+(I_VENDITE!$D129/30)*I_VENDITE!R183</f>
        <v>1200</v>
      </c>
      <c r="T279" s="148">
        <f>+(I_VENDITE!$D129/30)*I_VENDITE!S183</f>
        <v>1200</v>
      </c>
      <c r="U279" s="148">
        <f>+(I_VENDITE!$D129/30)*I_VENDITE!T183</f>
        <v>1200</v>
      </c>
      <c r="V279" s="148">
        <f>+(I_VENDITE!$D129/30)*I_VENDITE!U183</f>
        <v>1200</v>
      </c>
      <c r="W279" s="148">
        <f>+(I_VENDITE!$D129/30)*I_VENDITE!V183</f>
        <v>1200</v>
      </c>
      <c r="X279" s="148">
        <f>+(I_VENDITE!$D129/30)*I_VENDITE!W183</f>
        <v>1200</v>
      </c>
      <c r="Y279" s="148">
        <f>+(I_VENDITE!$D129/30)*I_VENDITE!X183</f>
        <v>1200</v>
      </c>
      <c r="Z279" s="148">
        <f>+(I_VENDITE!$D129/30)*I_VENDITE!Y183</f>
        <v>1200</v>
      </c>
      <c r="AA279" s="148">
        <f>+(I_VENDITE!$D129/30)*I_VENDITE!Z183</f>
        <v>1200</v>
      </c>
      <c r="AB279" s="148">
        <f>+(I_VENDITE!$D129/30)*I_VENDITE!AA183</f>
        <v>1200</v>
      </c>
      <c r="AC279" s="148">
        <f>+(I_VENDITE!$D129/30)*I_VENDITE!AB183</f>
        <v>1200</v>
      </c>
      <c r="AD279" s="148">
        <f>+(I_VENDITE!$D129/30)*I_VENDITE!AC183</f>
        <v>1200</v>
      </c>
      <c r="AE279" s="148">
        <f>+(I_VENDITE!$D129/30)*I_VENDITE!AD183</f>
        <v>1200</v>
      </c>
      <c r="AF279" s="148">
        <f>+(I_VENDITE!$D129/30)*I_VENDITE!AE183</f>
        <v>1200</v>
      </c>
      <c r="AG279" s="148">
        <f>+(I_VENDITE!$D129/30)*I_VENDITE!AF183</f>
        <v>1200</v>
      </c>
      <c r="AH279" s="148">
        <f>+(I_VENDITE!$D129/30)*I_VENDITE!AG183</f>
        <v>1200</v>
      </c>
      <c r="AI279" s="148">
        <f>+(I_VENDITE!$D129/30)*I_VENDITE!AH183</f>
        <v>1200</v>
      </c>
      <c r="AJ279" s="148">
        <f>+(I_VENDITE!$D129/30)*I_VENDITE!AI183</f>
        <v>1200</v>
      </c>
      <c r="AK279" s="148">
        <f>+(I_VENDITE!$D129/30)*I_VENDITE!AJ183</f>
        <v>1200</v>
      </c>
      <c r="AL279" s="148">
        <f>+(I_VENDITE!$D129/30)*I_VENDITE!AK183</f>
        <v>1200</v>
      </c>
      <c r="AM279" s="148">
        <f>+(I_VENDITE!$D129/30)*I_VENDITE!AL183</f>
        <v>1200</v>
      </c>
      <c r="AN279" s="148">
        <f>+(I_VENDITE!$D129/30)*I_VENDITE!AM183</f>
        <v>1200</v>
      </c>
    </row>
    <row r="280" spans="4:40" ht="15" x14ac:dyDescent="0.25">
      <c r="D280" s="28" t="str">
        <f t="shared" si="57"/>
        <v>Farmaco 10</v>
      </c>
      <c r="E280" s="148">
        <f>+(I_VENDITE!$D130/30)*I_VENDITE!D184</f>
        <v>1720</v>
      </c>
      <c r="F280" s="148">
        <f>+(I_VENDITE!$D130/30)*I_VENDITE!E184</f>
        <v>1720</v>
      </c>
      <c r="G280" s="148">
        <f>+(I_VENDITE!$D130/30)*I_VENDITE!F184</f>
        <v>1720</v>
      </c>
      <c r="H280" s="148">
        <f>+(I_VENDITE!$D130/30)*I_VENDITE!G184</f>
        <v>1720</v>
      </c>
      <c r="I280" s="148">
        <f>+(I_VENDITE!$D130/30)*I_VENDITE!H184</f>
        <v>1720</v>
      </c>
      <c r="J280" s="148">
        <f>+(I_VENDITE!$D130/30)*I_VENDITE!I184</f>
        <v>1720</v>
      </c>
      <c r="K280" s="148">
        <f>+(I_VENDITE!$D130/30)*I_VENDITE!J184</f>
        <v>1720</v>
      </c>
      <c r="L280" s="148">
        <f>+(I_VENDITE!$D130/30)*I_VENDITE!K184</f>
        <v>1720</v>
      </c>
      <c r="M280" s="148">
        <f>+(I_VENDITE!$D130/30)*I_VENDITE!L184</f>
        <v>1720</v>
      </c>
      <c r="N280" s="148">
        <f>+(I_VENDITE!$D130/30)*I_VENDITE!M184</f>
        <v>1720</v>
      </c>
      <c r="O280" s="148">
        <f>+(I_VENDITE!$D130/30)*I_VENDITE!N184</f>
        <v>1720</v>
      </c>
      <c r="P280" s="148">
        <f>+(I_VENDITE!$D130/30)*I_VENDITE!O184</f>
        <v>1720</v>
      </c>
      <c r="Q280" s="148">
        <f>+(I_VENDITE!$D130/30)*I_VENDITE!P184</f>
        <v>1720</v>
      </c>
      <c r="R280" s="148">
        <f>+(I_VENDITE!$D130/30)*I_VENDITE!Q184</f>
        <v>1720</v>
      </c>
      <c r="S280" s="148">
        <f>+(I_VENDITE!$D130/30)*I_VENDITE!R184</f>
        <v>1720</v>
      </c>
      <c r="T280" s="148">
        <f>+(I_VENDITE!$D130/30)*I_VENDITE!S184</f>
        <v>1720</v>
      </c>
      <c r="U280" s="148">
        <f>+(I_VENDITE!$D130/30)*I_VENDITE!T184</f>
        <v>1720</v>
      </c>
      <c r="V280" s="148">
        <f>+(I_VENDITE!$D130/30)*I_VENDITE!U184</f>
        <v>1720</v>
      </c>
      <c r="W280" s="148">
        <f>+(I_VENDITE!$D130/30)*I_VENDITE!V184</f>
        <v>1720</v>
      </c>
      <c r="X280" s="148">
        <f>+(I_VENDITE!$D130/30)*I_VENDITE!W184</f>
        <v>1720</v>
      </c>
      <c r="Y280" s="148">
        <f>+(I_VENDITE!$D130/30)*I_VENDITE!X184</f>
        <v>1720</v>
      </c>
      <c r="Z280" s="148">
        <f>+(I_VENDITE!$D130/30)*I_VENDITE!Y184</f>
        <v>1720</v>
      </c>
      <c r="AA280" s="148">
        <f>+(I_VENDITE!$D130/30)*I_VENDITE!Z184</f>
        <v>1720</v>
      </c>
      <c r="AB280" s="148">
        <f>+(I_VENDITE!$D130/30)*I_VENDITE!AA184</f>
        <v>1720</v>
      </c>
      <c r="AC280" s="148">
        <f>+(I_VENDITE!$D130/30)*I_VENDITE!AB184</f>
        <v>1720</v>
      </c>
      <c r="AD280" s="148">
        <f>+(I_VENDITE!$D130/30)*I_VENDITE!AC184</f>
        <v>1720</v>
      </c>
      <c r="AE280" s="148">
        <f>+(I_VENDITE!$D130/30)*I_VENDITE!AD184</f>
        <v>1720</v>
      </c>
      <c r="AF280" s="148">
        <f>+(I_VENDITE!$D130/30)*I_VENDITE!AE184</f>
        <v>1720</v>
      </c>
      <c r="AG280" s="148">
        <f>+(I_VENDITE!$D130/30)*I_VENDITE!AF184</f>
        <v>1720</v>
      </c>
      <c r="AH280" s="148">
        <f>+(I_VENDITE!$D130/30)*I_VENDITE!AG184</f>
        <v>1720</v>
      </c>
      <c r="AI280" s="148">
        <f>+(I_VENDITE!$D130/30)*I_VENDITE!AH184</f>
        <v>1720</v>
      </c>
      <c r="AJ280" s="148">
        <f>+(I_VENDITE!$D130/30)*I_VENDITE!AI184</f>
        <v>1720</v>
      </c>
      <c r="AK280" s="148">
        <f>+(I_VENDITE!$D130/30)*I_VENDITE!AJ184</f>
        <v>1720</v>
      </c>
      <c r="AL280" s="148">
        <f>+(I_VENDITE!$D130/30)*I_VENDITE!AK184</f>
        <v>1720</v>
      </c>
      <c r="AM280" s="148">
        <f>+(I_VENDITE!$D130/30)*I_VENDITE!AL184</f>
        <v>1720</v>
      </c>
      <c r="AN280" s="148">
        <f>+(I_VENDITE!$D130/30)*I_VENDITE!AM184</f>
        <v>1720</v>
      </c>
    </row>
    <row r="281" spans="4:40" ht="15" x14ac:dyDescent="0.25">
      <c r="D281" s="28" t="str">
        <f t="shared" si="57"/>
        <v>Farmaco 11</v>
      </c>
      <c r="E281" s="148">
        <f>+(I_VENDITE!$D131/30)*I_VENDITE!D185</f>
        <v>1000</v>
      </c>
      <c r="F281" s="148">
        <f>+(I_VENDITE!$D131/30)*I_VENDITE!E185</f>
        <v>1000</v>
      </c>
      <c r="G281" s="148">
        <f>+(I_VENDITE!$D131/30)*I_VENDITE!F185</f>
        <v>1000</v>
      </c>
      <c r="H281" s="148">
        <f>+(I_VENDITE!$D131/30)*I_VENDITE!G185</f>
        <v>1000</v>
      </c>
      <c r="I281" s="148">
        <f>+(I_VENDITE!$D131/30)*I_VENDITE!H185</f>
        <v>1000</v>
      </c>
      <c r="J281" s="148">
        <f>+(I_VENDITE!$D131/30)*I_VENDITE!I185</f>
        <v>1000</v>
      </c>
      <c r="K281" s="148">
        <f>+(I_VENDITE!$D131/30)*I_VENDITE!J185</f>
        <v>1000</v>
      </c>
      <c r="L281" s="148">
        <f>+(I_VENDITE!$D131/30)*I_VENDITE!K185</f>
        <v>1000</v>
      </c>
      <c r="M281" s="148">
        <f>+(I_VENDITE!$D131/30)*I_VENDITE!L185</f>
        <v>1000</v>
      </c>
      <c r="N281" s="148">
        <f>+(I_VENDITE!$D131/30)*I_VENDITE!M185</f>
        <v>1000</v>
      </c>
      <c r="O281" s="148">
        <f>+(I_VENDITE!$D131/30)*I_VENDITE!N185</f>
        <v>1000</v>
      </c>
      <c r="P281" s="148">
        <f>+(I_VENDITE!$D131/30)*I_VENDITE!O185</f>
        <v>1000</v>
      </c>
      <c r="Q281" s="148">
        <f>+(I_VENDITE!$D131/30)*I_VENDITE!P185</f>
        <v>1000</v>
      </c>
      <c r="R281" s="148">
        <f>+(I_VENDITE!$D131/30)*I_VENDITE!Q185</f>
        <v>1000</v>
      </c>
      <c r="S281" s="148">
        <f>+(I_VENDITE!$D131/30)*I_VENDITE!R185</f>
        <v>1000</v>
      </c>
      <c r="T281" s="148">
        <f>+(I_VENDITE!$D131/30)*I_VENDITE!S185</f>
        <v>1000</v>
      </c>
      <c r="U281" s="148">
        <f>+(I_VENDITE!$D131/30)*I_VENDITE!T185</f>
        <v>1000</v>
      </c>
      <c r="V281" s="148">
        <f>+(I_VENDITE!$D131/30)*I_VENDITE!U185</f>
        <v>1000</v>
      </c>
      <c r="W281" s="148">
        <f>+(I_VENDITE!$D131/30)*I_VENDITE!V185</f>
        <v>1000</v>
      </c>
      <c r="X281" s="148">
        <f>+(I_VENDITE!$D131/30)*I_VENDITE!W185</f>
        <v>1000</v>
      </c>
      <c r="Y281" s="148">
        <f>+(I_VENDITE!$D131/30)*I_VENDITE!X185</f>
        <v>1000</v>
      </c>
      <c r="Z281" s="148">
        <f>+(I_VENDITE!$D131/30)*I_VENDITE!Y185</f>
        <v>1000</v>
      </c>
      <c r="AA281" s="148">
        <f>+(I_VENDITE!$D131/30)*I_VENDITE!Z185</f>
        <v>1000</v>
      </c>
      <c r="AB281" s="148">
        <f>+(I_VENDITE!$D131/30)*I_VENDITE!AA185</f>
        <v>1000</v>
      </c>
      <c r="AC281" s="148">
        <f>+(I_VENDITE!$D131/30)*I_VENDITE!AB185</f>
        <v>1000</v>
      </c>
      <c r="AD281" s="148">
        <f>+(I_VENDITE!$D131/30)*I_VENDITE!AC185</f>
        <v>1000</v>
      </c>
      <c r="AE281" s="148">
        <f>+(I_VENDITE!$D131/30)*I_VENDITE!AD185</f>
        <v>1000</v>
      </c>
      <c r="AF281" s="148">
        <f>+(I_VENDITE!$D131/30)*I_VENDITE!AE185</f>
        <v>1000</v>
      </c>
      <c r="AG281" s="148">
        <f>+(I_VENDITE!$D131/30)*I_VENDITE!AF185</f>
        <v>1000</v>
      </c>
      <c r="AH281" s="148">
        <f>+(I_VENDITE!$D131/30)*I_VENDITE!AG185</f>
        <v>1000</v>
      </c>
      <c r="AI281" s="148">
        <f>+(I_VENDITE!$D131/30)*I_VENDITE!AH185</f>
        <v>1000</v>
      </c>
      <c r="AJ281" s="148">
        <f>+(I_VENDITE!$D131/30)*I_VENDITE!AI185</f>
        <v>1000</v>
      </c>
      <c r="AK281" s="148">
        <f>+(I_VENDITE!$D131/30)*I_VENDITE!AJ185</f>
        <v>1000</v>
      </c>
      <c r="AL281" s="148">
        <f>+(I_VENDITE!$D131/30)*I_VENDITE!AK185</f>
        <v>1000</v>
      </c>
      <c r="AM281" s="148">
        <f>+(I_VENDITE!$D131/30)*I_VENDITE!AL185</f>
        <v>1000</v>
      </c>
      <c r="AN281" s="148">
        <f>+(I_VENDITE!$D131/30)*I_VENDITE!AM185</f>
        <v>1000</v>
      </c>
    </row>
    <row r="282" spans="4:40" ht="15" x14ac:dyDescent="0.25">
      <c r="D282" s="28" t="str">
        <f t="shared" si="57"/>
        <v>Farmaco 12</v>
      </c>
      <c r="E282" s="148">
        <f>+(I_VENDITE!$D132/30)*I_VENDITE!D186</f>
        <v>1000</v>
      </c>
      <c r="F282" s="148">
        <f>+(I_VENDITE!$D132/30)*I_VENDITE!E186</f>
        <v>1000</v>
      </c>
      <c r="G282" s="148">
        <f>+(I_VENDITE!$D132/30)*I_VENDITE!F186</f>
        <v>1000</v>
      </c>
      <c r="H282" s="148">
        <f>+(I_VENDITE!$D132/30)*I_VENDITE!G186</f>
        <v>1000</v>
      </c>
      <c r="I282" s="148">
        <f>+(I_VENDITE!$D132/30)*I_VENDITE!H186</f>
        <v>1000</v>
      </c>
      <c r="J282" s="148">
        <f>+(I_VENDITE!$D132/30)*I_VENDITE!I186</f>
        <v>1000</v>
      </c>
      <c r="K282" s="148">
        <f>+(I_VENDITE!$D132/30)*I_VENDITE!J186</f>
        <v>1000</v>
      </c>
      <c r="L282" s="148">
        <f>+(I_VENDITE!$D132/30)*I_VENDITE!K186</f>
        <v>1000</v>
      </c>
      <c r="M282" s="148">
        <f>+(I_VENDITE!$D132/30)*I_VENDITE!L186</f>
        <v>1000</v>
      </c>
      <c r="N282" s="148">
        <f>+(I_VENDITE!$D132/30)*I_VENDITE!M186</f>
        <v>1000</v>
      </c>
      <c r="O282" s="148">
        <f>+(I_VENDITE!$D132/30)*I_VENDITE!N186</f>
        <v>1000</v>
      </c>
      <c r="P282" s="148">
        <f>+(I_VENDITE!$D132/30)*I_VENDITE!O186</f>
        <v>1000</v>
      </c>
      <c r="Q282" s="148">
        <f>+(I_VENDITE!$D132/30)*I_VENDITE!P186</f>
        <v>1000</v>
      </c>
      <c r="R282" s="148">
        <f>+(I_VENDITE!$D132/30)*I_VENDITE!Q186</f>
        <v>1000</v>
      </c>
      <c r="S282" s="148">
        <f>+(I_VENDITE!$D132/30)*I_VENDITE!R186</f>
        <v>1000</v>
      </c>
      <c r="T282" s="148">
        <f>+(I_VENDITE!$D132/30)*I_VENDITE!S186</f>
        <v>1000</v>
      </c>
      <c r="U282" s="148">
        <f>+(I_VENDITE!$D132/30)*I_VENDITE!T186</f>
        <v>1000</v>
      </c>
      <c r="V282" s="148">
        <f>+(I_VENDITE!$D132/30)*I_VENDITE!U186</f>
        <v>1000</v>
      </c>
      <c r="W282" s="148">
        <f>+(I_VENDITE!$D132/30)*I_VENDITE!V186</f>
        <v>1000</v>
      </c>
      <c r="X282" s="148">
        <f>+(I_VENDITE!$D132/30)*I_VENDITE!W186</f>
        <v>1000</v>
      </c>
      <c r="Y282" s="148">
        <f>+(I_VENDITE!$D132/30)*I_VENDITE!X186</f>
        <v>1000</v>
      </c>
      <c r="Z282" s="148">
        <f>+(I_VENDITE!$D132/30)*I_VENDITE!Y186</f>
        <v>1000</v>
      </c>
      <c r="AA282" s="148">
        <f>+(I_VENDITE!$D132/30)*I_VENDITE!Z186</f>
        <v>1000</v>
      </c>
      <c r="AB282" s="148">
        <f>+(I_VENDITE!$D132/30)*I_VENDITE!AA186</f>
        <v>1000</v>
      </c>
      <c r="AC282" s="148">
        <f>+(I_VENDITE!$D132/30)*I_VENDITE!AB186</f>
        <v>1000</v>
      </c>
      <c r="AD282" s="148">
        <f>+(I_VENDITE!$D132/30)*I_VENDITE!AC186</f>
        <v>1000</v>
      </c>
      <c r="AE282" s="148">
        <f>+(I_VENDITE!$D132/30)*I_VENDITE!AD186</f>
        <v>1000</v>
      </c>
      <c r="AF282" s="148">
        <f>+(I_VENDITE!$D132/30)*I_VENDITE!AE186</f>
        <v>1000</v>
      </c>
      <c r="AG282" s="148">
        <f>+(I_VENDITE!$D132/30)*I_VENDITE!AF186</f>
        <v>1000</v>
      </c>
      <c r="AH282" s="148">
        <f>+(I_VENDITE!$D132/30)*I_VENDITE!AG186</f>
        <v>1000</v>
      </c>
      <c r="AI282" s="148">
        <f>+(I_VENDITE!$D132/30)*I_VENDITE!AH186</f>
        <v>1000</v>
      </c>
      <c r="AJ282" s="148">
        <f>+(I_VENDITE!$D132/30)*I_VENDITE!AI186</f>
        <v>1000</v>
      </c>
      <c r="AK282" s="148">
        <f>+(I_VENDITE!$D132/30)*I_VENDITE!AJ186</f>
        <v>1000</v>
      </c>
      <c r="AL282" s="148">
        <f>+(I_VENDITE!$D132/30)*I_VENDITE!AK186</f>
        <v>1000</v>
      </c>
      <c r="AM282" s="148">
        <f>+(I_VENDITE!$D132/30)*I_VENDITE!AL186</f>
        <v>1000</v>
      </c>
      <c r="AN282" s="148">
        <f>+(I_VENDITE!$D132/30)*I_VENDITE!AM186</f>
        <v>1000</v>
      </c>
    </row>
    <row r="283" spans="4:40" ht="15" x14ac:dyDescent="0.25">
      <c r="D283" s="28" t="str">
        <f t="shared" si="57"/>
        <v>Farmaco 13</v>
      </c>
      <c r="E283" s="148">
        <f>+(I_VENDITE!$D133/30)*I_VENDITE!D187</f>
        <v>1000</v>
      </c>
      <c r="F283" s="148">
        <f>+(I_VENDITE!$D133/30)*I_VENDITE!E187</f>
        <v>1000</v>
      </c>
      <c r="G283" s="148">
        <f>+(I_VENDITE!$D133/30)*I_VENDITE!F187</f>
        <v>1000</v>
      </c>
      <c r="H283" s="148">
        <f>+(I_VENDITE!$D133/30)*I_VENDITE!G187</f>
        <v>1000</v>
      </c>
      <c r="I283" s="148">
        <f>+(I_VENDITE!$D133/30)*I_VENDITE!H187</f>
        <v>1000</v>
      </c>
      <c r="J283" s="148">
        <f>+(I_VENDITE!$D133/30)*I_VENDITE!I187</f>
        <v>1000</v>
      </c>
      <c r="K283" s="148">
        <f>+(I_VENDITE!$D133/30)*I_VENDITE!J187</f>
        <v>1000</v>
      </c>
      <c r="L283" s="148">
        <f>+(I_VENDITE!$D133/30)*I_VENDITE!K187</f>
        <v>1000</v>
      </c>
      <c r="M283" s="148">
        <f>+(I_VENDITE!$D133/30)*I_VENDITE!L187</f>
        <v>1000</v>
      </c>
      <c r="N283" s="148">
        <f>+(I_VENDITE!$D133/30)*I_VENDITE!M187</f>
        <v>1000</v>
      </c>
      <c r="O283" s="148">
        <f>+(I_VENDITE!$D133/30)*I_VENDITE!N187</f>
        <v>1000</v>
      </c>
      <c r="P283" s="148">
        <f>+(I_VENDITE!$D133/30)*I_VENDITE!O187</f>
        <v>1000</v>
      </c>
      <c r="Q283" s="148">
        <f>+(I_VENDITE!$D133/30)*I_VENDITE!P187</f>
        <v>1000</v>
      </c>
      <c r="R283" s="148">
        <f>+(I_VENDITE!$D133/30)*I_VENDITE!Q187</f>
        <v>1000</v>
      </c>
      <c r="S283" s="148">
        <f>+(I_VENDITE!$D133/30)*I_VENDITE!R187</f>
        <v>1000</v>
      </c>
      <c r="T283" s="148">
        <f>+(I_VENDITE!$D133/30)*I_VENDITE!S187</f>
        <v>1000</v>
      </c>
      <c r="U283" s="148">
        <f>+(I_VENDITE!$D133/30)*I_VENDITE!T187</f>
        <v>1000</v>
      </c>
      <c r="V283" s="148">
        <f>+(I_VENDITE!$D133/30)*I_VENDITE!U187</f>
        <v>1000</v>
      </c>
      <c r="W283" s="148">
        <f>+(I_VENDITE!$D133/30)*I_VENDITE!V187</f>
        <v>1000</v>
      </c>
      <c r="X283" s="148">
        <f>+(I_VENDITE!$D133/30)*I_VENDITE!W187</f>
        <v>1000</v>
      </c>
      <c r="Y283" s="148">
        <f>+(I_VENDITE!$D133/30)*I_VENDITE!X187</f>
        <v>1000</v>
      </c>
      <c r="Z283" s="148">
        <f>+(I_VENDITE!$D133/30)*I_VENDITE!Y187</f>
        <v>1000</v>
      </c>
      <c r="AA283" s="148">
        <f>+(I_VENDITE!$D133/30)*I_VENDITE!Z187</f>
        <v>1000</v>
      </c>
      <c r="AB283" s="148">
        <f>+(I_VENDITE!$D133/30)*I_VENDITE!AA187</f>
        <v>1000</v>
      </c>
      <c r="AC283" s="148">
        <f>+(I_VENDITE!$D133/30)*I_VENDITE!AB187</f>
        <v>1000</v>
      </c>
      <c r="AD283" s="148">
        <f>+(I_VENDITE!$D133/30)*I_VENDITE!AC187</f>
        <v>1000</v>
      </c>
      <c r="AE283" s="148">
        <f>+(I_VENDITE!$D133/30)*I_VENDITE!AD187</f>
        <v>1000</v>
      </c>
      <c r="AF283" s="148">
        <f>+(I_VENDITE!$D133/30)*I_VENDITE!AE187</f>
        <v>1000</v>
      </c>
      <c r="AG283" s="148">
        <f>+(I_VENDITE!$D133/30)*I_VENDITE!AF187</f>
        <v>1000</v>
      </c>
      <c r="AH283" s="148">
        <f>+(I_VENDITE!$D133/30)*I_VENDITE!AG187</f>
        <v>1000</v>
      </c>
      <c r="AI283" s="148">
        <f>+(I_VENDITE!$D133/30)*I_VENDITE!AH187</f>
        <v>1000</v>
      </c>
      <c r="AJ283" s="148">
        <f>+(I_VENDITE!$D133/30)*I_VENDITE!AI187</f>
        <v>1000</v>
      </c>
      <c r="AK283" s="148">
        <f>+(I_VENDITE!$D133/30)*I_VENDITE!AJ187</f>
        <v>1000</v>
      </c>
      <c r="AL283" s="148">
        <f>+(I_VENDITE!$D133/30)*I_VENDITE!AK187</f>
        <v>1000</v>
      </c>
      <c r="AM283" s="148">
        <f>+(I_VENDITE!$D133/30)*I_VENDITE!AL187</f>
        <v>1000</v>
      </c>
      <c r="AN283" s="148">
        <f>+(I_VENDITE!$D133/30)*I_VENDITE!AM187</f>
        <v>1000</v>
      </c>
    </row>
    <row r="284" spans="4:40" ht="15" x14ac:dyDescent="0.25">
      <c r="D284" s="28" t="str">
        <f t="shared" si="57"/>
        <v>Farmaco 14</v>
      </c>
      <c r="E284" s="148">
        <f>+(I_VENDITE!$D134/30)*I_VENDITE!D188</f>
        <v>1000</v>
      </c>
      <c r="F284" s="148">
        <f>+(I_VENDITE!$D134/30)*I_VENDITE!E188</f>
        <v>1000</v>
      </c>
      <c r="G284" s="148">
        <f>+(I_VENDITE!$D134/30)*I_VENDITE!F188</f>
        <v>1000</v>
      </c>
      <c r="H284" s="148">
        <f>+(I_VENDITE!$D134/30)*I_VENDITE!G188</f>
        <v>1000</v>
      </c>
      <c r="I284" s="148">
        <f>+(I_VENDITE!$D134/30)*I_VENDITE!H188</f>
        <v>1000</v>
      </c>
      <c r="J284" s="148">
        <f>+(I_VENDITE!$D134/30)*I_VENDITE!I188</f>
        <v>1000</v>
      </c>
      <c r="K284" s="148">
        <f>+(I_VENDITE!$D134/30)*I_VENDITE!J188</f>
        <v>1000</v>
      </c>
      <c r="L284" s="148">
        <f>+(I_VENDITE!$D134/30)*I_VENDITE!K188</f>
        <v>1000</v>
      </c>
      <c r="M284" s="148">
        <f>+(I_VENDITE!$D134/30)*I_VENDITE!L188</f>
        <v>1000</v>
      </c>
      <c r="N284" s="148">
        <f>+(I_VENDITE!$D134/30)*I_VENDITE!M188</f>
        <v>1000</v>
      </c>
      <c r="O284" s="148">
        <f>+(I_VENDITE!$D134/30)*I_VENDITE!N188</f>
        <v>1000</v>
      </c>
      <c r="P284" s="148">
        <f>+(I_VENDITE!$D134/30)*I_VENDITE!O188</f>
        <v>1000</v>
      </c>
      <c r="Q284" s="148">
        <f>+(I_VENDITE!$D134/30)*I_VENDITE!P188</f>
        <v>1000</v>
      </c>
      <c r="R284" s="148">
        <f>+(I_VENDITE!$D134/30)*I_VENDITE!Q188</f>
        <v>1000</v>
      </c>
      <c r="S284" s="148">
        <f>+(I_VENDITE!$D134/30)*I_VENDITE!R188</f>
        <v>1000</v>
      </c>
      <c r="T284" s="148">
        <f>+(I_VENDITE!$D134/30)*I_VENDITE!S188</f>
        <v>1000</v>
      </c>
      <c r="U284" s="148">
        <f>+(I_VENDITE!$D134/30)*I_VENDITE!T188</f>
        <v>1000</v>
      </c>
      <c r="V284" s="148">
        <f>+(I_VENDITE!$D134/30)*I_VENDITE!U188</f>
        <v>1000</v>
      </c>
      <c r="W284" s="148">
        <f>+(I_VENDITE!$D134/30)*I_VENDITE!V188</f>
        <v>1000</v>
      </c>
      <c r="X284" s="148">
        <f>+(I_VENDITE!$D134/30)*I_VENDITE!W188</f>
        <v>1000</v>
      </c>
      <c r="Y284" s="148">
        <f>+(I_VENDITE!$D134/30)*I_VENDITE!X188</f>
        <v>1000</v>
      </c>
      <c r="Z284" s="148">
        <f>+(I_VENDITE!$D134/30)*I_VENDITE!Y188</f>
        <v>1000</v>
      </c>
      <c r="AA284" s="148">
        <f>+(I_VENDITE!$D134/30)*I_VENDITE!Z188</f>
        <v>1000</v>
      </c>
      <c r="AB284" s="148">
        <f>+(I_VENDITE!$D134/30)*I_VENDITE!AA188</f>
        <v>1000</v>
      </c>
      <c r="AC284" s="148">
        <f>+(I_VENDITE!$D134/30)*I_VENDITE!AB188</f>
        <v>1000</v>
      </c>
      <c r="AD284" s="148">
        <f>+(I_VENDITE!$D134/30)*I_VENDITE!AC188</f>
        <v>1000</v>
      </c>
      <c r="AE284" s="148">
        <f>+(I_VENDITE!$D134/30)*I_VENDITE!AD188</f>
        <v>1000</v>
      </c>
      <c r="AF284" s="148">
        <f>+(I_VENDITE!$D134/30)*I_VENDITE!AE188</f>
        <v>1000</v>
      </c>
      <c r="AG284" s="148">
        <f>+(I_VENDITE!$D134/30)*I_VENDITE!AF188</f>
        <v>1000</v>
      </c>
      <c r="AH284" s="148">
        <f>+(I_VENDITE!$D134/30)*I_VENDITE!AG188</f>
        <v>1000</v>
      </c>
      <c r="AI284" s="148">
        <f>+(I_VENDITE!$D134/30)*I_VENDITE!AH188</f>
        <v>1000</v>
      </c>
      <c r="AJ284" s="148">
        <f>+(I_VENDITE!$D134/30)*I_VENDITE!AI188</f>
        <v>1000</v>
      </c>
      <c r="AK284" s="148">
        <f>+(I_VENDITE!$D134/30)*I_VENDITE!AJ188</f>
        <v>1000</v>
      </c>
      <c r="AL284" s="148">
        <f>+(I_VENDITE!$D134/30)*I_VENDITE!AK188</f>
        <v>1000</v>
      </c>
      <c r="AM284" s="148">
        <f>+(I_VENDITE!$D134/30)*I_VENDITE!AL188</f>
        <v>1000</v>
      </c>
      <c r="AN284" s="148">
        <f>+(I_VENDITE!$D134/30)*I_VENDITE!AM188</f>
        <v>1000</v>
      </c>
    </row>
    <row r="285" spans="4:40" ht="15" x14ac:dyDescent="0.25">
      <c r="D285" s="28" t="str">
        <f t="shared" si="57"/>
        <v>Farmaco 15</v>
      </c>
      <c r="E285" s="148">
        <f>+(I_VENDITE!$D135/30)*I_VENDITE!D189</f>
        <v>1000</v>
      </c>
      <c r="F285" s="148">
        <f>+(I_VENDITE!$D135/30)*I_VENDITE!E189</f>
        <v>1000</v>
      </c>
      <c r="G285" s="148">
        <f>+(I_VENDITE!$D135/30)*I_VENDITE!F189</f>
        <v>1000</v>
      </c>
      <c r="H285" s="148">
        <f>+(I_VENDITE!$D135/30)*I_VENDITE!G189</f>
        <v>1000</v>
      </c>
      <c r="I285" s="148">
        <f>+(I_VENDITE!$D135/30)*I_VENDITE!H189</f>
        <v>1000</v>
      </c>
      <c r="J285" s="148">
        <f>+(I_VENDITE!$D135/30)*I_VENDITE!I189</f>
        <v>1000</v>
      </c>
      <c r="K285" s="148">
        <f>+(I_VENDITE!$D135/30)*I_VENDITE!J189</f>
        <v>1000</v>
      </c>
      <c r="L285" s="148">
        <f>+(I_VENDITE!$D135/30)*I_VENDITE!K189</f>
        <v>1000</v>
      </c>
      <c r="M285" s="148">
        <f>+(I_VENDITE!$D135/30)*I_VENDITE!L189</f>
        <v>1000</v>
      </c>
      <c r="N285" s="148">
        <f>+(I_VENDITE!$D135/30)*I_VENDITE!M189</f>
        <v>1000</v>
      </c>
      <c r="O285" s="148">
        <f>+(I_VENDITE!$D135/30)*I_VENDITE!N189</f>
        <v>1000</v>
      </c>
      <c r="P285" s="148">
        <f>+(I_VENDITE!$D135/30)*I_VENDITE!O189</f>
        <v>1000</v>
      </c>
      <c r="Q285" s="148">
        <f>+(I_VENDITE!$D135/30)*I_VENDITE!P189</f>
        <v>1000</v>
      </c>
      <c r="R285" s="148">
        <f>+(I_VENDITE!$D135/30)*I_VENDITE!Q189</f>
        <v>1000</v>
      </c>
      <c r="S285" s="148">
        <f>+(I_VENDITE!$D135/30)*I_VENDITE!R189</f>
        <v>1000</v>
      </c>
      <c r="T285" s="148">
        <f>+(I_VENDITE!$D135/30)*I_VENDITE!S189</f>
        <v>1000</v>
      </c>
      <c r="U285" s="148">
        <f>+(I_VENDITE!$D135/30)*I_VENDITE!T189</f>
        <v>1000</v>
      </c>
      <c r="V285" s="148">
        <f>+(I_VENDITE!$D135/30)*I_VENDITE!U189</f>
        <v>1000</v>
      </c>
      <c r="W285" s="148">
        <f>+(I_VENDITE!$D135/30)*I_VENDITE!V189</f>
        <v>1000</v>
      </c>
      <c r="X285" s="148">
        <f>+(I_VENDITE!$D135/30)*I_VENDITE!W189</f>
        <v>1000</v>
      </c>
      <c r="Y285" s="148">
        <f>+(I_VENDITE!$D135/30)*I_VENDITE!X189</f>
        <v>1000</v>
      </c>
      <c r="Z285" s="148">
        <f>+(I_VENDITE!$D135/30)*I_VENDITE!Y189</f>
        <v>1000</v>
      </c>
      <c r="AA285" s="148">
        <f>+(I_VENDITE!$D135/30)*I_VENDITE!Z189</f>
        <v>1000</v>
      </c>
      <c r="AB285" s="148">
        <f>+(I_VENDITE!$D135/30)*I_VENDITE!AA189</f>
        <v>1000</v>
      </c>
      <c r="AC285" s="148">
        <f>+(I_VENDITE!$D135/30)*I_VENDITE!AB189</f>
        <v>1000</v>
      </c>
      <c r="AD285" s="148">
        <f>+(I_VENDITE!$D135/30)*I_VENDITE!AC189</f>
        <v>1000</v>
      </c>
      <c r="AE285" s="148">
        <f>+(I_VENDITE!$D135/30)*I_VENDITE!AD189</f>
        <v>1000</v>
      </c>
      <c r="AF285" s="148">
        <f>+(I_VENDITE!$D135/30)*I_VENDITE!AE189</f>
        <v>1000</v>
      </c>
      <c r="AG285" s="148">
        <f>+(I_VENDITE!$D135/30)*I_VENDITE!AF189</f>
        <v>1000</v>
      </c>
      <c r="AH285" s="148">
        <f>+(I_VENDITE!$D135/30)*I_VENDITE!AG189</f>
        <v>1000</v>
      </c>
      <c r="AI285" s="148">
        <f>+(I_VENDITE!$D135/30)*I_VENDITE!AH189</f>
        <v>1000</v>
      </c>
      <c r="AJ285" s="148">
        <f>+(I_VENDITE!$D135/30)*I_VENDITE!AI189</f>
        <v>1000</v>
      </c>
      <c r="AK285" s="148">
        <f>+(I_VENDITE!$D135/30)*I_VENDITE!AJ189</f>
        <v>1000</v>
      </c>
      <c r="AL285" s="148">
        <f>+(I_VENDITE!$D135/30)*I_VENDITE!AK189</f>
        <v>1000</v>
      </c>
      <c r="AM285" s="148">
        <f>+(I_VENDITE!$D135/30)*I_VENDITE!AL189</f>
        <v>1000</v>
      </c>
      <c r="AN285" s="148">
        <f>+(I_VENDITE!$D135/30)*I_VENDITE!AM189</f>
        <v>1000</v>
      </c>
    </row>
    <row r="286" spans="4:40" ht="15" x14ac:dyDescent="0.25">
      <c r="D286" s="28" t="str">
        <f t="shared" si="57"/>
        <v>Farmaco 16</v>
      </c>
      <c r="E286" s="148">
        <f>+(I_VENDITE!$D136/30)*I_VENDITE!D190</f>
        <v>1000</v>
      </c>
      <c r="F286" s="148">
        <f>+(I_VENDITE!$D136/30)*I_VENDITE!E190</f>
        <v>1000</v>
      </c>
      <c r="G286" s="148">
        <f>+(I_VENDITE!$D136/30)*I_VENDITE!F190</f>
        <v>1000</v>
      </c>
      <c r="H286" s="148">
        <f>+(I_VENDITE!$D136/30)*I_VENDITE!G190</f>
        <v>1000</v>
      </c>
      <c r="I286" s="148">
        <f>+(I_VENDITE!$D136/30)*I_VENDITE!H190</f>
        <v>1000</v>
      </c>
      <c r="J286" s="148">
        <f>+(I_VENDITE!$D136/30)*I_VENDITE!I190</f>
        <v>1000</v>
      </c>
      <c r="K286" s="148">
        <f>+(I_VENDITE!$D136/30)*I_VENDITE!J190</f>
        <v>1000</v>
      </c>
      <c r="L286" s="148">
        <f>+(I_VENDITE!$D136/30)*I_VENDITE!K190</f>
        <v>1000</v>
      </c>
      <c r="M286" s="148">
        <f>+(I_VENDITE!$D136/30)*I_VENDITE!L190</f>
        <v>1000</v>
      </c>
      <c r="N286" s="148">
        <f>+(I_VENDITE!$D136/30)*I_VENDITE!M190</f>
        <v>1000</v>
      </c>
      <c r="O286" s="148">
        <f>+(I_VENDITE!$D136/30)*I_VENDITE!N190</f>
        <v>1000</v>
      </c>
      <c r="P286" s="148">
        <f>+(I_VENDITE!$D136/30)*I_VENDITE!O190</f>
        <v>1000</v>
      </c>
      <c r="Q286" s="148">
        <f>+(I_VENDITE!$D136/30)*I_VENDITE!P190</f>
        <v>1000</v>
      </c>
      <c r="R286" s="148">
        <f>+(I_VENDITE!$D136/30)*I_VENDITE!Q190</f>
        <v>1000</v>
      </c>
      <c r="S286" s="148">
        <f>+(I_VENDITE!$D136/30)*I_VENDITE!R190</f>
        <v>1000</v>
      </c>
      <c r="T286" s="148">
        <f>+(I_VENDITE!$D136/30)*I_VENDITE!S190</f>
        <v>1000</v>
      </c>
      <c r="U286" s="148">
        <f>+(I_VENDITE!$D136/30)*I_VENDITE!T190</f>
        <v>1000</v>
      </c>
      <c r="V286" s="148">
        <f>+(I_VENDITE!$D136/30)*I_VENDITE!U190</f>
        <v>1000</v>
      </c>
      <c r="W286" s="148">
        <f>+(I_VENDITE!$D136/30)*I_VENDITE!V190</f>
        <v>1000</v>
      </c>
      <c r="X286" s="148">
        <f>+(I_VENDITE!$D136/30)*I_VENDITE!W190</f>
        <v>1000</v>
      </c>
      <c r="Y286" s="148">
        <f>+(I_VENDITE!$D136/30)*I_VENDITE!X190</f>
        <v>1000</v>
      </c>
      <c r="Z286" s="148">
        <f>+(I_VENDITE!$D136/30)*I_VENDITE!Y190</f>
        <v>1000</v>
      </c>
      <c r="AA286" s="148">
        <f>+(I_VENDITE!$D136/30)*I_VENDITE!Z190</f>
        <v>1000</v>
      </c>
      <c r="AB286" s="148">
        <f>+(I_VENDITE!$D136/30)*I_VENDITE!AA190</f>
        <v>1000</v>
      </c>
      <c r="AC286" s="148">
        <f>+(I_VENDITE!$D136/30)*I_VENDITE!AB190</f>
        <v>1000</v>
      </c>
      <c r="AD286" s="148">
        <f>+(I_VENDITE!$D136/30)*I_VENDITE!AC190</f>
        <v>1000</v>
      </c>
      <c r="AE286" s="148">
        <f>+(I_VENDITE!$D136/30)*I_VENDITE!AD190</f>
        <v>1000</v>
      </c>
      <c r="AF286" s="148">
        <f>+(I_VENDITE!$D136/30)*I_VENDITE!AE190</f>
        <v>1000</v>
      </c>
      <c r="AG286" s="148">
        <f>+(I_VENDITE!$D136/30)*I_VENDITE!AF190</f>
        <v>1000</v>
      </c>
      <c r="AH286" s="148">
        <f>+(I_VENDITE!$D136/30)*I_VENDITE!AG190</f>
        <v>1000</v>
      </c>
      <c r="AI286" s="148">
        <f>+(I_VENDITE!$D136/30)*I_VENDITE!AH190</f>
        <v>1000</v>
      </c>
      <c r="AJ286" s="148">
        <f>+(I_VENDITE!$D136/30)*I_VENDITE!AI190</f>
        <v>1000</v>
      </c>
      <c r="AK286" s="148">
        <f>+(I_VENDITE!$D136/30)*I_VENDITE!AJ190</f>
        <v>1000</v>
      </c>
      <c r="AL286" s="148">
        <f>+(I_VENDITE!$D136/30)*I_VENDITE!AK190</f>
        <v>1000</v>
      </c>
      <c r="AM286" s="148">
        <f>+(I_VENDITE!$D136/30)*I_VENDITE!AL190</f>
        <v>1000</v>
      </c>
      <c r="AN286" s="148">
        <f>+(I_VENDITE!$D136/30)*I_VENDITE!AM190</f>
        <v>1000</v>
      </c>
    </row>
    <row r="287" spans="4:40" ht="15" x14ac:dyDescent="0.25">
      <c r="D287" s="28" t="str">
        <f t="shared" si="57"/>
        <v>Farmaco 17</v>
      </c>
      <c r="E287" s="148">
        <f>+(I_VENDITE!$D137/30)*I_VENDITE!D191</f>
        <v>1000</v>
      </c>
      <c r="F287" s="148">
        <f>+(I_VENDITE!$D137/30)*I_VENDITE!E191</f>
        <v>1000</v>
      </c>
      <c r="G287" s="148">
        <f>+(I_VENDITE!$D137/30)*I_VENDITE!F191</f>
        <v>1000</v>
      </c>
      <c r="H287" s="148">
        <f>+(I_VENDITE!$D137/30)*I_VENDITE!G191</f>
        <v>1000</v>
      </c>
      <c r="I287" s="148">
        <f>+(I_VENDITE!$D137/30)*I_VENDITE!H191</f>
        <v>1000</v>
      </c>
      <c r="J287" s="148">
        <f>+(I_VENDITE!$D137/30)*I_VENDITE!I191</f>
        <v>1000</v>
      </c>
      <c r="K287" s="148">
        <f>+(I_VENDITE!$D137/30)*I_VENDITE!J191</f>
        <v>1000</v>
      </c>
      <c r="L287" s="148">
        <f>+(I_VENDITE!$D137/30)*I_VENDITE!K191</f>
        <v>1000</v>
      </c>
      <c r="M287" s="148">
        <f>+(I_VENDITE!$D137/30)*I_VENDITE!L191</f>
        <v>1000</v>
      </c>
      <c r="N287" s="148">
        <f>+(I_VENDITE!$D137/30)*I_VENDITE!M191</f>
        <v>1000</v>
      </c>
      <c r="O287" s="148">
        <f>+(I_VENDITE!$D137/30)*I_VENDITE!N191</f>
        <v>1000</v>
      </c>
      <c r="P287" s="148">
        <f>+(I_VENDITE!$D137/30)*I_VENDITE!O191</f>
        <v>1000</v>
      </c>
      <c r="Q287" s="148">
        <f>+(I_VENDITE!$D137/30)*I_VENDITE!P191</f>
        <v>1000</v>
      </c>
      <c r="R287" s="148">
        <f>+(I_VENDITE!$D137/30)*I_VENDITE!Q191</f>
        <v>1000</v>
      </c>
      <c r="S287" s="148">
        <f>+(I_VENDITE!$D137/30)*I_VENDITE!R191</f>
        <v>1000</v>
      </c>
      <c r="T287" s="148">
        <f>+(I_VENDITE!$D137/30)*I_VENDITE!S191</f>
        <v>1000</v>
      </c>
      <c r="U287" s="148">
        <f>+(I_VENDITE!$D137/30)*I_VENDITE!T191</f>
        <v>1000</v>
      </c>
      <c r="V287" s="148">
        <f>+(I_VENDITE!$D137/30)*I_VENDITE!U191</f>
        <v>1000</v>
      </c>
      <c r="W287" s="148">
        <f>+(I_VENDITE!$D137/30)*I_VENDITE!V191</f>
        <v>1000</v>
      </c>
      <c r="X287" s="148">
        <f>+(I_VENDITE!$D137/30)*I_VENDITE!W191</f>
        <v>1000</v>
      </c>
      <c r="Y287" s="148">
        <f>+(I_VENDITE!$D137/30)*I_VENDITE!X191</f>
        <v>1000</v>
      </c>
      <c r="Z287" s="148">
        <f>+(I_VENDITE!$D137/30)*I_VENDITE!Y191</f>
        <v>1000</v>
      </c>
      <c r="AA287" s="148">
        <f>+(I_VENDITE!$D137/30)*I_VENDITE!Z191</f>
        <v>1000</v>
      </c>
      <c r="AB287" s="148">
        <f>+(I_VENDITE!$D137/30)*I_VENDITE!AA191</f>
        <v>1000</v>
      </c>
      <c r="AC287" s="148">
        <f>+(I_VENDITE!$D137/30)*I_VENDITE!AB191</f>
        <v>1000</v>
      </c>
      <c r="AD287" s="148">
        <f>+(I_VENDITE!$D137/30)*I_VENDITE!AC191</f>
        <v>1000</v>
      </c>
      <c r="AE287" s="148">
        <f>+(I_VENDITE!$D137/30)*I_VENDITE!AD191</f>
        <v>1000</v>
      </c>
      <c r="AF287" s="148">
        <f>+(I_VENDITE!$D137/30)*I_VENDITE!AE191</f>
        <v>1000</v>
      </c>
      <c r="AG287" s="148">
        <f>+(I_VENDITE!$D137/30)*I_VENDITE!AF191</f>
        <v>1000</v>
      </c>
      <c r="AH287" s="148">
        <f>+(I_VENDITE!$D137/30)*I_VENDITE!AG191</f>
        <v>1000</v>
      </c>
      <c r="AI287" s="148">
        <f>+(I_VENDITE!$D137/30)*I_VENDITE!AH191</f>
        <v>1000</v>
      </c>
      <c r="AJ287" s="148">
        <f>+(I_VENDITE!$D137/30)*I_VENDITE!AI191</f>
        <v>1000</v>
      </c>
      <c r="AK287" s="148">
        <f>+(I_VENDITE!$D137/30)*I_VENDITE!AJ191</f>
        <v>1000</v>
      </c>
      <c r="AL287" s="148">
        <f>+(I_VENDITE!$D137/30)*I_VENDITE!AK191</f>
        <v>1000</v>
      </c>
      <c r="AM287" s="148">
        <f>+(I_VENDITE!$D137/30)*I_VENDITE!AL191</f>
        <v>1000</v>
      </c>
      <c r="AN287" s="148">
        <f>+(I_VENDITE!$D137/30)*I_VENDITE!AM191</f>
        <v>1000</v>
      </c>
    </row>
    <row r="288" spans="4:40" ht="15" x14ac:dyDescent="0.25">
      <c r="D288" s="28" t="str">
        <f t="shared" si="57"/>
        <v>Farmaco 18</v>
      </c>
      <c r="E288" s="148">
        <f>+(I_VENDITE!$D138/30)*I_VENDITE!D192</f>
        <v>1000</v>
      </c>
      <c r="F288" s="148">
        <f>+(I_VENDITE!$D138/30)*I_VENDITE!E192</f>
        <v>1000</v>
      </c>
      <c r="G288" s="148">
        <f>+(I_VENDITE!$D138/30)*I_VENDITE!F192</f>
        <v>1000</v>
      </c>
      <c r="H288" s="148">
        <f>+(I_VENDITE!$D138/30)*I_VENDITE!G192</f>
        <v>1000</v>
      </c>
      <c r="I288" s="148">
        <f>+(I_VENDITE!$D138/30)*I_VENDITE!H192</f>
        <v>1000</v>
      </c>
      <c r="J288" s="148">
        <f>+(I_VENDITE!$D138/30)*I_VENDITE!I192</f>
        <v>1000</v>
      </c>
      <c r="K288" s="148">
        <f>+(I_VENDITE!$D138/30)*I_VENDITE!J192</f>
        <v>1000</v>
      </c>
      <c r="L288" s="148">
        <f>+(I_VENDITE!$D138/30)*I_VENDITE!K192</f>
        <v>1000</v>
      </c>
      <c r="M288" s="148">
        <f>+(I_VENDITE!$D138/30)*I_VENDITE!L192</f>
        <v>1000</v>
      </c>
      <c r="N288" s="148">
        <f>+(I_VENDITE!$D138/30)*I_VENDITE!M192</f>
        <v>1000</v>
      </c>
      <c r="O288" s="148">
        <f>+(I_VENDITE!$D138/30)*I_VENDITE!N192</f>
        <v>1000</v>
      </c>
      <c r="P288" s="148">
        <f>+(I_VENDITE!$D138/30)*I_VENDITE!O192</f>
        <v>1000</v>
      </c>
      <c r="Q288" s="148">
        <f>+(I_VENDITE!$D138/30)*I_VENDITE!P192</f>
        <v>1000</v>
      </c>
      <c r="R288" s="148">
        <f>+(I_VENDITE!$D138/30)*I_VENDITE!Q192</f>
        <v>1000</v>
      </c>
      <c r="S288" s="148">
        <f>+(I_VENDITE!$D138/30)*I_VENDITE!R192</f>
        <v>1000</v>
      </c>
      <c r="T288" s="148">
        <f>+(I_VENDITE!$D138/30)*I_VENDITE!S192</f>
        <v>1000</v>
      </c>
      <c r="U288" s="148">
        <f>+(I_VENDITE!$D138/30)*I_VENDITE!T192</f>
        <v>1000</v>
      </c>
      <c r="V288" s="148">
        <f>+(I_VENDITE!$D138/30)*I_VENDITE!U192</f>
        <v>1000</v>
      </c>
      <c r="W288" s="148">
        <f>+(I_VENDITE!$D138/30)*I_VENDITE!V192</f>
        <v>1000</v>
      </c>
      <c r="X288" s="148">
        <f>+(I_VENDITE!$D138/30)*I_VENDITE!W192</f>
        <v>1000</v>
      </c>
      <c r="Y288" s="148">
        <f>+(I_VENDITE!$D138/30)*I_VENDITE!X192</f>
        <v>1000</v>
      </c>
      <c r="Z288" s="148">
        <f>+(I_VENDITE!$D138/30)*I_VENDITE!Y192</f>
        <v>1000</v>
      </c>
      <c r="AA288" s="148">
        <f>+(I_VENDITE!$D138/30)*I_VENDITE!Z192</f>
        <v>1000</v>
      </c>
      <c r="AB288" s="148">
        <f>+(I_VENDITE!$D138/30)*I_VENDITE!AA192</f>
        <v>1000</v>
      </c>
      <c r="AC288" s="148">
        <f>+(I_VENDITE!$D138/30)*I_VENDITE!AB192</f>
        <v>1000</v>
      </c>
      <c r="AD288" s="148">
        <f>+(I_VENDITE!$D138/30)*I_VENDITE!AC192</f>
        <v>1000</v>
      </c>
      <c r="AE288" s="148">
        <f>+(I_VENDITE!$D138/30)*I_VENDITE!AD192</f>
        <v>1000</v>
      </c>
      <c r="AF288" s="148">
        <f>+(I_VENDITE!$D138/30)*I_VENDITE!AE192</f>
        <v>1000</v>
      </c>
      <c r="AG288" s="148">
        <f>+(I_VENDITE!$D138/30)*I_VENDITE!AF192</f>
        <v>1000</v>
      </c>
      <c r="AH288" s="148">
        <f>+(I_VENDITE!$D138/30)*I_VENDITE!AG192</f>
        <v>1000</v>
      </c>
      <c r="AI288" s="148">
        <f>+(I_VENDITE!$D138/30)*I_VENDITE!AH192</f>
        <v>1000</v>
      </c>
      <c r="AJ288" s="148">
        <f>+(I_VENDITE!$D138/30)*I_VENDITE!AI192</f>
        <v>1000</v>
      </c>
      <c r="AK288" s="148">
        <f>+(I_VENDITE!$D138/30)*I_VENDITE!AJ192</f>
        <v>1000</v>
      </c>
      <c r="AL288" s="148">
        <f>+(I_VENDITE!$D138/30)*I_VENDITE!AK192</f>
        <v>1000</v>
      </c>
      <c r="AM288" s="148">
        <f>+(I_VENDITE!$D138/30)*I_VENDITE!AL192</f>
        <v>1000</v>
      </c>
      <c r="AN288" s="148">
        <f>+(I_VENDITE!$D138/30)*I_VENDITE!AM192</f>
        <v>1000</v>
      </c>
    </row>
    <row r="289" spans="4:40" ht="15" x14ac:dyDescent="0.25">
      <c r="D289" s="28" t="str">
        <f t="shared" si="57"/>
        <v>Farmaco 19</v>
      </c>
      <c r="E289" s="148">
        <f>+(I_VENDITE!$D139/30)*I_VENDITE!D193</f>
        <v>1000</v>
      </c>
      <c r="F289" s="148">
        <f>+(I_VENDITE!$D139/30)*I_VENDITE!E193</f>
        <v>1000</v>
      </c>
      <c r="G289" s="148">
        <f>+(I_VENDITE!$D139/30)*I_VENDITE!F193</f>
        <v>1000</v>
      </c>
      <c r="H289" s="148">
        <f>+(I_VENDITE!$D139/30)*I_VENDITE!G193</f>
        <v>1000</v>
      </c>
      <c r="I289" s="148">
        <f>+(I_VENDITE!$D139/30)*I_VENDITE!H193</f>
        <v>1000</v>
      </c>
      <c r="J289" s="148">
        <f>+(I_VENDITE!$D139/30)*I_VENDITE!I193</f>
        <v>1000</v>
      </c>
      <c r="K289" s="148">
        <f>+(I_VENDITE!$D139/30)*I_VENDITE!J193</f>
        <v>1000</v>
      </c>
      <c r="L289" s="148">
        <f>+(I_VENDITE!$D139/30)*I_VENDITE!K193</f>
        <v>1000</v>
      </c>
      <c r="M289" s="148">
        <f>+(I_VENDITE!$D139/30)*I_VENDITE!L193</f>
        <v>1000</v>
      </c>
      <c r="N289" s="148">
        <f>+(I_VENDITE!$D139/30)*I_VENDITE!M193</f>
        <v>1000</v>
      </c>
      <c r="O289" s="148">
        <f>+(I_VENDITE!$D139/30)*I_VENDITE!N193</f>
        <v>1000</v>
      </c>
      <c r="P289" s="148">
        <f>+(I_VENDITE!$D139/30)*I_VENDITE!O193</f>
        <v>1000</v>
      </c>
      <c r="Q289" s="148">
        <f>+(I_VENDITE!$D139/30)*I_VENDITE!P193</f>
        <v>1000</v>
      </c>
      <c r="R289" s="148">
        <f>+(I_VENDITE!$D139/30)*I_VENDITE!Q193</f>
        <v>1000</v>
      </c>
      <c r="S289" s="148">
        <f>+(I_VENDITE!$D139/30)*I_VENDITE!R193</f>
        <v>1000</v>
      </c>
      <c r="T289" s="148">
        <f>+(I_VENDITE!$D139/30)*I_VENDITE!S193</f>
        <v>1000</v>
      </c>
      <c r="U289" s="148">
        <f>+(I_VENDITE!$D139/30)*I_VENDITE!T193</f>
        <v>1000</v>
      </c>
      <c r="V289" s="148">
        <f>+(I_VENDITE!$D139/30)*I_VENDITE!U193</f>
        <v>1000</v>
      </c>
      <c r="W289" s="148">
        <f>+(I_VENDITE!$D139/30)*I_VENDITE!V193</f>
        <v>1000</v>
      </c>
      <c r="X289" s="148">
        <f>+(I_VENDITE!$D139/30)*I_VENDITE!W193</f>
        <v>1000</v>
      </c>
      <c r="Y289" s="148">
        <f>+(I_VENDITE!$D139/30)*I_VENDITE!X193</f>
        <v>1000</v>
      </c>
      <c r="Z289" s="148">
        <f>+(I_VENDITE!$D139/30)*I_VENDITE!Y193</f>
        <v>1000</v>
      </c>
      <c r="AA289" s="148">
        <f>+(I_VENDITE!$D139/30)*I_VENDITE!Z193</f>
        <v>1000</v>
      </c>
      <c r="AB289" s="148">
        <f>+(I_VENDITE!$D139/30)*I_VENDITE!AA193</f>
        <v>1000</v>
      </c>
      <c r="AC289" s="148">
        <f>+(I_VENDITE!$D139/30)*I_VENDITE!AB193</f>
        <v>1000</v>
      </c>
      <c r="AD289" s="148">
        <f>+(I_VENDITE!$D139/30)*I_VENDITE!AC193</f>
        <v>1000</v>
      </c>
      <c r="AE289" s="148">
        <f>+(I_VENDITE!$D139/30)*I_VENDITE!AD193</f>
        <v>1000</v>
      </c>
      <c r="AF289" s="148">
        <f>+(I_VENDITE!$D139/30)*I_VENDITE!AE193</f>
        <v>1000</v>
      </c>
      <c r="AG289" s="148">
        <f>+(I_VENDITE!$D139/30)*I_VENDITE!AF193</f>
        <v>1000</v>
      </c>
      <c r="AH289" s="148">
        <f>+(I_VENDITE!$D139/30)*I_VENDITE!AG193</f>
        <v>1000</v>
      </c>
      <c r="AI289" s="148">
        <f>+(I_VENDITE!$D139/30)*I_VENDITE!AH193</f>
        <v>1000</v>
      </c>
      <c r="AJ289" s="148">
        <f>+(I_VENDITE!$D139/30)*I_VENDITE!AI193</f>
        <v>1000</v>
      </c>
      <c r="AK289" s="148">
        <f>+(I_VENDITE!$D139/30)*I_VENDITE!AJ193</f>
        <v>1000</v>
      </c>
      <c r="AL289" s="148">
        <f>+(I_VENDITE!$D139/30)*I_VENDITE!AK193</f>
        <v>1000</v>
      </c>
      <c r="AM289" s="148">
        <f>+(I_VENDITE!$D139/30)*I_VENDITE!AL193</f>
        <v>1000</v>
      </c>
      <c r="AN289" s="148">
        <f>+(I_VENDITE!$D139/30)*I_VENDITE!AM193</f>
        <v>1000</v>
      </c>
    </row>
    <row r="290" spans="4:40" ht="15" x14ac:dyDescent="0.25">
      <c r="D290" s="28" t="str">
        <f t="shared" si="57"/>
        <v>Farmaco 20</v>
      </c>
      <c r="E290" s="148">
        <f>+(I_VENDITE!$D140/30)*I_VENDITE!D194</f>
        <v>1000</v>
      </c>
      <c r="F290" s="148">
        <f>+(I_VENDITE!$D140/30)*I_VENDITE!E194</f>
        <v>1000</v>
      </c>
      <c r="G290" s="148">
        <f>+(I_VENDITE!$D140/30)*I_VENDITE!F194</f>
        <v>1000</v>
      </c>
      <c r="H290" s="148">
        <f>+(I_VENDITE!$D140/30)*I_VENDITE!G194</f>
        <v>1000</v>
      </c>
      <c r="I290" s="148">
        <f>+(I_VENDITE!$D140/30)*I_VENDITE!H194</f>
        <v>1000</v>
      </c>
      <c r="J290" s="148">
        <f>+(I_VENDITE!$D140/30)*I_VENDITE!I194</f>
        <v>1000</v>
      </c>
      <c r="K290" s="148">
        <f>+(I_VENDITE!$D140/30)*I_VENDITE!J194</f>
        <v>1000</v>
      </c>
      <c r="L290" s="148">
        <f>+(I_VENDITE!$D140/30)*I_VENDITE!K194</f>
        <v>1000</v>
      </c>
      <c r="M290" s="148">
        <f>+(I_VENDITE!$D140/30)*I_VENDITE!L194</f>
        <v>1000</v>
      </c>
      <c r="N290" s="148">
        <f>+(I_VENDITE!$D140/30)*I_VENDITE!M194</f>
        <v>1000</v>
      </c>
      <c r="O290" s="148">
        <f>+(I_VENDITE!$D140/30)*I_VENDITE!N194</f>
        <v>1000</v>
      </c>
      <c r="P290" s="148">
        <f>+(I_VENDITE!$D140/30)*I_VENDITE!O194</f>
        <v>1000</v>
      </c>
      <c r="Q290" s="148">
        <f>+(I_VENDITE!$D140/30)*I_VENDITE!P194</f>
        <v>1000</v>
      </c>
      <c r="R290" s="148">
        <f>+(I_VENDITE!$D140/30)*I_VENDITE!Q194</f>
        <v>1000</v>
      </c>
      <c r="S290" s="148">
        <f>+(I_VENDITE!$D140/30)*I_VENDITE!R194</f>
        <v>1000</v>
      </c>
      <c r="T290" s="148">
        <f>+(I_VENDITE!$D140/30)*I_VENDITE!S194</f>
        <v>1000</v>
      </c>
      <c r="U290" s="148">
        <f>+(I_VENDITE!$D140/30)*I_VENDITE!T194</f>
        <v>1000</v>
      </c>
      <c r="V290" s="148">
        <f>+(I_VENDITE!$D140/30)*I_VENDITE!U194</f>
        <v>1000</v>
      </c>
      <c r="W290" s="148">
        <f>+(I_VENDITE!$D140/30)*I_VENDITE!V194</f>
        <v>1000</v>
      </c>
      <c r="X290" s="148">
        <f>+(I_VENDITE!$D140/30)*I_VENDITE!W194</f>
        <v>1000</v>
      </c>
      <c r="Y290" s="148">
        <f>+(I_VENDITE!$D140/30)*I_VENDITE!X194</f>
        <v>1000</v>
      </c>
      <c r="Z290" s="148">
        <f>+(I_VENDITE!$D140/30)*I_VENDITE!Y194</f>
        <v>1000</v>
      </c>
      <c r="AA290" s="148">
        <f>+(I_VENDITE!$D140/30)*I_VENDITE!Z194</f>
        <v>1000</v>
      </c>
      <c r="AB290" s="148">
        <f>+(I_VENDITE!$D140/30)*I_VENDITE!AA194</f>
        <v>1000</v>
      </c>
      <c r="AC290" s="148">
        <f>+(I_VENDITE!$D140/30)*I_VENDITE!AB194</f>
        <v>1000</v>
      </c>
      <c r="AD290" s="148">
        <f>+(I_VENDITE!$D140/30)*I_VENDITE!AC194</f>
        <v>1000</v>
      </c>
      <c r="AE290" s="148">
        <f>+(I_VENDITE!$D140/30)*I_VENDITE!AD194</f>
        <v>1000</v>
      </c>
      <c r="AF290" s="148">
        <f>+(I_VENDITE!$D140/30)*I_VENDITE!AE194</f>
        <v>1000</v>
      </c>
      <c r="AG290" s="148">
        <f>+(I_VENDITE!$D140/30)*I_VENDITE!AF194</f>
        <v>1000</v>
      </c>
      <c r="AH290" s="148">
        <f>+(I_VENDITE!$D140/30)*I_VENDITE!AG194</f>
        <v>1000</v>
      </c>
      <c r="AI290" s="148">
        <f>+(I_VENDITE!$D140/30)*I_VENDITE!AH194</f>
        <v>1000</v>
      </c>
      <c r="AJ290" s="148">
        <f>+(I_VENDITE!$D140/30)*I_VENDITE!AI194</f>
        <v>1000</v>
      </c>
      <c r="AK290" s="148">
        <f>+(I_VENDITE!$D140/30)*I_VENDITE!AJ194</f>
        <v>1000</v>
      </c>
      <c r="AL290" s="148">
        <f>+(I_VENDITE!$D140/30)*I_VENDITE!AK194</f>
        <v>1000</v>
      </c>
      <c r="AM290" s="148">
        <f>+(I_VENDITE!$D140/30)*I_VENDITE!AL194</f>
        <v>1000</v>
      </c>
      <c r="AN290" s="148">
        <f>+(I_VENDITE!$D140/30)*I_VENDITE!AM194</f>
        <v>1000</v>
      </c>
    </row>
    <row r="291" spans="4:40" ht="15" x14ac:dyDescent="0.25">
      <c r="D291" s="28" t="str">
        <f t="shared" si="57"/>
        <v>Farmaco 21</v>
      </c>
      <c r="E291" s="148">
        <f>+(I_VENDITE!$D141/30)*I_VENDITE!D195</f>
        <v>1000</v>
      </c>
      <c r="F291" s="148">
        <f>+(I_VENDITE!$D141/30)*I_VENDITE!E195</f>
        <v>1000</v>
      </c>
      <c r="G291" s="148">
        <f>+(I_VENDITE!$D141/30)*I_VENDITE!F195</f>
        <v>1000</v>
      </c>
      <c r="H291" s="148">
        <f>+(I_VENDITE!$D141/30)*I_VENDITE!G195</f>
        <v>1000</v>
      </c>
      <c r="I291" s="148">
        <f>+(I_VENDITE!$D141/30)*I_VENDITE!H195</f>
        <v>1000</v>
      </c>
      <c r="J291" s="148">
        <f>+(I_VENDITE!$D141/30)*I_VENDITE!I195</f>
        <v>1000</v>
      </c>
      <c r="K291" s="148">
        <f>+(I_VENDITE!$D141/30)*I_VENDITE!J195</f>
        <v>1000</v>
      </c>
      <c r="L291" s="148">
        <f>+(I_VENDITE!$D141/30)*I_VENDITE!K195</f>
        <v>1000</v>
      </c>
      <c r="M291" s="148">
        <f>+(I_VENDITE!$D141/30)*I_VENDITE!L195</f>
        <v>1000</v>
      </c>
      <c r="N291" s="148">
        <f>+(I_VENDITE!$D141/30)*I_VENDITE!M195</f>
        <v>1000</v>
      </c>
      <c r="O291" s="148">
        <f>+(I_VENDITE!$D141/30)*I_VENDITE!N195</f>
        <v>1000</v>
      </c>
      <c r="P291" s="148">
        <f>+(I_VENDITE!$D141/30)*I_VENDITE!O195</f>
        <v>1000</v>
      </c>
      <c r="Q291" s="148">
        <f>+(I_VENDITE!$D141/30)*I_VENDITE!P195</f>
        <v>1000</v>
      </c>
      <c r="R291" s="148">
        <f>+(I_VENDITE!$D141/30)*I_VENDITE!Q195</f>
        <v>1000</v>
      </c>
      <c r="S291" s="148">
        <f>+(I_VENDITE!$D141/30)*I_VENDITE!R195</f>
        <v>1000</v>
      </c>
      <c r="T291" s="148">
        <f>+(I_VENDITE!$D141/30)*I_VENDITE!S195</f>
        <v>1000</v>
      </c>
      <c r="U291" s="148">
        <f>+(I_VENDITE!$D141/30)*I_VENDITE!T195</f>
        <v>1000</v>
      </c>
      <c r="V291" s="148">
        <f>+(I_VENDITE!$D141/30)*I_VENDITE!U195</f>
        <v>1000</v>
      </c>
      <c r="W291" s="148">
        <f>+(I_VENDITE!$D141/30)*I_VENDITE!V195</f>
        <v>1000</v>
      </c>
      <c r="X291" s="148">
        <f>+(I_VENDITE!$D141/30)*I_VENDITE!W195</f>
        <v>1000</v>
      </c>
      <c r="Y291" s="148">
        <f>+(I_VENDITE!$D141/30)*I_VENDITE!X195</f>
        <v>1000</v>
      </c>
      <c r="Z291" s="148">
        <f>+(I_VENDITE!$D141/30)*I_VENDITE!Y195</f>
        <v>1000</v>
      </c>
      <c r="AA291" s="148">
        <f>+(I_VENDITE!$D141/30)*I_VENDITE!Z195</f>
        <v>1000</v>
      </c>
      <c r="AB291" s="148">
        <f>+(I_VENDITE!$D141/30)*I_VENDITE!AA195</f>
        <v>1000</v>
      </c>
      <c r="AC291" s="148">
        <f>+(I_VENDITE!$D141/30)*I_VENDITE!AB195</f>
        <v>1000</v>
      </c>
      <c r="AD291" s="148">
        <f>+(I_VENDITE!$D141/30)*I_VENDITE!AC195</f>
        <v>1000</v>
      </c>
      <c r="AE291" s="148">
        <f>+(I_VENDITE!$D141/30)*I_VENDITE!AD195</f>
        <v>1000</v>
      </c>
      <c r="AF291" s="148">
        <f>+(I_VENDITE!$D141/30)*I_VENDITE!AE195</f>
        <v>1000</v>
      </c>
      <c r="AG291" s="148">
        <f>+(I_VENDITE!$D141/30)*I_VENDITE!AF195</f>
        <v>1000</v>
      </c>
      <c r="AH291" s="148">
        <f>+(I_VENDITE!$D141/30)*I_VENDITE!AG195</f>
        <v>1000</v>
      </c>
      <c r="AI291" s="148">
        <f>+(I_VENDITE!$D141/30)*I_VENDITE!AH195</f>
        <v>1000</v>
      </c>
      <c r="AJ291" s="148">
        <f>+(I_VENDITE!$D141/30)*I_VENDITE!AI195</f>
        <v>1000</v>
      </c>
      <c r="AK291" s="148">
        <f>+(I_VENDITE!$D141/30)*I_VENDITE!AJ195</f>
        <v>1000</v>
      </c>
      <c r="AL291" s="148">
        <f>+(I_VENDITE!$D141/30)*I_VENDITE!AK195</f>
        <v>1000</v>
      </c>
      <c r="AM291" s="148">
        <f>+(I_VENDITE!$D141/30)*I_VENDITE!AL195</f>
        <v>1000</v>
      </c>
      <c r="AN291" s="148">
        <f>+(I_VENDITE!$D141/30)*I_VENDITE!AM195</f>
        <v>1000</v>
      </c>
    </row>
    <row r="292" spans="4:40" ht="15" x14ac:dyDescent="0.25">
      <c r="D292" s="28" t="str">
        <f t="shared" si="57"/>
        <v>Farmaco 22</v>
      </c>
      <c r="E292" s="148">
        <f>+(I_VENDITE!$D142/30)*I_VENDITE!D196</f>
        <v>1000</v>
      </c>
      <c r="F292" s="148">
        <f>+(I_VENDITE!$D142/30)*I_VENDITE!E196</f>
        <v>1000</v>
      </c>
      <c r="G292" s="148">
        <f>+(I_VENDITE!$D142/30)*I_VENDITE!F196</f>
        <v>1000</v>
      </c>
      <c r="H292" s="148">
        <f>+(I_VENDITE!$D142/30)*I_VENDITE!G196</f>
        <v>1000</v>
      </c>
      <c r="I292" s="148">
        <f>+(I_VENDITE!$D142/30)*I_VENDITE!H196</f>
        <v>1000</v>
      </c>
      <c r="J292" s="148">
        <f>+(I_VENDITE!$D142/30)*I_VENDITE!I196</f>
        <v>1000</v>
      </c>
      <c r="K292" s="148">
        <f>+(I_VENDITE!$D142/30)*I_VENDITE!J196</f>
        <v>1000</v>
      </c>
      <c r="L292" s="148">
        <f>+(I_VENDITE!$D142/30)*I_VENDITE!K196</f>
        <v>1000</v>
      </c>
      <c r="M292" s="148">
        <f>+(I_VENDITE!$D142/30)*I_VENDITE!L196</f>
        <v>1000</v>
      </c>
      <c r="N292" s="148">
        <f>+(I_VENDITE!$D142/30)*I_VENDITE!M196</f>
        <v>1000</v>
      </c>
      <c r="O292" s="148">
        <f>+(I_VENDITE!$D142/30)*I_VENDITE!N196</f>
        <v>1000</v>
      </c>
      <c r="P292" s="148">
        <f>+(I_VENDITE!$D142/30)*I_VENDITE!O196</f>
        <v>1000</v>
      </c>
      <c r="Q292" s="148">
        <f>+(I_VENDITE!$D142/30)*I_VENDITE!P196</f>
        <v>1000</v>
      </c>
      <c r="R292" s="148">
        <f>+(I_VENDITE!$D142/30)*I_VENDITE!Q196</f>
        <v>1000</v>
      </c>
      <c r="S292" s="148">
        <f>+(I_VENDITE!$D142/30)*I_VENDITE!R196</f>
        <v>1000</v>
      </c>
      <c r="T292" s="148">
        <f>+(I_VENDITE!$D142/30)*I_VENDITE!S196</f>
        <v>1000</v>
      </c>
      <c r="U292" s="148">
        <f>+(I_VENDITE!$D142/30)*I_VENDITE!T196</f>
        <v>1000</v>
      </c>
      <c r="V292" s="148">
        <f>+(I_VENDITE!$D142/30)*I_VENDITE!U196</f>
        <v>1000</v>
      </c>
      <c r="W292" s="148">
        <f>+(I_VENDITE!$D142/30)*I_VENDITE!V196</f>
        <v>1000</v>
      </c>
      <c r="X292" s="148">
        <f>+(I_VENDITE!$D142/30)*I_VENDITE!W196</f>
        <v>1000</v>
      </c>
      <c r="Y292" s="148">
        <f>+(I_VENDITE!$D142/30)*I_VENDITE!X196</f>
        <v>1000</v>
      </c>
      <c r="Z292" s="148">
        <f>+(I_VENDITE!$D142/30)*I_VENDITE!Y196</f>
        <v>1000</v>
      </c>
      <c r="AA292" s="148">
        <f>+(I_VENDITE!$D142/30)*I_VENDITE!Z196</f>
        <v>1000</v>
      </c>
      <c r="AB292" s="148">
        <f>+(I_VENDITE!$D142/30)*I_VENDITE!AA196</f>
        <v>1000</v>
      </c>
      <c r="AC292" s="148">
        <f>+(I_VENDITE!$D142/30)*I_VENDITE!AB196</f>
        <v>1000</v>
      </c>
      <c r="AD292" s="148">
        <f>+(I_VENDITE!$D142/30)*I_VENDITE!AC196</f>
        <v>1000</v>
      </c>
      <c r="AE292" s="148">
        <f>+(I_VENDITE!$D142/30)*I_VENDITE!AD196</f>
        <v>1000</v>
      </c>
      <c r="AF292" s="148">
        <f>+(I_VENDITE!$D142/30)*I_VENDITE!AE196</f>
        <v>1000</v>
      </c>
      <c r="AG292" s="148">
        <f>+(I_VENDITE!$D142/30)*I_VENDITE!AF196</f>
        <v>1000</v>
      </c>
      <c r="AH292" s="148">
        <f>+(I_VENDITE!$D142/30)*I_VENDITE!AG196</f>
        <v>1000</v>
      </c>
      <c r="AI292" s="148">
        <f>+(I_VENDITE!$D142/30)*I_VENDITE!AH196</f>
        <v>1000</v>
      </c>
      <c r="AJ292" s="148">
        <f>+(I_VENDITE!$D142/30)*I_VENDITE!AI196</f>
        <v>1000</v>
      </c>
      <c r="AK292" s="148">
        <f>+(I_VENDITE!$D142/30)*I_VENDITE!AJ196</f>
        <v>1000</v>
      </c>
      <c r="AL292" s="148">
        <f>+(I_VENDITE!$D142/30)*I_VENDITE!AK196</f>
        <v>1000</v>
      </c>
      <c r="AM292" s="148">
        <f>+(I_VENDITE!$D142/30)*I_VENDITE!AL196</f>
        <v>1000</v>
      </c>
      <c r="AN292" s="148">
        <f>+(I_VENDITE!$D142/30)*I_VENDITE!AM196</f>
        <v>1000</v>
      </c>
    </row>
    <row r="293" spans="4:40" ht="15" x14ac:dyDescent="0.25">
      <c r="D293" s="28" t="str">
        <f t="shared" si="57"/>
        <v>Farmaco 23</v>
      </c>
      <c r="E293" s="148">
        <f>+(I_VENDITE!$D143/30)*I_VENDITE!D197</f>
        <v>1000</v>
      </c>
      <c r="F293" s="148">
        <f>+(I_VENDITE!$D143/30)*I_VENDITE!E197</f>
        <v>1000</v>
      </c>
      <c r="G293" s="148">
        <f>+(I_VENDITE!$D143/30)*I_VENDITE!F197</f>
        <v>1000</v>
      </c>
      <c r="H293" s="148">
        <f>+(I_VENDITE!$D143/30)*I_VENDITE!G197</f>
        <v>1000</v>
      </c>
      <c r="I293" s="148">
        <f>+(I_VENDITE!$D143/30)*I_VENDITE!H197</f>
        <v>1000</v>
      </c>
      <c r="J293" s="148">
        <f>+(I_VENDITE!$D143/30)*I_VENDITE!I197</f>
        <v>1000</v>
      </c>
      <c r="K293" s="148">
        <f>+(I_VENDITE!$D143/30)*I_VENDITE!J197</f>
        <v>1000</v>
      </c>
      <c r="L293" s="148">
        <f>+(I_VENDITE!$D143/30)*I_VENDITE!K197</f>
        <v>1000</v>
      </c>
      <c r="M293" s="148">
        <f>+(I_VENDITE!$D143/30)*I_VENDITE!L197</f>
        <v>1000</v>
      </c>
      <c r="N293" s="148">
        <f>+(I_VENDITE!$D143/30)*I_VENDITE!M197</f>
        <v>1000</v>
      </c>
      <c r="O293" s="148">
        <f>+(I_VENDITE!$D143/30)*I_VENDITE!N197</f>
        <v>1000</v>
      </c>
      <c r="P293" s="148">
        <f>+(I_VENDITE!$D143/30)*I_VENDITE!O197</f>
        <v>1000</v>
      </c>
      <c r="Q293" s="148">
        <f>+(I_VENDITE!$D143/30)*I_VENDITE!P197</f>
        <v>1000</v>
      </c>
      <c r="R293" s="148">
        <f>+(I_VENDITE!$D143/30)*I_VENDITE!Q197</f>
        <v>1000</v>
      </c>
      <c r="S293" s="148">
        <f>+(I_VENDITE!$D143/30)*I_VENDITE!R197</f>
        <v>1000</v>
      </c>
      <c r="T293" s="148">
        <f>+(I_VENDITE!$D143/30)*I_VENDITE!S197</f>
        <v>1000</v>
      </c>
      <c r="U293" s="148">
        <f>+(I_VENDITE!$D143/30)*I_VENDITE!T197</f>
        <v>1000</v>
      </c>
      <c r="V293" s="148">
        <f>+(I_VENDITE!$D143/30)*I_VENDITE!U197</f>
        <v>1000</v>
      </c>
      <c r="W293" s="148">
        <f>+(I_VENDITE!$D143/30)*I_VENDITE!V197</f>
        <v>1000</v>
      </c>
      <c r="X293" s="148">
        <f>+(I_VENDITE!$D143/30)*I_VENDITE!W197</f>
        <v>1000</v>
      </c>
      <c r="Y293" s="148">
        <f>+(I_VENDITE!$D143/30)*I_VENDITE!X197</f>
        <v>1000</v>
      </c>
      <c r="Z293" s="148">
        <f>+(I_VENDITE!$D143/30)*I_VENDITE!Y197</f>
        <v>1000</v>
      </c>
      <c r="AA293" s="148">
        <f>+(I_VENDITE!$D143/30)*I_VENDITE!Z197</f>
        <v>1000</v>
      </c>
      <c r="AB293" s="148">
        <f>+(I_VENDITE!$D143/30)*I_VENDITE!AA197</f>
        <v>1000</v>
      </c>
      <c r="AC293" s="148">
        <f>+(I_VENDITE!$D143/30)*I_VENDITE!AB197</f>
        <v>1000</v>
      </c>
      <c r="AD293" s="148">
        <f>+(I_VENDITE!$D143/30)*I_VENDITE!AC197</f>
        <v>1000</v>
      </c>
      <c r="AE293" s="148">
        <f>+(I_VENDITE!$D143/30)*I_VENDITE!AD197</f>
        <v>1000</v>
      </c>
      <c r="AF293" s="148">
        <f>+(I_VENDITE!$D143/30)*I_VENDITE!AE197</f>
        <v>1000</v>
      </c>
      <c r="AG293" s="148">
        <f>+(I_VENDITE!$D143/30)*I_VENDITE!AF197</f>
        <v>1000</v>
      </c>
      <c r="AH293" s="148">
        <f>+(I_VENDITE!$D143/30)*I_VENDITE!AG197</f>
        <v>1000</v>
      </c>
      <c r="AI293" s="148">
        <f>+(I_VENDITE!$D143/30)*I_VENDITE!AH197</f>
        <v>1000</v>
      </c>
      <c r="AJ293" s="148">
        <f>+(I_VENDITE!$D143/30)*I_VENDITE!AI197</f>
        <v>1000</v>
      </c>
      <c r="AK293" s="148">
        <f>+(I_VENDITE!$D143/30)*I_VENDITE!AJ197</f>
        <v>1000</v>
      </c>
      <c r="AL293" s="148">
        <f>+(I_VENDITE!$D143/30)*I_VENDITE!AK197</f>
        <v>1000</v>
      </c>
      <c r="AM293" s="148">
        <f>+(I_VENDITE!$D143/30)*I_VENDITE!AL197</f>
        <v>1000</v>
      </c>
      <c r="AN293" s="148">
        <f>+(I_VENDITE!$D143/30)*I_VENDITE!AM197</f>
        <v>1000</v>
      </c>
    </row>
    <row r="294" spans="4:40" ht="15" x14ac:dyDescent="0.25">
      <c r="D294" s="28" t="str">
        <f t="shared" si="57"/>
        <v>Farmaco 24</v>
      </c>
      <c r="E294" s="148">
        <f>+(I_VENDITE!$D144/30)*I_VENDITE!D198</f>
        <v>1000</v>
      </c>
      <c r="F294" s="148">
        <f>+(I_VENDITE!$D144/30)*I_VENDITE!E198</f>
        <v>1000</v>
      </c>
      <c r="G294" s="148">
        <f>+(I_VENDITE!$D144/30)*I_VENDITE!F198</f>
        <v>1000</v>
      </c>
      <c r="H294" s="148">
        <f>+(I_VENDITE!$D144/30)*I_VENDITE!G198</f>
        <v>1000</v>
      </c>
      <c r="I294" s="148">
        <f>+(I_VENDITE!$D144/30)*I_VENDITE!H198</f>
        <v>1000</v>
      </c>
      <c r="J294" s="148">
        <f>+(I_VENDITE!$D144/30)*I_VENDITE!I198</f>
        <v>1000</v>
      </c>
      <c r="K294" s="148">
        <f>+(I_VENDITE!$D144/30)*I_VENDITE!J198</f>
        <v>1000</v>
      </c>
      <c r="L294" s="148">
        <f>+(I_VENDITE!$D144/30)*I_VENDITE!K198</f>
        <v>1000</v>
      </c>
      <c r="M294" s="148">
        <f>+(I_VENDITE!$D144/30)*I_VENDITE!L198</f>
        <v>1000</v>
      </c>
      <c r="N294" s="148">
        <f>+(I_VENDITE!$D144/30)*I_VENDITE!M198</f>
        <v>1000</v>
      </c>
      <c r="O294" s="148">
        <f>+(I_VENDITE!$D144/30)*I_VENDITE!N198</f>
        <v>1000</v>
      </c>
      <c r="P294" s="148">
        <f>+(I_VENDITE!$D144/30)*I_VENDITE!O198</f>
        <v>1000</v>
      </c>
      <c r="Q294" s="148">
        <f>+(I_VENDITE!$D144/30)*I_VENDITE!P198</f>
        <v>1000</v>
      </c>
      <c r="R294" s="148">
        <f>+(I_VENDITE!$D144/30)*I_VENDITE!Q198</f>
        <v>1000</v>
      </c>
      <c r="S294" s="148">
        <f>+(I_VENDITE!$D144/30)*I_VENDITE!R198</f>
        <v>1000</v>
      </c>
      <c r="T294" s="148">
        <f>+(I_VENDITE!$D144/30)*I_VENDITE!S198</f>
        <v>1000</v>
      </c>
      <c r="U294" s="148">
        <f>+(I_VENDITE!$D144/30)*I_VENDITE!T198</f>
        <v>1000</v>
      </c>
      <c r="V294" s="148">
        <f>+(I_VENDITE!$D144/30)*I_VENDITE!U198</f>
        <v>1000</v>
      </c>
      <c r="W294" s="148">
        <f>+(I_VENDITE!$D144/30)*I_VENDITE!V198</f>
        <v>1000</v>
      </c>
      <c r="X294" s="148">
        <f>+(I_VENDITE!$D144/30)*I_VENDITE!W198</f>
        <v>1000</v>
      </c>
      <c r="Y294" s="148">
        <f>+(I_VENDITE!$D144/30)*I_VENDITE!X198</f>
        <v>1000</v>
      </c>
      <c r="Z294" s="148">
        <f>+(I_VENDITE!$D144/30)*I_VENDITE!Y198</f>
        <v>1000</v>
      </c>
      <c r="AA294" s="148">
        <f>+(I_VENDITE!$D144/30)*I_VENDITE!Z198</f>
        <v>1000</v>
      </c>
      <c r="AB294" s="148">
        <f>+(I_VENDITE!$D144/30)*I_VENDITE!AA198</f>
        <v>1000</v>
      </c>
      <c r="AC294" s="148">
        <f>+(I_VENDITE!$D144/30)*I_VENDITE!AB198</f>
        <v>1000</v>
      </c>
      <c r="AD294" s="148">
        <f>+(I_VENDITE!$D144/30)*I_VENDITE!AC198</f>
        <v>1000</v>
      </c>
      <c r="AE294" s="148">
        <f>+(I_VENDITE!$D144/30)*I_VENDITE!AD198</f>
        <v>1000</v>
      </c>
      <c r="AF294" s="148">
        <f>+(I_VENDITE!$D144/30)*I_VENDITE!AE198</f>
        <v>1000</v>
      </c>
      <c r="AG294" s="148">
        <f>+(I_VENDITE!$D144/30)*I_VENDITE!AF198</f>
        <v>1000</v>
      </c>
      <c r="AH294" s="148">
        <f>+(I_VENDITE!$D144/30)*I_VENDITE!AG198</f>
        <v>1000</v>
      </c>
      <c r="AI294" s="148">
        <f>+(I_VENDITE!$D144/30)*I_VENDITE!AH198</f>
        <v>1000</v>
      </c>
      <c r="AJ294" s="148">
        <f>+(I_VENDITE!$D144/30)*I_VENDITE!AI198</f>
        <v>1000</v>
      </c>
      <c r="AK294" s="148">
        <f>+(I_VENDITE!$D144/30)*I_VENDITE!AJ198</f>
        <v>1000</v>
      </c>
      <c r="AL294" s="148">
        <f>+(I_VENDITE!$D144/30)*I_VENDITE!AK198</f>
        <v>1000</v>
      </c>
      <c r="AM294" s="148">
        <f>+(I_VENDITE!$D144/30)*I_VENDITE!AL198</f>
        <v>1000</v>
      </c>
      <c r="AN294" s="148">
        <f>+(I_VENDITE!$D144/30)*I_VENDITE!AM198</f>
        <v>1000</v>
      </c>
    </row>
    <row r="295" spans="4:40" ht="15" x14ac:dyDescent="0.25">
      <c r="D295" s="28" t="str">
        <f t="shared" si="57"/>
        <v>Farmaco 25</v>
      </c>
      <c r="E295" s="148">
        <f>+(I_VENDITE!$D145/30)*I_VENDITE!D199</f>
        <v>1000</v>
      </c>
      <c r="F295" s="148">
        <f>+(I_VENDITE!$D145/30)*I_VENDITE!E199</f>
        <v>1000</v>
      </c>
      <c r="G295" s="148">
        <f>+(I_VENDITE!$D145/30)*I_VENDITE!F199</f>
        <v>1000</v>
      </c>
      <c r="H295" s="148">
        <f>+(I_VENDITE!$D145/30)*I_VENDITE!G199</f>
        <v>1000</v>
      </c>
      <c r="I295" s="148">
        <f>+(I_VENDITE!$D145/30)*I_VENDITE!H199</f>
        <v>1000</v>
      </c>
      <c r="J295" s="148">
        <f>+(I_VENDITE!$D145/30)*I_VENDITE!I199</f>
        <v>1000</v>
      </c>
      <c r="K295" s="148">
        <f>+(I_VENDITE!$D145/30)*I_VENDITE!J199</f>
        <v>1000</v>
      </c>
      <c r="L295" s="148">
        <f>+(I_VENDITE!$D145/30)*I_VENDITE!K199</f>
        <v>1000</v>
      </c>
      <c r="M295" s="148">
        <f>+(I_VENDITE!$D145/30)*I_VENDITE!L199</f>
        <v>1000</v>
      </c>
      <c r="N295" s="148">
        <f>+(I_VENDITE!$D145/30)*I_VENDITE!M199</f>
        <v>1000</v>
      </c>
      <c r="O295" s="148">
        <f>+(I_VENDITE!$D145/30)*I_VENDITE!N199</f>
        <v>1000</v>
      </c>
      <c r="P295" s="148">
        <f>+(I_VENDITE!$D145/30)*I_VENDITE!O199</f>
        <v>1000</v>
      </c>
      <c r="Q295" s="148">
        <f>+(I_VENDITE!$D145/30)*I_VENDITE!P199</f>
        <v>1000</v>
      </c>
      <c r="R295" s="148">
        <f>+(I_VENDITE!$D145/30)*I_VENDITE!Q199</f>
        <v>1000</v>
      </c>
      <c r="S295" s="148">
        <f>+(I_VENDITE!$D145/30)*I_VENDITE!R199</f>
        <v>1000</v>
      </c>
      <c r="T295" s="148">
        <f>+(I_VENDITE!$D145/30)*I_VENDITE!S199</f>
        <v>1000</v>
      </c>
      <c r="U295" s="148">
        <f>+(I_VENDITE!$D145/30)*I_VENDITE!T199</f>
        <v>1000</v>
      </c>
      <c r="V295" s="148">
        <f>+(I_VENDITE!$D145/30)*I_VENDITE!U199</f>
        <v>1000</v>
      </c>
      <c r="W295" s="148">
        <f>+(I_VENDITE!$D145/30)*I_VENDITE!V199</f>
        <v>1000</v>
      </c>
      <c r="X295" s="148">
        <f>+(I_VENDITE!$D145/30)*I_VENDITE!W199</f>
        <v>1000</v>
      </c>
      <c r="Y295" s="148">
        <f>+(I_VENDITE!$D145/30)*I_VENDITE!X199</f>
        <v>1000</v>
      </c>
      <c r="Z295" s="148">
        <f>+(I_VENDITE!$D145/30)*I_VENDITE!Y199</f>
        <v>1000</v>
      </c>
      <c r="AA295" s="148">
        <f>+(I_VENDITE!$D145/30)*I_VENDITE!Z199</f>
        <v>1000</v>
      </c>
      <c r="AB295" s="148">
        <f>+(I_VENDITE!$D145/30)*I_VENDITE!AA199</f>
        <v>1000</v>
      </c>
      <c r="AC295" s="148">
        <f>+(I_VENDITE!$D145/30)*I_VENDITE!AB199</f>
        <v>1000</v>
      </c>
      <c r="AD295" s="148">
        <f>+(I_VENDITE!$D145/30)*I_VENDITE!AC199</f>
        <v>1000</v>
      </c>
      <c r="AE295" s="148">
        <f>+(I_VENDITE!$D145/30)*I_VENDITE!AD199</f>
        <v>1000</v>
      </c>
      <c r="AF295" s="148">
        <f>+(I_VENDITE!$D145/30)*I_VENDITE!AE199</f>
        <v>1000</v>
      </c>
      <c r="AG295" s="148">
        <f>+(I_VENDITE!$D145/30)*I_VENDITE!AF199</f>
        <v>1000</v>
      </c>
      <c r="AH295" s="148">
        <f>+(I_VENDITE!$D145/30)*I_VENDITE!AG199</f>
        <v>1000</v>
      </c>
      <c r="AI295" s="148">
        <f>+(I_VENDITE!$D145/30)*I_VENDITE!AH199</f>
        <v>1000</v>
      </c>
      <c r="AJ295" s="148">
        <f>+(I_VENDITE!$D145/30)*I_VENDITE!AI199</f>
        <v>1000</v>
      </c>
      <c r="AK295" s="148">
        <f>+(I_VENDITE!$D145/30)*I_VENDITE!AJ199</f>
        <v>1000</v>
      </c>
      <c r="AL295" s="148">
        <f>+(I_VENDITE!$D145/30)*I_VENDITE!AK199</f>
        <v>1000</v>
      </c>
      <c r="AM295" s="148">
        <f>+(I_VENDITE!$D145/30)*I_VENDITE!AL199</f>
        <v>1000</v>
      </c>
      <c r="AN295" s="148">
        <f>+(I_VENDITE!$D145/30)*I_VENDITE!AM199</f>
        <v>1000</v>
      </c>
    </row>
    <row r="296" spans="4:40" ht="15" x14ac:dyDescent="0.25">
      <c r="D296" s="28" t="str">
        <f t="shared" si="57"/>
        <v>Farmaco 26</v>
      </c>
      <c r="E296" s="148">
        <f>+(I_VENDITE!$D146/30)*I_VENDITE!D200</f>
        <v>1000</v>
      </c>
      <c r="F296" s="148">
        <f>+(I_VENDITE!$D146/30)*I_VENDITE!E200</f>
        <v>1000</v>
      </c>
      <c r="G296" s="148">
        <f>+(I_VENDITE!$D146/30)*I_VENDITE!F200</f>
        <v>1000</v>
      </c>
      <c r="H296" s="148">
        <f>+(I_VENDITE!$D146/30)*I_VENDITE!G200</f>
        <v>1000</v>
      </c>
      <c r="I296" s="148">
        <f>+(I_VENDITE!$D146/30)*I_VENDITE!H200</f>
        <v>1000</v>
      </c>
      <c r="J296" s="148">
        <f>+(I_VENDITE!$D146/30)*I_VENDITE!I200</f>
        <v>1000</v>
      </c>
      <c r="K296" s="148">
        <f>+(I_VENDITE!$D146/30)*I_VENDITE!J200</f>
        <v>1000</v>
      </c>
      <c r="L296" s="148">
        <f>+(I_VENDITE!$D146/30)*I_VENDITE!K200</f>
        <v>1000</v>
      </c>
      <c r="M296" s="148">
        <f>+(I_VENDITE!$D146/30)*I_VENDITE!L200</f>
        <v>1000</v>
      </c>
      <c r="N296" s="148">
        <f>+(I_VENDITE!$D146/30)*I_VENDITE!M200</f>
        <v>1000</v>
      </c>
      <c r="O296" s="148">
        <f>+(I_VENDITE!$D146/30)*I_VENDITE!N200</f>
        <v>1000</v>
      </c>
      <c r="P296" s="148">
        <f>+(I_VENDITE!$D146/30)*I_VENDITE!O200</f>
        <v>1000</v>
      </c>
      <c r="Q296" s="148">
        <f>+(I_VENDITE!$D146/30)*I_VENDITE!P200</f>
        <v>1000</v>
      </c>
      <c r="R296" s="148">
        <f>+(I_VENDITE!$D146/30)*I_VENDITE!Q200</f>
        <v>1000</v>
      </c>
      <c r="S296" s="148">
        <f>+(I_VENDITE!$D146/30)*I_VENDITE!R200</f>
        <v>1000</v>
      </c>
      <c r="T296" s="148">
        <f>+(I_VENDITE!$D146/30)*I_VENDITE!S200</f>
        <v>1000</v>
      </c>
      <c r="U296" s="148">
        <f>+(I_VENDITE!$D146/30)*I_VENDITE!T200</f>
        <v>1000</v>
      </c>
      <c r="V296" s="148">
        <f>+(I_VENDITE!$D146/30)*I_VENDITE!U200</f>
        <v>1000</v>
      </c>
      <c r="W296" s="148">
        <f>+(I_VENDITE!$D146/30)*I_VENDITE!V200</f>
        <v>1000</v>
      </c>
      <c r="X296" s="148">
        <f>+(I_VENDITE!$D146/30)*I_VENDITE!W200</f>
        <v>1000</v>
      </c>
      <c r="Y296" s="148">
        <f>+(I_VENDITE!$D146/30)*I_VENDITE!X200</f>
        <v>1000</v>
      </c>
      <c r="Z296" s="148">
        <f>+(I_VENDITE!$D146/30)*I_VENDITE!Y200</f>
        <v>1000</v>
      </c>
      <c r="AA296" s="148">
        <f>+(I_VENDITE!$D146/30)*I_VENDITE!Z200</f>
        <v>1000</v>
      </c>
      <c r="AB296" s="148">
        <f>+(I_VENDITE!$D146/30)*I_VENDITE!AA200</f>
        <v>1000</v>
      </c>
      <c r="AC296" s="148">
        <f>+(I_VENDITE!$D146/30)*I_VENDITE!AB200</f>
        <v>1000</v>
      </c>
      <c r="AD296" s="148">
        <f>+(I_VENDITE!$D146/30)*I_VENDITE!AC200</f>
        <v>1000</v>
      </c>
      <c r="AE296" s="148">
        <f>+(I_VENDITE!$D146/30)*I_VENDITE!AD200</f>
        <v>1000</v>
      </c>
      <c r="AF296" s="148">
        <f>+(I_VENDITE!$D146/30)*I_VENDITE!AE200</f>
        <v>1000</v>
      </c>
      <c r="AG296" s="148">
        <f>+(I_VENDITE!$D146/30)*I_VENDITE!AF200</f>
        <v>1000</v>
      </c>
      <c r="AH296" s="148">
        <f>+(I_VENDITE!$D146/30)*I_VENDITE!AG200</f>
        <v>1000</v>
      </c>
      <c r="AI296" s="148">
        <f>+(I_VENDITE!$D146/30)*I_VENDITE!AH200</f>
        <v>1000</v>
      </c>
      <c r="AJ296" s="148">
        <f>+(I_VENDITE!$D146/30)*I_VENDITE!AI200</f>
        <v>1000</v>
      </c>
      <c r="AK296" s="148">
        <f>+(I_VENDITE!$D146/30)*I_VENDITE!AJ200</f>
        <v>1000</v>
      </c>
      <c r="AL296" s="148">
        <f>+(I_VENDITE!$D146/30)*I_VENDITE!AK200</f>
        <v>1000</v>
      </c>
      <c r="AM296" s="148">
        <f>+(I_VENDITE!$D146/30)*I_VENDITE!AL200</f>
        <v>1000</v>
      </c>
      <c r="AN296" s="148">
        <f>+(I_VENDITE!$D146/30)*I_VENDITE!AM200</f>
        <v>1000</v>
      </c>
    </row>
    <row r="297" spans="4:40" ht="15" x14ac:dyDescent="0.25">
      <c r="D297" s="28" t="str">
        <f t="shared" si="57"/>
        <v>Farmaco 27</v>
      </c>
      <c r="E297" s="148">
        <f>+(I_VENDITE!$D147/30)*I_VENDITE!D201</f>
        <v>1000</v>
      </c>
      <c r="F297" s="148">
        <f>+(I_VENDITE!$D147/30)*I_VENDITE!E201</f>
        <v>1000</v>
      </c>
      <c r="G297" s="148">
        <f>+(I_VENDITE!$D147/30)*I_VENDITE!F201</f>
        <v>1000</v>
      </c>
      <c r="H297" s="148">
        <f>+(I_VENDITE!$D147/30)*I_VENDITE!G201</f>
        <v>1000</v>
      </c>
      <c r="I297" s="148">
        <f>+(I_VENDITE!$D147/30)*I_VENDITE!H201</f>
        <v>1000</v>
      </c>
      <c r="J297" s="148">
        <f>+(I_VENDITE!$D147/30)*I_VENDITE!I201</f>
        <v>1000</v>
      </c>
      <c r="K297" s="148">
        <f>+(I_VENDITE!$D147/30)*I_VENDITE!J201</f>
        <v>1000</v>
      </c>
      <c r="L297" s="148">
        <f>+(I_VENDITE!$D147/30)*I_VENDITE!K201</f>
        <v>1000</v>
      </c>
      <c r="M297" s="148">
        <f>+(I_VENDITE!$D147/30)*I_VENDITE!L201</f>
        <v>1000</v>
      </c>
      <c r="N297" s="148">
        <f>+(I_VENDITE!$D147/30)*I_VENDITE!M201</f>
        <v>1000</v>
      </c>
      <c r="O297" s="148">
        <f>+(I_VENDITE!$D147/30)*I_VENDITE!N201</f>
        <v>1000</v>
      </c>
      <c r="P297" s="148">
        <f>+(I_VENDITE!$D147/30)*I_VENDITE!O201</f>
        <v>1000</v>
      </c>
      <c r="Q297" s="148">
        <f>+(I_VENDITE!$D147/30)*I_VENDITE!P201</f>
        <v>1000</v>
      </c>
      <c r="R297" s="148">
        <f>+(I_VENDITE!$D147/30)*I_VENDITE!Q201</f>
        <v>1000</v>
      </c>
      <c r="S297" s="148">
        <f>+(I_VENDITE!$D147/30)*I_VENDITE!R201</f>
        <v>1000</v>
      </c>
      <c r="T297" s="148">
        <f>+(I_VENDITE!$D147/30)*I_VENDITE!S201</f>
        <v>1000</v>
      </c>
      <c r="U297" s="148">
        <f>+(I_VENDITE!$D147/30)*I_VENDITE!T201</f>
        <v>1000</v>
      </c>
      <c r="V297" s="148">
        <f>+(I_VENDITE!$D147/30)*I_VENDITE!U201</f>
        <v>1000</v>
      </c>
      <c r="W297" s="148">
        <f>+(I_VENDITE!$D147/30)*I_VENDITE!V201</f>
        <v>1000</v>
      </c>
      <c r="X297" s="148">
        <f>+(I_VENDITE!$D147/30)*I_VENDITE!W201</f>
        <v>1000</v>
      </c>
      <c r="Y297" s="148">
        <f>+(I_VENDITE!$D147/30)*I_VENDITE!X201</f>
        <v>1000</v>
      </c>
      <c r="Z297" s="148">
        <f>+(I_VENDITE!$D147/30)*I_VENDITE!Y201</f>
        <v>1000</v>
      </c>
      <c r="AA297" s="148">
        <f>+(I_VENDITE!$D147/30)*I_VENDITE!Z201</f>
        <v>1000</v>
      </c>
      <c r="AB297" s="148">
        <f>+(I_VENDITE!$D147/30)*I_VENDITE!AA201</f>
        <v>1000</v>
      </c>
      <c r="AC297" s="148">
        <f>+(I_VENDITE!$D147/30)*I_VENDITE!AB201</f>
        <v>1000</v>
      </c>
      <c r="AD297" s="148">
        <f>+(I_VENDITE!$D147/30)*I_VENDITE!AC201</f>
        <v>1000</v>
      </c>
      <c r="AE297" s="148">
        <f>+(I_VENDITE!$D147/30)*I_VENDITE!AD201</f>
        <v>1000</v>
      </c>
      <c r="AF297" s="148">
        <f>+(I_VENDITE!$D147/30)*I_VENDITE!AE201</f>
        <v>1000</v>
      </c>
      <c r="AG297" s="148">
        <f>+(I_VENDITE!$D147/30)*I_VENDITE!AF201</f>
        <v>1000</v>
      </c>
      <c r="AH297" s="148">
        <f>+(I_VENDITE!$D147/30)*I_VENDITE!AG201</f>
        <v>1000</v>
      </c>
      <c r="AI297" s="148">
        <f>+(I_VENDITE!$D147/30)*I_VENDITE!AH201</f>
        <v>1000</v>
      </c>
      <c r="AJ297" s="148">
        <f>+(I_VENDITE!$D147/30)*I_VENDITE!AI201</f>
        <v>1000</v>
      </c>
      <c r="AK297" s="148">
        <f>+(I_VENDITE!$D147/30)*I_VENDITE!AJ201</f>
        <v>1000</v>
      </c>
      <c r="AL297" s="148">
        <f>+(I_VENDITE!$D147/30)*I_VENDITE!AK201</f>
        <v>1000</v>
      </c>
      <c r="AM297" s="148">
        <f>+(I_VENDITE!$D147/30)*I_VENDITE!AL201</f>
        <v>1000</v>
      </c>
      <c r="AN297" s="148">
        <f>+(I_VENDITE!$D147/30)*I_VENDITE!AM201</f>
        <v>1000</v>
      </c>
    </row>
    <row r="298" spans="4:40" ht="15" x14ac:dyDescent="0.25">
      <c r="D298" s="28" t="str">
        <f t="shared" si="57"/>
        <v>Farmaco 28</v>
      </c>
      <c r="E298" s="148">
        <f>+(I_VENDITE!$D148/30)*I_VENDITE!D202</f>
        <v>1000</v>
      </c>
      <c r="F298" s="148">
        <f>+(I_VENDITE!$D148/30)*I_VENDITE!E202</f>
        <v>1000</v>
      </c>
      <c r="G298" s="148">
        <f>+(I_VENDITE!$D148/30)*I_VENDITE!F202</f>
        <v>1000</v>
      </c>
      <c r="H298" s="148">
        <f>+(I_VENDITE!$D148/30)*I_VENDITE!G202</f>
        <v>1000</v>
      </c>
      <c r="I298" s="148">
        <f>+(I_VENDITE!$D148/30)*I_VENDITE!H202</f>
        <v>1000</v>
      </c>
      <c r="J298" s="148">
        <f>+(I_VENDITE!$D148/30)*I_VENDITE!I202</f>
        <v>1000</v>
      </c>
      <c r="K298" s="148">
        <f>+(I_VENDITE!$D148/30)*I_VENDITE!J202</f>
        <v>1000</v>
      </c>
      <c r="L298" s="148">
        <f>+(I_VENDITE!$D148/30)*I_VENDITE!K202</f>
        <v>1000</v>
      </c>
      <c r="M298" s="148">
        <f>+(I_VENDITE!$D148/30)*I_VENDITE!L202</f>
        <v>1000</v>
      </c>
      <c r="N298" s="148">
        <f>+(I_VENDITE!$D148/30)*I_VENDITE!M202</f>
        <v>1000</v>
      </c>
      <c r="O298" s="148">
        <f>+(I_VENDITE!$D148/30)*I_VENDITE!N202</f>
        <v>1000</v>
      </c>
      <c r="P298" s="148">
        <f>+(I_VENDITE!$D148/30)*I_VENDITE!O202</f>
        <v>1000</v>
      </c>
      <c r="Q298" s="148">
        <f>+(I_VENDITE!$D148/30)*I_VENDITE!P202</f>
        <v>1000</v>
      </c>
      <c r="R298" s="148">
        <f>+(I_VENDITE!$D148/30)*I_VENDITE!Q202</f>
        <v>1000</v>
      </c>
      <c r="S298" s="148">
        <f>+(I_VENDITE!$D148/30)*I_VENDITE!R202</f>
        <v>1000</v>
      </c>
      <c r="T298" s="148">
        <f>+(I_VENDITE!$D148/30)*I_VENDITE!S202</f>
        <v>1000</v>
      </c>
      <c r="U298" s="148">
        <f>+(I_VENDITE!$D148/30)*I_VENDITE!T202</f>
        <v>1000</v>
      </c>
      <c r="V298" s="148">
        <f>+(I_VENDITE!$D148/30)*I_VENDITE!U202</f>
        <v>1000</v>
      </c>
      <c r="W298" s="148">
        <f>+(I_VENDITE!$D148/30)*I_VENDITE!V202</f>
        <v>1000</v>
      </c>
      <c r="X298" s="148">
        <f>+(I_VENDITE!$D148/30)*I_VENDITE!W202</f>
        <v>1000</v>
      </c>
      <c r="Y298" s="148">
        <f>+(I_VENDITE!$D148/30)*I_VENDITE!X202</f>
        <v>1000</v>
      </c>
      <c r="Z298" s="148">
        <f>+(I_VENDITE!$D148/30)*I_VENDITE!Y202</f>
        <v>1000</v>
      </c>
      <c r="AA298" s="148">
        <f>+(I_VENDITE!$D148/30)*I_VENDITE!Z202</f>
        <v>1000</v>
      </c>
      <c r="AB298" s="148">
        <f>+(I_VENDITE!$D148/30)*I_VENDITE!AA202</f>
        <v>1000</v>
      </c>
      <c r="AC298" s="148">
        <f>+(I_VENDITE!$D148/30)*I_VENDITE!AB202</f>
        <v>1000</v>
      </c>
      <c r="AD298" s="148">
        <f>+(I_VENDITE!$D148/30)*I_VENDITE!AC202</f>
        <v>1000</v>
      </c>
      <c r="AE298" s="148">
        <f>+(I_VENDITE!$D148/30)*I_VENDITE!AD202</f>
        <v>1000</v>
      </c>
      <c r="AF298" s="148">
        <f>+(I_VENDITE!$D148/30)*I_VENDITE!AE202</f>
        <v>1000</v>
      </c>
      <c r="AG298" s="148">
        <f>+(I_VENDITE!$D148/30)*I_VENDITE!AF202</f>
        <v>1000</v>
      </c>
      <c r="AH298" s="148">
        <f>+(I_VENDITE!$D148/30)*I_VENDITE!AG202</f>
        <v>1000</v>
      </c>
      <c r="AI298" s="148">
        <f>+(I_VENDITE!$D148/30)*I_VENDITE!AH202</f>
        <v>1000</v>
      </c>
      <c r="AJ298" s="148">
        <f>+(I_VENDITE!$D148/30)*I_VENDITE!AI202</f>
        <v>1000</v>
      </c>
      <c r="AK298" s="148">
        <f>+(I_VENDITE!$D148/30)*I_VENDITE!AJ202</f>
        <v>1000</v>
      </c>
      <c r="AL298" s="148">
        <f>+(I_VENDITE!$D148/30)*I_VENDITE!AK202</f>
        <v>1000</v>
      </c>
      <c r="AM298" s="148">
        <f>+(I_VENDITE!$D148/30)*I_VENDITE!AL202</f>
        <v>1000</v>
      </c>
      <c r="AN298" s="148">
        <f>+(I_VENDITE!$D148/30)*I_VENDITE!AM202</f>
        <v>1000</v>
      </c>
    </row>
    <row r="299" spans="4:40" ht="15" x14ac:dyDescent="0.25">
      <c r="D299" s="28" t="str">
        <f t="shared" si="57"/>
        <v>Farmaco 29</v>
      </c>
      <c r="E299" s="148">
        <f>+(I_VENDITE!$D149/30)*I_VENDITE!D203</f>
        <v>1000</v>
      </c>
      <c r="F299" s="148">
        <f>+(I_VENDITE!$D149/30)*I_VENDITE!E203</f>
        <v>1000</v>
      </c>
      <c r="G299" s="148">
        <f>+(I_VENDITE!$D149/30)*I_VENDITE!F203</f>
        <v>1000</v>
      </c>
      <c r="H299" s="148">
        <f>+(I_VENDITE!$D149/30)*I_VENDITE!G203</f>
        <v>1000</v>
      </c>
      <c r="I299" s="148">
        <f>+(I_VENDITE!$D149/30)*I_VENDITE!H203</f>
        <v>1000</v>
      </c>
      <c r="J299" s="148">
        <f>+(I_VENDITE!$D149/30)*I_VENDITE!I203</f>
        <v>1000</v>
      </c>
      <c r="K299" s="148">
        <f>+(I_VENDITE!$D149/30)*I_VENDITE!J203</f>
        <v>1000</v>
      </c>
      <c r="L299" s="148">
        <f>+(I_VENDITE!$D149/30)*I_VENDITE!K203</f>
        <v>1000</v>
      </c>
      <c r="M299" s="148">
        <f>+(I_VENDITE!$D149/30)*I_VENDITE!L203</f>
        <v>1000</v>
      </c>
      <c r="N299" s="148">
        <f>+(I_VENDITE!$D149/30)*I_VENDITE!M203</f>
        <v>1000</v>
      </c>
      <c r="O299" s="148">
        <f>+(I_VENDITE!$D149/30)*I_VENDITE!N203</f>
        <v>1000</v>
      </c>
      <c r="P299" s="148">
        <f>+(I_VENDITE!$D149/30)*I_VENDITE!O203</f>
        <v>1000</v>
      </c>
      <c r="Q299" s="148">
        <f>+(I_VENDITE!$D149/30)*I_VENDITE!P203</f>
        <v>1000</v>
      </c>
      <c r="R299" s="148">
        <f>+(I_VENDITE!$D149/30)*I_VENDITE!Q203</f>
        <v>1000</v>
      </c>
      <c r="S299" s="148">
        <f>+(I_VENDITE!$D149/30)*I_VENDITE!R203</f>
        <v>1000</v>
      </c>
      <c r="T299" s="148">
        <f>+(I_VENDITE!$D149/30)*I_VENDITE!S203</f>
        <v>1000</v>
      </c>
      <c r="U299" s="148">
        <f>+(I_VENDITE!$D149/30)*I_VENDITE!T203</f>
        <v>1000</v>
      </c>
      <c r="V299" s="148">
        <f>+(I_VENDITE!$D149/30)*I_VENDITE!U203</f>
        <v>1000</v>
      </c>
      <c r="W299" s="148">
        <f>+(I_VENDITE!$D149/30)*I_VENDITE!V203</f>
        <v>1000</v>
      </c>
      <c r="X299" s="148">
        <f>+(I_VENDITE!$D149/30)*I_VENDITE!W203</f>
        <v>1000</v>
      </c>
      <c r="Y299" s="148">
        <f>+(I_VENDITE!$D149/30)*I_VENDITE!X203</f>
        <v>1000</v>
      </c>
      <c r="Z299" s="148">
        <f>+(I_VENDITE!$D149/30)*I_VENDITE!Y203</f>
        <v>1000</v>
      </c>
      <c r="AA299" s="148">
        <f>+(I_VENDITE!$D149/30)*I_VENDITE!Z203</f>
        <v>1000</v>
      </c>
      <c r="AB299" s="148">
        <f>+(I_VENDITE!$D149/30)*I_VENDITE!AA203</f>
        <v>1000</v>
      </c>
      <c r="AC299" s="148">
        <f>+(I_VENDITE!$D149/30)*I_VENDITE!AB203</f>
        <v>1000</v>
      </c>
      <c r="AD299" s="148">
        <f>+(I_VENDITE!$D149/30)*I_VENDITE!AC203</f>
        <v>1000</v>
      </c>
      <c r="AE299" s="148">
        <f>+(I_VENDITE!$D149/30)*I_VENDITE!AD203</f>
        <v>1000</v>
      </c>
      <c r="AF299" s="148">
        <f>+(I_VENDITE!$D149/30)*I_VENDITE!AE203</f>
        <v>1000</v>
      </c>
      <c r="AG299" s="148">
        <f>+(I_VENDITE!$D149/30)*I_VENDITE!AF203</f>
        <v>1000</v>
      </c>
      <c r="AH299" s="148">
        <f>+(I_VENDITE!$D149/30)*I_VENDITE!AG203</f>
        <v>1000</v>
      </c>
      <c r="AI299" s="148">
        <f>+(I_VENDITE!$D149/30)*I_VENDITE!AH203</f>
        <v>1000</v>
      </c>
      <c r="AJ299" s="148">
        <f>+(I_VENDITE!$D149/30)*I_VENDITE!AI203</f>
        <v>1000</v>
      </c>
      <c r="AK299" s="148">
        <f>+(I_VENDITE!$D149/30)*I_VENDITE!AJ203</f>
        <v>1000</v>
      </c>
      <c r="AL299" s="148">
        <f>+(I_VENDITE!$D149/30)*I_VENDITE!AK203</f>
        <v>1000</v>
      </c>
      <c r="AM299" s="148">
        <f>+(I_VENDITE!$D149/30)*I_VENDITE!AL203</f>
        <v>1000</v>
      </c>
      <c r="AN299" s="148">
        <f>+(I_VENDITE!$D149/30)*I_VENDITE!AM203</f>
        <v>1000</v>
      </c>
    </row>
    <row r="300" spans="4:40" ht="15" x14ac:dyDescent="0.25">
      <c r="D300" s="28" t="str">
        <f t="shared" si="57"/>
        <v>Farmaco 30</v>
      </c>
      <c r="E300" s="148">
        <f>+(I_VENDITE!$D150/30)*I_VENDITE!D204</f>
        <v>1000</v>
      </c>
      <c r="F300" s="148">
        <f>+(I_VENDITE!$D150/30)*I_VENDITE!E204</f>
        <v>1000</v>
      </c>
      <c r="G300" s="148">
        <f>+(I_VENDITE!$D150/30)*I_VENDITE!F204</f>
        <v>1000</v>
      </c>
      <c r="H300" s="148">
        <f>+(I_VENDITE!$D150/30)*I_VENDITE!G204</f>
        <v>1000</v>
      </c>
      <c r="I300" s="148">
        <f>+(I_VENDITE!$D150/30)*I_VENDITE!H204</f>
        <v>1000</v>
      </c>
      <c r="J300" s="148">
        <f>+(I_VENDITE!$D150/30)*I_VENDITE!I204</f>
        <v>1000</v>
      </c>
      <c r="K300" s="148">
        <f>+(I_VENDITE!$D150/30)*I_VENDITE!J204</f>
        <v>1000</v>
      </c>
      <c r="L300" s="148">
        <f>+(I_VENDITE!$D150/30)*I_VENDITE!K204</f>
        <v>1000</v>
      </c>
      <c r="M300" s="148">
        <f>+(I_VENDITE!$D150/30)*I_VENDITE!L204</f>
        <v>1000</v>
      </c>
      <c r="N300" s="148">
        <f>+(I_VENDITE!$D150/30)*I_VENDITE!M204</f>
        <v>1000</v>
      </c>
      <c r="O300" s="148">
        <f>+(I_VENDITE!$D150/30)*I_VENDITE!N204</f>
        <v>1000</v>
      </c>
      <c r="P300" s="148">
        <f>+(I_VENDITE!$D150/30)*I_VENDITE!O204</f>
        <v>1000</v>
      </c>
      <c r="Q300" s="148">
        <f>+(I_VENDITE!$D150/30)*I_VENDITE!P204</f>
        <v>1000</v>
      </c>
      <c r="R300" s="148">
        <f>+(I_VENDITE!$D150/30)*I_VENDITE!Q204</f>
        <v>1000</v>
      </c>
      <c r="S300" s="148">
        <f>+(I_VENDITE!$D150/30)*I_VENDITE!R204</f>
        <v>1000</v>
      </c>
      <c r="T300" s="148">
        <f>+(I_VENDITE!$D150/30)*I_VENDITE!S204</f>
        <v>1000</v>
      </c>
      <c r="U300" s="148">
        <f>+(I_VENDITE!$D150/30)*I_VENDITE!T204</f>
        <v>1000</v>
      </c>
      <c r="V300" s="148">
        <f>+(I_VENDITE!$D150/30)*I_VENDITE!U204</f>
        <v>1000</v>
      </c>
      <c r="W300" s="148">
        <f>+(I_VENDITE!$D150/30)*I_VENDITE!V204</f>
        <v>1000</v>
      </c>
      <c r="X300" s="148">
        <f>+(I_VENDITE!$D150/30)*I_VENDITE!W204</f>
        <v>1000</v>
      </c>
      <c r="Y300" s="148">
        <f>+(I_VENDITE!$D150/30)*I_VENDITE!X204</f>
        <v>1000</v>
      </c>
      <c r="Z300" s="148">
        <f>+(I_VENDITE!$D150/30)*I_VENDITE!Y204</f>
        <v>1000</v>
      </c>
      <c r="AA300" s="148">
        <f>+(I_VENDITE!$D150/30)*I_VENDITE!Z204</f>
        <v>1000</v>
      </c>
      <c r="AB300" s="148">
        <f>+(I_VENDITE!$D150/30)*I_VENDITE!AA204</f>
        <v>1000</v>
      </c>
      <c r="AC300" s="148">
        <f>+(I_VENDITE!$D150/30)*I_VENDITE!AB204</f>
        <v>1000</v>
      </c>
      <c r="AD300" s="148">
        <f>+(I_VENDITE!$D150/30)*I_VENDITE!AC204</f>
        <v>1000</v>
      </c>
      <c r="AE300" s="148">
        <f>+(I_VENDITE!$D150/30)*I_VENDITE!AD204</f>
        <v>1000</v>
      </c>
      <c r="AF300" s="148">
        <f>+(I_VENDITE!$D150/30)*I_VENDITE!AE204</f>
        <v>1000</v>
      </c>
      <c r="AG300" s="148">
        <f>+(I_VENDITE!$D150/30)*I_VENDITE!AF204</f>
        <v>1000</v>
      </c>
      <c r="AH300" s="148">
        <f>+(I_VENDITE!$D150/30)*I_VENDITE!AG204</f>
        <v>1000</v>
      </c>
      <c r="AI300" s="148">
        <f>+(I_VENDITE!$D150/30)*I_VENDITE!AH204</f>
        <v>1000</v>
      </c>
      <c r="AJ300" s="148">
        <f>+(I_VENDITE!$D150/30)*I_VENDITE!AI204</f>
        <v>1000</v>
      </c>
      <c r="AK300" s="148">
        <f>+(I_VENDITE!$D150/30)*I_VENDITE!AJ204</f>
        <v>1000</v>
      </c>
      <c r="AL300" s="148">
        <f>+(I_VENDITE!$D150/30)*I_VENDITE!AK204</f>
        <v>1000</v>
      </c>
      <c r="AM300" s="148">
        <f>+(I_VENDITE!$D150/30)*I_VENDITE!AL204</f>
        <v>1000</v>
      </c>
      <c r="AN300" s="148">
        <f>+(I_VENDITE!$D150/30)*I_VENDITE!AM204</f>
        <v>1000</v>
      </c>
    </row>
    <row r="301" spans="4:40" ht="15" x14ac:dyDescent="0.25">
      <c r="D301" s="28" t="str">
        <f t="shared" si="57"/>
        <v>Farmaco 31</v>
      </c>
      <c r="E301" s="148">
        <f>+(I_VENDITE!$D151/30)*I_VENDITE!D205</f>
        <v>1000</v>
      </c>
      <c r="F301" s="148">
        <f>+(I_VENDITE!$D151/30)*I_VENDITE!E205</f>
        <v>1000</v>
      </c>
      <c r="G301" s="148">
        <f>+(I_VENDITE!$D151/30)*I_VENDITE!F205</f>
        <v>1000</v>
      </c>
      <c r="H301" s="148">
        <f>+(I_VENDITE!$D151/30)*I_VENDITE!G205</f>
        <v>1000</v>
      </c>
      <c r="I301" s="148">
        <f>+(I_VENDITE!$D151/30)*I_VENDITE!H205</f>
        <v>1000</v>
      </c>
      <c r="J301" s="148">
        <f>+(I_VENDITE!$D151/30)*I_VENDITE!I205</f>
        <v>1000</v>
      </c>
      <c r="K301" s="148">
        <f>+(I_VENDITE!$D151/30)*I_VENDITE!J205</f>
        <v>1000</v>
      </c>
      <c r="L301" s="148">
        <f>+(I_VENDITE!$D151/30)*I_VENDITE!K205</f>
        <v>1000</v>
      </c>
      <c r="M301" s="148">
        <f>+(I_VENDITE!$D151/30)*I_VENDITE!L205</f>
        <v>1000</v>
      </c>
      <c r="N301" s="148">
        <f>+(I_VENDITE!$D151/30)*I_VENDITE!M205</f>
        <v>1000</v>
      </c>
      <c r="O301" s="148">
        <f>+(I_VENDITE!$D151/30)*I_VENDITE!N205</f>
        <v>1000</v>
      </c>
      <c r="P301" s="148">
        <f>+(I_VENDITE!$D151/30)*I_VENDITE!O205</f>
        <v>1000</v>
      </c>
      <c r="Q301" s="148">
        <f>+(I_VENDITE!$D151/30)*I_VENDITE!P205</f>
        <v>1000</v>
      </c>
      <c r="R301" s="148">
        <f>+(I_VENDITE!$D151/30)*I_VENDITE!Q205</f>
        <v>1000</v>
      </c>
      <c r="S301" s="148">
        <f>+(I_VENDITE!$D151/30)*I_VENDITE!R205</f>
        <v>1000</v>
      </c>
      <c r="T301" s="148">
        <f>+(I_VENDITE!$D151/30)*I_VENDITE!S205</f>
        <v>1000</v>
      </c>
      <c r="U301" s="148">
        <f>+(I_VENDITE!$D151/30)*I_VENDITE!T205</f>
        <v>1000</v>
      </c>
      <c r="V301" s="148">
        <f>+(I_VENDITE!$D151/30)*I_VENDITE!U205</f>
        <v>1000</v>
      </c>
      <c r="W301" s="148">
        <f>+(I_VENDITE!$D151/30)*I_VENDITE!V205</f>
        <v>1000</v>
      </c>
      <c r="X301" s="148">
        <f>+(I_VENDITE!$D151/30)*I_VENDITE!W205</f>
        <v>1000</v>
      </c>
      <c r="Y301" s="148">
        <f>+(I_VENDITE!$D151/30)*I_VENDITE!X205</f>
        <v>1000</v>
      </c>
      <c r="Z301" s="148">
        <f>+(I_VENDITE!$D151/30)*I_VENDITE!Y205</f>
        <v>1000</v>
      </c>
      <c r="AA301" s="148">
        <f>+(I_VENDITE!$D151/30)*I_VENDITE!Z205</f>
        <v>1000</v>
      </c>
      <c r="AB301" s="148">
        <f>+(I_VENDITE!$D151/30)*I_VENDITE!AA205</f>
        <v>1000</v>
      </c>
      <c r="AC301" s="148">
        <f>+(I_VENDITE!$D151/30)*I_VENDITE!AB205</f>
        <v>1000</v>
      </c>
      <c r="AD301" s="148">
        <f>+(I_VENDITE!$D151/30)*I_VENDITE!AC205</f>
        <v>1000</v>
      </c>
      <c r="AE301" s="148">
        <f>+(I_VENDITE!$D151/30)*I_VENDITE!AD205</f>
        <v>1000</v>
      </c>
      <c r="AF301" s="148">
        <f>+(I_VENDITE!$D151/30)*I_VENDITE!AE205</f>
        <v>1000</v>
      </c>
      <c r="AG301" s="148">
        <f>+(I_VENDITE!$D151/30)*I_VENDITE!AF205</f>
        <v>1000</v>
      </c>
      <c r="AH301" s="148">
        <f>+(I_VENDITE!$D151/30)*I_VENDITE!AG205</f>
        <v>1000</v>
      </c>
      <c r="AI301" s="148">
        <f>+(I_VENDITE!$D151/30)*I_VENDITE!AH205</f>
        <v>1000</v>
      </c>
      <c r="AJ301" s="148">
        <f>+(I_VENDITE!$D151/30)*I_VENDITE!AI205</f>
        <v>1000</v>
      </c>
      <c r="AK301" s="148">
        <f>+(I_VENDITE!$D151/30)*I_VENDITE!AJ205</f>
        <v>1000</v>
      </c>
      <c r="AL301" s="148">
        <f>+(I_VENDITE!$D151/30)*I_VENDITE!AK205</f>
        <v>1000</v>
      </c>
      <c r="AM301" s="148">
        <f>+(I_VENDITE!$D151/30)*I_VENDITE!AL205</f>
        <v>1000</v>
      </c>
      <c r="AN301" s="148">
        <f>+(I_VENDITE!$D151/30)*I_VENDITE!AM205</f>
        <v>1000</v>
      </c>
    </row>
    <row r="302" spans="4:40" ht="15" x14ac:dyDescent="0.25">
      <c r="D302" s="28" t="str">
        <f t="shared" si="57"/>
        <v>Farmaco 32</v>
      </c>
      <c r="E302" s="148">
        <f>+(I_VENDITE!$D152/30)*I_VENDITE!D206</f>
        <v>1000</v>
      </c>
      <c r="F302" s="148">
        <f>+(I_VENDITE!$D152/30)*I_VENDITE!E206</f>
        <v>1000</v>
      </c>
      <c r="G302" s="148">
        <f>+(I_VENDITE!$D152/30)*I_VENDITE!F206</f>
        <v>1000</v>
      </c>
      <c r="H302" s="148">
        <f>+(I_VENDITE!$D152/30)*I_VENDITE!G206</f>
        <v>1000</v>
      </c>
      <c r="I302" s="148">
        <f>+(I_VENDITE!$D152/30)*I_VENDITE!H206</f>
        <v>1000</v>
      </c>
      <c r="J302" s="148">
        <f>+(I_VENDITE!$D152/30)*I_VENDITE!I206</f>
        <v>1000</v>
      </c>
      <c r="K302" s="148">
        <f>+(I_VENDITE!$D152/30)*I_VENDITE!J206</f>
        <v>1000</v>
      </c>
      <c r="L302" s="148">
        <f>+(I_VENDITE!$D152/30)*I_VENDITE!K206</f>
        <v>1000</v>
      </c>
      <c r="M302" s="148">
        <f>+(I_VENDITE!$D152/30)*I_VENDITE!L206</f>
        <v>1000</v>
      </c>
      <c r="N302" s="148">
        <f>+(I_VENDITE!$D152/30)*I_VENDITE!M206</f>
        <v>1000</v>
      </c>
      <c r="O302" s="148">
        <f>+(I_VENDITE!$D152/30)*I_VENDITE!N206</f>
        <v>1000</v>
      </c>
      <c r="P302" s="148">
        <f>+(I_VENDITE!$D152/30)*I_VENDITE!O206</f>
        <v>1000</v>
      </c>
      <c r="Q302" s="148">
        <f>+(I_VENDITE!$D152/30)*I_VENDITE!P206</f>
        <v>1000</v>
      </c>
      <c r="R302" s="148">
        <f>+(I_VENDITE!$D152/30)*I_VENDITE!Q206</f>
        <v>1000</v>
      </c>
      <c r="S302" s="148">
        <f>+(I_VENDITE!$D152/30)*I_VENDITE!R206</f>
        <v>1000</v>
      </c>
      <c r="T302" s="148">
        <f>+(I_VENDITE!$D152/30)*I_VENDITE!S206</f>
        <v>1000</v>
      </c>
      <c r="U302" s="148">
        <f>+(I_VENDITE!$D152/30)*I_VENDITE!T206</f>
        <v>1000</v>
      </c>
      <c r="V302" s="148">
        <f>+(I_VENDITE!$D152/30)*I_VENDITE!U206</f>
        <v>1000</v>
      </c>
      <c r="W302" s="148">
        <f>+(I_VENDITE!$D152/30)*I_VENDITE!V206</f>
        <v>1000</v>
      </c>
      <c r="X302" s="148">
        <f>+(I_VENDITE!$D152/30)*I_VENDITE!W206</f>
        <v>1000</v>
      </c>
      <c r="Y302" s="148">
        <f>+(I_VENDITE!$D152/30)*I_VENDITE!X206</f>
        <v>1000</v>
      </c>
      <c r="Z302" s="148">
        <f>+(I_VENDITE!$D152/30)*I_VENDITE!Y206</f>
        <v>1000</v>
      </c>
      <c r="AA302" s="148">
        <f>+(I_VENDITE!$D152/30)*I_VENDITE!Z206</f>
        <v>1000</v>
      </c>
      <c r="AB302" s="148">
        <f>+(I_VENDITE!$D152/30)*I_VENDITE!AA206</f>
        <v>1000</v>
      </c>
      <c r="AC302" s="148">
        <f>+(I_VENDITE!$D152/30)*I_VENDITE!AB206</f>
        <v>1000</v>
      </c>
      <c r="AD302" s="148">
        <f>+(I_VENDITE!$D152/30)*I_VENDITE!AC206</f>
        <v>1000</v>
      </c>
      <c r="AE302" s="148">
        <f>+(I_VENDITE!$D152/30)*I_VENDITE!AD206</f>
        <v>1000</v>
      </c>
      <c r="AF302" s="148">
        <f>+(I_VENDITE!$D152/30)*I_VENDITE!AE206</f>
        <v>1000</v>
      </c>
      <c r="AG302" s="148">
        <f>+(I_VENDITE!$D152/30)*I_VENDITE!AF206</f>
        <v>1000</v>
      </c>
      <c r="AH302" s="148">
        <f>+(I_VENDITE!$D152/30)*I_VENDITE!AG206</f>
        <v>1000</v>
      </c>
      <c r="AI302" s="148">
        <f>+(I_VENDITE!$D152/30)*I_VENDITE!AH206</f>
        <v>1000</v>
      </c>
      <c r="AJ302" s="148">
        <f>+(I_VENDITE!$D152/30)*I_VENDITE!AI206</f>
        <v>1000</v>
      </c>
      <c r="AK302" s="148">
        <f>+(I_VENDITE!$D152/30)*I_VENDITE!AJ206</f>
        <v>1000</v>
      </c>
      <c r="AL302" s="148">
        <f>+(I_VENDITE!$D152/30)*I_VENDITE!AK206</f>
        <v>1000</v>
      </c>
      <c r="AM302" s="148">
        <f>+(I_VENDITE!$D152/30)*I_VENDITE!AL206</f>
        <v>1000</v>
      </c>
      <c r="AN302" s="148">
        <f>+(I_VENDITE!$D152/30)*I_VENDITE!AM206</f>
        <v>1000</v>
      </c>
    </row>
    <row r="303" spans="4:40" ht="15" x14ac:dyDescent="0.25">
      <c r="D303" s="28" t="str">
        <f t="shared" si="57"/>
        <v>Farmaco 33</v>
      </c>
      <c r="E303" s="148">
        <f>+(I_VENDITE!$D153/30)*I_VENDITE!D207</f>
        <v>1000</v>
      </c>
      <c r="F303" s="148">
        <f>+(I_VENDITE!$D153/30)*I_VENDITE!E207</f>
        <v>1000</v>
      </c>
      <c r="G303" s="148">
        <f>+(I_VENDITE!$D153/30)*I_VENDITE!F207</f>
        <v>1000</v>
      </c>
      <c r="H303" s="148">
        <f>+(I_VENDITE!$D153/30)*I_VENDITE!G207</f>
        <v>1000</v>
      </c>
      <c r="I303" s="148">
        <f>+(I_VENDITE!$D153/30)*I_VENDITE!H207</f>
        <v>1000</v>
      </c>
      <c r="J303" s="148">
        <f>+(I_VENDITE!$D153/30)*I_VENDITE!I207</f>
        <v>1000</v>
      </c>
      <c r="K303" s="148">
        <f>+(I_VENDITE!$D153/30)*I_VENDITE!J207</f>
        <v>1000</v>
      </c>
      <c r="L303" s="148">
        <f>+(I_VENDITE!$D153/30)*I_VENDITE!K207</f>
        <v>1000</v>
      </c>
      <c r="M303" s="148">
        <f>+(I_VENDITE!$D153/30)*I_VENDITE!L207</f>
        <v>1000</v>
      </c>
      <c r="N303" s="148">
        <f>+(I_VENDITE!$D153/30)*I_VENDITE!M207</f>
        <v>1000</v>
      </c>
      <c r="O303" s="148">
        <f>+(I_VENDITE!$D153/30)*I_VENDITE!N207</f>
        <v>1000</v>
      </c>
      <c r="P303" s="148">
        <f>+(I_VENDITE!$D153/30)*I_VENDITE!O207</f>
        <v>1000</v>
      </c>
      <c r="Q303" s="148">
        <f>+(I_VENDITE!$D153/30)*I_VENDITE!P207</f>
        <v>1000</v>
      </c>
      <c r="R303" s="148">
        <f>+(I_VENDITE!$D153/30)*I_VENDITE!Q207</f>
        <v>1000</v>
      </c>
      <c r="S303" s="148">
        <f>+(I_VENDITE!$D153/30)*I_VENDITE!R207</f>
        <v>1000</v>
      </c>
      <c r="T303" s="148">
        <f>+(I_VENDITE!$D153/30)*I_VENDITE!S207</f>
        <v>1000</v>
      </c>
      <c r="U303" s="148">
        <f>+(I_VENDITE!$D153/30)*I_VENDITE!T207</f>
        <v>1000</v>
      </c>
      <c r="V303" s="148">
        <f>+(I_VENDITE!$D153/30)*I_VENDITE!U207</f>
        <v>1000</v>
      </c>
      <c r="W303" s="148">
        <f>+(I_VENDITE!$D153/30)*I_VENDITE!V207</f>
        <v>1000</v>
      </c>
      <c r="X303" s="148">
        <f>+(I_VENDITE!$D153/30)*I_VENDITE!W207</f>
        <v>1000</v>
      </c>
      <c r="Y303" s="148">
        <f>+(I_VENDITE!$D153/30)*I_VENDITE!X207</f>
        <v>1000</v>
      </c>
      <c r="Z303" s="148">
        <f>+(I_VENDITE!$D153/30)*I_VENDITE!Y207</f>
        <v>1000</v>
      </c>
      <c r="AA303" s="148">
        <f>+(I_VENDITE!$D153/30)*I_VENDITE!Z207</f>
        <v>1000</v>
      </c>
      <c r="AB303" s="148">
        <f>+(I_VENDITE!$D153/30)*I_VENDITE!AA207</f>
        <v>1000</v>
      </c>
      <c r="AC303" s="148">
        <f>+(I_VENDITE!$D153/30)*I_VENDITE!AB207</f>
        <v>1000</v>
      </c>
      <c r="AD303" s="148">
        <f>+(I_VENDITE!$D153/30)*I_VENDITE!AC207</f>
        <v>1000</v>
      </c>
      <c r="AE303" s="148">
        <f>+(I_VENDITE!$D153/30)*I_VENDITE!AD207</f>
        <v>1000</v>
      </c>
      <c r="AF303" s="148">
        <f>+(I_VENDITE!$D153/30)*I_VENDITE!AE207</f>
        <v>1000</v>
      </c>
      <c r="AG303" s="148">
        <f>+(I_VENDITE!$D153/30)*I_VENDITE!AF207</f>
        <v>1000</v>
      </c>
      <c r="AH303" s="148">
        <f>+(I_VENDITE!$D153/30)*I_VENDITE!AG207</f>
        <v>1000</v>
      </c>
      <c r="AI303" s="148">
        <f>+(I_VENDITE!$D153/30)*I_VENDITE!AH207</f>
        <v>1000</v>
      </c>
      <c r="AJ303" s="148">
        <f>+(I_VENDITE!$D153/30)*I_VENDITE!AI207</f>
        <v>1000</v>
      </c>
      <c r="AK303" s="148">
        <f>+(I_VENDITE!$D153/30)*I_VENDITE!AJ207</f>
        <v>1000</v>
      </c>
      <c r="AL303" s="148">
        <f>+(I_VENDITE!$D153/30)*I_VENDITE!AK207</f>
        <v>1000</v>
      </c>
      <c r="AM303" s="148">
        <f>+(I_VENDITE!$D153/30)*I_VENDITE!AL207</f>
        <v>1000</v>
      </c>
      <c r="AN303" s="148">
        <f>+(I_VENDITE!$D153/30)*I_VENDITE!AM207</f>
        <v>1000</v>
      </c>
    </row>
    <row r="304" spans="4:40" ht="15" x14ac:dyDescent="0.25">
      <c r="D304" s="28" t="str">
        <f t="shared" si="57"/>
        <v>Farmaco 34</v>
      </c>
      <c r="E304" s="148">
        <f>+(I_VENDITE!$D154/30)*I_VENDITE!D208</f>
        <v>1000</v>
      </c>
      <c r="F304" s="148">
        <f>+(I_VENDITE!$D154/30)*I_VENDITE!E208</f>
        <v>1000</v>
      </c>
      <c r="G304" s="148">
        <f>+(I_VENDITE!$D154/30)*I_VENDITE!F208</f>
        <v>1000</v>
      </c>
      <c r="H304" s="148">
        <f>+(I_VENDITE!$D154/30)*I_VENDITE!G208</f>
        <v>1000</v>
      </c>
      <c r="I304" s="148">
        <f>+(I_VENDITE!$D154/30)*I_VENDITE!H208</f>
        <v>1000</v>
      </c>
      <c r="J304" s="148">
        <f>+(I_VENDITE!$D154/30)*I_VENDITE!I208</f>
        <v>1000</v>
      </c>
      <c r="K304" s="148">
        <f>+(I_VENDITE!$D154/30)*I_VENDITE!J208</f>
        <v>1000</v>
      </c>
      <c r="L304" s="148">
        <f>+(I_VENDITE!$D154/30)*I_VENDITE!K208</f>
        <v>1000</v>
      </c>
      <c r="M304" s="148">
        <f>+(I_VENDITE!$D154/30)*I_VENDITE!L208</f>
        <v>1000</v>
      </c>
      <c r="N304" s="148">
        <f>+(I_VENDITE!$D154/30)*I_VENDITE!M208</f>
        <v>1000</v>
      </c>
      <c r="O304" s="148">
        <f>+(I_VENDITE!$D154/30)*I_VENDITE!N208</f>
        <v>1000</v>
      </c>
      <c r="P304" s="148">
        <f>+(I_VENDITE!$D154/30)*I_VENDITE!O208</f>
        <v>1000</v>
      </c>
      <c r="Q304" s="148">
        <f>+(I_VENDITE!$D154/30)*I_VENDITE!P208</f>
        <v>1000</v>
      </c>
      <c r="R304" s="148">
        <f>+(I_VENDITE!$D154/30)*I_VENDITE!Q208</f>
        <v>1000</v>
      </c>
      <c r="S304" s="148">
        <f>+(I_VENDITE!$D154/30)*I_VENDITE!R208</f>
        <v>1000</v>
      </c>
      <c r="T304" s="148">
        <f>+(I_VENDITE!$D154/30)*I_VENDITE!S208</f>
        <v>1000</v>
      </c>
      <c r="U304" s="148">
        <f>+(I_VENDITE!$D154/30)*I_VENDITE!T208</f>
        <v>1000</v>
      </c>
      <c r="V304" s="148">
        <f>+(I_VENDITE!$D154/30)*I_VENDITE!U208</f>
        <v>1000</v>
      </c>
      <c r="W304" s="148">
        <f>+(I_VENDITE!$D154/30)*I_VENDITE!V208</f>
        <v>1000</v>
      </c>
      <c r="X304" s="148">
        <f>+(I_VENDITE!$D154/30)*I_VENDITE!W208</f>
        <v>1000</v>
      </c>
      <c r="Y304" s="148">
        <f>+(I_VENDITE!$D154/30)*I_VENDITE!X208</f>
        <v>1000</v>
      </c>
      <c r="Z304" s="148">
        <f>+(I_VENDITE!$D154/30)*I_VENDITE!Y208</f>
        <v>1000</v>
      </c>
      <c r="AA304" s="148">
        <f>+(I_VENDITE!$D154/30)*I_VENDITE!Z208</f>
        <v>1000</v>
      </c>
      <c r="AB304" s="148">
        <f>+(I_VENDITE!$D154/30)*I_VENDITE!AA208</f>
        <v>1000</v>
      </c>
      <c r="AC304" s="148">
        <f>+(I_VENDITE!$D154/30)*I_VENDITE!AB208</f>
        <v>1000</v>
      </c>
      <c r="AD304" s="148">
        <f>+(I_VENDITE!$D154/30)*I_VENDITE!AC208</f>
        <v>1000</v>
      </c>
      <c r="AE304" s="148">
        <f>+(I_VENDITE!$D154/30)*I_VENDITE!AD208</f>
        <v>1000</v>
      </c>
      <c r="AF304" s="148">
        <f>+(I_VENDITE!$D154/30)*I_VENDITE!AE208</f>
        <v>1000</v>
      </c>
      <c r="AG304" s="148">
        <f>+(I_VENDITE!$D154/30)*I_VENDITE!AF208</f>
        <v>1000</v>
      </c>
      <c r="AH304" s="148">
        <f>+(I_VENDITE!$D154/30)*I_VENDITE!AG208</f>
        <v>1000</v>
      </c>
      <c r="AI304" s="148">
        <f>+(I_VENDITE!$D154/30)*I_VENDITE!AH208</f>
        <v>1000</v>
      </c>
      <c r="AJ304" s="148">
        <f>+(I_VENDITE!$D154/30)*I_VENDITE!AI208</f>
        <v>1000</v>
      </c>
      <c r="AK304" s="148">
        <f>+(I_VENDITE!$D154/30)*I_VENDITE!AJ208</f>
        <v>1000</v>
      </c>
      <c r="AL304" s="148">
        <f>+(I_VENDITE!$D154/30)*I_VENDITE!AK208</f>
        <v>1000</v>
      </c>
      <c r="AM304" s="148">
        <f>+(I_VENDITE!$D154/30)*I_VENDITE!AL208</f>
        <v>1000</v>
      </c>
      <c r="AN304" s="148">
        <f>+(I_VENDITE!$D154/30)*I_VENDITE!AM208</f>
        <v>1000</v>
      </c>
    </row>
    <row r="305" spans="4:40" ht="15" x14ac:dyDescent="0.25">
      <c r="D305" s="28" t="str">
        <f t="shared" si="57"/>
        <v>Farmaco 35</v>
      </c>
      <c r="E305" s="148">
        <f>+(I_VENDITE!$D155/30)*I_VENDITE!D209</f>
        <v>1000</v>
      </c>
      <c r="F305" s="148">
        <f>+(I_VENDITE!$D155/30)*I_VENDITE!E209</f>
        <v>1000</v>
      </c>
      <c r="G305" s="148">
        <f>+(I_VENDITE!$D155/30)*I_VENDITE!F209</f>
        <v>1000</v>
      </c>
      <c r="H305" s="148">
        <f>+(I_VENDITE!$D155/30)*I_VENDITE!G209</f>
        <v>1000</v>
      </c>
      <c r="I305" s="148">
        <f>+(I_VENDITE!$D155/30)*I_VENDITE!H209</f>
        <v>1000</v>
      </c>
      <c r="J305" s="148">
        <f>+(I_VENDITE!$D155/30)*I_VENDITE!I209</f>
        <v>1000</v>
      </c>
      <c r="K305" s="148">
        <f>+(I_VENDITE!$D155/30)*I_VENDITE!J209</f>
        <v>1000</v>
      </c>
      <c r="L305" s="148">
        <f>+(I_VENDITE!$D155/30)*I_VENDITE!K209</f>
        <v>1000</v>
      </c>
      <c r="M305" s="148">
        <f>+(I_VENDITE!$D155/30)*I_VENDITE!L209</f>
        <v>1000</v>
      </c>
      <c r="N305" s="148">
        <f>+(I_VENDITE!$D155/30)*I_VENDITE!M209</f>
        <v>1000</v>
      </c>
      <c r="O305" s="148">
        <f>+(I_VENDITE!$D155/30)*I_VENDITE!N209</f>
        <v>1000</v>
      </c>
      <c r="P305" s="148">
        <f>+(I_VENDITE!$D155/30)*I_VENDITE!O209</f>
        <v>1000</v>
      </c>
      <c r="Q305" s="148">
        <f>+(I_VENDITE!$D155/30)*I_VENDITE!P209</f>
        <v>1000</v>
      </c>
      <c r="R305" s="148">
        <f>+(I_VENDITE!$D155/30)*I_VENDITE!Q209</f>
        <v>1000</v>
      </c>
      <c r="S305" s="148">
        <f>+(I_VENDITE!$D155/30)*I_VENDITE!R209</f>
        <v>1000</v>
      </c>
      <c r="T305" s="148">
        <f>+(I_VENDITE!$D155/30)*I_VENDITE!S209</f>
        <v>1000</v>
      </c>
      <c r="U305" s="148">
        <f>+(I_VENDITE!$D155/30)*I_VENDITE!T209</f>
        <v>1000</v>
      </c>
      <c r="V305" s="148">
        <f>+(I_VENDITE!$D155/30)*I_VENDITE!U209</f>
        <v>1000</v>
      </c>
      <c r="W305" s="148">
        <f>+(I_VENDITE!$D155/30)*I_VENDITE!V209</f>
        <v>1000</v>
      </c>
      <c r="X305" s="148">
        <f>+(I_VENDITE!$D155/30)*I_VENDITE!W209</f>
        <v>1000</v>
      </c>
      <c r="Y305" s="148">
        <f>+(I_VENDITE!$D155/30)*I_VENDITE!X209</f>
        <v>1000</v>
      </c>
      <c r="Z305" s="148">
        <f>+(I_VENDITE!$D155/30)*I_VENDITE!Y209</f>
        <v>1000</v>
      </c>
      <c r="AA305" s="148">
        <f>+(I_VENDITE!$D155/30)*I_VENDITE!Z209</f>
        <v>1000</v>
      </c>
      <c r="AB305" s="148">
        <f>+(I_VENDITE!$D155/30)*I_VENDITE!AA209</f>
        <v>1000</v>
      </c>
      <c r="AC305" s="148">
        <f>+(I_VENDITE!$D155/30)*I_VENDITE!AB209</f>
        <v>1000</v>
      </c>
      <c r="AD305" s="148">
        <f>+(I_VENDITE!$D155/30)*I_VENDITE!AC209</f>
        <v>1000</v>
      </c>
      <c r="AE305" s="148">
        <f>+(I_VENDITE!$D155/30)*I_VENDITE!AD209</f>
        <v>1000</v>
      </c>
      <c r="AF305" s="148">
        <f>+(I_VENDITE!$D155/30)*I_VENDITE!AE209</f>
        <v>1000</v>
      </c>
      <c r="AG305" s="148">
        <f>+(I_VENDITE!$D155/30)*I_VENDITE!AF209</f>
        <v>1000</v>
      </c>
      <c r="AH305" s="148">
        <f>+(I_VENDITE!$D155/30)*I_VENDITE!AG209</f>
        <v>1000</v>
      </c>
      <c r="AI305" s="148">
        <f>+(I_VENDITE!$D155/30)*I_VENDITE!AH209</f>
        <v>1000</v>
      </c>
      <c r="AJ305" s="148">
        <f>+(I_VENDITE!$D155/30)*I_VENDITE!AI209</f>
        <v>1000</v>
      </c>
      <c r="AK305" s="148">
        <f>+(I_VENDITE!$D155/30)*I_VENDITE!AJ209</f>
        <v>1000</v>
      </c>
      <c r="AL305" s="148">
        <f>+(I_VENDITE!$D155/30)*I_VENDITE!AK209</f>
        <v>1000</v>
      </c>
      <c r="AM305" s="148">
        <f>+(I_VENDITE!$D155/30)*I_VENDITE!AL209</f>
        <v>1000</v>
      </c>
      <c r="AN305" s="148">
        <f>+(I_VENDITE!$D155/30)*I_VENDITE!AM209</f>
        <v>1000</v>
      </c>
    </row>
    <row r="306" spans="4:40" ht="15" x14ac:dyDescent="0.25">
      <c r="D306" s="28" t="str">
        <f t="shared" si="57"/>
        <v>Farmaco 36</v>
      </c>
      <c r="E306" s="148">
        <f>+(I_VENDITE!$D156/30)*I_VENDITE!D210</f>
        <v>1000</v>
      </c>
      <c r="F306" s="148">
        <f>+(I_VENDITE!$D156/30)*I_VENDITE!E210</f>
        <v>1000</v>
      </c>
      <c r="G306" s="148">
        <f>+(I_VENDITE!$D156/30)*I_VENDITE!F210</f>
        <v>1000</v>
      </c>
      <c r="H306" s="148">
        <f>+(I_VENDITE!$D156/30)*I_VENDITE!G210</f>
        <v>1000</v>
      </c>
      <c r="I306" s="148">
        <f>+(I_VENDITE!$D156/30)*I_VENDITE!H210</f>
        <v>1000</v>
      </c>
      <c r="J306" s="148">
        <f>+(I_VENDITE!$D156/30)*I_VENDITE!I210</f>
        <v>1000</v>
      </c>
      <c r="K306" s="148">
        <f>+(I_VENDITE!$D156/30)*I_VENDITE!J210</f>
        <v>1000</v>
      </c>
      <c r="L306" s="148">
        <f>+(I_VENDITE!$D156/30)*I_VENDITE!K210</f>
        <v>1000</v>
      </c>
      <c r="M306" s="148">
        <f>+(I_VENDITE!$D156/30)*I_VENDITE!L210</f>
        <v>1000</v>
      </c>
      <c r="N306" s="148">
        <f>+(I_VENDITE!$D156/30)*I_VENDITE!M210</f>
        <v>1000</v>
      </c>
      <c r="O306" s="148">
        <f>+(I_VENDITE!$D156/30)*I_VENDITE!N210</f>
        <v>1000</v>
      </c>
      <c r="P306" s="148">
        <f>+(I_VENDITE!$D156/30)*I_VENDITE!O210</f>
        <v>1000</v>
      </c>
      <c r="Q306" s="148">
        <f>+(I_VENDITE!$D156/30)*I_VENDITE!P210</f>
        <v>1000</v>
      </c>
      <c r="R306" s="148">
        <f>+(I_VENDITE!$D156/30)*I_VENDITE!Q210</f>
        <v>1000</v>
      </c>
      <c r="S306" s="148">
        <f>+(I_VENDITE!$D156/30)*I_VENDITE!R210</f>
        <v>1000</v>
      </c>
      <c r="T306" s="148">
        <f>+(I_VENDITE!$D156/30)*I_VENDITE!S210</f>
        <v>1000</v>
      </c>
      <c r="U306" s="148">
        <f>+(I_VENDITE!$D156/30)*I_VENDITE!T210</f>
        <v>1000</v>
      </c>
      <c r="V306" s="148">
        <f>+(I_VENDITE!$D156/30)*I_VENDITE!U210</f>
        <v>1000</v>
      </c>
      <c r="W306" s="148">
        <f>+(I_VENDITE!$D156/30)*I_VENDITE!V210</f>
        <v>1000</v>
      </c>
      <c r="X306" s="148">
        <f>+(I_VENDITE!$D156/30)*I_VENDITE!W210</f>
        <v>1000</v>
      </c>
      <c r="Y306" s="148">
        <f>+(I_VENDITE!$D156/30)*I_VENDITE!X210</f>
        <v>1000</v>
      </c>
      <c r="Z306" s="148">
        <f>+(I_VENDITE!$D156/30)*I_VENDITE!Y210</f>
        <v>1000</v>
      </c>
      <c r="AA306" s="148">
        <f>+(I_VENDITE!$D156/30)*I_VENDITE!Z210</f>
        <v>1000</v>
      </c>
      <c r="AB306" s="148">
        <f>+(I_VENDITE!$D156/30)*I_VENDITE!AA210</f>
        <v>1000</v>
      </c>
      <c r="AC306" s="148">
        <f>+(I_VENDITE!$D156/30)*I_VENDITE!AB210</f>
        <v>1000</v>
      </c>
      <c r="AD306" s="148">
        <f>+(I_VENDITE!$D156/30)*I_VENDITE!AC210</f>
        <v>1000</v>
      </c>
      <c r="AE306" s="148">
        <f>+(I_VENDITE!$D156/30)*I_VENDITE!AD210</f>
        <v>1000</v>
      </c>
      <c r="AF306" s="148">
        <f>+(I_VENDITE!$D156/30)*I_VENDITE!AE210</f>
        <v>1000</v>
      </c>
      <c r="AG306" s="148">
        <f>+(I_VENDITE!$D156/30)*I_VENDITE!AF210</f>
        <v>1000</v>
      </c>
      <c r="AH306" s="148">
        <f>+(I_VENDITE!$D156/30)*I_VENDITE!AG210</f>
        <v>1000</v>
      </c>
      <c r="AI306" s="148">
        <f>+(I_VENDITE!$D156/30)*I_VENDITE!AH210</f>
        <v>1000</v>
      </c>
      <c r="AJ306" s="148">
        <f>+(I_VENDITE!$D156/30)*I_VENDITE!AI210</f>
        <v>1000</v>
      </c>
      <c r="AK306" s="148">
        <f>+(I_VENDITE!$D156/30)*I_VENDITE!AJ210</f>
        <v>1000</v>
      </c>
      <c r="AL306" s="148">
        <f>+(I_VENDITE!$D156/30)*I_VENDITE!AK210</f>
        <v>1000</v>
      </c>
      <c r="AM306" s="148">
        <f>+(I_VENDITE!$D156/30)*I_VENDITE!AL210</f>
        <v>1000</v>
      </c>
      <c r="AN306" s="148">
        <f>+(I_VENDITE!$D156/30)*I_VENDITE!AM210</f>
        <v>1000</v>
      </c>
    </row>
    <row r="307" spans="4:40" ht="15" x14ac:dyDescent="0.25">
      <c r="D307" s="28" t="str">
        <f t="shared" si="57"/>
        <v>Farmaco 37</v>
      </c>
      <c r="E307" s="148">
        <f>+(I_VENDITE!$D157/30)*I_VENDITE!D211</f>
        <v>1000</v>
      </c>
      <c r="F307" s="148">
        <f>+(I_VENDITE!$D157/30)*I_VENDITE!E211</f>
        <v>1000</v>
      </c>
      <c r="G307" s="148">
        <f>+(I_VENDITE!$D157/30)*I_VENDITE!F211</f>
        <v>1000</v>
      </c>
      <c r="H307" s="148">
        <f>+(I_VENDITE!$D157/30)*I_VENDITE!G211</f>
        <v>1000</v>
      </c>
      <c r="I307" s="148">
        <f>+(I_VENDITE!$D157/30)*I_VENDITE!H211</f>
        <v>1000</v>
      </c>
      <c r="J307" s="148">
        <f>+(I_VENDITE!$D157/30)*I_VENDITE!I211</f>
        <v>1000</v>
      </c>
      <c r="K307" s="148">
        <f>+(I_VENDITE!$D157/30)*I_VENDITE!J211</f>
        <v>1000</v>
      </c>
      <c r="L307" s="148">
        <f>+(I_VENDITE!$D157/30)*I_VENDITE!K211</f>
        <v>1000</v>
      </c>
      <c r="M307" s="148">
        <f>+(I_VENDITE!$D157/30)*I_VENDITE!L211</f>
        <v>1000</v>
      </c>
      <c r="N307" s="148">
        <f>+(I_VENDITE!$D157/30)*I_VENDITE!M211</f>
        <v>1000</v>
      </c>
      <c r="O307" s="148">
        <f>+(I_VENDITE!$D157/30)*I_VENDITE!N211</f>
        <v>1000</v>
      </c>
      <c r="P307" s="148">
        <f>+(I_VENDITE!$D157/30)*I_VENDITE!O211</f>
        <v>1000</v>
      </c>
      <c r="Q307" s="148">
        <f>+(I_VENDITE!$D157/30)*I_VENDITE!P211</f>
        <v>1000</v>
      </c>
      <c r="R307" s="148">
        <f>+(I_VENDITE!$D157/30)*I_VENDITE!Q211</f>
        <v>1000</v>
      </c>
      <c r="S307" s="148">
        <f>+(I_VENDITE!$D157/30)*I_VENDITE!R211</f>
        <v>1000</v>
      </c>
      <c r="T307" s="148">
        <f>+(I_VENDITE!$D157/30)*I_VENDITE!S211</f>
        <v>1000</v>
      </c>
      <c r="U307" s="148">
        <f>+(I_VENDITE!$D157/30)*I_VENDITE!T211</f>
        <v>1000</v>
      </c>
      <c r="V307" s="148">
        <f>+(I_VENDITE!$D157/30)*I_VENDITE!U211</f>
        <v>1000</v>
      </c>
      <c r="W307" s="148">
        <f>+(I_VENDITE!$D157/30)*I_VENDITE!V211</f>
        <v>1000</v>
      </c>
      <c r="X307" s="148">
        <f>+(I_VENDITE!$D157/30)*I_VENDITE!W211</f>
        <v>1000</v>
      </c>
      <c r="Y307" s="148">
        <f>+(I_VENDITE!$D157/30)*I_VENDITE!X211</f>
        <v>1000</v>
      </c>
      <c r="Z307" s="148">
        <f>+(I_VENDITE!$D157/30)*I_VENDITE!Y211</f>
        <v>1000</v>
      </c>
      <c r="AA307" s="148">
        <f>+(I_VENDITE!$D157/30)*I_VENDITE!Z211</f>
        <v>1000</v>
      </c>
      <c r="AB307" s="148">
        <f>+(I_VENDITE!$D157/30)*I_VENDITE!AA211</f>
        <v>1000</v>
      </c>
      <c r="AC307" s="148">
        <f>+(I_VENDITE!$D157/30)*I_VENDITE!AB211</f>
        <v>1000</v>
      </c>
      <c r="AD307" s="148">
        <f>+(I_VENDITE!$D157/30)*I_VENDITE!AC211</f>
        <v>1000</v>
      </c>
      <c r="AE307" s="148">
        <f>+(I_VENDITE!$D157/30)*I_VENDITE!AD211</f>
        <v>1000</v>
      </c>
      <c r="AF307" s="148">
        <f>+(I_VENDITE!$D157/30)*I_VENDITE!AE211</f>
        <v>1000</v>
      </c>
      <c r="AG307" s="148">
        <f>+(I_VENDITE!$D157/30)*I_VENDITE!AF211</f>
        <v>1000</v>
      </c>
      <c r="AH307" s="148">
        <f>+(I_VENDITE!$D157/30)*I_VENDITE!AG211</f>
        <v>1000</v>
      </c>
      <c r="AI307" s="148">
        <f>+(I_VENDITE!$D157/30)*I_VENDITE!AH211</f>
        <v>1000</v>
      </c>
      <c r="AJ307" s="148">
        <f>+(I_VENDITE!$D157/30)*I_VENDITE!AI211</f>
        <v>1000</v>
      </c>
      <c r="AK307" s="148">
        <f>+(I_VENDITE!$D157/30)*I_VENDITE!AJ211</f>
        <v>1000</v>
      </c>
      <c r="AL307" s="148">
        <f>+(I_VENDITE!$D157/30)*I_VENDITE!AK211</f>
        <v>1000</v>
      </c>
      <c r="AM307" s="148">
        <f>+(I_VENDITE!$D157/30)*I_VENDITE!AL211</f>
        <v>1000</v>
      </c>
      <c r="AN307" s="148">
        <f>+(I_VENDITE!$D157/30)*I_VENDITE!AM211</f>
        <v>1000</v>
      </c>
    </row>
    <row r="308" spans="4:40" ht="15" x14ac:dyDescent="0.25">
      <c r="D308" s="28" t="str">
        <f t="shared" si="57"/>
        <v>Farmaco 38</v>
      </c>
      <c r="E308" s="148">
        <f>+(I_VENDITE!$D158/30)*I_VENDITE!D212</f>
        <v>1000</v>
      </c>
      <c r="F308" s="148">
        <f>+(I_VENDITE!$D158/30)*I_VENDITE!E212</f>
        <v>1000</v>
      </c>
      <c r="G308" s="148">
        <f>+(I_VENDITE!$D158/30)*I_VENDITE!F212</f>
        <v>1000</v>
      </c>
      <c r="H308" s="148">
        <f>+(I_VENDITE!$D158/30)*I_VENDITE!G212</f>
        <v>1000</v>
      </c>
      <c r="I308" s="148">
        <f>+(I_VENDITE!$D158/30)*I_VENDITE!H212</f>
        <v>1000</v>
      </c>
      <c r="J308" s="148">
        <f>+(I_VENDITE!$D158/30)*I_VENDITE!I212</f>
        <v>1000</v>
      </c>
      <c r="K308" s="148">
        <f>+(I_VENDITE!$D158/30)*I_VENDITE!J212</f>
        <v>1000</v>
      </c>
      <c r="L308" s="148">
        <f>+(I_VENDITE!$D158/30)*I_VENDITE!K212</f>
        <v>1000</v>
      </c>
      <c r="M308" s="148">
        <f>+(I_VENDITE!$D158/30)*I_VENDITE!L212</f>
        <v>1000</v>
      </c>
      <c r="N308" s="148">
        <f>+(I_VENDITE!$D158/30)*I_VENDITE!M212</f>
        <v>1000</v>
      </c>
      <c r="O308" s="148">
        <f>+(I_VENDITE!$D158/30)*I_VENDITE!N212</f>
        <v>1000</v>
      </c>
      <c r="P308" s="148">
        <f>+(I_VENDITE!$D158/30)*I_VENDITE!O212</f>
        <v>1000</v>
      </c>
      <c r="Q308" s="148">
        <f>+(I_VENDITE!$D158/30)*I_VENDITE!P212</f>
        <v>1000</v>
      </c>
      <c r="R308" s="148">
        <f>+(I_VENDITE!$D158/30)*I_VENDITE!Q212</f>
        <v>1000</v>
      </c>
      <c r="S308" s="148">
        <f>+(I_VENDITE!$D158/30)*I_VENDITE!R212</f>
        <v>1000</v>
      </c>
      <c r="T308" s="148">
        <f>+(I_VENDITE!$D158/30)*I_VENDITE!S212</f>
        <v>1000</v>
      </c>
      <c r="U308" s="148">
        <f>+(I_VENDITE!$D158/30)*I_VENDITE!T212</f>
        <v>1000</v>
      </c>
      <c r="V308" s="148">
        <f>+(I_VENDITE!$D158/30)*I_VENDITE!U212</f>
        <v>1000</v>
      </c>
      <c r="W308" s="148">
        <f>+(I_VENDITE!$D158/30)*I_VENDITE!V212</f>
        <v>1000</v>
      </c>
      <c r="X308" s="148">
        <f>+(I_VENDITE!$D158/30)*I_VENDITE!W212</f>
        <v>1000</v>
      </c>
      <c r="Y308" s="148">
        <f>+(I_VENDITE!$D158/30)*I_VENDITE!X212</f>
        <v>1000</v>
      </c>
      <c r="Z308" s="148">
        <f>+(I_VENDITE!$D158/30)*I_VENDITE!Y212</f>
        <v>1000</v>
      </c>
      <c r="AA308" s="148">
        <f>+(I_VENDITE!$D158/30)*I_VENDITE!Z212</f>
        <v>1000</v>
      </c>
      <c r="AB308" s="148">
        <f>+(I_VENDITE!$D158/30)*I_VENDITE!AA212</f>
        <v>1000</v>
      </c>
      <c r="AC308" s="148">
        <f>+(I_VENDITE!$D158/30)*I_VENDITE!AB212</f>
        <v>1000</v>
      </c>
      <c r="AD308" s="148">
        <f>+(I_VENDITE!$D158/30)*I_VENDITE!AC212</f>
        <v>1000</v>
      </c>
      <c r="AE308" s="148">
        <f>+(I_VENDITE!$D158/30)*I_VENDITE!AD212</f>
        <v>1000</v>
      </c>
      <c r="AF308" s="148">
        <f>+(I_VENDITE!$D158/30)*I_VENDITE!AE212</f>
        <v>1000</v>
      </c>
      <c r="AG308" s="148">
        <f>+(I_VENDITE!$D158/30)*I_VENDITE!AF212</f>
        <v>1000</v>
      </c>
      <c r="AH308" s="148">
        <f>+(I_VENDITE!$D158/30)*I_VENDITE!AG212</f>
        <v>1000</v>
      </c>
      <c r="AI308" s="148">
        <f>+(I_VENDITE!$D158/30)*I_VENDITE!AH212</f>
        <v>1000</v>
      </c>
      <c r="AJ308" s="148">
        <f>+(I_VENDITE!$D158/30)*I_VENDITE!AI212</f>
        <v>1000</v>
      </c>
      <c r="AK308" s="148">
        <f>+(I_VENDITE!$D158/30)*I_VENDITE!AJ212</f>
        <v>1000</v>
      </c>
      <c r="AL308" s="148">
        <f>+(I_VENDITE!$D158/30)*I_VENDITE!AK212</f>
        <v>1000</v>
      </c>
      <c r="AM308" s="148">
        <f>+(I_VENDITE!$D158/30)*I_VENDITE!AL212</f>
        <v>1000</v>
      </c>
      <c r="AN308" s="148">
        <f>+(I_VENDITE!$D158/30)*I_VENDITE!AM212</f>
        <v>1000</v>
      </c>
    </row>
    <row r="309" spans="4:40" ht="15" x14ac:dyDescent="0.25">
      <c r="D309" s="28" t="str">
        <f t="shared" si="57"/>
        <v>Farmaco 39</v>
      </c>
      <c r="E309" s="148">
        <f>+(I_VENDITE!$D159/30)*I_VENDITE!D213</f>
        <v>1000</v>
      </c>
      <c r="F309" s="148">
        <f>+(I_VENDITE!$D159/30)*I_VENDITE!E213</f>
        <v>1000</v>
      </c>
      <c r="G309" s="148">
        <f>+(I_VENDITE!$D159/30)*I_VENDITE!F213</f>
        <v>1000</v>
      </c>
      <c r="H309" s="148">
        <f>+(I_VENDITE!$D159/30)*I_VENDITE!G213</f>
        <v>1000</v>
      </c>
      <c r="I309" s="148">
        <f>+(I_VENDITE!$D159/30)*I_VENDITE!H213</f>
        <v>1000</v>
      </c>
      <c r="J309" s="148">
        <f>+(I_VENDITE!$D159/30)*I_VENDITE!I213</f>
        <v>1000</v>
      </c>
      <c r="K309" s="148">
        <f>+(I_VENDITE!$D159/30)*I_VENDITE!J213</f>
        <v>1000</v>
      </c>
      <c r="L309" s="148">
        <f>+(I_VENDITE!$D159/30)*I_VENDITE!K213</f>
        <v>1000</v>
      </c>
      <c r="M309" s="148">
        <f>+(I_VENDITE!$D159/30)*I_VENDITE!L213</f>
        <v>1000</v>
      </c>
      <c r="N309" s="148">
        <f>+(I_VENDITE!$D159/30)*I_VENDITE!M213</f>
        <v>1000</v>
      </c>
      <c r="O309" s="148">
        <f>+(I_VENDITE!$D159/30)*I_VENDITE!N213</f>
        <v>1000</v>
      </c>
      <c r="P309" s="148">
        <f>+(I_VENDITE!$D159/30)*I_VENDITE!O213</f>
        <v>1000</v>
      </c>
      <c r="Q309" s="148">
        <f>+(I_VENDITE!$D159/30)*I_VENDITE!P213</f>
        <v>1000</v>
      </c>
      <c r="R309" s="148">
        <f>+(I_VENDITE!$D159/30)*I_VENDITE!Q213</f>
        <v>1000</v>
      </c>
      <c r="S309" s="148">
        <f>+(I_VENDITE!$D159/30)*I_VENDITE!R213</f>
        <v>1000</v>
      </c>
      <c r="T309" s="148">
        <f>+(I_VENDITE!$D159/30)*I_VENDITE!S213</f>
        <v>1000</v>
      </c>
      <c r="U309" s="148">
        <f>+(I_VENDITE!$D159/30)*I_VENDITE!T213</f>
        <v>1000</v>
      </c>
      <c r="V309" s="148">
        <f>+(I_VENDITE!$D159/30)*I_VENDITE!U213</f>
        <v>1000</v>
      </c>
      <c r="W309" s="148">
        <f>+(I_VENDITE!$D159/30)*I_VENDITE!V213</f>
        <v>1000</v>
      </c>
      <c r="X309" s="148">
        <f>+(I_VENDITE!$D159/30)*I_VENDITE!W213</f>
        <v>1000</v>
      </c>
      <c r="Y309" s="148">
        <f>+(I_VENDITE!$D159/30)*I_VENDITE!X213</f>
        <v>1000</v>
      </c>
      <c r="Z309" s="148">
        <f>+(I_VENDITE!$D159/30)*I_VENDITE!Y213</f>
        <v>1000</v>
      </c>
      <c r="AA309" s="148">
        <f>+(I_VENDITE!$D159/30)*I_VENDITE!Z213</f>
        <v>1000</v>
      </c>
      <c r="AB309" s="148">
        <f>+(I_VENDITE!$D159/30)*I_VENDITE!AA213</f>
        <v>1000</v>
      </c>
      <c r="AC309" s="148">
        <f>+(I_VENDITE!$D159/30)*I_VENDITE!AB213</f>
        <v>1000</v>
      </c>
      <c r="AD309" s="148">
        <f>+(I_VENDITE!$D159/30)*I_VENDITE!AC213</f>
        <v>1000</v>
      </c>
      <c r="AE309" s="148">
        <f>+(I_VENDITE!$D159/30)*I_VENDITE!AD213</f>
        <v>1000</v>
      </c>
      <c r="AF309" s="148">
        <f>+(I_VENDITE!$D159/30)*I_VENDITE!AE213</f>
        <v>1000</v>
      </c>
      <c r="AG309" s="148">
        <f>+(I_VENDITE!$D159/30)*I_VENDITE!AF213</f>
        <v>1000</v>
      </c>
      <c r="AH309" s="148">
        <f>+(I_VENDITE!$D159/30)*I_VENDITE!AG213</f>
        <v>1000</v>
      </c>
      <c r="AI309" s="148">
        <f>+(I_VENDITE!$D159/30)*I_VENDITE!AH213</f>
        <v>1000</v>
      </c>
      <c r="AJ309" s="148">
        <f>+(I_VENDITE!$D159/30)*I_VENDITE!AI213</f>
        <v>1000</v>
      </c>
      <c r="AK309" s="148">
        <f>+(I_VENDITE!$D159/30)*I_VENDITE!AJ213</f>
        <v>1000</v>
      </c>
      <c r="AL309" s="148">
        <f>+(I_VENDITE!$D159/30)*I_VENDITE!AK213</f>
        <v>1000</v>
      </c>
      <c r="AM309" s="148">
        <f>+(I_VENDITE!$D159/30)*I_VENDITE!AL213</f>
        <v>1000</v>
      </c>
      <c r="AN309" s="148">
        <f>+(I_VENDITE!$D159/30)*I_VENDITE!AM213</f>
        <v>1000</v>
      </c>
    </row>
    <row r="310" spans="4:40" ht="15" x14ac:dyDescent="0.25">
      <c r="D310" s="28" t="str">
        <f t="shared" si="57"/>
        <v>Farmaco 40</v>
      </c>
      <c r="E310" s="148">
        <f>+(I_VENDITE!$D160/30)*I_VENDITE!D214</f>
        <v>1000</v>
      </c>
      <c r="F310" s="148">
        <f>+(I_VENDITE!$D160/30)*I_VENDITE!E214</f>
        <v>1000</v>
      </c>
      <c r="G310" s="148">
        <f>+(I_VENDITE!$D160/30)*I_VENDITE!F214</f>
        <v>1000</v>
      </c>
      <c r="H310" s="148">
        <f>+(I_VENDITE!$D160/30)*I_VENDITE!G214</f>
        <v>1000</v>
      </c>
      <c r="I310" s="148">
        <f>+(I_VENDITE!$D160/30)*I_VENDITE!H214</f>
        <v>1000</v>
      </c>
      <c r="J310" s="148">
        <f>+(I_VENDITE!$D160/30)*I_VENDITE!I214</f>
        <v>1000</v>
      </c>
      <c r="K310" s="148">
        <f>+(I_VENDITE!$D160/30)*I_VENDITE!J214</f>
        <v>1000</v>
      </c>
      <c r="L310" s="148">
        <f>+(I_VENDITE!$D160/30)*I_VENDITE!K214</f>
        <v>1000</v>
      </c>
      <c r="M310" s="148">
        <f>+(I_VENDITE!$D160/30)*I_VENDITE!L214</f>
        <v>1000</v>
      </c>
      <c r="N310" s="148">
        <f>+(I_VENDITE!$D160/30)*I_VENDITE!M214</f>
        <v>1000</v>
      </c>
      <c r="O310" s="148">
        <f>+(I_VENDITE!$D160/30)*I_VENDITE!N214</f>
        <v>1000</v>
      </c>
      <c r="P310" s="148">
        <f>+(I_VENDITE!$D160/30)*I_VENDITE!O214</f>
        <v>1000</v>
      </c>
      <c r="Q310" s="148">
        <f>+(I_VENDITE!$D160/30)*I_VENDITE!P214</f>
        <v>1000</v>
      </c>
      <c r="R310" s="148">
        <f>+(I_VENDITE!$D160/30)*I_VENDITE!Q214</f>
        <v>1000</v>
      </c>
      <c r="S310" s="148">
        <f>+(I_VENDITE!$D160/30)*I_VENDITE!R214</f>
        <v>1000</v>
      </c>
      <c r="T310" s="148">
        <f>+(I_VENDITE!$D160/30)*I_VENDITE!S214</f>
        <v>1000</v>
      </c>
      <c r="U310" s="148">
        <f>+(I_VENDITE!$D160/30)*I_VENDITE!T214</f>
        <v>1000</v>
      </c>
      <c r="V310" s="148">
        <f>+(I_VENDITE!$D160/30)*I_VENDITE!U214</f>
        <v>1000</v>
      </c>
      <c r="W310" s="148">
        <f>+(I_VENDITE!$D160/30)*I_VENDITE!V214</f>
        <v>1000</v>
      </c>
      <c r="X310" s="148">
        <f>+(I_VENDITE!$D160/30)*I_VENDITE!W214</f>
        <v>1000</v>
      </c>
      <c r="Y310" s="148">
        <f>+(I_VENDITE!$D160/30)*I_VENDITE!X214</f>
        <v>1000</v>
      </c>
      <c r="Z310" s="148">
        <f>+(I_VENDITE!$D160/30)*I_VENDITE!Y214</f>
        <v>1000</v>
      </c>
      <c r="AA310" s="148">
        <f>+(I_VENDITE!$D160/30)*I_VENDITE!Z214</f>
        <v>1000</v>
      </c>
      <c r="AB310" s="148">
        <f>+(I_VENDITE!$D160/30)*I_VENDITE!AA214</f>
        <v>1000</v>
      </c>
      <c r="AC310" s="148">
        <f>+(I_VENDITE!$D160/30)*I_VENDITE!AB214</f>
        <v>1000</v>
      </c>
      <c r="AD310" s="148">
        <f>+(I_VENDITE!$D160/30)*I_VENDITE!AC214</f>
        <v>1000</v>
      </c>
      <c r="AE310" s="148">
        <f>+(I_VENDITE!$D160/30)*I_VENDITE!AD214</f>
        <v>1000</v>
      </c>
      <c r="AF310" s="148">
        <f>+(I_VENDITE!$D160/30)*I_VENDITE!AE214</f>
        <v>1000</v>
      </c>
      <c r="AG310" s="148">
        <f>+(I_VENDITE!$D160/30)*I_VENDITE!AF214</f>
        <v>1000</v>
      </c>
      <c r="AH310" s="148">
        <f>+(I_VENDITE!$D160/30)*I_VENDITE!AG214</f>
        <v>1000</v>
      </c>
      <c r="AI310" s="148">
        <f>+(I_VENDITE!$D160/30)*I_VENDITE!AH214</f>
        <v>1000</v>
      </c>
      <c r="AJ310" s="148">
        <f>+(I_VENDITE!$D160/30)*I_VENDITE!AI214</f>
        <v>1000</v>
      </c>
      <c r="AK310" s="148">
        <f>+(I_VENDITE!$D160/30)*I_VENDITE!AJ214</f>
        <v>1000</v>
      </c>
      <c r="AL310" s="148">
        <f>+(I_VENDITE!$D160/30)*I_VENDITE!AK214</f>
        <v>1000</v>
      </c>
      <c r="AM310" s="148">
        <f>+(I_VENDITE!$D160/30)*I_VENDITE!AL214</f>
        <v>1000</v>
      </c>
      <c r="AN310" s="148">
        <f>+(I_VENDITE!$D160/30)*I_VENDITE!AM214</f>
        <v>1000</v>
      </c>
    </row>
    <row r="311" spans="4:40" ht="15" x14ac:dyDescent="0.25">
      <c r="D311" s="28" t="str">
        <f t="shared" si="57"/>
        <v>Farmaco 41</v>
      </c>
      <c r="E311" s="148">
        <f>+(I_VENDITE!$D161/30)*I_VENDITE!D215</f>
        <v>1000</v>
      </c>
      <c r="F311" s="148">
        <f>+(I_VENDITE!$D161/30)*I_VENDITE!E215</f>
        <v>1000</v>
      </c>
      <c r="G311" s="148">
        <f>+(I_VENDITE!$D161/30)*I_VENDITE!F215</f>
        <v>1000</v>
      </c>
      <c r="H311" s="148">
        <f>+(I_VENDITE!$D161/30)*I_VENDITE!G215</f>
        <v>1000</v>
      </c>
      <c r="I311" s="148">
        <f>+(I_VENDITE!$D161/30)*I_VENDITE!H215</f>
        <v>1000</v>
      </c>
      <c r="J311" s="148">
        <f>+(I_VENDITE!$D161/30)*I_VENDITE!I215</f>
        <v>1000</v>
      </c>
      <c r="K311" s="148">
        <f>+(I_VENDITE!$D161/30)*I_VENDITE!J215</f>
        <v>1000</v>
      </c>
      <c r="L311" s="148">
        <f>+(I_VENDITE!$D161/30)*I_VENDITE!K215</f>
        <v>1000</v>
      </c>
      <c r="M311" s="148">
        <f>+(I_VENDITE!$D161/30)*I_VENDITE!L215</f>
        <v>1000</v>
      </c>
      <c r="N311" s="148">
        <f>+(I_VENDITE!$D161/30)*I_VENDITE!M215</f>
        <v>1000</v>
      </c>
      <c r="O311" s="148">
        <f>+(I_VENDITE!$D161/30)*I_VENDITE!N215</f>
        <v>1000</v>
      </c>
      <c r="P311" s="148">
        <f>+(I_VENDITE!$D161/30)*I_VENDITE!O215</f>
        <v>1000</v>
      </c>
      <c r="Q311" s="148">
        <f>+(I_VENDITE!$D161/30)*I_VENDITE!P215</f>
        <v>1000</v>
      </c>
      <c r="R311" s="148">
        <f>+(I_VENDITE!$D161/30)*I_VENDITE!Q215</f>
        <v>1000</v>
      </c>
      <c r="S311" s="148">
        <f>+(I_VENDITE!$D161/30)*I_VENDITE!R215</f>
        <v>1000</v>
      </c>
      <c r="T311" s="148">
        <f>+(I_VENDITE!$D161/30)*I_VENDITE!S215</f>
        <v>1000</v>
      </c>
      <c r="U311" s="148">
        <f>+(I_VENDITE!$D161/30)*I_VENDITE!T215</f>
        <v>1000</v>
      </c>
      <c r="V311" s="148">
        <f>+(I_VENDITE!$D161/30)*I_VENDITE!U215</f>
        <v>1000</v>
      </c>
      <c r="W311" s="148">
        <f>+(I_VENDITE!$D161/30)*I_VENDITE!V215</f>
        <v>1000</v>
      </c>
      <c r="X311" s="148">
        <f>+(I_VENDITE!$D161/30)*I_VENDITE!W215</f>
        <v>1000</v>
      </c>
      <c r="Y311" s="148">
        <f>+(I_VENDITE!$D161/30)*I_VENDITE!X215</f>
        <v>1000</v>
      </c>
      <c r="Z311" s="148">
        <f>+(I_VENDITE!$D161/30)*I_VENDITE!Y215</f>
        <v>1000</v>
      </c>
      <c r="AA311" s="148">
        <f>+(I_VENDITE!$D161/30)*I_VENDITE!Z215</f>
        <v>1000</v>
      </c>
      <c r="AB311" s="148">
        <f>+(I_VENDITE!$D161/30)*I_VENDITE!AA215</f>
        <v>1000</v>
      </c>
      <c r="AC311" s="148">
        <f>+(I_VENDITE!$D161/30)*I_VENDITE!AB215</f>
        <v>1000</v>
      </c>
      <c r="AD311" s="148">
        <f>+(I_VENDITE!$D161/30)*I_VENDITE!AC215</f>
        <v>1000</v>
      </c>
      <c r="AE311" s="148">
        <f>+(I_VENDITE!$D161/30)*I_VENDITE!AD215</f>
        <v>1000</v>
      </c>
      <c r="AF311" s="148">
        <f>+(I_VENDITE!$D161/30)*I_VENDITE!AE215</f>
        <v>1000</v>
      </c>
      <c r="AG311" s="148">
        <f>+(I_VENDITE!$D161/30)*I_VENDITE!AF215</f>
        <v>1000</v>
      </c>
      <c r="AH311" s="148">
        <f>+(I_VENDITE!$D161/30)*I_VENDITE!AG215</f>
        <v>1000</v>
      </c>
      <c r="AI311" s="148">
        <f>+(I_VENDITE!$D161/30)*I_VENDITE!AH215</f>
        <v>1000</v>
      </c>
      <c r="AJ311" s="148">
        <f>+(I_VENDITE!$D161/30)*I_VENDITE!AI215</f>
        <v>1000</v>
      </c>
      <c r="AK311" s="148">
        <f>+(I_VENDITE!$D161/30)*I_VENDITE!AJ215</f>
        <v>1000</v>
      </c>
      <c r="AL311" s="148">
        <f>+(I_VENDITE!$D161/30)*I_VENDITE!AK215</f>
        <v>1000</v>
      </c>
      <c r="AM311" s="148">
        <f>+(I_VENDITE!$D161/30)*I_VENDITE!AL215</f>
        <v>1000</v>
      </c>
      <c r="AN311" s="148">
        <f>+(I_VENDITE!$D161/30)*I_VENDITE!AM215</f>
        <v>1000</v>
      </c>
    </row>
    <row r="312" spans="4:40" ht="15" x14ac:dyDescent="0.25">
      <c r="D312" s="28" t="str">
        <f t="shared" si="57"/>
        <v>Farmaco 42</v>
      </c>
      <c r="E312" s="148">
        <f>+(I_VENDITE!$D162/30)*I_VENDITE!D216</f>
        <v>1000</v>
      </c>
      <c r="F312" s="148">
        <f>+(I_VENDITE!$D162/30)*I_VENDITE!E216</f>
        <v>1000</v>
      </c>
      <c r="G312" s="148">
        <f>+(I_VENDITE!$D162/30)*I_VENDITE!F216</f>
        <v>1000</v>
      </c>
      <c r="H312" s="148">
        <f>+(I_VENDITE!$D162/30)*I_VENDITE!G216</f>
        <v>1000</v>
      </c>
      <c r="I312" s="148">
        <f>+(I_VENDITE!$D162/30)*I_VENDITE!H216</f>
        <v>1000</v>
      </c>
      <c r="J312" s="148">
        <f>+(I_VENDITE!$D162/30)*I_VENDITE!I216</f>
        <v>1000</v>
      </c>
      <c r="K312" s="148">
        <f>+(I_VENDITE!$D162/30)*I_VENDITE!J216</f>
        <v>1000</v>
      </c>
      <c r="L312" s="148">
        <f>+(I_VENDITE!$D162/30)*I_VENDITE!K216</f>
        <v>1000</v>
      </c>
      <c r="M312" s="148">
        <f>+(I_VENDITE!$D162/30)*I_VENDITE!L216</f>
        <v>1000</v>
      </c>
      <c r="N312" s="148">
        <f>+(I_VENDITE!$D162/30)*I_VENDITE!M216</f>
        <v>1000</v>
      </c>
      <c r="O312" s="148">
        <f>+(I_VENDITE!$D162/30)*I_VENDITE!N216</f>
        <v>1000</v>
      </c>
      <c r="P312" s="148">
        <f>+(I_VENDITE!$D162/30)*I_VENDITE!O216</f>
        <v>1000</v>
      </c>
      <c r="Q312" s="148">
        <f>+(I_VENDITE!$D162/30)*I_VENDITE!P216</f>
        <v>1000</v>
      </c>
      <c r="R312" s="148">
        <f>+(I_VENDITE!$D162/30)*I_VENDITE!Q216</f>
        <v>1000</v>
      </c>
      <c r="S312" s="148">
        <f>+(I_VENDITE!$D162/30)*I_VENDITE!R216</f>
        <v>1000</v>
      </c>
      <c r="T312" s="148">
        <f>+(I_VENDITE!$D162/30)*I_VENDITE!S216</f>
        <v>1000</v>
      </c>
      <c r="U312" s="148">
        <f>+(I_VENDITE!$D162/30)*I_VENDITE!T216</f>
        <v>1000</v>
      </c>
      <c r="V312" s="148">
        <f>+(I_VENDITE!$D162/30)*I_VENDITE!U216</f>
        <v>1000</v>
      </c>
      <c r="W312" s="148">
        <f>+(I_VENDITE!$D162/30)*I_VENDITE!V216</f>
        <v>1000</v>
      </c>
      <c r="X312" s="148">
        <f>+(I_VENDITE!$D162/30)*I_VENDITE!W216</f>
        <v>1000</v>
      </c>
      <c r="Y312" s="148">
        <f>+(I_VENDITE!$D162/30)*I_VENDITE!X216</f>
        <v>1000</v>
      </c>
      <c r="Z312" s="148">
        <f>+(I_VENDITE!$D162/30)*I_VENDITE!Y216</f>
        <v>1000</v>
      </c>
      <c r="AA312" s="148">
        <f>+(I_VENDITE!$D162/30)*I_VENDITE!Z216</f>
        <v>1000</v>
      </c>
      <c r="AB312" s="148">
        <f>+(I_VENDITE!$D162/30)*I_VENDITE!AA216</f>
        <v>1000</v>
      </c>
      <c r="AC312" s="148">
        <f>+(I_VENDITE!$D162/30)*I_VENDITE!AB216</f>
        <v>1000</v>
      </c>
      <c r="AD312" s="148">
        <f>+(I_VENDITE!$D162/30)*I_VENDITE!AC216</f>
        <v>1000</v>
      </c>
      <c r="AE312" s="148">
        <f>+(I_VENDITE!$D162/30)*I_VENDITE!AD216</f>
        <v>1000</v>
      </c>
      <c r="AF312" s="148">
        <f>+(I_VENDITE!$D162/30)*I_VENDITE!AE216</f>
        <v>1000</v>
      </c>
      <c r="AG312" s="148">
        <f>+(I_VENDITE!$D162/30)*I_VENDITE!AF216</f>
        <v>1000</v>
      </c>
      <c r="AH312" s="148">
        <f>+(I_VENDITE!$D162/30)*I_VENDITE!AG216</f>
        <v>1000</v>
      </c>
      <c r="AI312" s="148">
        <f>+(I_VENDITE!$D162/30)*I_VENDITE!AH216</f>
        <v>1000</v>
      </c>
      <c r="AJ312" s="148">
        <f>+(I_VENDITE!$D162/30)*I_VENDITE!AI216</f>
        <v>1000</v>
      </c>
      <c r="AK312" s="148">
        <f>+(I_VENDITE!$D162/30)*I_VENDITE!AJ216</f>
        <v>1000</v>
      </c>
      <c r="AL312" s="148">
        <f>+(I_VENDITE!$D162/30)*I_VENDITE!AK216</f>
        <v>1000</v>
      </c>
      <c r="AM312" s="148">
        <f>+(I_VENDITE!$D162/30)*I_VENDITE!AL216</f>
        <v>1000</v>
      </c>
      <c r="AN312" s="148">
        <f>+(I_VENDITE!$D162/30)*I_VENDITE!AM216</f>
        <v>1000</v>
      </c>
    </row>
    <row r="313" spans="4:40" ht="15" x14ac:dyDescent="0.25">
      <c r="D313" s="28" t="str">
        <f t="shared" si="57"/>
        <v>Farmaco 43</v>
      </c>
      <c r="E313" s="148">
        <f>+(I_VENDITE!$D163/30)*I_VENDITE!D217</f>
        <v>1000</v>
      </c>
      <c r="F313" s="148">
        <f>+(I_VENDITE!$D163/30)*I_VENDITE!E217</f>
        <v>1000</v>
      </c>
      <c r="G313" s="148">
        <f>+(I_VENDITE!$D163/30)*I_VENDITE!F217</f>
        <v>1000</v>
      </c>
      <c r="H313" s="148">
        <f>+(I_VENDITE!$D163/30)*I_VENDITE!G217</f>
        <v>1000</v>
      </c>
      <c r="I313" s="148">
        <f>+(I_VENDITE!$D163/30)*I_VENDITE!H217</f>
        <v>1000</v>
      </c>
      <c r="J313" s="148">
        <f>+(I_VENDITE!$D163/30)*I_VENDITE!I217</f>
        <v>1000</v>
      </c>
      <c r="K313" s="148">
        <f>+(I_VENDITE!$D163/30)*I_VENDITE!J217</f>
        <v>1000</v>
      </c>
      <c r="L313" s="148">
        <f>+(I_VENDITE!$D163/30)*I_VENDITE!K217</f>
        <v>1000</v>
      </c>
      <c r="M313" s="148">
        <f>+(I_VENDITE!$D163/30)*I_VENDITE!L217</f>
        <v>1000</v>
      </c>
      <c r="N313" s="148">
        <f>+(I_VENDITE!$D163/30)*I_VENDITE!M217</f>
        <v>1000</v>
      </c>
      <c r="O313" s="148">
        <f>+(I_VENDITE!$D163/30)*I_VENDITE!N217</f>
        <v>1000</v>
      </c>
      <c r="P313" s="148">
        <f>+(I_VENDITE!$D163/30)*I_VENDITE!O217</f>
        <v>1000</v>
      </c>
      <c r="Q313" s="148">
        <f>+(I_VENDITE!$D163/30)*I_VENDITE!P217</f>
        <v>1000</v>
      </c>
      <c r="R313" s="148">
        <f>+(I_VENDITE!$D163/30)*I_VENDITE!Q217</f>
        <v>1000</v>
      </c>
      <c r="S313" s="148">
        <f>+(I_VENDITE!$D163/30)*I_VENDITE!R217</f>
        <v>1000</v>
      </c>
      <c r="T313" s="148">
        <f>+(I_VENDITE!$D163/30)*I_VENDITE!S217</f>
        <v>1000</v>
      </c>
      <c r="U313" s="148">
        <f>+(I_VENDITE!$D163/30)*I_VENDITE!T217</f>
        <v>1000</v>
      </c>
      <c r="V313" s="148">
        <f>+(I_VENDITE!$D163/30)*I_VENDITE!U217</f>
        <v>1000</v>
      </c>
      <c r="W313" s="148">
        <f>+(I_VENDITE!$D163/30)*I_VENDITE!V217</f>
        <v>1000</v>
      </c>
      <c r="X313" s="148">
        <f>+(I_VENDITE!$D163/30)*I_VENDITE!W217</f>
        <v>1000</v>
      </c>
      <c r="Y313" s="148">
        <f>+(I_VENDITE!$D163/30)*I_VENDITE!X217</f>
        <v>1000</v>
      </c>
      <c r="Z313" s="148">
        <f>+(I_VENDITE!$D163/30)*I_VENDITE!Y217</f>
        <v>1000</v>
      </c>
      <c r="AA313" s="148">
        <f>+(I_VENDITE!$D163/30)*I_VENDITE!Z217</f>
        <v>1000</v>
      </c>
      <c r="AB313" s="148">
        <f>+(I_VENDITE!$D163/30)*I_VENDITE!AA217</f>
        <v>1000</v>
      </c>
      <c r="AC313" s="148">
        <f>+(I_VENDITE!$D163/30)*I_VENDITE!AB217</f>
        <v>1000</v>
      </c>
      <c r="AD313" s="148">
        <f>+(I_VENDITE!$D163/30)*I_VENDITE!AC217</f>
        <v>1000</v>
      </c>
      <c r="AE313" s="148">
        <f>+(I_VENDITE!$D163/30)*I_VENDITE!AD217</f>
        <v>1000</v>
      </c>
      <c r="AF313" s="148">
        <f>+(I_VENDITE!$D163/30)*I_VENDITE!AE217</f>
        <v>1000</v>
      </c>
      <c r="AG313" s="148">
        <f>+(I_VENDITE!$D163/30)*I_VENDITE!AF217</f>
        <v>1000</v>
      </c>
      <c r="AH313" s="148">
        <f>+(I_VENDITE!$D163/30)*I_VENDITE!AG217</f>
        <v>1000</v>
      </c>
      <c r="AI313" s="148">
        <f>+(I_VENDITE!$D163/30)*I_VENDITE!AH217</f>
        <v>1000</v>
      </c>
      <c r="AJ313" s="148">
        <f>+(I_VENDITE!$D163/30)*I_VENDITE!AI217</f>
        <v>1000</v>
      </c>
      <c r="AK313" s="148">
        <f>+(I_VENDITE!$D163/30)*I_VENDITE!AJ217</f>
        <v>1000</v>
      </c>
      <c r="AL313" s="148">
        <f>+(I_VENDITE!$D163/30)*I_VENDITE!AK217</f>
        <v>1000</v>
      </c>
      <c r="AM313" s="148">
        <f>+(I_VENDITE!$D163/30)*I_VENDITE!AL217</f>
        <v>1000</v>
      </c>
      <c r="AN313" s="148">
        <f>+(I_VENDITE!$D163/30)*I_VENDITE!AM217</f>
        <v>1000</v>
      </c>
    </row>
    <row r="314" spans="4:40" ht="15" x14ac:dyDescent="0.25">
      <c r="D314" s="28" t="str">
        <f t="shared" si="57"/>
        <v>Farmaco 44</v>
      </c>
      <c r="E314" s="148">
        <f>+(I_VENDITE!$D164/30)*I_VENDITE!D218</f>
        <v>1000</v>
      </c>
      <c r="F314" s="148">
        <f>+(I_VENDITE!$D164/30)*I_VENDITE!E218</f>
        <v>1000</v>
      </c>
      <c r="G314" s="148">
        <f>+(I_VENDITE!$D164/30)*I_VENDITE!F218</f>
        <v>1000</v>
      </c>
      <c r="H314" s="148">
        <f>+(I_VENDITE!$D164/30)*I_VENDITE!G218</f>
        <v>1000</v>
      </c>
      <c r="I314" s="148">
        <f>+(I_VENDITE!$D164/30)*I_VENDITE!H218</f>
        <v>1000</v>
      </c>
      <c r="J314" s="148">
        <f>+(I_VENDITE!$D164/30)*I_VENDITE!I218</f>
        <v>1000</v>
      </c>
      <c r="K314" s="148">
        <f>+(I_VENDITE!$D164/30)*I_VENDITE!J218</f>
        <v>1000</v>
      </c>
      <c r="L314" s="148">
        <f>+(I_VENDITE!$D164/30)*I_VENDITE!K218</f>
        <v>1000</v>
      </c>
      <c r="M314" s="148">
        <f>+(I_VENDITE!$D164/30)*I_VENDITE!L218</f>
        <v>1000</v>
      </c>
      <c r="N314" s="148">
        <f>+(I_VENDITE!$D164/30)*I_VENDITE!M218</f>
        <v>1000</v>
      </c>
      <c r="O314" s="148">
        <f>+(I_VENDITE!$D164/30)*I_VENDITE!N218</f>
        <v>1000</v>
      </c>
      <c r="P314" s="148">
        <f>+(I_VENDITE!$D164/30)*I_VENDITE!O218</f>
        <v>1000</v>
      </c>
      <c r="Q314" s="148">
        <f>+(I_VENDITE!$D164/30)*I_VENDITE!P218</f>
        <v>1000</v>
      </c>
      <c r="R314" s="148">
        <f>+(I_VENDITE!$D164/30)*I_VENDITE!Q218</f>
        <v>1000</v>
      </c>
      <c r="S314" s="148">
        <f>+(I_VENDITE!$D164/30)*I_VENDITE!R218</f>
        <v>1000</v>
      </c>
      <c r="T314" s="148">
        <f>+(I_VENDITE!$D164/30)*I_VENDITE!S218</f>
        <v>1000</v>
      </c>
      <c r="U314" s="148">
        <f>+(I_VENDITE!$D164/30)*I_VENDITE!T218</f>
        <v>1000</v>
      </c>
      <c r="V314" s="148">
        <f>+(I_VENDITE!$D164/30)*I_VENDITE!U218</f>
        <v>1000</v>
      </c>
      <c r="W314" s="148">
        <f>+(I_VENDITE!$D164/30)*I_VENDITE!V218</f>
        <v>1000</v>
      </c>
      <c r="X314" s="148">
        <f>+(I_VENDITE!$D164/30)*I_VENDITE!W218</f>
        <v>1000</v>
      </c>
      <c r="Y314" s="148">
        <f>+(I_VENDITE!$D164/30)*I_VENDITE!X218</f>
        <v>1000</v>
      </c>
      <c r="Z314" s="148">
        <f>+(I_VENDITE!$D164/30)*I_VENDITE!Y218</f>
        <v>1000</v>
      </c>
      <c r="AA314" s="148">
        <f>+(I_VENDITE!$D164/30)*I_VENDITE!Z218</f>
        <v>1000</v>
      </c>
      <c r="AB314" s="148">
        <f>+(I_VENDITE!$D164/30)*I_VENDITE!AA218</f>
        <v>1000</v>
      </c>
      <c r="AC314" s="148">
        <f>+(I_VENDITE!$D164/30)*I_VENDITE!AB218</f>
        <v>1000</v>
      </c>
      <c r="AD314" s="148">
        <f>+(I_VENDITE!$D164/30)*I_VENDITE!AC218</f>
        <v>1000</v>
      </c>
      <c r="AE314" s="148">
        <f>+(I_VENDITE!$D164/30)*I_VENDITE!AD218</f>
        <v>1000</v>
      </c>
      <c r="AF314" s="148">
        <f>+(I_VENDITE!$D164/30)*I_VENDITE!AE218</f>
        <v>1000</v>
      </c>
      <c r="AG314" s="148">
        <f>+(I_VENDITE!$D164/30)*I_VENDITE!AF218</f>
        <v>1000</v>
      </c>
      <c r="AH314" s="148">
        <f>+(I_VENDITE!$D164/30)*I_VENDITE!AG218</f>
        <v>1000</v>
      </c>
      <c r="AI314" s="148">
        <f>+(I_VENDITE!$D164/30)*I_VENDITE!AH218</f>
        <v>1000</v>
      </c>
      <c r="AJ314" s="148">
        <f>+(I_VENDITE!$D164/30)*I_VENDITE!AI218</f>
        <v>1000</v>
      </c>
      <c r="AK314" s="148">
        <f>+(I_VENDITE!$D164/30)*I_VENDITE!AJ218</f>
        <v>1000</v>
      </c>
      <c r="AL314" s="148">
        <f>+(I_VENDITE!$D164/30)*I_VENDITE!AK218</f>
        <v>1000</v>
      </c>
      <c r="AM314" s="148">
        <f>+(I_VENDITE!$D164/30)*I_VENDITE!AL218</f>
        <v>1000</v>
      </c>
      <c r="AN314" s="148">
        <f>+(I_VENDITE!$D164/30)*I_VENDITE!AM218</f>
        <v>1000</v>
      </c>
    </row>
    <row r="315" spans="4:40" ht="15" x14ac:dyDescent="0.25">
      <c r="D315" s="28" t="str">
        <f t="shared" si="57"/>
        <v>Farmaco 45</v>
      </c>
      <c r="E315" s="148">
        <f>+(I_VENDITE!$D165/30)*I_VENDITE!D219</f>
        <v>1000</v>
      </c>
      <c r="F315" s="148">
        <f>+(I_VENDITE!$D165/30)*I_VENDITE!E219</f>
        <v>1000</v>
      </c>
      <c r="G315" s="148">
        <f>+(I_VENDITE!$D165/30)*I_VENDITE!F219</f>
        <v>1000</v>
      </c>
      <c r="H315" s="148">
        <f>+(I_VENDITE!$D165/30)*I_VENDITE!G219</f>
        <v>1000</v>
      </c>
      <c r="I315" s="148">
        <f>+(I_VENDITE!$D165/30)*I_VENDITE!H219</f>
        <v>1000</v>
      </c>
      <c r="J315" s="148">
        <f>+(I_VENDITE!$D165/30)*I_VENDITE!I219</f>
        <v>1000</v>
      </c>
      <c r="K315" s="148">
        <f>+(I_VENDITE!$D165/30)*I_VENDITE!J219</f>
        <v>1000</v>
      </c>
      <c r="L315" s="148">
        <f>+(I_VENDITE!$D165/30)*I_VENDITE!K219</f>
        <v>1000</v>
      </c>
      <c r="M315" s="148">
        <f>+(I_VENDITE!$D165/30)*I_VENDITE!L219</f>
        <v>1000</v>
      </c>
      <c r="N315" s="148">
        <f>+(I_VENDITE!$D165/30)*I_VENDITE!M219</f>
        <v>1000</v>
      </c>
      <c r="O315" s="148">
        <f>+(I_VENDITE!$D165/30)*I_VENDITE!N219</f>
        <v>1000</v>
      </c>
      <c r="P315" s="148">
        <f>+(I_VENDITE!$D165/30)*I_VENDITE!O219</f>
        <v>1000</v>
      </c>
      <c r="Q315" s="148">
        <f>+(I_VENDITE!$D165/30)*I_VENDITE!P219</f>
        <v>1000</v>
      </c>
      <c r="R315" s="148">
        <f>+(I_VENDITE!$D165/30)*I_VENDITE!Q219</f>
        <v>1000</v>
      </c>
      <c r="S315" s="148">
        <f>+(I_VENDITE!$D165/30)*I_VENDITE!R219</f>
        <v>1000</v>
      </c>
      <c r="T315" s="148">
        <f>+(I_VENDITE!$D165/30)*I_VENDITE!S219</f>
        <v>1000</v>
      </c>
      <c r="U315" s="148">
        <f>+(I_VENDITE!$D165/30)*I_VENDITE!T219</f>
        <v>1000</v>
      </c>
      <c r="V315" s="148">
        <f>+(I_VENDITE!$D165/30)*I_VENDITE!U219</f>
        <v>1000</v>
      </c>
      <c r="W315" s="148">
        <f>+(I_VENDITE!$D165/30)*I_VENDITE!V219</f>
        <v>1000</v>
      </c>
      <c r="X315" s="148">
        <f>+(I_VENDITE!$D165/30)*I_VENDITE!W219</f>
        <v>1000</v>
      </c>
      <c r="Y315" s="148">
        <f>+(I_VENDITE!$D165/30)*I_VENDITE!X219</f>
        <v>1000</v>
      </c>
      <c r="Z315" s="148">
        <f>+(I_VENDITE!$D165/30)*I_VENDITE!Y219</f>
        <v>1000</v>
      </c>
      <c r="AA315" s="148">
        <f>+(I_VENDITE!$D165/30)*I_VENDITE!Z219</f>
        <v>1000</v>
      </c>
      <c r="AB315" s="148">
        <f>+(I_VENDITE!$D165/30)*I_VENDITE!AA219</f>
        <v>1000</v>
      </c>
      <c r="AC315" s="148">
        <f>+(I_VENDITE!$D165/30)*I_VENDITE!AB219</f>
        <v>1000</v>
      </c>
      <c r="AD315" s="148">
        <f>+(I_VENDITE!$D165/30)*I_VENDITE!AC219</f>
        <v>1000</v>
      </c>
      <c r="AE315" s="148">
        <f>+(I_VENDITE!$D165/30)*I_VENDITE!AD219</f>
        <v>1000</v>
      </c>
      <c r="AF315" s="148">
        <f>+(I_VENDITE!$D165/30)*I_VENDITE!AE219</f>
        <v>1000</v>
      </c>
      <c r="AG315" s="148">
        <f>+(I_VENDITE!$D165/30)*I_VENDITE!AF219</f>
        <v>1000</v>
      </c>
      <c r="AH315" s="148">
        <f>+(I_VENDITE!$D165/30)*I_VENDITE!AG219</f>
        <v>1000</v>
      </c>
      <c r="AI315" s="148">
        <f>+(I_VENDITE!$D165/30)*I_VENDITE!AH219</f>
        <v>1000</v>
      </c>
      <c r="AJ315" s="148">
        <f>+(I_VENDITE!$D165/30)*I_VENDITE!AI219</f>
        <v>1000</v>
      </c>
      <c r="AK315" s="148">
        <f>+(I_VENDITE!$D165/30)*I_VENDITE!AJ219</f>
        <v>1000</v>
      </c>
      <c r="AL315" s="148">
        <f>+(I_VENDITE!$D165/30)*I_VENDITE!AK219</f>
        <v>1000</v>
      </c>
      <c r="AM315" s="148">
        <f>+(I_VENDITE!$D165/30)*I_VENDITE!AL219</f>
        <v>1000</v>
      </c>
      <c r="AN315" s="148">
        <f>+(I_VENDITE!$D165/30)*I_VENDITE!AM219</f>
        <v>1000</v>
      </c>
    </row>
    <row r="316" spans="4:40" ht="15" x14ac:dyDescent="0.25">
      <c r="D316" s="28" t="str">
        <f t="shared" si="57"/>
        <v>Farmaco 46</v>
      </c>
      <c r="E316" s="148">
        <f>+(I_VENDITE!$D166/30)*I_VENDITE!D220</f>
        <v>1000</v>
      </c>
      <c r="F316" s="148">
        <f>+(I_VENDITE!$D166/30)*I_VENDITE!E220</f>
        <v>1000</v>
      </c>
      <c r="G316" s="148">
        <f>+(I_VENDITE!$D166/30)*I_VENDITE!F220</f>
        <v>1000</v>
      </c>
      <c r="H316" s="148">
        <f>+(I_VENDITE!$D166/30)*I_VENDITE!G220</f>
        <v>1000</v>
      </c>
      <c r="I316" s="148">
        <f>+(I_VENDITE!$D166/30)*I_VENDITE!H220</f>
        <v>1000</v>
      </c>
      <c r="J316" s="148">
        <f>+(I_VENDITE!$D166/30)*I_VENDITE!I220</f>
        <v>1000</v>
      </c>
      <c r="K316" s="148">
        <f>+(I_VENDITE!$D166/30)*I_VENDITE!J220</f>
        <v>1000</v>
      </c>
      <c r="L316" s="148">
        <f>+(I_VENDITE!$D166/30)*I_VENDITE!K220</f>
        <v>1000</v>
      </c>
      <c r="M316" s="148">
        <f>+(I_VENDITE!$D166/30)*I_VENDITE!L220</f>
        <v>1000</v>
      </c>
      <c r="N316" s="148">
        <f>+(I_VENDITE!$D166/30)*I_VENDITE!M220</f>
        <v>1000</v>
      </c>
      <c r="O316" s="148">
        <f>+(I_VENDITE!$D166/30)*I_VENDITE!N220</f>
        <v>1000</v>
      </c>
      <c r="P316" s="148">
        <f>+(I_VENDITE!$D166/30)*I_VENDITE!O220</f>
        <v>1000</v>
      </c>
      <c r="Q316" s="148">
        <f>+(I_VENDITE!$D166/30)*I_VENDITE!P220</f>
        <v>1000</v>
      </c>
      <c r="R316" s="148">
        <f>+(I_VENDITE!$D166/30)*I_VENDITE!Q220</f>
        <v>1000</v>
      </c>
      <c r="S316" s="148">
        <f>+(I_VENDITE!$D166/30)*I_VENDITE!R220</f>
        <v>1000</v>
      </c>
      <c r="T316" s="148">
        <f>+(I_VENDITE!$D166/30)*I_VENDITE!S220</f>
        <v>1000</v>
      </c>
      <c r="U316" s="148">
        <f>+(I_VENDITE!$D166/30)*I_VENDITE!T220</f>
        <v>1000</v>
      </c>
      <c r="V316" s="148">
        <f>+(I_VENDITE!$D166/30)*I_VENDITE!U220</f>
        <v>1000</v>
      </c>
      <c r="W316" s="148">
        <f>+(I_VENDITE!$D166/30)*I_VENDITE!V220</f>
        <v>1000</v>
      </c>
      <c r="X316" s="148">
        <f>+(I_VENDITE!$D166/30)*I_VENDITE!W220</f>
        <v>1000</v>
      </c>
      <c r="Y316" s="148">
        <f>+(I_VENDITE!$D166/30)*I_VENDITE!X220</f>
        <v>1000</v>
      </c>
      <c r="Z316" s="148">
        <f>+(I_VENDITE!$D166/30)*I_VENDITE!Y220</f>
        <v>1000</v>
      </c>
      <c r="AA316" s="148">
        <f>+(I_VENDITE!$D166/30)*I_VENDITE!Z220</f>
        <v>1000</v>
      </c>
      <c r="AB316" s="148">
        <f>+(I_VENDITE!$D166/30)*I_VENDITE!AA220</f>
        <v>1000</v>
      </c>
      <c r="AC316" s="148">
        <f>+(I_VENDITE!$D166/30)*I_VENDITE!AB220</f>
        <v>1000</v>
      </c>
      <c r="AD316" s="148">
        <f>+(I_VENDITE!$D166/30)*I_VENDITE!AC220</f>
        <v>1000</v>
      </c>
      <c r="AE316" s="148">
        <f>+(I_VENDITE!$D166/30)*I_VENDITE!AD220</f>
        <v>1000</v>
      </c>
      <c r="AF316" s="148">
        <f>+(I_VENDITE!$D166/30)*I_VENDITE!AE220</f>
        <v>1000</v>
      </c>
      <c r="AG316" s="148">
        <f>+(I_VENDITE!$D166/30)*I_VENDITE!AF220</f>
        <v>1000</v>
      </c>
      <c r="AH316" s="148">
        <f>+(I_VENDITE!$D166/30)*I_VENDITE!AG220</f>
        <v>1000</v>
      </c>
      <c r="AI316" s="148">
        <f>+(I_VENDITE!$D166/30)*I_VENDITE!AH220</f>
        <v>1000</v>
      </c>
      <c r="AJ316" s="148">
        <f>+(I_VENDITE!$D166/30)*I_VENDITE!AI220</f>
        <v>1000</v>
      </c>
      <c r="AK316" s="148">
        <f>+(I_VENDITE!$D166/30)*I_VENDITE!AJ220</f>
        <v>1000</v>
      </c>
      <c r="AL316" s="148">
        <f>+(I_VENDITE!$D166/30)*I_VENDITE!AK220</f>
        <v>1000</v>
      </c>
      <c r="AM316" s="148">
        <f>+(I_VENDITE!$D166/30)*I_VENDITE!AL220</f>
        <v>1000</v>
      </c>
      <c r="AN316" s="148">
        <f>+(I_VENDITE!$D166/30)*I_VENDITE!AM220</f>
        <v>1000</v>
      </c>
    </row>
    <row r="317" spans="4:40" ht="15" x14ac:dyDescent="0.25">
      <c r="D317" s="28" t="str">
        <f t="shared" si="57"/>
        <v>Farmaco 47</v>
      </c>
      <c r="E317" s="148">
        <f>+(I_VENDITE!$D167/30)*I_VENDITE!D221</f>
        <v>1000</v>
      </c>
      <c r="F317" s="148">
        <f>+(I_VENDITE!$D167/30)*I_VENDITE!E221</f>
        <v>1000</v>
      </c>
      <c r="G317" s="148">
        <f>+(I_VENDITE!$D167/30)*I_VENDITE!F221</f>
        <v>1000</v>
      </c>
      <c r="H317" s="148">
        <f>+(I_VENDITE!$D167/30)*I_VENDITE!G221</f>
        <v>1000</v>
      </c>
      <c r="I317" s="148">
        <f>+(I_VENDITE!$D167/30)*I_VENDITE!H221</f>
        <v>1000</v>
      </c>
      <c r="J317" s="148">
        <f>+(I_VENDITE!$D167/30)*I_VENDITE!I221</f>
        <v>1000</v>
      </c>
      <c r="K317" s="148">
        <f>+(I_VENDITE!$D167/30)*I_VENDITE!J221</f>
        <v>1000</v>
      </c>
      <c r="L317" s="148">
        <f>+(I_VENDITE!$D167/30)*I_VENDITE!K221</f>
        <v>1000</v>
      </c>
      <c r="M317" s="148">
        <f>+(I_VENDITE!$D167/30)*I_VENDITE!L221</f>
        <v>1000</v>
      </c>
      <c r="N317" s="148">
        <f>+(I_VENDITE!$D167/30)*I_VENDITE!M221</f>
        <v>1000</v>
      </c>
      <c r="O317" s="148">
        <f>+(I_VENDITE!$D167/30)*I_VENDITE!N221</f>
        <v>1000</v>
      </c>
      <c r="P317" s="148">
        <f>+(I_VENDITE!$D167/30)*I_VENDITE!O221</f>
        <v>1000</v>
      </c>
      <c r="Q317" s="148">
        <f>+(I_VENDITE!$D167/30)*I_VENDITE!P221</f>
        <v>1000</v>
      </c>
      <c r="R317" s="148">
        <f>+(I_VENDITE!$D167/30)*I_VENDITE!Q221</f>
        <v>1000</v>
      </c>
      <c r="S317" s="148">
        <f>+(I_VENDITE!$D167/30)*I_VENDITE!R221</f>
        <v>1000</v>
      </c>
      <c r="T317" s="148">
        <f>+(I_VENDITE!$D167/30)*I_VENDITE!S221</f>
        <v>1000</v>
      </c>
      <c r="U317" s="148">
        <f>+(I_VENDITE!$D167/30)*I_VENDITE!T221</f>
        <v>1000</v>
      </c>
      <c r="V317" s="148">
        <f>+(I_VENDITE!$D167/30)*I_VENDITE!U221</f>
        <v>1000</v>
      </c>
      <c r="W317" s="148">
        <f>+(I_VENDITE!$D167/30)*I_VENDITE!V221</f>
        <v>1000</v>
      </c>
      <c r="X317" s="148">
        <f>+(I_VENDITE!$D167/30)*I_VENDITE!W221</f>
        <v>1000</v>
      </c>
      <c r="Y317" s="148">
        <f>+(I_VENDITE!$D167/30)*I_VENDITE!X221</f>
        <v>1000</v>
      </c>
      <c r="Z317" s="148">
        <f>+(I_VENDITE!$D167/30)*I_VENDITE!Y221</f>
        <v>1000</v>
      </c>
      <c r="AA317" s="148">
        <f>+(I_VENDITE!$D167/30)*I_VENDITE!Z221</f>
        <v>1000</v>
      </c>
      <c r="AB317" s="148">
        <f>+(I_VENDITE!$D167/30)*I_VENDITE!AA221</f>
        <v>1000</v>
      </c>
      <c r="AC317" s="148">
        <f>+(I_VENDITE!$D167/30)*I_VENDITE!AB221</f>
        <v>1000</v>
      </c>
      <c r="AD317" s="148">
        <f>+(I_VENDITE!$D167/30)*I_VENDITE!AC221</f>
        <v>1000</v>
      </c>
      <c r="AE317" s="148">
        <f>+(I_VENDITE!$D167/30)*I_VENDITE!AD221</f>
        <v>1000</v>
      </c>
      <c r="AF317" s="148">
        <f>+(I_VENDITE!$D167/30)*I_VENDITE!AE221</f>
        <v>1000</v>
      </c>
      <c r="AG317" s="148">
        <f>+(I_VENDITE!$D167/30)*I_VENDITE!AF221</f>
        <v>1000</v>
      </c>
      <c r="AH317" s="148">
        <f>+(I_VENDITE!$D167/30)*I_VENDITE!AG221</f>
        <v>1000</v>
      </c>
      <c r="AI317" s="148">
        <f>+(I_VENDITE!$D167/30)*I_VENDITE!AH221</f>
        <v>1000</v>
      </c>
      <c r="AJ317" s="148">
        <f>+(I_VENDITE!$D167/30)*I_VENDITE!AI221</f>
        <v>1000</v>
      </c>
      <c r="AK317" s="148">
        <f>+(I_VENDITE!$D167/30)*I_VENDITE!AJ221</f>
        <v>1000</v>
      </c>
      <c r="AL317" s="148">
        <f>+(I_VENDITE!$D167/30)*I_VENDITE!AK221</f>
        <v>1000</v>
      </c>
      <c r="AM317" s="148">
        <f>+(I_VENDITE!$D167/30)*I_VENDITE!AL221</f>
        <v>1000</v>
      </c>
      <c r="AN317" s="148">
        <f>+(I_VENDITE!$D167/30)*I_VENDITE!AM221</f>
        <v>1000</v>
      </c>
    </row>
    <row r="318" spans="4:40" ht="15" x14ac:dyDescent="0.25">
      <c r="D318" s="28" t="str">
        <f t="shared" si="57"/>
        <v>Farmaco 48</v>
      </c>
      <c r="E318" s="148">
        <f>+(I_VENDITE!$D168/30)*I_VENDITE!D222</f>
        <v>1000</v>
      </c>
      <c r="F318" s="148">
        <f>+(I_VENDITE!$D168/30)*I_VENDITE!E222</f>
        <v>1000</v>
      </c>
      <c r="G318" s="148">
        <f>+(I_VENDITE!$D168/30)*I_VENDITE!F222</f>
        <v>1000</v>
      </c>
      <c r="H318" s="148">
        <f>+(I_VENDITE!$D168/30)*I_VENDITE!G222</f>
        <v>1000</v>
      </c>
      <c r="I318" s="148">
        <f>+(I_VENDITE!$D168/30)*I_VENDITE!H222</f>
        <v>1000</v>
      </c>
      <c r="J318" s="148">
        <f>+(I_VENDITE!$D168/30)*I_VENDITE!I222</f>
        <v>1000</v>
      </c>
      <c r="K318" s="148">
        <f>+(I_VENDITE!$D168/30)*I_VENDITE!J222</f>
        <v>1000</v>
      </c>
      <c r="L318" s="148">
        <f>+(I_VENDITE!$D168/30)*I_VENDITE!K222</f>
        <v>1000</v>
      </c>
      <c r="M318" s="148">
        <f>+(I_VENDITE!$D168/30)*I_VENDITE!L222</f>
        <v>1000</v>
      </c>
      <c r="N318" s="148">
        <f>+(I_VENDITE!$D168/30)*I_VENDITE!M222</f>
        <v>1000</v>
      </c>
      <c r="O318" s="148">
        <f>+(I_VENDITE!$D168/30)*I_VENDITE!N222</f>
        <v>1000</v>
      </c>
      <c r="P318" s="148">
        <f>+(I_VENDITE!$D168/30)*I_VENDITE!O222</f>
        <v>1000</v>
      </c>
      <c r="Q318" s="148">
        <f>+(I_VENDITE!$D168/30)*I_VENDITE!P222</f>
        <v>1000</v>
      </c>
      <c r="R318" s="148">
        <f>+(I_VENDITE!$D168/30)*I_VENDITE!Q222</f>
        <v>1000</v>
      </c>
      <c r="S318" s="148">
        <f>+(I_VENDITE!$D168/30)*I_VENDITE!R222</f>
        <v>1000</v>
      </c>
      <c r="T318" s="148">
        <f>+(I_VENDITE!$D168/30)*I_VENDITE!S222</f>
        <v>1000</v>
      </c>
      <c r="U318" s="148">
        <f>+(I_VENDITE!$D168/30)*I_VENDITE!T222</f>
        <v>1000</v>
      </c>
      <c r="V318" s="148">
        <f>+(I_VENDITE!$D168/30)*I_VENDITE!U222</f>
        <v>1000</v>
      </c>
      <c r="W318" s="148">
        <f>+(I_VENDITE!$D168/30)*I_VENDITE!V222</f>
        <v>1000</v>
      </c>
      <c r="X318" s="148">
        <f>+(I_VENDITE!$D168/30)*I_VENDITE!W222</f>
        <v>1000</v>
      </c>
      <c r="Y318" s="148">
        <f>+(I_VENDITE!$D168/30)*I_VENDITE!X222</f>
        <v>1000</v>
      </c>
      <c r="Z318" s="148">
        <f>+(I_VENDITE!$D168/30)*I_VENDITE!Y222</f>
        <v>1000</v>
      </c>
      <c r="AA318" s="148">
        <f>+(I_VENDITE!$D168/30)*I_VENDITE!Z222</f>
        <v>1000</v>
      </c>
      <c r="AB318" s="148">
        <f>+(I_VENDITE!$D168/30)*I_VENDITE!AA222</f>
        <v>1000</v>
      </c>
      <c r="AC318" s="148">
        <f>+(I_VENDITE!$D168/30)*I_VENDITE!AB222</f>
        <v>1000</v>
      </c>
      <c r="AD318" s="148">
        <f>+(I_VENDITE!$D168/30)*I_VENDITE!AC222</f>
        <v>1000</v>
      </c>
      <c r="AE318" s="148">
        <f>+(I_VENDITE!$D168/30)*I_VENDITE!AD222</f>
        <v>1000</v>
      </c>
      <c r="AF318" s="148">
        <f>+(I_VENDITE!$D168/30)*I_VENDITE!AE222</f>
        <v>1000</v>
      </c>
      <c r="AG318" s="148">
        <f>+(I_VENDITE!$D168/30)*I_VENDITE!AF222</f>
        <v>1000</v>
      </c>
      <c r="AH318" s="148">
        <f>+(I_VENDITE!$D168/30)*I_VENDITE!AG222</f>
        <v>1000</v>
      </c>
      <c r="AI318" s="148">
        <f>+(I_VENDITE!$D168/30)*I_VENDITE!AH222</f>
        <v>1000</v>
      </c>
      <c r="AJ318" s="148">
        <f>+(I_VENDITE!$D168/30)*I_VENDITE!AI222</f>
        <v>1000</v>
      </c>
      <c r="AK318" s="148">
        <f>+(I_VENDITE!$D168/30)*I_VENDITE!AJ222</f>
        <v>1000</v>
      </c>
      <c r="AL318" s="148">
        <f>+(I_VENDITE!$D168/30)*I_VENDITE!AK222</f>
        <v>1000</v>
      </c>
      <c r="AM318" s="148">
        <f>+(I_VENDITE!$D168/30)*I_VENDITE!AL222</f>
        <v>1000</v>
      </c>
      <c r="AN318" s="148">
        <f>+(I_VENDITE!$D168/30)*I_VENDITE!AM222</f>
        <v>1000</v>
      </c>
    </row>
    <row r="319" spans="4:40" ht="15" x14ac:dyDescent="0.25">
      <c r="D319" s="28" t="str">
        <f t="shared" si="57"/>
        <v>Farmaco 49</v>
      </c>
      <c r="E319" s="148">
        <f>+(I_VENDITE!$D169/30)*I_VENDITE!D223</f>
        <v>1000</v>
      </c>
      <c r="F319" s="148">
        <f>+(I_VENDITE!$D169/30)*I_VENDITE!E223</f>
        <v>1000</v>
      </c>
      <c r="G319" s="148">
        <f>+(I_VENDITE!$D169/30)*I_VENDITE!F223</f>
        <v>1000</v>
      </c>
      <c r="H319" s="148">
        <f>+(I_VENDITE!$D169/30)*I_VENDITE!G223</f>
        <v>1000</v>
      </c>
      <c r="I319" s="148">
        <f>+(I_VENDITE!$D169/30)*I_VENDITE!H223</f>
        <v>1000</v>
      </c>
      <c r="J319" s="148">
        <f>+(I_VENDITE!$D169/30)*I_VENDITE!I223</f>
        <v>1000</v>
      </c>
      <c r="K319" s="148">
        <f>+(I_VENDITE!$D169/30)*I_VENDITE!J223</f>
        <v>1000</v>
      </c>
      <c r="L319" s="148">
        <f>+(I_VENDITE!$D169/30)*I_VENDITE!K223</f>
        <v>1000</v>
      </c>
      <c r="M319" s="148">
        <f>+(I_VENDITE!$D169/30)*I_VENDITE!L223</f>
        <v>1000</v>
      </c>
      <c r="N319" s="148">
        <f>+(I_VENDITE!$D169/30)*I_VENDITE!M223</f>
        <v>1000</v>
      </c>
      <c r="O319" s="148">
        <f>+(I_VENDITE!$D169/30)*I_VENDITE!N223</f>
        <v>1000</v>
      </c>
      <c r="P319" s="148">
        <f>+(I_VENDITE!$D169/30)*I_VENDITE!O223</f>
        <v>1000</v>
      </c>
      <c r="Q319" s="148">
        <f>+(I_VENDITE!$D169/30)*I_VENDITE!P223</f>
        <v>1000</v>
      </c>
      <c r="R319" s="148">
        <f>+(I_VENDITE!$D169/30)*I_VENDITE!Q223</f>
        <v>1000</v>
      </c>
      <c r="S319" s="148">
        <f>+(I_VENDITE!$D169/30)*I_VENDITE!R223</f>
        <v>1000</v>
      </c>
      <c r="T319" s="148">
        <f>+(I_VENDITE!$D169/30)*I_VENDITE!S223</f>
        <v>1000</v>
      </c>
      <c r="U319" s="148">
        <f>+(I_VENDITE!$D169/30)*I_VENDITE!T223</f>
        <v>1000</v>
      </c>
      <c r="V319" s="148">
        <f>+(I_VENDITE!$D169/30)*I_VENDITE!U223</f>
        <v>1000</v>
      </c>
      <c r="W319" s="148">
        <f>+(I_VENDITE!$D169/30)*I_VENDITE!V223</f>
        <v>1000</v>
      </c>
      <c r="X319" s="148">
        <f>+(I_VENDITE!$D169/30)*I_VENDITE!W223</f>
        <v>1000</v>
      </c>
      <c r="Y319" s="148">
        <f>+(I_VENDITE!$D169/30)*I_VENDITE!X223</f>
        <v>1000</v>
      </c>
      <c r="Z319" s="148">
        <f>+(I_VENDITE!$D169/30)*I_VENDITE!Y223</f>
        <v>1000</v>
      </c>
      <c r="AA319" s="148">
        <f>+(I_VENDITE!$D169/30)*I_VENDITE!Z223</f>
        <v>1000</v>
      </c>
      <c r="AB319" s="148">
        <f>+(I_VENDITE!$D169/30)*I_VENDITE!AA223</f>
        <v>1000</v>
      </c>
      <c r="AC319" s="148">
        <f>+(I_VENDITE!$D169/30)*I_VENDITE!AB223</f>
        <v>1000</v>
      </c>
      <c r="AD319" s="148">
        <f>+(I_VENDITE!$D169/30)*I_VENDITE!AC223</f>
        <v>1000</v>
      </c>
      <c r="AE319" s="148">
        <f>+(I_VENDITE!$D169/30)*I_VENDITE!AD223</f>
        <v>1000</v>
      </c>
      <c r="AF319" s="148">
        <f>+(I_VENDITE!$D169/30)*I_VENDITE!AE223</f>
        <v>1000</v>
      </c>
      <c r="AG319" s="148">
        <f>+(I_VENDITE!$D169/30)*I_VENDITE!AF223</f>
        <v>1000</v>
      </c>
      <c r="AH319" s="148">
        <f>+(I_VENDITE!$D169/30)*I_VENDITE!AG223</f>
        <v>1000</v>
      </c>
      <c r="AI319" s="148">
        <f>+(I_VENDITE!$D169/30)*I_VENDITE!AH223</f>
        <v>1000</v>
      </c>
      <c r="AJ319" s="148">
        <f>+(I_VENDITE!$D169/30)*I_VENDITE!AI223</f>
        <v>1000</v>
      </c>
      <c r="AK319" s="148">
        <f>+(I_VENDITE!$D169/30)*I_VENDITE!AJ223</f>
        <v>1000</v>
      </c>
      <c r="AL319" s="148">
        <f>+(I_VENDITE!$D169/30)*I_VENDITE!AK223</f>
        <v>1000</v>
      </c>
      <c r="AM319" s="148">
        <f>+(I_VENDITE!$D169/30)*I_VENDITE!AL223</f>
        <v>1000</v>
      </c>
      <c r="AN319" s="148">
        <f>+(I_VENDITE!$D169/30)*I_VENDITE!AM223</f>
        <v>1000</v>
      </c>
    </row>
    <row r="320" spans="4:40" ht="15" x14ac:dyDescent="0.25">
      <c r="D320" s="28" t="str">
        <f t="shared" si="57"/>
        <v>Farmaco 50</v>
      </c>
      <c r="E320" s="148">
        <f>+(I_VENDITE!$D170/30)*I_VENDITE!D224</f>
        <v>1000</v>
      </c>
      <c r="F320" s="148">
        <f>+(I_VENDITE!$D170/30)*I_VENDITE!E224</f>
        <v>1000</v>
      </c>
      <c r="G320" s="148">
        <f>+(I_VENDITE!$D170/30)*I_VENDITE!F224</f>
        <v>1000</v>
      </c>
      <c r="H320" s="148">
        <f>+(I_VENDITE!$D170/30)*I_VENDITE!G224</f>
        <v>1000</v>
      </c>
      <c r="I320" s="148">
        <f>+(I_VENDITE!$D170/30)*I_VENDITE!H224</f>
        <v>1000</v>
      </c>
      <c r="J320" s="148">
        <f>+(I_VENDITE!$D170/30)*I_VENDITE!I224</f>
        <v>1000</v>
      </c>
      <c r="K320" s="148">
        <f>+(I_VENDITE!$D170/30)*I_VENDITE!J224</f>
        <v>1000</v>
      </c>
      <c r="L320" s="148">
        <f>+(I_VENDITE!$D170/30)*I_VENDITE!K224</f>
        <v>1000</v>
      </c>
      <c r="M320" s="148">
        <f>+(I_VENDITE!$D170/30)*I_VENDITE!L224</f>
        <v>1000</v>
      </c>
      <c r="N320" s="148">
        <f>+(I_VENDITE!$D170/30)*I_VENDITE!M224</f>
        <v>1000</v>
      </c>
      <c r="O320" s="148">
        <f>+(I_VENDITE!$D170/30)*I_VENDITE!N224</f>
        <v>1000</v>
      </c>
      <c r="P320" s="148">
        <f>+(I_VENDITE!$D170/30)*I_VENDITE!O224</f>
        <v>1000</v>
      </c>
      <c r="Q320" s="148">
        <f>+(I_VENDITE!$D170/30)*I_VENDITE!P224</f>
        <v>1000</v>
      </c>
      <c r="R320" s="148">
        <f>+(I_VENDITE!$D170/30)*I_VENDITE!Q224</f>
        <v>1000</v>
      </c>
      <c r="S320" s="148">
        <f>+(I_VENDITE!$D170/30)*I_VENDITE!R224</f>
        <v>1000</v>
      </c>
      <c r="T320" s="148">
        <f>+(I_VENDITE!$D170/30)*I_VENDITE!S224</f>
        <v>1000</v>
      </c>
      <c r="U320" s="148">
        <f>+(I_VENDITE!$D170/30)*I_VENDITE!T224</f>
        <v>1000</v>
      </c>
      <c r="V320" s="148">
        <f>+(I_VENDITE!$D170/30)*I_VENDITE!U224</f>
        <v>1000</v>
      </c>
      <c r="W320" s="148">
        <f>+(I_VENDITE!$D170/30)*I_VENDITE!V224</f>
        <v>1000</v>
      </c>
      <c r="X320" s="148">
        <f>+(I_VENDITE!$D170/30)*I_VENDITE!W224</f>
        <v>1000</v>
      </c>
      <c r="Y320" s="148">
        <f>+(I_VENDITE!$D170/30)*I_VENDITE!X224</f>
        <v>1000</v>
      </c>
      <c r="Z320" s="148">
        <f>+(I_VENDITE!$D170/30)*I_VENDITE!Y224</f>
        <v>1000</v>
      </c>
      <c r="AA320" s="148">
        <f>+(I_VENDITE!$D170/30)*I_VENDITE!Z224</f>
        <v>1000</v>
      </c>
      <c r="AB320" s="148">
        <f>+(I_VENDITE!$D170/30)*I_VENDITE!AA224</f>
        <v>1000</v>
      </c>
      <c r="AC320" s="148">
        <f>+(I_VENDITE!$D170/30)*I_VENDITE!AB224</f>
        <v>1000</v>
      </c>
      <c r="AD320" s="148">
        <f>+(I_VENDITE!$D170/30)*I_VENDITE!AC224</f>
        <v>1000</v>
      </c>
      <c r="AE320" s="148">
        <f>+(I_VENDITE!$D170/30)*I_VENDITE!AD224</f>
        <v>1000</v>
      </c>
      <c r="AF320" s="148">
        <f>+(I_VENDITE!$D170/30)*I_VENDITE!AE224</f>
        <v>1000</v>
      </c>
      <c r="AG320" s="148">
        <f>+(I_VENDITE!$D170/30)*I_VENDITE!AF224</f>
        <v>1000</v>
      </c>
      <c r="AH320" s="148">
        <f>+(I_VENDITE!$D170/30)*I_VENDITE!AG224</f>
        <v>1000</v>
      </c>
      <c r="AI320" s="148">
        <f>+(I_VENDITE!$D170/30)*I_VENDITE!AH224</f>
        <v>1000</v>
      </c>
      <c r="AJ320" s="148">
        <f>+(I_VENDITE!$D170/30)*I_VENDITE!AI224</f>
        <v>1000</v>
      </c>
      <c r="AK320" s="148">
        <f>+(I_VENDITE!$D170/30)*I_VENDITE!AJ224</f>
        <v>1000</v>
      </c>
      <c r="AL320" s="148">
        <f>+(I_VENDITE!$D170/30)*I_VENDITE!AK224</f>
        <v>1000</v>
      </c>
      <c r="AM320" s="148">
        <f>+(I_VENDITE!$D170/30)*I_VENDITE!AL224</f>
        <v>1000</v>
      </c>
      <c r="AN320" s="148">
        <f>+(I_VENDITE!$D170/30)*I_VENDITE!AM224</f>
        <v>1000</v>
      </c>
    </row>
    <row r="321" spans="4:40" ht="15" x14ac:dyDescent="0.25">
      <c r="D321" s="28"/>
    </row>
    <row r="322" spans="4:40" s="154" customFormat="1" ht="15" x14ac:dyDescent="0.25">
      <c r="D322" s="27" t="s">
        <v>173</v>
      </c>
      <c r="E322" s="155">
        <f>+E270</f>
        <v>43861</v>
      </c>
      <c r="F322" s="155">
        <f t="shared" ref="F322:AN322" si="58">+F270</f>
        <v>43890</v>
      </c>
      <c r="G322" s="155">
        <f t="shared" si="58"/>
        <v>43921</v>
      </c>
      <c r="H322" s="155">
        <f t="shared" si="58"/>
        <v>43951</v>
      </c>
      <c r="I322" s="155">
        <f t="shared" si="58"/>
        <v>43982</v>
      </c>
      <c r="J322" s="155">
        <f t="shared" si="58"/>
        <v>44012</v>
      </c>
      <c r="K322" s="155">
        <f t="shared" si="58"/>
        <v>44043</v>
      </c>
      <c r="L322" s="155">
        <f t="shared" si="58"/>
        <v>44074</v>
      </c>
      <c r="M322" s="155">
        <f t="shared" si="58"/>
        <v>44104</v>
      </c>
      <c r="N322" s="155">
        <f t="shared" si="58"/>
        <v>44135</v>
      </c>
      <c r="O322" s="155">
        <f t="shared" si="58"/>
        <v>44165</v>
      </c>
      <c r="P322" s="155">
        <f t="shared" si="58"/>
        <v>44196</v>
      </c>
      <c r="Q322" s="155">
        <f t="shared" si="58"/>
        <v>44227</v>
      </c>
      <c r="R322" s="155">
        <f t="shared" si="58"/>
        <v>44255</v>
      </c>
      <c r="S322" s="155">
        <f t="shared" si="58"/>
        <v>44286</v>
      </c>
      <c r="T322" s="155">
        <f t="shared" si="58"/>
        <v>44316</v>
      </c>
      <c r="U322" s="155">
        <f t="shared" si="58"/>
        <v>44347</v>
      </c>
      <c r="V322" s="155">
        <f t="shared" si="58"/>
        <v>44377</v>
      </c>
      <c r="W322" s="155">
        <f t="shared" si="58"/>
        <v>44408</v>
      </c>
      <c r="X322" s="155">
        <f t="shared" si="58"/>
        <v>44439</v>
      </c>
      <c r="Y322" s="155">
        <f t="shared" si="58"/>
        <v>44469</v>
      </c>
      <c r="Z322" s="155">
        <f t="shared" si="58"/>
        <v>44500</v>
      </c>
      <c r="AA322" s="155">
        <f t="shared" si="58"/>
        <v>44530</v>
      </c>
      <c r="AB322" s="155">
        <f t="shared" si="58"/>
        <v>44561</v>
      </c>
      <c r="AC322" s="155">
        <f t="shared" si="58"/>
        <v>44592</v>
      </c>
      <c r="AD322" s="155">
        <f t="shared" si="58"/>
        <v>44620</v>
      </c>
      <c r="AE322" s="155">
        <f t="shared" si="58"/>
        <v>44651</v>
      </c>
      <c r="AF322" s="155">
        <f t="shared" si="58"/>
        <v>44681</v>
      </c>
      <c r="AG322" s="155">
        <f t="shared" si="58"/>
        <v>44712</v>
      </c>
      <c r="AH322" s="155">
        <f t="shared" si="58"/>
        <v>44742</v>
      </c>
      <c r="AI322" s="155">
        <f t="shared" si="58"/>
        <v>44773</v>
      </c>
      <c r="AJ322" s="155">
        <f t="shared" si="58"/>
        <v>44804</v>
      </c>
      <c r="AK322" s="155">
        <f t="shared" si="58"/>
        <v>44834</v>
      </c>
      <c r="AL322" s="155">
        <f t="shared" si="58"/>
        <v>44865</v>
      </c>
      <c r="AM322" s="155">
        <f t="shared" si="58"/>
        <v>44895</v>
      </c>
      <c r="AN322" s="155">
        <f t="shared" si="58"/>
        <v>44926</v>
      </c>
    </row>
    <row r="323" spans="4:40" ht="15" x14ac:dyDescent="0.25">
      <c r="D323" s="28" t="str">
        <f>+D271</f>
        <v>Farmaco 1</v>
      </c>
      <c r="E323" s="55">
        <v>0</v>
      </c>
      <c r="F323" s="55">
        <f>+F271-E271</f>
        <v>0</v>
      </c>
      <c r="G323" s="55">
        <f t="shared" ref="G323:AN330" si="59">+G271-F271</f>
        <v>0</v>
      </c>
      <c r="H323" s="55">
        <f t="shared" si="59"/>
        <v>0</v>
      </c>
      <c r="I323" s="55">
        <f t="shared" si="59"/>
        <v>0</v>
      </c>
      <c r="J323" s="55">
        <f t="shared" si="59"/>
        <v>0</v>
      </c>
      <c r="K323" s="55">
        <f t="shared" si="59"/>
        <v>0</v>
      </c>
      <c r="L323" s="55">
        <f t="shared" si="59"/>
        <v>0</v>
      </c>
      <c r="M323" s="55">
        <f t="shared" si="59"/>
        <v>0</v>
      </c>
      <c r="N323" s="55">
        <f t="shared" si="59"/>
        <v>0</v>
      </c>
      <c r="O323" s="55">
        <f t="shared" si="59"/>
        <v>0</v>
      </c>
      <c r="P323" s="55">
        <f t="shared" si="59"/>
        <v>0</v>
      </c>
      <c r="Q323" s="55">
        <f t="shared" si="59"/>
        <v>0</v>
      </c>
      <c r="R323" s="55">
        <f t="shared" si="59"/>
        <v>0</v>
      </c>
      <c r="S323" s="55">
        <f t="shared" si="59"/>
        <v>0</v>
      </c>
      <c r="T323" s="55">
        <f t="shared" si="59"/>
        <v>0</v>
      </c>
      <c r="U323" s="55">
        <f t="shared" si="59"/>
        <v>0</v>
      </c>
      <c r="V323" s="55">
        <f t="shared" si="59"/>
        <v>0</v>
      </c>
      <c r="W323" s="55">
        <f t="shared" si="59"/>
        <v>0</v>
      </c>
      <c r="X323" s="55">
        <f t="shared" si="59"/>
        <v>0</v>
      </c>
      <c r="Y323" s="55">
        <f t="shared" si="59"/>
        <v>0</v>
      </c>
      <c r="Z323" s="55">
        <f t="shared" si="59"/>
        <v>0</v>
      </c>
      <c r="AA323" s="55">
        <f t="shared" si="59"/>
        <v>0</v>
      </c>
      <c r="AB323" s="55">
        <f t="shared" si="59"/>
        <v>0</v>
      </c>
      <c r="AC323" s="55">
        <f t="shared" si="59"/>
        <v>0</v>
      </c>
      <c r="AD323" s="55">
        <f t="shared" si="59"/>
        <v>0</v>
      </c>
      <c r="AE323" s="55">
        <f t="shared" si="59"/>
        <v>0</v>
      </c>
      <c r="AF323" s="55">
        <f t="shared" si="59"/>
        <v>0</v>
      </c>
      <c r="AG323" s="55">
        <f t="shared" si="59"/>
        <v>0</v>
      </c>
      <c r="AH323" s="55">
        <f t="shared" si="59"/>
        <v>0</v>
      </c>
      <c r="AI323" s="55">
        <f t="shared" si="59"/>
        <v>0</v>
      </c>
      <c r="AJ323" s="55">
        <f t="shared" si="59"/>
        <v>0</v>
      </c>
      <c r="AK323" s="55">
        <f t="shared" si="59"/>
        <v>0</v>
      </c>
      <c r="AL323" s="55">
        <f t="shared" si="59"/>
        <v>0</v>
      </c>
      <c r="AM323" s="55">
        <f t="shared" si="59"/>
        <v>0</v>
      </c>
      <c r="AN323" s="55">
        <f t="shared" si="59"/>
        <v>0</v>
      </c>
    </row>
    <row r="324" spans="4:40" ht="15" x14ac:dyDescent="0.25">
      <c r="D324" s="28" t="str">
        <f t="shared" ref="D324:D371" si="60">+D272</f>
        <v>Farmaco 2</v>
      </c>
      <c r="E324" s="55">
        <v>0</v>
      </c>
      <c r="F324" s="55">
        <f t="shared" ref="F324:U372" si="61">+F272-E272</f>
        <v>0</v>
      </c>
      <c r="G324" s="55">
        <f t="shared" si="61"/>
        <v>0</v>
      </c>
      <c r="H324" s="55">
        <f t="shared" si="61"/>
        <v>0</v>
      </c>
      <c r="I324" s="55">
        <f t="shared" si="61"/>
        <v>0</v>
      </c>
      <c r="J324" s="55">
        <f t="shared" si="61"/>
        <v>0</v>
      </c>
      <c r="K324" s="55">
        <f t="shared" si="61"/>
        <v>0</v>
      </c>
      <c r="L324" s="55">
        <f t="shared" si="61"/>
        <v>0</v>
      </c>
      <c r="M324" s="55">
        <f t="shared" si="61"/>
        <v>0</v>
      </c>
      <c r="N324" s="55">
        <f t="shared" si="61"/>
        <v>0</v>
      </c>
      <c r="O324" s="55">
        <f t="shared" si="61"/>
        <v>0</v>
      </c>
      <c r="P324" s="55">
        <f t="shared" si="61"/>
        <v>0</v>
      </c>
      <c r="Q324" s="55">
        <f t="shared" si="61"/>
        <v>0</v>
      </c>
      <c r="R324" s="55">
        <f t="shared" si="61"/>
        <v>0</v>
      </c>
      <c r="S324" s="55">
        <f t="shared" si="61"/>
        <v>0</v>
      </c>
      <c r="T324" s="55">
        <f t="shared" si="61"/>
        <v>0</v>
      </c>
      <c r="U324" s="55">
        <f t="shared" si="61"/>
        <v>0</v>
      </c>
      <c r="V324" s="55">
        <f t="shared" si="59"/>
        <v>0</v>
      </c>
      <c r="W324" s="55">
        <f t="shared" si="59"/>
        <v>0</v>
      </c>
      <c r="X324" s="55">
        <f t="shared" si="59"/>
        <v>0</v>
      </c>
      <c r="Y324" s="55">
        <f t="shared" si="59"/>
        <v>0</v>
      </c>
      <c r="Z324" s="55">
        <f t="shared" si="59"/>
        <v>0</v>
      </c>
      <c r="AA324" s="55">
        <f t="shared" si="59"/>
        <v>0</v>
      </c>
      <c r="AB324" s="55">
        <f t="shared" si="59"/>
        <v>0</v>
      </c>
      <c r="AC324" s="55">
        <f t="shared" si="59"/>
        <v>0</v>
      </c>
      <c r="AD324" s="55">
        <f t="shared" si="59"/>
        <v>0</v>
      </c>
      <c r="AE324" s="55">
        <f t="shared" si="59"/>
        <v>0</v>
      </c>
      <c r="AF324" s="55">
        <f t="shared" si="59"/>
        <v>0</v>
      </c>
      <c r="AG324" s="55">
        <f t="shared" si="59"/>
        <v>0</v>
      </c>
      <c r="AH324" s="55">
        <f t="shared" si="59"/>
        <v>0</v>
      </c>
      <c r="AI324" s="55">
        <f t="shared" si="59"/>
        <v>0</v>
      </c>
      <c r="AJ324" s="55">
        <f t="shared" si="59"/>
        <v>0</v>
      </c>
      <c r="AK324" s="55">
        <f t="shared" si="59"/>
        <v>0</v>
      </c>
      <c r="AL324" s="55">
        <f t="shared" si="59"/>
        <v>0</v>
      </c>
      <c r="AM324" s="55">
        <f t="shared" si="59"/>
        <v>0</v>
      </c>
      <c r="AN324" s="55">
        <f t="shared" si="59"/>
        <v>0</v>
      </c>
    </row>
    <row r="325" spans="4:40" ht="15" x14ac:dyDescent="0.25">
      <c r="D325" s="28" t="str">
        <f t="shared" si="60"/>
        <v>Farmaco 3</v>
      </c>
      <c r="E325" s="55">
        <v>0</v>
      </c>
      <c r="F325" s="55">
        <f t="shared" si="61"/>
        <v>0</v>
      </c>
      <c r="G325" s="55">
        <f t="shared" si="59"/>
        <v>0</v>
      </c>
      <c r="H325" s="55">
        <f t="shared" si="59"/>
        <v>0</v>
      </c>
      <c r="I325" s="55">
        <f t="shared" si="59"/>
        <v>0</v>
      </c>
      <c r="J325" s="55">
        <f t="shared" si="59"/>
        <v>0</v>
      </c>
      <c r="K325" s="55">
        <f t="shared" si="59"/>
        <v>0</v>
      </c>
      <c r="L325" s="55">
        <f t="shared" si="59"/>
        <v>0</v>
      </c>
      <c r="M325" s="55">
        <f t="shared" si="59"/>
        <v>0</v>
      </c>
      <c r="N325" s="55">
        <f t="shared" si="59"/>
        <v>0</v>
      </c>
      <c r="O325" s="55">
        <f t="shared" si="59"/>
        <v>0</v>
      </c>
      <c r="P325" s="55">
        <f t="shared" si="59"/>
        <v>0</v>
      </c>
      <c r="Q325" s="55">
        <f t="shared" si="59"/>
        <v>0</v>
      </c>
      <c r="R325" s="55">
        <f t="shared" si="59"/>
        <v>0</v>
      </c>
      <c r="S325" s="55">
        <f t="shared" si="59"/>
        <v>0</v>
      </c>
      <c r="T325" s="55">
        <f t="shared" si="59"/>
        <v>0</v>
      </c>
      <c r="U325" s="55">
        <f t="shared" si="59"/>
        <v>0</v>
      </c>
      <c r="V325" s="55">
        <f t="shared" si="59"/>
        <v>0</v>
      </c>
      <c r="W325" s="55">
        <f t="shared" si="59"/>
        <v>0</v>
      </c>
      <c r="X325" s="55">
        <f t="shared" si="59"/>
        <v>0</v>
      </c>
      <c r="Y325" s="55">
        <f t="shared" si="59"/>
        <v>0</v>
      </c>
      <c r="Z325" s="55">
        <f t="shared" si="59"/>
        <v>0</v>
      </c>
      <c r="AA325" s="55">
        <f t="shared" si="59"/>
        <v>0</v>
      </c>
      <c r="AB325" s="55">
        <f t="shared" si="59"/>
        <v>0</v>
      </c>
      <c r="AC325" s="55">
        <f t="shared" si="59"/>
        <v>0</v>
      </c>
      <c r="AD325" s="55">
        <f t="shared" si="59"/>
        <v>0</v>
      </c>
      <c r="AE325" s="55">
        <f t="shared" si="59"/>
        <v>0</v>
      </c>
      <c r="AF325" s="55">
        <f t="shared" si="59"/>
        <v>0</v>
      </c>
      <c r="AG325" s="55">
        <f t="shared" si="59"/>
        <v>0</v>
      </c>
      <c r="AH325" s="55">
        <f t="shared" si="59"/>
        <v>0</v>
      </c>
      <c r="AI325" s="55">
        <f t="shared" si="59"/>
        <v>0</v>
      </c>
      <c r="AJ325" s="55">
        <f t="shared" si="59"/>
        <v>0</v>
      </c>
      <c r="AK325" s="55">
        <f t="shared" si="59"/>
        <v>0</v>
      </c>
      <c r="AL325" s="55">
        <f t="shared" si="59"/>
        <v>0</v>
      </c>
      <c r="AM325" s="55">
        <f t="shared" si="59"/>
        <v>0</v>
      </c>
      <c r="AN325" s="55">
        <f t="shared" si="59"/>
        <v>0</v>
      </c>
    </row>
    <row r="326" spans="4:40" ht="15" x14ac:dyDescent="0.25">
      <c r="D326" s="28" t="str">
        <f t="shared" si="60"/>
        <v>Farmaco 4</v>
      </c>
      <c r="E326" s="55">
        <v>0</v>
      </c>
      <c r="F326" s="55">
        <f t="shared" si="61"/>
        <v>0</v>
      </c>
      <c r="G326" s="55">
        <f t="shared" si="59"/>
        <v>0</v>
      </c>
      <c r="H326" s="55">
        <f t="shared" si="59"/>
        <v>0</v>
      </c>
      <c r="I326" s="55">
        <f t="shared" si="59"/>
        <v>0</v>
      </c>
      <c r="J326" s="55">
        <f t="shared" si="59"/>
        <v>0</v>
      </c>
      <c r="K326" s="55">
        <f t="shared" si="59"/>
        <v>0</v>
      </c>
      <c r="L326" s="55">
        <f t="shared" si="59"/>
        <v>0</v>
      </c>
      <c r="M326" s="55">
        <f t="shared" si="59"/>
        <v>0</v>
      </c>
      <c r="N326" s="55">
        <f t="shared" si="59"/>
        <v>0</v>
      </c>
      <c r="O326" s="55">
        <f t="shared" si="59"/>
        <v>0</v>
      </c>
      <c r="P326" s="55">
        <f t="shared" si="59"/>
        <v>0</v>
      </c>
      <c r="Q326" s="55">
        <f t="shared" si="59"/>
        <v>0</v>
      </c>
      <c r="R326" s="55">
        <f t="shared" si="59"/>
        <v>0</v>
      </c>
      <c r="S326" s="55">
        <f t="shared" si="59"/>
        <v>0</v>
      </c>
      <c r="T326" s="55">
        <f t="shared" si="59"/>
        <v>0</v>
      </c>
      <c r="U326" s="55">
        <f t="shared" si="59"/>
        <v>0</v>
      </c>
      <c r="V326" s="55">
        <f t="shared" si="59"/>
        <v>0</v>
      </c>
      <c r="W326" s="55">
        <f t="shared" si="59"/>
        <v>0</v>
      </c>
      <c r="X326" s="55">
        <f t="shared" si="59"/>
        <v>0</v>
      </c>
      <c r="Y326" s="55">
        <f t="shared" si="59"/>
        <v>0</v>
      </c>
      <c r="Z326" s="55">
        <f t="shared" si="59"/>
        <v>0</v>
      </c>
      <c r="AA326" s="55">
        <f t="shared" si="59"/>
        <v>0</v>
      </c>
      <c r="AB326" s="55">
        <f t="shared" si="59"/>
        <v>0</v>
      </c>
      <c r="AC326" s="55">
        <f t="shared" si="59"/>
        <v>0</v>
      </c>
      <c r="AD326" s="55">
        <f t="shared" si="59"/>
        <v>0</v>
      </c>
      <c r="AE326" s="55">
        <f t="shared" si="59"/>
        <v>0</v>
      </c>
      <c r="AF326" s="55">
        <f t="shared" si="59"/>
        <v>0</v>
      </c>
      <c r="AG326" s="55">
        <f t="shared" si="59"/>
        <v>0</v>
      </c>
      <c r="AH326" s="55">
        <f t="shared" si="59"/>
        <v>0</v>
      </c>
      <c r="AI326" s="55">
        <f t="shared" si="59"/>
        <v>0</v>
      </c>
      <c r="AJ326" s="55">
        <f t="shared" si="59"/>
        <v>0</v>
      </c>
      <c r="AK326" s="55">
        <f t="shared" si="59"/>
        <v>0</v>
      </c>
      <c r="AL326" s="55">
        <f t="shared" si="59"/>
        <v>0</v>
      </c>
      <c r="AM326" s="55">
        <f t="shared" si="59"/>
        <v>0</v>
      </c>
      <c r="AN326" s="55">
        <f t="shared" si="59"/>
        <v>0</v>
      </c>
    </row>
    <row r="327" spans="4:40" ht="15" x14ac:dyDescent="0.25">
      <c r="D327" s="28" t="str">
        <f t="shared" si="60"/>
        <v>Farmaco 5</v>
      </c>
      <c r="E327" s="55">
        <v>0</v>
      </c>
      <c r="F327" s="55">
        <f t="shared" si="61"/>
        <v>0</v>
      </c>
      <c r="G327" s="55">
        <f t="shared" si="59"/>
        <v>0</v>
      </c>
      <c r="H327" s="55">
        <f t="shared" si="59"/>
        <v>0</v>
      </c>
      <c r="I327" s="55">
        <f t="shared" si="59"/>
        <v>0</v>
      </c>
      <c r="J327" s="55">
        <f t="shared" si="59"/>
        <v>0</v>
      </c>
      <c r="K327" s="55">
        <f t="shared" si="59"/>
        <v>0</v>
      </c>
      <c r="L327" s="55">
        <f t="shared" si="59"/>
        <v>0</v>
      </c>
      <c r="M327" s="55">
        <f t="shared" si="59"/>
        <v>0</v>
      </c>
      <c r="N327" s="55">
        <f t="shared" si="59"/>
        <v>0</v>
      </c>
      <c r="O327" s="55">
        <f t="shared" si="59"/>
        <v>0</v>
      </c>
      <c r="P327" s="55">
        <f t="shared" si="59"/>
        <v>0</v>
      </c>
      <c r="Q327" s="55">
        <f t="shared" si="59"/>
        <v>0</v>
      </c>
      <c r="R327" s="55">
        <f t="shared" si="59"/>
        <v>0</v>
      </c>
      <c r="S327" s="55">
        <f t="shared" si="59"/>
        <v>0</v>
      </c>
      <c r="T327" s="55">
        <f t="shared" si="59"/>
        <v>0</v>
      </c>
      <c r="U327" s="55">
        <f t="shared" si="59"/>
        <v>0</v>
      </c>
      <c r="V327" s="55">
        <f t="shared" si="59"/>
        <v>0</v>
      </c>
      <c r="W327" s="55">
        <f t="shared" si="59"/>
        <v>0</v>
      </c>
      <c r="X327" s="55">
        <f t="shared" si="59"/>
        <v>0</v>
      </c>
      <c r="Y327" s="55">
        <f t="shared" si="59"/>
        <v>0</v>
      </c>
      <c r="Z327" s="55">
        <f t="shared" si="59"/>
        <v>0</v>
      </c>
      <c r="AA327" s="55">
        <f t="shared" si="59"/>
        <v>0</v>
      </c>
      <c r="AB327" s="55">
        <f t="shared" si="59"/>
        <v>0</v>
      </c>
      <c r="AC327" s="55">
        <f t="shared" si="59"/>
        <v>0</v>
      </c>
      <c r="AD327" s="55">
        <f t="shared" si="59"/>
        <v>0</v>
      </c>
      <c r="AE327" s="55">
        <f t="shared" si="59"/>
        <v>0</v>
      </c>
      <c r="AF327" s="55">
        <f t="shared" si="59"/>
        <v>0</v>
      </c>
      <c r="AG327" s="55">
        <f t="shared" si="59"/>
        <v>0</v>
      </c>
      <c r="AH327" s="55">
        <f t="shared" si="59"/>
        <v>0</v>
      </c>
      <c r="AI327" s="55">
        <f t="shared" si="59"/>
        <v>0</v>
      </c>
      <c r="AJ327" s="55">
        <f t="shared" si="59"/>
        <v>0</v>
      </c>
      <c r="AK327" s="55">
        <f t="shared" si="59"/>
        <v>0</v>
      </c>
      <c r="AL327" s="55">
        <f t="shared" si="59"/>
        <v>0</v>
      </c>
      <c r="AM327" s="55">
        <f t="shared" si="59"/>
        <v>0</v>
      </c>
      <c r="AN327" s="55">
        <f t="shared" si="59"/>
        <v>0</v>
      </c>
    </row>
    <row r="328" spans="4:40" ht="15" x14ac:dyDescent="0.25">
      <c r="D328" s="28" t="str">
        <f t="shared" si="60"/>
        <v>Farmaco 6</v>
      </c>
      <c r="E328" s="55">
        <v>0</v>
      </c>
      <c r="F328" s="55">
        <f t="shared" si="61"/>
        <v>0</v>
      </c>
      <c r="G328" s="55">
        <f t="shared" si="59"/>
        <v>0</v>
      </c>
      <c r="H328" s="55">
        <f t="shared" si="59"/>
        <v>0</v>
      </c>
      <c r="I328" s="55">
        <f t="shared" si="59"/>
        <v>0</v>
      </c>
      <c r="J328" s="55">
        <f t="shared" si="59"/>
        <v>0</v>
      </c>
      <c r="K328" s="55">
        <f t="shared" si="59"/>
        <v>0</v>
      </c>
      <c r="L328" s="55">
        <f t="shared" si="59"/>
        <v>0</v>
      </c>
      <c r="M328" s="55">
        <f t="shared" si="59"/>
        <v>0</v>
      </c>
      <c r="N328" s="55">
        <f t="shared" si="59"/>
        <v>0</v>
      </c>
      <c r="O328" s="55">
        <f t="shared" si="59"/>
        <v>0</v>
      </c>
      <c r="P328" s="55">
        <f t="shared" si="59"/>
        <v>0</v>
      </c>
      <c r="Q328" s="55">
        <f t="shared" si="59"/>
        <v>0</v>
      </c>
      <c r="R328" s="55">
        <f t="shared" si="59"/>
        <v>0</v>
      </c>
      <c r="S328" s="55">
        <f t="shared" si="59"/>
        <v>0</v>
      </c>
      <c r="T328" s="55">
        <f t="shared" si="59"/>
        <v>0</v>
      </c>
      <c r="U328" s="55">
        <f t="shared" si="59"/>
        <v>0</v>
      </c>
      <c r="V328" s="55">
        <f t="shared" si="59"/>
        <v>0</v>
      </c>
      <c r="W328" s="55">
        <f t="shared" si="59"/>
        <v>0</v>
      </c>
      <c r="X328" s="55">
        <f t="shared" si="59"/>
        <v>0</v>
      </c>
      <c r="Y328" s="55">
        <f t="shared" si="59"/>
        <v>0</v>
      </c>
      <c r="Z328" s="55">
        <f t="shared" si="59"/>
        <v>0</v>
      </c>
      <c r="AA328" s="55">
        <f t="shared" si="59"/>
        <v>0</v>
      </c>
      <c r="AB328" s="55">
        <f t="shared" si="59"/>
        <v>0</v>
      </c>
      <c r="AC328" s="55">
        <f t="shared" si="59"/>
        <v>0</v>
      </c>
      <c r="AD328" s="55">
        <f t="shared" si="59"/>
        <v>0</v>
      </c>
      <c r="AE328" s="55">
        <f t="shared" si="59"/>
        <v>0</v>
      </c>
      <c r="AF328" s="55">
        <f t="shared" si="59"/>
        <v>0</v>
      </c>
      <c r="AG328" s="55">
        <f t="shared" si="59"/>
        <v>0</v>
      </c>
      <c r="AH328" s="55">
        <f t="shared" si="59"/>
        <v>0</v>
      </c>
      <c r="AI328" s="55">
        <f t="shared" si="59"/>
        <v>0</v>
      </c>
      <c r="AJ328" s="55">
        <f t="shared" si="59"/>
        <v>0</v>
      </c>
      <c r="AK328" s="55">
        <f t="shared" si="59"/>
        <v>0</v>
      </c>
      <c r="AL328" s="55">
        <f t="shared" si="59"/>
        <v>0</v>
      </c>
      <c r="AM328" s="55">
        <f t="shared" si="59"/>
        <v>0</v>
      </c>
      <c r="AN328" s="55">
        <f t="shared" si="59"/>
        <v>0</v>
      </c>
    </row>
    <row r="329" spans="4:40" ht="15" x14ac:dyDescent="0.25">
      <c r="D329" s="28" t="str">
        <f t="shared" si="60"/>
        <v>Farmaco 7</v>
      </c>
      <c r="E329" s="55">
        <v>0</v>
      </c>
      <c r="F329" s="55">
        <f t="shared" si="61"/>
        <v>0</v>
      </c>
      <c r="G329" s="55">
        <f t="shared" si="59"/>
        <v>0</v>
      </c>
      <c r="H329" s="55">
        <f t="shared" si="59"/>
        <v>0</v>
      </c>
      <c r="I329" s="55">
        <f t="shared" si="59"/>
        <v>0</v>
      </c>
      <c r="J329" s="55">
        <f t="shared" si="59"/>
        <v>0</v>
      </c>
      <c r="K329" s="55">
        <f t="shared" si="59"/>
        <v>0</v>
      </c>
      <c r="L329" s="55">
        <f t="shared" si="59"/>
        <v>0</v>
      </c>
      <c r="M329" s="55">
        <f t="shared" si="59"/>
        <v>0</v>
      </c>
      <c r="N329" s="55">
        <f t="shared" si="59"/>
        <v>0</v>
      </c>
      <c r="O329" s="55">
        <f t="shared" si="59"/>
        <v>0</v>
      </c>
      <c r="P329" s="55">
        <f t="shared" si="59"/>
        <v>0</v>
      </c>
      <c r="Q329" s="55">
        <f t="shared" si="59"/>
        <v>0</v>
      </c>
      <c r="R329" s="55">
        <f t="shared" si="59"/>
        <v>0</v>
      </c>
      <c r="S329" s="55">
        <f t="shared" si="59"/>
        <v>0</v>
      </c>
      <c r="T329" s="55">
        <f t="shared" si="59"/>
        <v>0</v>
      </c>
      <c r="U329" s="55">
        <f t="shared" si="59"/>
        <v>0</v>
      </c>
      <c r="V329" s="55">
        <f t="shared" si="59"/>
        <v>0</v>
      </c>
      <c r="W329" s="55">
        <f t="shared" si="59"/>
        <v>0</v>
      </c>
      <c r="X329" s="55">
        <f t="shared" si="59"/>
        <v>0</v>
      </c>
      <c r="Y329" s="55">
        <f t="shared" si="59"/>
        <v>0</v>
      </c>
      <c r="Z329" s="55">
        <f t="shared" si="59"/>
        <v>0</v>
      </c>
      <c r="AA329" s="55">
        <f t="shared" si="59"/>
        <v>0</v>
      </c>
      <c r="AB329" s="55">
        <f t="shared" si="59"/>
        <v>0</v>
      </c>
      <c r="AC329" s="55">
        <f t="shared" si="59"/>
        <v>0</v>
      </c>
      <c r="AD329" s="55">
        <f t="shared" si="59"/>
        <v>0</v>
      </c>
      <c r="AE329" s="55">
        <f t="shared" si="59"/>
        <v>0</v>
      </c>
      <c r="AF329" s="55">
        <f t="shared" si="59"/>
        <v>0</v>
      </c>
      <c r="AG329" s="55">
        <f t="shared" si="59"/>
        <v>0</v>
      </c>
      <c r="AH329" s="55">
        <f t="shared" si="59"/>
        <v>0</v>
      </c>
      <c r="AI329" s="55">
        <f t="shared" si="59"/>
        <v>0</v>
      </c>
      <c r="AJ329" s="55">
        <f t="shared" si="59"/>
        <v>0</v>
      </c>
      <c r="AK329" s="55">
        <f t="shared" si="59"/>
        <v>0</v>
      </c>
      <c r="AL329" s="55">
        <f t="shared" si="59"/>
        <v>0</v>
      </c>
      <c r="AM329" s="55">
        <f t="shared" si="59"/>
        <v>0</v>
      </c>
      <c r="AN329" s="55">
        <f t="shared" si="59"/>
        <v>0</v>
      </c>
    </row>
    <row r="330" spans="4:40" ht="15" x14ac:dyDescent="0.25">
      <c r="D330" s="28" t="str">
        <f t="shared" si="60"/>
        <v>Farmaco 8</v>
      </c>
      <c r="E330" s="55">
        <v>0</v>
      </c>
      <c r="F330" s="55">
        <f t="shared" si="61"/>
        <v>0</v>
      </c>
      <c r="G330" s="55">
        <f t="shared" si="59"/>
        <v>0</v>
      </c>
      <c r="H330" s="55">
        <f t="shared" si="59"/>
        <v>0</v>
      </c>
      <c r="I330" s="55">
        <f t="shared" si="59"/>
        <v>0</v>
      </c>
      <c r="J330" s="55">
        <f t="shared" si="59"/>
        <v>0</v>
      </c>
      <c r="K330" s="55">
        <f t="shared" si="59"/>
        <v>0</v>
      </c>
      <c r="L330" s="55">
        <f t="shared" si="59"/>
        <v>0</v>
      </c>
      <c r="M330" s="55">
        <f t="shared" si="59"/>
        <v>0</v>
      </c>
      <c r="N330" s="55">
        <f t="shared" si="59"/>
        <v>0</v>
      </c>
      <c r="O330" s="55">
        <f t="shared" si="59"/>
        <v>0</v>
      </c>
      <c r="P330" s="55">
        <f t="shared" si="59"/>
        <v>0</v>
      </c>
      <c r="Q330" s="55">
        <f t="shared" si="59"/>
        <v>0</v>
      </c>
      <c r="R330" s="55">
        <f t="shared" si="59"/>
        <v>0</v>
      </c>
      <c r="S330" s="55">
        <f t="shared" si="59"/>
        <v>0</v>
      </c>
      <c r="T330" s="55">
        <f t="shared" si="59"/>
        <v>0</v>
      </c>
      <c r="U330" s="55">
        <f t="shared" si="59"/>
        <v>0</v>
      </c>
      <c r="V330" s="55">
        <f t="shared" si="59"/>
        <v>0</v>
      </c>
      <c r="W330" s="55">
        <f t="shared" si="59"/>
        <v>0</v>
      </c>
      <c r="X330" s="55">
        <f t="shared" si="59"/>
        <v>0</v>
      </c>
      <c r="Y330" s="55">
        <f t="shared" si="59"/>
        <v>0</v>
      </c>
      <c r="Z330" s="55">
        <f t="shared" si="59"/>
        <v>0</v>
      </c>
      <c r="AA330" s="55">
        <f t="shared" si="59"/>
        <v>0</v>
      </c>
      <c r="AB330" s="55">
        <f t="shared" si="59"/>
        <v>0</v>
      </c>
      <c r="AC330" s="55">
        <f t="shared" si="59"/>
        <v>0</v>
      </c>
      <c r="AD330" s="55">
        <f t="shared" si="59"/>
        <v>0</v>
      </c>
      <c r="AE330" s="55">
        <f t="shared" si="59"/>
        <v>0</v>
      </c>
      <c r="AF330" s="55">
        <f t="shared" si="59"/>
        <v>0</v>
      </c>
      <c r="AG330" s="55">
        <f t="shared" si="59"/>
        <v>0</v>
      </c>
      <c r="AH330" s="55">
        <f t="shared" si="59"/>
        <v>0</v>
      </c>
      <c r="AI330" s="55">
        <f t="shared" si="59"/>
        <v>0</v>
      </c>
      <c r="AJ330" s="55">
        <f t="shared" si="59"/>
        <v>0</v>
      </c>
      <c r="AK330" s="55">
        <f t="shared" si="59"/>
        <v>0</v>
      </c>
      <c r="AL330" s="55">
        <f t="shared" si="59"/>
        <v>0</v>
      </c>
      <c r="AM330" s="55">
        <f t="shared" ref="G330:AN338" si="62">+AM278-AL278</f>
        <v>0</v>
      </c>
      <c r="AN330" s="55">
        <f t="shared" si="62"/>
        <v>0</v>
      </c>
    </row>
    <row r="331" spans="4:40" ht="15" x14ac:dyDescent="0.25">
      <c r="D331" s="28" t="str">
        <f t="shared" si="60"/>
        <v>Farmaco 9</v>
      </c>
      <c r="E331" s="55">
        <v>0</v>
      </c>
      <c r="F331" s="55">
        <f t="shared" si="61"/>
        <v>0</v>
      </c>
      <c r="G331" s="55">
        <f t="shared" si="62"/>
        <v>0</v>
      </c>
      <c r="H331" s="55">
        <f t="shared" si="62"/>
        <v>0</v>
      </c>
      <c r="I331" s="55">
        <f t="shared" si="62"/>
        <v>0</v>
      </c>
      <c r="J331" s="55">
        <f t="shared" si="62"/>
        <v>0</v>
      </c>
      <c r="K331" s="55">
        <f t="shared" si="62"/>
        <v>0</v>
      </c>
      <c r="L331" s="55">
        <f t="shared" si="62"/>
        <v>0</v>
      </c>
      <c r="M331" s="55">
        <f t="shared" si="62"/>
        <v>0</v>
      </c>
      <c r="N331" s="55">
        <f t="shared" si="62"/>
        <v>0</v>
      </c>
      <c r="O331" s="55">
        <f t="shared" si="62"/>
        <v>0</v>
      </c>
      <c r="P331" s="55">
        <f t="shared" si="62"/>
        <v>0</v>
      </c>
      <c r="Q331" s="55">
        <f t="shared" si="62"/>
        <v>0</v>
      </c>
      <c r="R331" s="55">
        <f t="shared" si="62"/>
        <v>0</v>
      </c>
      <c r="S331" s="55">
        <f t="shared" si="62"/>
        <v>0</v>
      </c>
      <c r="T331" s="55">
        <f t="shared" si="62"/>
        <v>0</v>
      </c>
      <c r="U331" s="55">
        <f t="shared" si="62"/>
        <v>0</v>
      </c>
      <c r="V331" s="55">
        <f t="shared" si="62"/>
        <v>0</v>
      </c>
      <c r="W331" s="55">
        <f t="shared" si="62"/>
        <v>0</v>
      </c>
      <c r="X331" s="55">
        <f t="shared" si="62"/>
        <v>0</v>
      </c>
      <c r="Y331" s="55">
        <f t="shared" si="62"/>
        <v>0</v>
      </c>
      <c r="Z331" s="55">
        <f t="shared" si="62"/>
        <v>0</v>
      </c>
      <c r="AA331" s="55">
        <f t="shared" si="62"/>
        <v>0</v>
      </c>
      <c r="AB331" s="55">
        <f t="shared" si="62"/>
        <v>0</v>
      </c>
      <c r="AC331" s="55">
        <f t="shared" si="62"/>
        <v>0</v>
      </c>
      <c r="AD331" s="55">
        <f t="shared" si="62"/>
        <v>0</v>
      </c>
      <c r="AE331" s="55">
        <f t="shared" si="62"/>
        <v>0</v>
      </c>
      <c r="AF331" s="55">
        <f t="shared" si="62"/>
        <v>0</v>
      </c>
      <c r="AG331" s="55">
        <f t="shared" si="62"/>
        <v>0</v>
      </c>
      <c r="AH331" s="55">
        <f t="shared" si="62"/>
        <v>0</v>
      </c>
      <c r="AI331" s="55">
        <f t="shared" si="62"/>
        <v>0</v>
      </c>
      <c r="AJ331" s="55">
        <f t="shared" si="62"/>
        <v>0</v>
      </c>
      <c r="AK331" s="55">
        <f t="shared" si="62"/>
        <v>0</v>
      </c>
      <c r="AL331" s="55">
        <f t="shared" si="62"/>
        <v>0</v>
      </c>
      <c r="AM331" s="55">
        <f t="shared" si="62"/>
        <v>0</v>
      </c>
      <c r="AN331" s="55">
        <f t="shared" si="62"/>
        <v>0</v>
      </c>
    </row>
    <row r="332" spans="4:40" ht="15" x14ac:dyDescent="0.25">
      <c r="D332" s="28" t="str">
        <f t="shared" si="60"/>
        <v>Farmaco 10</v>
      </c>
      <c r="E332" s="55">
        <v>0</v>
      </c>
      <c r="F332" s="55">
        <f t="shared" si="61"/>
        <v>0</v>
      </c>
      <c r="G332" s="55">
        <f t="shared" si="62"/>
        <v>0</v>
      </c>
      <c r="H332" s="55">
        <f t="shared" si="62"/>
        <v>0</v>
      </c>
      <c r="I332" s="55">
        <f t="shared" si="62"/>
        <v>0</v>
      </c>
      <c r="J332" s="55">
        <f t="shared" si="62"/>
        <v>0</v>
      </c>
      <c r="K332" s="55">
        <f t="shared" si="62"/>
        <v>0</v>
      </c>
      <c r="L332" s="55">
        <f t="shared" si="62"/>
        <v>0</v>
      </c>
      <c r="M332" s="55">
        <f t="shared" si="62"/>
        <v>0</v>
      </c>
      <c r="N332" s="55">
        <f t="shared" si="62"/>
        <v>0</v>
      </c>
      <c r="O332" s="55">
        <f t="shared" si="62"/>
        <v>0</v>
      </c>
      <c r="P332" s="55">
        <f t="shared" si="62"/>
        <v>0</v>
      </c>
      <c r="Q332" s="55">
        <f t="shared" si="62"/>
        <v>0</v>
      </c>
      <c r="R332" s="55">
        <f t="shared" si="62"/>
        <v>0</v>
      </c>
      <c r="S332" s="55">
        <f t="shared" si="62"/>
        <v>0</v>
      </c>
      <c r="T332" s="55">
        <f t="shared" si="62"/>
        <v>0</v>
      </c>
      <c r="U332" s="55">
        <f t="shared" si="62"/>
        <v>0</v>
      </c>
      <c r="V332" s="55">
        <f t="shared" si="62"/>
        <v>0</v>
      </c>
      <c r="W332" s="55">
        <f t="shared" si="62"/>
        <v>0</v>
      </c>
      <c r="X332" s="55">
        <f t="shared" si="62"/>
        <v>0</v>
      </c>
      <c r="Y332" s="55">
        <f t="shared" si="62"/>
        <v>0</v>
      </c>
      <c r="Z332" s="55">
        <f t="shared" si="62"/>
        <v>0</v>
      </c>
      <c r="AA332" s="55">
        <f t="shared" si="62"/>
        <v>0</v>
      </c>
      <c r="AB332" s="55">
        <f t="shared" si="62"/>
        <v>0</v>
      </c>
      <c r="AC332" s="55">
        <f t="shared" si="62"/>
        <v>0</v>
      </c>
      <c r="AD332" s="55">
        <f t="shared" si="62"/>
        <v>0</v>
      </c>
      <c r="AE332" s="55">
        <f t="shared" si="62"/>
        <v>0</v>
      </c>
      <c r="AF332" s="55">
        <f t="shared" si="62"/>
        <v>0</v>
      </c>
      <c r="AG332" s="55">
        <f t="shared" si="62"/>
        <v>0</v>
      </c>
      <c r="AH332" s="55">
        <f t="shared" si="62"/>
        <v>0</v>
      </c>
      <c r="AI332" s="55">
        <f t="shared" si="62"/>
        <v>0</v>
      </c>
      <c r="AJ332" s="55">
        <f t="shared" si="62"/>
        <v>0</v>
      </c>
      <c r="AK332" s="55">
        <f t="shared" si="62"/>
        <v>0</v>
      </c>
      <c r="AL332" s="55">
        <f t="shared" si="62"/>
        <v>0</v>
      </c>
      <c r="AM332" s="55">
        <f t="shared" si="62"/>
        <v>0</v>
      </c>
      <c r="AN332" s="55">
        <f t="shared" si="62"/>
        <v>0</v>
      </c>
    </row>
    <row r="333" spans="4:40" ht="15" x14ac:dyDescent="0.25">
      <c r="D333" s="28" t="str">
        <f t="shared" si="60"/>
        <v>Farmaco 11</v>
      </c>
      <c r="E333" s="55">
        <v>0</v>
      </c>
      <c r="F333" s="55">
        <f t="shared" si="61"/>
        <v>0</v>
      </c>
      <c r="G333" s="55">
        <f t="shared" si="62"/>
        <v>0</v>
      </c>
      <c r="H333" s="55">
        <f t="shared" si="62"/>
        <v>0</v>
      </c>
      <c r="I333" s="55">
        <f t="shared" si="62"/>
        <v>0</v>
      </c>
      <c r="J333" s="55">
        <f t="shared" si="62"/>
        <v>0</v>
      </c>
      <c r="K333" s="55">
        <f t="shared" si="62"/>
        <v>0</v>
      </c>
      <c r="L333" s="55">
        <f t="shared" si="62"/>
        <v>0</v>
      </c>
      <c r="M333" s="55">
        <f t="shared" si="62"/>
        <v>0</v>
      </c>
      <c r="N333" s="55">
        <f t="shared" si="62"/>
        <v>0</v>
      </c>
      <c r="O333" s="55">
        <f t="shared" si="62"/>
        <v>0</v>
      </c>
      <c r="P333" s="55">
        <f t="shared" si="62"/>
        <v>0</v>
      </c>
      <c r="Q333" s="55">
        <f t="shared" si="62"/>
        <v>0</v>
      </c>
      <c r="R333" s="55">
        <f t="shared" si="62"/>
        <v>0</v>
      </c>
      <c r="S333" s="55">
        <f t="shared" si="62"/>
        <v>0</v>
      </c>
      <c r="T333" s="55">
        <f t="shared" si="62"/>
        <v>0</v>
      </c>
      <c r="U333" s="55">
        <f t="shared" si="62"/>
        <v>0</v>
      </c>
      <c r="V333" s="55">
        <f t="shared" si="62"/>
        <v>0</v>
      </c>
      <c r="W333" s="55">
        <f t="shared" si="62"/>
        <v>0</v>
      </c>
      <c r="X333" s="55">
        <f t="shared" si="62"/>
        <v>0</v>
      </c>
      <c r="Y333" s="55">
        <f t="shared" si="62"/>
        <v>0</v>
      </c>
      <c r="Z333" s="55">
        <f t="shared" si="62"/>
        <v>0</v>
      </c>
      <c r="AA333" s="55">
        <f t="shared" si="62"/>
        <v>0</v>
      </c>
      <c r="AB333" s="55">
        <f t="shared" si="62"/>
        <v>0</v>
      </c>
      <c r="AC333" s="55">
        <f t="shared" si="62"/>
        <v>0</v>
      </c>
      <c r="AD333" s="55">
        <f t="shared" si="62"/>
        <v>0</v>
      </c>
      <c r="AE333" s="55">
        <f t="shared" si="62"/>
        <v>0</v>
      </c>
      <c r="AF333" s="55">
        <f t="shared" si="62"/>
        <v>0</v>
      </c>
      <c r="AG333" s="55">
        <f t="shared" si="62"/>
        <v>0</v>
      </c>
      <c r="AH333" s="55">
        <f t="shared" si="62"/>
        <v>0</v>
      </c>
      <c r="AI333" s="55">
        <f t="shared" si="62"/>
        <v>0</v>
      </c>
      <c r="AJ333" s="55">
        <f t="shared" si="62"/>
        <v>0</v>
      </c>
      <c r="AK333" s="55">
        <f t="shared" si="62"/>
        <v>0</v>
      </c>
      <c r="AL333" s="55">
        <f t="shared" si="62"/>
        <v>0</v>
      </c>
      <c r="AM333" s="55">
        <f t="shared" si="62"/>
        <v>0</v>
      </c>
      <c r="AN333" s="55">
        <f t="shared" si="62"/>
        <v>0</v>
      </c>
    </row>
    <row r="334" spans="4:40" ht="15" x14ac:dyDescent="0.25">
      <c r="D334" s="28" t="str">
        <f t="shared" si="60"/>
        <v>Farmaco 12</v>
      </c>
      <c r="E334" s="55">
        <v>0</v>
      </c>
      <c r="F334" s="55">
        <f t="shared" si="61"/>
        <v>0</v>
      </c>
      <c r="G334" s="55">
        <f t="shared" si="62"/>
        <v>0</v>
      </c>
      <c r="H334" s="55">
        <f t="shared" si="62"/>
        <v>0</v>
      </c>
      <c r="I334" s="55">
        <f t="shared" si="62"/>
        <v>0</v>
      </c>
      <c r="J334" s="55">
        <f t="shared" si="62"/>
        <v>0</v>
      </c>
      <c r="K334" s="55">
        <f t="shared" si="62"/>
        <v>0</v>
      </c>
      <c r="L334" s="55">
        <f t="shared" si="62"/>
        <v>0</v>
      </c>
      <c r="M334" s="55">
        <f t="shared" si="62"/>
        <v>0</v>
      </c>
      <c r="N334" s="55">
        <f t="shared" si="62"/>
        <v>0</v>
      </c>
      <c r="O334" s="55">
        <f t="shared" si="62"/>
        <v>0</v>
      </c>
      <c r="P334" s="55">
        <f t="shared" si="62"/>
        <v>0</v>
      </c>
      <c r="Q334" s="55">
        <f t="shared" si="62"/>
        <v>0</v>
      </c>
      <c r="R334" s="55">
        <f t="shared" si="62"/>
        <v>0</v>
      </c>
      <c r="S334" s="55">
        <f t="shared" si="62"/>
        <v>0</v>
      </c>
      <c r="T334" s="55">
        <f t="shared" si="62"/>
        <v>0</v>
      </c>
      <c r="U334" s="55">
        <f t="shared" si="62"/>
        <v>0</v>
      </c>
      <c r="V334" s="55">
        <f t="shared" si="62"/>
        <v>0</v>
      </c>
      <c r="W334" s="55">
        <f t="shared" si="62"/>
        <v>0</v>
      </c>
      <c r="X334" s="55">
        <f t="shared" si="62"/>
        <v>0</v>
      </c>
      <c r="Y334" s="55">
        <f t="shared" si="62"/>
        <v>0</v>
      </c>
      <c r="Z334" s="55">
        <f t="shared" si="62"/>
        <v>0</v>
      </c>
      <c r="AA334" s="55">
        <f t="shared" si="62"/>
        <v>0</v>
      </c>
      <c r="AB334" s="55">
        <f t="shared" si="62"/>
        <v>0</v>
      </c>
      <c r="AC334" s="55">
        <f t="shared" si="62"/>
        <v>0</v>
      </c>
      <c r="AD334" s="55">
        <f t="shared" si="62"/>
        <v>0</v>
      </c>
      <c r="AE334" s="55">
        <f t="shared" si="62"/>
        <v>0</v>
      </c>
      <c r="AF334" s="55">
        <f t="shared" si="62"/>
        <v>0</v>
      </c>
      <c r="AG334" s="55">
        <f t="shared" si="62"/>
        <v>0</v>
      </c>
      <c r="AH334" s="55">
        <f t="shared" si="62"/>
        <v>0</v>
      </c>
      <c r="AI334" s="55">
        <f t="shared" si="62"/>
        <v>0</v>
      </c>
      <c r="AJ334" s="55">
        <f t="shared" si="62"/>
        <v>0</v>
      </c>
      <c r="AK334" s="55">
        <f t="shared" si="62"/>
        <v>0</v>
      </c>
      <c r="AL334" s="55">
        <f t="shared" si="62"/>
        <v>0</v>
      </c>
      <c r="AM334" s="55">
        <f t="shared" si="62"/>
        <v>0</v>
      </c>
      <c r="AN334" s="55">
        <f t="shared" si="62"/>
        <v>0</v>
      </c>
    </row>
    <row r="335" spans="4:40" ht="15" x14ac:dyDescent="0.25">
      <c r="D335" s="28" t="str">
        <f t="shared" si="60"/>
        <v>Farmaco 13</v>
      </c>
      <c r="E335" s="55">
        <v>0</v>
      </c>
      <c r="F335" s="55">
        <f t="shared" si="61"/>
        <v>0</v>
      </c>
      <c r="G335" s="55">
        <f t="shared" si="62"/>
        <v>0</v>
      </c>
      <c r="H335" s="55">
        <f t="shared" si="62"/>
        <v>0</v>
      </c>
      <c r="I335" s="55">
        <f t="shared" si="62"/>
        <v>0</v>
      </c>
      <c r="J335" s="55">
        <f t="shared" si="62"/>
        <v>0</v>
      </c>
      <c r="K335" s="55">
        <f t="shared" si="62"/>
        <v>0</v>
      </c>
      <c r="L335" s="55">
        <f t="shared" si="62"/>
        <v>0</v>
      </c>
      <c r="M335" s="55">
        <f t="shared" si="62"/>
        <v>0</v>
      </c>
      <c r="N335" s="55">
        <f t="shared" si="62"/>
        <v>0</v>
      </c>
      <c r="O335" s="55">
        <f t="shared" si="62"/>
        <v>0</v>
      </c>
      <c r="P335" s="55">
        <f t="shared" si="62"/>
        <v>0</v>
      </c>
      <c r="Q335" s="55">
        <f t="shared" si="62"/>
        <v>0</v>
      </c>
      <c r="R335" s="55">
        <f t="shared" si="62"/>
        <v>0</v>
      </c>
      <c r="S335" s="55">
        <f t="shared" si="62"/>
        <v>0</v>
      </c>
      <c r="T335" s="55">
        <f t="shared" si="62"/>
        <v>0</v>
      </c>
      <c r="U335" s="55">
        <f t="shared" si="62"/>
        <v>0</v>
      </c>
      <c r="V335" s="55">
        <f t="shared" si="62"/>
        <v>0</v>
      </c>
      <c r="W335" s="55">
        <f t="shared" si="62"/>
        <v>0</v>
      </c>
      <c r="X335" s="55">
        <f t="shared" si="62"/>
        <v>0</v>
      </c>
      <c r="Y335" s="55">
        <f t="shared" si="62"/>
        <v>0</v>
      </c>
      <c r="Z335" s="55">
        <f t="shared" si="62"/>
        <v>0</v>
      </c>
      <c r="AA335" s="55">
        <f t="shared" si="62"/>
        <v>0</v>
      </c>
      <c r="AB335" s="55">
        <f t="shared" si="62"/>
        <v>0</v>
      </c>
      <c r="AC335" s="55">
        <f t="shared" si="62"/>
        <v>0</v>
      </c>
      <c r="AD335" s="55">
        <f t="shared" si="62"/>
        <v>0</v>
      </c>
      <c r="AE335" s="55">
        <f t="shared" si="62"/>
        <v>0</v>
      </c>
      <c r="AF335" s="55">
        <f t="shared" si="62"/>
        <v>0</v>
      </c>
      <c r="AG335" s="55">
        <f t="shared" si="62"/>
        <v>0</v>
      </c>
      <c r="AH335" s="55">
        <f t="shared" si="62"/>
        <v>0</v>
      </c>
      <c r="AI335" s="55">
        <f t="shared" si="62"/>
        <v>0</v>
      </c>
      <c r="AJ335" s="55">
        <f t="shared" si="62"/>
        <v>0</v>
      </c>
      <c r="AK335" s="55">
        <f t="shared" si="62"/>
        <v>0</v>
      </c>
      <c r="AL335" s="55">
        <f t="shared" si="62"/>
        <v>0</v>
      </c>
      <c r="AM335" s="55">
        <f t="shared" si="62"/>
        <v>0</v>
      </c>
      <c r="AN335" s="55">
        <f t="shared" si="62"/>
        <v>0</v>
      </c>
    </row>
    <row r="336" spans="4:40" ht="15" x14ac:dyDescent="0.25">
      <c r="D336" s="28" t="str">
        <f t="shared" si="60"/>
        <v>Farmaco 14</v>
      </c>
      <c r="E336" s="55">
        <v>0</v>
      </c>
      <c r="F336" s="55">
        <f t="shared" si="61"/>
        <v>0</v>
      </c>
      <c r="G336" s="55">
        <f t="shared" si="62"/>
        <v>0</v>
      </c>
      <c r="H336" s="55">
        <f t="shared" si="62"/>
        <v>0</v>
      </c>
      <c r="I336" s="55">
        <f t="shared" si="62"/>
        <v>0</v>
      </c>
      <c r="J336" s="55">
        <f t="shared" si="62"/>
        <v>0</v>
      </c>
      <c r="K336" s="55">
        <f t="shared" si="62"/>
        <v>0</v>
      </c>
      <c r="L336" s="55">
        <f t="shared" si="62"/>
        <v>0</v>
      </c>
      <c r="M336" s="55">
        <f t="shared" si="62"/>
        <v>0</v>
      </c>
      <c r="N336" s="55">
        <f t="shared" si="62"/>
        <v>0</v>
      </c>
      <c r="O336" s="55">
        <f t="shared" si="62"/>
        <v>0</v>
      </c>
      <c r="P336" s="55">
        <f t="shared" si="62"/>
        <v>0</v>
      </c>
      <c r="Q336" s="55">
        <f t="shared" si="62"/>
        <v>0</v>
      </c>
      <c r="R336" s="55">
        <f t="shared" si="62"/>
        <v>0</v>
      </c>
      <c r="S336" s="55">
        <f t="shared" si="62"/>
        <v>0</v>
      </c>
      <c r="T336" s="55">
        <f t="shared" si="62"/>
        <v>0</v>
      </c>
      <c r="U336" s="55">
        <f t="shared" si="62"/>
        <v>0</v>
      </c>
      <c r="V336" s="55">
        <f t="shared" si="62"/>
        <v>0</v>
      </c>
      <c r="W336" s="55">
        <f t="shared" si="62"/>
        <v>0</v>
      </c>
      <c r="X336" s="55">
        <f t="shared" si="62"/>
        <v>0</v>
      </c>
      <c r="Y336" s="55">
        <f t="shared" si="62"/>
        <v>0</v>
      </c>
      <c r="Z336" s="55">
        <f t="shared" si="62"/>
        <v>0</v>
      </c>
      <c r="AA336" s="55">
        <f t="shared" si="62"/>
        <v>0</v>
      </c>
      <c r="AB336" s="55">
        <f t="shared" si="62"/>
        <v>0</v>
      </c>
      <c r="AC336" s="55">
        <f t="shared" si="62"/>
        <v>0</v>
      </c>
      <c r="AD336" s="55">
        <f t="shared" si="62"/>
        <v>0</v>
      </c>
      <c r="AE336" s="55">
        <f t="shared" si="62"/>
        <v>0</v>
      </c>
      <c r="AF336" s="55">
        <f t="shared" si="62"/>
        <v>0</v>
      </c>
      <c r="AG336" s="55">
        <f t="shared" si="62"/>
        <v>0</v>
      </c>
      <c r="AH336" s="55">
        <f t="shared" si="62"/>
        <v>0</v>
      </c>
      <c r="AI336" s="55">
        <f t="shared" si="62"/>
        <v>0</v>
      </c>
      <c r="AJ336" s="55">
        <f t="shared" si="62"/>
        <v>0</v>
      </c>
      <c r="AK336" s="55">
        <f t="shared" si="62"/>
        <v>0</v>
      </c>
      <c r="AL336" s="55">
        <f t="shared" si="62"/>
        <v>0</v>
      </c>
      <c r="AM336" s="55">
        <f t="shared" si="62"/>
        <v>0</v>
      </c>
      <c r="AN336" s="55">
        <f t="shared" si="62"/>
        <v>0</v>
      </c>
    </row>
    <row r="337" spans="4:40" ht="15" x14ac:dyDescent="0.25">
      <c r="D337" s="28" t="str">
        <f t="shared" si="60"/>
        <v>Farmaco 15</v>
      </c>
      <c r="E337" s="55">
        <v>0</v>
      </c>
      <c r="F337" s="55">
        <f t="shared" si="61"/>
        <v>0</v>
      </c>
      <c r="G337" s="55">
        <f t="shared" si="62"/>
        <v>0</v>
      </c>
      <c r="H337" s="55">
        <f t="shared" si="62"/>
        <v>0</v>
      </c>
      <c r="I337" s="55">
        <f t="shared" si="62"/>
        <v>0</v>
      </c>
      <c r="J337" s="55">
        <f t="shared" si="62"/>
        <v>0</v>
      </c>
      <c r="K337" s="55">
        <f t="shared" si="62"/>
        <v>0</v>
      </c>
      <c r="L337" s="55">
        <f t="shared" si="62"/>
        <v>0</v>
      </c>
      <c r="M337" s="55">
        <f t="shared" si="62"/>
        <v>0</v>
      </c>
      <c r="N337" s="55">
        <f t="shared" si="62"/>
        <v>0</v>
      </c>
      <c r="O337" s="55">
        <f t="shared" si="62"/>
        <v>0</v>
      </c>
      <c r="P337" s="55">
        <f t="shared" si="62"/>
        <v>0</v>
      </c>
      <c r="Q337" s="55">
        <f t="shared" si="62"/>
        <v>0</v>
      </c>
      <c r="R337" s="55">
        <f t="shared" si="62"/>
        <v>0</v>
      </c>
      <c r="S337" s="55">
        <f t="shared" si="62"/>
        <v>0</v>
      </c>
      <c r="T337" s="55">
        <f t="shared" si="62"/>
        <v>0</v>
      </c>
      <c r="U337" s="55">
        <f t="shared" si="62"/>
        <v>0</v>
      </c>
      <c r="V337" s="55">
        <f t="shared" si="62"/>
        <v>0</v>
      </c>
      <c r="W337" s="55">
        <f t="shared" si="62"/>
        <v>0</v>
      </c>
      <c r="X337" s="55">
        <f t="shared" si="62"/>
        <v>0</v>
      </c>
      <c r="Y337" s="55">
        <f t="shared" si="62"/>
        <v>0</v>
      </c>
      <c r="Z337" s="55">
        <f t="shared" si="62"/>
        <v>0</v>
      </c>
      <c r="AA337" s="55">
        <f t="shared" si="62"/>
        <v>0</v>
      </c>
      <c r="AB337" s="55">
        <f t="shared" si="62"/>
        <v>0</v>
      </c>
      <c r="AC337" s="55">
        <f t="shared" si="62"/>
        <v>0</v>
      </c>
      <c r="AD337" s="55">
        <f t="shared" si="62"/>
        <v>0</v>
      </c>
      <c r="AE337" s="55">
        <f t="shared" si="62"/>
        <v>0</v>
      </c>
      <c r="AF337" s="55">
        <f t="shared" si="62"/>
        <v>0</v>
      </c>
      <c r="AG337" s="55">
        <f t="shared" si="62"/>
        <v>0</v>
      </c>
      <c r="AH337" s="55">
        <f t="shared" si="62"/>
        <v>0</v>
      </c>
      <c r="AI337" s="55">
        <f t="shared" si="62"/>
        <v>0</v>
      </c>
      <c r="AJ337" s="55">
        <f t="shared" si="62"/>
        <v>0</v>
      </c>
      <c r="AK337" s="55">
        <f t="shared" si="62"/>
        <v>0</v>
      </c>
      <c r="AL337" s="55">
        <f t="shared" si="62"/>
        <v>0</v>
      </c>
      <c r="AM337" s="55">
        <f t="shared" si="62"/>
        <v>0</v>
      </c>
      <c r="AN337" s="55">
        <f t="shared" si="62"/>
        <v>0</v>
      </c>
    </row>
    <row r="338" spans="4:40" ht="15" x14ac:dyDescent="0.25">
      <c r="D338" s="28" t="str">
        <f t="shared" si="60"/>
        <v>Farmaco 16</v>
      </c>
      <c r="E338" s="55">
        <v>0</v>
      </c>
      <c r="F338" s="55">
        <f t="shared" si="61"/>
        <v>0</v>
      </c>
      <c r="G338" s="55">
        <f t="shared" si="62"/>
        <v>0</v>
      </c>
      <c r="H338" s="55">
        <f t="shared" si="62"/>
        <v>0</v>
      </c>
      <c r="I338" s="55">
        <f t="shared" si="62"/>
        <v>0</v>
      </c>
      <c r="J338" s="55">
        <f t="shared" si="62"/>
        <v>0</v>
      </c>
      <c r="K338" s="55">
        <f t="shared" si="62"/>
        <v>0</v>
      </c>
      <c r="L338" s="55">
        <f t="shared" si="62"/>
        <v>0</v>
      </c>
      <c r="M338" s="55">
        <f t="shared" si="62"/>
        <v>0</v>
      </c>
      <c r="N338" s="55">
        <f t="shared" si="62"/>
        <v>0</v>
      </c>
      <c r="O338" s="55">
        <f t="shared" si="62"/>
        <v>0</v>
      </c>
      <c r="P338" s="55">
        <f t="shared" si="62"/>
        <v>0</v>
      </c>
      <c r="Q338" s="55">
        <f t="shared" si="62"/>
        <v>0</v>
      </c>
      <c r="R338" s="55">
        <f t="shared" si="62"/>
        <v>0</v>
      </c>
      <c r="S338" s="55">
        <f t="shared" si="62"/>
        <v>0</v>
      </c>
      <c r="T338" s="55">
        <f t="shared" si="62"/>
        <v>0</v>
      </c>
      <c r="U338" s="55">
        <f t="shared" si="62"/>
        <v>0</v>
      </c>
      <c r="V338" s="55">
        <f t="shared" ref="G338:AN345" si="63">+V286-U286</f>
        <v>0</v>
      </c>
      <c r="W338" s="55">
        <f t="shared" si="63"/>
        <v>0</v>
      </c>
      <c r="X338" s="55">
        <f t="shared" si="63"/>
        <v>0</v>
      </c>
      <c r="Y338" s="55">
        <f t="shared" si="63"/>
        <v>0</v>
      </c>
      <c r="Z338" s="55">
        <f t="shared" si="63"/>
        <v>0</v>
      </c>
      <c r="AA338" s="55">
        <f t="shared" si="63"/>
        <v>0</v>
      </c>
      <c r="AB338" s="55">
        <f t="shared" si="63"/>
        <v>0</v>
      </c>
      <c r="AC338" s="55">
        <f t="shared" si="63"/>
        <v>0</v>
      </c>
      <c r="AD338" s="55">
        <f t="shared" si="63"/>
        <v>0</v>
      </c>
      <c r="AE338" s="55">
        <f t="shared" si="63"/>
        <v>0</v>
      </c>
      <c r="AF338" s="55">
        <f t="shared" si="63"/>
        <v>0</v>
      </c>
      <c r="AG338" s="55">
        <f t="shared" si="63"/>
        <v>0</v>
      </c>
      <c r="AH338" s="55">
        <f t="shared" si="63"/>
        <v>0</v>
      </c>
      <c r="AI338" s="55">
        <f t="shared" si="63"/>
        <v>0</v>
      </c>
      <c r="AJ338" s="55">
        <f t="shared" si="63"/>
        <v>0</v>
      </c>
      <c r="AK338" s="55">
        <f t="shared" si="63"/>
        <v>0</v>
      </c>
      <c r="AL338" s="55">
        <f t="shared" si="63"/>
        <v>0</v>
      </c>
      <c r="AM338" s="55">
        <f t="shared" si="63"/>
        <v>0</v>
      </c>
      <c r="AN338" s="55">
        <f t="shared" si="63"/>
        <v>0</v>
      </c>
    </row>
    <row r="339" spans="4:40" ht="15" x14ac:dyDescent="0.25">
      <c r="D339" s="28" t="str">
        <f t="shared" si="60"/>
        <v>Farmaco 17</v>
      </c>
      <c r="E339" s="55">
        <v>0</v>
      </c>
      <c r="F339" s="55">
        <f t="shared" si="61"/>
        <v>0</v>
      </c>
      <c r="G339" s="55">
        <f t="shared" si="63"/>
        <v>0</v>
      </c>
      <c r="H339" s="55">
        <f t="shared" si="63"/>
        <v>0</v>
      </c>
      <c r="I339" s="55">
        <f t="shared" si="63"/>
        <v>0</v>
      </c>
      <c r="J339" s="55">
        <f t="shared" si="63"/>
        <v>0</v>
      </c>
      <c r="K339" s="55">
        <f t="shared" si="63"/>
        <v>0</v>
      </c>
      <c r="L339" s="55">
        <f t="shared" si="63"/>
        <v>0</v>
      </c>
      <c r="M339" s="55">
        <f t="shared" si="63"/>
        <v>0</v>
      </c>
      <c r="N339" s="55">
        <f t="shared" si="63"/>
        <v>0</v>
      </c>
      <c r="O339" s="55">
        <f t="shared" si="63"/>
        <v>0</v>
      </c>
      <c r="P339" s="55">
        <f t="shared" si="63"/>
        <v>0</v>
      </c>
      <c r="Q339" s="55">
        <f t="shared" si="63"/>
        <v>0</v>
      </c>
      <c r="R339" s="55">
        <f t="shared" si="63"/>
        <v>0</v>
      </c>
      <c r="S339" s="55">
        <f t="shared" si="63"/>
        <v>0</v>
      </c>
      <c r="T339" s="55">
        <f t="shared" si="63"/>
        <v>0</v>
      </c>
      <c r="U339" s="55">
        <f t="shared" si="63"/>
        <v>0</v>
      </c>
      <c r="V339" s="55">
        <f t="shared" si="63"/>
        <v>0</v>
      </c>
      <c r="W339" s="55">
        <f t="shared" si="63"/>
        <v>0</v>
      </c>
      <c r="X339" s="55">
        <f t="shared" si="63"/>
        <v>0</v>
      </c>
      <c r="Y339" s="55">
        <f t="shared" si="63"/>
        <v>0</v>
      </c>
      <c r="Z339" s="55">
        <f t="shared" si="63"/>
        <v>0</v>
      </c>
      <c r="AA339" s="55">
        <f t="shared" si="63"/>
        <v>0</v>
      </c>
      <c r="AB339" s="55">
        <f t="shared" si="63"/>
        <v>0</v>
      </c>
      <c r="AC339" s="55">
        <f t="shared" si="63"/>
        <v>0</v>
      </c>
      <c r="AD339" s="55">
        <f t="shared" si="63"/>
        <v>0</v>
      </c>
      <c r="AE339" s="55">
        <f t="shared" si="63"/>
        <v>0</v>
      </c>
      <c r="AF339" s="55">
        <f t="shared" si="63"/>
        <v>0</v>
      </c>
      <c r="AG339" s="55">
        <f t="shared" si="63"/>
        <v>0</v>
      </c>
      <c r="AH339" s="55">
        <f t="shared" si="63"/>
        <v>0</v>
      </c>
      <c r="AI339" s="55">
        <f t="shared" si="63"/>
        <v>0</v>
      </c>
      <c r="AJ339" s="55">
        <f t="shared" si="63"/>
        <v>0</v>
      </c>
      <c r="AK339" s="55">
        <f t="shared" si="63"/>
        <v>0</v>
      </c>
      <c r="AL339" s="55">
        <f t="shared" si="63"/>
        <v>0</v>
      </c>
      <c r="AM339" s="55">
        <f t="shared" si="63"/>
        <v>0</v>
      </c>
      <c r="AN339" s="55">
        <f t="shared" si="63"/>
        <v>0</v>
      </c>
    </row>
    <row r="340" spans="4:40" ht="15" x14ac:dyDescent="0.25">
      <c r="D340" s="28" t="str">
        <f t="shared" si="60"/>
        <v>Farmaco 18</v>
      </c>
      <c r="E340" s="55">
        <v>0</v>
      </c>
      <c r="F340" s="55">
        <f t="shared" si="61"/>
        <v>0</v>
      </c>
      <c r="G340" s="55">
        <f t="shared" si="63"/>
        <v>0</v>
      </c>
      <c r="H340" s="55">
        <f t="shared" si="63"/>
        <v>0</v>
      </c>
      <c r="I340" s="55">
        <f t="shared" si="63"/>
        <v>0</v>
      </c>
      <c r="J340" s="55">
        <f t="shared" si="63"/>
        <v>0</v>
      </c>
      <c r="K340" s="55">
        <f t="shared" si="63"/>
        <v>0</v>
      </c>
      <c r="L340" s="55">
        <f t="shared" si="63"/>
        <v>0</v>
      </c>
      <c r="M340" s="55">
        <f t="shared" si="63"/>
        <v>0</v>
      </c>
      <c r="N340" s="55">
        <f t="shared" si="63"/>
        <v>0</v>
      </c>
      <c r="O340" s="55">
        <f t="shared" si="63"/>
        <v>0</v>
      </c>
      <c r="P340" s="55">
        <f t="shared" si="63"/>
        <v>0</v>
      </c>
      <c r="Q340" s="55">
        <f t="shared" si="63"/>
        <v>0</v>
      </c>
      <c r="R340" s="55">
        <f t="shared" si="63"/>
        <v>0</v>
      </c>
      <c r="S340" s="55">
        <f t="shared" si="63"/>
        <v>0</v>
      </c>
      <c r="T340" s="55">
        <f t="shared" si="63"/>
        <v>0</v>
      </c>
      <c r="U340" s="55">
        <f t="shared" si="63"/>
        <v>0</v>
      </c>
      <c r="V340" s="55">
        <f t="shared" si="63"/>
        <v>0</v>
      </c>
      <c r="W340" s="55">
        <f t="shared" si="63"/>
        <v>0</v>
      </c>
      <c r="X340" s="55">
        <f t="shared" si="63"/>
        <v>0</v>
      </c>
      <c r="Y340" s="55">
        <f t="shared" si="63"/>
        <v>0</v>
      </c>
      <c r="Z340" s="55">
        <f t="shared" si="63"/>
        <v>0</v>
      </c>
      <c r="AA340" s="55">
        <f t="shared" si="63"/>
        <v>0</v>
      </c>
      <c r="AB340" s="55">
        <f t="shared" si="63"/>
        <v>0</v>
      </c>
      <c r="AC340" s="55">
        <f t="shared" si="63"/>
        <v>0</v>
      </c>
      <c r="AD340" s="55">
        <f t="shared" si="63"/>
        <v>0</v>
      </c>
      <c r="AE340" s="55">
        <f t="shared" si="63"/>
        <v>0</v>
      </c>
      <c r="AF340" s="55">
        <f t="shared" si="63"/>
        <v>0</v>
      </c>
      <c r="AG340" s="55">
        <f t="shared" si="63"/>
        <v>0</v>
      </c>
      <c r="AH340" s="55">
        <f t="shared" si="63"/>
        <v>0</v>
      </c>
      <c r="AI340" s="55">
        <f t="shared" si="63"/>
        <v>0</v>
      </c>
      <c r="AJ340" s="55">
        <f t="shared" si="63"/>
        <v>0</v>
      </c>
      <c r="AK340" s="55">
        <f t="shared" si="63"/>
        <v>0</v>
      </c>
      <c r="AL340" s="55">
        <f t="shared" si="63"/>
        <v>0</v>
      </c>
      <c r="AM340" s="55">
        <f t="shared" si="63"/>
        <v>0</v>
      </c>
      <c r="AN340" s="55">
        <f t="shared" si="63"/>
        <v>0</v>
      </c>
    </row>
    <row r="341" spans="4:40" ht="15" x14ac:dyDescent="0.25">
      <c r="D341" s="28" t="str">
        <f t="shared" si="60"/>
        <v>Farmaco 19</v>
      </c>
      <c r="E341" s="55">
        <v>0</v>
      </c>
      <c r="F341" s="55">
        <f t="shared" si="61"/>
        <v>0</v>
      </c>
      <c r="G341" s="55">
        <f t="shared" si="63"/>
        <v>0</v>
      </c>
      <c r="H341" s="55">
        <f t="shared" si="63"/>
        <v>0</v>
      </c>
      <c r="I341" s="55">
        <f t="shared" si="63"/>
        <v>0</v>
      </c>
      <c r="J341" s="55">
        <f t="shared" si="63"/>
        <v>0</v>
      </c>
      <c r="K341" s="55">
        <f t="shared" si="63"/>
        <v>0</v>
      </c>
      <c r="L341" s="55">
        <f t="shared" si="63"/>
        <v>0</v>
      </c>
      <c r="M341" s="55">
        <f t="shared" si="63"/>
        <v>0</v>
      </c>
      <c r="N341" s="55">
        <f t="shared" si="63"/>
        <v>0</v>
      </c>
      <c r="O341" s="55">
        <f t="shared" si="63"/>
        <v>0</v>
      </c>
      <c r="P341" s="55">
        <f t="shared" si="63"/>
        <v>0</v>
      </c>
      <c r="Q341" s="55">
        <f t="shared" si="63"/>
        <v>0</v>
      </c>
      <c r="R341" s="55">
        <f t="shared" si="63"/>
        <v>0</v>
      </c>
      <c r="S341" s="55">
        <f t="shared" si="63"/>
        <v>0</v>
      </c>
      <c r="T341" s="55">
        <f t="shared" si="63"/>
        <v>0</v>
      </c>
      <c r="U341" s="55">
        <f t="shared" si="63"/>
        <v>0</v>
      </c>
      <c r="V341" s="55">
        <f t="shared" si="63"/>
        <v>0</v>
      </c>
      <c r="W341" s="55">
        <f t="shared" si="63"/>
        <v>0</v>
      </c>
      <c r="X341" s="55">
        <f t="shared" si="63"/>
        <v>0</v>
      </c>
      <c r="Y341" s="55">
        <f t="shared" si="63"/>
        <v>0</v>
      </c>
      <c r="Z341" s="55">
        <f t="shared" si="63"/>
        <v>0</v>
      </c>
      <c r="AA341" s="55">
        <f t="shared" si="63"/>
        <v>0</v>
      </c>
      <c r="AB341" s="55">
        <f t="shared" si="63"/>
        <v>0</v>
      </c>
      <c r="AC341" s="55">
        <f t="shared" si="63"/>
        <v>0</v>
      </c>
      <c r="AD341" s="55">
        <f t="shared" si="63"/>
        <v>0</v>
      </c>
      <c r="AE341" s="55">
        <f t="shared" si="63"/>
        <v>0</v>
      </c>
      <c r="AF341" s="55">
        <f t="shared" si="63"/>
        <v>0</v>
      </c>
      <c r="AG341" s="55">
        <f t="shared" si="63"/>
        <v>0</v>
      </c>
      <c r="AH341" s="55">
        <f t="shared" si="63"/>
        <v>0</v>
      </c>
      <c r="AI341" s="55">
        <f t="shared" si="63"/>
        <v>0</v>
      </c>
      <c r="AJ341" s="55">
        <f t="shared" si="63"/>
        <v>0</v>
      </c>
      <c r="AK341" s="55">
        <f t="shared" si="63"/>
        <v>0</v>
      </c>
      <c r="AL341" s="55">
        <f t="shared" si="63"/>
        <v>0</v>
      </c>
      <c r="AM341" s="55">
        <f t="shared" si="63"/>
        <v>0</v>
      </c>
      <c r="AN341" s="55">
        <f t="shared" si="63"/>
        <v>0</v>
      </c>
    </row>
    <row r="342" spans="4:40" ht="15" x14ac:dyDescent="0.25">
      <c r="D342" s="28" t="str">
        <f>+D290</f>
        <v>Farmaco 20</v>
      </c>
      <c r="E342" s="55">
        <v>0</v>
      </c>
      <c r="F342" s="55">
        <f t="shared" si="61"/>
        <v>0</v>
      </c>
      <c r="G342" s="55">
        <f t="shared" si="63"/>
        <v>0</v>
      </c>
      <c r="H342" s="55">
        <f t="shared" si="63"/>
        <v>0</v>
      </c>
      <c r="I342" s="55">
        <f t="shared" si="63"/>
        <v>0</v>
      </c>
      <c r="J342" s="55">
        <f t="shared" si="63"/>
        <v>0</v>
      </c>
      <c r="K342" s="55">
        <f t="shared" si="63"/>
        <v>0</v>
      </c>
      <c r="L342" s="55">
        <f t="shared" si="63"/>
        <v>0</v>
      </c>
      <c r="M342" s="55">
        <f t="shared" si="63"/>
        <v>0</v>
      </c>
      <c r="N342" s="55">
        <f t="shared" si="63"/>
        <v>0</v>
      </c>
      <c r="O342" s="55">
        <f t="shared" si="63"/>
        <v>0</v>
      </c>
      <c r="P342" s="55">
        <f t="shared" si="63"/>
        <v>0</v>
      </c>
      <c r="Q342" s="55">
        <f t="shared" si="63"/>
        <v>0</v>
      </c>
      <c r="R342" s="55">
        <f t="shared" si="63"/>
        <v>0</v>
      </c>
      <c r="S342" s="55">
        <f t="shared" si="63"/>
        <v>0</v>
      </c>
      <c r="T342" s="55">
        <f t="shared" si="63"/>
        <v>0</v>
      </c>
      <c r="U342" s="55">
        <f t="shared" si="63"/>
        <v>0</v>
      </c>
      <c r="V342" s="55">
        <f t="shared" si="63"/>
        <v>0</v>
      </c>
      <c r="W342" s="55">
        <f t="shared" si="63"/>
        <v>0</v>
      </c>
      <c r="X342" s="55">
        <f t="shared" si="63"/>
        <v>0</v>
      </c>
      <c r="Y342" s="55">
        <f t="shared" si="63"/>
        <v>0</v>
      </c>
      <c r="Z342" s="55">
        <f t="shared" si="63"/>
        <v>0</v>
      </c>
      <c r="AA342" s="55">
        <f t="shared" si="63"/>
        <v>0</v>
      </c>
      <c r="AB342" s="55">
        <f t="shared" si="63"/>
        <v>0</v>
      </c>
      <c r="AC342" s="55">
        <f t="shared" si="63"/>
        <v>0</v>
      </c>
      <c r="AD342" s="55">
        <f t="shared" si="63"/>
        <v>0</v>
      </c>
      <c r="AE342" s="55">
        <f t="shared" si="63"/>
        <v>0</v>
      </c>
      <c r="AF342" s="55">
        <f t="shared" si="63"/>
        <v>0</v>
      </c>
      <c r="AG342" s="55">
        <f t="shared" si="63"/>
        <v>0</v>
      </c>
      <c r="AH342" s="55">
        <f t="shared" si="63"/>
        <v>0</v>
      </c>
      <c r="AI342" s="55">
        <f t="shared" si="63"/>
        <v>0</v>
      </c>
      <c r="AJ342" s="55">
        <f t="shared" si="63"/>
        <v>0</v>
      </c>
      <c r="AK342" s="55">
        <f t="shared" si="63"/>
        <v>0</v>
      </c>
      <c r="AL342" s="55">
        <f t="shared" si="63"/>
        <v>0</v>
      </c>
      <c r="AM342" s="55">
        <f t="shared" si="63"/>
        <v>0</v>
      </c>
      <c r="AN342" s="55">
        <f t="shared" si="63"/>
        <v>0</v>
      </c>
    </row>
    <row r="343" spans="4:40" ht="15" x14ac:dyDescent="0.25">
      <c r="D343" s="28" t="str">
        <f t="shared" si="60"/>
        <v>Farmaco 21</v>
      </c>
      <c r="E343" s="55">
        <v>0</v>
      </c>
      <c r="F343" s="55">
        <f t="shared" si="61"/>
        <v>0</v>
      </c>
      <c r="G343" s="55">
        <f t="shared" si="63"/>
        <v>0</v>
      </c>
      <c r="H343" s="55">
        <f t="shared" si="63"/>
        <v>0</v>
      </c>
      <c r="I343" s="55">
        <f t="shared" si="63"/>
        <v>0</v>
      </c>
      <c r="J343" s="55">
        <f t="shared" si="63"/>
        <v>0</v>
      </c>
      <c r="K343" s="55">
        <f t="shared" si="63"/>
        <v>0</v>
      </c>
      <c r="L343" s="55">
        <f t="shared" si="63"/>
        <v>0</v>
      </c>
      <c r="M343" s="55">
        <f t="shared" si="63"/>
        <v>0</v>
      </c>
      <c r="N343" s="55">
        <f t="shared" si="63"/>
        <v>0</v>
      </c>
      <c r="O343" s="55">
        <f t="shared" si="63"/>
        <v>0</v>
      </c>
      <c r="P343" s="55">
        <f t="shared" si="63"/>
        <v>0</v>
      </c>
      <c r="Q343" s="55">
        <f t="shared" si="63"/>
        <v>0</v>
      </c>
      <c r="R343" s="55">
        <f t="shared" si="63"/>
        <v>0</v>
      </c>
      <c r="S343" s="55">
        <f t="shared" si="63"/>
        <v>0</v>
      </c>
      <c r="T343" s="55">
        <f t="shared" si="63"/>
        <v>0</v>
      </c>
      <c r="U343" s="55">
        <f t="shared" si="63"/>
        <v>0</v>
      </c>
      <c r="V343" s="55">
        <f t="shared" si="63"/>
        <v>0</v>
      </c>
      <c r="W343" s="55">
        <f t="shared" si="63"/>
        <v>0</v>
      </c>
      <c r="X343" s="55">
        <f t="shared" si="63"/>
        <v>0</v>
      </c>
      <c r="Y343" s="55">
        <f t="shared" si="63"/>
        <v>0</v>
      </c>
      <c r="Z343" s="55">
        <f t="shared" si="63"/>
        <v>0</v>
      </c>
      <c r="AA343" s="55">
        <f t="shared" si="63"/>
        <v>0</v>
      </c>
      <c r="AB343" s="55">
        <f t="shared" si="63"/>
        <v>0</v>
      </c>
      <c r="AC343" s="55">
        <f t="shared" si="63"/>
        <v>0</v>
      </c>
      <c r="AD343" s="55">
        <f t="shared" si="63"/>
        <v>0</v>
      </c>
      <c r="AE343" s="55">
        <f t="shared" si="63"/>
        <v>0</v>
      </c>
      <c r="AF343" s="55">
        <f t="shared" si="63"/>
        <v>0</v>
      </c>
      <c r="AG343" s="55">
        <f t="shared" si="63"/>
        <v>0</v>
      </c>
      <c r="AH343" s="55">
        <f t="shared" si="63"/>
        <v>0</v>
      </c>
      <c r="AI343" s="55">
        <f t="shared" si="63"/>
        <v>0</v>
      </c>
      <c r="AJ343" s="55">
        <f t="shared" si="63"/>
        <v>0</v>
      </c>
      <c r="AK343" s="55">
        <f t="shared" si="63"/>
        <v>0</v>
      </c>
      <c r="AL343" s="55">
        <f t="shared" si="63"/>
        <v>0</v>
      </c>
      <c r="AM343" s="55">
        <f t="shared" si="63"/>
        <v>0</v>
      </c>
      <c r="AN343" s="55">
        <f t="shared" si="63"/>
        <v>0</v>
      </c>
    </row>
    <row r="344" spans="4:40" ht="15" x14ac:dyDescent="0.25">
      <c r="D344" s="28" t="str">
        <f t="shared" si="60"/>
        <v>Farmaco 22</v>
      </c>
      <c r="E344" s="55">
        <v>0</v>
      </c>
      <c r="F344" s="55">
        <f t="shared" si="61"/>
        <v>0</v>
      </c>
      <c r="G344" s="55">
        <f t="shared" si="63"/>
        <v>0</v>
      </c>
      <c r="H344" s="55">
        <f t="shared" si="63"/>
        <v>0</v>
      </c>
      <c r="I344" s="55">
        <f t="shared" si="63"/>
        <v>0</v>
      </c>
      <c r="J344" s="55">
        <f t="shared" si="63"/>
        <v>0</v>
      </c>
      <c r="K344" s="55">
        <f t="shared" si="63"/>
        <v>0</v>
      </c>
      <c r="L344" s="55">
        <f t="shared" si="63"/>
        <v>0</v>
      </c>
      <c r="M344" s="55">
        <f t="shared" si="63"/>
        <v>0</v>
      </c>
      <c r="N344" s="55">
        <f t="shared" si="63"/>
        <v>0</v>
      </c>
      <c r="O344" s="55">
        <f t="shared" si="63"/>
        <v>0</v>
      </c>
      <c r="P344" s="55">
        <f t="shared" si="63"/>
        <v>0</v>
      </c>
      <c r="Q344" s="55">
        <f t="shared" si="63"/>
        <v>0</v>
      </c>
      <c r="R344" s="55">
        <f t="shared" si="63"/>
        <v>0</v>
      </c>
      <c r="S344" s="55">
        <f t="shared" si="63"/>
        <v>0</v>
      </c>
      <c r="T344" s="55">
        <f t="shared" si="63"/>
        <v>0</v>
      </c>
      <c r="U344" s="55">
        <f t="shared" si="63"/>
        <v>0</v>
      </c>
      <c r="V344" s="55">
        <f t="shared" si="63"/>
        <v>0</v>
      </c>
      <c r="W344" s="55">
        <f t="shared" si="63"/>
        <v>0</v>
      </c>
      <c r="X344" s="55">
        <f t="shared" si="63"/>
        <v>0</v>
      </c>
      <c r="Y344" s="55">
        <f t="shared" si="63"/>
        <v>0</v>
      </c>
      <c r="Z344" s="55">
        <f t="shared" si="63"/>
        <v>0</v>
      </c>
      <c r="AA344" s="55">
        <f t="shared" si="63"/>
        <v>0</v>
      </c>
      <c r="AB344" s="55">
        <f t="shared" si="63"/>
        <v>0</v>
      </c>
      <c r="AC344" s="55">
        <f t="shared" si="63"/>
        <v>0</v>
      </c>
      <c r="AD344" s="55">
        <f t="shared" si="63"/>
        <v>0</v>
      </c>
      <c r="AE344" s="55">
        <f t="shared" si="63"/>
        <v>0</v>
      </c>
      <c r="AF344" s="55">
        <f t="shared" si="63"/>
        <v>0</v>
      </c>
      <c r="AG344" s="55">
        <f t="shared" si="63"/>
        <v>0</v>
      </c>
      <c r="AH344" s="55">
        <f t="shared" si="63"/>
        <v>0</v>
      </c>
      <c r="AI344" s="55">
        <f t="shared" si="63"/>
        <v>0</v>
      </c>
      <c r="AJ344" s="55">
        <f t="shared" si="63"/>
        <v>0</v>
      </c>
      <c r="AK344" s="55">
        <f t="shared" si="63"/>
        <v>0</v>
      </c>
      <c r="AL344" s="55">
        <f t="shared" si="63"/>
        <v>0</v>
      </c>
      <c r="AM344" s="55">
        <f t="shared" si="63"/>
        <v>0</v>
      </c>
      <c r="AN344" s="55">
        <f t="shared" si="63"/>
        <v>0</v>
      </c>
    </row>
    <row r="345" spans="4:40" ht="15" x14ac:dyDescent="0.25">
      <c r="D345" s="28" t="str">
        <f t="shared" si="60"/>
        <v>Farmaco 23</v>
      </c>
      <c r="E345" s="55">
        <v>0</v>
      </c>
      <c r="F345" s="55">
        <f t="shared" si="61"/>
        <v>0</v>
      </c>
      <c r="G345" s="55">
        <f t="shared" si="63"/>
        <v>0</v>
      </c>
      <c r="H345" s="55">
        <f t="shared" si="63"/>
        <v>0</v>
      </c>
      <c r="I345" s="55">
        <f t="shared" si="63"/>
        <v>0</v>
      </c>
      <c r="J345" s="55">
        <f t="shared" si="63"/>
        <v>0</v>
      </c>
      <c r="K345" s="55">
        <f t="shared" si="63"/>
        <v>0</v>
      </c>
      <c r="L345" s="55">
        <f t="shared" si="63"/>
        <v>0</v>
      </c>
      <c r="M345" s="55">
        <f t="shared" si="63"/>
        <v>0</v>
      </c>
      <c r="N345" s="55">
        <f t="shared" si="63"/>
        <v>0</v>
      </c>
      <c r="O345" s="55">
        <f t="shared" si="63"/>
        <v>0</v>
      </c>
      <c r="P345" s="55">
        <f t="shared" si="63"/>
        <v>0</v>
      </c>
      <c r="Q345" s="55">
        <f t="shared" si="63"/>
        <v>0</v>
      </c>
      <c r="R345" s="55">
        <f t="shared" si="63"/>
        <v>0</v>
      </c>
      <c r="S345" s="55">
        <f t="shared" si="63"/>
        <v>0</v>
      </c>
      <c r="T345" s="55">
        <f t="shared" si="63"/>
        <v>0</v>
      </c>
      <c r="U345" s="55">
        <f t="shared" si="63"/>
        <v>0</v>
      </c>
      <c r="V345" s="55">
        <f t="shared" si="63"/>
        <v>0</v>
      </c>
      <c r="W345" s="55">
        <f t="shared" si="63"/>
        <v>0</v>
      </c>
      <c r="X345" s="55">
        <f t="shared" si="63"/>
        <v>0</v>
      </c>
      <c r="Y345" s="55">
        <f t="shared" si="63"/>
        <v>0</v>
      </c>
      <c r="Z345" s="55">
        <f t="shared" si="63"/>
        <v>0</v>
      </c>
      <c r="AA345" s="55">
        <f t="shared" si="63"/>
        <v>0</v>
      </c>
      <c r="AB345" s="55">
        <f t="shared" si="63"/>
        <v>0</v>
      </c>
      <c r="AC345" s="55">
        <f t="shared" si="63"/>
        <v>0</v>
      </c>
      <c r="AD345" s="55">
        <f t="shared" si="63"/>
        <v>0</v>
      </c>
      <c r="AE345" s="55">
        <f t="shared" si="63"/>
        <v>0</v>
      </c>
      <c r="AF345" s="55">
        <f t="shared" si="63"/>
        <v>0</v>
      </c>
      <c r="AG345" s="55">
        <f t="shared" si="63"/>
        <v>0</v>
      </c>
      <c r="AH345" s="55">
        <f t="shared" si="63"/>
        <v>0</v>
      </c>
      <c r="AI345" s="55">
        <f t="shared" si="63"/>
        <v>0</v>
      </c>
      <c r="AJ345" s="55">
        <f t="shared" si="63"/>
        <v>0</v>
      </c>
      <c r="AK345" s="55">
        <f t="shared" si="63"/>
        <v>0</v>
      </c>
      <c r="AL345" s="55">
        <f t="shared" si="63"/>
        <v>0</v>
      </c>
      <c r="AM345" s="55">
        <f t="shared" ref="G345:AN353" si="64">+AM293-AL293</f>
        <v>0</v>
      </c>
      <c r="AN345" s="55">
        <f t="shared" si="64"/>
        <v>0</v>
      </c>
    </row>
    <row r="346" spans="4:40" ht="15" x14ac:dyDescent="0.25">
      <c r="D346" s="28" t="str">
        <f t="shared" si="60"/>
        <v>Farmaco 24</v>
      </c>
      <c r="E346" s="55">
        <v>0</v>
      </c>
      <c r="F346" s="55">
        <f t="shared" si="61"/>
        <v>0</v>
      </c>
      <c r="G346" s="55">
        <f t="shared" si="64"/>
        <v>0</v>
      </c>
      <c r="H346" s="55">
        <f t="shared" si="64"/>
        <v>0</v>
      </c>
      <c r="I346" s="55">
        <f t="shared" si="64"/>
        <v>0</v>
      </c>
      <c r="J346" s="55">
        <f t="shared" si="64"/>
        <v>0</v>
      </c>
      <c r="K346" s="55">
        <f t="shared" si="64"/>
        <v>0</v>
      </c>
      <c r="L346" s="55">
        <f t="shared" si="64"/>
        <v>0</v>
      </c>
      <c r="M346" s="55">
        <f t="shared" si="64"/>
        <v>0</v>
      </c>
      <c r="N346" s="55">
        <f t="shared" si="64"/>
        <v>0</v>
      </c>
      <c r="O346" s="55">
        <f t="shared" si="64"/>
        <v>0</v>
      </c>
      <c r="P346" s="55">
        <f t="shared" si="64"/>
        <v>0</v>
      </c>
      <c r="Q346" s="55">
        <f t="shared" si="64"/>
        <v>0</v>
      </c>
      <c r="R346" s="55">
        <f t="shared" si="64"/>
        <v>0</v>
      </c>
      <c r="S346" s="55">
        <f t="shared" si="64"/>
        <v>0</v>
      </c>
      <c r="T346" s="55">
        <f t="shared" si="64"/>
        <v>0</v>
      </c>
      <c r="U346" s="55">
        <f t="shared" si="64"/>
        <v>0</v>
      </c>
      <c r="V346" s="55">
        <f t="shared" si="64"/>
        <v>0</v>
      </c>
      <c r="W346" s="55">
        <f t="shared" si="64"/>
        <v>0</v>
      </c>
      <c r="X346" s="55">
        <f t="shared" si="64"/>
        <v>0</v>
      </c>
      <c r="Y346" s="55">
        <f t="shared" si="64"/>
        <v>0</v>
      </c>
      <c r="Z346" s="55">
        <f t="shared" si="64"/>
        <v>0</v>
      </c>
      <c r="AA346" s="55">
        <f t="shared" si="64"/>
        <v>0</v>
      </c>
      <c r="AB346" s="55">
        <f t="shared" si="64"/>
        <v>0</v>
      </c>
      <c r="AC346" s="55">
        <f t="shared" si="64"/>
        <v>0</v>
      </c>
      <c r="AD346" s="55">
        <f t="shared" si="64"/>
        <v>0</v>
      </c>
      <c r="AE346" s="55">
        <f t="shared" si="64"/>
        <v>0</v>
      </c>
      <c r="AF346" s="55">
        <f t="shared" si="64"/>
        <v>0</v>
      </c>
      <c r="AG346" s="55">
        <f t="shared" si="64"/>
        <v>0</v>
      </c>
      <c r="AH346" s="55">
        <f t="shared" si="64"/>
        <v>0</v>
      </c>
      <c r="AI346" s="55">
        <f t="shared" si="64"/>
        <v>0</v>
      </c>
      <c r="AJ346" s="55">
        <f t="shared" si="64"/>
        <v>0</v>
      </c>
      <c r="AK346" s="55">
        <f t="shared" si="64"/>
        <v>0</v>
      </c>
      <c r="AL346" s="55">
        <f t="shared" si="64"/>
        <v>0</v>
      </c>
      <c r="AM346" s="55">
        <f t="shared" si="64"/>
        <v>0</v>
      </c>
      <c r="AN346" s="55">
        <f t="shared" si="64"/>
        <v>0</v>
      </c>
    </row>
    <row r="347" spans="4:40" ht="15" x14ac:dyDescent="0.25">
      <c r="D347" s="28" t="str">
        <f t="shared" si="60"/>
        <v>Farmaco 25</v>
      </c>
      <c r="E347" s="55">
        <v>0</v>
      </c>
      <c r="F347" s="55">
        <f t="shared" si="61"/>
        <v>0</v>
      </c>
      <c r="G347" s="55">
        <f t="shared" si="64"/>
        <v>0</v>
      </c>
      <c r="H347" s="55">
        <f t="shared" si="64"/>
        <v>0</v>
      </c>
      <c r="I347" s="55">
        <f t="shared" si="64"/>
        <v>0</v>
      </c>
      <c r="J347" s="55">
        <f t="shared" si="64"/>
        <v>0</v>
      </c>
      <c r="K347" s="55">
        <f t="shared" si="64"/>
        <v>0</v>
      </c>
      <c r="L347" s="55">
        <f t="shared" si="64"/>
        <v>0</v>
      </c>
      <c r="M347" s="55">
        <f t="shared" si="64"/>
        <v>0</v>
      </c>
      <c r="N347" s="55">
        <f t="shared" si="64"/>
        <v>0</v>
      </c>
      <c r="O347" s="55">
        <f t="shared" si="64"/>
        <v>0</v>
      </c>
      <c r="P347" s="55">
        <f t="shared" si="64"/>
        <v>0</v>
      </c>
      <c r="Q347" s="55">
        <f t="shared" si="64"/>
        <v>0</v>
      </c>
      <c r="R347" s="55">
        <f t="shared" si="64"/>
        <v>0</v>
      </c>
      <c r="S347" s="55">
        <f t="shared" si="64"/>
        <v>0</v>
      </c>
      <c r="T347" s="55">
        <f t="shared" si="64"/>
        <v>0</v>
      </c>
      <c r="U347" s="55">
        <f t="shared" si="64"/>
        <v>0</v>
      </c>
      <c r="V347" s="55">
        <f t="shared" si="64"/>
        <v>0</v>
      </c>
      <c r="W347" s="55">
        <f t="shared" si="64"/>
        <v>0</v>
      </c>
      <c r="X347" s="55">
        <f t="shared" si="64"/>
        <v>0</v>
      </c>
      <c r="Y347" s="55">
        <f t="shared" si="64"/>
        <v>0</v>
      </c>
      <c r="Z347" s="55">
        <f t="shared" si="64"/>
        <v>0</v>
      </c>
      <c r="AA347" s="55">
        <f t="shared" si="64"/>
        <v>0</v>
      </c>
      <c r="AB347" s="55">
        <f t="shared" si="64"/>
        <v>0</v>
      </c>
      <c r="AC347" s="55">
        <f t="shared" si="64"/>
        <v>0</v>
      </c>
      <c r="AD347" s="55">
        <f t="shared" si="64"/>
        <v>0</v>
      </c>
      <c r="AE347" s="55">
        <f t="shared" si="64"/>
        <v>0</v>
      </c>
      <c r="AF347" s="55">
        <f t="shared" si="64"/>
        <v>0</v>
      </c>
      <c r="AG347" s="55">
        <f t="shared" si="64"/>
        <v>0</v>
      </c>
      <c r="AH347" s="55">
        <f t="shared" si="64"/>
        <v>0</v>
      </c>
      <c r="AI347" s="55">
        <f t="shared" si="64"/>
        <v>0</v>
      </c>
      <c r="AJ347" s="55">
        <f t="shared" si="64"/>
        <v>0</v>
      </c>
      <c r="AK347" s="55">
        <f t="shared" si="64"/>
        <v>0</v>
      </c>
      <c r="AL347" s="55">
        <f t="shared" si="64"/>
        <v>0</v>
      </c>
      <c r="AM347" s="55">
        <f t="shared" si="64"/>
        <v>0</v>
      </c>
      <c r="AN347" s="55">
        <f t="shared" si="64"/>
        <v>0</v>
      </c>
    </row>
    <row r="348" spans="4:40" ht="15" x14ac:dyDescent="0.25">
      <c r="D348" s="28" t="str">
        <f t="shared" si="60"/>
        <v>Farmaco 26</v>
      </c>
      <c r="E348" s="55">
        <v>0</v>
      </c>
      <c r="F348" s="55">
        <f t="shared" si="61"/>
        <v>0</v>
      </c>
      <c r="G348" s="55">
        <f t="shared" si="64"/>
        <v>0</v>
      </c>
      <c r="H348" s="55">
        <f t="shared" si="64"/>
        <v>0</v>
      </c>
      <c r="I348" s="55">
        <f t="shared" si="64"/>
        <v>0</v>
      </c>
      <c r="J348" s="55">
        <f t="shared" si="64"/>
        <v>0</v>
      </c>
      <c r="K348" s="55">
        <f t="shared" si="64"/>
        <v>0</v>
      </c>
      <c r="L348" s="55">
        <f t="shared" si="64"/>
        <v>0</v>
      </c>
      <c r="M348" s="55">
        <f t="shared" si="64"/>
        <v>0</v>
      </c>
      <c r="N348" s="55">
        <f t="shared" si="64"/>
        <v>0</v>
      </c>
      <c r="O348" s="55">
        <f t="shared" si="64"/>
        <v>0</v>
      </c>
      <c r="P348" s="55">
        <f t="shared" si="64"/>
        <v>0</v>
      </c>
      <c r="Q348" s="55">
        <f t="shared" si="64"/>
        <v>0</v>
      </c>
      <c r="R348" s="55">
        <f t="shared" si="64"/>
        <v>0</v>
      </c>
      <c r="S348" s="55">
        <f t="shared" si="64"/>
        <v>0</v>
      </c>
      <c r="T348" s="55">
        <f t="shared" si="64"/>
        <v>0</v>
      </c>
      <c r="U348" s="55">
        <f t="shared" si="64"/>
        <v>0</v>
      </c>
      <c r="V348" s="55">
        <f t="shared" si="64"/>
        <v>0</v>
      </c>
      <c r="W348" s="55">
        <f t="shared" si="64"/>
        <v>0</v>
      </c>
      <c r="X348" s="55">
        <f t="shared" si="64"/>
        <v>0</v>
      </c>
      <c r="Y348" s="55">
        <f t="shared" si="64"/>
        <v>0</v>
      </c>
      <c r="Z348" s="55">
        <f t="shared" si="64"/>
        <v>0</v>
      </c>
      <c r="AA348" s="55">
        <f t="shared" si="64"/>
        <v>0</v>
      </c>
      <c r="AB348" s="55">
        <f t="shared" si="64"/>
        <v>0</v>
      </c>
      <c r="AC348" s="55">
        <f t="shared" si="64"/>
        <v>0</v>
      </c>
      <c r="AD348" s="55">
        <f t="shared" si="64"/>
        <v>0</v>
      </c>
      <c r="AE348" s="55">
        <f t="shared" si="64"/>
        <v>0</v>
      </c>
      <c r="AF348" s="55">
        <f t="shared" si="64"/>
        <v>0</v>
      </c>
      <c r="AG348" s="55">
        <f t="shared" si="64"/>
        <v>0</v>
      </c>
      <c r="AH348" s="55">
        <f t="shared" si="64"/>
        <v>0</v>
      </c>
      <c r="AI348" s="55">
        <f t="shared" si="64"/>
        <v>0</v>
      </c>
      <c r="AJ348" s="55">
        <f t="shared" si="64"/>
        <v>0</v>
      </c>
      <c r="AK348" s="55">
        <f t="shared" si="64"/>
        <v>0</v>
      </c>
      <c r="AL348" s="55">
        <f t="shared" si="64"/>
        <v>0</v>
      </c>
      <c r="AM348" s="55">
        <f t="shared" si="64"/>
        <v>0</v>
      </c>
      <c r="AN348" s="55">
        <f t="shared" si="64"/>
        <v>0</v>
      </c>
    </row>
    <row r="349" spans="4:40" ht="15" x14ac:dyDescent="0.25">
      <c r="D349" s="28" t="str">
        <f t="shared" si="60"/>
        <v>Farmaco 27</v>
      </c>
      <c r="E349" s="55">
        <v>0</v>
      </c>
      <c r="F349" s="55">
        <f t="shared" si="61"/>
        <v>0</v>
      </c>
      <c r="G349" s="55">
        <f t="shared" si="64"/>
        <v>0</v>
      </c>
      <c r="H349" s="55">
        <f t="shared" si="64"/>
        <v>0</v>
      </c>
      <c r="I349" s="55">
        <f t="shared" si="64"/>
        <v>0</v>
      </c>
      <c r="J349" s="55">
        <f t="shared" si="64"/>
        <v>0</v>
      </c>
      <c r="K349" s="55">
        <f t="shared" si="64"/>
        <v>0</v>
      </c>
      <c r="L349" s="55">
        <f t="shared" si="64"/>
        <v>0</v>
      </c>
      <c r="M349" s="55">
        <f t="shared" si="64"/>
        <v>0</v>
      </c>
      <c r="N349" s="55">
        <f t="shared" si="64"/>
        <v>0</v>
      </c>
      <c r="O349" s="55">
        <f t="shared" si="64"/>
        <v>0</v>
      </c>
      <c r="P349" s="55">
        <f t="shared" si="64"/>
        <v>0</v>
      </c>
      <c r="Q349" s="55">
        <f t="shared" si="64"/>
        <v>0</v>
      </c>
      <c r="R349" s="55">
        <f t="shared" si="64"/>
        <v>0</v>
      </c>
      <c r="S349" s="55">
        <f t="shared" si="64"/>
        <v>0</v>
      </c>
      <c r="T349" s="55">
        <f t="shared" si="64"/>
        <v>0</v>
      </c>
      <c r="U349" s="55">
        <f t="shared" si="64"/>
        <v>0</v>
      </c>
      <c r="V349" s="55">
        <f t="shared" si="64"/>
        <v>0</v>
      </c>
      <c r="W349" s="55">
        <f t="shared" si="64"/>
        <v>0</v>
      </c>
      <c r="X349" s="55">
        <f t="shared" si="64"/>
        <v>0</v>
      </c>
      <c r="Y349" s="55">
        <f t="shared" si="64"/>
        <v>0</v>
      </c>
      <c r="Z349" s="55">
        <f t="shared" si="64"/>
        <v>0</v>
      </c>
      <c r="AA349" s="55">
        <f t="shared" si="64"/>
        <v>0</v>
      </c>
      <c r="AB349" s="55">
        <f t="shared" si="64"/>
        <v>0</v>
      </c>
      <c r="AC349" s="55">
        <f t="shared" si="64"/>
        <v>0</v>
      </c>
      <c r="AD349" s="55">
        <f t="shared" si="64"/>
        <v>0</v>
      </c>
      <c r="AE349" s="55">
        <f t="shared" si="64"/>
        <v>0</v>
      </c>
      <c r="AF349" s="55">
        <f t="shared" si="64"/>
        <v>0</v>
      </c>
      <c r="AG349" s="55">
        <f t="shared" si="64"/>
        <v>0</v>
      </c>
      <c r="AH349" s="55">
        <f t="shared" si="64"/>
        <v>0</v>
      </c>
      <c r="AI349" s="55">
        <f t="shared" si="64"/>
        <v>0</v>
      </c>
      <c r="AJ349" s="55">
        <f t="shared" si="64"/>
        <v>0</v>
      </c>
      <c r="AK349" s="55">
        <f t="shared" si="64"/>
        <v>0</v>
      </c>
      <c r="AL349" s="55">
        <f t="shared" si="64"/>
        <v>0</v>
      </c>
      <c r="AM349" s="55">
        <f t="shared" si="64"/>
        <v>0</v>
      </c>
      <c r="AN349" s="55">
        <f t="shared" si="64"/>
        <v>0</v>
      </c>
    </row>
    <row r="350" spans="4:40" ht="15" x14ac:dyDescent="0.25">
      <c r="D350" s="28" t="str">
        <f t="shared" si="60"/>
        <v>Farmaco 28</v>
      </c>
      <c r="E350" s="55">
        <v>0</v>
      </c>
      <c r="F350" s="55">
        <f t="shared" si="61"/>
        <v>0</v>
      </c>
      <c r="G350" s="55">
        <f t="shared" si="64"/>
        <v>0</v>
      </c>
      <c r="H350" s="55">
        <f t="shared" si="64"/>
        <v>0</v>
      </c>
      <c r="I350" s="55">
        <f t="shared" si="64"/>
        <v>0</v>
      </c>
      <c r="J350" s="55">
        <f t="shared" si="64"/>
        <v>0</v>
      </c>
      <c r="K350" s="55">
        <f t="shared" si="64"/>
        <v>0</v>
      </c>
      <c r="L350" s="55">
        <f t="shared" si="64"/>
        <v>0</v>
      </c>
      <c r="M350" s="55">
        <f t="shared" si="64"/>
        <v>0</v>
      </c>
      <c r="N350" s="55">
        <f t="shared" si="64"/>
        <v>0</v>
      </c>
      <c r="O350" s="55">
        <f t="shared" si="64"/>
        <v>0</v>
      </c>
      <c r="P350" s="55">
        <f t="shared" si="64"/>
        <v>0</v>
      </c>
      <c r="Q350" s="55">
        <f t="shared" si="64"/>
        <v>0</v>
      </c>
      <c r="R350" s="55">
        <f t="shared" si="64"/>
        <v>0</v>
      </c>
      <c r="S350" s="55">
        <f t="shared" si="64"/>
        <v>0</v>
      </c>
      <c r="T350" s="55">
        <f t="shared" si="64"/>
        <v>0</v>
      </c>
      <c r="U350" s="55">
        <f t="shared" si="64"/>
        <v>0</v>
      </c>
      <c r="V350" s="55">
        <f t="shared" si="64"/>
        <v>0</v>
      </c>
      <c r="W350" s="55">
        <f t="shared" si="64"/>
        <v>0</v>
      </c>
      <c r="X350" s="55">
        <f t="shared" si="64"/>
        <v>0</v>
      </c>
      <c r="Y350" s="55">
        <f t="shared" si="64"/>
        <v>0</v>
      </c>
      <c r="Z350" s="55">
        <f t="shared" si="64"/>
        <v>0</v>
      </c>
      <c r="AA350" s="55">
        <f t="shared" si="64"/>
        <v>0</v>
      </c>
      <c r="AB350" s="55">
        <f t="shared" si="64"/>
        <v>0</v>
      </c>
      <c r="AC350" s="55">
        <f t="shared" si="64"/>
        <v>0</v>
      </c>
      <c r="AD350" s="55">
        <f t="shared" si="64"/>
        <v>0</v>
      </c>
      <c r="AE350" s="55">
        <f t="shared" si="64"/>
        <v>0</v>
      </c>
      <c r="AF350" s="55">
        <f t="shared" si="64"/>
        <v>0</v>
      </c>
      <c r="AG350" s="55">
        <f t="shared" si="64"/>
        <v>0</v>
      </c>
      <c r="AH350" s="55">
        <f t="shared" si="64"/>
        <v>0</v>
      </c>
      <c r="AI350" s="55">
        <f t="shared" si="64"/>
        <v>0</v>
      </c>
      <c r="AJ350" s="55">
        <f t="shared" si="64"/>
        <v>0</v>
      </c>
      <c r="AK350" s="55">
        <f t="shared" si="64"/>
        <v>0</v>
      </c>
      <c r="AL350" s="55">
        <f t="shared" si="64"/>
        <v>0</v>
      </c>
      <c r="AM350" s="55">
        <f t="shared" si="64"/>
        <v>0</v>
      </c>
      <c r="AN350" s="55">
        <f t="shared" si="64"/>
        <v>0</v>
      </c>
    </row>
    <row r="351" spans="4:40" ht="15" x14ac:dyDescent="0.25">
      <c r="D351" s="28" t="str">
        <f t="shared" si="60"/>
        <v>Farmaco 29</v>
      </c>
      <c r="E351" s="55">
        <v>0</v>
      </c>
      <c r="F351" s="55">
        <f t="shared" si="61"/>
        <v>0</v>
      </c>
      <c r="G351" s="55">
        <f t="shared" si="64"/>
        <v>0</v>
      </c>
      <c r="H351" s="55">
        <f t="shared" si="64"/>
        <v>0</v>
      </c>
      <c r="I351" s="55">
        <f t="shared" si="64"/>
        <v>0</v>
      </c>
      <c r="J351" s="55">
        <f t="shared" si="64"/>
        <v>0</v>
      </c>
      <c r="K351" s="55">
        <f t="shared" si="64"/>
        <v>0</v>
      </c>
      <c r="L351" s="55">
        <f t="shared" si="64"/>
        <v>0</v>
      </c>
      <c r="M351" s="55">
        <f t="shared" si="64"/>
        <v>0</v>
      </c>
      <c r="N351" s="55">
        <f t="shared" si="64"/>
        <v>0</v>
      </c>
      <c r="O351" s="55">
        <f t="shared" si="64"/>
        <v>0</v>
      </c>
      <c r="P351" s="55">
        <f t="shared" si="64"/>
        <v>0</v>
      </c>
      <c r="Q351" s="55">
        <f t="shared" si="64"/>
        <v>0</v>
      </c>
      <c r="R351" s="55">
        <f t="shared" si="64"/>
        <v>0</v>
      </c>
      <c r="S351" s="55">
        <f t="shared" si="64"/>
        <v>0</v>
      </c>
      <c r="T351" s="55">
        <f t="shared" si="64"/>
        <v>0</v>
      </c>
      <c r="U351" s="55">
        <f t="shared" si="64"/>
        <v>0</v>
      </c>
      <c r="V351" s="55">
        <f t="shared" si="64"/>
        <v>0</v>
      </c>
      <c r="W351" s="55">
        <f t="shared" si="64"/>
        <v>0</v>
      </c>
      <c r="X351" s="55">
        <f t="shared" si="64"/>
        <v>0</v>
      </c>
      <c r="Y351" s="55">
        <f t="shared" si="64"/>
        <v>0</v>
      </c>
      <c r="Z351" s="55">
        <f t="shared" si="64"/>
        <v>0</v>
      </c>
      <c r="AA351" s="55">
        <f t="shared" si="64"/>
        <v>0</v>
      </c>
      <c r="AB351" s="55">
        <f t="shared" si="64"/>
        <v>0</v>
      </c>
      <c r="AC351" s="55">
        <f t="shared" si="64"/>
        <v>0</v>
      </c>
      <c r="AD351" s="55">
        <f t="shared" si="64"/>
        <v>0</v>
      </c>
      <c r="AE351" s="55">
        <f t="shared" si="64"/>
        <v>0</v>
      </c>
      <c r="AF351" s="55">
        <f t="shared" si="64"/>
        <v>0</v>
      </c>
      <c r="AG351" s="55">
        <f t="shared" si="64"/>
        <v>0</v>
      </c>
      <c r="AH351" s="55">
        <f t="shared" si="64"/>
        <v>0</v>
      </c>
      <c r="AI351" s="55">
        <f t="shared" si="64"/>
        <v>0</v>
      </c>
      <c r="AJ351" s="55">
        <f t="shared" si="64"/>
        <v>0</v>
      </c>
      <c r="AK351" s="55">
        <f t="shared" si="64"/>
        <v>0</v>
      </c>
      <c r="AL351" s="55">
        <f t="shared" si="64"/>
        <v>0</v>
      </c>
      <c r="AM351" s="55">
        <f t="shared" si="64"/>
        <v>0</v>
      </c>
      <c r="AN351" s="55">
        <f t="shared" si="64"/>
        <v>0</v>
      </c>
    </row>
    <row r="352" spans="4:40" ht="15" x14ac:dyDescent="0.25">
      <c r="D352" s="28" t="str">
        <f t="shared" si="60"/>
        <v>Farmaco 30</v>
      </c>
      <c r="E352" s="55">
        <v>0</v>
      </c>
      <c r="F352" s="55">
        <f t="shared" si="61"/>
        <v>0</v>
      </c>
      <c r="G352" s="55">
        <f t="shared" si="64"/>
        <v>0</v>
      </c>
      <c r="H352" s="55">
        <f t="shared" si="64"/>
        <v>0</v>
      </c>
      <c r="I352" s="55">
        <f t="shared" si="64"/>
        <v>0</v>
      </c>
      <c r="J352" s="55">
        <f t="shared" si="64"/>
        <v>0</v>
      </c>
      <c r="K352" s="55">
        <f t="shared" si="64"/>
        <v>0</v>
      </c>
      <c r="L352" s="55">
        <f t="shared" si="64"/>
        <v>0</v>
      </c>
      <c r="M352" s="55">
        <f t="shared" si="64"/>
        <v>0</v>
      </c>
      <c r="N352" s="55">
        <f t="shared" si="64"/>
        <v>0</v>
      </c>
      <c r="O352" s="55">
        <f t="shared" si="64"/>
        <v>0</v>
      </c>
      <c r="P352" s="55">
        <f t="shared" si="64"/>
        <v>0</v>
      </c>
      <c r="Q352" s="55">
        <f t="shared" si="64"/>
        <v>0</v>
      </c>
      <c r="R352" s="55">
        <f t="shared" si="64"/>
        <v>0</v>
      </c>
      <c r="S352" s="55">
        <f t="shared" si="64"/>
        <v>0</v>
      </c>
      <c r="T352" s="55">
        <f t="shared" si="64"/>
        <v>0</v>
      </c>
      <c r="U352" s="55">
        <f t="shared" si="64"/>
        <v>0</v>
      </c>
      <c r="V352" s="55">
        <f t="shared" si="64"/>
        <v>0</v>
      </c>
      <c r="W352" s="55">
        <f t="shared" si="64"/>
        <v>0</v>
      </c>
      <c r="X352" s="55">
        <f t="shared" si="64"/>
        <v>0</v>
      </c>
      <c r="Y352" s="55">
        <f t="shared" si="64"/>
        <v>0</v>
      </c>
      <c r="Z352" s="55">
        <f t="shared" si="64"/>
        <v>0</v>
      </c>
      <c r="AA352" s="55">
        <f t="shared" si="64"/>
        <v>0</v>
      </c>
      <c r="AB352" s="55">
        <f t="shared" si="64"/>
        <v>0</v>
      </c>
      <c r="AC352" s="55">
        <f t="shared" si="64"/>
        <v>0</v>
      </c>
      <c r="AD352" s="55">
        <f t="shared" si="64"/>
        <v>0</v>
      </c>
      <c r="AE352" s="55">
        <f t="shared" si="64"/>
        <v>0</v>
      </c>
      <c r="AF352" s="55">
        <f t="shared" si="64"/>
        <v>0</v>
      </c>
      <c r="AG352" s="55">
        <f t="shared" si="64"/>
        <v>0</v>
      </c>
      <c r="AH352" s="55">
        <f t="shared" si="64"/>
        <v>0</v>
      </c>
      <c r="AI352" s="55">
        <f t="shared" si="64"/>
        <v>0</v>
      </c>
      <c r="AJ352" s="55">
        <f t="shared" si="64"/>
        <v>0</v>
      </c>
      <c r="AK352" s="55">
        <f t="shared" si="64"/>
        <v>0</v>
      </c>
      <c r="AL352" s="55">
        <f t="shared" si="64"/>
        <v>0</v>
      </c>
      <c r="AM352" s="55">
        <f t="shared" si="64"/>
        <v>0</v>
      </c>
      <c r="AN352" s="55">
        <f t="shared" si="64"/>
        <v>0</v>
      </c>
    </row>
    <row r="353" spans="4:40" ht="15" x14ac:dyDescent="0.25">
      <c r="D353" s="28" t="str">
        <f t="shared" si="60"/>
        <v>Farmaco 31</v>
      </c>
      <c r="E353" s="55">
        <v>0</v>
      </c>
      <c r="F353" s="55">
        <f t="shared" si="61"/>
        <v>0</v>
      </c>
      <c r="G353" s="55">
        <f t="shared" si="64"/>
        <v>0</v>
      </c>
      <c r="H353" s="55">
        <f t="shared" si="64"/>
        <v>0</v>
      </c>
      <c r="I353" s="55">
        <f t="shared" si="64"/>
        <v>0</v>
      </c>
      <c r="J353" s="55">
        <f t="shared" si="64"/>
        <v>0</v>
      </c>
      <c r="K353" s="55">
        <f t="shared" si="64"/>
        <v>0</v>
      </c>
      <c r="L353" s="55">
        <f t="shared" si="64"/>
        <v>0</v>
      </c>
      <c r="M353" s="55">
        <f t="shared" si="64"/>
        <v>0</v>
      </c>
      <c r="N353" s="55">
        <f t="shared" si="64"/>
        <v>0</v>
      </c>
      <c r="O353" s="55">
        <f t="shared" si="64"/>
        <v>0</v>
      </c>
      <c r="P353" s="55">
        <f t="shared" si="64"/>
        <v>0</v>
      </c>
      <c r="Q353" s="55">
        <f t="shared" si="64"/>
        <v>0</v>
      </c>
      <c r="R353" s="55">
        <f t="shared" si="64"/>
        <v>0</v>
      </c>
      <c r="S353" s="55">
        <f t="shared" si="64"/>
        <v>0</v>
      </c>
      <c r="T353" s="55">
        <f t="shared" si="64"/>
        <v>0</v>
      </c>
      <c r="U353" s="55">
        <f t="shared" si="64"/>
        <v>0</v>
      </c>
      <c r="V353" s="55">
        <f t="shared" ref="G353:AN360" si="65">+V301-U301</f>
        <v>0</v>
      </c>
      <c r="W353" s="55">
        <f t="shared" si="65"/>
        <v>0</v>
      </c>
      <c r="X353" s="55">
        <f t="shared" si="65"/>
        <v>0</v>
      </c>
      <c r="Y353" s="55">
        <f t="shared" si="65"/>
        <v>0</v>
      </c>
      <c r="Z353" s="55">
        <f t="shared" si="65"/>
        <v>0</v>
      </c>
      <c r="AA353" s="55">
        <f t="shared" si="65"/>
        <v>0</v>
      </c>
      <c r="AB353" s="55">
        <f t="shared" si="65"/>
        <v>0</v>
      </c>
      <c r="AC353" s="55">
        <f t="shared" si="65"/>
        <v>0</v>
      </c>
      <c r="AD353" s="55">
        <f t="shared" si="65"/>
        <v>0</v>
      </c>
      <c r="AE353" s="55">
        <f t="shared" si="65"/>
        <v>0</v>
      </c>
      <c r="AF353" s="55">
        <f t="shared" si="65"/>
        <v>0</v>
      </c>
      <c r="AG353" s="55">
        <f t="shared" si="65"/>
        <v>0</v>
      </c>
      <c r="AH353" s="55">
        <f t="shared" si="65"/>
        <v>0</v>
      </c>
      <c r="AI353" s="55">
        <f t="shared" si="65"/>
        <v>0</v>
      </c>
      <c r="AJ353" s="55">
        <f t="shared" si="65"/>
        <v>0</v>
      </c>
      <c r="AK353" s="55">
        <f t="shared" si="65"/>
        <v>0</v>
      </c>
      <c r="AL353" s="55">
        <f t="shared" si="65"/>
        <v>0</v>
      </c>
      <c r="AM353" s="55">
        <f t="shared" si="65"/>
        <v>0</v>
      </c>
      <c r="AN353" s="55">
        <f t="shared" si="65"/>
        <v>0</v>
      </c>
    </row>
    <row r="354" spans="4:40" ht="15" x14ac:dyDescent="0.25">
      <c r="D354" s="28" t="str">
        <f t="shared" si="60"/>
        <v>Farmaco 32</v>
      </c>
      <c r="E354" s="55">
        <v>0</v>
      </c>
      <c r="F354" s="55">
        <f t="shared" si="61"/>
        <v>0</v>
      </c>
      <c r="G354" s="55">
        <f t="shared" si="65"/>
        <v>0</v>
      </c>
      <c r="H354" s="55">
        <f t="shared" si="65"/>
        <v>0</v>
      </c>
      <c r="I354" s="55">
        <f t="shared" si="65"/>
        <v>0</v>
      </c>
      <c r="J354" s="55">
        <f t="shared" si="65"/>
        <v>0</v>
      </c>
      <c r="K354" s="55">
        <f t="shared" si="65"/>
        <v>0</v>
      </c>
      <c r="L354" s="55">
        <f t="shared" si="65"/>
        <v>0</v>
      </c>
      <c r="M354" s="55">
        <f t="shared" si="65"/>
        <v>0</v>
      </c>
      <c r="N354" s="55">
        <f t="shared" si="65"/>
        <v>0</v>
      </c>
      <c r="O354" s="55">
        <f t="shared" si="65"/>
        <v>0</v>
      </c>
      <c r="P354" s="55">
        <f t="shared" si="65"/>
        <v>0</v>
      </c>
      <c r="Q354" s="55">
        <f t="shared" si="65"/>
        <v>0</v>
      </c>
      <c r="R354" s="55">
        <f t="shared" si="65"/>
        <v>0</v>
      </c>
      <c r="S354" s="55">
        <f t="shared" si="65"/>
        <v>0</v>
      </c>
      <c r="T354" s="55">
        <f t="shared" si="65"/>
        <v>0</v>
      </c>
      <c r="U354" s="55">
        <f t="shared" si="65"/>
        <v>0</v>
      </c>
      <c r="V354" s="55">
        <f t="shared" si="65"/>
        <v>0</v>
      </c>
      <c r="W354" s="55">
        <f t="shared" si="65"/>
        <v>0</v>
      </c>
      <c r="X354" s="55">
        <f t="shared" si="65"/>
        <v>0</v>
      </c>
      <c r="Y354" s="55">
        <f t="shared" si="65"/>
        <v>0</v>
      </c>
      <c r="Z354" s="55">
        <f t="shared" si="65"/>
        <v>0</v>
      </c>
      <c r="AA354" s="55">
        <f t="shared" si="65"/>
        <v>0</v>
      </c>
      <c r="AB354" s="55">
        <f t="shared" si="65"/>
        <v>0</v>
      </c>
      <c r="AC354" s="55">
        <f t="shared" si="65"/>
        <v>0</v>
      </c>
      <c r="AD354" s="55">
        <f t="shared" si="65"/>
        <v>0</v>
      </c>
      <c r="AE354" s="55">
        <f t="shared" si="65"/>
        <v>0</v>
      </c>
      <c r="AF354" s="55">
        <f t="shared" si="65"/>
        <v>0</v>
      </c>
      <c r="AG354" s="55">
        <f t="shared" si="65"/>
        <v>0</v>
      </c>
      <c r="AH354" s="55">
        <f t="shared" si="65"/>
        <v>0</v>
      </c>
      <c r="AI354" s="55">
        <f t="shared" si="65"/>
        <v>0</v>
      </c>
      <c r="AJ354" s="55">
        <f t="shared" si="65"/>
        <v>0</v>
      </c>
      <c r="AK354" s="55">
        <f t="shared" si="65"/>
        <v>0</v>
      </c>
      <c r="AL354" s="55">
        <f t="shared" si="65"/>
        <v>0</v>
      </c>
      <c r="AM354" s="55">
        <f t="shared" si="65"/>
        <v>0</v>
      </c>
      <c r="AN354" s="55">
        <f t="shared" si="65"/>
        <v>0</v>
      </c>
    </row>
    <row r="355" spans="4:40" ht="15" x14ac:dyDescent="0.25">
      <c r="D355" s="28" t="str">
        <f t="shared" si="60"/>
        <v>Farmaco 33</v>
      </c>
      <c r="E355" s="55">
        <v>0</v>
      </c>
      <c r="F355" s="55">
        <f t="shared" si="61"/>
        <v>0</v>
      </c>
      <c r="G355" s="55">
        <f t="shared" si="65"/>
        <v>0</v>
      </c>
      <c r="H355" s="55">
        <f t="shared" si="65"/>
        <v>0</v>
      </c>
      <c r="I355" s="55">
        <f t="shared" si="65"/>
        <v>0</v>
      </c>
      <c r="J355" s="55">
        <f t="shared" si="65"/>
        <v>0</v>
      </c>
      <c r="K355" s="55">
        <f t="shared" si="65"/>
        <v>0</v>
      </c>
      <c r="L355" s="55">
        <f t="shared" si="65"/>
        <v>0</v>
      </c>
      <c r="M355" s="55">
        <f t="shared" si="65"/>
        <v>0</v>
      </c>
      <c r="N355" s="55">
        <f t="shared" si="65"/>
        <v>0</v>
      </c>
      <c r="O355" s="55">
        <f t="shared" si="65"/>
        <v>0</v>
      </c>
      <c r="P355" s="55">
        <f t="shared" si="65"/>
        <v>0</v>
      </c>
      <c r="Q355" s="55">
        <f t="shared" si="65"/>
        <v>0</v>
      </c>
      <c r="R355" s="55">
        <f t="shared" si="65"/>
        <v>0</v>
      </c>
      <c r="S355" s="55">
        <f t="shared" si="65"/>
        <v>0</v>
      </c>
      <c r="T355" s="55">
        <f t="shared" si="65"/>
        <v>0</v>
      </c>
      <c r="U355" s="55">
        <f t="shared" si="65"/>
        <v>0</v>
      </c>
      <c r="V355" s="55">
        <f t="shared" si="65"/>
        <v>0</v>
      </c>
      <c r="W355" s="55">
        <f t="shared" si="65"/>
        <v>0</v>
      </c>
      <c r="X355" s="55">
        <f t="shared" si="65"/>
        <v>0</v>
      </c>
      <c r="Y355" s="55">
        <f t="shared" si="65"/>
        <v>0</v>
      </c>
      <c r="Z355" s="55">
        <f t="shared" si="65"/>
        <v>0</v>
      </c>
      <c r="AA355" s="55">
        <f t="shared" si="65"/>
        <v>0</v>
      </c>
      <c r="AB355" s="55">
        <f t="shared" si="65"/>
        <v>0</v>
      </c>
      <c r="AC355" s="55">
        <f t="shared" si="65"/>
        <v>0</v>
      </c>
      <c r="AD355" s="55">
        <f t="shared" si="65"/>
        <v>0</v>
      </c>
      <c r="AE355" s="55">
        <f t="shared" si="65"/>
        <v>0</v>
      </c>
      <c r="AF355" s="55">
        <f t="shared" si="65"/>
        <v>0</v>
      </c>
      <c r="AG355" s="55">
        <f t="shared" si="65"/>
        <v>0</v>
      </c>
      <c r="AH355" s="55">
        <f t="shared" si="65"/>
        <v>0</v>
      </c>
      <c r="AI355" s="55">
        <f t="shared" si="65"/>
        <v>0</v>
      </c>
      <c r="AJ355" s="55">
        <f t="shared" si="65"/>
        <v>0</v>
      </c>
      <c r="AK355" s="55">
        <f t="shared" si="65"/>
        <v>0</v>
      </c>
      <c r="AL355" s="55">
        <f t="shared" si="65"/>
        <v>0</v>
      </c>
      <c r="AM355" s="55">
        <f t="shared" si="65"/>
        <v>0</v>
      </c>
      <c r="AN355" s="55">
        <f t="shared" si="65"/>
        <v>0</v>
      </c>
    </row>
    <row r="356" spans="4:40" ht="15" x14ac:dyDescent="0.25">
      <c r="D356" s="28" t="str">
        <f t="shared" si="60"/>
        <v>Farmaco 34</v>
      </c>
      <c r="E356" s="55">
        <v>0</v>
      </c>
      <c r="F356" s="55">
        <f t="shared" si="61"/>
        <v>0</v>
      </c>
      <c r="G356" s="55">
        <f t="shared" si="65"/>
        <v>0</v>
      </c>
      <c r="H356" s="55">
        <f t="shared" si="65"/>
        <v>0</v>
      </c>
      <c r="I356" s="55">
        <f t="shared" si="65"/>
        <v>0</v>
      </c>
      <c r="J356" s="55">
        <f t="shared" si="65"/>
        <v>0</v>
      </c>
      <c r="K356" s="55">
        <f t="shared" si="65"/>
        <v>0</v>
      </c>
      <c r="L356" s="55">
        <f t="shared" si="65"/>
        <v>0</v>
      </c>
      <c r="M356" s="55">
        <f t="shared" si="65"/>
        <v>0</v>
      </c>
      <c r="N356" s="55">
        <f t="shared" si="65"/>
        <v>0</v>
      </c>
      <c r="O356" s="55">
        <f t="shared" si="65"/>
        <v>0</v>
      </c>
      <c r="P356" s="55">
        <f t="shared" si="65"/>
        <v>0</v>
      </c>
      <c r="Q356" s="55">
        <f t="shared" si="65"/>
        <v>0</v>
      </c>
      <c r="R356" s="55">
        <f t="shared" si="65"/>
        <v>0</v>
      </c>
      <c r="S356" s="55">
        <f t="shared" si="65"/>
        <v>0</v>
      </c>
      <c r="T356" s="55">
        <f t="shared" si="65"/>
        <v>0</v>
      </c>
      <c r="U356" s="55">
        <f t="shared" si="65"/>
        <v>0</v>
      </c>
      <c r="V356" s="55">
        <f t="shared" si="65"/>
        <v>0</v>
      </c>
      <c r="W356" s="55">
        <f t="shared" si="65"/>
        <v>0</v>
      </c>
      <c r="X356" s="55">
        <f t="shared" si="65"/>
        <v>0</v>
      </c>
      <c r="Y356" s="55">
        <f t="shared" si="65"/>
        <v>0</v>
      </c>
      <c r="Z356" s="55">
        <f t="shared" si="65"/>
        <v>0</v>
      </c>
      <c r="AA356" s="55">
        <f t="shared" si="65"/>
        <v>0</v>
      </c>
      <c r="AB356" s="55">
        <f t="shared" si="65"/>
        <v>0</v>
      </c>
      <c r="AC356" s="55">
        <f t="shared" si="65"/>
        <v>0</v>
      </c>
      <c r="AD356" s="55">
        <f t="shared" si="65"/>
        <v>0</v>
      </c>
      <c r="AE356" s="55">
        <f t="shared" si="65"/>
        <v>0</v>
      </c>
      <c r="AF356" s="55">
        <f t="shared" si="65"/>
        <v>0</v>
      </c>
      <c r="AG356" s="55">
        <f t="shared" si="65"/>
        <v>0</v>
      </c>
      <c r="AH356" s="55">
        <f t="shared" si="65"/>
        <v>0</v>
      </c>
      <c r="AI356" s="55">
        <f t="shared" si="65"/>
        <v>0</v>
      </c>
      <c r="AJ356" s="55">
        <f t="shared" si="65"/>
        <v>0</v>
      </c>
      <c r="AK356" s="55">
        <f t="shared" si="65"/>
        <v>0</v>
      </c>
      <c r="AL356" s="55">
        <f t="shared" si="65"/>
        <v>0</v>
      </c>
      <c r="AM356" s="55">
        <f t="shared" si="65"/>
        <v>0</v>
      </c>
      <c r="AN356" s="55">
        <f t="shared" si="65"/>
        <v>0</v>
      </c>
    </row>
    <row r="357" spans="4:40" ht="15" x14ac:dyDescent="0.25">
      <c r="D357" s="28" t="str">
        <f t="shared" si="60"/>
        <v>Farmaco 35</v>
      </c>
      <c r="E357" s="55">
        <v>0</v>
      </c>
      <c r="F357" s="55">
        <f t="shared" si="61"/>
        <v>0</v>
      </c>
      <c r="G357" s="55">
        <f t="shared" si="65"/>
        <v>0</v>
      </c>
      <c r="H357" s="55">
        <f t="shared" si="65"/>
        <v>0</v>
      </c>
      <c r="I357" s="55">
        <f t="shared" si="65"/>
        <v>0</v>
      </c>
      <c r="J357" s="55">
        <f t="shared" si="65"/>
        <v>0</v>
      </c>
      <c r="K357" s="55">
        <f t="shared" si="65"/>
        <v>0</v>
      </c>
      <c r="L357" s="55">
        <f t="shared" si="65"/>
        <v>0</v>
      </c>
      <c r="M357" s="55">
        <f t="shared" si="65"/>
        <v>0</v>
      </c>
      <c r="N357" s="55">
        <f t="shared" si="65"/>
        <v>0</v>
      </c>
      <c r="O357" s="55">
        <f t="shared" si="65"/>
        <v>0</v>
      </c>
      <c r="P357" s="55">
        <f t="shared" si="65"/>
        <v>0</v>
      </c>
      <c r="Q357" s="55">
        <f t="shared" si="65"/>
        <v>0</v>
      </c>
      <c r="R357" s="55">
        <f t="shared" si="65"/>
        <v>0</v>
      </c>
      <c r="S357" s="55">
        <f t="shared" si="65"/>
        <v>0</v>
      </c>
      <c r="T357" s="55">
        <f t="shared" si="65"/>
        <v>0</v>
      </c>
      <c r="U357" s="55">
        <f t="shared" si="65"/>
        <v>0</v>
      </c>
      <c r="V357" s="55">
        <f t="shared" si="65"/>
        <v>0</v>
      </c>
      <c r="W357" s="55">
        <f t="shared" si="65"/>
        <v>0</v>
      </c>
      <c r="X357" s="55">
        <f t="shared" si="65"/>
        <v>0</v>
      </c>
      <c r="Y357" s="55">
        <f t="shared" si="65"/>
        <v>0</v>
      </c>
      <c r="Z357" s="55">
        <f t="shared" si="65"/>
        <v>0</v>
      </c>
      <c r="AA357" s="55">
        <f t="shared" si="65"/>
        <v>0</v>
      </c>
      <c r="AB357" s="55">
        <f t="shared" si="65"/>
        <v>0</v>
      </c>
      <c r="AC357" s="55">
        <f t="shared" si="65"/>
        <v>0</v>
      </c>
      <c r="AD357" s="55">
        <f t="shared" si="65"/>
        <v>0</v>
      </c>
      <c r="AE357" s="55">
        <f t="shared" si="65"/>
        <v>0</v>
      </c>
      <c r="AF357" s="55">
        <f t="shared" si="65"/>
        <v>0</v>
      </c>
      <c r="AG357" s="55">
        <f t="shared" si="65"/>
        <v>0</v>
      </c>
      <c r="AH357" s="55">
        <f t="shared" si="65"/>
        <v>0</v>
      </c>
      <c r="AI357" s="55">
        <f t="shared" si="65"/>
        <v>0</v>
      </c>
      <c r="AJ357" s="55">
        <f t="shared" si="65"/>
        <v>0</v>
      </c>
      <c r="AK357" s="55">
        <f t="shared" si="65"/>
        <v>0</v>
      </c>
      <c r="AL357" s="55">
        <f t="shared" si="65"/>
        <v>0</v>
      </c>
      <c r="AM357" s="55">
        <f t="shared" si="65"/>
        <v>0</v>
      </c>
      <c r="AN357" s="55">
        <f t="shared" si="65"/>
        <v>0</v>
      </c>
    </row>
    <row r="358" spans="4:40" ht="15" x14ac:dyDescent="0.25">
      <c r="D358" s="28" t="str">
        <f>+D306</f>
        <v>Farmaco 36</v>
      </c>
      <c r="E358" s="55">
        <v>0</v>
      </c>
      <c r="F358" s="55">
        <f t="shared" si="61"/>
        <v>0</v>
      </c>
      <c r="G358" s="55">
        <f t="shared" si="65"/>
        <v>0</v>
      </c>
      <c r="H358" s="55">
        <f t="shared" si="65"/>
        <v>0</v>
      </c>
      <c r="I358" s="55">
        <f t="shared" si="65"/>
        <v>0</v>
      </c>
      <c r="J358" s="55">
        <f t="shared" si="65"/>
        <v>0</v>
      </c>
      <c r="K358" s="55">
        <f t="shared" si="65"/>
        <v>0</v>
      </c>
      <c r="L358" s="55">
        <f t="shared" si="65"/>
        <v>0</v>
      </c>
      <c r="M358" s="55">
        <f t="shared" si="65"/>
        <v>0</v>
      </c>
      <c r="N358" s="55">
        <f t="shared" si="65"/>
        <v>0</v>
      </c>
      <c r="O358" s="55">
        <f t="shared" si="65"/>
        <v>0</v>
      </c>
      <c r="P358" s="55">
        <f t="shared" si="65"/>
        <v>0</v>
      </c>
      <c r="Q358" s="55">
        <f t="shared" si="65"/>
        <v>0</v>
      </c>
      <c r="R358" s="55">
        <f t="shared" si="65"/>
        <v>0</v>
      </c>
      <c r="S358" s="55">
        <f t="shared" si="65"/>
        <v>0</v>
      </c>
      <c r="T358" s="55">
        <f t="shared" si="65"/>
        <v>0</v>
      </c>
      <c r="U358" s="55">
        <f t="shared" si="65"/>
        <v>0</v>
      </c>
      <c r="V358" s="55">
        <f t="shared" si="65"/>
        <v>0</v>
      </c>
      <c r="W358" s="55">
        <f t="shared" si="65"/>
        <v>0</v>
      </c>
      <c r="X358" s="55">
        <f t="shared" si="65"/>
        <v>0</v>
      </c>
      <c r="Y358" s="55">
        <f t="shared" si="65"/>
        <v>0</v>
      </c>
      <c r="Z358" s="55">
        <f t="shared" si="65"/>
        <v>0</v>
      </c>
      <c r="AA358" s="55">
        <f t="shared" si="65"/>
        <v>0</v>
      </c>
      <c r="AB358" s="55">
        <f t="shared" si="65"/>
        <v>0</v>
      </c>
      <c r="AC358" s="55">
        <f t="shared" si="65"/>
        <v>0</v>
      </c>
      <c r="AD358" s="55">
        <f t="shared" si="65"/>
        <v>0</v>
      </c>
      <c r="AE358" s="55">
        <f t="shared" si="65"/>
        <v>0</v>
      </c>
      <c r="AF358" s="55">
        <f t="shared" si="65"/>
        <v>0</v>
      </c>
      <c r="AG358" s="55">
        <f t="shared" si="65"/>
        <v>0</v>
      </c>
      <c r="AH358" s="55">
        <f t="shared" si="65"/>
        <v>0</v>
      </c>
      <c r="AI358" s="55">
        <f t="shared" si="65"/>
        <v>0</v>
      </c>
      <c r="AJ358" s="55">
        <f t="shared" si="65"/>
        <v>0</v>
      </c>
      <c r="AK358" s="55">
        <f t="shared" si="65"/>
        <v>0</v>
      </c>
      <c r="AL358" s="55">
        <f t="shared" si="65"/>
        <v>0</v>
      </c>
      <c r="AM358" s="55">
        <f t="shared" si="65"/>
        <v>0</v>
      </c>
      <c r="AN358" s="55">
        <f t="shared" si="65"/>
        <v>0</v>
      </c>
    </row>
    <row r="359" spans="4:40" ht="15" x14ac:dyDescent="0.25">
      <c r="D359" s="28" t="str">
        <f t="shared" si="60"/>
        <v>Farmaco 37</v>
      </c>
      <c r="E359" s="55">
        <v>0</v>
      </c>
      <c r="F359" s="55">
        <f t="shared" si="61"/>
        <v>0</v>
      </c>
      <c r="G359" s="55">
        <f t="shared" si="65"/>
        <v>0</v>
      </c>
      <c r="H359" s="55">
        <f t="shared" si="65"/>
        <v>0</v>
      </c>
      <c r="I359" s="55">
        <f t="shared" si="65"/>
        <v>0</v>
      </c>
      <c r="J359" s="55">
        <f t="shared" si="65"/>
        <v>0</v>
      </c>
      <c r="K359" s="55">
        <f t="shared" si="65"/>
        <v>0</v>
      </c>
      <c r="L359" s="55">
        <f t="shared" si="65"/>
        <v>0</v>
      </c>
      <c r="M359" s="55">
        <f t="shared" si="65"/>
        <v>0</v>
      </c>
      <c r="N359" s="55">
        <f t="shared" si="65"/>
        <v>0</v>
      </c>
      <c r="O359" s="55">
        <f t="shared" si="65"/>
        <v>0</v>
      </c>
      <c r="P359" s="55">
        <f t="shared" si="65"/>
        <v>0</v>
      </c>
      <c r="Q359" s="55">
        <f t="shared" si="65"/>
        <v>0</v>
      </c>
      <c r="R359" s="55">
        <f t="shared" si="65"/>
        <v>0</v>
      </c>
      <c r="S359" s="55">
        <f t="shared" si="65"/>
        <v>0</v>
      </c>
      <c r="T359" s="55">
        <f t="shared" si="65"/>
        <v>0</v>
      </c>
      <c r="U359" s="55">
        <f t="shared" si="65"/>
        <v>0</v>
      </c>
      <c r="V359" s="55">
        <f t="shared" si="65"/>
        <v>0</v>
      </c>
      <c r="W359" s="55">
        <f t="shared" si="65"/>
        <v>0</v>
      </c>
      <c r="X359" s="55">
        <f t="shared" si="65"/>
        <v>0</v>
      </c>
      <c r="Y359" s="55">
        <f t="shared" si="65"/>
        <v>0</v>
      </c>
      <c r="Z359" s="55">
        <f t="shared" si="65"/>
        <v>0</v>
      </c>
      <c r="AA359" s="55">
        <f t="shared" si="65"/>
        <v>0</v>
      </c>
      <c r="AB359" s="55">
        <f t="shared" si="65"/>
        <v>0</v>
      </c>
      <c r="AC359" s="55">
        <f t="shared" si="65"/>
        <v>0</v>
      </c>
      <c r="AD359" s="55">
        <f t="shared" si="65"/>
        <v>0</v>
      </c>
      <c r="AE359" s="55">
        <f t="shared" si="65"/>
        <v>0</v>
      </c>
      <c r="AF359" s="55">
        <f t="shared" si="65"/>
        <v>0</v>
      </c>
      <c r="AG359" s="55">
        <f t="shared" si="65"/>
        <v>0</v>
      </c>
      <c r="AH359" s="55">
        <f t="shared" si="65"/>
        <v>0</v>
      </c>
      <c r="AI359" s="55">
        <f t="shared" si="65"/>
        <v>0</v>
      </c>
      <c r="AJ359" s="55">
        <f t="shared" si="65"/>
        <v>0</v>
      </c>
      <c r="AK359" s="55">
        <f t="shared" si="65"/>
        <v>0</v>
      </c>
      <c r="AL359" s="55">
        <f t="shared" si="65"/>
        <v>0</v>
      </c>
      <c r="AM359" s="55">
        <f t="shared" si="65"/>
        <v>0</v>
      </c>
      <c r="AN359" s="55">
        <f t="shared" si="65"/>
        <v>0</v>
      </c>
    </row>
    <row r="360" spans="4:40" ht="15" x14ac:dyDescent="0.25">
      <c r="D360" s="28" t="str">
        <f t="shared" si="60"/>
        <v>Farmaco 38</v>
      </c>
      <c r="E360" s="55">
        <v>0</v>
      </c>
      <c r="F360" s="55">
        <f t="shared" si="61"/>
        <v>0</v>
      </c>
      <c r="G360" s="55">
        <f t="shared" si="65"/>
        <v>0</v>
      </c>
      <c r="H360" s="55">
        <f t="shared" si="65"/>
        <v>0</v>
      </c>
      <c r="I360" s="55">
        <f t="shared" si="65"/>
        <v>0</v>
      </c>
      <c r="J360" s="55">
        <f t="shared" si="65"/>
        <v>0</v>
      </c>
      <c r="K360" s="55">
        <f t="shared" si="65"/>
        <v>0</v>
      </c>
      <c r="L360" s="55">
        <f t="shared" si="65"/>
        <v>0</v>
      </c>
      <c r="M360" s="55">
        <f t="shared" si="65"/>
        <v>0</v>
      </c>
      <c r="N360" s="55">
        <f t="shared" si="65"/>
        <v>0</v>
      </c>
      <c r="O360" s="55">
        <f t="shared" si="65"/>
        <v>0</v>
      </c>
      <c r="P360" s="55">
        <f t="shared" si="65"/>
        <v>0</v>
      </c>
      <c r="Q360" s="55">
        <f t="shared" si="65"/>
        <v>0</v>
      </c>
      <c r="R360" s="55">
        <f t="shared" si="65"/>
        <v>0</v>
      </c>
      <c r="S360" s="55">
        <f t="shared" si="65"/>
        <v>0</v>
      </c>
      <c r="T360" s="55">
        <f t="shared" si="65"/>
        <v>0</v>
      </c>
      <c r="U360" s="55">
        <f t="shared" si="65"/>
        <v>0</v>
      </c>
      <c r="V360" s="55">
        <f t="shared" si="65"/>
        <v>0</v>
      </c>
      <c r="W360" s="55">
        <f t="shared" si="65"/>
        <v>0</v>
      </c>
      <c r="X360" s="55">
        <f t="shared" si="65"/>
        <v>0</v>
      </c>
      <c r="Y360" s="55">
        <f t="shared" si="65"/>
        <v>0</v>
      </c>
      <c r="Z360" s="55">
        <f t="shared" si="65"/>
        <v>0</v>
      </c>
      <c r="AA360" s="55">
        <f t="shared" si="65"/>
        <v>0</v>
      </c>
      <c r="AB360" s="55">
        <f t="shared" si="65"/>
        <v>0</v>
      </c>
      <c r="AC360" s="55">
        <f t="shared" si="65"/>
        <v>0</v>
      </c>
      <c r="AD360" s="55">
        <f t="shared" si="65"/>
        <v>0</v>
      </c>
      <c r="AE360" s="55">
        <f t="shared" si="65"/>
        <v>0</v>
      </c>
      <c r="AF360" s="55">
        <f t="shared" si="65"/>
        <v>0</v>
      </c>
      <c r="AG360" s="55">
        <f t="shared" si="65"/>
        <v>0</v>
      </c>
      <c r="AH360" s="55">
        <f t="shared" si="65"/>
        <v>0</v>
      </c>
      <c r="AI360" s="55">
        <f t="shared" si="65"/>
        <v>0</v>
      </c>
      <c r="AJ360" s="55">
        <f t="shared" si="65"/>
        <v>0</v>
      </c>
      <c r="AK360" s="55">
        <f t="shared" si="65"/>
        <v>0</v>
      </c>
      <c r="AL360" s="55">
        <f t="shared" si="65"/>
        <v>0</v>
      </c>
      <c r="AM360" s="55">
        <f t="shared" ref="G360:AN368" si="66">+AM308-AL308</f>
        <v>0</v>
      </c>
      <c r="AN360" s="55">
        <f t="shared" si="66"/>
        <v>0</v>
      </c>
    </row>
    <row r="361" spans="4:40" ht="15" x14ac:dyDescent="0.25">
      <c r="D361" s="28" t="str">
        <f t="shared" si="60"/>
        <v>Farmaco 39</v>
      </c>
      <c r="E361" s="55">
        <v>0</v>
      </c>
      <c r="F361" s="55">
        <f t="shared" si="61"/>
        <v>0</v>
      </c>
      <c r="G361" s="55">
        <f t="shared" si="66"/>
        <v>0</v>
      </c>
      <c r="H361" s="55">
        <f t="shared" si="66"/>
        <v>0</v>
      </c>
      <c r="I361" s="55">
        <f t="shared" si="66"/>
        <v>0</v>
      </c>
      <c r="J361" s="55">
        <f t="shared" si="66"/>
        <v>0</v>
      </c>
      <c r="K361" s="55">
        <f t="shared" si="66"/>
        <v>0</v>
      </c>
      <c r="L361" s="55">
        <f t="shared" si="66"/>
        <v>0</v>
      </c>
      <c r="M361" s="55">
        <f t="shared" si="66"/>
        <v>0</v>
      </c>
      <c r="N361" s="55">
        <f t="shared" si="66"/>
        <v>0</v>
      </c>
      <c r="O361" s="55">
        <f t="shared" si="66"/>
        <v>0</v>
      </c>
      <c r="P361" s="55">
        <f t="shared" si="66"/>
        <v>0</v>
      </c>
      <c r="Q361" s="55">
        <f t="shared" si="66"/>
        <v>0</v>
      </c>
      <c r="R361" s="55">
        <f t="shared" si="66"/>
        <v>0</v>
      </c>
      <c r="S361" s="55">
        <f t="shared" si="66"/>
        <v>0</v>
      </c>
      <c r="T361" s="55">
        <f t="shared" si="66"/>
        <v>0</v>
      </c>
      <c r="U361" s="55">
        <f t="shared" si="66"/>
        <v>0</v>
      </c>
      <c r="V361" s="55">
        <f t="shared" si="66"/>
        <v>0</v>
      </c>
      <c r="W361" s="55">
        <f t="shared" si="66"/>
        <v>0</v>
      </c>
      <c r="X361" s="55">
        <f t="shared" si="66"/>
        <v>0</v>
      </c>
      <c r="Y361" s="55">
        <f t="shared" si="66"/>
        <v>0</v>
      </c>
      <c r="Z361" s="55">
        <f t="shared" si="66"/>
        <v>0</v>
      </c>
      <c r="AA361" s="55">
        <f t="shared" si="66"/>
        <v>0</v>
      </c>
      <c r="AB361" s="55">
        <f t="shared" si="66"/>
        <v>0</v>
      </c>
      <c r="AC361" s="55">
        <f t="shared" si="66"/>
        <v>0</v>
      </c>
      <c r="AD361" s="55">
        <f t="shared" si="66"/>
        <v>0</v>
      </c>
      <c r="AE361" s="55">
        <f t="shared" si="66"/>
        <v>0</v>
      </c>
      <c r="AF361" s="55">
        <f t="shared" si="66"/>
        <v>0</v>
      </c>
      <c r="AG361" s="55">
        <f t="shared" si="66"/>
        <v>0</v>
      </c>
      <c r="AH361" s="55">
        <f t="shared" si="66"/>
        <v>0</v>
      </c>
      <c r="AI361" s="55">
        <f t="shared" si="66"/>
        <v>0</v>
      </c>
      <c r="AJ361" s="55">
        <f t="shared" si="66"/>
        <v>0</v>
      </c>
      <c r="AK361" s="55">
        <f t="shared" si="66"/>
        <v>0</v>
      </c>
      <c r="AL361" s="55">
        <f t="shared" si="66"/>
        <v>0</v>
      </c>
      <c r="AM361" s="55">
        <f t="shared" si="66"/>
        <v>0</v>
      </c>
      <c r="AN361" s="55">
        <f t="shared" si="66"/>
        <v>0</v>
      </c>
    </row>
    <row r="362" spans="4:40" ht="15" x14ac:dyDescent="0.25">
      <c r="D362" s="28" t="str">
        <f t="shared" si="60"/>
        <v>Farmaco 40</v>
      </c>
      <c r="E362" s="55">
        <v>0</v>
      </c>
      <c r="F362" s="55">
        <f t="shared" si="61"/>
        <v>0</v>
      </c>
      <c r="G362" s="55">
        <f t="shared" si="66"/>
        <v>0</v>
      </c>
      <c r="H362" s="55">
        <f t="shared" si="66"/>
        <v>0</v>
      </c>
      <c r="I362" s="55">
        <f t="shared" si="66"/>
        <v>0</v>
      </c>
      <c r="J362" s="55">
        <f t="shared" si="66"/>
        <v>0</v>
      </c>
      <c r="K362" s="55">
        <f t="shared" si="66"/>
        <v>0</v>
      </c>
      <c r="L362" s="55">
        <f t="shared" si="66"/>
        <v>0</v>
      </c>
      <c r="M362" s="55">
        <f t="shared" si="66"/>
        <v>0</v>
      </c>
      <c r="N362" s="55">
        <f t="shared" si="66"/>
        <v>0</v>
      </c>
      <c r="O362" s="55">
        <f t="shared" si="66"/>
        <v>0</v>
      </c>
      <c r="P362" s="55">
        <f t="shared" si="66"/>
        <v>0</v>
      </c>
      <c r="Q362" s="55">
        <f t="shared" si="66"/>
        <v>0</v>
      </c>
      <c r="R362" s="55">
        <f t="shared" si="66"/>
        <v>0</v>
      </c>
      <c r="S362" s="55">
        <f t="shared" si="66"/>
        <v>0</v>
      </c>
      <c r="T362" s="55">
        <f t="shared" si="66"/>
        <v>0</v>
      </c>
      <c r="U362" s="55">
        <f t="shared" si="66"/>
        <v>0</v>
      </c>
      <c r="V362" s="55">
        <f t="shared" si="66"/>
        <v>0</v>
      </c>
      <c r="W362" s="55">
        <f t="shared" si="66"/>
        <v>0</v>
      </c>
      <c r="X362" s="55">
        <f t="shared" si="66"/>
        <v>0</v>
      </c>
      <c r="Y362" s="55">
        <f t="shared" si="66"/>
        <v>0</v>
      </c>
      <c r="Z362" s="55">
        <f t="shared" si="66"/>
        <v>0</v>
      </c>
      <c r="AA362" s="55">
        <f t="shared" si="66"/>
        <v>0</v>
      </c>
      <c r="AB362" s="55">
        <f t="shared" si="66"/>
        <v>0</v>
      </c>
      <c r="AC362" s="55">
        <f t="shared" si="66"/>
        <v>0</v>
      </c>
      <c r="AD362" s="55">
        <f t="shared" si="66"/>
        <v>0</v>
      </c>
      <c r="AE362" s="55">
        <f t="shared" si="66"/>
        <v>0</v>
      </c>
      <c r="AF362" s="55">
        <f t="shared" si="66"/>
        <v>0</v>
      </c>
      <c r="AG362" s="55">
        <f t="shared" si="66"/>
        <v>0</v>
      </c>
      <c r="AH362" s="55">
        <f t="shared" si="66"/>
        <v>0</v>
      </c>
      <c r="AI362" s="55">
        <f t="shared" si="66"/>
        <v>0</v>
      </c>
      <c r="AJ362" s="55">
        <f t="shared" si="66"/>
        <v>0</v>
      </c>
      <c r="AK362" s="55">
        <f t="shared" si="66"/>
        <v>0</v>
      </c>
      <c r="AL362" s="55">
        <f t="shared" si="66"/>
        <v>0</v>
      </c>
      <c r="AM362" s="55">
        <f t="shared" si="66"/>
        <v>0</v>
      </c>
      <c r="AN362" s="55">
        <f t="shared" si="66"/>
        <v>0</v>
      </c>
    </row>
    <row r="363" spans="4:40" ht="15" x14ac:dyDescent="0.25">
      <c r="D363" s="28" t="str">
        <f t="shared" si="60"/>
        <v>Farmaco 41</v>
      </c>
      <c r="E363" s="55">
        <v>0</v>
      </c>
      <c r="F363" s="55">
        <f t="shared" si="61"/>
        <v>0</v>
      </c>
      <c r="G363" s="55">
        <f t="shared" si="66"/>
        <v>0</v>
      </c>
      <c r="H363" s="55">
        <f t="shared" si="66"/>
        <v>0</v>
      </c>
      <c r="I363" s="55">
        <f t="shared" si="66"/>
        <v>0</v>
      </c>
      <c r="J363" s="55">
        <f t="shared" si="66"/>
        <v>0</v>
      </c>
      <c r="K363" s="55">
        <f t="shared" si="66"/>
        <v>0</v>
      </c>
      <c r="L363" s="55">
        <f t="shared" si="66"/>
        <v>0</v>
      </c>
      <c r="M363" s="55">
        <f t="shared" si="66"/>
        <v>0</v>
      </c>
      <c r="N363" s="55">
        <f t="shared" si="66"/>
        <v>0</v>
      </c>
      <c r="O363" s="55">
        <f t="shared" si="66"/>
        <v>0</v>
      </c>
      <c r="P363" s="55">
        <f t="shared" si="66"/>
        <v>0</v>
      </c>
      <c r="Q363" s="55">
        <f t="shared" si="66"/>
        <v>0</v>
      </c>
      <c r="R363" s="55">
        <f t="shared" si="66"/>
        <v>0</v>
      </c>
      <c r="S363" s="55">
        <f t="shared" si="66"/>
        <v>0</v>
      </c>
      <c r="T363" s="55">
        <f t="shared" si="66"/>
        <v>0</v>
      </c>
      <c r="U363" s="55">
        <f t="shared" si="66"/>
        <v>0</v>
      </c>
      <c r="V363" s="55">
        <f t="shared" si="66"/>
        <v>0</v>
      </c>
      <c r="W363" s="55">
        <f t="shared" si="66"/>
        <v>0</v>
      </c>
      <c r="X363" s="55">
        <f t="shared" si="66"/>
        <v>0</v>
      </c>
      <c r="Y363" s="55">
        <f t="shared" si="66"/>
        <v>0</v>
      </c>
      <c r="Z363" s="55">
        <f t="shared" si="66"/>
        <v>0</v>
      </c>
      <c r="AA363" s="55">
        <f t="shared" si="66"/>
        <v>0</v>
      </c>
      <c r="AB363" s="55">
        <f t="shared" si="66"/>
        <v>0</v>
      </c>
      <c r="AC363" s="55">
        <f t="shared" si="66"/>
        <v>0</v>
      </c>
      <c r="AD363" s="55">
        <f t="shared" si="66"/>
        <v>0</v>
      </c>
      <c r="AE363" s="55">
        <f t="shared" si="66"/>
        <v>0</v>
      </c>
      <c r="AF363" s="55">
        <f t="shared" si="66"/>
        <v>0</v>
      </c>
      <c r="AG363" s="55">
        <f t="shared" si="66"/>
        <v>0</v>
      </c>
      <c r="AH363" s="55">
        <f t="shared" si="66"/>
        <v>0</v>
      </c>
      <c r="AI363" s="55">
        <f t="shared" si="66"/>
        <v>0</v>
      </c>
      <c r="AJ363" s="55">
        <f t="shared" si="66"/>
        <v>0</v>
      </c>
      <c r="AK363" s="55">
        <f t="shared" si="66"/>
        <v>0</v>
      </c>
      <c r="AL363" s="55">
        <f t="shared" si="66"/>
        <v>0</v>
      </c>
      <c r="AM363" s="55">
        <f t="shared" si="66"/>
        <v>0</v>
      </c>
      <c r="AN363" s="55">
        <f t="shared" si="66"/>
        <v>0</v>
      </c>
    </row>
    <row r="364" spans="4:40" ht="15" x14ac:dyDescent="0.25">
      <c r="D364" s="28" t="str">
        <f t="shared" si="60"/>
        <v>Farmaco 42</v>
      </c>
      <c r="E364" s="55">
        <v>0</v>
      </c>
      <c r="F364" s="55">
        <f t="shared" si="61"/>
        <v>0</v>
      </c>
      <c r="G364" s="55">
        <f t="shared" si="66"/>
        <v>0</v>
      </c>
      <c r="H364" s="55">
        <f t="shared" si="66"/>
        <v>0</v>
      </c>
      <c r="I364" s="55">
        <f t="shared" si="66"/>
        <v>0</v>
      </c>
      <c r="J364" s="55">
        <f t="shared" si="66"/>
        <v>0</v>
      </c>
      <c r="K364" s="55">
        <f t="shared" si="66"/>
        <v>0</v>
      </c>
      <c r="L364" s="55">
        <f t="shared" si="66"/>
        <v>0</v>
      </c>
      <c r="M364" s="55">
        <f t="shared" si="66"/>
        <v>0</v>
      </c>
      <c r="N364" s="55">
        <f t="shared" si="66"/>
        <v>0</v>
      </c>
      <c r="O364" s="55">
        <f t="shared" si="66"/>
        <v>0</v>
      </c>
      <c r="P364" s="55">
        <f t="shared" si="66"/>
        <v>0</v>
      </c>
      <c r="Q364" s="55">
        <f t="shared" si="66"/>
        <v>0</v>
      </c>
      <c r="R364" s="55">
        <f t="shared" si="66"/>
        <v>0</v>
      </c>
      <c r="S364" s="55">
        <f t="shared" si="66"/>
        <v>0</v>
      </c>
      <c r="T364" s="55">
        <f t="shared" si="66"/>
        <v>0</v>
      </c>
      <c r="U364" s="55">
        <f t="shared" si="66"/>
        <v>0</v>
      </c>
      <c r="V364" s="55">
        <f t="shared" si="66"/>
        <v>0</v>
      </c>
      <c r="W364" s="55">
        <f t="shared" si="66"/>
        <v>0</v>
      </c>
      <c r="X364" s="55">
        <f t="shared" si="66"/>
        <v>0</v>
      </c>
      <c r="Y364" s="55">
        <f t="shared" si="66"/>
        <v>0</v>
      </c>
      <c r="Z364" s="55">
        <f t="shared" si="66"/>
        <v>0</v>
      </c>
      <c r="AA364" s="55">
        <f t="shared" si="66"/>
        <v>0</v>
      </c>
      <c r="AB364" s="55">
        <f t="shared" si="66"/>
        <v>0</v>
      </c>
      <c r="AC364" s="55">
        <f t="shared" si="66"/>
        <v>0</v>
      </c>
      <c r="AD364" s="55">
        <f t="shared" si="66"/>
        <v>0</v>
      </c>
      <c r="AE364" s="55">
        <f t="shared" si="66"/>
        <v>0</v>
      </c>
      <c r="AF364" s="55">
        <f t="shared" si="66"/>
        <v>0</v>
      </c>
      <c r="AG364" s="55">
        <f t="shared" si="66"/>
        <v>0</v>
      </c>
      <c r="AH364" s="55">
        <f t="shared" si="66"/>
        <v>0</v>
      </c>
      <c r="AI364" s="55">
        <f t="shared" si="66"/>
        <v>0</v>
      </c>
      <c r="AJ364" s="55">
        <f t="shared" si="66"/>
        <v>0</v>
      </c>
      <c r="AK364" s="55">
        <f t="shared" si="66"/>
        <v>0</v>
      </c>
      <c r="AL364" s="55">
        <f t="shared" si="66"/>
        <v>0</v>
      </c>
      <c r="AM364" s="55">
        <f t="shared" si="66"/>
        <v>0</v>
      </c>
      <c r="AN364" s="55">
        <f t="shared" si="66"/>
        <v>0</v>
      </c>
    </row>
    <row r="365" spans="4:40" ht="15" x14ac:dyDescent="0.25">
      <c r="D365" s="28" t="str">
        <f t="shared" si="60"/>
        <v>Farmaco 43</v>
      </c>
      <c r="E365" s="55">
        <v>0</v>
      </c>
      <c r="F365" s="55">
        <f t="shared" si="61"/>
        <v>0</v>
      </c>
      <c r="G365" s="55">
        <f t="shared" si="66"/>
        <v>0</v>
      </c>
      <c r="H365" s="55">
        <f t="shared" si="66"/>
        <v>0</v>
      </c>
      <c r="I365" s="55">
        <f t="shared" si="66"/>
        <v>0</v>
      </c>
      <c r="J365" s="55">
        <f t="shared" si="66"/>
        <v>0</v>
      </c>
      <c r="K365" s="55">
        <f t="shared" si="66"/>
        <v>0</v>
      </c>
      <c r="L365" s="55">
        <f t="shared" si="66"/>
        <v>0</v>
      </c>
      <c r="M365" s="55">
        <f t="shared" si="66"/>
        <v>0</v>
      </c>
      <c r="N365" s="55">
        <f t="shared" si="66"/>
        <v>0</v>
      </c>
      <c r="O365" s="55">
        <f t="shared" si="66"/>
        <v>0</v>
      </c>
      <c r="P365" s="55">
        <f t="shared" si="66"/>
        <v>0</v>
      </c>
      <c r="Q365" s="55">
        <f t="shared" si="66"/>
        <v>0</v>
      </c>
      <c r="R365" s="55">
        <f t="shared" si="66"/>
        <v>0</v>
      </c>
      <c r="S365" s="55">
        <f t="shared" si="66"/>
        <v>0</v>
      </c>
      <c r="T365" s="55">
        <f t="shared" si="66"/>
        <v>0</v>
      </c>
      <c r="U365" s="55">
        <f t="shared" si="66"/>
        <v>0</v>
      </c>
      <c r="V365" s="55">
        <f t="shared" si="66"/>
        <v>0</v>
      </c>
      <c r="W365" s="55">
        <f t="shared" si="66"/>
        <v>0</v>
      </c>
      <c r="X365" s="55">
        <f t="shared" si="66"/>
        <v>0</v>
      </c>
      <c r="Y365" s="55">
        <f t="shared" si="66"/>
        <v>0</v>
      </c>
      <c r="Z365" s="55">
        <f t="shared" si="66"/>
        <v>0</v>
      </c>
      <c r="AA365" s="55">
        <f t="shared" si="66"/>
        <v>0</v>
      </c>
      <c r="AB365" s="55">
        <f t="shared" si="66"/>
        <v>0</v>
      </c>
      <c r="AC365" s="55">
        <f t="shared" si="66"/>
        <v>0</v>
      </c>
      <c r="AD365" s="55">
        <f t="shared" si="66"/>
        <v>0</v>
      </c>
      <c r="AE365" s="55">
        <f t="shared" si="66"/>
        <v>0</v>
      </c>
      <c r="AF365" s="55">
        <f t="shared" si="66"/>
        <v>0</v>
      </c>
      <c r="AG365" s="55">
        <f t="shared" si="66"/>
        <v>0</v>
      </c>
      <c r="AH365" s="55">
        <f t="shared" si="66"/>
        <v>0</v>
      </c>
      <c r="AI365" s="55">
        <f t="shared" si="66"/>
        <v>0</v>
      </c>
      <c r="AJ365" s="55">
        <f t="shared" si="66"/>
        <v>0</v>
      </c>
      <c r="AK365" s="55">
        <f t="shared" si="66"/>
        <v>0</v>
      </c>
      <c r="AL365" s="55">
        <f t="shared" si="66"/>
        <v>0</v>
      </c>
      <c r="AM365" s="55">
        <f t="shared" si="66"/>
        <v>0</v>
      </c>
      <c r="AN365" s="55">
        <f t="shared" si="66"/>
        <v>0</v>
      </c>
    </row>
    <row r="366" spans="4:40" ht="15" x14ac:dyDescent="0.25">
      <c r="D366" s="28" t="str">
        <f t="shared" si="60"/>
        <v>Farmaco 44</v>
      </c>
      <c r="E366" s="55">
        <v>0</v>
      </c>
      <c r="F366" s="55">
        <f t="shared" si="61"/>
        <v>0</v>
      </c>
      <c r="G366" s="55">
        <f t="shared" si="66"/>
        <v>0</v>
      </c>
      <c r="H366" s="55">
        <f t="shared" si="66"/>
        <v>0</v>
      </c>
      <c r="I366" s="55">
        <f t="shared" si="66"/>
        <v>0</v>
      </c>
      <c r="J366" s="55">
        <f t="shared" si="66"/>
        <v>0</v>
      </c>
      <c r="K366" s="55">
        <f t="shared" si="66"/>
        <v>0</v>
      </c>
      <c r="L366" s="55">
        <f t="shared" si="66"/>
        <v>0</v>
      </c>
      <c r="M366" s="55">
        <f t="shared" si="66"/>
        <v>0</v>
      </c>
      <c r="N366" s="55">
        <f t="shared" si="66"/>
        <v>0</v>
      </c>
      <c r="O366" s="55">
        <f t="shared" si="66"/>
        <v>0</v>
      </c>
      <c r="P366" s="55">
        <f t="shared" si="66"/>
        <v>0</v>
      </c>
      <c r="Q366" s="55">
        <f t="shared" si="66"/>
        <v>0</v>
      </c>
      <c r="R366" s="55">
        <f t="shared" si="66"/>
        <v>0</v>
      </c>
      <c r="S366" s="55">
        <f t="shared" si="66"/>
        <v>0</v>
      </c>
      <c r="T366" s="55">
        <f t="shared" si="66"/>
        <v>0</v>
      </c>
      <c r="U366" s="55">
        <f t="shared" si="66"/>
        <v>0</v>
      </c>
      <c r="V366" s="55">
        <f t="shared" si="66"/>
        <v>0</v>
      </c>
      <c r="W366" s="55">
        <f t="shared" si="66"/>
        <v>0</v>
      </c>
      <c r="X366" s="55">
        <f t="shared" si="66"/>
        <v>0</v>
      </c>
      <c r="Y366" s="55">
        <f t="shared" si="66"/>
        <v>0</v>
      </c>
      <c r="Z366" s="55">
        <f t="shared" si="66"/>
        <v>0</v>
      </c>
      <c r="AA366" s="55">
        <f t="shared" si="66"/>
        <v>0</v>
      </c>
      <c r="AB366" s="55">
        <f t="shared" si="66"/>
        <v>0</v>
      </c>
      <c r="AC366" s="55">
        <f t="shared" si="66"/>
        <v>0</v>
      </c>
      <c r="AD366" s="55">
        <f t="shared" si="66"/>
        <v>0</v>
      </c>
      <c r="AE366" s="55">
        <f t="shared" si="66"/>
        <v>0</v>
      </c>
      <c r="AF366" s="55">
        <f t="shared" si="66"/>
        <v>0</v>
      </c>
      <c r="AG366" s="55">
        <f t="shared" si="66"/>
        <v>0</v>
      </c>
      <c r="AH366" s="55">
        <f t="shared" si="66"/>
        <v>0</v>
      </c>
      <c r="AI366" s="55">
        <f t="shared" si="66"/>
        <v>0</v>
      </c>
      <c r="AJ366" s="55">
        <f t="shared" si="66"/>
        <v>0</v>
      </c>
      <c r="AK366" s="55">
        <f t="shared" si="66"/>
        <v>0</v>
      </c>
      <c r="AL366" s="55">
        <f t="shared" si="66"/>
        <v>0</v>
      </c>
      <c r="AM366" s="55">
        <f t="shared" si="66"/>
        <v>0</v>
      </c>
      <c r="AN366" s="55">
        <f t="shared" si="66"/>
        <v>0</v>
      </c>
    </row>
    <row r="367" spans="4:40" ht="15" x14ac:dyDescent="0.25">
      <c r="D367" s="28" t="str">
        <f>+D315</f>
        <v>Farmaco 45</v>
      </c>
      <c r="E367" s="55">
        <v>0</v>
      </c>
      <c r="F367" s="55">
        <f t="shared" si="61"/>
        <v>0</v>
      </c>
      <c r="G367" s="55">
        <f t="shared" si="66"/>
        <v>0</v>
      </c>
      <c r="H367" s="55">
        <f t="shared" si="66"/>
        <v>0</v>
      </c>
      <c r="I367" s="55">
        <f t="shared" si="66"/>
        <v>0</v>
      </c>
      <c r="J367" s="55">
        <f t="shared" si="66"/>
        <v>0</v>
      </c>
      <c r="K367" s="55">
        <f t="shared" si="66"/>
        <v>0</v>
      </c>
      <c r="L367" s="55">
        <f t="shared" si="66"/>
        <v>0</v>
      </c>
      <c r="M367" s="55">
        <f t="shared" si="66"/>
        <v>0</v>
      </c>
      <c r="N367" s="55">
        <f t="shared" si="66"/>
        <v>0</v>
      </c>
      <c r="O367" s="55">
        <f t="shared" si="66"/>
        <v>0</v>
      </c>
      <c r="P367" s="55">
        <f t="shared" si="66"/>
        <v>0</v>
      </c>
      <c r="Q367" s="55">
        <f t="shared" si="66"/>
        <v>0</v>
      </c>
      <c r="R367" s="55">
        <f t="shared" si="66"/>
        <v>0</v>
      </c>
      <c r="S367" s="55">
        <f t="shared" si="66"/>
        <v>0</v>
      </c>
      <c r="T367" s="55">
        <f t="shared" si="66"/>
        <v>0</v>
      </c>
      <c r="U367" s="55">
        <f t="shared" si="66"/>
        <v>0</v>
      </c>
      <c r="V367" s="55">
        <f t="shared" si="66"/>
        <v>0</v>
      </c>
      <c r="W367" s="55">
        <f t="shared" si="66"/>
        <v>0</v>
      </c>
      <c r="X367" s="55">
        <f t="shared" si="66"/>
        <v>0</v>
      </c>
      <c r="Y367" s="55">
        <f t="shared" si="66"/>
        <v>0</v>
      </c>
      <c r="Z367" s="55">
        <f t="shared" si="66"/>
        <v>0</v>
      </c>
      <c r="AA367" s="55">
        <f t="shared" si="66"/>
        <v>0</v>
      </c>
      <c r="AB367" s="55">
        <f t="shared" si="66"/>
        <v>0</v>
      </c>
      <c r="AC367" s="55">
        <f t="shared" si="66"/>
        <v>0</v>
      </c>
      <c r="AD367" s="55">
        <f t="shared" si="66"/>
        <v>0</v>
      </c>
      <c r="AE367" s="55">
        <f t="shared" si="66"/>
        <v>0</v>
      </c>
      <c r="AF367" s="55">
        <f t="shared" si="66"/>
        <v>0</v>
      </c>
      <c r="AG367" s="55">
        <f t="shared" si="66"/>
        <v>0</v>
      </c>
      <c r="AH367" s="55">
        <f t="shared" si="66"/>
        <v>0</v>
      </c>
      <c r="AI367" s="55">
        <f t="shared" si="66"/>
        <v>0</v>
      </c>
      <c r="AJ367" s="55">
        <f t="shared" si="66"/>
        <v>0</v>
      </c>
      <c r="AK367" s="55">
        <f t="shared" si="66"/>
        <v>0</v>
      </c>
      <c r="AL367" s="55">
        <f t="shared" si="66"/>
        <v>0</v>
      </c>
      <c r="AM367" s="55">
        <f t="shared" si="66"/>
        <v>0</v>
      </c>
      <c r="AN367" s="55">
        <f t="shared" si="66"/>
        <v>0</v>
      </c>
    </row>
    <row r="368" spans="4:40" ht="15" x14ac:dyDescent="0.25">
      <c r="D368" s="28" t="str">
        <f t="shared" si="60"/>
        <v>Farmaco 46</v>
      </c>
      <c r="E368" s="55">
        <v>0</v>
      </c>
      <c r="F368" s="55">
        <f t="shared" si="61"/>
        <v>0</v>
      </c>
      <c r="G368" s="55">
        <f t="shared" si="66"/>
        <v>0</v>
      </c>
      <c r="H368" s="55">
        <f t="shared" si="66"/>
        <v>0</v>
      </c>
      <c r="I368" s="55">
        <f t="shared" si="66"/>
        <v>0</v>
      </c>
      <c r="J368" s="55">
        <f t="shared" si="66"/>
        <v>0</v>
      </c>
      <c r="K368" s="55">
        <f t="shared" si="66"/>
        <v>0</v>
      </c>
      <c r="L368" s="55">
        <f t="shared" si="66"/>
        <v>0</v>
      </c>
      <c r="M368" s="55">
        <f t="shared" si="66"/>
        <v>0</v>
      </c>
      <c r="N368" s="55">
        <f t="shared" si="66"/>
        <v>0</v>
      </c>
      <c r="O368" s="55">
        <f t="shared" si="66"/>
        <v>0</v>
      </c>
      <c r="P368" s="55">
        <f t="shared" si="66"/>
        <v>0</v>
      </c>
      <c r="Q368" s="55">
        <f t="shared" si="66"/>
        <v>0</v>
      </c>
      <c r="R368" s="55">
        <f t="shared" si="66"/>
        <v>0</v>
      </c>
      <c r="S368" s="55">
        <f t="shared" si="66"/>
        <v>0</v>
      </c>
      <c r="T368" s="55">
        <f t="shared" si="66"/>
        <v>0</v>
      </c>
      <c r="U368" s="55">
        <f t="shared" si="66"/>
        <v>0</v>
      </c>
      <c r="V368" s="55">
        <f t="shared" ref="G368:AN372" si="67">+V316-U316</f>
        <v>0</v>
      </c>
      <c r="W368" s="55">
        <f t="shared" si="67"/>
        <v>0</v>
      </c>
      <c r="X368" s="55">
        <f t="shared" si="67"/>
        <v>0</v>
      </c>
      <c r="Y368" s="55">
        <f t="shared" si="67"/>
        <v>0</v>
      </c>
      <c r="Z368" s="55">
        <f t="shared" si="67"/>
        <v>0</v>
      </c>
      <c r="AA368" s="55">
        <f t="shared" si="67"/>
        <v>0</v>
      </c>
      <c r="AB368" s="55">
        <f t="shared" si="67"/>
        <v>0</v>
      </c>
      <c r="AC368" s="55">
        <f t="shared" si="67"/>
        <v>0</v>
      </c>
      <c r="AD368" s="55">
        <f t="shared" si="67"/>
        <v>0</v>
      </c>
      <c r="AE368" s="55">
        <f t="shared" si="67"/>
        <v>0</v>
      </c>
      <c r="AF368" s="55">
        <f t="shared" si="67"/>
        <v>0</v>
      </c>
      <c r="AG368" s="55">
        <f t="shared" si="67"/>
        <v>0</v>
      </c>
      <c r="AH368" s="55">
        <f t="shared" si="67"/>
        <v>0</v>
      </c>
      <c r="AI368" s="55">
        <f t="shared" si="67"/>
        <v>0</v>
      </c>
      <c r="AJ368" s="55">
        <f t="shared" si="67"/>
        <v>0</v>
      </c>
      <c r="AK368" s="55">
        <f t="shared" si="67"/>
        <v>0</v>
      </c>
      <c r="AL368" s="55">
        <f t="shared" si="67"/>
        <v>0</v>
      </c>
      <c r="AM368" s="55">
        <f t="shared" si="67"/>
        <v>0</v>
      </c>
      <c r="AN368" s="55">
        <f t="shared" si="67"/>
        <v>0</v>
      </c>
    </row>
    <row r="369" spans="4:40" ht="15" x14ac:dyDescent="0.25">
      <c r="D369" s="28" t="str">
        <f t="shared" si="60"/>
        <v>Farmaco 47</v>
      </c>
      <c r="E369" s="55">
        <v>0</v>
      </c>
      <c r="F369" s="55">
        <f t="shared" si="61"/>
        <v>0</v>
      </c>
      <c r="G369" s="55">
        <f t="shared" si="67"/>
        <v>0</v>
      </c>
      <c r="H369" s="55">
        <f t="shared" si="67"/>
        <v>0</v>
      </c>
      <c r="I369" s="55">
        <f t="shared" si="67"/>
        <v>0</v>
      </c>
      <c r="J369" s="55">
        <f t="shared" si="67"/>
        <v>0</v>
      </c>
      <c r="K369" s="55">
        <f t="shared" si="67"/>
        <v>0</v>
      </c>
      <c r="L369" s="55">
        <f t="shared" si="67"/>
        <v>0</v>
      </c>
      <c r="M369" s="55">
        <f t="shared" si="67"/>
        <v>0</v>
      </c>
      <c r="N369" s="55">
        <f t="shared" si="67"/>
        <v>0</v>
      </c>
      <c r="O369" s="55">
        <f t="shared" si="67"/>
        <v>0</v>
      </c>
      <c r="P369" s="55">
        <f t="shared" si="67"/>
        <v>0</v>
      </c>
      <c r="Q369" s="55">
        <f t="shared" si="67"/>
        <v>0</v>
      </c>
      <c r="R369" s="55">
        <f t="shared" si="67"/>
        <v>0</v>
      </c>
      <c r="S369" s="55">
        <f t="shared" si="67"/>
        <v>0</v>
      </c>
      <c r="T369" s="55">
        <f t="shared" si="67"/>
        <v>0</v>
      </c>
      <c r="U369" s="55">
        <f t="shared" si="67"/>
        <v>0</v>
      </c>
      <c r="V369" s="55">
        <f t="shared" si="67"/>
        <v>0</v>
      </c>
      <c r="W369" s="55">
        <f t="shared" si="67"/>
        <v>0</v>
      </c>
      <c r="X369" s="55">
        <f t="shared" si="67"/>
        <v>0</v>
      </c>
      <c r="Y369" s="55">
        <f t="shared" si="67"/>
        <v>0</v>
      </c>
      <c r="Z369" s="55">
        <f t="shared" si="67"/>
        <v>0</v>
      </c>
      <c r="AA369" s="55">
        <f t="shared" si="67"/>
        <v>0</v>
      </c>
      <c r="AB369" s="55">
        <f t="shared" si="67"/>
        <v>0</v>
      </c>
      <c r="AC369" s="55">
        <f t="shared" si="67"/>
        <v>0</v>
      </c>
      <c r="AD369" s="55">
        <f t="shared" si="67"/>
        <v>0</v>
      </c>
      <c r="AE369" s="55">
        <f t="shared" si="67"/>
        <v>0</v>
      </c>
      <c r="AF369" s="55">
        <f t="shared" si="67"/>
        <v>0</v>
      </c>
      <c r="AG369" s="55">
        <f t="shared" si="67"/>
        <v>0</v>
      </c>
      <c r="AH369" s="55">
        <f t="shared" si="67"/>
        <v>0</v>
      </c>
      <c r="AI369" s="55">
        <f t="shared" si="67"/>
        <v>0</v>
      </c>
      <c r="AJ369" s="55">
        <f t="shared" si="67"/>
        <v>0</v>
      </c>
      <c r="AK369" s="55">
        <f t="shared" si="67"/>
        <v>0</v>
      </c>
      <c r="AL369" s="55">
        <f t="shared" si="67"/>
        <v>0</v>
      </c>
      <c r="AM369" s="55">
        <f t="shared" si="67"/>
        <v>0</v>
      </c>
      <c r="AN369" s="55">
        <f t="shared" si="67"/>
        <v>0</v>
      </c>
    </row>
    <row r="370" spans="4:40" ht="15" x14ac:dyDescent="0.25">
      <c r="D370" s="28" t="str">
        <f t="shared" si="60"/>
        <v>Farmaco 48</v>
      </c>
      <c r="E370" s="55">
        <v>0</v>
      </c>
      <c r="F370" s="55">
        <f t="shared" si="61"/>
        <v>0</v>
      </c>
      <c r="G370" s="55">
        <f t="shared" si="67"/>
        <v>0</v>
      </c>
      <c r="H370" s="55">
        <f t="shared" si="67"/>
        <v>0</v>
      </c>
      <c r="I370" s="55">
        <f t="shared" si="67"/>
        <v>0</v>
      </c>
      <c r="J370" s="55">
        <f t="shared" si="67"/>
        <v>0</v>
      </c>
      <c r="K370" s="55">
        <f t="shared" si="67"/>
        <v>0</v>
      </c>
      <c r="L370" s="55">
        <f t="shared" si="67"/>
        <v>0</v>
      </c>
      <c r="M370" s="55">
        <f t="shared" si="67"/>
        <v>0</v>
      </c>
      <c r="N370" s="55">
        <f t="shared" si="67"/>
        <v>0</v>
      </c>
      <c r="O370" s="55">
        <f t="shared" si="67"/>
        <v>0</v>
      </c>
      <c r="P370" s="55">
        <f t="shared" si="67"/>
        <v>0</v>
      </c>
      <c r="Q370" s="55">
        <f t="shared" si="67"/>
        <v>0</v>
      </c>
      <c r="R370" s="55">
        <f t="shared" si="67"/>
        <v>0</v>
      </c>
      <c r="S370" s="55">
        <f t="shared" si="67"/>
        <v>0</v>
      </c>
      <c r="T370" s="55">
        <f t="shared" si="67"/>
        <v>0</v>
      </c>
      <c r="U370" s="55">
        <f t="shared" si="67"/>
        <v>0</v>
      </c>
      <c r="V370" s="55">
        <f t="shared" si="67"/>
        <v>0</v>
      </c>
      <c r="W370" s="55">
        <f t="shared" si="67"/>
        <v>0</v>
      </c>
      <c r="X370" s="55">
        <f t="shared" si="67"/>
        <v>0</v>
      </c>
      <c r="Y370" s="55">
        <f t="shared" si="67"/>
        <v>0</v>
      </c>
      <c r="Z370" s="55">
        <f t="shared" si="67"/>
        <v>0</v>
      </c>
      <c r="AA370" s="55">
        <f t="shared" si="67"/>
        <v>0</v>
      </c>
      <c r="AB370" s="55">
        <f t="shared" si="67"/>
        <v>0</v>
      </c>
      <c r="AC370" s="55">
        <f t="shared" si="67"/>
        <v>0</v>
      </c>
      <c r="AD370" s="55">
        <f t="shared" si="67"/>
        <v>0</v>
      </c>
      <c r="AE370" s="55">
        <f t="shared" si="67"/>
        <v>0</v>
      </c>
      <c r="AF370" s="55">
        <f t="shared" si="67"/>
        <v>0</v>
      </c>
      <c r="AG370" s="55">
        <f t="shared" si="67"/>
        <v>0</v>
      </c>
      <c r="AH370" s="55">
        <f t="shared" si="67"/>
        <v>0</v>
      </c>
      <c r="AI370" s="55">
        <f t="shared" si="67"/>
        <v>0</v>
      </c>
      <c r="AJ370" s="55">
        <f t="shared" si="67"/>
        <v>0</v>
      </c>
      <c r="AK370" s="55">
        <f t="shared" si="67"/>
        <v>0</v>
      </c>
      <c r="AL370" s="55">
        <f t="shared" si="67"/>
        <v>0</v>
      </c>
      <c r="AM370" s="55">
        <f t="shared" si="67"/>
        <v>0</v>
      </c>
      <c r="AN370" s="55">
        <f t="shared" si="67"/>
        <v>0</v>
      </c>
    </row>
    <row r="371" spans="4:40" ht="15" x14ac:dyDescent="0.25">
      <c r="D371" s="28" t="str">
        <f t="shared" si="60"/>
        <v>Farmaco 49</v>
      </c>
      <c r="E371" s="55">
        <v>0</v>
      </c>
      <c r="F371" s="55">
        <f t="shared" si="61"/>
        <v>0</v>
      </c>
      <c r="G371" s="55">
        <f t="shared" si="67"/>
        <v>0</v>
      </c>
      <c r="H371" s="55">
        <f t="shared" si="67"/>
        <v>0</v>
      </c>
      <c r="I371" s="55">
        <f t="shared" si="67"/>
        <v>0</v>
      </c>
      <c r="J371" s="55">
        <f t="shared" si="67"/>
        <v>0</v>
      </c>
      <c r="K371" s="55">
        <f t="shared" si="67"/>
        <v>0</v>
      </c>
      <c r="L371" s="55">
        <f t="shared" si="67"/>
        <v>0</v>
      </c>
      <c r="M371" s="55">
        <f t="shared" si="67"/>
        <v>0</v>
      </c>
      <c r="N371" s="55">
        <f t="shared" si="67"/>
        <v>0</v>
      </c>
      <c r="O371" s="55">
        <f t="shared" si="67"/>
        <v>0</v>
      </c>
      <c r="P371" s="55">
        <f t="shared" si="67"/>
        <v>0</v>
      </c>
      <c r="Q371" s="55">
        <f t="shared" si="67"/>
        <v>0</v>
      </c>
      <c r="R371" s="55">
        <f t="shared" si="67"/>
        <v>0</v>
      </c>
      <c r="S371" s="55">
        <f t="shared" si="67"/>
        <v>0</v>
      </c>
      <c r="T371" s="55">
        <f t="shared" si="67"/>
        <v>0</v>
      </c>
      <c r="U371" s="55">
        <f t="shared" si="67"/>
        <v>0</v>
      </c>
      <c r="V371" s="55">
        <f t="shared" si="67"/>
        <v>0</v>
      </c>
      <c r="W371" s="55">
        <f t="shared" si="67"/>
        <v>0</v>
      </c>
      <c r="X371" s="55">
        <f t="shared" si="67"/>
        <v>0</v>
      </c>
      <c r="Y371" s="55">
        <f t="shared" si="67"/>
        <v>0</v>
      </c>
      <c r="Z371" s="55">
        <f t="shared" si="67"/>
        <v>0</v>
      </c>
      <c r="AA371" s="55">
        <f t="shared" si="67"/>
        <v>0</v>
      </c>
      <c r="AB371" s="55">
        <f t="shared" si="67"/>
        <v>0</v>
      </c>
      <c r="AC371" s="55">
        <f t="shared" si="67"/>
        <v>0</v>
      </c>
      <c r="AD371" s="55">
        <f t="shared" si="67"/>
        <v>0</v>
      </c>
      <c r="AE371" s="55">
        <f t="shared" si="67"/>
        <v>0</v>
      </c>
      <c r="AF371" s="55">
        <f t="shared" si="67"/>
        <v>0</v>
      </c>
      <c r="AG371" s="55">
        <f t="shared" si="67"/>
        <v>0</v>
      </c>
      <c r="AH371" s="55">
        <f t="shared" si="67"/>
        <v>0</v>
      </c>
      <c r="AI371" s="55">
        <f t="shared" si="67"/>
        <v>0</v>
      </c>
      <c r="AJ371" s="55">
        <f t="shared" si="67"/>
        <v>0</v>
      </c>
      <c r="AK371" s="55">
        <f t="shared" si="67"/>
        <v>0</v>
      </c>
      <c r="AL371" s="55">
        <f t="shared" si="67"/>
        <v>0</v>
      </c>
      <c r="AM371" s="55">
        <f t="shared" si="67"/>
        <v>0</v>
      </c>
      <c r="AN371" s="55">
        <f t="shared" si="67"/>
        <v>0</v>
      </c>
    </row>
    <row r="372" spans="4:40" ht="15" x14ac:dyDescent="0.25">
      <c r="D372" s="28" t="str">
        <f>+D320</f>
        <v>Farmaco 50</v>
      </c>
      <c r="E372" s="55">
        <v>0</v>
      </c>
      <c r="F372" s="55">
        <f t="shared" si="61"/>
        <v>0</v>
      </c>
      <c r="G372" s="55">
        <f t="shared" si="67"/>
        <v>0</v>
      </c>
      <c r="H372" s="55">
        <f t="shared" si="67"/>
        <v>0</v>
      </c>
      <c r="I372" s="55">
        <f t="shared" si="67"/>
        <v>0</v>
      </c>
      <c r="J372" s="55">
        <f t="shared" si="67"/>
        <v>0</v>
      </c>
      <c r="K372" s="55">
        <f t="shared" si="67"/>
        <v>0</v>
      </c>
      <c r="L372" s="55">
        <f t="shared" si="67"/>
        <v>0</v>
      </c>
      <c r="M372" s="55">
        <f t="shared" si="67"/>
        <v>0</v>
      </c>
      <c r="N372" s="55">
        <f t="shared" si="67"/>
        <v>0</v>
      </c>
      <c r="O372" s="55">
        <f t="shared" si="67"/>
        <v>0</v>
      </c>
      <c r="P372" s="55">
        <f t="shared" si="67"/>
        <v>0</v>
      </c>
      <c r="Q372" s="55">
        <f t="shared" si="67"/>
        <v>0</v>
      </c>
      <c r="R372" s="55">
        <f t="shared" si="67"/>
        <v>0</v>
      </c>
      <c r="S372" s="55">
        <f t="shared" si="67"/>
        <v>0</v>
      </c>
      <c r="T372" s="55">
        <f t="shared" si="67"/>
        <v>0</v>
      </c>
      <c r="U372" s="55">
        <f t="shared" si="67"/>
        <v>0</v>
      </c>
      <c r="V372" s="55">
        <f t="shared" si="67"/>
        <v>0</v>
      </c>
      <c r="W372" s="55">
        <f t="shared" si="67"/>
        <v>0</v>
      </c>
      <c r="X372" s="55">
        <f t="shared" si="67"/>
        <v>0</v>
      </c>
      <c r="Y372" s="55">
        <f t="shared" si="67"/>
        <v>0</v>
      </c>
      <c r="Z372" s="55">
        <f t="shared" si="67"/>
        <v>0</v>
      </c>
      <c r="AA372" s="55">
        <f t="shared" si="67"/>
        <v>0</v>
      </c>
      <c r="AB372" s="55">
        <f t="shared" si="67"/>
        <v>0</v>
      </c>
      <c r="AC372" s="55">
        <f t="shared" si="67"/>
        <v>0</v>
      </c>
      <c r="AD372" s="55">
        <f t="shared" si="67"/>
        <v>0</v>
      </c>
      <c r="AE372" s="55">
        <f t="shared" si="67"/>
        <v>0</v>
      </c>
      <c r="AF372" s="55">
        <f t="shared" si="67"/>
        <v>0</v>
      </c>
      <c r="AG372" s="55">
        <f t="shared" si="67"/>
        <v>0</v>
      </c>
      <c r="AH372" s="55">
        <f t="shared" si="67"/>
        <v>0</v>
      </c>
      <c r="AI372" s="55">
        <f t="shared" si="67"/>
        <v>0</v>
      </c>
      <c r="AJ372" s="55">
        <f t="shared" si="67"/>
        <v>0</v>
      </c>
      <c r="AK372" s="55">
        <f t="shared" si="67"/>
        <v>0</v>
      </c>
      <c r="AL372" s="55">
        <f t="shared" si="67"/>
        <v>0</v>
      </c>
      <c r="AM372" s="55">
        <f t="shared" si="67"/>
        <v>0</v>
      </c>
      <c r="AN372" s="55">
        <f t="shared" si="67"/>
        <v>0</v>
      </c>
    </row>
    <row r="373" spans="4:40" ht="15" x14ac:dyDescent="0.25">
      <c r="D373" s="28"/>
    </row>
    <row r="374" spans="4:40" s="154" customFormat="1" ht="15" x14ac:dyDescent="0.25">
      <c r="D374" s="27" t="s">
        <v>638</v>
      </c>
      <c r="E374" s="155">
        <f>+E322</f>
        <v>43861</v>
      </c>
      <c r="F374" s="155">
        <f t="shared" ref="F374:AN374" si="68">+F322</f>
        <v>43890</v>
      </c>
      <c r="G374" s="155">
        <f t="shared" si="68"/>
        <v>43921</v>
      </c>
      <c r="H374" s="155">
        <f t="shared" si="68"/>
        <v>43951</v>
      </c>
      <c r="I374" s="155">
        <f t="shared" si="68"/>
        <v>43982</v>
      </c>
      <c r="J374" s="155">
        <f t="shared" si="68"/>
        <v>44012</v>
      </c>
      <c r="K374" s="155">
        <f t="shared" si="68"/>
        <v>44043</v>
      </c>
      <c r="L374" s="155">
        <f t="shared" si="68"/>
        <v>44074</v>
      </c>
      <c r="M374" s="155">
        <f t="shared" si="68"/>
        <v>44104</v>
      </c>
      <c r="N374" s="155">
        <f t="shared" si="68"/>
        <v>44135</v>
      </c>
      <c r="O374" s="155">
        <f t="shared" si="68"/>
        <v>44165</v>
      </c>
      <c r="P374" s="155">
        <f t="shared" si="68"/>
        <v>44196</v>
      </c>
      <c r="Q374" s="155">
        <f t="shared" si="68"/>
        <v>44227</v>
      </c>
      <c r="R374" s="155">
        <f t="shared" si="68"/>
        <v>44255</v>
      </c>
      <c r="S374" s="155">
        <f t="shared" si="68"/>
        <v>44286</v>
      </c>
      <c r="T374" s="155">
        <f t="shared" si="68"/>
        <v>44316</v>
      </c>
      <c r="U374" s="155">
        <f t="shared" si="68"/>
        <v>44347</v>
      </c>
      <c r="V374" s="155">
        <f t="shared" si="68"/>
        <v>44377</v>
      </c>
      <c r="W374" s="155">
        <f t="shared" si="68"/>
        <v>44408</v>
      </c>
      <c r="X374" s="155">
        <f t="shared" si="68"/>
        <v>44439</v>
      </c>
      <c r="Y374" s="155">
        <f t="shared" si="68"/>
        <v>44469</v>
      </c>
      <c r="Z374" s="155">
        <f t="shared" si="68"/>
        <v>44500</v>
      </c>
      <c r="AA374" s="155">
        <f t="shared" si="68"/>
        <v>44530</v>
      </c>
      <c r="AB374" s="155">
        <f t="shared" si="68"/>
        <v>44561</v>
      </c>
      <c r="AC374" s="155">
        <f t="shared" si="68"/>
        <v>44592</v>
      </c>
      <c r="AD374" s="155">
        <f t="shared" si="68"/>
        <v>44620</v>
      </c>
      <c r="AE374" s="155">
        <f t="shared" si="68"/>
        <v>44651</v>
      </c>
      <c r="AF374" s="155">
        <f t="shared" si="68"/>
        <v>44681</v>
      </c>
      <c r="AG374" s="155">
        <f t="shared" si="68"/>
        <v>44712</v>
      </c>
      <c r="AH374" s="155">
        <f t="shared" si="68"/>
        <v>44742</v>
      </c>
      <c r="AI374" s="155">
        <f t="shared" si="68"/>
        <v>44773</v>
      </c>
      <c r="AJ374" s="155">
        <f t="shared" si="68"/>
        <v>44804</v>
      </c>
      <c r="AK374" s="155">
        <f t="shared" si="68"/>
        <v>44834</v>
      </c>
      <c r="AL374" s="155">
        <f t="shared" si="68"/>
        <v>44865</v>
      </c>
      <c r="AM374" s="155">
        <f t="shared" si="68"/>
        <v>44895</v>
      </c>
      <c r="AN374" s="155">
        <f t="shared" si="68"/>
        <v>44926</v>
      </c>
    </row>
    <row r="375" spans="4:40" ht="15" x14ac:dyDescent="0.25">
      <c r="D375" s="28" t="str">
        <f>+D323</f>
        <v>Farmaco 1</v>
      </c>
      <c r="E375" s="153">
        <f>+E323*I_VENDITE!E121</f>
        <v>0</v>
      </c>
      <c r="F375" s="153">
        <f>+F323*I_VENDITE!F121</f>
        <v>0</v>
      </c>
      <c r="G375" s="153">
        <f>+G323*I_VENDITE!G121</f>
        <v>0</v>
      </c>
      <c r="H375" s="153">
        <f>+H323*I_VENDITE!H121</f>
        <v>0</v>
      </c>
      <c r="I375" s="153">
        <f>+I323*I_VENDITE!I121</f>
        <v>0</v>
      </c>
      <c r="J375" s="153">
        <f>+J323*I_VENDITE!J121</f>
        <v>0</v>
      </c>
      <c r="K375" s="153">
        <f>+K323*I_VENDITE!K121</f>
        <v>0</v>
      </c>
      <c r="L375" s="153">
        <f>+L323*I_VENDITE!L121</f>
        <v>0</v>
      </c>
      <c r="M375" s="153">
        <f>+M323*I_VENDITE!M121</f>
        <v>0</v>
      </c>
      <c r="N375" s="153">
        <f>+N323*I_VENDITE!N121</f>
        <v>0</v>
      </c>
      <c r="O375" s="153">
        <f>+O323*I_VENDITE!O121</f>
        <v>0</v>
      </c>
      <c r="P375" s="153">
        <f>+P323*I_VENDITE!P121</f>
        <v>0</v>
      </c>
      <c r="Q375" s="153">
        <f>+Q323*I_VENDITE!Q121</f>
        <v>0</v>
      </c>
      <c r="R375" s="153">
        <f>+R323*I_VENDITE!R121</f>
        <v>0</v>
      </c>
      <c r="S375" s="153">
        <f>+S323*I_VENDITE!S121</f>
        <v>0</v>
      </c>
      <c r="T375" s="153">
        <f>+T323*I_VENDITE!T121</f>
        <v>0</v>
      </c>
      <c r="U375" s="153">
        <f>+U323*I_VENDITE!U121</f>
        <v>0</v>
      </c>
      <c r="V375" s="153">
        <f>+V323*I_VENDITE!V121</f>
        <v>0</v>
      </c>
      <c r="W375" s="153">
        <f>+W323*I_VENDITE!W121</f>
        <v>0</v>
      </c>
      <c r="X375" s="153">
        <f>+X323*I_VENDITE!X121</f>
        <v>0</v>
      </c>
      <c r="Y375" s="153">
        <f>+Y323*I_VENDITE!Y121</f>
        <v>0</v>
      </c>
      <c r="Z375" s="153">
        <f>+Z323*I_VENDITE!Z121</f>
        <v>0</v>
      </c>
      <c r="AA375" s="153">
        <f>+AA323*I_VENDITE!AA121</f>
        <v>0</v>
      </c>
      <c r="AB375" s="153">
        <f>+AB323*I_VENDITE!AB121</f>
        <v>0</v>
      </c>
      <c r="AC375" s="153">
        <f>+AC323*I_VENDITE!AC121</f>
        <v>0</v>
      </c>
      <c r="AD375" s="153">
        <f>+AD323*I_VENDITE!AD121</f>
        <v>0</v>
      </c>
      <c r="AE375" s="153">
        <f>+AE323*I_VENDITE!AE121</f>
        <v>0</v>
      </c>
      <c r="AF375" s="153">
        <f>+AF323*I_VENDITE!AF121</f>
        <v>0</v>
      </c>
      <c r="AG375" s="153">
        <f>+AG323*I_VENDITE!AG121</f>
        <v>0</v>
      </c>
      <c r="AH375" s="153">
        <f>+AH323*I_VENDITE!AH121</f>
        <v>0</v>
      </c>
      <c r="AI375" s="153">
        <f>+AI323*I_VENDITE!AI121</f>
        <v>0</v>
      </c>
      <c r="AJ375" s="153">
        <f>+AJ323*I_VENDITE!AJ121</f>
        <v>0</v>
      </c>
      <c r="AK375" s="153">
        <f>+AK323*I_VENDITE!AK121</f>
        <v>0</v>
      </c>
      <c r="AL375" s="153">
        <f>+AL323*I_VENDITE!AL121</f>
        <v>0</v>
      </c>
      <c r="AM375" s="153">
        <f>+AM323*I_VENDITE!AM121</f>
        <v>0</v>
      </c>
      <c r="AN375" s="153">
        <f>+AN323*I_VENDITE!AN121</f>
        <v>0</v>
      </c>
    </row>
    <row r="376" spans="4:40" ht="15" x14ac:dyDescent="0.25">
      <c r="D376" s="28" t="str">
        <f t="shared" ref="D376:D424" si="69">+D324</f>
        <v>Farmaco 2</v>
      </c>
      <c r="E376" s="153">
        <f>+E324*I_VENDITE!E122</f>
        <v>0</v>
      </c>
      <c r="F376" s="153">
        <f>+F324*I_VENDITE!F122</f>
        <v>0</v>
      </c>
      <c r="G376" s="153">
        <f>+G324*I_VENDITE!G122</f>
        <v>0</v>
      </c>
      <c r="H376" s="153">
        <f>+H324*I_VENDITE!H122</f>
        <v>0</v>
      </c>
      <c r="I376" s="153">
        <f>+I324*I_VENDITE!I122</f>
        <v>0</v>
      </c>
      <c r="J376" s="153">
        <f>+J324*I_VENDITE!J122</f>
        <v>0</v>
      </c>
      <c r="K376" s="153">
        <f>+K324*I_VENDITE!K122</f>
        <v>0</v>
      </c>
      <c r="L376" s="153">
        <f>+L324*I_VENDITE!L122</f>
        <v>0</v>
      </c>
      <c r="M376" s="153">
        <f>+M324*I_VENDITE!M122</f>
        <v>0</v>
      </c>
      <c r="N376" s="153">
        <f>+N324*I_VENDITE!N122</f>
        <v>0</v>
      </c>
      <c r="O376" s="153">
        <f>+O324*I_VENDITE!O122</f>
        <v>0</v>
      </c>
      <c r="P376" s="153">
        <f>+P324*I_VENDITE!P122</f>
        <v>0</v>
      </c>
      <c r="Q376" s="153">
        <f>+Q324*I_VENDITE!Q122</f>
        <v>0</v>
      </c>
      <c r="R376" s="153">
        <f>+R324*I_VENDITE!R122</f>
        <v>0</v>
      </c>
      <c r="S376" s="153">
        <f>+S324*I_VENDITE!S122</f>
        <v>0</v>
      </c>
      <c r="T376" s="153">
        <f>+T324*I_VENDITE!T122</f>
        <v>0</v>
      </c>
      <c r="U376" s="153">
        <f>+U324*I_VENDITE!U122</f>
        <v>0</v>
      </c>
      <c r="V376" s="153">
        <f>+V324*I_VENDITE!V122</f>
        <v>0</v>
      </c>
      <c r="W376" s="153">
        <f>+W324*I_VENDITE!W122</f>
        <v>0</v>
      </c>
      <c r="X376" s="153">
        <f>+X324*I_VENDITE!X122</f>
        <v>0</v>
      </c>
      <c r="Y376" s="153">
        <f>+Y324*I_VENDITE!Y122</f>
        <v>0</v>
      </c>
      <c r="Z376" s="153">
        <f>+Z324*I_VENDITE!Z122</f>
        <v>0</v>
      </c>
      <c r="AA376" s="153">
        <f>+AA324*I_VENDITE!AA122</f>
        <v>0</v>
      </c>
      <c r="AB376" s="153">
        <f>+AB324*I_VENDITE!AB122</f>
        <v>0</v>
      </c>
      <c r="AC376" s="153">
        <f>+AC324*I_VENDITE!AC122</f>
        <v>0</v>
      </c>
      <c r="AD376" s="153">
        <f>+AD324*I_VENDITE!AD122</f>
        <v>0</v>
      </c>
      <c r="AE376" s="153">
        <f>+AE324*I_VENDITE!AE122</f>
        <v>0</v>
      </c>
      <c r="AF376" s="153">
        <f>+AF324*I_VENDITE!AF122</f>
        <v>0</v>
      </c>
      <c r="AG376" s="153">
        <f>+AG324*I_VENDITE!AG122</f>
        <v>0</v>
      </c>
      <c r="AH376" s="153">
        <f>+AH324*I_VENDITE!AH122</f>
        <v>0</v>
      </c>
      <c r="AI376" s="153">
        <f>+AI324*I_VENDITE!AI122</f>
        <v>0</v>
      </c>
      <c r="AJ376" s="153">
        <f>+AJ324*I_VENDITE!AJ122</f>
        <v>0</v>
      </c>
      <c r="AK376" s="153">
        <f>+AK324*I_VENDITE!AK122</f>
        <v>0</v>
      </c>
      <c r="AL376" s="153">
        <f>+AL324*I_VENDITE!AL122</f>
        <v>0</v>
      </c>
      <c r="AM376" s="153">
        <f>+AM324*I_VENDITE!AM122</f>
        <v>0</v>
      </c>
      <c r="AN376" s="153">
        <f>+AN324*I_VENDITE!AN122</f>
        <v>0</v>
      </c>
    </row>
    <row r="377" spans="4:40" ht="15" x14ac:dyDescent="0.25">
      <c r="D377" s="28" t="str">
        <f t="shared" si="69"/>
        <v>Farmaco 3</v>
      </c>
      <c r="E377" s="153">
        <f>+E325*I_VENDITE!E123</f>
        <v>0</v>
      </c>
      <c r="F377" s="153">
        <f>+F325*I_VENDITE!F123</f>
        <v>0</v>
      </c>
      <c r="G377" s="153">
        <f>+G325*I_VENDITE!G123</f>
        <v>0</v>
      </c>
      <c r="H377" s="153">
        <f>+H325*I_VENDITE!H123</f>
        <v>0</v>
      </c>
      <c r="I377" s="153">
        <f>+I325*I_VENDITE!I123</f>
        <v>0</v>
      </c>
      <c r="J377" s="153">
        <f>+J325*I_VENDITE!J123</f>
        <v>0</v>
      </c>
      <c r="K377" s="153">
        <f>+K325*I_VENDITE!K123</f>
        <v>0</v>
      </c>
      <c r="L377" s="153">
        <f>+L325*I_VENDITE!L123</f>
        <v>0</v>
      </c>
      <c r="M377" s="153">
        <f>+M325*I_VENDITE!M123</f>
        <v>0</v>
      </c>
      <c r="N377" s="153">
        <f>+N325*I_VENDITE!N123</f>
        <v>0</v>
      </c>
      <c r="O377" s="153">
        <f>+O325*I_VENDITE!O123</f>
        <v>0</v>
      </c>
      <c r="P377" s="153">
        <f>+P325*I_VENDITE!P123</f>
        <v>0</v>
      </c>
      <c r="Q377" s="153">
        <f>+Q325*I_VENDITE!Q123</f>
        <v>0</v>
      </c>
      <c r="R377" s="153">
        <f>+R325*I_VENDITE!R123</f>
        <v>0</v>
      </c>
      <c r="S377" s="153">
        <f>+S325*I_VENDITE!S123</f>
        <v>0</v>
      </c>
      <c r="T377" s="153">
        <f>+T325*I_VENDITE!T123</f>
        <v>0</v>
      </c>
      <c r="U377" s="153">
        <f>+U325*I_VENDITE!U123</f>
        <v>0</v>
      </c>
      <c r="V377" s="153">
        <f>+V325*I_VENDITE!V123</f>
        <v>0</v>
      </c>
      <c r="W377" s="153">
        <f>+W325*I_VENDITE!W123</f>
        <v>0</v>
      </c>
      <c r="X377" s="153">
        <f>+X325*I_VENDITE!X123</f>
        <v>0</v>
      </c>
      <c r="Y377" s="153">
        <f>+Y325*I_VENDITE!Y123</f>
        <v>0</v>
      </c>
      <c r="Z377" s="153">
        <f>+Z325*I_VENDITE!Z123</f>
        <v>0</v>
      </c>
      <c r="AA377" s="153">
        <f>+AA325*I_VENDITE!AA123</f>
        <v>0</v>
      </c>
      <c r="AB377" s="153">
        <f>+AB325*I_VENDITE!AB123</f>
        <v>0</v>
      </c>
      <c r="AC377" s="153">
        <f>+AC325*I_VENDITE!AC123</f>
        <v>0</v>
      </c>
      <c r="AD377" s="153">
        <f>+AD325*I_VENDITE!AD123</f>
        <v>0</v>
      </c>
      <c r="AE377" s="153">
        <f>+AE325*I_VENDITE!AE123</f>
        <v>0</v>
      </c>
      <c r="AF377" s="153">
        <f>+AF325*I_VENDITE!AF123</f>
        <v>0</v>
      </c>
      <c r="AG377" s="153">
        <f>+AG325*I_VENDITE!AG123</f>
        <v>0</v>
      </c>
      <c r="AH377" s="153">
        <f>+AH325*I_VENDITE!AH123</f>
        <v>0</v>
      </c>
      <c r="AI377" s="153">
        <f>+AI325*I_VENDITE!AI123</f>
        <v>0</v>
      </c>
      <c r="AJ377" s="153">
        <f>+AJ325*I_VENDITE!AJ123</f>
        <v>0</v>
      </c>
      <c r="AK377" s="153">
        <f>+AK325*I_VENDITE!AK123</f>
        <v>0</v>
      </c>
      <c r="AL377" s="153">
        <f>+AL325*I_VENDITE!AL123</f>
        <v>0</v>
      </c>
      <c r="AM377" s="153">
        <f>+AM325*I_VENDITE!AM123</f>
        <v>0</v>
      </c>
      <c r="AN377" s="153">
        <f>+AN325*I_VENDITE!AN123</f>
        <v>0</v>
      </c>
    </row>
    <row r="378" spans="4:40" ht="15" x14ac:dyDescent="0.25">
      <c r="D378" s="28" t="str">
        <f t="shared" si="69"/>
        <v>Farmaco 4</v>
      </c>
      <c r="E378" s="153">
        <f>+E326*I_VENDITE!E124</f>
        <v>0</v>
      </c>
      <c r="F378" s="153">
        <f>+F326*I_VENDITE!F124</f>
        <v>0</v>
      </c>
      <c r="G378" s="153">
        <f>+G326*I_VENDITE!G124</f>
        <v>0</v>
      </c>
      <c r="H378" s="153">
        <f>+H326*I_VENDITE!H124</f>
        <v>0</v>
      </c>
      <c r="I378" s="153">
        <f>+I326*I_VENDITE!I124</f>
        <v>0</v>
      </c>
      <c r="J378" s="153">
        <f>+J326*I_VENDITE!J124</f>
        <v>0</v>
      </c>
      <c r="K378" s="153">
        <f>+K326*I_VENDITE!K124</f>
        <v>0</v>
      </c>
      <c r="L378" s="153">
        <f>+L326*I_VENDITE!L124</f>
        <v>0</v>
      </c>
      <c r="M378" s="153">
        <f>+M326*I_VENDITE!M124</f>
        <v>0</v>
      </c>
      <c r="N378" s="153">
        <f>+N326*I_VENDITE!N124</f>
        <v>0</v>
      </c>
      <c r="O378" s="153">
        <f>+O326*I_VENDITE!O124</f>
        <v>0</v>
      </c>
      <c r="P378" s="153">
        <f>+P326*I_VENDITE!P124</f>
        <v>0</v>
      </c>
      <c r="Q378" s="153">
        <f>+Q326*I_VENDITE!Q124</f>
        <v>0</v>
      </c>
      <c r="R378" s="153">
        <f>+R326*I_VENDITE!R124</f>
        <v>0</v>
      </c>
      <c r="S378" s="153">
        <f>+S326*I_VENDITE!S124</f>
        <v>0</v>
      </c>
      <c r="T378" s="153">
        <f>+T326*I_VENDITE!T124</f>
        <v>0</v>
      </c>
      <c r="U378" s="153">
        <f>+U326*I_VENDITE!U124</f>
        <v>0</v>
      </c>
      <c r="V378" s="153">
        <f>+V326*I_VENDITE!V124</f>
        <v>0</v>
      </c>
      <c r="W378" s="153">
        <f>+W326*I_VENDITE!W124</f>
        <v>0</v>
      </c>
      <c r="X378" s="153">
        <f>+X326*I_VENDITE!X124</f>
        <v>0</v>
      </c>
      <c r="Y378" s="153">
        <f>+Y326*I_VENDITE!Y124</f>
        <v>0</v>
      </c>
      <c r="Z378" s="153">
        <f>+Z326*I_VENDITE!Z124</f>
        <v>0</v>
      </c>
      <c r="AA378" s="153">
        <f>+AA326*I_VENDITE!AA124</f>
        <v>0</v>
      </c>
      <c r="AB378" s="153">
        <f>+AB326*I_VENDITE!AB124</f>
        <v>0</v>
      </c>
      <c r="AC378" s="153">
        <f>+AC326*I_VENDITE!AC124</f>
        <v>0</v>
      </c>
      <c r="AD378" s="153">
        <f>+AD326*I_VENDITE!AD124</f>
        <v>0</v>
      </c>
      <c r="AE378" s="153">
        <f>+AE326*I_VENDITE!AE124</f>
        <v>0</v>
      </c>
      <c r="AF378" s="153">
        <f>+AF326*I_VENDITE!AF124</f>
        <v>0</v>
      </c>
      <c r="AG378" s="153">
        <f>+AG326*I_VENDITE!AG124</f>
        <v>0</v>
      </c>
      <c r="AH378" s="153">
        <f>+AH326*I_VENDITE!AH124</f>
        <v>0</v>
      </c>
      <c r="AI378" s="153">
        <f>+AI326*I_VENDITE!AI124</f>
        <v>0</v>
      </c>
      <c r="AJ378" s="153">
        <f>+AJ326*I_VENDITE!AJ124</f>
        <v>0</v>
      </c>
      <c r="AK378" s="153">
        <f>+AK326*I_VENDITE!AK124</f>
        <v>0</v>
      </c>
      <c r="AL378" s="153">
        <f>+AL326*I_VENDITE!AL124</f>
        <v>0</v>
      </c>
      <c r="AM378" s="153">
        <f>+AM326*I_VENDITE!AM124</f>
        <v>0</v>
      </c>
      <c r="AN378" s="153">
        <f>+AN326*I_VENDITE!AN124</f>
        <v>0</v>
      </c>
    </row>
    <row r="379" spans="4:40" ht="15" x14ac:dyDescent="0.25">
      <c r="D379" s="28" t="str">
        <f t="shared" si="69"/>
        <v>Farmaco 5</v>
      </c>
      <c r="E379" s="153">
        <f>+E327*I_VENDITE!E125</f>
        <v>0</v>
      </c>
      <c r="F379" s="153">
        <f>+F327*I_VENDITE!F125</f>
        <v>0</v>
      </c>
      <c r="G379" s="153">
        <f>+G327*I_VENDITE!G125</f>
        <v>0</v>
      </c>
      <c r="H379" s="153">
        <f>+H327*I_VENDITE!H125</f>
        <v>0</v>
      </c>
      <c r="I379" s="153">
        <f>+I327*I_VENDITE!I125</f>
        <v>0</v>
      </c>
      <c r="J379" s="153">
        <f>+J327*I_VENDITE!J125</f>
        <v>0</v>
      </c>
      <c r="K379" s="153">
        <f>+K327*I_VENDITE!K125</f>
        <v>0</v>
      </c>
      <c r="L379" s="153">
        <f>+L327*I_VENDITE!L125</f>
        <v>0</v>
      </c>
      <c r="M379" s="153">
        <f>+M327*I_VENDITE!M125</f>
        <v>0</v>
      </c>
      <c r="N379" s="153">
        <f>+N327*I_VENDITE!N125</f>
        <v>0</v>
      </c>
      <c r="O379" s="153">
        <f>+O327*I_VENDITE!O125</f>
        <v>0</v>
      </c>
      <c r="P379" s="153">
        <f>+P327*I_VENDITE!P125</f>
        <v>0</v>
      </c>
      <c r="Q379" s="153">
        <f>+Q327*I_VENDITE!Q125</f>
        <v>0</v>
      </c>
      <c r="R379" s="153">
        <f>+R327*I_VENDITE!R125</f>
        <v>0</v>
      </c>
      <c r="S379" s="153">
        <f>+S327*I_VENDITE!S125</f>
        <v>0</v>
      </c>
      <c r="T379" s="153">
        <f>+T327*I_VENDITE!T125</f>
        <v>0</v>
      </c>
      <c r="U379" s="153">
        <f>+U327*I_VENDITE!U125</f>
        <v>0</v>
      </c>
      <c r="V379" s="153">
        <f>+V327*I_VENDITE!V125</f>
        <v>0</v>
      </c>
      <c r="W379" s="153">
        <f>+W327*I_VENDITE!W125</f>
        <v>0</v>
      </c>
      <c r="X379" s="153">
        <f>+X327*I_VENDITE!X125</f>
        <v>0</v>
      </c>
      <c r="Y379" s="153">
        <f>+Y327*I_VENDITE!Y125</f>
        <v>0</v>
      </c>
      <c r="Z379" s="153">
        <f>+Z327*I_VENDITE!Z125</f>
        <v>0</v>
      </c>
      <c r="AA379" s="153">
        <f>+AA327*I_VENDITE!AA125</f>
        <v>0</v>
      </c>
      <c r="AB379" s="153">
        <f>+AB327*I_VENDITE!AB125</f>
        <v>0</v>
      </c>
      <c r="AC379" s="153">
        <f>+AC327*I_VENDITE!AC125</f>
        <v>0</v>
      </c>
      <c r="AD379" s="153">
        <f>+AD327*I_VENDITE!AD125</f>
        <v>0</v>
      </c>
      <c r="AE379" s="153">
        <f>+AE327*I_VENDITE!AE125</f>
        <v>0</v>
      </c>
      <c r="AF379" s="153">
        <f>+AF327*I_VENDITE!AF125</f>
        <v>0</v>
      </c>
      <c r="AG379" s="153">
        <f>+AG327*I_VENDITE!AG125</f>
        <v>0</v>
      </c>
      <c r="AH379" s="153">
        <f>+AH327*I_VENDITE!AH125</f>
        <v>0</v>
      </c>
      <c r="AI379" s="153">
        <f>+AI327*I_VENDITE!AI125</f>
        <v>0</v>
      </c>
      <c r="AJ379" s="153">
        <f>+AJ327*I_VENDITE!AJ125</f>
        <v>0</v>
      </c>
      <c r="AK379" s="153">
        <f>+AK327*I_VENDITE!AK125</f>
        <v>0</v>
      </c>
      <c r="AL379" s="153">
        <f>+AL327*I_VENDITE!AL125</f>
        <v>0</v>
      </c>
      <c r="AM379" s="153">
        <f>+AM327*I_VENDITE!AM125</f>
        <v>0</v>
      </c>
      <c r="AN379" s="153">
        <f>+AN327*I_VENDITE!AN125</f>
        <v>0</v>
      </c>
    </row>
    <row r="380" spans="4:40" ht="15" x14ac:dyDescent="0.25">
      <c r="D380" s="28" t="str">
        <f t="shared" si="69"/>
        <v>Farmaco 6</v>
      </c>
      <c r="E380" s="153">
        <f>+E328*I_VENDITE!E126</f>
        <v>0</v>
      </c>
      <c r="F380" s="153">
        <f>+F328*I_VENDITE!F126</f>
        <v>0</v>
      </c>
      <c r="G380" s="153">
        <f>+G328*I_VENDITE!G126</f>
        <v>0</v>
      </c>
      <c r="H380" s="153">
        <f>+H328*I_VENDITE!H126</f>
        <v>0</v>
      </c>
      <c r="I380" s="153">
        <f>+I328*I_VENDITE!I126</f>
        <v>0</v>
      </c>
      <c r="J380" s="153">
        <f>+J328*I_VENDITE!J126</f>
        <v>0</v>
      </c>
      <c r="K380" s="153">
        <f>+K328*I_VENDITE!K126</f>
        <v>0</v>
      </c>
      <c r="L380" s="153">
        <f>+L328*I_VENDITE!L126</f>
        <v>0</v>
      </c>
      <c r="M380" s="153">
        <f>+M328*I_VENDITE!M126</f>
        <v>0</v>
      </c>
      <c r="N380" s="153">
        <f>+N328*I_VENDITE!N126</f>
        <v>0</v>
      </c>
      <c r="O380" s="153">
        <f>+O328*I_VENDITE!O126</f>
        <v>0</v>
      </c>
      <c r="P380" s="153">
        <f>+P328*I_VENDITE!P126</f>
        <v>0</v>
      </c>
      <c r="Q380" s="153">
        <f>+Q328*I_VENDITE!Q126</f>
        <v>0</v>
      </c>
      <c r="R380" s="153">
        <f>+R328*I_VENDITE!R126</f>
        <v>0</v>
      </c>
      <c r="S380" s="153">
        <f>+S328*I_VENDITE!S126</f>
        <v>0</v>
      </c>
      <c r="T380" s="153">
        <f>+T328*I_VENDITE!T126</f>
        <v>0</v>
      </c>
      <c r="U380" s="153">
        <f>+U328*I_VENDITE!U126</f>
        <v>0</v>
      </c>
      <c r="V380" s="153">
        <f>+V328*I_VENDITE!V126</f>
        <v>0</v>
      </c>
      <c r="W380" s="153">
        <f>+W328*I_VENDITE!W126</f>
        <v>0</v>
      </c>
      <c r="X380" s="153">
        <f>+X328*I_VENDITE!X126</f>
        <v>0</v>
      </c>
      <c r="Y380" s="153">
        <f>+Y328*I_VENDITE!Y126</f>
        <v>0</v>
      </c>
      <c r="Z380" s="153">
        <f>+Z328*I_VENDITE!Z126</f>
        <v>0</v>
      </c>
      <c r="AA380" s="153">
        <f>+AA328*I_VENDITE!AA126</f>
        <v>0</v>
      </c>
      <c r="AB380" s="153">
        <f>+AB328*I_VENDITE!AB126</f>
        <v>0</v>
      </c>
      <c r="AC380" s="153">
        <f>+AC328*I_VENDITE!AC126</f>
        <v>0</v>
      </c>
      <c r="AD380" s="153">
        <f>+AD328*I_VENDITE!AD126</f>
        <v>0</v>
      </c>
      <c r="AE380" s="153">
        <f>+AE328*I_VENDITE!AE126</f>
        <v>0</v>
      </c>
      <c r="AF380" s="153">
        <f>+AF328*I_VENDITE!AF126</f>
        <v>0</v>
      </c>
      <c r="AG380" s="153">
        <f>+AG328*I_VENDITE!AG126</f>
        <v>0</v>
      </c>
      <c r="AH380" s="153">
        <f>+AH328*I_VENDITE!AH126</f>
        <v>0</v>
      </c>
      <c r="AI380" s="153">
        <f>+AI328*I_VENDITE!AI126</f>
        <v>0</v>
      </c>
      <c r="AJ380" s="153">
        <f>+AJ328*I_VENDITE!AJ126</f>
        <v>0</v>
      </c>
      <c r="AK380" s="153">
        <f>+AK328*I_VENDITE!AK126</f>
        <v>0</v>
      </c>
      <c r="AL380" s="153">
        <f>+AL328*I_VENDITE!AL126</f>
        <v>0</v>
      </c>
      <c r="AM380" s="153">
        <f>+AM328*I_VENDITE!AM126</f>
        <v>0</v>
      </c>
      <c r="AN380" s="153">
        <f>+AN328*I_VENDITE!AN126</f>
        <v>0</v>
      </c>
    </row>
    <row r="381" spans="4:40" ht="15" x14ac:dyDescent="0.25">
      <c r="D381" s="28" t="str">
        <f t="shared" si="69"/>
        <v>Farmaco 7</v>
      </c>
      <c r="E381" s="153">
        <f>+E329*I_VENDITE!E127</f>
        <v>0</v>
      </c>
      <c r="F381" s="153">
        <f>+F329*I_VENDITE!F127</f>
        <v>0</v>
      </c>
      <c r="G381" s="153">
        <f>+G329*I_VENDITE!G127</f>
        <v>0</v>
      </c>
      <c r="H381" s="153">
        <f>+H329*I_VENDITE!H127</f>
        <v>0</v>
      </c>
      <c r="I381" s="153">
        <f>+I329*I_VENDITE!I127</f>
        <v>0</v>
      </c>
      <c r="J381" s="153">
        <f>+J329*I_VENDITE!J127</f>
        <v>0</v>
      </c>
      <c r="K381" s="153">
        <f>+K329*I_VENDITE!K127</f>
        <v>0</v>
      </c>
      <c r="L381" s="153">
        <f>+L329*I_VENDITE!L127</f>
        <v>0</v>
      </c>
      <c r="M381" s="153">
        <f>+M329*I_VENDITE!M127</f>
        <v>0</v>
      </c>
      <c r="N381" s="153">
        <f>+N329*I_VENDITE!N127</f>
        <v>0</v>
      </c>
      <c r="O381" s="153">
        <f>+O329*I_VENDITE!O127</f>
        <v>0</v>
      </c>
      <c r="P381" s="153">
        <f>+P329*I_VENDITE!P127</f>
        <v>0</v>
      </c>
      <c r="Q381" s="153">
        <f>+Q329*I_VENDITE!Q127</f>
        <v>0</v>
      </c>
      <c r="R381" s="153">
        <f>+R329*I_VENDITE!R127</f>
        <v>0</v>
      </c>
      <c r="S381" s="153">
        <f>+S329*I_VENDITE!S127</f>
        <v>0</v>
      </c>
      <c r="T381" s="153">
        <f>+T329*I_VENDITE!T127</f>
        <v>0</v>
      </c>
      <c r="U381" s="153">
        <f>+U329*I_VENDITE!U127</f>
        <v>0</v>
      </c>
      <c r="V381" s="153">
        <f>+V329*I_VENDITE!V127</f>
        <v>0</v>
      </c>
      <c r="W381" s="153">
        <f>+W329*I_VENDITE!W127</f>
        <v>0</v>
      </c>
      <c r="X381" s="153">
        <f>+X329*I_VENDITE!X127</f>
        <v>0</v>
      </c>
      <c r="Y381" s="153">
        <f>+Y329*I_VENDITE!Y127</f>
        <v>0</v>
      </c>
      <c r="Z381" s="153">
        <f>+Z329*I_VENDITE!Z127</f>
        <v>0</v>
      </c>
      <c r="AA381" s="153">
        <f>+AA329*I_VENDITE!AA127</f>
        <v>0</v>
      </c>
      <c r="AB381" s="153">
        <f>+AB329*I_VENDITE!AB127</f>
        <v>0</v>
      </c>
      <c r="AC381" s="153">
        <f>+AC329*I_VENDITE!AC127</f>
        <v>0</v>
      </c>
      <c r="AD381" s="153">
        <f>+AD329*I_VENDITE!AD127</f>
        <v>0</v>
      </c>
      <c r="AE381" s="153">
        <f>+AE329*I_VENDITE!AE127</f>
        <v>0</v>
      </c>
      <c r="AF381" s="153">
        <f>+AF329*I_VENDITE!AF127</f>
        <v>0</v>
      </c>
      <c r="AG381" s="153">
        <f>+AG329*I_VENDITE!AG127</f>
        <v>0</v>
      </c>
      <c r="AH381" s="153">
        <f>+AH329*I_VENDITE!AH127</f>
        <v>0</v>
      </c>
      <c r="AI381" s="153">
        <f>+AI329*I_VENDITE!AI127</f>
        <v>0</v>
      </c>
      <c r="AJ381" s="153">
        <f>+AJ329*I_VENDITE!AJ127</f>
        <v>0</v>
      </c>
      <c r="AK381" s="153">
        <f>+AK329*I_VENDITE!AK127</f>
        <v>0</v>
      </c>
      <c r="AL381" s="153">
        <f>+AL329*I_VENDITE!AL127</f>
        <v>0</v>
      </c>
      <c r="AM381" s="153">
        <f>+AM329*I_VENDITE!AM127</f>
        <v>0</v>
      </c>
      <c r="AN381" s="153">
        <f>+AN329*I_VENDITE!AN127</f>
        <v>0</v>
      </c>
    </row>
    <row r="382" spans="4:40" ht="15" x14ac:dyDescent="0.25">
      <c r="D382" s="28" t="str">
        <f t="shared" si="69"/>
        <v>Farmaco 8</v>
      </c>
      <c r="E382" s="153">
        <f>+E330*I_VENDITE!E128</f>
        <v>0</v>
      </c>
      <c r="F382" s="153">
        <f>+F330*I_VENDITE!F128</f>
        <v>0</v>
      </c>
      <c r="G382" s="153">
        <f>+G330*I_VENDITE!G128</f>
        <v>0</v>
      </c>
      <c r="H382" s="153">
        <f>+H330*I_VENDITE!H128</f>
        <v>0</v>
      </c>
      <c r="I382" s="153">
        <f>+I330*I_VENDITE!I128</f>
        <v>0</v>
      </c>
      <c r="J382" s="153">
        <f>+J330*I_VENDITE!J128</f>
        <v>0</v>
      </c>
      <c r="K382" s="153">
        <f>+K330*I_VENDITE!K128</f>
        <v>0</v>
      </c>
      <c r="L382" s="153">
        <f>+L330*I_VENDITE!L128</f>
        <v>0</v>
      </c>
      <c r="M382" s="153">
        <f>+M330*I_VENDITE!M128</f>
        <v>0</v>
      </c>
      <c r="N382" s="153">
        <f>+N330*I_VENDITE!N128</f>
        <v>0</v>
      </c>
      <c r="O382" s="153">
        <f>+O330*I_VENDITE!O128</f>
        <v>0</v>
      </c>
      <c r="P382" s="153">
        <f>+P330*I_VENDITE!P128</f>
        <v>0</v>
      </c>
      <c r="Q382" s="153">
        <f>+Q330*I_VENDITE!Q128</f>
        <v>0</v>
      </c>
      <c r="R382" s="153">
        <f>+R330*I_VENDITE!R128</f>
        <v>0</v>
      </c>
      <c r="S382" s="153">
        <f>+S330*I_VENDITE!S128</f>
        <v>0</v>
      </c>
      <c r="T382" s="153">
        <f>+T330*I_VENDITE!T128</f>
        <v>0</v>
      </c>
      <c r="U382" s="153">
        <f>+U330*I_VENDITE!U128</f>
        <v>0</v>
      </c>
      <c r="V382" s="153">
        <f>+V330*I_VENDITE!V128</f>
        <v>0</v>
      </c>
      <c r="W382" s="153">
        <f>+W330*I_VENDITE!W128</f>
        <v>0</v>
      </c>
      <c r="X382" s="153">
        <f>+X330*I_VENDITE!X128</f>
        <v>0</v>
      </c>
      <c r="Y382" s="153">
        <f>+Y330*I_VENDITE!Y128</f>
        <v>0</v>
      </c>
      <c r="Z382" s="153">
        <f>+Z330*I_VENDITE!Z128</f>
        <v>0</v>
      </c>
      <c r="AA382" s="153">
        <f>+AA330*I_VENDITE!AA128</f>
        <v>0</v>
      </c>
      <c r="AB382" s="153">
        <f>+AB330*I_VENDITE!AB128</f>
        <v>0</v>
      </c>
      <c r="AC382" s="153">
        <f>+AC330*I_VENDITE!AC128</f>
        <v>0</v>
      </c>
      <c r="AD382" s="153">
        <f>+AD330*I_VENDITE!AD128</f>
        <v>0</v>
      </c>
      <c r="AE382" s="153">
        <f>+AE330*I_VENDITE!AE128</f>
        <v>0</v>
      </c>
      <c r="AF382" s="153">
        <f>+AF330*I_VENDITE!AF128</f>
        <v>0</v>
      </c>
      <c r="AG382" s="153">
        <f>+AG330*I_VENDITE!AG128</f>
        <v>0</v>
      </c>
      <c r="AH382" s="153">
        <f>+AH330*I_VENDITE!AH128</f>
        <v>0</v>
      </c>
      <c r="AI382" s="153">
        <f>+AI330*I_VENDITE!AI128</f>
        <v>0</v>
      </c>
      <c r="AJ382" s="153">
        <f>+AJ330*I_VENDITE!AJ128</f>
        <v>0</v>
      </c>
      <c r="AK382" s="153">
        <f>+AK330*I_VENDITE!AK128</f>
        <v>0</v>
      </c>
      <c r="AL382" s="153">
        <f>+AL330*I_VENDITE!AL128</f>
        <v>0</v>
      </c>
      <c r="AM382" s="153">
        <f>+AM330*I_VENDITE!AM128</f>
        <v>0</v>
      </c>
      <c r="AN382" s="153">
        <f>+AN330*I_VENDITE!AN128</f>
        <v>0</v>
      </c>
    </row>
    <row r="383" spans="4:40" ht="15" x14ac:dyDescent="0.25">
      <c r="D383" s="28" t="str">
        <f t="shared" si="69"/>
        <v>Farmaco 9</v>
      </c>
      <c r="E383" s="153">
        <f>+E331*I_VENDITE!E129</f>
        <v>0</v>
      </c>
      <c r="F383" s="153">
        <f>+F331*I_VENDITE!F129</f>
        <v>0</v>
      </c>
      <c r="G383" s="153">
        <f>+G331*I_VENDITE!G129</f>
        <v>0</v>
      </c>
      <c r="H383" s="153">
        <f>+H331*I_VENDITE!H129</f>
        <v>0</v>
      </c>
      <c r="I383" s="153">
        <f>+I331*I_VENDITE!I129</f>
        <v>0</v>
      </c>
      <c r="J383" s="153">
        <f>+J331*I_VENDITE!J129</f>
        <v>0</v>
      </c>
      <c r="K383" s="153">
        <f>+K331*I_VENDITE!K129</f>
        <v>0</v>
      </c>
      <c r="L383" s="153">
        <f>+L331*I_VENDITE!L129</f>
        <v>0</v>
      </c>
      <c r="M383" s="153">
        <f>+M331*I_VENDITE!M129</f>
        <v>0</v>
      </c>
      <c r="N383" s="153">
        <f>+N331*I_VENDITE!N129</f>
        <v>0</v>
      </c>
      <c r="O383" s="153">
        <f>+O331*I_VENDITE!O129</f>
        <v>0</v>
      </c>
      <c r="P383" s="153">
        <f>+P331*I_VENDITE!P129</f>
        <v>0</v>
      </c>
      <c r="Q383" s="153">
        <f>+Q331*I_VENDITE!Q129</f>
        <v>0</v>
      </c>
      <c r="R383" s="153">
        <f>+R331*I_VENDITE!R129</f>
        <v>0</v>
      </c>
      <c r="S383" s="153">
        <f>+S331*I_VENDITE!S129</f>
        <v>0</v>
      </c>
      <c r="T383" s="153">
        <f>+T331*I_VENDITE!T129</f>
        <v>0</v>
      </c>
      <c r="U383" s="153">
        <f>+U331*I_VENDITE!U129</f>
        <v>0</v>
      </c>
      <c r="V383" s="153">
        <f>+V331*I_VENDITE!V129</f>
        <v>0</v>
      </c>
      <c r="W383" s="153">
        <f>+W331*I_VENDITE!W129</f>
        <v>0</v>
      </c>
      <c r="X383" s="153">
        <f>+X331*I_VENDITE!X129</f>
        <v>0</v>
      </c>
      <c r="Y383" s="153">
        <f>+Y331*I_VENDITE!Y129</f>
        <v>0</v>
      </c>
      <c r="Z383" s="153">
        <f>+Z331*I_VENDITE!Z129</f>
        <v>0</v>
      </c>
      <c r="AA383" s="153">
        <f>+AA331*I_VENDITE!AA129</f>
        <v>0</v>
      </c>
      <c r="AB383" s="153">
        <f>+AB331*I_VENDITE!AB129</f>
        <v>0</v>
      </c>
      <c r="AC383" s="153">
        <f>+AC331*I_VENDITE!AC129</f>
        <v>0</v>
      </c>
      <c r="AD383" s="153">
        <f>+AD331*I_VENDITE!AD129</f>
        <v>0</v>
      </c>
      <c r="AE383" s="153">
        <f>+AE331*I_VENDITE!AE129</f>
        <v>0</v>
      </c>
      <c r="AF383" s="153">
        <f>+AF331*I_VENDITE!AF129</f>
        <v>0</v>
      </c>
      <c r="AG383" s="153">
        <f>+AG331*I_VENDITE!AG129</f>
        <v>0</v>
      </c>
      <c r="AH383" s="153">
        <f>+AH331*I_VENDITE!AH129</f>
        <v>0</v>
      </c>
      <c r="AI383" s="153">
        <f>+AI331*I_VENDITE!AI129</f>
        <v>0</v>
      </c>
      <c r="AJ383" s="153">
        <f>+AJ331*I_VENDITE!AJ129</f>
        <v>0</v>
      </c>
      <c r="AK383" s="153">
        <f>+AK331*I_VENDITE!AK129</f>
        <v>0</v>
      </c>
      <c r="AL383" s="153">
        <f>+AL331*I_VENDITE!AL129</f>
        <v>0</v>
      </c>
      <c r="AM383" s="153">
        <f>+AM331*I_VENDITE!AM129</f>
        <v>0</v>
      </c>
      <c r="AN383" s="153">
        <f>+AN331*I_VENDITE!AN129</f>
        <v>0</v>
      </c>
    </row>
    <row r="384" spans="4:40" ht="15" x14ac:dyDescent="0.25">
      <c r="D384" s="28" t="str">
        <f t="shared" si="69"/>
        <v>Farmaco 10</v>
      </c>
      <c r="E384" s="153">
        <f>+E332*I_VENDITE!E130</f>
        <v>0</v>
      </c>
      <c r="F384" s="153">
        <f>+F332*I_VENDITE!F130</f>
        <v>0</v>
      </c>
      <c r="G384" s="153">
        <f>+G332*I_VENDITE!G130</f>
        <v>0</v>
      </c>
      <c r="H384" s="153">
        <f>+H332*I_VENDITE!H130</f>
        <v>0</v>
      </c>
      <c r="I384" s="153">
        <f>+I332*I_VENDITE!I130</f>
        <v>0</v>
      </c>
      <c r="J384" s="153">
        <f>+J332*I_VENDITE!J130</f>
        <v>0</v>
      </c>
      <c r="K384" s="153">
        <f>+K332*I_VENDITE!K130</f>
        <v>0</v>
      </c>
      <c r="L384" s="153">
        <f>+L332*I_VENDITE!L130</f>
        <v>0</v>
      </c>
      <c r="M384" s="153">
        <f>+M332*I_VENDITE!M130</f>
        <v>0</v>
      </c>
      <c r="N384" s="153">
        <f>+N332*I_VENDITE!N130</f>
        <v>0</v>
      </c>
      <c r="O384" s="153">
        <f>+O332*I_VENDITE!O130</f>
        <v>0</v>
      </c>
      <c r="P384" s="153">
        <f>+P332*I_VENDITE!P130</f>
        <v>0</v>
      </c>
      <c r="Q384" s="153">
        <f>+Q332*I_VENDITE!Q130</f>
        <v>0</v>
      </c>
      <c r="R384" s="153">
        <f>+R332*I_VENDITE!R130</f>
        <v>0</v>
      </c>
      <c r="S384" s="153">
        <f>+S332*I_VENDITE!S130</f>
        <v>0</v>
      </c>
      <c r="T384" s="153">
        <f>+T332*I_VENDITE!T130</f>
        <v>0</v>
      </c>
      <c r="U384" s="153">
        <f>+U332*I_VENDITE!U130</f>
        <v>0</v>
      </c>
      <c r="V384" s="153">
        <f>+V332*I_VENDITE!V130</f>
        <v>0</v>
      </c>
      <c r="W384" s="153">
        <f>+W332*I_VENDITE!W130</f>
        <v>0</v>
      </c>
      <c r="X384" s="153">
        <f>+X332*I_VENDITE!X130</f>
        <v>0</v>
      </c>
      <c r="Y384" s="153">
        <f>+Y332*I_VENDITE!Y130</f>
        <v>0</v>
      </c>
      <c r="Z384" s="153">
        <f>+Z332*I_VENDITE!Z130</f>
        <v>0</v>
      </c>
      <c r="AA384" s="153">
        <f>+AA332*I_VENDITE!AA130</f>
        <v>0</v>
      </c>
      <c r="AB384" s="153">
        <f>+AB332*I_VENDITE!AB130</f>
        <v>0</v>
      </c>
      <c r="AC384" s="153">
        <f>+AC332*I_VENDITE!AC130</f>
        <v>0</v>
      </c>
      <c r="AD384" s="153">
        <f>+AD332*I_VENDITE!AD130</f>
        <v>0</v>
      </c>
      <c r="AE384" s="153">
        <f>+AE332*I_VENDITE!AE130</f>
        <v>0</v>
      </c>
      <c r="AF384" s="153">
        <f>+AF332*I_VENDITE!AF130</f>
        <v>0</v>
      </c>
      <c r="AG384" s="153">
        <f>+AG332*I_VENDITE!AG130</f>
        <v>0</v>
      </c>
      <c r="AH384" s="153">
        <f>+AH332*I_VENDITE!AH130</f>
        <v>0</v>
      </c>
      <c r="AI384" s="153">
        <f>+AI332*I_VENDITE!AI130</f>
        <v>0</v>
      </c>
      <c r="AJ384" s="153">
        <f>+AJ332*I_VENDITE!AJ130</f>
        <v>0</v>
      </c>
      <c r="AK384" s="153">
        <f>+AK332*I_VENDITE!AK130</f>
        <v>0</v>
      </c>
      <c r="AL384" s="153">
        <f>+AL332*I_VENDITE!AL130</f>
        <v>0</v>
      </c>
      <c r="AM384" s="153">
        <f>+AM332*I_VENDITE!AM130</f>
        <v>0</v>
      </c>
      <c r="AN384" s="153">
        <f>+AN332*I_VENDITE!AN130</f>
        <v>0</v>
      </c>
    </row>
    <row r="385" spans="4:40" ht="15" x14ac:dyDescent="0.25">
      <c r="D385" s="28" t="str">
        <f t="shared" si="69"/>
        <v>Farmaco 11</v>
      </c>
      <c r="E385" s="153">
        <f>+E333*I_VENDITE!E131</f>
        <v>0</v>
      </c>
      <c r="F385" s="153">
        <f>+F333*I_VENDITE!F131</f>
        <v>0</v>
      </c>
      <c r="G385" s="153">
        <f>+G333*I_VENDITE!G131</f>
        <v>0</v>
      </c>
      <c r="H385" s="153">
        <f>+H333*I_VENDITE!H131</f>
        <v>0</v>
      </c>
      <c r="I385" s="153">
        <f>+I333*I_VENDITE!I131</f>
        <v>0</v>
      </c>
      <c r="J385" s="153">
        <f>+J333*I_VENDITE!J131</f>
        <v>0</v>
      </c>
      <c r="K385" s="153">
        <f>+K333*I_VENDITE!K131</f>
        <v>0</v>
      </c>
      <c r="L385" s="153">
        <f>+L333*I_VENDITE!L131</f>
        <v>0</v>
      </c>
      <c r="M385" s="153">
        <f>+M333*I_VENDITE!M131</f>
        <v>0</v>
      </c>
      <c r="N385" s="153">
        <f>+N333*I_VENDITE!N131</f>
        <v>0</v>
      </c>
      <c r="O385" s="153">
        <f>+O333*I_VENDITE!O131</f>
        <v>0</v>
      </c>
      <c r="P385" s="153">
        <f>+P333*I_VENDITE!P131</f>
        <v>0</v>
      </c>
      <c r="Q385" s="153">
        <f>+Q333*I_VENDITE!Q131</f>
        <v>0</v>
      </c>
      <c r="R385" s="153">
        <f>+R333*I_VENDITE!R131</f>
        <v>0</v>
      </c>
      <c r="S385" s="153">
        <f>+S333*I_VENDITE!S131</f>
        <v>0</v>
      </c>
      <c r="T385" s="153">
        <f>+T333*I_VENDITE!T131</f>
        <v>0</v>
      </c>
      <c r="U385" s="153">
        <f>+U333*I_VENDITE!U131</f>
        <v>0</v>
      </c>
      <c r="V385" s="153">
        <f>+V333*I_VENDITE!V131</f>
        <v>0</v>
      </c>
      <c r="W385" s="153">
        <f>+W333*I_VENDITE!W131</f>
        <v>0</v>
      </c>
      <c r="X385" s="153">
        <f>+X333*I_VENDITE!X131</f>
        <v>0</v>
      </c>
      <c r="Y385" s="153">
        <f>+Y333*I_VENDITE!Y131</f>
        <v>0</v>
      </c>
      <c r="Z385" s="153">
        <f>+Z333*I_VENDITE!Z131</f>
        <v>0</v>
      </c>
      <c r="AA385" s="153">
        <f>+AA333*I_VENDITE!AA131</f>
        <v>0</v>
      </c>
      <c r="AB385" s="153">
        <f>+AB333*I_VENDITE!AB131</f>
        <v>0</v>
      </c>
      <c r="AC385" s="153">
        <f>+AC333*I_VENDITE!AC131</f>
        <v>0</v>
      </c>
      <c r="AD385" s="153">
        <f>+AD333*I_VENDITE!AD131</f>
        <v>0</v>
      </c>
      <c r="AE385" s="153">
        <f>+AE333*I_VENDITE!AE131</f>
        <v>0</v>
      </c>
      <c r="AF385" s="153">
        <f>+AF333*I_VENDITE!AF131</f>
        <v>0</v>
      </c>
      <c r="AG385" s="153">
        <f>+AG333*I_VENDITE!AG131</f>
        <v>0</v>
      </c>
      <c r="AH385" s="153">
        <f>+AH333*I_VENDITE!AH131</f>
        <v>0</v>
      </c>
      <c r="AI385" s="153">
        <f>+AI333*I_VENDITE!AI131</f>
        <v>0</v>
      </c>
      <c r="AJ385" s="153">
        <f>+AJ333*I_VENDITE!AJ131</f>
        <v>0</v>
      </c>
      <c r="AK385" s="153">
        <f>+AK333*I_VENDITE!AK131</f>
        <v>0</v>
      </c>
      <c r="AL385" s="153">
        <f>+AL333*I_VENDITE!AL131</f>
        <v>0</v>
      </c>
      <c r="AM385" s="153">
        <f>+AM333*I_VENDITE!AM131</f>
        <v>0</v>
      </c>
      <c r="AN385" s="153">
        <f>+AN333*I_VENDITE!AN131</f>
        <v>0</v>
      </c>
    </row>
    <row r="386" spans="4:40" ht="15" x14ac:dyDescent="0.25">
      <c r="D386" s="28" t="str">
        <f t="shared" si="69"/>
        <v>Farmaco 12</v>
      </c>
      <c r="E386" s="153">
        <f>+E334*I_VENDITE!E132</f>
        <v>0</v>
      </c>
      <c r="F386" s="153">
        <f>+F334*I_VENDITE!F132</f>
        <v>0</v>
      </c>
      <c r="G386" s="153">
        <f>+G334*I_VENDITE!G132</f>
        <v>0</v>
      </c>
      <c r="H386" s="153">
        <f>+H334*I_VENDITE!H132</f>
        <v>0</v>
      </c>
      <c r="I386" s="153">
        <f>+I334*I_VENDITE!I132</f>
        <v>0</v>
      </c>
      <c r="J386" s="153">
        <f>+J334*I_VENDITE!J132</f>
        <v>0</v>
      </c>
      <c r="K386" s="153">
        <f>+K334*I_VENDITE!K132</f>
        <v>0</v>
      </c>
      <c r="L386" s="153">
        <f>+L334*I_VENDITE!L132</f>
        <v>0</v>
      </c>
      <c r="M386" s="153">
        <f>+M334*I_VENDITE!M132</f>
        <v>0</v>
      </c>
      <c r="N386" s="153">
        <f>+N334*I_VENDITE!N132</f>
        <v>0</v>
      </c>
      <c r="O386" s="153">
        <f>+O334*I_VENDITE!O132</f>
        <v>0</v>
      </c>
      <c r="P386" s="153">
        <f>+P334*I_VENDITE!P132</f>
        <v>0</v>
      </c>
      <c r="Q386" s="153">
        <f>+Q334*I_VENDITE!Q132</f>
        <v>0</v>
      </c>
      <c r="R386" s="153">
        <f>+R334*I_VENDITE!R132</f>
        <v>0</v>
      </c>
      <c r="S386" s="153">
        <f>+S334*I_VENDITE!S132</f>
        <v>0</v>
      </c>
      <c r="T386" s="153">
        <f>+T334*I_VENDITE!T132</f>
        <v>0</v>
      </c>
      <c r="U386" s="153">
        <f>+U334*I_VENDITE!U132</f>
        <v>0</v>
      </c>
      <c r="V386" s="153">
        <f>+V334*I_VENDITE!V132</f>
        <v>0</v>
      </c>
      <c r="W386" s="153">
        <f>+W334*I_VENDITE!W132</f>
        <v>0</v>
      </c>
      <c r="X386" s="153">
        <f>+X334*I_VENDITE!X132</f>
        <v>0</v>
      </c>
      <c r="Y386" s="153">
        <f>+Y334*I_VENDITE!Y132</f>
        <v>0</v>
      </c>
      <c r="Z386" s="153">
        <f>+Z334*I_VENDITE!Z132</f>
        <v>0</v>
      </c>
      <c r="AA386" s="153">
        <f>+AA334*I_VENDITE!AA132</f>
        <v>0</v>
      </c>
      <c r="AB386" s="153">
        <f>+AB334*I_VENDITE!AB132</f>
        <v>0</v>
      </c>
      <c r="AC386" s="153">
        <f>+AC334*I_VENDITE!AC132</f>
        <v>0</v>
      </c>
      <c r="AD386" s="153">
        <f>+AD334*I_VENDITE!AD132</f>
        <v>0</v>
      </c>
      <c r="AE386" s="153">
        <f>+AE334*I_VENDITE!AE132</f>
        <v>0</v>
      </c>
      <c r="AF386" s="153">
        <f>+AF334*I_VENDITE!AF132</f>
        <v>0</v>
      </c>
      <c r="AG386" s="153">
        <f>+AG334*I_VENDITE!AG132</f>
        <v>0</v>
      </c>
      <c r="AH386" s="153">
        <f>+AH334*I_VENDITE!AH132</f>
        <v>0</v>
      </c>
      <c r="AI386" s="153">
        <f>+AI334*I_VENDITE!AI132</f>
        <v>0</v>
      </c>
      <c r="AJ386" s="153">
        <f>+AJ334*I_VENDITE!AJ132</f>
        <v>0</v>
      </c>
      <c r="AK386" s="153">
        <f>+AK334*I_VENDITE!AK132</f>
        <v>0</v>
      </c>
      <c r="AL386" s="153">
        <f>+AL334*I_VENDITE!AL132</f>
        <v>0</v>
      </c>
      <c r="AM386" s="153">
        <f>+AM334*I_VENDITE!AM132</f>
        <v>0</v>
      </c>
      <c r="AN386" s="153">
        <f>+AN334*I_VENDITE!AN132</f>
        <v>0</v>
      </c>
    </row>
    <row r="387" spans="4:40" ht="15" x14ac:dyDescent="0.25">
      <c r="D387" s="28" t="str">
        <f t="shared" si="69"/>
        <v>Farmaco 13</v>
      </c>
      <c r="E387" s="153">
        <f>+E335*I_VENDITE!E133</f>
        <v>0</v>
      </c>
      <c r="F387" s="153">
        <f>+F335*I_VENDITE!F133</f>
        <v>0</v>
      </c>
      <c r="G387" s="153">
        <f>+G335*I_VENDITE!G133</f>
        <v>0</v>
      </c>
      <c r="H387" s="153">
        <f>+H335*I_VENDITE!H133</f>
        <v>0</v>
      </c>
      <c r="I387" s="153">
        <f>+I335*I_VENDITE!I133</f>
        <v>0</v>
      </c>
      <c r="J387" s="153">
        <f>+J335*I_VENDITE!J133</f>
        <v>0</v>
      </c>
      <c r="K387" s="153">
        <f>+K335*I_VENDITE!K133</f>
        <v>0</v>
      </c>
      <c r="L387" s="153">
        <f>+L335*I_VENDITE!L133</f>
        <v>0</v>
      </c>
      <c r="M387" s="153">
        <f>+M335*I_VENDITE!M133</f>
        <v>0</v>
      </c>
      <c r="N387" s="153">
        <f>+N335*I_VENDITE!N133</f>
        <v>0</v>
      </c>
      <c r="O387" s="153">
        <f>+O335*I_VENDITE!O133</f>
        <v>0</v>
      </c>
      <c r="P387" s="153">
        <f>+P335*I_VENDITE!P133</f>
        <v>0</v>
      </c>
      <c r="Q387" s="153">
        <f>+Q335*I_VENDITE!Q133</f>
        <v>0</v>
      </c>
      <c r="R387" s="153">
        <f>+R335*I_VENDITE!R133</f>
        <v>0</v>
      </c>
      <c r="S387" s="153">
        <f>+S335*I_VENDITE!S133</f>
        <v>0</v>
      </c>
      <c r="T387" s="153">
        <f>+T335*I_VENDITE!T133</f>
        <v>0</v>
      </c>
      <c r="U387" s="153">
        <f>+U335*I_VENDITE!U133</f>
        <v>0</v>
      </c>
      <c r="V387" s="153">
        <f>+V335*I_VENDITE!V133</f>
        <v>0</v>
      </c>
      <c r="W387" s="153">
        <f>+W335*I_VENDITE!W133</f>
        <v>0</v>
      </c>
      <c r="X387" s="153">
        <f>+X335*I_VENDITE!X133</f>
        <v>0</v>
      </c>
      <c r="Y387" s="153">
        <f>+Y335*I_VENDITE!Y133</f>
        <v>0</v>
      </c>
      <c r="Z387" s="153">
        <f>+Z335*I_VENDITE!Z133</f>
        <v>0</v>
      </c>
      <c r="AA387" s="153">
        <f>+AA335*I_VENDITE!AA133</f>
        <v>0</v>
      </c>
      <c r="AB387" s="153">
        <f>+AB335*I_VENDITE!AB133</f>
        <v>0</v>
      </c>
      <c r="AC387" s="153">
        <f>+AC335*I_VENDITE!AC133</f>
        <v>0</v>
      </c>
      <c r="AD387" s="153">
        <f>+AD335*I_VENDITE!AD133</f>
        <v>0</v>
      </c>
      <c r="AE387" s="153">
        <f>+AE335*I_VENDITE!AE133</f>
        <v>0</v>
      </c>
      <c r="AF387" s="153">
        <f>+AF335*I_VENDITE!AF133</f>
        <v>0</v>
      </c>
      <c r="AG387" s="153">
        <f>+AG335*I_VENDITE!AG133</f>
        <v>0</v>
      </c>
      <c r="AH387" s="153">
        <f>+AH335*I_VENDITE!AH133</f>
        <v>0</v>
      </c>
      <c r="AI387" s="153">
        <f>+AI335*I_VENDITE!AI133</f>
        <v>0</v>
      </c>
      <c r="AJ387" s="153">
        <f>+AJ335*I_VENDITE!AJ133</f>
        <v>0</v>
      </c>
      <c r="AK387" s="153">
        <f>+AK335*I_VENDITE!AK133</f>
        <v>0</v>
      </c>
      <c r="AL387" s="153">
        <f>+AL335*I_VENDITE!AL133</f>
        <v>0</v>
      </c>
      <c r="AM387" s="153">
        <f>+AM335*I_VENDITE!AM133</f>
        <v>0</v>
      </c>
      <c r="AN387" s="153">
        <f>+AN335*I_VENDITE!AN133</f>
        <v>0</v>
      </c>
    </row>
    <row r="388" spans="4:40" ht="15" x14ac:dyDescent="0.25">
      <c r="D388" s="28" t="str">
        <f t="shared" si="69"/>
        <v>Farmaco 14</v>
      </c>
      <c r="E388" s="153">
        <f>+E336*I_VENDITE!E134</f>
        <v>0</v>
      </c>
      <c r="F388" s="153">
        <f>+F336*I_VENDITE!F134</f>
        <v>0</v>
      </c>
      <c r="G388" s="153">
        <f>+G336*I_VENDITE!G134</f>
        <v>0</v>
      </c>
      <c r="H388" s="153">
        <f>+H336*I_VENDITE!H134</f>
        <v>0</v>
      </c>
      <c r="I388" s="153">
        <f>+I336*I_VENDITE!I134</f>
        <v>0</v>
      </c>
      <c r="J388" s="153">
        <f>+J336*I_VENDITE!J134</f>
        <v>0</v>
      </c>
      <c r="K388" s="153">
        <f>+K336*I_VENDITE!K134</f>
        <v>0</v>
      </c>
      <c r="L388" s="153">
        <f>+L336*I_VENDITE!L134</f>
        <v>0</v>
      </c>
      <c r="M388" s="153">
        <f>+M336*I_VENDITE!M134</f>
        <v>0</v>
      </c>
      <c r="N388" s="153">
        <f>+N336*I_VENDITE!N134</f>
        <v>0</v>
      </c>
      <c r="O388" s="153">
        <f>+O336*I_VENDITE!O134</f>
        <v>0</v>
      </c>
      <c r="P388" s="153">
        <f>+P336*I_VENDITE!P134</f>
        <v>0</v>
      </c>
      <c r="Q388" s="153">
        <f>+Q336*I_VENDITE!Q134</f>
        <v>0</v>
      </c>
      <c r="R388" s="153">
        <f>+R336*I_VENDITE!R134</f>
        <v>0</v>
      </c>
      <c r="S388" s="153">
        <f>+S336*I_VENDITE!S134</f>
        <v>0</v>
      </c>
      <c r="T388" s="153">
        <f>+T336*I_VENDITE!T134</f>
        <v>0</v>
      </c>
      <c r="U388" s="153">
        <f>+U336*I_VENDITE!U134</f>
        <v>0</v>
      </c>
      <c r="V388" s="153">
        <f>+V336*I_VENDITE!V134</f>
        <v>0</v>
      </c>
      <c r="W388" s="153">
        <f>+W336*I_VENDITE!W134</f>
        <v>0</v>
      </c>
      <c r="X388" s="153">
        <f>+X336*I_VENDITE!X134</f>
        <v>0</v>
      </c>
      <c r="Y388" s="153">
        <f>+Y336*I_VENDITE!Y134</f>
        <v>0</v>
      </c>
      <c r="Z388" s="153">
        <f>+Z336*I_VENDITE!Z134</f>
        <v>0</v>
      </c>
      <c r="AA388" s="153">
        <f>+AA336*I_VENDITE!AA134</f>
        <v>0</v>
      </c>
      <c r="AB388" s="153">
        <f>+AB336*I_VENDITE!AB134</f>
        <v>0</v>
      </c>
      <c r="AC388" s="153">
        <f>+AC336*I_VENDITE!AC134</f>
        <v>0</v>
      </c>
      <c r="AD388" s="153">
        <f>+AD336*I_VENDITE!AD134</f>
        <v>0</v>
      </c>
      <c r="AE388" s="153">
        <f>+AE336*I_VENDITE!AE134</f>
        <v>0</v>
      </c>
      <c r="AF388" s="153">
        <f>+AF336*I_VENDITE!AF134</f>
        <v>0</v>
      </c>
      <c r="AG388" s="153">
        <f>+AG336*I_VENDITE!AG134</f>
        <v>0</v>
      </c>
      <c r="AH388" s="153">
        <f>+AH336*I_VENDITE!AH134</f>
        <v>0</v>
      </c>
      <c r="AI388" s="153">
        <f>+AI336*I_VENDITE!AI134</f>
        <v>0</v>
      </c>
      <c r="AJ388" s="153">
        <f>+AJ336*I_VENDITE!AJ134</f>
        <v>0</v>
      </c>
      <c r="AK388" s="153">
        <f>+AK336*I_VENDITE!AK134</f>
        <v>0</v>
      </c>
      <c r="AL388" s="153">
        <f>+AL336*I_VENDITE!AL134</f>
        <v>0</v>
      </c>
      <c r="AM388" s="153">
        <f>+AM336*I_VENDITE!AM134</f>
        <v>0</v>
      </c>
      <c r="AN388" s="153">
        <f>+AN336*I_VENDITE!AN134</f>
        <v>0</v>
      </c>
    </row>
    <row r="389" spans="4:40" ht="15" x14ac:dyDescent="0.25">
      <c r="D389" s="28" t="str">
        <f t="shared" si="69"/>
        <v>Farmaco 15</v>
      </c>
      <c r="E389" s="153">
        <f>+E337*I_VENDITE!E135</f>
        <v>0</v>
      </c>
      <c r="F389" s="153">
        <f>+F337*I_VENDITE!F135</f>
        <v>0</v>
      </c>
      <c r="G389" s="153">
        <f>+G337*I_VENDITE!G135</f>
        <v>0</v>
      </c>
      <c r="H389" s="153">
        <f>+H337*I_VENDITE!H135</f>
        <v>0</v>
      </c>
      <c r="I389" s="153">
        <f>+I337*I_VENDITE!I135</f>
        <v>0</v>
      </c>
      <c r="J389" s="153">
        <f>+J337*I_VENDITE!J135</f>
        <v>0</v>
      </c>
      <c r="K389" s="153">
        <f>+K337*I_VENDITE!K135</f>
        <v>0</v>
      </c>
      <c r="L389" s="153">
        <f>+L337*I_VENDITE!L135</f>
        <v>0</v>
      </c>
      <c r="M389" s="153">
        <f>+M337*I_VENDITE!M135</f>
        <v>0</v>
      </c>
      <c r="N389" s="153">
        <f>+N337*I_VENDITE!N135</f>
        <v>0</v>
      </c>
      <c r="O389" s="153">
        <f>+O337*I_VENDITE!O135</f>
        <v>0</v>
      </c>
      <c r="P389" s="153">
        <f>+P337*I_VENDITE!P135</f>
        <v>0</v>
      </c>
      <c r="Q389" s="153">
        <f>+Q337*I_VENDITE!Q135</f>
        <v>0</v>
      </c>
      <c r="R389" s="153">
        <f>+R337*I_VENDITE!R135</f>
        <v>0</v>
      </c>
      <c r="S389" s="153">
        <f>+S337*I_VENDITE!S135</f>
        <v>0</v>
      </c>
      <c r="T389" s="153">
        <f>+T337*I_VENDITE!T135</f>
        <v>0</v>
      </c>
      <c r="U389" s="153">
        <f>+U337*I_VENDITE!U135</f>
        <v>0</v>
      </c>
      <c r="V389" s="153">
        <f>+V337*I_VENDITE!V135</f>
        <v>0</v>
      </c>
      <c r="W389" s="153">
        <f>+W337*I_VENDITE!W135</f>
        <v>0</v>
      </c>
      <c r="X389" s="153">
        <f>+X337*I_VENDITE!X135</f>
        <v>0</v>
      </c>
      <c r="Y389" s="153">
        <f>+Y337*I_VENDITE!Y135</f>
        <v>0</v>
      </c>
      <c r="Z389" s="153">
        <f>+Z337*I_VENDITE!Z135</f>
        <v>0</v>
      </c>
      <c r="AA389" s="153">
        <f>+AA337*I_VENDITE!AA135</f>
        <v>0</v>
      </c>
      <c r="AB389" s="153">
        <f>+AB337*I_VENDITE!AB135</f>
        <v>0</v>
      </c>
      <c r="AC389" s="153">
        <f>+AC337*I_VENDITE!AC135</f>
        <v>0</v>
      </c>
      <c r="AD389" s="153">
        <f>+AD337*I_VENDITE!AD135</f>
        <v>0</v>
      </c>
      <c r="AE389" s="153">
        <f>+AE337*I_VENDITE!AE135</f>
        <v>0</v>
      </c>
      <c r="AF389" s="153">
        <f>+AF337*I_VENDITE!AF135</f>
        <v>0</v>
      </c>
      <c r="AG389" s="153">
        <f>+AG337*I_VENDITE!AG135</f>
        <v>0</v>
      </c>
      <c r="AH389" s="153">
        <f>+AH337*I_VENDITE!AH135</f>
        <v>0</v>
      </c>
      <c r="AI389" s="153">
        <f>+AI337*I_VENDITE!AI135</f>
        <v>0</v>
      </c>
      <c r="AJ389" s="153">
        <f>+AJ337*I_VENDITE!AJ135</f>
        <v>0</v>
      </c>
      <c r="AK389" s="153">
        <f>+AK337*I_VENDITE!AK135</f>
        <v>0</v>
      </c>
      <c r="AL389" s="153">
        <f>+AL337*I_VENDITE!AL135</f>
        <v>0</v>
      </c>
      <c r="AM389" s="153">
        <f>+AM337*I_VENDITE!AM135</f>
        <v>0</v>
      </c>
      <c r="AN389" s="153">
        <f>+AN337*I_VENDITE!AN135</f>
        <v>0</v>
      </c>
    </row>
    <row r="390" spans="4:40" ht="15" x14ac:dyDescent="0.25">
      <c r="D390" s="28" t="str">
        <f t="shared" si="69"/>
        <v>Farmaco 16</v>
      </c>
      <c r="E390" s="153">
        <f>+E338*I_VENDITE!E136</f>
        <v>0</v>
      </c>
      <c r="F390" s="153">
        <f>+F338*I_VENDITE!F136</f>
        <v>0</v>
      </c>
      <c r="G390" s="153">
        <f>+G338*I_VENDITE!G136</f>
        <v>0</v>
      </c>
      <c r="H390" s="153">
        <f>+H338*I_VENDITE!H136</f>
        <v>0</v>
      </c>
      <c r="I390" s="153">
        <f>+I338*I_VENDITE!I136</f>
        <v>0</v>
      </c>
      <c r="J390" s="153">
        <f>+J338*I_VENDITE!J136</f>
        <v>0</v>
      </c>
      <c r="K390" s="153">
        <f>+K338*I_VENDITE!K136</f>
        <v>0</v>
      </c>
      <c r="L390" s="153">
        <f>+L338*I_VENDITE!L136</f>
        <v>0</v>
      </c>
      <c r="M390" s="153">
        <f>+M338*I_VENDITE!M136</f>
        <v>0</v>
      </c>
      <c r="N390" s="153">
        <f>+N338*I_VENDITE!N136</f>
        <v>0</v>
      </c>
      <c r="O390" s="153">
        <f>+O338*I_VENDITE!O136</f>
        <v>0</v>
      </c>
      <c r="P390" s="153">
        <f>+P338*I_VENDITE!P136</f>
        <v>0</v>
      </c>
      <c r="Q390" s="153">
        <f>+Q338*I_VENDITE!Q136</f>
        <v>0</v>
      </c>
      <c r="R390" s="153">
        <f>+R338*I_VENDITE!R136</f>
        <v>0</v>
      </c>
      <c r="S390" s="153">
        <f>+S338*I_VENDITE!S136</f>
        <v>0</v>
      </c>
      <c r="T390" s="153">
        <f>+T338*I_VENDITE!T136</f>
        <v>0</v>
      </c>
      <c r="U390" s="153">
        <f>+U338*I_VENDITE!U136</f>
        <v>0</v>
      </c>
      <c r="V390" s="153">
        <f>+V338*I_VENDITE!V136</f>
        <v>0</v>
      </c>
      <c r="W390" s="153">
        <f>+W338*I_VENDITE!W136</f>
        <v>0</v>
      </c>
      <c r="X390" s="153">
        <f>+X338*I_VENDITE!X136</f>
        <v>0</v>
      </c>
      <c r="Y390" s="153">
        <f>+Y338*I_VENDITE!Y136</f>
        <v>0</v>
      </c>
      <c r="Z390" s="153">
        <f>+Z338*I_VENDITE!Z136</f>
        <v>0</v>
      </c>
      <c r="AA390" s="153">
        <f>+AA338*I_VENDITE!AA136</f>
        <v>0</v>
      </c>
      <c r="AB390" s="153">
        <f>+AB338*I_VENDITE!AB136</f>
        <v>0</v>
      </c>
      <c r="AC390" s="153">
        <f>+AC338*I_VENDITE!AC136</f>
        <v>0</v>
      </c>
      <c r="AD390" s="153">
        <f>+AD338*I_VENDITE!AD136</f>
        <v>0</v>
      </c>
      <c r="AE390" s="153">
        <f>+AE338*I_VENDITE!AE136</f>
        <v>0</v>
      </c>
      <c r="AF390" s="153">
        <f>+AF338*I_VENDITE!AF136</f>
        <v>0</v>
      </c>
      <c r="AG390" s="153">
        <f>+AG338*I_VENDITE!AG136</f>
        <v>0</v>
      </c>
      <c r="AH390" s="153">
        <f>+AH338*I_VENDITE!AH136</f>
        <v>0</v>
      </c>
      <c r="AI390" s="153">
        <f>+AI338*I_VENDITE!AI136</f>
        <v>0</v>
      </c>
      <c r="AJ390" s="153">
        <f>+AJ338*I_VENDITE!AJ136</f>
        <v>0</v>
      </c>
      <c r="AK390" s="153">
        <f>+AK338*I_VENDITE!AK136</f>
        <v>0</v>
      </c>
      <c r="AL390" s="153">
        <f>+AL338*I_VENDITE!AL136</f>
        <v>0</v>
      </c>
      <c r="AM390" s="153">
        <f>+AM338*I_VENDITE!AM136</f>
        <v>0</v>
      </c>
      <c r="AN390" s="153">
        <f>+AN338*I_VENDITE!AN136</f>
        <v>0</v>
      </c>
    </row>
    <row r="391" spans="4:40" ht="15" x14ac:dyDescent="0.25">
      <c r="D391" s="28" t="str">
        <f t="shared" si="69"/>
        <v>Farmaco 17</v>
      </c>
      <c r="E391" s="153">
        <f>+E339*I_VENDITE!E137</f>
        <v>0</v>
      </c>
      <c r="F391" s="153">
        <f>+F339*I_VENDITE!F137</f>
        <v>0</v>
      </c>
      <c r="G391" s="153">
        <f>+G339*I_VENDITE!G137</f>
        <v>0</v>
      </c>
      <c r="H391" s="153">
        <f>+H339*I_VENDITE!H137</f>
        <v>0</v>
      </c>
      <c r="I391" s="153">
        <f>+I339*I_VENDITE!I137</f>
        <v>0</v>
      </c>
      <c r="J391" s="153">
        <f>+J339*I_VENDITE!J137</f>
        <v>0</v>
      </c>
      <c r="K391" s="153">
        <f>+K339*I_VENDITE!K137</f>
        <v>0</v>
      </c>
      <c r="L391" s="153">
        <f>+L339*I_VENDITE!L137</f>
        <v>0</v>
      </c>
      <c r="M391" s="153">
        <f>+M339*I_VENDITE!M137</f>
        <v>0</v>
      </c>
      <c r="N391" s="153">
        <f>+N339*I_VENDITE!N137</f>
        <v>0</v>
      </c>
      <c r="O391" s="153">
        <f>+O339*I_VENDITE!O137</f>
        <v>0</v>
      </c>
      <c r="P391" s="153">
        <f>+P339*I_VENDITE!P137</f>
        <v>0</v>
      </c>
      <c r="Q391" s="153">
        <f>+Q339*I_VENDITE!Q137</f>
        <v>0</v>
      </c>
      <c r="R391" s="153">
        <f>+R339*I_VENDITE!R137</f>
        <v>0</v>
      </c>
      <c r="S391" s="153">
        <f>+S339*I_VENDITE!S137</f>
        <v>0</v>
      </c>
      <c r="T391" s="153">
        <f>+T339*I_VENDITE!T137</f>
        <v>0</v>
      </c>
      <c r="U391" s="153">
        <f>+U339*I_VENDITE!U137</f>
        <v>0</v>
      </c>
      <c r="V391" s="153">
        <f>+V339*I_VENDITE!V137</f>
        <v>0</v>
      </c>
      <c r="W391" s="153">
        <f>+W339*I_VENDITE!W137</f>
        <v>0</v>
      </c>
      <c r="X391" s="153">
        <f>+X339*I_VENDITE!X137</f>
        <v>0</v>
      </c>
      <c r="Y391" s="153">
        <f>+Y339*I_VENDITE!Y137</f>
        <v>0</v>
      </c>
      <c r="Z391" s="153">
        <f>+Z339*I_VENDITE!Z137</f>
        <v>0</v>
      </c>
      <c r="AA391" s="153">
        <f>+AA339*I_VENDITE!AA137</f>
        <v>0</v>
      </c>
      <c r="AB391" s="153">
        <f>+AB339*I_VENDITE!AB137</f>
        <v>0</v>
      </c>
      <c r="AC391" s="153">
        <f>+AC339*I_VENDITE!AC137</f>
        <v>0</v>
      </c>
      <c r="AD391" s="153">
        <f>+AD339*I_VENDITE!AD137</f>
        <v>0</v>
      </c>
      <c r="AE391" s="153">
        <f>+AE339*I_VENDITE!AE137</f>
        <v>0</v>
      </c>
      <c r="AF391" s="153">
        <f>+AF339*I_VENDITE!AF137</f>
        <v>0</v>
      </c>
      <c r="AG391" s="153">
        <f>+AG339*I_VENDITE!AG137</f>
        <v>0</v>
      </c>
      <c r="AH391" s="153">
        <f>+AH339*I_VENDITE!AH137</f>
        <v>0</v>
      </c>
      <c r="AI391" s="153">
        <f>+AI339*I_VENDITE!AI137</f>
        <v>0</v>
      </c>
      <c r="AJ391" s="153">
        <f>+AJ339*I_VENDITE!AJ137</f>
        <v>0</v>
      </c>
      <c r="AK391" s="153">
        <f>+AK339*I_VENDITE!AK137</f>
        <v>0</v>
      </c>
      <c r="AL391" s="153">
        <f>+AL339*I_VENDITE!AL137</f>
        <v>0</v>
      </c>
      <c r="AM391" s="153">
        <f>+AM339*I_VENDITE!AM137</f>
        <v>0</v>
      </c>
      <c r="AN391" s="153">
        <f>+AN339*I_VENDITE!AN137</f>
        <v>0</v>
      </c>
    </row>
    <row r="392" spans="4:40" ht="15" x14ac:dyDescent="0.25">
      <c r="D392" s="28" t="str">
        <f t="shared" si="69"/>
        <v>Farmaco 18</v>
      </c>
      <c r="E392" s="153">
        <f>+E340*I_VENDITE!E138</f>
        <v>0</v>
      </c>
      <c r="F392" s="153">
        <f>+F340*I_VENDITE!F138</f>
        <v>0</v>
      </c>
      <c r="G392" s="153">
        <f>+G340*I_VENDITE!G138</f>
        <v>0</v>
      </c>
      <c r="H392" s="153">
        <f>+H340*I_VENDITE!H138</f>
        <v>0</v>
      </c>
      <c r="I392" s="153">
        <f>+I340*I_VENDITE!I138</f>
        <v>0</v>
      </c>
      <c r="J392" s="153">
        <f>+J340*I_VENDITE!J138</f>
        <v>0</v>
      </c>
      <c r="K392" s="153">
        <f>+K340*I_VENDITE!K138</f>
        <v>0</v>
      </c>
      <c r="L392" s="153">
        <f>+L340*I_VENDITE!L138</f>
        <v>0</v>
      </c>
      <c r="M392" s="153">
        <f>+M340*I_VENDITE!M138</f>
        <v>0</v>
      </c>
      <c r="N392" s="153">
        <f>+N340*I_VENDITE!N138</f>
        <v>0</v>
      </c>
      <c r="O392" s="153">
        <f>+O340*I_VENDITE!O138</f>
        <v>0</v>
      </c>
      <c r="P392" s="153">
        <f>+P340*I_VENDITE!P138</f>
        <v>0</v>
      </c>
      <c r="Q392" s="153">
        <f>+Q340*I_VENDITE!Q138</f>
        <v>0</v>
      </c>
      <c r="R392" s="153">
        <f>+R340*I_VENDITE!R138</f>
        <v>0</v>
      </c>
      <c r="S392" s="153">
        <f>+S340*I_VENDITE!S138</f>
        <v>0</v>
      </c>
      <c r="T392" s="153">
        <f>+T340*I_VENDITE!T138</f>
        <v>0</v>
      </c>
      <c r="U392" s="153">
        <f>+U340*I_VENDITE!U138</f>
        <v>0</v>
      </c>
      <c r="V392" s="153">
        <f>+V340*I_VENDITE!V138</f>
        <v>0</v>
      </c>
      <c r="W392" s="153">
        <f>+W340*I_VENDITE!W138</f>
        <v>0</v>
      </c>
      <c r="X392" s="153">
        <f>+X340*I_VENDITE!X138</f>
        <v>0</v>
      </c>
      <c r="Y392" s="153">
        <f>+Y340*I_VENDITE!Y138</f>
        <v>0</v>
      </c>
      <c r="Z392" s="153">
        <f>+Z340*I_VENDITE!Z138</f>
        <v>0</v>
      </c>
      <c r="AA392" s="153">
        <f>+AA340*I_VENDITE!AA138</f>
        <v>0</v>
      </c>
      <c r="AB392" s="153">
        <f>+AB340*I_VENDITE!AB138</f>
        <v>0</v>
      </c>
      <c r="AC392" s="153">
        <f>+AC340*I_VENDITE!AC138</f>
        <v>0</v>
      </c>
      <c r="AD392" s="153">
        <f>+AD340*I_VENDITE!AD138</f>
        <v>0</v>
      </c>
      <c r="AE392" s="153">
        <f>+AE340*I_VENDITE!AE138</f>
        <v>0</v>
      </c>
      <c r="AF392" s="153">
        <f>+AF340*I_VENDITE!AF138</f>
        <v>0</v>
      </c>
      <c r="AG392" s="153">
        <f>+AG340*I_VENDITE!AG138</f>
        <v>0</v>
      </c>
      <c r="AH392" s="153">
        <f>+AH340*I_VENDITE!AH138</f>
        <v>0</v>
      </c>
      <c r="AI392" s="153">
        <f>+AI340*I_VENDITE!AI138</f>
        <v>0</v>
      </c>
      <c r="AJ392" s="153">
        <f>+AJ340*I_VENDITE!AJ138</f>
        <v>0</v>
      </c>
      <c r="AK392" s="153">
        <f>+AK340*I_VENDITE!AK138</f>
        <v>0</v>
      </c>
      <c r="AL392" s="153">
        <f>+AL340*I_VENDITE!AL138</f>
        <v>0</v>
      </c>
      <c r="AM392" s="153">
        <f>+AM340*I_VENDITE!AM138</f>
        <v>0</v>
      </c>
      <c r="AN392" s="153">
        <f>+AN340*I_VENDITE!AN138</f>
        <v>0</v>
      </c>
    </row>
    <row r="393" spans="4:40" ht="15" x14ac:dyDescent="0.25">
      <c r="D393" s="28" t="str">
        <f t="shared" si="69"/>
        <v>Farmaco 19</v>
      </c>
      <c r="E393" s="153">
        <f>+E341*I_VENDITE!E139</f>
        <v>0</v>
      </c>
      <c r="F393" s="153">
        <f>+F341*I_VENDITE!F139</f>
        <v>0</v>
      </c>
      <c r="G393" s="153">
        <f>+G341*I_VENDITE!G139</f>
        <v>0</v>
      </c>
      <c r="H393" s="153">
        <f>+H341*I_VENDITE!H139</f>
        <v>0</v>
      </c>
      <c r="I393" s="153">
        <f>+I341*I_VENDITE!I139</f>
        <v>0</v>
      </c>
      <c r="J393" s="153">
        <f>+J341*I_VENDITE!J139</f>
        <v>0</v>
      </c>
      <c r="K393" s="153">
        <f>+K341*I_VENDITE!K139</f>
        <v>0</v>
      </c>
      <c r="L393" s="153">
        <f>+L341*I_VENDITE!L139</f>
        <v>0</v>
      </c>
      <c r="M393" s="153">
        <f>+M341*I_VENDITE!M139</f>
        <v>0</v>
      </c>
      <c r="N393" s="153">
        <f>+N341*I_VENDITE!N139</f>
        <v>0</v>
      </c>
      <c r="O393" s="153">
        <f>+O341*I_VENDITE!O139</f>
        <v>0</v>
      </c>
      <c r="P393" s="153">
        <f>+P341*I_VENDITE!P139</f>
        <v>0</v>
      </c>
      <c r="Q393" s="153">
        <f>+Q341*I_VENDITE!Q139</f>
        <v>0</v>
      </c>
      <c r="R393" s="153">
        <f>+R341*I_VENDITE!R139</f>
        <v>0</v>
      </c>
      <c r="S393" s="153">
        <f>+S341*I_VENDITE!S139</f>
        <v>0</v>
      </c>
      <c r="T393" s="153">
        <f>+T341*I_VENDITE!T139</f>
        <v>0</v>
      </c>
      <c r="U393" s="153">
        <f>+U341*I_VENDITE!U139</f>
        <v>0</v>
      </c>
      <c r="V393" s="153">
        <f>+V341*I_VENDITE!V139</f>
        <v>0</v>
      </c>
      <c r="W393" s="153">
        <f>+W341*I_VENDITE!W139</f>
        <v>0</v>
      </c>
      <c r="X393" s="153">
        <f>+X341*I_VENDITE!X139</f>
        <v>0</v>
      </c>
      <c r="Y393" s="153">
        <f>+Y341*I_VENDITE!Y139</f>
        <v>0</v>
      </c>
      <c r="Z393" s="153">
        <f>+Z341*I_VENDITE!Z139</f>
        <v>0</v>
      </c>
      <c r="AA393" s="153">
        <f>+AA341*I_VENDITE!AA139</f>
        <v>0</v>
      </c>
      <c r="AB393" s="153">
        <f>+AB341*I_VENDITE!AB139</f>
        <v>0</v>
      </c>
      <c r="AC393" s="153">
        <f>+AC341*I_VENDITE!AC139</f>
        <v>0</v>
      </c>
      <c r="AD393" s="153">
        <f>+AD341*I_VENDITE!AD139</f>
        <v>0</v>
      </c>
      <c r="AE393" s="153">
        <f>+AE341*I_VENDITE!AE139</f>
        <v>0</v>
      </c>
      <c r="AF393" s="153">
        <f>+AF341*I_VENDITE!AF139</f>
        <v>0</v>
      </c>
      <c r="AG393" s="153">
        <f>+AG341*I_VENDITE!AG139</f>
        <v>0</v>
      </c>
      <c r="AH393" s="153">
        <f>+AH341*I_VENDITE!AH139</f>
        <v>0</v>
      </c>
      <c r="AI393" s="153">
        <f>+AI341*I_VENDITE!AI139</f>
        <v>0</v>
      </c>
      <c r="AJ393" s="153">
        <f>+AJ341*I_VENDITE!AJ139</f>
        <v>0</v>
      </c>
      <c r="AK393" s="153">
        <f>+AK341*I_VENDITE!AK139</f>
        <v>0</v>
      </c>
      <c r="AL393" s="153">
        <f>+AL341*I_VENDITE!AL139</f>
        <v>0</v>
      </c>
      <c r="AM393" s="153">
        <f>+AM341*I_VENDITE!AM139</f>
        <v>0</v>
      </c>
      <c r="AN393" s="153">
        <f>+AN341*I_VENDITE!AN139</f>
        <v>0</v>
      </c>
    </row>
    <row r="394" spans="4:40" ht="15" x14ac:dyDescent="0.25">
      <c r="D394" s="28" t="str">
        <f t="shared" si="69"/>
        <v>Farmaco 20</v>
      </c>
      <c r="E394" s="153">
        <f>+E342*I_VENDITE!E140</f>
        <v>0</v>
      </c>
      <c r="F394" s="153">
        <f>+F342*I_VENDITE!F140</f>
        <v>0</v>
      </c>
      <c r="G394" s="153">
        <f>+G342*I_VENDITE!G140</f>
        <v>0</v>
      </c>
      <c r="H394" s="153">
        <f>+H342*I_VENDITE!H140</f>
        <v>0</v>
      </c>
      <c r="I394" s="153">
        <f>+I342*I_VENDITE!I140</f>
        <v>0</v>
      </c>
      <c r="J394" s="153">
        <f>+J342*I_VENDITE!J140</f>
        <v>0</v>
      </c>
      <c r="K394" s="153">
        <f>+K342*I_VENDITE!K140</f>
        <v>0</v>
      </c>
      <c r="L394" s="153">
        <f>+L342*I_VENDITE!L140</f>
        <v>0</v>
      </c>
      <c r="M394" s="153">
        <f>+M342*I_VENDITE!M140</f>
        <v>0</v>
      </c>
      <c r="N394" s="153">
        <f>+N342*I_VENDITE!N140</f>
        <v>0</v>
      </c>
      <c r="O394" s="153">
        <f>+O342*I_VENDITE!O140</f>
        <v>0</v>
      </c>
      <c r="P394" s="153">
        <f>+P342*I_VENDITE!P140</f>
        <v>0</v>
      </c>
      <c r="Q394" s="153">
        <f>+Q342*I_VENDITE!Q140</f>
        <v>0</v>
      </c>
      <c r="R394" s="153">
        <f>+R342*I_VENDITE!R140</f>
        <v>0</v>
      </c>
      <c r="S394" s="153">
        <f>+S342*I_VENDITE!S140</f>
        <v>0</v>
      </c>
      <c r="T394" s="153">
        <f>+T342*I_VENDITE!T140</f>
        <v>0</v>
      </c>
      <c r="U394" s="153">
        <f>+U342*I_VENDITE!U140</f>
        <v>0</v>
      </c>
      <c r="V394" s="153">
        <f>+V342*I_VENDITE!V140</f>
        <v>0</v>
      </c>
      <c r="W394" s="153">
        <f>+W342*I_VENDITE!W140</f>
        <v>0</v>
      </c>
      <c r="X394" s="153">
        <f>+X342*I_VENDITE!X140</f>
        <v>0</v>
      </c>
      <c r="Y394" s="153">
        <f>+Y342*I_VENDITE!Y140</f>
        <v>0</v>
      </c>
      <c r="Z394" s="153">
        <f>+Z342*I_VENDITE!Z140</f>
        <v>0</v>
      </c>
      <c r="AA394" s="153">
        <f>+AA342*I_VENDITE!AA140</f>
        <v>0</v>
      </c>
      <c r="AB394" s="153">
        <f>+AB342*I_VENDITE!AB140</f>
        <v>0</v>
      </c>
      <c r="AC394" s="153">
        <f>+AC342*I_VENDITE!AC140</f>
        <v>0</v>
      </c>
      <c r="AD394" s="153">
        <f>+AD342*I_VENDITE!AD140</f>
        <v>0</v>
      </c>
      <c r="AE394" s="153">
        <f>+AE342*I_VENDITE!AE140</f>
        <v>0</v>
      </c>
      <c r="AF394" s="153">
        <f>+AF342*I_VENDITE!AF140</f>
        <v>0</v>
      </c>
      <c r="AG394" s="153">
        <f>+AG342*I_VENDITE!AG140</f>
        <v>0</v>
      </c>
      <c r="AH394" s="153">
        <f>+AH342*I_VENDITE!AH140</f>
        <v>0</v>
      </c>
      <c r="AI394" s="153">
        <f>+AI342*I_VENDITE!AI140</f>
        <v>0</v>
      </c>
      <c r="AJ394" s="153">
        <f>+AJ342*I_VENDITE!AJ140</f>
        <v>0</v>
      </c>
      <c r="AK394" s="153">
        <f>+AK342*I_VENDITE!AK140</f>
        <v>0</v>
      </c>
      <c r="AL394" s="153">
        <f>+AL342*I_VENDITE!AL140</f>
        <v>0</v>
      </c>
      <c r="AM394" s="153">
        <f>+AM342*I_VENDITE!AM140</f>
        <v>0</v>
      </c>
      <c r="AN394" s="153">
        <f>+AN342*I_VENDITE!AN140</f>
        <v>0</v>
      </c>
    </row>
    <row r="395" spans="4:40" ht="15" x14ac:dyDescent="0.25">
      <c r="D395" s="28" t="str">
        <f t="shared" si="69"/>
        <v>Farmaco 21</v>
      </c>
      <c r="E395" s="153">
        <f>+E343*I_VENDITE!E141</f>
        <v>0</v>
      </c>
      <c r="F395" s="153">
        <f>+F343*I_VENDITE!F141</f>
        <v>0</v>
      </c>
      <c r="G395" s="153">
        <f>+G343*I_VENDITE!G141</f>
        <v>0</v>
      </c>
      <c r="H395" s="153">
        <f>+H343*I_VENDITE!H141</f>
        <v>0</v>
      </c>
      <c r="I395" s="153">
        <f>+I343*I_VENDITE!I141</f>
        <v>0</v>
      </c>
      <c r="J395" s="153">
        <f>+J343*I_VENDITE!J141</f>
        <v>0</v>
      </c>
      <c r="K395" s="153">
        <f>+K343*I_VENDITE!K141</f>
        <v>0</v>
      </c>
      <c r="L395" s="153">
        <f>+L343*I_VENDITE!L141</f>
        <v>0</v>
      </c>
      <c r="M395" s="153">
        <f>+M343*I_VENDITE!M141</f>
        <v>0</v>
      </c>
      <c r="N395" s="153">
        <f>+N343*I_VENDITE!N141</f>
        <v>0</v>
      </c>
      <c r="O395" s="153">
        <f>+O343*I_VENDITE!O141</f>
        <v>0</v>
      </c>
      <c r="P395" s="153">
        <f>+P343*I_VENDITE!P141</f>
        <v>0</v>
      </c>
      <c r="Q395" s="153">
        <f>+Q343*I_VENDITE!Q141</f>
        <v>0</v>
      </c>
      <c r="R395" s="153">
        <f>+R343*I_VENDITE!R141</f>
        <v>0</v>
      </c>
      <c r="S395" s="153">
        <f>+S343*I_VENDITE!S141</f>
        <v>0</v>
      </c>
      <c r="T395" s="153">
        <f>+T343*I_VENDITE!T141</f>
        <v>0</v>
      </c>
      <c r="U395" s="153">
        <f>+U343*I_VENDITE!U141</f>
        <v>0</v>
      </c>
      <c r="V395" s="153">
        <f>+V343*I_VENDITE!V141</f>
        <v>0</v>
      </c>
      <c r="W395" s="153">
        <f>+W343*I_VENDITE!W141</f>
        <v>0</v>
      </c>
      <c r="X395" s="153">
        <f>+X343*I_VENDITE!X141</f>
        <v>0</v>
      </c>
      <c r="Y395" s="153">
        <f>+Y343*I_VENDITE!Y141</f>
        <v>0</v>
      </c>
      <c r="Z395" s="153">
        <f>+Z343*I_VENDITE!Z141</f>
        <v>0</v>
      </c>
      <c r="AA395" s="153">
        <f>+AA343*I_VENDITE!AA141</f>
        <v>0</v>
      </c>
      <c r="AB395" s="153">
        <f>+AB343*I_VENDITE!AB141</f>
        <v>0</v>
      </c>
      <c r="AC395" s="153">
        <f>+AC343*I_VENDITE!AC141</f>
        <v>0</v>
      </c>
      <c r="AD395" s="153">
        <f>+AD343*I_VENDITE!AD141</f>
        <v>0</v>
      </c>
      <c r="AE395" s="153">
        <f>+AE343*I_VENDITE!AE141</f>
        <v>0</v>
      </c>
      <c r="AF395" s="153">
        <f>+AF343*I_VENDITE!AF141</f>
        <v>0</v>
      </c>
      <c r="AG395" s="153">
        <f>+AG343*I_VENDITE!AG141</f>
        <v>0</v>
      </c>
      <c r="AH395" s="153">
        <f>+AH343*I_VENDITE!AH141</f>
        <v>0</v>
      </c>
      <c r="AI395" s="153">
        <f>+AI343*I_VENDITE!AI141</f>
        <v>0</v>
      </c>
      <c r="AJ395" s="153">
        <f>+AJ343*I_VENDITE!AJ141</f>
        <v>0</v>
      </c>
      <c r="AK395" s="153">
        <f>+AK343*I_VENDITE!AK141</f>
        <v>0</v>
      </c>
      <c r="AL395" s="153">
        <f>+AL343*I_VENDITE!AL141</f>
        <v>0</v>
      </c>
      <c r="AM395" s="153">
        <f>+AM343*I_VENDITE!AM141</f>
        <v>0</v>
      </c>
      <c r="AN395" s="153">
        <f>+AN343*I_VENDITE!AN141</f>
        <v>0</v>
      </c>
    </row>
    <row r="396" spans="4:40" ht="15" x14ac:dyDescent="0.25">
      <c r="D396" s="28" t="str">
        <f t="shared" si="69"/>
        <v>Farmaco 22</v>
      </c>
      <c r="E396" s="153">
        <f>+E344*I_VENDITE!E142</f>
        <v>0</v>
      </c>
      <c r="F396" s="153">
        <f>+F344*I_VENDITE!F142</f>
        <v>0</v>
      </c>
      <c r="G396" s="153">
        <f>+G344*I_VENDITE!G142</f>
        <v>0</v>
      </c>
      <c r="H396" s="153">
        <f>+H344*I_VENDITE!H142</f>
        <v>0</v>
      </c>
      <c r="I396" s="153">
        <f>+I344*I_VENDITE!I142</f>
        <v>0</v>
      </c>
      <c r="J396" s="153">
        <f>+J344*I_VENDITE!J142</f>
        <v>0</v>
      </c>
      <c r="K396" s="153">
        <f>+K344*I_VENDITE!K142</f>
        <v>0</v>
      </c>
      <c r="L396" s="153">
        <f>+L344*I_VENDITE!L142</f>
        <v>0</v>
      </c>
      <c r="M396" s="153">
        <f>+M344*I_VENDITE!M142</f>
        <v>0</v>
      </c>
      <c r="N396" s="153">
        <f>+N344*I_VENDITE!N142</f>
        <v>0</v>
      </c>
      <c r="O396" s="153">
        <f>+O344*I_VENDITE!O142</f>
        <v>0</v>
      </c>
      <c r="P396" s="153">
        <f>+P344*I_VENDITE!P142</f>
        <v>0</v>
      </c>
      <c r="Q396" s="153">
        <f>+Q344*I_VENDITE!Q142</f>
        <v>0</v>
      </c>
      <c r="R396" s="153">
        <f>+R344*I_VENDITE!R142</f>
        <v>0</v>
      </c>
      <c r="S396" s="153">
        <f>+S344*I_VENDITE!S142</f>
        <v>0</v>
      </c>
      <c r="T396" s="153">
        <f>+T344*I_VENDITE!T142</f>
        <v>0</v>
      </c>
      <c r="U396" s="153">
        <f>+U344*I_VENDITE!U142</f>
        <v>0</v>
      </c>
      <c r="V396" s="153">
        <f>+V344*I_VENDITE!V142</f>
        <v>0</v>
      </c>
      <c r="W396" s="153">
        <f>+W344*I_VENDITE!W142</f>
        <v>0</v>
      </c>
      <c r="X396" s="153">
        <f>+X344*I_VENDITE!X142</f>
        <v>0</v>
      </c>
      <c r="Y396" s="153">
        <f>+Y344*I_VENDITE!Y142</f>
        <v>0</v>
      </c>
      <c r="Z396" s="153">
        <f>+Z344*I_VENDITE!Z142</f>
        <v>0</v>
      </c>
      <c r="AA396" s="153">
        <f>+AA344*I_VENDITE!AA142</f>
        <v>0</v>
      </c>
      <c r="AB396" s="153">
        <f>+AB344*I_VENDITE!AB142</f>
        <v>0</v>
      </c>
      <c r="AC396" s="153">
        <f>+AC344*I_VENDITE!AC142</f>
        <v>0</v>
      </c>
      <c r="AD396" s="153">
        <f>+AD344*I_VENDITE!AD142</f>
        <v>0</v>
      </c>
      <c r="AE396" s="153">
        <f>+AE344*I_VENDITE!AE142</f>
        <v>0</v>
      </c>
      <c r="AF396" s="153">
        <f>+AF344*I_VENDITE!AF142</f>
        <v>0</v>
      </c>
      <c r="AG396" s="153">
        <f>+AG344*I_VENDITE!AG142</f>
        <v>0</v>
      </c>
      <c r="AH396" s="153">
        <f>+AH344*I_VENDITE!AH142</f>
        <v>0</v>
      </c>
      <c r="AI396" s="153">
        <f>+AI344*I_VENDITE!AI142</f>
        <v>0</v>
      </c>
      <c r="AJ396" s="153">
        <f>+AJ344*I_VENDITE!AJ142</f>
        <v>0</v>
      </c>
      <c r="AK396" s="153">
        <f>+AK344*I_VENDITE!AK142</f>
        <v>0</v>
      </c>
      <c r="AL396" s="153">
        <f>+AL344*I_VENDITE!AL142</f>
        <v>0</v>
      </c>
      <c r="AM396" s="153">
        <f>+AM344*I_VENDITE!AM142</f>
        <v>0</v>
      </c>
      <c r="AN396" s="153">
        <f>+AN344*I_VENDITE!AN142</f>
        <v>0</v>
      </c>
    </row>
    <row r="397" spans="4:40" ht="15" x14ac:dyDescent="0.25">
      <c r="D397" s="28" t="str">
        <f t="shared" si="69"/>
        <v>Farmaco 23</v>
      </c>
      <c r="E397" s="153">
        <f>+E345*I_VENDITE!E143</f>
        <v>0</v>
      </c>
      <c r="F397" s="153">
        <f>+F345*I_VENDITE!F143</f>
        <v>0</v>
      </c>
      <c r="G397" s="153">
        <f>+G345*I_VENDITE!G143</f>
        <v>0</v>
      </c>
      <c r="H397" s="153">
        <f>+H345*I_VENDITE!H143</f>
        <v>0</v>
      </c>
      <c r="I397" s="153">
        <f>+I345*I_VENDITE!I143</f>
        <v>0</v>
      </c>
      <c r="J397" s="153">
        <f>+J345*I_VENDITE!J143</f>
        <v>0</v>
      </c>
      <c r="K397" s="153">
        <f>+K345*I_VENDITE!K143</f>
        <v>0</v>
      </c>
      <c r="L397" s="153">
        <f>+L345*I_VENDITE!L143</f>
        <v>0</v>
      </c>
      <c r="M397" s="153">
        <f>+M345*I_VENDITE!M143</f>
        <v>0</v>
      </c>
      <c r="N397" s="153">
        <f>+N345*I_VENDITE!N143</f>
        <v>0</v>
      </c>
      <c r="O397" s="153">
        <f>+O345*I_VENDITE!O143</f>
        <v>0</v>
      </c>
      <c r="P397" s="153">
        <f>+P345*I_VENDITE!P143</f>
        <v>0</v>
      </c>
      <c r="Q397" s="153">
        <f>+Q345*I_VENDITE!Q143</f>
        <v>0</v>
      </c>
      <c r="R397" s="153">
        <f>+R345*I_VENDITE!R143</f>
        <v>0</v>
      </c>
      <c r="S397" s="153">
        <f>+S345*I_VENDITE!S143</f>
        <v>0</v>
      </c>
      <c r="T397" s="153">
        <f>+T345*I_VENDITE!T143</f>
        <v>0</v>
      </c>
      <c r="U397" s="153">
        <f>+U345*I_VENDITE!U143</f>
        <v>0</v>
      </c>
      <c r="V397" s="153">
        <f>+V345*I_VENDITE!V143</f>
        <v>0</v>
      </c>
      <c r="W397" s="153">
        <f>+W345*I_VENDITE!W143</f>
        <v>0</v>
      </c>
      <c r="X397" s="153">
        <f>+X345*I_VENDITE!X143</f>
        <v>0</v>
      </c>
      <c r="Y397" s="153">
        <f>+Y345*I_VENDITE!Y143</f>
        <v>0</v>
      </c>
      <c r="Z397" s="153">
        <f>+Z345*I_VENDITE!Z143</f>
        <v>0</v>
      </c>
      <c r="AA397" s="153">
        <f>+AA345*I_VENDITE!AA143</f>
        <v>0</v>
      </c>
      <c r="AB397" s="153">
        <f>+AB345*I_VENDITE!AB143</f>
        <v>0</v>
      </c>
      <c r="AC397" s="153">
        <f>+AC345*I_VENDITE!AC143</f>
        <v>0</v>
      </c>
      <c r="AD397" s="153">
        <f>+AD345*I_VENDITE!AD143</f>
        <v>0</v>
      </c>
      <c r="AE397" s="153">
        <f>+AE345*I_VENDITE!AE143</f>
        <v>0</v>
      </c>
      <c r="AF397" s="153">
        <f>+AF345*I_VENDITE!AF143</f>
        <v>0</v>
      </c>
      <c r="AG397" s="153">
        <f>+AG345*I_VENDITE!AG143</f>
        <v>0</v>
      </c>
      <c r="AH397" s="153">
        <f>+AH345*I_VENDITE!AH143</f>
        <v>0</v>
      </c>
      <c r="AI397" s="153">
        <f>+AI345*I_VENDITE!AI143</f>
        <v>0</v>
      </c>
      <c r="AJ397" s="153">
        <f>+AJ345*I_VENDITE!AJ143</f>
        <v>0</v>
      </c>
      <c r="AK397" s="153">
        <f>+AK345*I_VENDITE!AK143</f>
        <v>0</v>
      </c>
      <c r="AL397" s="153">
        <f>+AL345*I_VENDITE!AL143</f>
        <v>0</v>
      </c>
      <c r="AM397" s="153">
        <f>+AM345*I_VENDITE!AM143</f>
        <v>0</v>
      </c>
      <c r="AN397" s="153">
        <f>+AN345*I_VENDITE!AN143</f>
        <v>0</v>
      </c>
    </row>
    <row r="398" spans="4:40" ht="15" x14ac:dyDescent="0.25">
      <c r="D398" s="28" t="str">
        <f t="shared" si="69"/>
        <v>Farmaco 24</v>
      </c>
      <c r="E398" s="153">
        <f>+E346*I_VENDITE!E144</f>
        <v>0</v>
      </c>
      <c r="F398" s="153">
        <f>+F346*I_VENDITE!F144</f>
        <v>0</v>
      </c>
      <c r="G398" s="153">
        <f>+G346*I_VENDITE!G144</f>
        <v>0</v>
      </c>
      <c r="H398" s="153">
        <f>+H346*I_VENDITE!H144</f>
        <v>0</v>
      </c>
      <c r="I398" s="153">
        <f>+I346*I_VENDITE!I144</f>
        <v>0</v>
      </c>
      <c r="J398" s="153">
        <f>+J346*I_VENDITE!J144</f>
        <v>0</v>
      </c>
      <c r="K398" s="153">
        <f>+K346*I_VENDITE!K144</f>
        <v>0</v>
      </c>
      <c r="L398" s="153">
        <f>+L346*I_VENDITE!L144</f>
        <v>0</v>
      </c>
      <c r="M398" s="153">
        <f>+M346*I_VENDITE!M144</f>
        <v>0</v>
      </c>
      <c r="N398" s="153">
        <f>+N346*I_VENDITE!N144</f>
        <v>0</v>
      </c>
      <c r="O398" s="153">
        <f>+O346*I_VENDITE!O144</f>
        <v>0</v>
      </c>
      <c r="P398" s="153">
        <f>+P346*I_VENDITE!P144</f>
        <v>0</v>
      </c>
      <c r="Q398" s="153">
        <f>+Q346*I_VENDITE!Q144</f>
        <v>0</v>
      </c>
      <c r="R398" s="153">
        <f>+R346*I_VENDITE!R144</f>
        <v>0</v>
      </c>
      <c r="S398" s="153">
        <f>+S346*I_VENDITE!S144</f>
        <v>0</v>
      </c>
      <c r="T398" s="153">
        <f>+T346*I_VENDITE!T144</f>
        <v>0</v>
      </c>
      <c r="U398" s="153">
        <f>+U346*I_VENDITE!U144</f>
        <v>0</v>
      </c>
      <c r="V398" s="153">
        <f>+V346*I_VENDITE!V144</f>
        <v>0</v>
      </c>
      <c r="W398" s="153">
        <f>+W346*I_VENDITE!W144</f>
        <v>0</v>
      </c>
      <c r="X398" s="153">
        <f>+X346*I_VENDITE!X144</f>
        <v>0</v>
      </c>
      <c r="Y398" s="153">
        <f>+Y346*I_VENDITE!Y144</f>
        <v>0</v>
      </c>
      <c r="Z398" s="153">
        <f>+Z346*I_VENDITE!Z144</f>
        <v>0</v>
      </c>
      <c r="AA398" s="153">
        <f>+AA346*I_VENDITE!AA144</f>
        <v>0</v>
      </c>
      <c r="AB398" s="153">
        <f>+AB346*I_VENDITE!AB144</f>
        <v>0</v>
      </c>
      <c r="AC398" s="153">
        <f>+AC346*I_VENDITE!AC144</f>
        <v>0</v>
      </c>
      <c r="AD398" s="153">
        <f>+AD346*I_VENDITE!AD144</f>
        <v>0</v>
      </c>
      <c r="AE398" s="153">
        <f>+AE346*I_VENDITE!AE144</f>
        <v>0</v>
      </c>
      <c r="AF398" s="153">
        <f>+AF346*I_VENDITE!AF144</f>
        <v>0</v>
      </c>
      <c r="AG398" s="153">
        <f>+AG346*I_VENDITE!AG144</f>
        <v>0</v>
      </c>
      <c r="AH398" s="153">
        <f>+AH346*I_VENDITE!AH144</f>
        <v>0</v>
      </c>
      <c r="AI398" s="153">
        <f>+AI346*I_VENDITE!AI144</f>
        <v>0</v>
      </c>
      <c r="AJ398" s="153">
        <f>+AJ346*I_VENDITE!AJ144</f>
        <v>0</v>
      </c>
      <c r="AK398" s="153">
        <f>+AK346*I_VENDITE!AK144</f>
        <v>0</v>
      </c>
      <c r="AL398" s="153">
        <f>+AL346*I_VENDITE!AL144</f>
        <v>0</v>
      </c>
      <c r="AM398" s="153">
        <f>+AM346*I_VENDITE!AM144</f>
        <v>0</v>
      </c>
      <c r="AN398" s="153">
        <f>+AN346*I_VENDITE!AN144</f>
        <v>0</v>
      </c>
    </row>
    <row r="399" spans="4:40" ht="15" x14ac:dyDescent="0.25">
      <c r="D399" s="28" t="str">
        <f t="shared" si="69"/>
        <v>Farmaco 25</v>
      </c>
      <c r="E399" s="153">
        <f>+E347*I_VENDITE!E145</f>
        <v>0</v>
      </c>
      <c r="F399" s="153">
        <f>+F347*I_VENDITE!F145</f>
        <v>0</v>
      </c>
      <c r="G399" s="153">
        <f>+G347*I_VENDITE!G145</f>
        <v>0</v>
      </c>
      <c r="H399" s="153">
        <f>+H347*I_VENDITE!H145</f>
        <v>0</v>
      </c>
      <c r="I399" s="153">
        <f>+I347*I_VENDITE!I145</f>
        <v>0</v>
      </c>
      <c r="J399" s="153">
        <f>+J347*I_VENDITE!J145</f>
        <v>0</v>
      </c>
      <c r="K399" s="153">
        <f>+K347*I_VENDITE!K145</f>
        <v>0</v>
      </c>
      <c r="L399" s="153">
        <f>+L347*I_VENDITE!L145</f>
        <v>0</v>
      </c>
      <c r="M399" s="153">
        <f>+M347*I_VENDITE!M145</f>
        <v>0</v>
      </c>
      <c r="N399" s="153">
        <f>+N347*I_VENDITE!N145</f>
        <v>0</v>
      </c>
      <c r="O399" s="153">
        <f>+O347*I_VENDITE!O145</f>
        <v>0</v>
      </c>
      <c r="P399" s="153">
        <f>+P347*I_VENDITE!P145</f>
        <v>0</v>
      </c>
      <c r="Q399" s="153">
        <f>+Q347*I_VENDITE!Q145</f>
        <v>0</v>
      </c>
      <c r="R399" s="153">
        <f>+R347*I_VENDITE!R145</f>
        <v>0</v>
      </c>
      <c r="S399" s="153">
        <f>+S347*I_VENDITE!S145</f>
        <v>0</v>
      </c>
      <c r="T399" s="153">
        <f>+T347*I_VENDITE!T145</f>
        <v>0</v>
      </c>
      <c r="U399" s="153">
        <f>+U347*I_VENDITE!U145</f>
        <v>0</v>
      </c>
      <c r="V399" s="153">
        <f>+V347*I_VENDITE!V145</f>
        <v>0</v>
      </c>
      <c r="W399" s="153">
        <f>+W347*I_VENDITE!W145</f>
        <v>0</v>
      </c>
      <c r="X399" s="153">
        <f>+X347*I_VENDITE!X145</f>
        <v>0</v>
      </c>
      <c r="Y399" s="153">
        <f>+Y347*I_VENDITE!Y145</f>
        <v>0</v>
      </c>
      <c r="Z399" s="153">
        <f>+Z347*I_VENDITE!Z145</f>
        <v>0</v>
      </c>
      <c r="AA399" s="153">
        <f>+AA347*I_VENDITE!AA145</f>
        <v>0</v>
      </c>
      <c r="AB399" s="153">
        <f>+AB347*I_VENDITE!AB145</f>
        <v>0</v>
      </c>
      <c r="AC399" s="153">
        <f>+AC347*I_VENDITE!AC145</f>
        <v>0</v>
      </c>
      <c r="AD399" s="153">
        <f>+AD347*I_VENDITE!AD145</f>
        <v>0</v>
      </c>
      <c r="AE399" s="153">
        <f>+AE347*I_VENDITE!AE145</f>
        <v>0</v>
      </c>
      <c r="AF399" s="153">
        <f>+AF347*I_VENDITE!AF145</f>
        <v>0</v>
      </c>
      <c r="AG399" s="153">
        <f>+AG347*I_VENDITE!AG145</f>
        <v>0</v>
      </c>
      <c r="AH399" s="153">
        <f>+AH347*I_VENDITE!AH145</f>
        <v>0</v>
      </c>
      <c r="AI399" s="153">
        <f>+AI347*I_VENDITE!AI145</f>
        <v>0</v>
      </c>
      <c r="AJ399" s="153">
        <f>+AJ347*I_VENDITE!AJ145</f>
        <v>0</v>
      </c>
      <c r="AK399" s="153">
        <f>+AK347*I_VENDITE!AK145</f>
        <v>0</v>
      </c>
      <c r="AL399" s="153">
        <f>+AL347*I_VENDITE!AL145</f>
        <v>0</v>
      </c>
      <c r="AM399" s="153">
        <f>+AM347*I_VENDITE!AM145</f>
        <v>0</v>
      </c>
      <c r="AN399" s="153">
        <f>+AN347*I_VENDITE!AN145</f>
        <v>0</v>
      </c>
    </row>
    <row r="400" spans="4:40" ht="15" x14ac:dyDescent="0.25">
      <c r="D400" s="28" t="str">
        <f>+D348</f>
        <v>Farmaco 26</v>
      </c>
      <c r="E400" s="153">
        <f>+E348*I_VENDITE!E146</f>
        <v>0</v>
      </c>
      <c r="F400" s="153">
        <f>+F348*I_VENDITE!F146</f>
        <v>0</v>
      </c>
      <c r="G400" s="153">
        <f>+G348*I_VENDITE!G146</f>
        <v>0</v>
      </c>
      <c r="H400" s="153">
        <f>+H348*I_VENDITE!H146</f>
        <v>0</v>
      </c>
      <c r="I400" s="153">
        <f>+I348*I_VENDITE!I146</f>
        <v>0</v>
      </c>
      <c r="J400" s="153">
        <f>+J348*I_VENDITE!J146</f>
        <v>0</v>
      </c>
      <c r="K400" s="153">
        <f>+K348*I_VENDITE!K146</f>
        <v>0</v>
      </c>
      <c r="L400" s="153">
        <f>+L348*I_VENDITE!L146</f>
        <v>0</v>
      </c>
      <c r="M400" s="153">
        <f>+M348*I_VENDITE!M146</f>
        <v>0</v>
      </c>
      <c r="N400" s="153">
        <f>+N348*I_VENDITE!N146</f>
        <v>0</v>
      </c>
      <c r="O400" s="153">
        <f>+O348*I_VENDITE!O146</f>
        <v>0</v>
      </c>
      <c r="P400" s="153">
        <f>+P348*I_VENDITE!P146</f>
        <v>0</v>
      </c>
      <c r="Q400" s="153">
        <f>+Q348*I_VENDITE!Q146</f>
        <v>0</v>
      </c>
      <c r="R400" s="153">
        <f>+R348*I_VENDITE!R146</f>
        <v>0</v>
      </c>
      <c r="S400" s="153">
        <f>+S348*I_VENDITE!S146</f>
        <v>0</v>
      </c>
      <c r="T400" s="153">
        <f>+T348*I_VENDITE!T146</f>
        <v>0</v>
      </c>
      <c r="U400" s="153">
        <f>+U348*I_VENDITE!U146</f>
        <v>0</v>
      </c>
      <c r="V400" s="153">
        <f>+V348*I_VENDITE!V146</f>
        <v>0</v>
      </c>
      <c r="W400" s="153">
        <f>+W348*I_VENDITE!W146</f>
        <v>0</v>
      </c>
      <c r="X400" s="153">
        <f>+X348*I_VENDITE!X146</f>
        <v>0</v>
      </c>
      <c r="Y400" s="153">
        <f>+Y348*I_VENDITE!Y146</f>
        <v>0</v>
      </c>
      <c r="Z400" s="153">
        <f>+Z348*I_VENDITE!Z146</f>
        <v>0</v>
      </c>
      <c r="AA400" s="153">
        <f>+AA348*I_VENDITE!AA146</f>
        <v>0</v>
      </c>
      <c r="AB400" s="153">
        <f>+AB348*I_VENDITE!AB146</f>
        <v>0</v>
      </c>
      <c r="AC400" s="153">
        <f>+AC348*I_VENDITE!AC146</f>
        <v>0</v>
      </c>
      <c r="AD400" s="153">
        <f>+AD348*I_VENDITE!AD146</f>
        <v>0</v>
      </c>
      <c r="AE400" s="153">
        <f>+AE348*I_VENDITE!AE146</f>
        <v>0</v>
      </c>
      <c r="AF400" s="153">
        <f>+AF348*I_VENDITE!AF146</f>
        <v>0</v>
      </c>
      <c r="AG400" s="153">
        <f>+AG348*I_VENDITE!AG146</f>
        <v>0</v>
      </c>
      <c r="AH400" s="153">
        <f>+AH348*I_VENDITE!AH146</f>
        <v>0</v>
      </c>
      <c r="AI400" s="153">
        <f>+AI348*I_VENDITE!AI146</f>
        <v>0</v>
      </c>
      <c r="AJ400" s="153">
        <f>+AJ348*I_VENDITE!AJ146</f>
        <v>0</v>
      </c>
      <c r="AK400" s="153">
        <f>+AK348*I_VENDITE!AK146</f>
        <v>0</v>
      </c>
      <c r="AL400" s="153">
        <f>+AL348*I_VENDITE!AL146</f>
        <v>0</v>
      </c>
      <c r="AM400" s="153">
        <f>+AM348*I_VENDITE!AM146</f>
        <v>0</v>
      </c>
      <c r="AN400" s="153">
        <f>+AN348*I_VENDITE!AN146</f>
        <v>0</v>
      </c>
    </row>
    <row r="401" spans="4:40" ht="15" x14ac:dyDescent="0.25">
      <c r="D401" s="28" t="str">
        <f t="shared" si="69"/>
        <v>Farmaco 27</v>
      </c>
      <c r="E401" s="153">
        <f>+E349*I_VENDITE!E147</f>
        <v>0</v>
      </c>
      <c r="F401" s="153">
        <f>+F349*I_VENDITE!F147</f>
        <v>0</v>
      </c>
      <c r="G401" s="153">
        <f>+G349*I_VENDITE!G147</f>
        <v>0</v>
      </c>
      <c r="H401" s="153">
        <f>+H349*I_VENDITE!H147</f>
        <v>0</v>
      </c>
      <c r="I401" s="153">
        <f>+I349*I_VENDITE!I147</f>
        <v>0</v>
      </c>
      <c r="J401" s="153">
        <f>+J349*I_VENDITE!J147</f>
        <v>0</v>
      </c>
      <c r="K401" s="153">
        <f>+K349*I_VENDITE!K147</f>
        <v>0</v>
      </c>
      <c r="L401" s="153">
        <f>+L349*I_VENDITE!L147</f>
        <v>0</v>
      </c>
      <c r="M401" s="153">
        <f>+M349*I_VENDITE!M147</f>
        <v>0</v>
      </c>
      <c r="N401" s="153">
        <f>+N349*I_VENDITE!N147</f>
        <v>0</v>
      </c>
      <c r="O401" s="153">
        <f>+O349*I_VENDITE!O147</f>
        <v>0</v>
      </c>
      <c r="P401" s="153">
        <f>+P349*I_VENDITE!P147</f>
        <v>0</v>
      </c>
      <c r="Q401" s="153">
        <f>+Q349*I_VENDITE!Q147</f>
        <v>0</v>
      </c>
      <c r="R401" s="153">
        <f>+R349*I_VENDITE!R147</f>
        <v>0</v>
      </c>
      <c r="S401" s="153">
        <f>+S349*I_VENDITE!S147</f>
        <v>0</v>
      </c>
      <c r="T401" s="153">
        <f>+T349*I_VENDITE!T147</f>
        <v>0</v>
      </c>
      <c r="U401" s="153">
        <f>+U349*I_VENDITE!U147</f>
        <v>0</v>
      </c>
      <c r="V401" s="153">
        <f>+V349*I_VENDITE!V147</f>
        <v>0</v>
      </c>
      <c r="W401" s="153">
        <f>+W349*I_VENDITE!W147</f>
        <v>0</v>
      </c>
      <c r="X401" s="153">
        <f>+X349*I_VENDITE!X147</f>
        <v>0</v>
      </c>
      <c r="Y401" s="153">
        <f>+Y349*I_VENDITE!Y147</f>
        <v>0</v>
      </c>
      <c r="Z401" s="153">
        <f>+Z349*I_VENDITE!Z147</f>
        <v>0</v>
      </c>
      <c r="AA401" s="153">
        <f>+AA349*I_VENDITE!AA147</f>
        <v>0</v>
      </c>
      <c r="AB401" s="153">
        <f>+AB349*I_VENDITE!AB147</f>
        <v>0</v>
      </c>
      <c r="AC401" s="153">
        <f>+AC349*I_VENDITE!AC147</f>
        <v>0</v>
      </c>
      <c r="AD401" s="153">
        <f>+AD349*I_VENDITE!AD147</f>
        <v>0</v>
      </c>
      <c r="AE401" s="153">
        <f>+AE349*I_VENDITE!AE147</f>
        <v>0</v>
      </c>
      <c r="AF401" s="153">
        <f>+AF349*I_VENDITE!AF147</f>
        <v>0</v>
      </c>
      <c r="AG401" s="153">
        <f>+AG349*I_VENDITE!AG147</f>
        <v>0</v>
      </c>
      <c r="AH401" s="153">
        <f>+AH349*I_VENDITE!AH147</f>
        <v>0</v>
      </c>
      <c r="AI401" s="153">
        <f>+AI349*I_VENDITE!AI147</f>
        <v>0</v>
      </c>
      <c r="AJ401" s="153">
        <f>+AJ349*I_VENDITE!AJ147</f>
        <v>0</v>
      </c>
      <c r="AK401" s="153">
        <f>+AK349*I_VENDITE!AK147</f>
        <v>0</v>
      </c>
      <c r="AL401" s="153">
        <f>+AL349*I_VENDITE!AL147</f>
        <v>0</v>
      </c>
      <c r="AM401" s="153">
        <f>+AM349*I_VENDITE!AM147</f>
        <v>0</v>
      </c>
      <c r="AN401" s="153">
        <f>+AN349*I_VENDITE!AN147</f>
        <v>0</v>
      </c>
    </row>
    <row r="402" spans="4:40" ht="15" x14ac:dyDescent="0.25">
      <c r="D402" s="28" t="str">
        <f t="shared" si="69"/>
        <v>Farmaco 28</v>
      </c>
      <c r="E402" s="153">
        <f>+E350*I_VENDITE!E148</f>
        <v>0</v>
      </c>
      <c r="F402" s="153">
        <f>+F350*I_VENDITE!F148</f>
        <v>0</v>
      </c>
      <c r="G402" s="153">
        <f>+G350*I_VENDITE!G148</f>
        <v>0</v>
      </c>
      <c r="H402" s="153">
        <f>+H350*I_VENDITE!H148</f>
        <v>0</v>
      </c>
      <c r="I402" s="153">
        <f>+I350*I_VENDITE!I148</f>
        <v>0</v>
      </c>
      <c r="J402" s="153">
        <f>+J350*I_VENDITE!J148</f>
        <v>0</v>
      </c>
      <c r="K402" s="153">
        <f>+K350*I_VENDITE!K148</f>
        <v>0</v>
      </c>
      <c r="L402" s="153">
        <f>+L350*I_VENDITE!L148</f>
        <v>0</v>
      </c>
      <c r="M402" s="153">
        <f>+M350*I_VENDITE!M148</f>
        <v>0</v>
      </c>
      <c r="N402" s="153">
        <f>+N350*I_VENDITE!N148</f>
        <v>0</v>
      </c>
      <c r="O402" s="153">
        <f>+O350*I_VENDITE!O148</f>
        <v>0</v>
      </c>
      <c r="P402" s="153">
        <f>+P350*I_VENDITE!P148</f>
        <v>0</v>
      </c>
      <c r="Q402" s="153">
        <f>+Q350*I_VENDITE!Q148</f>
        <v>0</v>
      </c>
      <c r="R402" s="153">
        <f>+R350*I_VENDITE!R148</f>
        <v>0</v>
      </c>
      <c r="S402" s="153">
        <f>+S350*I_VENDITE!S148</f>
        <v>0</v>
      </c>
      <c r="T402" s="153">
        <f>+T350*I_VENDITE!T148</f>
        <v>0</v>
      </c>
      <c r="U402" s="153">
        <f>+U350*I_VENDITE!U148</f>
        <v>0</v>
      </c>
      <c r="V402" s="153">
        <f>+V350*I_VENDITE!V148</f>
        <v>0</v>
      </c>
      <c r="W402" s="153">
        <f>+W350*I_VENDITE!W148</f>
        <v>0</v>
      </c>
      <c r="X402" s="153">
        <f>+X350*I_VENDITE!X148</f>
        <v>0</v>
      </c>
      <c r="Y402" s="153">
        <f>+Y350*I_VENDITE!Y148</f>
        <v>0</v>
      </c>
      <c r="Z402" s="153">
        <f>+Z350*I_VENDITE!Z148</f>
        <v>0</v>
      </c>
      <c r="AA402" s="153">
        <f>+AA350*I_VENDITE!AA148</f>
        <v>0</v>
      </c>
      <c r="AB402" s="153">
        <f>+AB350*I_VENDITE!AB148</f>
        <v>0</v>
      </c>
      <c r="AC402" s="153">
        <f>+AC350*I_VENDITE!AC148</f>
        <v>0</v>
      </c>
      <c r="AD402" s="153">
        <f>+AD350*I_VENDITE!AD148</f>
        <v>0</v>
      </c>
      <c r="AE402" s="153">
        <f>+AE350*I_VENDITE!AE148</f>
        <v>0</v>
      </c>
      <c r="AF402" s="153">
        <f>+AF350*I_VENDITE!AF148</f>
        <v>0</v>
      </c>
      <c r="AG402" s="153">
        <f>+AG350*I_VENDITE!AG148</f>
        <v>0</v>
      </c>
      <c r="AH402" s="153">
        <f>+AH350*I_VENDITE!AH148</f>
        <v>0</v>
      </c>
      <c r="AI402" s="153">
        <f>+AI350*I_VENDITE!AI148</f>
        <v>0</v>
      </c>
      <c r="AJ402" s="153">
        <f>+AJ350*I_VENDITE!AJ148</f>
        <v>0</v>
      </c>
      <c r="AK402" s="153">
        <f>+AK350*I_VENDITE!AK148</f>
        <v>0</v>
      </c>
      <c r="AL402" s="153">
        <f>+AL350*I_VENDITE!AL148</f>
        <v>0</v>
      </c>
      <c r="AM402" s="153">
        <f>+AM350*I_VENDITE!AM148</f>
        <v>0</v>
      </c>
      <c r="AN402" s="153">
        <f>+AN350*I_VENDITE!AN148</f>
        <v>0</v>
      </c>
    </row>
    <row r="403" spans="4:40" ht="15" x14ac:dyDescent="0.25">
      <c r="D403" s="28" t="str">
        <f t="shared" si="69"/>
        <v>Farmaco 29</v>
      </c>
      <c r="E403" s="153">
        <f>+E351*I_VENDITE!E149</f>
        <v>0</v>
      </c>
      <c r="F403" s="153">
        <f>+F351*I_VENDITE!F149</f>
        <v>0</v>
      </c>
      <c r="G403" s="153">
        <f>+G351*I_VENDITE!G149</f>
        <v>0</v>
      </c>
      <c r="H403" s="153">
        <f>+H351*I_VENDITE!H149</f>
        <v>0</v>
      </c>
      <c r="I403" s="153">
        <f>+I351*I_VENDITE!I149</f>
        <v>0</v>
      </c>
      <c r="J403" s="153">
        <f>+J351*I_VENDITE!J149</f>
        <v>0</v>
      </c>
      <c r="K403" s="153">
        <f>+K351*I_VENDITE!K149</f>
        <v>0</v>
      </c>
      <c r="L403" s="153">
        <f>+L351*I_VENDITE!L149</f>
        <v>0</v>
      </c>
      <c r="M403" s="153">
        <f>+M351*I_VENDITE!M149</f>
        <v>0</v>
      </c>
      <c r="N403" s="153">
        <f>+N351*I_VENDITE!N149</f>
        <v>0</v>
      </c>
      <c r="O403" s="153">
        <f>+O351*I_VENDITE!O149</f>
        <v>0</v>
      </c>
      <c r="P403" s="153">
        <f>+P351*I_VENDITE!P149</f>
        <v>0</v>
      </c>
      <c r="Q403" s="153">
        <f>+Q351*I_VENDITE!Q149</f>
        <v>0</v>
      </c>
      <c r="R403" s="153">
        <f>+R351*I_VENDITE!R149</f>
        <v>0</v>
      </c>
      <c r="S403" s="153">
        <f>+S351*I_VENDITE!S149</f>
        <v>0</v>
      </c>
      <c r="T403" s="153">
        <f>+T351*I_VENDITE!T149</f>
        <v>0</v>
      </c>
      <c r="U403" s="153">
        <f>+U351*I_VENDITE!U149</f>
        <v>0</v>
      </c>
      <c r="V403" s="153">
        <f>+V351*I_VENDITE!V149</f>
        <v>0</v>
      </c>
      <c r="W403" s="153">
        <f>+W351*I_VENDITE!W149</f>
        <v>0</v>
      </c>
      <c r="X403" s="153">
        <f>+X351*I_VENDITE!X149</f>
        <v>0</v>
      </c>
      <c r="Y403" s="153">
        <f>+Y351*I_VENDITE!Y149</f>
        <v>0</v>
      </c>
      <c r="Z403" s="153">
        <f>+Z351*I_VENDITE!Z149</f>
        <v>0</v>
      </c>
      <c r="AA403" s="153">
        <f>+AA351*I_VENDITE!AA149</f>
        <v>0</v>
      </c>
      <c r="AB403" s="153">
        <f>+AB351*I_VENDITE!AB149</f>
        <v>0</v>
      </c>
      <c r="AC403" s="153">
        <f>+AC351*I_VENDITE!AC149</f>
        <v>0</v>
      </c>
      <c r="AD403" s="153">
        <f>+AD351*I_VENDITE!AD149</f>
        <v>0</v>
      </c>
      <c r="AE403" s="153">
        <f>+AE351*I_VENDITE!AE149</f>
        <v>0</v>
      </c>
      <c r="AF403" s="153">
        <f>+AF351*I_VENDITE!AF149</f>
        <v>0</v>
      </c>
      <c r="AG403" s="153">
        <f>+AG351*I_VENDITE!AG149</f>
        <v>0</v>
      </c>
      <c r="AH403" s="153">
        <f>+AH351*I_VENDITE!AH149</f>
        <v>0</v>
      </c>
      <c r="AI403" s="153">
        <f>+AI351*I_VENDITE!AI149</f>
        <v>0</v>
      </c>
      <c r="AJ403" s="153">
        <f>+AJ351*I_VENDITE!AJ149</f>
        <v>0</v>
      </c>
      <c r="AK403" s="153">
        <f>+AK351*I_VENDITE!AK149</f>
        <v>0</v>
      </c>
      <c r="AL403" s="153">
        <f>+AL351*I_VENDITE!AL149</f>
        <v>0</v>
      </c>
      <c r="AM403" s="153">
        <f>+AM351*I_VENDITE!AM149</f>
        <v>0</v>
      </c>
      <c r="AN403" s="153">
        <f>+AN351*I_VENDITE!AN149</f>
        <v>0</v>
      </c>
    </row>
    <row r="404" spans="4:40" ht="15" x14ac:dyDescent="0.25">
      <c r="D404" s="28" t="str">
        <f t="shared" si="69"/>
        <v>Farmaco 30</v>
      </c>
      <c r="E404" s="153">
        <f>+E352*I_VENDITE!E150</f>
        <v>0</v>
      </c>
      <c r="F404" s="153">
        <f>+F352*I_VENDITE!F150</f>
        <v>0</v>
      </c>
      <c r="G404" s="153">
        <f>+G352*I_VENDITE!G150</f>
        <v>0</v>
      </c>
      <c r="H404" s="153">
        <f>+H352*I_VENDITE!H150</f>
        <v>0</v>
      </c>
      <c r="I404" s="153">
        <f>+I352*I_VENDITE!I150</f>
        <v>0</v>
      </c>
      <c r="J404" s="153">
        <f>+J352*I_VENDITE!J150</f>
        <v>0</v>
      </c>
      <c r="K404" s="153">
        <f>+K352*I_VENDITE!K150</f>
        <v>0</v>
      </c>
      <c r="L404" s="153">
        <f>+L352*I_VENDITE!L150</f>
        <v>0</v>
      </c>
      <c r="M404" s="153">
        <f>+M352*I_VENDITE!M150</f>
        <v>0</v>
      </c>
      <c r="N404" s="153">
        <f>+N352*I_VENDITE!N150</f>
        <v>0</v>
      </c>
      <c r="O404" s="153">
        <f>+O352*I_VENDITE!O150</f>
        <v>0</v>
      </c>
      <c r="P404" s="153">
        <f>+P352*I_VENDITE!P150</f>
        <v>0</v>
      </c>
      <c r="Q404" s="153">
        <f>+Q352*I_VENDITE!Q150</f>
        <v>0</v>
      </c>
      <c r="R404" s="153">
        <f>+R352*I_VENDITE!R150</f>
        <v>0</v>
      </c>
      <c r="S404" s="153">
        <f>+S352*I_VENDITE!S150</f>
        <v>0</v>
      </c>
      <c r="T404" s="153">
        <f>+T352*I_VENDITE!T150</f>
        <v>0</v>
      </c>
      <c r="U404" s="153">
        <f>+U352*I_VENDITE!U150</f>
        <v>0</v>
      </c>
      <c r="V404" s="153">
        <f>+V352*I_VENDITE!V150</f>
        <v>0</v>
      </c>
      <c r="W404" s="153">
        <f>+W352*I_VENDITE!W150</f>
        <v>0</v>
      </c>
      <c r="X404" s="153">
        <f>+X352*I_VENDITE!X150</f>
        <v>0</v>
      </c>
      <c r="Y404" s="153">
        <f>+Y352*I_VENDITE!Y150</f>
        <v>0</v>
      </c>
      <c r="Z404" s="153">
        <f>+Z352*I_VENDITE!Z150</f>
        <v>0</v>
      </c>
      <c r="AA404" s="153">
        <f>+AA352*I_VENDITE!AA150</f>
        <v>0</v>
      </c>
      <c r="AB404" s="153">
        <f>+AB352*I_VENDITE!AB150</f>
        <v>0</v>
      </c>
      <c r="AC404" s="153">
        <f>+AC352*I_VENDITE!AC150</f>
        <v>0</v>
      </c>
      <c r="AD404" s="153">
        <f>+AD352*I_VENDITE!AD150</f>
        <v>0</v>
      </c>
      <c r="AE404" s="153">
        <f>+AE352*I_VENDITE!AE150</f>
        <v>0</v>
      </c>
      <c r="AF404" s="153">
        <f>+AF352*I_VENDITE!AF150</f>
        <v>0</v>
      </c>
      <c r="AG404" s="153">
        <f>+AG352*I_VENDITE!AG150</f>
        <v>0</v>
      </c>
      <c r="AH404" s="153">
        <f>+AH352*I_VENDITE!AH150</f>
        <v>0</v>
      </c>
      <c r="AI404" s="153">
        <f>+AI352*I_VENDITE!AI150</f>
        <v>0</v>
      </c>
      <c r="AJ404" s="153">
        <f>+AJ352*I_VENDITE!AJ150</f>
        <v>0</v>
      </c>
      <c r="AK404" s="153">
        <f>+AK352*I_VENDITE!AK150</f>
        <v>0</v>
      </c>
      <c r="AL404" s="153">
        <f>+AL352*I_VENDITE!AL150</f>
        <v>0</v>
      </c>
      <c r="AM404" s="153">
        <f>+AM352*I_VENDITE!AM150</f>
        <v>0</v>
      </c>
      <c r="AN404" s="153">
        <f>+AN352*I_VENDITE!AN150</f>
        <v>0</v>
      </c>
    </row>
    <row r="405" spans="4:40" ht="15" x14ac:dyDescent="0.25">
      <c r="D405" s="28" t="str">
        <f t="shared" si="69"/>
        <v>Farmaco 31</v>
      </c>
      <c r="E405" s="153">
        <f>+E353*I_VENDITE!E151</f>
        <v>0</v>
      </c>
      <c r="F405" s="153">
        <f>+F353*I_VENDITE!F151</f>
        <v>0</v>
      </c>
      <c r="G405" s="153">
        <f>+G353*I_VENDITE!G151</f>
        <v>0</v>
      </c>
      <c r="H405" s="153">
        <f>+H353*I_VENDITE!H151</f>
        <v>0</v>
      </c>
      <c r="I405" s="153">
        <f>+I353*I_VENDITE!I151</f>
        <v>0</v>
      </c>
      <c r="J405" s="153">
        <f>+J353*I_VENDITE!J151</f>
        <v>0</v>
      </c>
      <c r="K405" s="153">
        <f>+K353*I_VENDITE!K151</f>
        <v>0</v>
      </c>
      <c r="L405" s="153">
        <f>+L353*I_VENDITE!L151</f>
        <v>0</v>
      </c>
      <c r="M405" s="153">
        <f>+M353*I_VENDITE!M151</f>
        <v>0</v>
      </c>
      <c r="N405" s="153">
        <f>+N353*I_VENDITE!N151</f>
        <v>0</v>
      </c>
      <c r="O405" s="153">
        <f>+O353*I_VENDITE!O151</f>
        <v>0</v>
      </c>
      <c r="P405" s="153">
        <f>+P353*I_VENDITE!P151</f>
        <v>0</v>
      </c>
      <c r="Q405" s="153">
        <f>+Q353*I_VENDITE!Q151</f>
        <v>0</v>
      </c>
      <c r="R405" s="153">
        <f>+R353*I_VENDITE!R151</f>
        <v>0</v>
      </c>
      <c r="S405" s="153">
        <f>+S353*I_VENDITE!S151</f>
        <v>0</v>
      </c>
      <c r="T405" s="153">
        <f>+T353*I_VENDITE!T151</f>
        <v>0</v>
      </c>
      <c r="U405" s="153">
        <f>+U353*I_VENDITE!U151</f>
        <v>0</v>
      </c>
      <c r="V405" s="153">
        <f>+V353*I_VENDITE!V151</f>
        <v>0</v>
      </c>
      <c r="W405" s="153">
        <f>+W353*I_VENDITE!W151</f>
        <v>0</v>
      </c>
      <c r="X405" s="153">
        <f>+X353*I_VENDITE!X151</f>
        <v>0</v>
      </c>
      <c r="Y405" s="153">
        <f>+Y353*I_VENDITE!Y151</f>
        <v>0</v>
      </c>
      <c r="Z405" s="153">
        <f>+Z353*I_VENDITE!Z151</f>
        <v>0</v>
      </c>
      <c r="AA405" s="153">
        <f>+AA353*I_VENDITE!AA151</f>
        <v>0</v>
      </c>
      <c r="AB405" s="153">
        <f>+AB353*I_VENDITE!AB151</f>
        <v>0</v>
      </c>
      <c r="AC405" s="153">
        <f>+AC353*I_VENDITE!AC151</f>
        <v>0</v>
      </c>
      <c r="AD405" s="153">
        <f>+AD353*I_VENDITE!AD151</f>
        <v>0</v>
      </c>
      <c r="AE405" s="153">
        <f>+AE353*I_VENDITE!AE151</f>
        <v>0</v>
      </c>
      <c r="AF405" s="153">
        <f>+AF353*I_VENDITE!AF151</f>
        <v>0</v>
      </c>
      <c r="AG405" s="153">
        <f>+AG353*I_VENDITE!AG151</f>
        <v>0</v>
      </c>
      <c r="AH405" s="153">
        <f>+AH353*I_VENDITE!AH151</f>
        <v>0</v>
      </c>
      <c r="AI405" s="153">
        <f>+AI353*I_VENDITE!AI151</f>
        <v>0</v>
      </c>
      <c r="AJ405" s="153">
        <f>+AJ353*I_VENDITE!AJ151</f>
        <v>0</v>
      </c>
      <c r="AK405" s="153">
        <f>+AK353*I_VENDITE!AK151</f>
        <v>0</v>
      </c>
      <c r="AL405" s="153">
        <f>+AL353*I_VENDITE!AL151</f>
        <v>0</v>
      </c>
      <c r="AM405" s="153">
        <f>+AM353*I_VENDITE!AM151</f>
        <v>0</v>
      </c>
      <c r="AN405" s="153">
        <f>+AN353*I_VENDITE!AN151</f>
        <v>0</v>
      </c>
    </row>
    <row r="406" spans="4:40" ht="15" x14ac:dyDescent="0.25">
      <c r="D406" s="28" t="str">
        <f t="shared" si="69"/>
        <v>Farmaco 32</v>
      </c>
      <c r="E406" s="153">
        <f>+E354*I_VENDITE!E152</f>
        <v>0</v>
      </c>
      <c r="F406" s="153">
        <f>+F354*I_VENDITE!F152</f>
        <v>0</v>
      </c>
      <c r="G406" s="153">
        <f>+G354*I_VENDITE!G152</f>
        <v>0</v>
      </c>
      <c r="H406" s="153">
        <f>+H354*I_VENDITE!H152</f>
        <v>0</v>
      </c>
      <c r="I406" s="153">
        <f>+I354*I_VENDITE!I152</f>
        <v>0</v>
      </c>
      <c r="J406" s="153">
        <f>+J354*I_VENDITE!J152</f>
        <v>0</v>
      </c>
      <c r="K406" s="153">
        <f>+K354*I_VENDITE!K152</f>
        <v>0</v>
      </c>
      <c r="L406" s="153">
        <f>+L354*I_VENDITE!L152</f>
        <v>0</v>
      </c>
      <c r="M406" s="153">
        <f>+M354*I_VENDITE!M152</f>
        <v>0</v>
      </c>
      <c r="N406" s="153">
        <f>+N354*I_VENDITE!N152</f>
        <v>0</v>
      </c>
      <c r="O406" s="153">
        <f>+O354*I_VENDITE!O152</f>
        <v>0</v>
      </c>
      <c r="P406" s="153">
        <f>+P354*I_VENDITE!P152</f>
        <v>0</v>
      </c>
      <c r="Q406" s="153">
        <f>+Q354*I_VENDITE!Q152</f>
        <v>0</v>
      </c>
      <c r="R406" s="153">
        <f>+R354*I_VENDITE!R152</f>
        <v>0</v>
      </c>
      <c r="S406" s="153">
        <f>+S354*I_VENDITE!S152</f>
        <v>0</v>
      </c>
      <c r="T406" s="153">
        <f>+T354*I_VENDITE!T152</f>
        <v>0</v>
      </c>
      <c r="U406" s="153">
        <f>+U354*I_VENDITE!U152</f>
        <v>0</v>
      </c>
      <c r="V406" s="153">
        <f>+V354*I_VENDITE!V152</f>
        <v>0</v>
      </c>
      <c r="W406" s="153">
        <f>+W354*I_VENDITE!W152</f>
        <v>0</v>
      </c>
      <c r="X406" s="153">
        <f>+X354*I_VENDITE!X152</f>
        <v>0</v>
      </c>
      <c r="Y406" s="153">
        <f>+Y354*I_VENDITE!Y152</f>
        <v>0</v>
      </c>
      <c r="Z406" s="153">
        <f>+Z354*I_VENDITE!Z152</f>
        <v>0</v>
      </c>
      <c r="AA406" s="153">
        <f>+AA354*I_VENDITE!AA152</f>
        <v>0</v>
      </c>
      <c r="AB406" s="153">
        <f>+AB354*I_VENDITE!AB152</f>
        <v>0</v>
      </c>
      <c r="AC406" s="153">
        <f>+AC354*I_VENDITE!AC152</f>
        <v>0</v>
      </c>
      <c r="AD406" s="153">
        <f>+AD354*I_VENDITE!AD152</f>
        <v>0</v>
      </c>
      <c r="AE406" s="153">
        <f>+AE354*I_VENDITE!AE152</f>
        <v>0</v>
      </c>
      <c r="AF406" s="153">
        <f>+AF354*I_VENDITE!AF152</f>
        <v>0</v>
      </c>
      <c r="AG406" s="153">
        <f>+AG354*I_VENDITE!AG152</f>
        <v>0</v>
      </c>
      <c r="AH406" s="153">
        <f>+AH354*I_VENDITE!AH152</f>
        <v>0</v>
      </c>
      <c r="AI406" s="153">
        <f>+AI354*I_VENDITE!AI152</f>
        <v>0</v>
      </c>
      <c r="AJ406" s="153">
        <f>+AJ354*I_VENDITE!AJ152</f>
        <v>0</v>
      </c>
      <c r="AK406" s="153">
        <f>+AK354*I_VENDITE!AK152</f>
        <v>0</v>
      </c>
      <c r="AL406" s="153">
        <f>+AL354*I_VENDITE!AL152</f>
        <v>0</v>
      </c>
      <c r="AM406" s="153">
        <f>+AM354*I_VENDITE!AM152</f>
        <v>0</v>
      </c>
      <c r="AN406" s="153">
        <f>+AN354*I_VENDITE!AN152</f>
        <v>0</v>
      </c>
    </row>
    <row r="407" spans="4:40" ht="15" x14ac:dyDescent="0.25">
      <c r="D407" s="28" t="str">
        <f t="shared" si="69"/>
        <v>Farmaco 33</v>
      </c>
      <c r="E407" s="153">
        <f>+E355*I_VENDITE!E153</f>
        <v>0</v>
      </c>
      <c r="F407" s="153">
        <f>+F355*I_VENDITE!F153</f>
        <v>0</v>
      </c>
      <c r="G407" s="153">
        <f>+G355*I_VENDITE!G153</f>
        <v>0</v>
      </c>
      <c r="H407" s="153">
        <f>+H355*I_VENDITE!H153</f>
        <v>0</v>
      </c>
      <c r="I407" s="153">
        <f>+I355*I_VENDITE!I153</f>
        <v>0</v>
      </c>
      <c r="J407" s="153">
        <f>+J355*I_VENDITE!J153</f>
        <v>0</v>
      </c>
      <c r="K407" s="153">
        <f>+K355*I_VENDITE!K153</f>
        <v>0</v>
      </c>
      <c r="L407" s="153">
        <f>+L355*I_VENDITE!L153</f>
        <v>0</v>
      </c>
      <c r="M407" s="153">
        <f>+M355*I_VENDITE!M153</f>
        <v>0</v>
      </c>
      <c r="N407" s="153">
        <f>+N355*I_VENDITE!N153</f>
        <v>0</v>
      </c>
      <c r="O407" s="153">
        <f>+O355*I_VENDITE!O153</f>
        <v>0</v>
      </c>
      <c r="P407" s="153">
        <f>+P355*I_VENDITE!P153</f>
        <v>0</v>
      </c>
      <c r="Q407" s="153">
        <f>+Q355*I_VENDITE!Q153</f>
        <v>0</v>
      </c>
      <c r="R407" s="153">
        <f>+R355*I_VENDITE!R153</f>
        <v>0</v>
      </c>
      <c r="S407" s="153">
        <f>+S355*I_VENDITE!S153</f>
        <v>0</v>
      </c>
      <c r="T407" s="153">
        <f>+T355*I_VENDITE!T153</f>
        <v>0</v>
      </c>
      <c r="U407" s="153">
        <f>+U355*I_VENDITE!U153</f>
        <v>0</v>
      </c>
      <c r="V407" s="153">
        <f>+V355*I_VENDITE!V153</f>
        <v>0</v>
      </c>
      <c r="W407" s="153">
        <f>+W355*I_VENDITE!W153</f>
        <v>0</v>
      </c>
      <c r="X407" s="153">
        <f>+X355*I_VENDITE!X153</f>
        <v>0</v>
      </c>
      <c r="Y407" s="153">
        <f>+Y355*I_VENDITE!Y153</f>
        <v>0</v>
      </c>
      <c r="Z407" s="153">
        <f>+Z355*I_VENDITE!Z153</f>
        <v>0</v>
      </c>
      <c r="AA407" s="153">
        <f>+AA355*I_VENDITE!AA153</f>
        <v>0</v>
      </c>
      <c r="AB407" s="153">
        <f>+AB355*I_VENDITE!AB153</f>
        <v>0</v>
      </c>
      <c r="AC407" s="153">
        <f>+AC355*I_VENDITE!AC153</f>
        <v>0</v>
      </c>
      <c r="AD407" s="153">
        <f>+AD355*I_VENDITE!AD153</f>
        <v>0</v>
      </c>
      <c r="AE407" s="153">
        <f>+AE355*I_VENDITE!AE153</f>
        <v>0</v>
      </c>
      <c r="AF407" s="153">
        <f>+AF355*I_VENDITE!AF153</f>
        <v>0</v>
      </c>
      <c r="AG407" s="153">
        <f>+AG355*I_VENDITE!AG153</f>
        <v>0</v>
      </c>
      <c r="AH407" s="153">
        <f>+AH355*I_VENDITE!AH153</f>
        <v>0</v>
      </c>
      <c r="AI407" s="153">
        <f>+AI355*I_VENDITE!AI153</f>
        <v>0</v>
      </c>
      <c r="AJ407" s="153">
        <f>+AJ355*I_VENDITE!AJ153</f>
        <v>0</v>
      </c>
      <c r="AK407" s="153">
        <f>+AK355*I_VENDITE!AK153</f>
        <v>0</v>
      </c>
      <c r="AL407" s="153">
        <f>+AL355*I_VENDITE!AL153</f>
        <v>0</v>
      </c>
      <c r="AM407" s="153">
        <f>+AM355*I_VENDITE!AM153</f>
        <v>0</v>
      </c>
      <c r="AN407" s="153">
        <f>+AN355*I_VENDITE!AN153</f>
        <v>0</v>
      </c>
    </row>
    <row r="408" spans="4:40" ht="15" x14ac:dyDescent="0.25">
      <c r="D408" s="28" t="str">
        <f t="shared" si="69"/>
        <v>Farmaco 34</v>
      </c>
      <c r="E408" s="153">
        <f>+E356*I_VENDITE!E154</f>
        <v>0</v>
      </c>
      <c r="F408" s="153">
        <f>+F356*I_VENDITE!F154</f>
        <v>0</v>
      </c>
      <c r="G408" s="153">
        <f>+G356*I_VENDITE!G154</f>
        <v>0</v>
      </c>
      <c r="H408" s="153">
        <f>+H356*I_VENDITE!H154</f>
        <v>0</v>
      </c>
      <c r="I408" s="153">
        <f>+I356*I_VENDITE!I154</f>
        <v>0</v>
      </c>
      <c r="J408" s="153">
        <f>+J356*I_VENDITE!J154</f>
        <v>0</v>
      </c>
      <c r="K408" s="153">
        <f>+K356*I_VENDITE!K154</f>
        <v>0</v>
      </c>
      <c r="L408" s="153">
        <f>+L356*I_VENDITE!L154</f>
        <v>0</v>
      </c>
      <c r="M408" s="153">
        <f>+M356*I_VENDITE!M154</f>
        <v>0</v>
      </c>
      <c r="N408" s="153">
        <f>+N356*I_VENDITE!N154</f>
        <v>0</v>
      </c>
      <c r="O408" s="153">
        <f>+O356*I_VENDITE!O154</f>
        <v>0</v>
      </c>
      <c r="P408" s="153">
        <f>+P356*I_VENDITE!P154</f>
        <v>0</v>
      </c>
      <c r="Q408" s="153">
        <f>+Q356*I_VENDITE!Q154</f>
        <v>0</v>
      </c>
      <c r="R408" s="153">
        <f>+R356*I_VENDITE!R154</f>
        <v>0</v>
      </c>
      <c r="S408" s="153">
        <f>+S356*I_VENDITE!S154</f>
        <v>0</v>
      </c>
      <c r="T408" s="153">
        <f>+T356*I_VENDITE!T154</f>
        <v>0</v>
      </c>
      <c r="U408" s="153">
        <f>+U356*I_VENDITE!U154</f>
        <v>0</v>
      </c>
      <c r="V408" s="153">
        <f>+V356*I_VENDITE!V154</f>
        <v>0</v>
      </c>
      <c r="W408" s="153">
        <f>+W356*I_VENDITE!W154</f>
        <v>0</v>
      </c>
      <c r="X408" s="153">
        <f>+X356*I_VENDITE!X154</f>
        <v>0</v>
      </c>
      <c r="Y408" s="153">
        <f>+Y356*I_VENDITE!Y154</f>
        <v>0</v>
      </c>
      <c r="Z408" s="153">
        <f>+Z356*I_VENDITE!Z154</f>
        <v>0</v>
      </c>
      <c r="AA408" s="153">
        <f>+AA356*I_VENDITE!AA154</f>
        <v>0</v>
      </c>
      <c r="AB408" s="153">
        <f>+AB356*I_VENDITE!AB154</f>
        <v>0</v>
      </c>
      <c r="AC408" s="153">
        <f>+AC356*I_VENDITE!AC154</f>
        <v>0</v>
      </c>
      <c r="AD408" s="153">
        <f>+AD356*I_VENDITE!AD154</f>
        <v>0</v>
      </c>
      <c r="AE408" s="153">
        <f>+AE356*I_VENDITE!AE154</f>
        <v>0</v>
      </c>
      <c r="AF408" s="153">
        <f>+AF356*I_VENDITE!AF154</f>
        <v>0</v>
      </c>
      <c r="AG408" s="153">
        <f>+AG356*I_VENDITE!AG154</f>
        <v>0</v>
      </c>
      <c r="AH408" s="153">
        <f>+AH356*I_VENDITE!AH154</f>
        <v>0</v>
      </c>
      <c r="AI408" s="153">
        <f>+AI356*I_VENDITE!AI154</f>
        <v>0</v>
      </c>
      <c r="AJ408" s="153">
        <f>+AJ356*I_VENDITE!AJ154</f>
        <v>0</v>
      </c>
      <c r="AK408" s="153">
        <f>+AK356*I_VENDITE!AK154</f>
        <v>0</v>
      </c>
      <c r="AL408" s="153">
        <f>+AL356*I_VENDITE!AL154</f>
        <v>0</v>
      </c>
      <c r="AM408" s="153">
        <f>+AM356*I_VENDITE!AM154</f>
        <v>0</v>
      </c>
      <c r="AN408" s="153">
        <f>+AN356*I_VENDITE!AN154</f>
        <v>0</v>
      </c>
    </row>
    <row r="409" spans="4:40" ht="15" x14ac:dyDescent="0.25">
      <c r="D409" s="28" t="str">
        <f t="shared" si="69"/>
        <v>Farmaco 35</v>
      </c>
      <c r="E409" s="153">
        <f>+E357*I_VENDITE!E155</f>
        <v>0</v>
      </c>
      <c r="F409" s="153">
        <f>+F357*I_VENDITE!F155</f>
        <v>0</v>
      </c>
      <c r="G409" s="153">
        <f>+G357*I_VENDITE!G155</f>
        <v>0</v>
      </c>
      <c r="H409" s="153">
        <f>+H357*I_VENDITE!H155</f>
        <v>0</v>
      </c>
      <c r="I409" s="153">
        <f>+I357*I_VENDITE!I155</f>
        <v>0</v>
      </c>
      <c r="J409" s="153">
        <f>+J357*I_VENDITE!J155</f>
        <v>0</v>
      </c>
      <c r="K409" s="153">
        <f>+K357*I_VENDITE!K155</f>
        <v>0</v>
      </c>
      <c r="L409" s="153">
        <f>+L357*I_VENDITE!L155</f>
        <v>0</v>
      </c>
      <c r="M409" s="153">
        <f>+M357*I_VENDITE!M155</f>
        <v>0</v>
      </c>
      <c r="N409" s="153">
        <f>+N357*I_VENDITE!N155</f>
        <v>0</v>
      </c>
      <c r="O409" s="153">
        <f>+O357*I_VENDITE!O155</f>
        <v>0</v>
      </c>
      <c r="P409" s="153">
        <f>+P357*I_VENDITE!P155</f>
        <v>0</v>
      </c>
      <c r="Q409" s="153">
        <f>+Q357*I_VENDITE!Q155</f>
        <v>0</v>
      </c>
      <c r="R409" s="153">
        <f>+R357*I_VENDITE!R155</f>
        <v>0</v>
      </c>
      <c r="S409" s="153">
        <f>+S357*I_VENDITE!S155</f>
        <v>0</v>
      </c>
      <c r="T409" s="153">
        <f>+T357*I_VENDITE!T155</f>
        <v>0</v>
      </c>
      <c r="U409" s="153">
        <f>+U357*I_VENDITE!U155</f>
        <v>0</v>
      </c>
      <c r="V409" s="153">
        <f>+V357*I_VENDITE!V155</f>
        <v>0</v>
      </c>
      <c r="W409" s="153">
        <f>+W357*I_VENDITE!W155</f>
        <v>0</v>
      </c>
      <c r="X409" s="153">
        <f>+X357*I_VENDITE!X155</f>
        <v>0</v>
      </c>
      <c r="Y409" s="153">
        <f>+Y357*I_VENDITE!Y155</f>
        <v>0</v>
      </c>
      <c r="Z409" s="153">
        <f>+Z357*I_VENDITE!Z155</f>
        <v>0</v>
      </c>
      <c r="AA409" s="153">
        <f>+AA357*I_VENDITE!AA155</f>
        <v>0</v>
      </c>
      <c r="AB409" s="153">
        <f>+AB357*I_VENDITE!AB155</f>
        <v>0</v>
      </c>
      <c r="AC409" s="153">
        <f>+AC357*I_VENDITE!AC155</f>
        <v>0</v>
      </c>
      <c r="AD409" s="153">
        <f>+AD357*I_VENDITE!AD155</f>
        <v>0</v>
      </c>
      <c r="AE409" s="153">
        <f>+AE357*I_VENDITE!AE155</f>
        <v>0</v>
      </c>
      <c r="AF409" s="153">
        <f>+AF357*I_VENDITE!AF155</f>
        <v>0</v>
      </c>
      <c r="AG409" s="153">
        <f>+AG357*I_VENDITE!AG155</f>
        <v>0</v>
      </c>
      <c r="AH409" s="153">
        <f>+AH357*I_VENDITE!AH155</f>
        <v>0</v>
      </c>
      <c r="AI409" s="153">
        <f>+AI357*I_VENDITE!AI155</f>
        <v>0</v>
      </c>
      <c r="AJ409" s="153">
        <f>+AJ357*I_VENDITE!AJ155</f>
        <v>0</v>
      </c>
      <c r="AK409" s="153">
        <f>+AK357*I_VENDITE!AK155</f>
        <v>0</v>
      </c>
      <c r="AL409" s="153">
        <f>+AL357*I_VENDITE!AL155</f>
        <v>0</v>
      </c>
      <c r="AM409" s="153">
        <f>+AM357*I_VENDITE!AM155</f>
        <v>0</v>
      </c>
      <c r="AN409" s="153">
        <f>+AN357*I_VENDITE!AN155</f>
        <v>0</v>
      </c>
    </row>
    <row r="410" spans="4:40" ht="15" x14ac:dyDescent="0.25">
      <c r="D410" s="28" t="str">
        <f t="shared" si="69"/>
        <v>Farmaco 36</v>
      </c>
      <c r="E410" s="153">
        <f>+E358*I_VENDITE!E156</f>
        <v>0</v>
      </c>
      <c r="F410" s="153">
        <f>+F358*I_VENDITE!F156</f>
        <v>0</v>
      </c>
      <c r="G410" s="153">
        <f>+G358*I_VENDITE!G156</f>
        <v>0</v>
      </c>
      <c r="H410" s="153">
        <f>+H358*I_VENDITE!H156</f>
        <v>0</v>
      </c>
      <c r="I410" s="153">
        <f>+I358*I_VENDITE!I156</f>
        <v>0</v>
      </c>
      <c r="J410" s="153">
        <f>+J358*I_VENDITE!J156</f>
        <v>0</v>
      </c>
      <c r="K410" s="153">
        <f>+K358*I_VENDITE!K156</f>
        <v>0</v>
      </c>
      <c r="L410" s="153">
        <f>+L358*I_VENDITE!L156</f>
        <v>0</v>
      </c>
      <c r="M410" s="153">
        <f>+M358*I_VENDITE!M156</f>
        <v>0</v>
      </c>
      <c r="N410" s="153">
        <f>+N358*I_VENDITE!N156</f>
        <v>0</v>
      </c>
      <c r="O410" s="153">
        <f>+O358*I_VENDITE!O156</f>
        <v>0</v>
      </c>
      <c r="P410" s="153">
        <f>+P358*I_VENDITE!P156</f>
        <v>0</v>
      </c>
      <c r="Q410" s="153">
        <f>+Q358*I_VENDITE!Q156</f>
        <v>0</v>
      </c>
      <c r="R410" s="153">
        <f>+R358*I_VENDITE!R156</f>
        <v>0</v>
      </c>
      <c r="S410" s="153">
        <f>+S358*I_VENDITE!S156</f>
        <v>0</v>
      </c>
      <c r="T410" s="153">
        <f>+T358*I_VENDITE!T156</f>
        <v>0</v>
      </c>
      <c r="U410" s="153">
        <f>+U358*I_VENDITE!U156</f>
        <v>0</v>
      </c>
      <c r="V410" s="153">
        <f>+V358*I_VENDITE!V156</f>
        <v>0</v>
      </c>
      <c r="W410" s="153">
        <f>+W358*I_VENDITE!W156</f>
        <v>0</v>
      </c>
      <c r="X410" s="153">
        <f>+X358*I_VENDITE!X156</f>
        <v>0</v>
      </c>
      <c r="Y410" s="153">
        <f>+Y358*I_VENDITE!Y156</f>
        <v>0</v>
      </c>
      <c r="Z410" s="153">
        <f>+Z358*I_VENDITE!Z156</f>
        <v>0</v>
      </c>
      <c r="AA410" s="153">
        <f>+AA358*I_VENDITE!AA156</f>
        <v>0</v>
      </c>
      <c r="AB410" s="153">
        <f>+AB358*I_VENDITE!AB156</f>
        <v>0</v>
      </c>
      <c r="AC410" s="153">
        <f>+AC358*I_VENDITE!AC156</f>
        <v>0</v>
      </c>
      <c r="AD410" s="153">
        <f>+AD358*I_VENDITE!AD156</f>
        <v>0</v>
      </c>
      <c r="AE410" s="153">
        <f>+AE358*I_VENDITE!AE156</f>
        <v>0</v>
      </c>
      <c r="AF410" s="153">
        <f>+AF358*I_VENDITE!AF156</f>
        <v>0</v>
      </c>
      <c r="AG410" s="153">
        <f>+AG358*I_VENDITE!AG156</f>
        <v>0</v>
      </c>
      <c r="AH410" s="153">
        <f>+AH358*I_VENDITE!AH156</f>
        <v>0</v>
      </c>
      <c r="AI410" s="153">
        <f>+AI358*I_VENDITE!AI156</f>
        <v>0</v>
      </c>
      <c r="AJ410" s="153">
        <f>+AJ358*I_VENDITE!AJ156</f>
        <v>0</v>
      </c>
      <c r="AK410" s="153">
        <f>+AK358*I_VENDITE!AK156</f>
        <v>0</v>
      </c>
      <c r="AL410" s="153">
        <f>+AL358*I_VENDITE!AL156</f>
        <v>0</v>
      </c>
      <c r="AM410" s="153">
        <f>+AM358*I_VENDITE!AM156</f>
        <v>0</v>
      </c>
      <c r="AN410" s="153">
        <f>+AN358*I_VENDITE!AN156</f>
        <v>0</v>
      </c>
    </row>
    <row r="411" spans="4:40" ht="15" x14ac:dyDescent="0.25">
      <c r="D411" s="28" t="str">
        <f t="shared" si="69"/>
        <v>Farmaco 37</v>
      </c>
      <c r="E411" s="153">
        <f>+E359*I_VENDITE!E157</f>
        <v>0</v>
      </c>
      <c r="F411" s="153">
        <f>+F359*I_VENDITE!F157</f>
        <v>0</v>
      </c>
      <c r="G411" s="153">
        <f>+G359*I_VENDITE!G157</f>
        <v>0</v>
      </c>
      <c r="H411" s="153">
        <f>+H359*I_VENDITE!H157</f>
        <v>0</v>
      </c>
      <c r="I411" s="153">
        <f>+I359*I_VENDITE!I157</f>
        <v>0</v>
      </c>
      <c r="J411" s="153">
        <f>+J359*I_VENDITE!J157</f>
        <v>0</v>
      </c>
      <c r="K411" s="153">
        <f>+K359*I_VENDITE!K157</f>
        <v>0</v>
      </c>
      <c r="L411" s="153">
        <f>+L359*I_VENDITE!L157</f>
        <v>0</v>
      </c>
      <c r="M411" s="153">
        <f>+M359*I_VENDITE!M157</f>
        <v>0</v>
      </c>
      <c r="N411" s="153">
        <f>+N359*I_VENDITE!N157</f>
        <v>0</v>
      </c>
      <c r="O411" s="153">
        <f>+O359*I_VENDITE!O157</f>
        <v>0</v>
      </c>
      <c r="P411" s="153">
        <f>+P359*I_VENDITE!P157</f>
        <v>0</v>
      </c>
      <c r="Q411" s="153">
        <f>+Q359*I_VENDITE!Q157</f>
        <v>0</v>
      </c>
      <c r="R411" s="153">
        <f>+R359*I_VENDITE!R157</f>
        <v>0</v>
      </c>
      <c r="S411" s="153">
        <f>+S359*I_VENDITE!S157</f>
        <v>0</v>
      </c>
      <c r="T411" s="153">
        <f>+T359*I_VENDITE!T157</f>
        <v>0</v>
      </c>
      <c r="U411" s="153">
        <f>+U359*I_VENDITE!U157</f>
        <v>0</v>
      </c>
      <c r="V411" s="153">
        <f>+V359*I_VENDITE!V157</f>
        <v>0</v>
      </c>
      <c r="W411" s="153">
        <f>+W359*I_VENDITE!W157</f>
        <v>0</v>
      </c>
      <c r="X411" s="153">
        <f>+X359*I_VENDITE!X157</f>
        <v>0</v>
      </c>
      <c r="Y411" s="153">
        <f>+Y359*I_VENDITE!Y157</f>
        <v>0</v>
      </c>
      <c r="Z411" s="153">
        <f>+Z359*I_VENDITE!Z157</f>
        <v>0</v>
      </c>
      <c r="AA411" s="153">
        <f>+AA359*I_VENDITE!AA157</f>
        <v>0</v>
      </c>
      <c r="AB411" s="153">
        <f>+AB359*I_VENDITE!AB157</f>
        <v>0</v>
      </c>
      <c r="AC411" s="153">
        <f>+AC359*I_VENDITE!AC157</f>
        <v>0</v>
      </c>
      <c r="AD411" s="153">
        <f>+AD359*I_VENDITE!AD157</f>
        <v>0</v>
      </c>
      <c r="AE411" s="153">
        <f>+AE359*I_VENDITE!AE157</f>
        <v>0</v>
      </c>
      <c r="AF411" s="153">
        <f>+AF359*I_VENDITE!AF157</f>
        <v>0</v>
      </c>
      <c r="AG411" s="153">
        <f>+AG359*I_VENDITE!AG157</f>
        <v>0</v>
      </c>
      <c r="AH411" s="153">
        <f>+AH359*I_VENDITE!AH157</f>
        <v>0</v>
      </c>
      <c r="AI411" s="153">
        <f>+AI359*I_VENDITE!AI157</f>
        <v>0</v>
      </c>
      <c r="AJ411" s="153">
        <f>+AJ359*I_VENDITE!AJ157</f>
        <v>0</v>
      </c>
      <c r="AK411" s="153">
        <f>+AK359*I_VENDITE!AK157</f>
        <v>0</v>
      </c>
      <c r="AL411" s="153">
        <f>+AL359*I_VENDITE!AL157</f>
        <v>0</v>
      </c>
      <c r="AM411" s="153">
        <f>+AM359*I_VENDITE!AM157</f>
        <v>0</v>
      </c>
      <c r="AN411" s="153">
        <f>+AN359*I_VENDITE!AN157</f>
        <v>0</v>
      </c>
    </row>
    <row r="412" spans="4:40" ht="15" x14ac:dyDescent="0.25">
      <c r="D412" s="28" t="str">
        <f t="shared" si="69"/>
        <v>Farmaco 38</v>
      </c>
      <c r="E412" s="153">
        <f>+E360*I_VENDITE!E158</f>
        <v>0</v>
      </c>
      <c r="F412" s="153">
        <f>+F360*I_VENDITE!F158</f>
        <v>0</v>
      </c>
      <c r="G412" s="153">
        <f>+G360*I_VENDITE!G158</f>
        <v>0</v>
      </c>
      <c r="H412" s="153">
        <f>+H360*I_VENDITE!H158</f>
        <v>0</v>
      </c>
      <c r="I412" s="153">
        <f>+I360*I_VENDITE!I158</f>
        <v>0</v>
      </c>
      <c r="J412" s="153">
        <f>+J360*I_VENDITE!J158</f>
        <v>0</v>
      </c>
      <c r="K412" s="153">
        <f>+K360*I_VENDITE!K158</f>
        <v>0</v>
      </c>
      <c r="L412" s="153">
        <f>+L360*I_VENDITE!L158</f>
        <v>0</v>
      </c>
      <c r="M412" s="153">
        <f>+M360*I_VENDITE!M158</f>
        <v>0</v>
      </c>
      <c r="N412" s="153">
        <f>+N360*I_VENDITE!N158</f>
        <v>0</v>
      </c>
      <c r="O412" s="153">
        <f>+O360*I_VENDITE!O158</f>
        <v>0</v>
      </c>
      <c r="P412" s="153">
        <f>+P360*I_VENDITE!P158</f>
        <v>0</v>
      </c>
      <c r="Q412" s="153">
        <f>+Q360*I_VENDITE!Q158</f>
        <v>0</v>
      </c>
      <c r="R412" s="153">
        <f>+R360*I_VENDITE!R158</f>
        <v>0</v>
      </c>
      <c r="S412" s="153">
        <f>+S360*I_VENDITE!S158</f>
        <v>0</v>
      </c>
      <c r="T412" s="153">
        <f>+T360*I_VENDITE!T158</f>
        <v>0</v>
      </c>
      <c r="U412" s="153">
        <f>+U360*I_VENDITE!U158</f>
        <v>0</v>
      </c>
      <c r="V412" s="153">
        <f>+V360*I_VENDITE!V158</f>
        <v>0</v>
      </c>
      <c r="W412" s="153">
        <f>+W360*I_VENDITE!W158</f>
        <v>0</v>
      </c>
      <c r="X412" s="153">
        <f>+X360*I_VENDITE!X158</f>
        <v>0</v>
      </c>
      <c r="Y412" s="153">
        <f>+Y360*I_VENDITE!Y158</f>
        <v>0</v>
      </c>
      <c r="Z412" s="153">
        <f>+Z360*I_VENDITE!Z158</f>
        <v>0</v>
      </c>
      <c r="AA412" s="153">
        <f>+AA360*I_VENDITE!AA158</f>
        <v>0</v>
      </c>
      <c r="AB412" s="153">
        <f>+AB360*I_VENDITE!AB158</f>
        <v>0</v>
      </c>
      <c r="AC412" s="153">
        <f>+AC360*I_VENDITE!AC158</f>
        <v>0</v>
      </c>
      <c r="AD412" s="153">
        <f>+AD360*I_VENDITE!AD158</f>
        <v>0</v>
      </c>
      <c r="AE412" s="153">
        <f>+AE360*I_VENDITE!AE158</f>
        <v>0</v>
      </c>
      <c r="AF412" s="153">
        <f>+AF360*I_VENDITE!AF158</f>
        <v>0</v>
      </c>
      <c r="AG412" s="153">
        <f>+AG360*I_VENDITE!AG158</f>
        <v>0</v>
      </c>
      <c r="AH412" s="153">
        <f>+AH360*I_VENDITE!AH158</f>
        <v>0</v>
      </c>
      <c r="AI412" s="153">
        <f>+AI360*I_VENDITE!AI158</f>
        <v>0</v>
      </c>
      <c r="AJ412" s="153">
        <f>+AJ360*I_VENDITE!AJ158</f>
        <v>0</v>
      </c>
      <c r="AK412" s="153">
        <f>+AK360*I_VENDITE!AK158</f>
        <v>0</v>
      </c>
      <c r="AL412" s="153">
        <f>+AL360*I_VENDITE!AL158</f>
        <v>0</v>
      </c>
      <c r="AM412" s="153">
        <f>+AM360*I_VENDITE!AM158</f>
        <v>0</v>
      </c>
      <c r="AN412" s="153">
        <f>+AN360*I_VENDITE!AN158</f>
        <v>0</v>
      </c>
    </row>
    <row r="413" spans="4:40" ht="15" x14ac:dyDescent="0.25">
      <c r="D413" s="28" t="str">
        <f t="shared" si="69"/>
        <v>Farmaco 39</v>
      </c>
      <c r="E413" s="153">
        <f>+E361*I_VENDITE!E159</f>
        <v>0</v>
      </c>
      <c r="F413" s="153">
        <f>+F361*I_VENDITE!F159</f>
        <v>0</v>
      </c>
      <c r="G413" s="153">
        <f>+G361*I_VENDITE!G159</f>
        <v>0</v>
      </c>
      <c r="H413" s="153">
        <f>+H361*I_VENDITE!H159</f>
        <v>0</v>
      </c>
      <c r="I413" s="153">
        <f>+I361*I_VENDITE!I159</f>
        <v>0</v>
      </c>
      <c r="J413" s="153">
        <f>+J361*I_VENDITE!J159</f>
        <v>0</v>
      </c>
      <c r="K413" s="153">
        <f>+K361*I_VENDITE!K159</f>
        <v>0</v>
      </c>
      <c r="L413" s="153">
        <f>+L361*I_VENDITE!L159</f>
        <v>0</v>
      </c>
      <c r="M413" s="153">
        <f>+M361*I_VENDITE!M159</f>
        <v>0</v>
      </c>
      <c r="N413" s="153">
        <f>+N361*I_VENDITE!N159</f>
        <v>0</v>
      </c>
      <c r="O413" s="153">
        <f>+O361*I_VENDITE!O159</f>
        <v>0</v>
      </c>
      <c r="P413" s="153">
        <f>+P361*I_VENDITE!P159</f>
        <v>0</v>
      </c>
      <c r="Q413" s="153">
        <f>+Q361*I_VENDITE!Q159</f>
        <v>0</v>
      </c>
      <c r="R413" s="153">
        <f>+R361*I_VENDITE!R159</f>
        <v>0</v>
      </c>
      <c r="S413" s="153">
        <f>+S361*I_VENDITE!S159</f>
        <v>0</v>
      </c>
      <c r="T413" s="153">
        <f>+T361*I_VENDITE!T159</f>
        <v>0</v>
      </c>
      <c r="U413" s="153">
        <f>+U361*I_VENDITE!U159</f>
        <v>0</v>
      </c>
      <c r="V413" s="153">
        <f>+V361*I_VENDITE!V159</f>
        <v>0</v>
      </c>
      <c r="W413" s="153">
        <f>+W361*I_VENDITE!W159</f>
        <v>0</v>
      </c>
      <c r="X413" s="153">
        <f>+X361*I_VENDITE!X159</f>
        <v>0</v>
      </c>
      <c r="Y413" s="153">
        <f>+Y361*I_VENDITE!Y159</f>
        <v>0</v>
      </c>
      <c r="Z413" s="153">
        <f>+Z361*I_VENDITE!Z159</f>
        <v>0</v>
      </c>
      <c r="AA413" s="153">
        <f>+AA361*I_VENDITE!AA159</f>
        <v>0</v>
      </c>
      <c r="AB413" s="153">
        <f>+AB361*I_VENDITE!AB159</f>
        <v>0</v>
      </c>
      <c r="AC413" s="153">
        <f>+AC361*I_VENDITE!AC159</f>
        <v>0</v>
      </c>
      <c r="AD413" s="153">
        <f>+AD361*I_VENDITE!AD159</f>
        <v>0</v>
      </c>
      <c r="AE413" s="153">
        <f>+AE361*I_VENDITE!AE159</f>
        <v>0</v>
      </c>
      <c r="AF413" s="153">
        <f>+AF361*I_VENDITE!AF159</f>
        <v>0</v>
      </c>
      <c r="AG413" s="153">
        <f>+AG361*I_VENDITE!AG159</f>
        <v>0</v>
      </c>
      <c r="AH413" s="153">
        <f>+AH361*I_VENDITE!AH159</f>
        <v>0</v>
      </c>
      <c r="AI413" s="153">
        <f>+AI361*I_VENDITE!AI159</f>
        <v>0</v>
      </c>
      <c r="AJ413" s="153">
        <f>+AJ361*I_VENDITE!AJ159</f>
        <v>0</v>
      </c>
      <c r="AK413" s="153">
        <f>+AK361*I_VENDITE!AK159</f>
        <v>0</v>
      </c>
      <c r="AL413" s="153">
        <f>+AL361*I_VENDITE!AL159</f>
        <v>0</v>
      </c>
      <c r="AM413" s="153">
        <f>+AM361*I_VENDITE!AM159</f>
        <v>0</v>
      </c>
      <c r="AN413" s="153">
        <f>+AN361*I_VENDITE!AN159</f>
        <v>0</v>
      </c>
    </row>
    <row r="414" spans="4:40" ht="15" x14ac:dyDescent="0.25">
      <c r="D414" s="28" t="str">
        <f t="shared" si="69"/>
        <v>Farmaco 40</v>
      </c>
      <c r="E414" s="153">
        <f>+E362*I_VENDITE!E160</f>
        <v>0</v>
      </c>
      <c r="F414" s="153">
        <f>+F362*I_VENDITE!F160</f>
        <v>0</v>
      </c>
      <c r="G414" s="153">
        <f>+G362*I_VENDITE!G160</f>
        <v>0</v>
      </c>
      <c r="H414" s="153">
        <f>+H362*I_VENDITE!H160</f>
        <v>0</v>
      </c>
      <c r="I414" s="153">
        <f>+I362*I_VENDITE!I160</f>
        <v>0</v>
      </c>
      <c r="J414" s="153">
        <f>+J362*I_VENDITE!J160</f>
        <v>0</v>
      </c>
      <c r="K414" s="153">
        <f>+K362*I_VENDITE!K160</f>
        <v>0</v>
      </c>
      <c r="L414" s="153">
        <f>+L362*I_VENDITE!L160</f>
        <v>0</v>
      </c>
      <c r="M414" s="153">
        <f>+M362*I_VENDITE!M160</f>
        <v>0</v>
      </c>
      <c r="N414" s="153">
        <f>+N362*I_VENDITE!N160</f>
        <v>0</v>
      </c>
      <c r="O414" s="153">
        <f>+O362*I_VENDITE!O160</f>
        <v>0</v>
      </c>
      <c r="P414" s="153">
        <f>+P362*I_VENDITE!P160</f>
        <v>0</v>
      </c>
      <c r="Q414" s="153">
        <f>+Q362*I_VENDITE!Q160</f>
        <v>0</v>
      </c>
      <c r="R414" s="153">
        <f>+R362*I_VENDITE!R160</f>
        <v>0</v>
      </c>
      <c r="S414" s="153">
        <f>+S362*I_VENDITE!S160</f>
        <v>0</v>
      </c>
      <c r="T414" s="153">
        <f>+T362*I_VENDITE!T160</f>
        <v>0</v>
      </c>
      <c r="U414" s="153">
        <f>+U362*I_VENDITE!U160</f>
        <v>0</v>
      </c>
      <c r="V414" s="153">
        <f>+V362*I_VENDITE!V160</f>
        <v>0</v>
      </c>
      <c r="W414" s="153">
        <f>+W362*I_VENDITE!W160</f>
        <v>0</v>
      </c>
      <c r="X414" s="153">
        <f>+X362*I_VENDITE!X160</f>
        <v>0</v>
      </c>
      <c r="Y414" s="153">
        <f>+Y362*I_VENDITE!Y160</f>
        <v>0</v>
      </c>
      <c r="Z414" s="153">
        <f>+Z362*I_VENDITE!Z160</f>
        <v>0</v>
      </c>
      <c r="AA414" s="153">
        <f>+AA362*I_VENDITE!AA160</f>
        <v>0</v>
      </c>
      <c r="AB414" s="153">
        <f>+AB362*I_VENDITE!AB160</f>
        <v>0</v>
      </c>
      <c r="AC414" s="153">
        <f>+AC362*I_VENDITE!AC160</f>
        <v>0</v>
      </c>
      <c r="AD414" s="153">
        <f>+AD362*I_VENDITE!AD160</f>
        <v>0</v>
      </c>
      <c r="AE414" s="153">
        <f>+AE362*I_VENDITE!AE160</f>
        <v>0</v>
      </c>
      <c r="AF414" s="153">
        <f>+AF362*I_VENDITE!AF160</f>
        <v>0</v>
      </c>
      <c r="AG414" s="153">
        <f>+AG362*I_VENDITE!AG160</f>
        <v>0</v>
      </c>
      <c r="AH414" s="153">
        <f>+AH362*I_VENDITE!AH160</f>
        <v>0</v>
      </c>
      <c r="AI414" s="153">
        <f>+AI362*I_VENDITE!AI160</f>
        <v>0</v>
      </c>
      <c r="AJ414" s="153">
        <f>+AJ362*I_VENDITE!AJ160</f>
        <v>0</v>
      </c>
      <c r="AK414" s="153">
        <f>+AK362*I_VENDITE!AK160</f>
        <v>0</v>
      </c>
      <c r="AL414" s="153">
        <f>+AL362*I_VENDITE!AL160</f>
        <v>0</v>
      </c>
      <c r="AM414" s="153">
        <f>+AM362*I_VENDITE!AM160</f>
        <v>0</v>
      </c>
      <c r="AN414" s="153">
        <f>+AN362*I_VENDITE!AN160</f>
        <v>0</v>
      </c>
    </row>
    <row r="415" spans="4:40" ht="15" x14ac:dyDescent="0.25">
      <c r="D415" s="28" t="str">
        <f t="shared" si="69"/>
        <v>Farmaco 41</v>
      </c>
      <c r="E415" s="153">
        <f>+E363*I_VENDITE!E161</f>
        <v>0</v>
      </c>
      <c r="F415" s="153">
        <f>+F363*I_VENDITE!F161</f>
        <v>0</v>
      </c>
      <c r="G415" s="153">
        <f>+G363*I_VENDITE!G161</f>
        <v>0</v>
      </c>
      <c r="H415" s="153">
        <f>+H363*I_VENDITE!H161</f>
        <v>0</v>
      </c>
      <c r="I415" s="153">
        <f>+I363*I_VENDITE!I161</f>
        <v>0</v>
      </c>
      <c r="J415" s="153">
        <f>+J363*I_VENDITE!J161</f>
        <v>0</v>
      </c>
      <c r="K415" s="153">
        <f>+K363*I_VENDITE!K161</f>
        <v>0</v>
      </c>
      <c r="L415" s="153">
        <f>+L363*I_VENDITE!L161</f>
        <v>0</v>
      </c>
      <c r="M415" s="153">
        <f>+M363*I_VENDITE!M161</f>
        <v>0</v>
      </c>
      <c r="N415" s="153">
        <f>+N363*I_VENDITE!N161</f>
        <v>0</v>
      </c>
      <c r="O415" s="153">
        <f>+O363*I_VENDITE!O161</f>
        <v>0</v>
      </c>
      <c r="P415" s="153">
        <f>+P363*I_VENDITE!P161</f>
        <v>0</v>
      </c>
      <c r="Q415" s="153">
        <f>+Q363*I_VENDITE!Q161</f>
        <v>0</v>
      </c>
      <c r="R415" s="153">
        <f>+R363*I_VENDITE!R161</f>
        <v>0</v>
      </c>
      <c r="S415" s="153">
        <f>+S363*I_VENDITE!S161</f>
        <v>0</v>
      </c>
      <c r="T415" s="153">
        <f>+T363*I_VENDITE!T161</f>
        <v>0</v>
      </c>
      <c r="U415" s="153">
        <f>+U363*I_VENDITE!U161</f>
        <v>0</v>
      </c>
      <c r="V415" s="153">
        <f>+V363*I_VENDITE!V161</f>
        <v>0</v>
      </c>
      <c r="W415" s="153">
        <f>+W363*I_VENDITE!W161</f>
        <v>0</v>
      </c>
      <c r="X415" s="153">
        <f>+X363*I_VENDITE!X161</f>
        <v>0</v>
      </c>
      <c r="Y415" s="153">
        <f>+Y363*I_VENDITE!Y161</f>
        <v>0</v>
      </c>
      <c r="Z415" s="153">
        <f>+Z363*I_VENDITE!Z161</f>
        <v>0</v>
      </c>
      <c r="AA415" s="153">
        <f>+AA363*I_VENDITE!AA161</f>
        <v>0</v>
      </c>
      <c r="AB415" s="153">
        <f>+AB363*I_VENDITE!AB161</f>
        <v>0</v>
      </c>
      <c r="AC415" s="153">
        <f>+AC363*I_VENDITE!AC161</f>
        <v>0</v>
      </c>
      <c r="AD415" s="153">
        <f>+AD363*I_VENDITE!AD161</f>
        <v>0</v>
      </c>
      <c r="AE415" s="153">
        <f>+AE363*I_VENDITE!AE161</f>
        <v>0</v>
      </c>
      <c r="AF415" s="153">
        <f>+AF363*I_VENDITE!AF161</f>
        <v>0</v>
      </c>
      <c r="AG415" s="153">
        <f>+AG363*I_VENDITE!AG161</f>
        <v>0</v>
      </c>
      <c r="AH415" s="153">
        <f>+AH363*I_VENDITE!AH161</f>
        <v>0</v>
      </c>
      <c r="AI415" s="153">
        <f>+AI363*I_VENDITE!AI161</f>
        <v>0</v>
      </c>
      <c r="AJ415" s="153">
        <f>+AJ363*I_VENDITE!AJ161</f>
        <v>0</v>
      </c>
      <c r="AK415" s="153">
        <f>+AK363*I_VENDITE!AK161</f>
        <v>0</v>
      </c>
      <c r="AL415" s="153">
        <f>+AL363*I_VENDITE!AL161</f>
        <v>0</v>
      </c>
      <c r="AM415" s="153">
        <f>+AM363*I_VENDITE!AM161</f>
        <v>0</v>
      </c>
      <c r="AN415" s="153">
        <f>+AN363*I_VENDITE!AN161</f>
        <v>0</v>
      </c>
    </row>
    <row r="416" spans="4:40" ht="15" x14ac:dyDescent="0.25">
      <c r="D416" s="28" t="str">
        <f t="shared" si="69"/>
        <v>Farmaco 42</v>
      </c>
      <c r="E416" s="153">
        <f>+E364*I_VENDITE!E162</f>
        <v>0</v>
      </c>
      <c r="F416" s="153">
        <f>+F364*I_VENDITE!F162</f>
        <v>0</v>
      </c>
      <c r="G416" s="153">
        <f>+G364*I_VENDITE!G162</f>
        <v>0</v>
      </c>
      <c r="H416" s="153">
        <f>+H364*I_VENDITE!H162</f>
        <v>0</v>
      </c>
      <c r="I416" s="153">
        <f>+I364*I_VENDITE!I162</f>
        <v>0</v>
      </c>
      <c r="J416" s="153">
        <f>+J364*I_VENDITE!J162</f>
        <v>0</v>
      </c>
      <c r="K416" s="153">
        <f>+K364*I_VENDITE!K162</f>
        <v>0</v>
      </c>
      <c r="L416" s="153">
        <f>+L364*I_VENDITE!L162</f>
        <v>0</v>
      </c>
      <c r="M416" s="153">
        <f>+M364*I_VENDITE!M162</f>
        <v>0</v>
      </c>
      <c r="N416" s="153">
        <f>+N364*I_VENDITE!N162</f>
        <v>0</v>
      </c>
      <c r="O416" s="153">
        <f>+O364*I_VENDITE!O162</f>
        <v>0</v>
      </c>
      <c r="P416" s="153">
        <f>+P364*I_VENDITE!P162</f>
        <v>0</v>
      </c>
      <c r="Q416" s="153">
        <f>+Q364*I_VENDITE!Q162</f>
        <v>0</v>
      </c>
      <c r="R416" s="153">
        <f>+R364*I_VENDITE!R162</f>
        <v>0</v>
      </c>
      <c r="S416" s="153">
        <f>+S364*I_VENDITE!S162</f>
        <v>0</v>
      </c>
      <c r="T416" s="153">
        <f>+T364*I_VENDITE!T162</f>
        <v>0</v>
      </c>
      <c r="U416" s="153">
        <f>+U364*I_VENDITE!U162</f>
        <v>0</v>
      </c>
      <c r="V416" s="153">
        <f>+V364*I_VENDITE!V162</f>
        <v>0</v>
      </c>
      <c r="W416" s="153">
        <f>+W364*I_VENDITE!W162</f>
        <v>0</v>
      </c>
      <c r="X416" s="153">
        <f>+X364*I_VENDITE!X162</f>
        <v>0</v>
      </c>
      <c r="Y416" s="153">
        <f>+Y364*I_VENDITE!Y162</f>
        <v>0</v>
      </c>
      <c r="Z416" s="153">
        <f>+Z364*I_VENDITE!Z162</f>
        <v>0</v>
      </c>
      <c r="AA416" s="153">
        <f>+AA364*I_VENDITE!AA162</f>
        <v>0</v>
      </c>
      <c r="AB416" s="153">
        <f>+AB364*I_VENDITE!AB162</f>
        <v>0</v>
      </c>
      <c r="AC416" s="153">
        <f>+AC364*I_VENDITE!AC162</f>
        <v>0</v>
      </c>
      <c r="AD416" s="153">
        <f>+AD364*I_VENDITE!AD162</f>
        <v>0</v>
      </c>
      <c r="AE416" s="153">
        <f>+AE364*I_VENDITE!AE162</f>
        <v>0</v>
      </c>
      <c r="AF416" s="153">
        <f>+AF364*I_VENDITE!AF162</f>
        <v>0</v>
      </c>
      <c r="AG416" s="153">
        <f>+AG364*I_VENDITE!AG162</f>
        <v>0</v>
      </c>
      <c r="AH416" s="153">
        <f>+AH364*I_VENDITE!AH162</f>
        <v>0</v>
      </c>
      <c r="AI416" s="153">
        <f>+AI364*I_VENDITE!AI162</f>
        <v>0</v>
      </c>
      <c r="AJ416" s="153">
        <f>+AJ364*I_VENDITE!AJ162</f>
        <v>0</v>
      </c>
      <c r="AK416" s="153">
        <f>+AK364*I_VENDITE!AK162</f>
        <v>0</v>
      </c>
      <c r="AL416" s="153">
        <f>+AL364*I_VENDITE!AL162</f>
        <v>0</v>
      </c>
      <c r="AM416" s="153">
        <f>+AM364*I_VENDITE!AM162</f>
        <v>0</v>
      </c>
      <c r="AN416" s="153">
        <f>+AN364*I_VENDITE!AN162</f>
        <v>0</v>
      </c>
    </row>
    <row r="417" spans="4:40" ht="15" x14ac:dyDescent="0.25">
      <c r="D417" s="28" t="str">
        <f t="shared" si="69"/>
        <v>Farmaco 43</v>
      </c>
      <c r="E417" s="153">
        <f>+E365*I_VENDITE!E163</f>
        <v>0</v>
      </c>
      <c r="F417" s="153">
        <f>+F365*I_VENDITE!F163</f>
        <v>0</v>
      </c>
      <c r="G417" s="153">
        <f>+G365*I_VENDITE!G163</f>
        <v>0</v>
      </c>
      <c r="H417" s="153">
        <f>+H365*I_VENDITE!H163</f>
        <v>0</v>
      </c>
      <c r="I417" s="153">
        <f>+I365*I_VENDITE!I163</f>
        <v>0</v>
      </c>
      <c r="J417" s="153">
        <f>+J365*I_VENDITE!J163</f>
        <v>0</v>
      </c>
      <c r="K417" s="153">
        <f>+K365*I_VENDITE!K163</f>
        <v>0</v>
      </c>
      <c r="L417" s="153">
        <f>+L365*I_VENDITE!L163</f>
        <v>0</v>
      </c>
      <c r="M417" s="153">
        <f>+M365*I_VENDITE!M163</f>
        <v>0</v>
      </c>
      <c r="N417" s="153">
        <f>+N365*I_VENDITE!N163</f>
        <v>0</v>
      </c>
      <c r="O417" s="153">
        <f>+O365*I_VENDITE!O163</f>
        <v>0</v>
      </c>
      <c r="P417" s="153">
        <f>+P365*I_VENDITE!P163</f>
        <v>0</v>
      </c>
      <c r="Q417" s="153">
        <f>+Q365*I_VENDITE!Q163</f>
        <v>0</v>
      </c>
      <c r="R417" s="153">
        <f>+R365*I_VENDITE!R163</f>
        <v>0</v>
      </c>
      <c r="S417" s="153">
        <f>+S365*I_VENDITE!S163</f>
        <v>0</v>
      </c>
      <c r="T417" s="153">
        <f>+T365*I_VENDITE!T163</f>
        <v>0</v>
      </c>
      <c r="U417" s="153">
        <f>+U365*I_VENDITE!U163</f>
        <v>0</v>
      </c>
      <c r="V417" s="153">
        <f>+V365*I_VENDITE!V163</f>
        <v>0</v>
      </c>
      <c r="W417" s="153">
        <f>+W365*I_VENDITE!W163</f>
        <v>0</v>
      </c>
      <c r="X417" s="153">
        <f>+X365*I_VENDITE!X163</f>
        <v>0</v>
      </c>
      <c r="Y417" s="153">
        <f>+Y365*I_VENDITE!Y163</f>
        <v>0</v>
      </c>
      <c r="Z417" s="153">
        <f>+Z365*I_VENDITE!Z163</f>
        <v>0</v>
      </c>
      <c r="AA417" s="153">
        <f>+AA365*I_VENDITE!AA163</f>
        <v>0</v>
      </c>
      <c r="AB417" s="153">
        <f>+AB365*I_VENDITE!AB163</f>
        <v>0</v>
      </c>
      <c r="AC417" s="153">
        <f>+AC365*I_VENDITE!AC163</f>
        <v>0</v>
      </c>
      <c r="AD417" s="153">
        <f>+AD365*I_VENDITE!AD163</f>
        <v>0</v>
      </c>
      <c r="AE417" s="153">
        <f>+AE365*I_VENDITE!AE163</f>
        <v>0</v>
      </c>
      <c r="AF417" s="153">
        <f>+AF365*I_VENDITE!AF163</f>
        <v>0</v>
      </c>
      <c r="AG417" s="153">
        <f>+AG365*I_VENDITE!AG163</f>
        <v>0</v>
      </c>
      <c r="AH417" s="153">
        <f>+AH365*I_VENDITE!AH163</f>
        <v>0</v>
      </c>
      <c r="AI417" s="153">
        <f>+AI365*I_VENDITE!AI163</f>
        <v>0</v>
      </c>
      <c r="AJ417" s="153">
        <f>+AJ365*I_VENDITE!AJ163</f>
        <v>0</v>
      </c>
      <c r="AK417" s="153">
        <f>+AK365*I_VENDITE!AK163</f>
        <v>0</v>
      </c>
      <c r="AL417" s="153">
        <f>+AL365*I_VENDITE!AL163</f>
        <v>0</v>
      </c>
      <c r="AM417" s="153">
        <f>+AM365*I_VENDITE!AM163</f>
        <v>0</v>
      </c>
      <c r="AN417" s="153">
        <f>+AN365*I_VENDITE!AN163</f>
        <v>0</v>
      </c>
    </row>
    <row r="418" spans="4:40" ht="15" x14ac:dyDescent="0.25">
      <c r="D418" s="28" t="str">
        <f>+D366</f>
        <v>Farmaco 44</v>
      </c>
      <c r="E418" s="153">
        <f>+E366*I_VENDITE!E164</f>
        <v>0</v>
      </c>
      <c r="F418" s="153">
        <f>+F366*I_VENDITE!F164</f>
        <v>0</v>
      </c>
      <c r="G418" s="153">
        <f>+G366*I_VENDITE!G164</f>
        <v>0</v>
      </c>
      <c r="H418" s="153">
        <f>+H366*I_VENDITE!H164</f>
        <v>0</v>
      </c>
      <c r="I418" s="153">
        <f>+I366*I_VENDITE!I164</f>
        <v>0</v>
      </c>
      <c r="J418" s="153">
        <f>+J366*I_VENDITE!J164</f>
        <v>0</v>
      </c>
      <c r="K418" s="153">
        <f>+K366*I_VENDITE!K164</f>
        <v>0</v>
      </c>
      <c r="L418" s="153">
        <f>+L366*I_VENDITE!L164</f>
        <v>0</v>
      </c>
      <c r="M418" s="153">
        <f>+M366*I_VENDITE!M164</f>
        <v>0</v>
      </c>
      <c r="N418" s="153">
        <f>+N366*I_VENDITE!N164</f>
        <v>0</v>
      </c>
      <c r="O418" s="153">
        <f>+O366*I_VENDITE!O164</f>
        <v>0</v>
      </c>
      <c r="P418" s="153">
        <f>+P366*I_VENDITE!P164</f>
        <v>0</v>
      </c>
      <c r="Q418" s="153">
        <f>+Q366*I_VENDITE!Q164</f>
        <v>0</v>
      </c>
      <c r="R418" s="153">
        <f>+R366*I_VENDITE!R164</f>
        <v>0</v>
      </c>
      <c r="S418" s="153">
        <f>+S366*I_VENDITE!S164</f>
        <v>0</v>
      </c>
      <c r="T418" s="153">
        <f>+T366*I_VENDITE!T164</f>
        <v>0</v>
      </c>
      <c r="U418" s="153">
        <f>+U366*I_VENDITE!U164</f>
        <v>0</v>
      </c>
      <c r="V418" s="153">
        <f>+V366*I_VENDITE!V164</f>
        <v>0</v>
      </c>
      <c r="W418" s="153">
        <f>+W366*I_VENDITE!W164</f>
        <v>0</v>
      </c>
      <c r="X418" s="153">
        <f>+X366*I_VENDITE!X164</f>
        <v>0</v>
      </c>
      <c r="Y418" s="153">
        <f>+Y366*I_VENDITE!Y164</f>
        <v>0</v>
      </c>
      <c r="Z418" s="153">
        <f>+Z366*I_VENDITE!Z164</f>
        <v>0</v>
      </c>
      <c r="AA418" s="153">
        <f>+AA366*I_VENDITE!AA164</f>
        <v>0</v>
      </c>
      <c r="AB418" s="153">
        <f>+AB366*I_VENDITE!AB164</f>
        <v>0</v>
      </c>
      <c r="AC418" s="153">
        <f>+AC366*I_VENDITE!AC164</f>
        <v>0</v>
      </c>
      <c r="AD418" s="153">
        <f>+AD366*I_VENDITE!AD164</f>
        <v>0</v>
      </c>
      <c r="AE418" s="153">
        <f>+AE366*I_VENDITE!AE164</f>
        <v>0</v>
      </c>
      <c r="AF418" s="153">
        <f>+AF366*I_VENDITE!AF164</f>
        <v>0</v>
      </c>
      <c r="AG418" s="153">
        <f>+AG366*I_VENDITE!AG164</f>
        <v>0</v>
      </c>
      <c r="AH418" s="153">
        <f>+AH366*I_VENDITE!AH164</f>
        <v>0</v>
      </c>
      <c r="AI418" s="153">
        <f>+AI366*I_VENDITE!AI164</f>
        <v>0</v>
      </c>
      <c r="AJ418" s="153">
        <f>+AJ366*I_VENDITE!AJ164</f>
        <v>0</v>
      </c>
      <c r="AK418" s="153">
        <f>+AK366*I_VENDITE!AK164</f>
        <v>0</v>
      </c>
      <c r="AL418" s="153">
        <f>+AL366*I_VENDITE!AL164</f>
        <v>0</v>
      </c>
      <c r="AM418" s="153">
        <f>+AM366*I_VENDITE!AM164</f>
        <v>0</v>
      </c>
      <c r="AN418" s="153">
        <f>+AN366*I_VENDITE!AN164</f>
        <v>0</v>
      </c>
    </row>
    <row r="419" spans="4:40" ht="15" x14ac:dyDescent="0.25">
      <c r="D419" s="28" t="str">
        <f t="shared" si="69"/>
        <v>Farmaco 45</v>
      </c>
      <c r="E419" s="153">
        <f>+E367*I_VENDITE!E165</f>
        <v>0</v>
      </c>
      <c r="F419" s="153">
        <f>+F367*I_VENDITE!F165</f>
        <v>0</v>
      </c>
      <c r="G419" s="153">
        <f>+G367*I_VENDITE!G165</f>
        <v>0</v>
      </c>
      <c r="H419" s="153">
        <f>+H367*I_VENDITE!H165</f>
        <v>0</v>
      </c>
      <c r="I419" s="153">
        <f>+I367*I_VENDITE!I165</f>
        <v>0</v>
      </c>
      <c r="J419" s="153">
        <f>+J367*I_VENDITE!J165</f>
        <v>0</v>
      </c>
      <c r="K419" s="153">
        <f>+K367*I_VENDITE!K165</f>
        <v>0</v>
      </c>
      <c r="L419" s="153">
        <f>+L367*I_VENDITE!L165</f>
        <v>0</v>
      </c>
      <c r="M419" s="153">
        <f>+M367*I_VENDITE!M165</f>
        <v>0</v>
      </c>
      <c r="N419" s="153">
        <f>+N367*I_VENDITE!N165</f>
        <v>0</v>
      </c>
      <c r="O419" s="153">
        <f>+O367*I_VENDITE!O165</f>
        <v>0</v>
      </c>
      <c r="P419" s="153">
        <f>+P367*I_VENDITE!P165</f>
        <v>0</v>
      </c>
      <c r="Q419" s="153">
        <f>+Q367*I_VENDITE!Q165</f>
        <v>0</v>
      </c>
      <c r="R419" s="153">
        <f>+R367*I_VENDITE!R165</f>
        <v>0</v>
      </c>
      <c r="S419" s="153">
        <f>+S367*I_VENDITE!S165</f>
        <v>0</v>
      </c>
      <c r="T419" s="153">
        <f>+T367*I_VENDITE!T165</f>
        <v>0</v>
      </c>
      <c r="U419" s="153">
        <f>+U367*I_VENDITE!U165</f>
        <v>0</v>
      </c>
      <c r="V419" s="153">
        <f>+V367*I_VENDITE!V165</f>
        <v>0</v>
      </c>
      <c r="W419" s="153">
        <f>+W367*I_VENDITE!W165</f>
        <v>0</v>
      </c>
      <c r="X419" s="153">
        <f>+X367*I_VENDITE!X165</f>
        <v>0</v>
      </c>
      <c r="Y419" s="153">
        <f>+Y367*I_VENDITE!Y165</f>
        <v>0</v>
      </c>
      <c r="Z419" s="153">
        <f>+Z367*I_VENDITE!Z165</f>
        <v>0</v>
      </c>
      <c r="AA419" s="153">
        <f>+AA367*I_VENDITE!AA165</f>
        <v>0</v>
      </c>
      <c r="AB419" s="153">
        <f>+AB367*I_VENDITE!AB165</f>
        <v>0</v>
      </c>
      <c r="AC419" s="153">
        <f>+AC367*I_VENDITE!AC165</f>
        <v>0</v>
      </c>
      <c r="AD419" s="153">
        <f>+AD367*I_VENDITE!AD165</f>
        <v>0</v>
      </c>
      <c r="AE419" s="153">
        <f>+AE367*I_VENDITE!AE165</f>
        <v>0</v>
      </c>
      <c r="AF419" s="153">
        <f>+AF367*I_VENDITE!AF165</f>
        <v>0</v>
      </c>
      <c r="AG419" s="153">
        <f>+AG367*I_VENDITE!AG165</f>
        <v>0</v>
      </c>
      <c r="AH419" s="153">
        <f>+AH367*I_VENDITE!AH165</f>
        <v>0</v>
      </c>
      <c r="AI419" s="153">
        <f>+AI367*I_VENDITE!AI165</f>
        <v>0</v>
      </c>
      <c r="AJ419" s="153">
        <f>+AJ367*I_VENDITE!AJ165</f>
        <v>0</v>
      </c>
      <c r="AK419" s="153">
        <f>+AK367*I_VENDITE!AK165</f>
        <v>0</v>
      </c>
      <c r="AL419" s="153">
        <f>+AL367*I_VENDITE!AL165</f>
        <v>0</v>
      </c>
      <c r="AM419" s="153">
        <f>+AM367*I_VENDITE!AM165</f>
        <v>0</v>
      </c>
      <c r="AN419" s="153">
        <f>+AN367*I_VENDITE!AN165</f>
        <v>0</v>
      </c>
    </row>
    <row r="420" spans="4:40" ht="15" x14ac:dyDescent="0.25">
      <c r="D420" s="28" t="str">
        <f t="shared" si="69"/>
        <v>Farmaco 46</v>
      </c>
      <c r="E420" s="153">
        <f>+E368*I_VENDITE!E166</f>
        <v>0</v>
      </c>
      <c r="F420" s="153">
        <f>+F368*I_VENDITE!F166</f>
        <v>0</v>
      </c>
      <c r="G420" s="153">
        <f>+G368*I_VENDITE!G166</f>
        <v>0</v>
      </c>
      <c r="H420" s="153">
        <f>+H368*I_VENDITE!H166</f>
        <v>0</v>
      </c>
      <c r="I420" s="153">
        <f>+I368*I_VENDITE!I166</f>
        <v>0</v>
      </c>
      <c r="J420" s="153">
        <f>+J368*I_VENDITE!J166</f>
        <v>0</v>
      </c>
      <c r="K420" s="153">
        <f>+K368*I_VENDITE!K166</f>
        <v>0</v>
      </c>
      <c r="L420" s="153">
        <f>+L368*I_VENDITE!L166</f>
        <v>0</v>
      </c>
      <c r="M420" s="153">
        <f>+M368*I_VENDITE!M166</f>
        <v>0</v>
      </c>
      <c r="N420" s="153">
        <f>+N368*I_VENDITE!N166</f>
        <v>0</v>
      </c>
      <c r="O420" s="153">
        <f>+O368*I_VENDITE!O166</f>
        <v>0</v>
      </c>
      <c r="P420" s="153">
        <f>+P368*I_VENDITE!P166</f>
        <v>0</v>
      </c>
      <c r="Q420" s="153">
        <f>+Q368*I_VENDITE!Q166</f>
        <v>0</v>
      </c>
      <c r="R420" s="153">
        <f>+R368*I_VENDITE!R166</f>
        <v>0</v>
      </c>
      <c r="S420" s="153">
        <f>+S368*I_VENDITE!S166</f>
        <v>0</v>
      </c>
      <c r="T420" s="153">
        <f>+T368*I_VENDITE!T166</f>
        <v>0</v>
      </c>
      <c r="U420" s="153">
        <f>+U368*I_VENDITE!U166</f>
        <v>0</v>
      </c>
      <c r="V420" s="153">
        <f>+V368*I_VENDITE!V166</f>
        <v>0</v>
      </c>
      <c r="W420" s="153">
        <f>+W368*I_VENDITE!W166</f>
        <v>0</v>
      </c>
      <c r="X420" s="153">
        <f>+X368*I_VENDITE!X166</f>
        <v>0</v>
      </c>
      <c r="Y420" s="153">
        <f>+Y368*I_VENDITE!Y166</f>
        <v>0</v>
      </c>
      <c r="Z420" s="153">
        <f>+Z368*I_VENDITE!Z166</f>
        <v>0</v>
      </c>
      <c r="AA420" s="153">
        <f>+AA368*I_VENDITE!AA166</f>
        <v>0</v>
      </c>
      <c r="AB420" s="153">
        <f>+AB368*I_VENDITE!AB166</f>
        <v>0</v>
      </c>
      <c r="AC420" s="153">
        <f>+AC368*I_VENDITE!AC166</f>
        <v>0</v>
      </c>
      <c r="AD420" s="153">
        <f>+AD368*I_VENDITE!AD166</f>
        <v>0</v>
      </c>
      <c r="AE420" s="153">
        <f>+AE368*I_VENDITE!AE166</f>
        <v>0</v>
      </c>
      <c r="AF420" s="153">
        <f>+AF368*I_VENDITE!AF166</f>
        <v>0</v>
      </c>
      <c r="AG420" s="153">
        <f>+AG368*I_VENDITE!AG166</f>
        <v>0</v>
      </c>
      <c r="AH420" s="153">
        <f>+AH368*I_VENDITE!AH166</f>
        <v>0</v>
      </c>
      <c r="AI420" s="153">
        <f>+AI368*I_VENDITE!AI166</f>
        <v>0</v>
      </c>
      <c r="AJ420" s="153">
        <f>+AJ368*I_VENDITE!AJ166</f>
        <v>0</v>
      </c>
      <c r="AK420" s="153">
        <f>+AK368*I_VENDITE!AK166</f>
        <v>0</v>
      </c>
      <c r="AL420" s="153">
        <f>+AL368*I_VENDITE!AL166</f>
        <v>0</v>
      </c>
      <c r="AM420" s="153">
        <f>+AM368*I_VENDITE!AM166</f>
        <v>0</v>
      </c>
      <c r="AN420" s="153">
        <f>+AN368*I_VENDITE!AN166</f>
        <v>0</v>
      </c>
    </row>
    <row r="421" spans="4:40" ht="15" x14ac:dyDescent="0.25">
      <c r="D421" s="28" t="str">
        <f t="shared" si="69"/>
        <v>Farmaco 47</v>
      </c>
      <c r="E421" s="153">
        <f>+E369*I_VENDITE!E167</f>
        <v>0</v>
      </c>
      <c r="F421" s="153">
        <f>+F369*I_VENDITE!F167</f>
        <v>0</v>
      </c>
      <c r="G421" s="153">
        <f>+G369*I_VENDITE!G167</f>
        <v>0</v>
      </c>
      <c r="H421" s="153">
        <f>+H369*I_VENDITE!H167</f>
        <v>0</v>
      </c>
      <c r="I421" s="153">
        <f>+I369*I_VENDITE!I167</f>
        <v>0</v>
      </c>
      <c r="J421" s="153">
        <f>+J369*I_VENDITE!J167</f>
        <v>0</v>
      </c>
      <c r="K421" s="153">
        <f>+K369*I_VENDITE!K167</f>
        <v>0</v>
      </c>
      <c r="L421" s="153">
        <f>+L369*I_VENDITE!L167</f>
        <v>0</v>
      </c>
      <c r="M421" s="153">
        <f>+M369*I_VENDITE!M167</f>
        <v>0</v>
      </c>
      <c r="N421" s="153">
        <f>+N369*I_VENDITE!N167</f>
        <v>0</v>
      </c>
      <c r="O421" s="153">
        <f>+O369*I_VENDITE!O167</f>
        <v>0</v>
      </c>
      <c r="P421" s="153">
        <f>+P369*I_VENDITE!P167</f>
        <v>0</v>
      </c>
      <c r="Q421" s="153">
        <f>+Q369*I_VENDITE!Q167</f>
        <v>0</v>
      </c>
      <c r="R421" s="153">
        <f>+R369*I_VENDITE!R167</f>
        <v>0</v>
      </c>
      <c r="S421" s="153">
        <f>+S369*I_VENDITE!S167</f>
        <v>0</v>
      </c>
      <c r="T421" s="153">
        <f>+T369*I_VENDITE!T167</f>
        <v>0</v>
      </c>
      <c r="U421" s="153">
        <f>+U369*I_VENDITE!U167</f>
        <v>0</v>
      </c>
      <c r="V421" s="153">
        <f>+V369*I_VENDITE!V167</f>
        <v>0</v>
      </c>
      <c r="W421" s="153">
        <f>+W369*I_VENDITE!W167</f>
        <v>0</v>
      </c>
      <c r="X421" s="153">
        <f>+X369*I_VENDITE!X167</f>
        <v>0</v>
      </c>
      <c r="Y421" s="153">
        <f>+Y369*I_VENDITE!Y167</f>
        <v>0</v>
      </c>
      <c r="Z421" s="153">
        <f>+Z369*I_VENDITE!Z167</f>
        <v>0</v>
      </c>
      <c r="AA421" s="153">
        <f>+AA369*I_VENDITE!AA167</f>
        <v>0</v>
      </c>
      <c r="AB421" s="153">
        <f>+AB369*I_VENDITE!AB167</f>
        <v>0</v>
      </c>
      <c r="AC421" s="153">
        <f>+AC369*I_VENDITE!AC167</f>
        <v>0</v>
      </c>
      <c r="AD421" s="153">
        <f>+AD369*I_VENDITE!AD167</f>
        <v>0</v>
      </c>
      <c r="AE421" s="153">
        <f>+AE369*I_VENDITE!AE167</f>
        <v>0</v>
      </c>
      <c r="AF421" s="153">
        <f>+AF369*I_VENDITE!AF167</f>
        <v>0</v>
      </c>
      <c r="AG421" s="153">
        <f>+AG369*I_VENDITE!AG167</f>
        <v>0</v>
      </c>
      <c r="AH421" s="153">
        <f>+AH369*I_VENDITE!AH167</f>
        <v>0</v>
      </c>
      <c r="AI421" s="153">
        <f>+AI369*I_VENDITE!AI167</f>
        <v>0</v>
      </c>
      <c r="AJ421" s="153">
        <f>+AJ369*I_VENDITE!AJ167</f>
        <v>0</v>
      </c>
      <c r="AK421" s="153">
        <f>+AK369*I_VENDITE!AK167</f>
        <v>0</v>
      </c>
      <c r="AL421" s="153">
        <f>+AL369*I_VENDITE!AL167</f>
        <v>0</v>
      </c>
      <c r="AM421" s="153">
        <f>+AM369*I_VENDITE!AM167</f>
        <v>0</v>
      </c>
      <c r="AN421" s="153">
        <f>+AN369*I_VENDITE!AN167</f>
        <v>0</v>
      </c>
    </row>
    <row r="422" spans="4:40" ht="15" x14ac:dyDescent="0.25">
      <c r="D422" s="28" t="str">
        <f t="shared" si="69"/>
        <v>Farmaco 48</v>
      </c>
      <c r="E422" s="153">
        <f>+E370*I_VENDITE!E168</f>
        <v>0</v>
      </c>
      <c r="F422" s="153">
        <f>+F370*I_VENDITE!F168</f>
        <v>0</v>
      </c>
      <c r="G422" s="153">
        <f>+G370*I_VENDITE!G168</f>
        <v>0</v>
      </c>
      <c r="H422" s="153">
        <f>+H370*I_VENDITE!H168</f>
        <v>0</v>
      </c>
      <c r="I422" s="153">
        <f>+I370*I_VENDITE!I168</f>
        <v>0</v>
      </c>
      <c r="J422" s="153">
        <f>+J370*I_VENDITE!J168</f>
        <v>0</v>
      </c>
      <c r="K422" s="153">
        <f>+K370*I_VENDITE!K168</f>
        <v>0</v>
      </c>
      <c r="L422" s="153">
        <f>+L370*I_VENDITE!L168</f>
        <v>0</v>
      </c>
      <c r="M422" s="153">
        <f>+M370*I_VENDITE!M168</f>
        <v>0</v>
      </c>
      <c r="N422" s="153">
        <f>+N370*I_VENDITE!N168</f>
        <v>0</v>
      </c>
      <c r="O422" s="153">
        <f>+O370*I_VENDITE!O168</f>
        <v>0</v>
      </c>
      <c r="P422" s="153">
        <f>+P370*I_VENDITE!P168</f>
        <v>0</v>
      </c>
      <c r="Q422" s="153">
        <f>+Q370*I_VENDITE!Q168</f>
        <v>0</v>
      </c>
      <c r="R422" s="153">
        <f>+R370*I_VENDITE!R168</f>
        <v>0</v>
      </c>
      <c r="S422" s="153">
        <f>+S370*I_VENDITE!S168</f>
        <v>0</v>
      </c>
      <c r="T422" s="153">
        <f>+T370*I_VENDITE!T168</f>
        <v>0</v>
      </c>
      <c r="U422" s="153">
        <f>+U370*I_VENDITE!U168</f>
        <v>0</v>
      </c>
      <c r="V422" s="153">
        <f>+V370*I_VENDITE!V168</f>
        <v>0</v>
      </c>
      <c r="W422" s="153">
        <f>+W370*I_VENDITE!W168</f>
        <v>0</v>
      </c>
      <c r="X422" s="153">
        <f>+X370*I_VENDITE!X168</f>
        <v>0</v>
      </c>
      <c r="Y422" s="153">
        <f>+Y370*I_VENDITE!Y168</f>
        <v>0</v>
      </c>
      <c r="Z422" s="153">
        <f>+Z370*I_VENDITE!Z168</f>
        <v>0</v>
      </c>
      <c r="AA422" s="153">
        <f>+AA370*I_VENDITE!AA168</f>
        <v>0</v>
      </c>
      <c r="AB422" s="153">
        <f>+AB370*I_VENDITE!AB168</f>
        <v>0</v>
      </c>
      <c r="AC422" s="153">
        <f>+AC370*I_VENDITE!AC168</f>
        <v>0</v>
      </c>
      <c r="AD422" s="153">
        <f>+AD370*I_VENDITE!AD168</f>
        <v>0</v>
      </c>
      <c r="AE422" s="153">
        <f>+AE370*I_VENDITE!AE168</f>
        <v>0</v>
      </c>
      <c r="AF422" s="153">
        <f>+AF370*I_VENDITE!AF168</f>
        <v>0</v>
      </c>
      <c r="AG422" s="153">
        <f>+AG370*I_VENDITE!AG168</f>
        <v>0</v>
      </c>
      <c r="AH422" s="153">
        <f>+AH370*I_VENDITE!AH168</f>
        <v>0</v>
      </c>
      <c r="AI422" s="153">
        <f>+AI370*I_VENDITE!AI168</f>
        <v>0</v>
      </c>
      <c r="AJ422" s="153">
        <f>+AJ370*I_VENDITE!AJ168</f>
        <v>0</v>
      </c>
      <c r="AK422" s="153">
        <f>+AK370*I_VENDITE!AK168</f>
        <v>0</v>
      </c>
      <c r="AL422" s="153">
        <f>+AL370*I_VENDITE!AL168</f>
        <v>0</v>
      </c>
      <c r="AM422" s="153">
        <f>+AM370*I_VENDITE!AM168</f>
        <v>0</v>
      </c>
      <c r="AN422" s="153">
        <f>+AN370*I_VENDITE!AN168</f>
        <v>0</v>
      </c>
    </row>
    <row r="423" spans="4:40" ht="15" x14ac:dyDescent="0.25">
      <c r="D423" s="28" t="str">
        <f t="shared" si="69"/>
        <v>Farmaco 49</v>
      </c>
      <c r="E423" s="153">
        <f>+E371*I_VENDITE!E169</f>
        <v>0</v>
      </c>
      <c r="F423" s="153">
        <f>+F371*I_VENDITE!F169</f>
        <v>0</v>
      </c>
      <c r="G423" s="153">
        <f>+G371*I_VENDITE!G169</f>
        <v>0</v>
      </c>
      <c r="H423" s="153">
        <f>+H371*I_VENDITE!H169</f>
        <v>0</v>
      </c>
      <c r="I423" s="153">
        <f>+I371*I_VENDITE!I169</f>
        <v>0</v>
      </c>
      <c r="J423" s="153">
        <f>+J371*I_VENDITE!J169</f>
        <v>0</v>
      </c>
      <c r="K423" s="153">
        <f>+K371*I_VENDITE!K169</f>
        <v>0</v>
      </c>
      <c r="L423" s="153">
        <f>+L371*I_VENDITE!L169</f>
        <v>0</v>
      </c>
      <c r="M423" s="153">
        <f>+M371*I_VENDITE!M169</f>
        <v>0</v>
      </c>
      <c r="N423" s="153">
        <f>+N371*I_VENDITE!N169</f>
        <v>0</v>
      </c>
      <c r="O423" s="153">
        <f>+O371*I_VENDITE!O169</f>
        <v>0</v>
      </c>
      <c r="P423" s="153">
        <f>+P371*I_VENDITE!P169</f>
        <v>0</v>
      </c>
      <c r="Q423" s="153">
        <f>+Q371*I_VENDITE!Q169</f>
        <v>0</v>
      </c>
      <c r="R423" s="153">
        <f>+R371*I_VENDITE!R169</f>
        <v>0</v>
      </c>
      <c r="S423" s="153">
        <f>+S371*I_VENDITE!S169</f>
        <v>0</v>
      </c>
      <c r="T423" s="153">
        <f>+T371*I_VENDITE!T169</f>
        <v>0</v>
      </c>
      <c r="U423" s="153">
        <f>+U371*I_VENDITE!U169</f>
        <v>0</v>
      </c>
      <c r="V423" s="153">
        <f>+V371*I_VENDITE!V169</f>
        <v>0</v>
      </c>
      <c r="W423" s="153">
        <f>+W371*I_VENDITE!W169</f>
        <v>0</v>
      </c>
      <c r="X423" s="153">
        <f>+X371*I_VENDITE!X169</f>
        <v>0</v>
      </c>
      <c r="Y423" s="153">
        <f>+Y371*I_VENDITE!Y169</f>
        <v>0</v>
      </c>
      <c r="Z423" s="153">
        <f>+Z371*I_VENDITE!Z169</f>
        <v>0</v>
      </c>
      <c r="AA423" s="153">
        <f>+AA371*I_VENDITE!AA169</f>
        <v>0</v>
      </c>
      <c r="AB423" s="153">
        <f>+AB371*I_VENDITE!AB169</f>
        <v>0</v>
      </c>
      <c r="AC423" s="153">
        <f>+AC371*I_VENDITE!AC169</f>
        <v>0</v>
      </c>
      <c r="AD423" s="153">
        <f>+AD371*I_VENDITE!AD169</f>
        <v>0</v>
      </c>
      <c r="AE423" s="153">
        <f>+AE371*I_VENDITE!AE169</f>
        <v>0</v>
      </c>
      <c r="AF423" s="153">
        <f>+AF371*I_VENDITE!AF169</f>
        <v>0</v>
      </c>
      <c r="AG423" s="153">
        <f>+AG371*I_VENDITE!AG169</f>
        <v>0</v>
      </c>
      <c r="AH423" s="153">
        <f>+AH371*I_VENDITE!AH169</f>
        <v>0</v>
      </c>
      <c r="AI423" s="153">
        <f>+AI371*I_VENDITE!AI169</f>
        <v>0</v>
      </c>
      <c r="AJ423" s="153">
        <f>+AJ371*I_VENDITE!AJ169</f>
        <v>0</v>
      </c>
      <c r="AK423" s="153">
        <f>+AK371*I_VENDITE!AK169</f>
        <v>0</v>
      </c>
      <c r="AL423" s="153">
        <f>+AL371*I_VENDITE!AL169</f>
        <v>0</v>
      </c>
      <c r="AM423" s="153">
        <f>+AM371*I_VENDITE!AM169</f>
        <v>0</v>
      </c>
      <c r="AN423" s="153">
        <f>+AN371*I_VENDITE!AN169</f>
        <v>0</v>
      </c>
    </row>
    <row r="424" spans="4:40" ht="15" x14ac:dyDescent="0.25">
      <c r="D424" s="28" t="str">
        <f t="shared" si="69"/>
        <v>Farmaco 50</v>
      </c>
      <c r="E424" s="153">
        <f>+E372*I_VENDITE!E170</f>
        <v>0</v>
      </c>
      <c r="F424" s="153">
        <f>+F372*I_VENDITE!F170</f>
        <v>0</v>
      </c>
      <c r="G424" s="153">
        <f>+G372*I_VENDITE!G170</f>
        <v>0</v>
      </c>
      <c r="H424" s="153">
        <f>+H372*I_VENDITE!H170</f>
        <v>0</v>
      </c>
      <c r="I424" s="153">
        <f>+I372*I_VENDITE!I170</f>
        <v>0</v>
      </c>
      <c r="J424" s="153">
        <f>+J372*I_VENDITE!J170</f>
        <v>0</v>
      </c>
      <c r="K424" s="153">
        <f>+K372*I_VENDITE!K170</f>
        <v>0</v>
      </c>
      <c r="L424" s="153">
        <f>+L372*I_VENDITE!L170</f>
        <v>0</v>
      </c>
      <c r="M424" s="153">
        <f>+M372*I_VENDITE!M170</f>
        <v>0</v>
      </c>
      <c r="N424" s="153">
        <f>+N372*I_VENDITE!N170</f>
        <v>0</v>
      </c>
      <c r="O424" s="153">
        <f>+O372*I_VENDITE!O170</f>
        <v>0</v>
      </c>
      <c r="P424" s="153">
        <f>+P372*I_VENDITE!P170</f>
        <v>0</v>
      </c>
      <c r="Q424" s="153">
        <f>+Q372*I_VENDITE!Q170</f>
        <v>0</v>
      </c>
      <c r="R424" s="153">
        <f>+R372*I_VENDITE!R170</f>
        <v>0</v>
      </c>
      <c r="S424" s="153">
        <f>+S372*I_VENDITE!S170</f>
        <v>0</v>
      </c>
      <c r="T424" s="153">
        <f>+T372*I_VENDITE!T170</f>
        <v>0</v>
      </c>
      <c r="U424" s="153">
        <f>+U372*I_VENDITE!U170</f>
        <v>0</v>
      </c>
      <c r="V424" s="153">
        <f>+V372*I_VENDITE!V170</f>
        <v>0</v>
      </c>
      <c r="W424" s="153">
        <f>+W372*I_VENDITE!W170</f>
        <v>0</v>
      </c>
      <c r="X424" s="153">
        <f>+X372*I_VENDITE!X170</f>
        <v>0</v>
      </c>
      <c r="Y424" s="153">
        <f>+Y372*I_VENDITE!Y170</f>
        <v>0</v>
      </c>
      <c r="Z424" s="153">
        <f>+Z372*I_VENDITE!Z170</f>
        <v>0</v>
      </c>
      <c r="AA424" s="153">
        <f>+AA372*I_VENDITE!AA170</f>
        <v>0</v>
      </c>
      <c r="AB424" s="153">
        <f>+AB372*I_VENDITE!AB170</f>
        <v>0</v>
      </c>
      <c r="AC424" s="153">
        <f>+AC372*I_VENDITE!AC170</f>
        <v>0</v>
      </c>
      <c r="AD424" s="153">
        <f>+AD372*I_VENDITE!AD170</f>
        <v>0</v>
      </c>
      <c r="AE424" s="153">
        <f>+AE372*I_VENDITE!AE170</f>
        <v>0</v>
      </c>
      <c r="AF424" s="153">
        <f>+AF372*I_VENDITE!AF170</f>
        <v>0</v>
      </c>
      <c r="AG424" s="153">
        <f>+AG372*I_VENDITE!AG170</f>
        <v>0</v>
      </c>
      <c r="AH424" s="153">
        <f>+AH372*I_VENDITE!AH170</f>
        <v>0</v>
      </c>
      <c r="AI424" s="153">
        <f>+AI372*I_VENDITE!AI170</f>
        <v>0</v>
      </c>
      <c r="AJ424" s="153">
        <f>+AJ372*I_VENDITE!AJ170</f>
        <v>0</v>
      </c>
      <c r="AK424" s="153">
        <f>+AK372*I_VENDITE!AK170</f>
        <v>0</v>
      </c>
      <c r="AL424" s="153">
        <f>+AL372*I_VENDITE!AL170</f>
        <v>0</v>
      </c>
      <c r="AM424" s="153">
        <f>+AM372*I_VENDITE!AM170</f>
        <v>0</v>
      </c>
      <c r="AN424" s="153">
        <f>+AN372*I_VENDITE!AN170</f>
        <v>0</v>
      </c>
    </row>
    <row r="425" spans="4:40" s="154" customFormat="1" ht="15" x14ac:dyDescent="0.25">
      <c r="D425" s="27" t="s">
        <v>639</v>
      </c>
      <c r="E425" s="157">
        <f>SUM(E375:E424)</f>
        <v>0</v>
      </c>
      <c r="F425" s="157">
        <f t="shared" ref="F425:AN425" si="70">SUM(F375:F424)</f>
        <v>0</v>
      </c>
      <c r="G425" s="157">
        <f t="shared" si="70"/>
        <v>0</v>
      </c>
      <c r="H425" s="157">
        <f t="shared" si="70"/>
        <v>0</v>
      </c>
      <c r="I425" s="157">
        <f t="shared" si="70"/>
        <v>0</v>
      </c>
      <c r="J425" s="157">
        <f t="shared" si="70"/>
        <v>0</v>
      </c>
      <c r="K425" s="157">
        <f t="shared" si="70"/>
        <v>0</v>
      </c>
      <c r="L425" s="157">
        <f t="shared" si="70"/>
        <v>0</v>
      </c>
      <c r="M425" s="157">
        <f t="shared" si="70"/>
        <v>0</v>
      </c>
      <c r="N425" s="157">
        <f t="shared" si="70"/>
        <v>0</v>
      </c>
      <c r="O425" s="157">
        <f t="shared" si="70"/>
        <v>0</v>
      </c>
      <c r="P425" s="157">
        <f t="shared" si="70"/>
        <v>0</v>
      </c>
      <c r="Q425" s="157">
        <f t="shared" si="70"/>
        <v>0</v>
      </c>
      <c r="R425" s="157">
        <f t="shared" si="70"/>
        <v>0</v>
      </c>
      <c r="S425" s="157">
        <f t="shared" si="70"/>
        <v>0</v>
      </c>
      <c r="T425" s="157">
        <f t="shared" si="70"/>
        <v>0</v>
      </c>
      <c r="U425" s="157">
        <f t="shared" si="70"/>
        <v>0</v>
      </c>
      <c r="V425" s="157">
        <f t="shared" si="70"/>
        <v>0</v>
      </c>
      <c r="W425" s="157">
        <f t="shared" si="70"/>
        <v>0</v>
      </c>
      <c r="X425" s="157">
        <f t="shared" si="70"/>
        <v>0</v>
      </c>
      <c r="Y425" s="157">
        <f t="shared" si="70"/>
        <v>0</v>
      </c>
      <c r="Z425" s="157">
        <f t="shared" si="70"/>
        <v>0</v>
      </c>
      <c r="AA425" s="157">
        <f t="shared" si="70"/>
        <v>0</v>
      </c>
      <c r="AB425" s="157">
        <f t="shared" si="70"/>
        <v>0</v>
      </c>
      <c r="AC425" s="157">
        <f t="shared" si="70"/>
        <v>0</v>
      </c>
      <c r="AD425" s="157">
        <f t="shared" si="70"/>
        <v>0</v>
      </c>
      <c r="AE425" s="157">
        <f t="shared" si="70"/>
        <v>0</v>
      </c>
      <c r="AF425" s="157">
        <f t="shared" si="70"/>
        <v>0</v>
      </c>
      <c r="AG425" s="157">
        <f t="shared" si="70"/>
        <v>0</v>
      </c>
      <c r="AH425" s="157">
        <f t="shared" si="70"/>
        <v>0</v>
      </c>
      <c r="AI425" s="157">
        <f t="shared" si="70"/>
        <v>0</v>
      </c>
      <c r="AJ425" s="157">
        <f t="shared" si="70"/>
        <v>0</v>
      </c>
      <c r="AK425" s="157">
        <f t="shared" si="70"/>
        <v>0</v>
      </c>
      <c r="AL425" s="157">
        <f t="shared" si="70"/>
        <v>0</v>
      </c>
      <c r="AM425" s="157">
        <f t="shared" si="70"/>
        <v>0</v>
      </c>
      <c r="AN425" s="157">
        <f t="shared" si="70"/>
        <v>0</v>
      </c>
    </row>
  </sheetData>
  <dataValidations count="1">
    <dataValidation type="list" allowBlank="1" showInputMessage="1" showErrorMessage="1" sqref="C164:C213" xr:uid="{F73A2FCD-13BB-493D-8186-CC90649DA3F3}">
      <formula1>$A$163:$A$167</formula1>
    </dataValidation>
  </dataValidations>
  <hyperlinks>
    <hyperlink ref="D1" location="CRUSCOTTO!A1" display="RITORNA AL CRUSCOTTO" xr:uid="{36A176E5-7D8C-418D-8D2C-FC99C6BDD301}"/>
  </hyperlink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DC20F-6007-4968-8091-251C88F88985}">
  <sheetPr>
    <tabColor rgb="FFFFFF00"/>
  </sheetPr>
  <dimension ref="A1:AN483"/>
  <sheetViews>
    <sheetView showGridLines="0" workbookViewId="0">
      <selection activeCell="D327" sqref="D327"/>
    </sheetView>
  </sheetViews>
  <sheetFormatPr defaultRowHeight="15" x14ac:dyDescent="0.25"/>
  <cols>
    <col min="1" max="1" width="9.140625" style="28"/>
    <col min="2" max="2" width="11.5703125" style="28" customWidth="1"/>
    <col min="3" max="3" width="25.28515625" style="28" customWidth="1"/>
    <col min="4" max="4" width="12.42578125" style="28" bestFit="1" customWidth="1"/>
    <col min="5" max="5" width="13.140625" style="28" bestFit="1" customWidth="1"/>
    <col min="6" max="39" width="12" style="28" bestFit="1" customWidth="1"/>
    <col min="40" max="16384" width="9.140625" style="28"/>
  </cols>
  <sheetData>
    <row r="1" spans="1:40" x14ac:dyDescent="0.25">
      <c r="A1" s="181" t="s">
        <v>637</v>
      </c>
      <c r="B1" s="181"/>
      <c r="C1" s="145" t="s">
        <v>479</v>
      </c>
      <c r="E1" s="135" t="s">
        <v>359</v>
      </c>
      <c r="F1" s="136" t="s">
        <v>426</v>
      </c>
    </row>
    <row r="2" spans="1:40" s="27" customFormat="1" x14ac:dyDescent="0.25">
      <c r="A2" s="181"/>
      <c r="B2" s="181"/>
      <c r="C2" s="27" t="s">
        <v>182</v>
      </c>
      <c r="D2" s="31">
        <f>+I_VENDITE!E3</f>
        <v>43861</v>
      </c>
      <c r="E2" s="31">
        <f>+I_VENDITE!F3</f>
        <v>43890</v>
      </c>
      <c r="F2" s="31">
        <f>+I_VENDITE!G3</f>
        <v>43921</v>
      </c>
      <c r="G2" s="31">
        <f>+I_VENDITE!H3</f>
        <v>43951</v>
      </c>
      <c r="H2" s="31">
        <f>+I_VENDITE!I3</f>
        <v>43982</v>
      </c>
      <c r="I2" s="31">
        <f>+I_VENDITE!J3</f>
        <v>44012</v>
      </c>
      <c r="J2" s="31">
        <f>+I_VENDITE!K3</f>
        <v>44043</v>
      </c>
      <c r="K2" s="31">
        <f>+I_VENDITE!L3</f>
        <v>44074</v>
      </c>
      <c r="L2" s="31">
        <f>+I_VENDITE!M3</f>
        <v>44104</v>
      </c>
      <c r="M2" s="31">
        <f>+I_VENDITE!N3</f>
        <v>44135</v>
      </c>
      <c r="N2" s="31">
        <f>+I_VENDITE!O3</f>
        <v>44165</v>
      </c>
      <c r="O2" s="31">
        <f>+I_VENDITE!P3</f>
        <v>44196</v>
      </c>
      <c r="P2" s="31">
        <f>+I_VENDITE!Q3</f>
        <v>44227</v>
      </c>
      <c r="Q2" s="31">
        <f>+I_VENDITE!R3</f>
        <v>44255</v>
      </c>
      <c r="R2" s="31">
        <f>+I_VENDITE!S3</f>
        <v>44286</v>
      </c>
      <c r="S2" s="31">
        <f>+I_VENDITE!T3</f>
        <v>44316</v>
      </c>
      <c r="T2" s="31">
        <f>+I_VENDITE!U3</f>
        <v>44347</v>
      </c>
      <c r="U2" s="31">
        <f>+I_VENDITE!V3</f>
        <v>44377</v>
      </c>
      <c r="V2" s="31">
        <f>+I_VENDITE!W3</f>
        <v>44408</v>
      </c>
      <c r="W2" s="31">
        <f>+I_VENDITE!X3</f>
        <v>44439</v>
      </c>
      <c r="X2" s="31">
        <f>+I_VENDITE!Y3</f>
        <v>44469</v>
      </c>
      <c r="Y2" s="31">
        <f>+I_VENDITE!Z3</f>
        <v>44500</v>
      </c>
      <c r="Z2" s="31">
        <f>+I_VENDITE!AA3</f>
        <v>44530</v>
      </c>
      <c r="AA2" s="31">
        <f>+I_VENDITE!AB3</f>
        <v>44561</v>
      </c>
      <c r="AB2" s="31">
        <f>+I_VENDITE!AC3</f>
        <v>44592</v>
      </c>
      <c r="AC2" s="31">
        <f>+I_VENDITE!AD3</f>
        <v>44620</v>
      </c>
      <c r="AD2" s="31">
        <f>+I_VENDITE!AE3</f>
        <v>44651</v>
      </c>
      <c r="AE2" s="31">
        <f>+I_VENDITE!AF3</f>
        <v>44681</v>
      </c>
      <c r="AF2" s="31">
        <f>+I_VENDITE!AG3</f>
        <v>44712</v>
      </c>
      <c r="AG2" s="31">
        <f>+I_VENDITE!AH3</f>
        <v>44742</v>
      </c>
      <c r="AH2" s="31">
        <f>+I_VENDITE!AI3</f>
        <v>44773</v>
      </c>
      <c r="AI2" s="31">
        <f>+I_VENDITE!AJ3</f>
        <v>44804</v>
      </c>
      <c r="AJ2" s="31">
        <f>+I_VENDITE!AK3</f>
        <v>44834</v>
      </c>
      <c r="AK2" s="31">
        <f>+I_VENDITE!AL3</f>
        <v>44865</v>
      </c>
      <c r="AL2" s="31">
        <f>+I_VENDITE!AM3</f>
        <v>44895</v>
      </c>
      <c r="AM2" s="31">
        <f>+I_VENDITE!AN3</f>
        <v>44926</v>
      </c>
      <c r="AN2" s="31"/>
    </row>
    <row r="3" spans="1:40" x14ac:dyDescent="0.25">
      <c r="A3" s="181"/>
      <c r="B3" s="181"/>
      <c r="C3" s="28" t="str">
        <f>+I_ACQUISTI!C4</f>
        <v>Farmaco 1</v>
      </c>
      <c r="D3" s="142">
        <f>(I_ACQUISTI!F4*I_ACQUISTI!$D4)*(I_ACQUISTI!E58+'M_VENDITE PRODOTTI SOP'!D130)</f>
        <v>37.5</v>
      </c>
      <c r="E3" s="142">
        <f>(I_ACQUISTI!G4*I_ACQUISTI!$D4)*(I_ACQUISTI!F58+'M_VENDITE PRODOTTI SOP'!E130)</f>
        <v>37.5</v>
      </c>
      <c r="F3" s="142">
        <f>(I_ACQUISTI!H4*I_ACQUISTI!$D4)*(I_ACQUISTI!G58+'M_VENDITE PRODOTTI SOP'!F130)</f>
        <v>37.5</v>
      </c>
      <c r="G3" s="142">
        <f>(I_ACQUISTI!I4*I_ACQUISTI!$D4)*(I_ACQUISTI!H58+'M_VENDITE PRODOTTI SOP'!G130)</f>
        <v>37.5</v>
      </c>
      <c r="H3" s="142">
        <f>(I_ACQUISTI!J4*I_ACQUISTI!$D4)*(I_ACQUISTI!I58+'M_VENDITE PRODOTTI SOP'!H130)</f>
        <v>37.5</v>
      </c>
      <c r="I3" s="142">
        <f>(I_ACQUISTI!K4*I_ACQUISTI!$D4)*(I_ACQUISTI!J58+'M_VENDITE PRODOTTI SOP'!I130)</f>
        <v>37.5</v>
      </c>
      <c r="J3" s="142">
        <f>(I_ACQUISTI!L4*I_ACQUISTI!$D4)*(I_ACQUISTI!K58+'M_VENDITE PRODOTTI SOP'!J130)</f>
        <v>37.5</v>
      </c>
      <c r="K3" s="142">
        <f>(I_ACQUISTI!M4*I_ACQUISTI!$D4)*(I_ACQUISTI!L58+'M_VENDITE PRODOTTI SOP'!K130)</f>
        <v>37.5</v>
      </c>
      <c r="L3" s="142">
        <f>(I_ACQUISTI!N4*I_ACQUISTI!$D4)*(I_ACQUISTI!M58+'M_VENDITE PRODOTTI SOP'!L130)</f>
        <v>37.5</v>
      </c>
      <c r="M3" s="142">
        <f>(I_ACQUISTI!O4*I_ACQUISTI!$D4)*(I_ACQUISTI!N58+'M_VENDITE PRODOTTI SOP'!M130)</f>
        <v>37.5</v>
      </c>
      <c r="N3" s="142">
        <f>(I_ACQUISTI!P4*I_ACQUISTI!$D4)*(I_ACQUISTI!O58+'M_VENDITE PRODOTTI SOP'!N130)</f>
        <v>37.5</v>
      </c>
      <c r="O3" s="142">
        <f>(I_ACQUISTI!Q4*I_ACQUISTI!$D4)*(I_ACQUISTI!P58+'M_VENDITE PRODOTTI SOP'!O130)</f>
        <v>37.5</v>
      </c>
      <c r="P3" s="142">
        <f>(I_ACQUISTI!R4*I_ACQUISTI!$D4)*(I_ACQUISTI!Q58+'M_VENDITE PRODOTTI SOP'!P130)</f>
        <v>37.5</v>
      </c>
      <c r="Q3" s="142">
        <f>(I_ACQUISTI!S4*I_ACQUISTI!$D4)*(I_ACQUISTI!R58+'M_VENDITE PRODOTTI SOP'!Q130)</f>
        <v>37.5</v>
      </c>
      <c r="R3" s="142">
        <f>(I_ACQUISTI!T4*I_ACQUISTI!$D4)*(I_ACQUISTI!S58+'M_VENDITE PRODOTTI SOP'!R130)</f>
        <v>37.5</v>
      </c>
      <c r="S3" s="142">
        <f>(I_ACQUISTI!U4*I_ACQUISTI!$D4)*(I_ACQUISTI!T58+'M_VENDITE PRODOTTI SOP'!S130)</f>
        <v>37.5</v>
      </c>
      <c r="T3" s="142">
        <f>(I_ACQUISTI!V4*I_ACQUISTI!$D4)*(I_ACQUISTI!U58+'M_VENDITE PRODOTTI SOP'!T130)</f>
        <v>37.5</v>
      </c>
      <c r="U3" s="142">
        <f>(I_ACQUISTI!W4*I_ACQUISTI!$D4)*(I_ACQUISTI!V58+'M_VENDITE PRODOTTI SOP'!U130)</f>
        <v>37.5</v>
      </c>
      <c r="V3" s="142">
        <f>(I_ACQUISTI!X4*I_ACQUISTI!$D4)*(I_ACQUISTI!W58+'M_VENDITE PRODOTTI SOP'!V130)</f>
        <v>37.5</v>
      </c>
      <c r="W3" s="142">
        <f>(I_ACQUISTI!Y4*I_ACQUISTI!$D4)*(I_ACQUISTI!X58+'M_VENDITE PRODOTTI SOP'!W130)</f>
        <v>37.5</v>
      </c>
      <c r="X3" s="142">
        <f>(I_ACQUISTI!Z4*I_ACQUISTI!$D4)*(I_ACQUISTI!Y58+'M_VENDITE PRODOTTI SOP'!X130)</f>
        <v>37.5</v>
      </c>
      <c r="Y3" s="142">
        <f>(I_ACQUISTI!AA4*I_ACQUISTI!$D4)*(I_ACQUISTI!Z58+'M_VENDITE PRODOTTI SOP'!Y130)</f>
        <v>37.5</v>
      </c>
      <c r="Z3" s="142">
        <f>(I_ACQUISTI!AB4*I_ACQUISTI!$D4)*(I_ACQUISTI!AA58+'M_VENDITE PRODOTTI SOP'!Z130)</f>
        <v>37.5</v>
      </c>
      <c r="AA3" s="142">
        <f>(I_ACQUISTI!AC4*I_ACQUISTI!$D4)*(I_ACQUISTI!AB58+'M_VENDITE PRODOTTI SOP'!AA130)</f>
        <v>37.5</v>
      </c>
      <c r="AB3" s="142">
        <f>(I_ACQUISTI!AD4*I_ACQUISTI!$D4)*(I_ACQUISTI!AC58+'M_VENDITE PRODOTTI SOP'!AB130)</f>
        <v>37.5</v>
      </c>
      <c r="AC3" s="142">
        <f>(I_ACQUISTI!AE4*I_ACQUISTI!$D4)*(I_ACQUISTI!AD58+'M_VENDITE PRODOTTI SOP'!AC130)</f>
        <v>37.5</v>
      </c>
      <c r="AD3" s="142">
        <f>(I_ACQUISTI!AF4*I_ACQUISTI!$D4)*(I_ACQUISTI!AE58+'M_VENDITE PRODOTTI SOP'!AD130)</f>
        <v>37.5</v>
      </c>
      <c r="AE3" s="142">
        <f>(I_ACQUISTI!AG4*I_ACQUISTI!$D4)*(I_ACQUISTI!AF58+'M_VENDITE PRODOTTI SOP'!AE130)</f>
        <v>37.5</v>
      </c>
      <c r="AF3" s="142">
        <f>(I_ACQUISTI!AH4*I_ACQUISTI!$D4)*(I_ACQUISTI!AG58+'M_VENDITE PRODOTTI SOP'!AF130)</f>
        <v>37.5</v>
      </c>
      <c r="AG3" s="142">
        <f>(I_ACQUISTI!AI4*I_ACQUISTI!$D4)*(I_ACQUISTI!AH58+'M_VENDITE PRODOTTI SOP'!AG130)</f>
        <v>37.5</v>
      </c>
      <c r="AH3" s="142">
        <f>(I_ACQUISTI!AJ4*I_ACQUISTI!$D4)*(I_ACQUISTI!AI58+'M_VENDITE PRODOTTI SOP'!AH130)</f>
        <v>37.5</v>
      </c>
      <c r="AI3" s="142">
        <f>(I_ACQUISTI!AK4*I_ACQUISTI!$D4)*(I_ACQUISTI!AJ58+'M_VENDITE PRODOTTI SOP'!AI130)</f>
        <v>37.5</v>
      </c>
      <c r="AJ3" s="142">
        <f>(I_ACQUISTI!AL4*I_ACQUISTI!$D4)*(I_ACQUISTI!AK58+'M_VENDITE PRODOTTI SOP'!AJ130)</f>
        <v>37.5</v>
      </c>
      <c r="AK3" s="142">
        <f>(I_ACQUISTI!AM4*I_ACQUISTI!$D4)*(I_ACQUISTI!AL58+'M_VENDITE PRODOTTI SOP'!AK130)</f>
        <v>37.5</v>
      </c>
      <c r="AL3" s="142">
        <f>(I_ACQUISTI!AN4*I_ACQUISTI!$D4)*(I_ACQUISTI!AM58+'M_VENDITE PRODOTTI SOP'!AL130)</f>
        <v>37.5</v>
      </c>
      <c r="AM3" s="142">
        <f>(I_ACQUISTI!AO4*I_ACQUISTI!$D4)*(I_ACQUISTI!AN58+'M_VENDITE PRODOTTI SOP'!AM130)</f>
        <v>37.5</v>
      </c>
      <c r="AN3" s="29"/>
    </row>
    <row r="4" spans="1:40" x14ac:dyDescent="0.25">
      <c r="A4" s="181"/>
      <c r="B4" s="181"/>
      <c r="C4" s="28" t="str">
        <f>+I_ACQUISTI!C5</f>
        <v>Farmaco 2</v>
      </c>
      <c r="D4" s="142">
        <f>(I_ACQUISTI!F5*I_ACQUISTI!$D5)*(I_ACQUISTI!E59+'M_VENDITE PRODOTTI SOP'!D131)</f>
        <v>488</v>
      </c>
      <c r="E4" s="142">
        <f>(I_ACQUISTI!G5*I_ACQUISTI!$D5)*(I_ACQUISTI!F59+'M_VENDITE PRODOTTI SOP'!E131)</f>
        <v>488</v>
      </c>
      <c r="F4" s="142">
        <f>(I_ACQUISTI!H5*I_ACQUISTI!$D5)*(I_ACQUISTI!G59+'M_VENDITE PRODOTTI SOP'!F131)</f>
        <v>488</v>
      </c>
      <c r="G4" s="142">
        <f>(I_ACQUISTI!I5*I_ACQUISTI!$D5)*(I_ACQUISTI!H59+'M_VENDITE PRODOTTI SOP'!G131)</f>
        <v>488</v>
      </c>
      <c r="H4" s="142">
        <f>(I_ACQUISTI!J5*I_ACQUISTI!$D5)*(I_ACQUISTI!I59+'M_VENDITE PRODOTTI SOP'!H131)</f>
        <v>488</v>
      </c>
      <c r="I4" s="142">
        <f>(I_ACQUISTI!K5*I_ACQUISTI!$D5)*(I_ACQUISTI!J59+'M_VENDITE PRODOTTI SOP'!I131)</f>
        <v>488</v>
      </c>
      <c r="J4" s="142">
        <f>(I_ACQUISTI!L5*I_ACQUISTI!$D5)*(I_ACQUISTI!K59+'M_VENDITE PRODOTTI SOP'!J131)</f>
        <v>488</v>
      </c>
      <c r="K4" s="142">
        <f>(I_ACQUISTI!M5*I_ACQUISTI!$D5)*(I_ACQUISTI!L59+'M_VENDITE PRODOTTI SOP'!K131)</f>
        <v>488</v>
      </c>
      <c r="L4" s="142">
        <f>(I_ACQUISTI!N5*I_ACQUISTI!$D5)*(I_ACQUISTI!M59+'M_VENDITE PRODOTTI SOP'!L131)</f>
        <v>488</v>
      </c>
      <c r="M4" s="142">
        <f>(I_ACQUISTI!O5*I_ACQUISTI!$D5)*(I_ACQUISTI!N59+'M_VENDITE PRODOTTI SOP'!M131)</f>
        <v>488</v>
      </c>
      <c r="N4" s="142">
        <f>(I_ACQUISTI!P5*I_ACQUISTI!$D5)*(I_ACQUISTI!O59+'M_VENDITE PRODOTTI SOP'!N131)</f>
        <v>488</v>
      </c>
      <c r="O4" s="142">
        <f>(I_ACQUISTI!Q5*I_ACQUISTI!$D5)*(I_ACQUISTI!P59+'M_VENDITE PRODOTTI SOP'!O131)</f>
        <v>488</v>
      </c>
      <c r="P4" s="142">
        <f>(I_ACQUISTI!R5*I_ACQUISTI!$D5)*(I_ACQUISTI!Q59+'M_VENDITE PRODOTTI SOP'!P131)</f>
        <v>488</v>
      </c>
      <c r="Q4" s="142">
        <f>(I_ACQUISTI!S5*I_ACQUISTI!$D5)*(I_ACQUISTI!R59+'M_VENDITE PRODOTTI SOP'!Q131)</f>
        <v>488</v>
      </c>
      <c r="R4" s="142">
        <f>(I_ACQUISTI!T5*I_ACQUISTI!$D5)*(I_ACQUISTI!S59+'M_VENDITE PRODOTTI SOP'!R131)</f>
        <v>488</v>
      </c>
      <c r="S4" s="142">
        <f>(I_ACQUISTI!U5*I_ACQUISTI!$D5)*(I_ACQUISTI!T59+'M_VENDITE PRODOTTI SOP'!S131)</f>
        <v>488</v>
      </c>
      <c r="T4" s="142">
        <f>(I_ACQUISTI!V5*I_ACQUISTI!$D5)*(I_ACQUISTI!U59+'M_VENDITE PRODOTTI SOP'!T131)</f>
        <v>488</v>
      </c>
      <c r="U4" s="142">
        <f>(I_ACQUISTI!W5*I_ACQUISTI!$D5)*(I_ACQUISTI!V59+'M_VENDITE PRODOTTI SOP'!U131)</f>
        <v>488</v>
      </c>
      <c r="V4" s="142">
        <f>(I_ACQUISTI!X5*I_ACQUISTI!$D5)*(I_ACQUISTI!W59+'M_VENDITE PRODOTTI SOP'!V131)</f>
        <v>488</v>
      </c>
      <c r="W4" s="142">
        <f>(I_ACQUISTI!Y5*I_ACQUISTI!$D5)*(I_ACQUISTI!X59+'M_VENDITE PRODOTTI SOP'!W131)</f>
        <v>488</v>
      </c>
      <c r="X4" s="142">
        <f>(I_ACQUISTI!Z5*I_ACQUISTI!$D5)*(I_ACQUISTI!Y59+'M_VENDITE PRODOTTI SOP'!X131)</f>
        <v>488</v>
      </c>
      <c r="Y4" s="142">
        <f>(I_ACQUISTI!AA5*I_ACQUISTI!$D5)*(I_ACQUISTI!Z59+'M_VENDITE PRODOTTI SOP'!Y131)</f>
        <v>488</v>
      </c>
      <c r="Z4" s="142">
        <f>(I_ACQUISTI!AB5*I_ACQUISTI!$D5)*(I_ACQUISTI!AA59+'M_VENDITE PRODOTTI SOP'!Z131)</f>
        <v>488</v>
      </c>
      <c r="AA4" s="142">
        <f>(I_ACQUISTI!AC5*I_ACQUISTI!$D5)*(I_ACQUISTI!AB59+'M_VENDITE PRODOTTI SOP'!AA131)</f>
        <v>488</v>
      </c>
      <c r="AB4" s="142">
        <f>(I_ACQUISTI!AD5*I_ACQUISTI!$D5)*(I_ACQUISTI!AC59+'M_VENDITE PRODOTTI SOP'!AB131)</f>
        <v>488</v>
      </c>
      <c r="AC4" s="142">
        <f>(I_ACQUISTI!AE5*I_ACQUISTI!$D5)*(I_ACQUISTI!AD59+'M_VENDITE PRODOTTI SOP'!AC131)</f>
        <v>488</v>
      </c>
      <c r="AD4" s="142">
        <f>(I_ACQUISTI!AF5*I_ACQUISTI!$D5)*(I_ACQUISTI!AE59+'M_VENDITE PRODOTTI SOP'!AD131)</f>
        <v>488</v>
      </c>
      <c r="AE4" s="142">
        <f>(I_ACQUISTI!AG5*I_ACQUISTI!$D5)*(I_ACQUISTI!AF59+'M_VENDITE PRODOTTI SOP'!AE131)</f>
        <v>488</v>
      </c>
      <c r="AF4" s="142">
        <f>(I_ACQUISTI!AH5*I_ACQUISTI!$D5)*(I_ACQUISTI!AG59+'M_VENDITE PRODOTTI SOP'!AF131)</f>
        <v>488</v>
      </c>
      <c r="AG4" s="142">
        <f>(I_ACQUISTI!AI5*I_ACQUISTI!$D5)*(I_ACQUISTI!AH59+'M_VENDITE PRODOTTI SOP'!AG131)</f>
        <v>488</v>
      </c>
      <c r="AH4" s="142">
        <f>(I_ACQUISTI!AJ5*I_ACQUISTI!$D5)*(I_ACQUISTI!AI59+'M_VENDITE PRODOTTI SOP'!AH131)</f>
        <v>488</v>
      </c>
      <c r="AI4" s="142">
        <f>(I_ACQUISTI!AK5*I_ACQUISTI!$D5)*(I_ACQUISTI!AJ59+'M_VENDITE PRODOTTI SOP'!AI131)</f>
        <v>488</v>
      </c>
      <c r="AJ4" s="142">
        <f>(I_ACQUISTI!AL5*I_ACQUISTI!$D5)*(I_ACQUISTI!AK59+'M_VENDITE PRODOTTI SOP'!AJ131)</f>
        <v>488</v>
      </c>
      <c r="AK4" s="142">
        <f>(I_ACQUISTI!AM5*I_ACQUISTI!$D5)*(I_ACQUISTI!AL59+'M_VENDITE PRODOTTI SOP'!AK131)</f>
        <v>488</v>
      </c>
      <c r="AL4" s="142">
        <f>(I_ACQUISTI!AN5*I_ACQUISTI!$D5)*(I_ACQUISTI!AM59+'M_VENDITE PRODOTTI SOP'!AL131)</f>
        <v>488</v>
      </c>
      <c r="AM4" s="142">
        <f>(I_ACQUISTI!AO5*I_ACQUISTI!$D5)*(I_ACQUISTI!AN59+'M_VENDITE PRODOTTI SOP'!AM131)</f>
        <v>488</v>
      </c>
      <c r="AN4" s="29"/>
    </row>
    <row r="5" spans="1:40" x14ac:dyDescent="0.25">
      <c r="A5" s="181"/>
      <c r="B5" s="181"/>
      <c r="C5" s="28" t="str">
        <f>+I_ACQUISTI!C6</f>
        <v>Farmaco 3</v>
      </c>
      <c r="D5" s="142">
        <f>(I_ACQUISTI!F6*I_ACQUISTI!$D6)*(I_ACQUISTI!E60+'M_VENDITE PRODOTTI SOP'!D132)</f>
        <v>136</v>
      </c>
      <c r="E5" s="142">
        <f>(I_ACQUISTI!G6*I_ACQUISTI!$D6)*(I_ACQUISTI!F60+'M_VENDITE PRODOTTI SOP'!E132)</f>
        <v>136</v>
      </c>
      <c r="F5" s="142">
        <f>(I_ACQUISTI!H6*I_ACQUISTI!$D6)*(I_ACQUISTI!G60+'M_VENDITE PRODOTTI SOP'!F132)</f>
        <v>136</v>
      </c>
      <c r="G5" s="142">
        <f>(I_ACQUISTI!I6*I_ACQUISTI!$D6)*(I_ACQUISTI!H60+'M_VENDITE PRODOTTI SOP'!G132)</f>
        <v>136</v>
      </c>
      <c r="H5" s="142">
        <f>(I_ACQUISTI!J6*I_ACQUISTI!$D6)*(I_ACQUISTI!I60+'M_VENDITE PRODOTTI SOP'!H132)</f>
        <v>136</v>
      </c>
      <c r="I5" s="142">
        <f>(I_ACQUISTI!K6*I_ACQUISTI!$D6)*(I_ACQUISTI!J60+'M_VENDITE PRODOTTI SOP'!I132)</f>
        <v>136</v>
      </c>
      <c r="J5" s="142">
        <f>(I_ACQUISTI!L6*I_ACQUISTI!$D6)*(I_ACQUISTI!K60+'M_VENDITE PRODOTTI SOP'!J132)</f>
        <v>136</v>
      </c>
      <c r="K5" s="142">
        <f>(I_ACQUISTI!M6*I_ACQUISTI!$D6)*(I_ACQUISTI!L60+'M_VENDITE PRODOTTI SOP'!K132)</f>
        <v>136</v>
      </c>
      <c r="L5" s="142">
        <f>(I_ACQUISTI!N6*I_ACQUISTI!$D6)*(I_ACQUISTI!M60+'M_VENDITE PRODOTTI SOP'!L132)</f>
        <v>136</v>
      </c>
      <c r="M5" s="142">
        <f>(I_ACQUISTI!O6*I_ACQUISTI!$D6)*(I_ACQUISTI!N60+'M_VENDITE PRODOTTI SOP'!M132)</f>
        <v>136</v>
      </c>
      <c r="N5" s="142">
        <f>(I_ACQUISTI!P6*I_ACQUISTI!$D6)*(I_ACQUISTI!O60+'M_VENDITE PRODOTTI SOP'!N132)</f>
        <v>136</v>
      </c>
      <c r="O5" s="142">
        <f>(I_ACQUISTI!Q6*I_ACQUISTI!$D6)*(I_ACQUISTI!P60+'M_VENDITE PRODOTTI SOP'!O132)</f>
        <v>136</v>
      </c>
      <c r="P5" s="142">
        <f>(I_ACQUISTI!R6*I_ACQUISTI!$D6)*(I_ACQUISTI!Q60+'M_VENDITE PRODOTTI SOP'!P132)</f>
        <v>136</v>
      </c>
      <c r="Q5" s="142">
        <f>(I_ACQUISTI!S6*I_ACQUISTI!$D6)*(I_ACQUISTI!R60+'M_VENDITE PRODOTTI SOP'!Q132)</f>
        <v>136</v>
      </c>
      <c r="R5" s="142">
        <f>(I_ACQUISTI!T6*I_ACQUISTI!$D6)*(I_ACQUISTI!S60+'M_VENDITE PRODOTTI SOP'!R132)</f>
        <v>136</v>
      </c>
      <c r="S5" s="142">
        <f>(I_ACQUISTI!U6*I_ACQUISTI!$D6)*(I_ACQUISTI!T60+'M_VENDITE PRODOTTI SOP'!S132)</f>
        <v>136</v>
      </c>
      <c r="T5" s="142">
        <f>(I_ACQUISTI!V6*I_ACQUISTI!$D6)*(I_ACQUISTI!U60+'M_VENDITE PRODOTTI SOP'!T132)</f>
        <v>136</v>
      </c>
      <c r="U5" s="142">
        <f>(I_ACQUISTI!W6*I_ACQUISTI!$D6)*(I_ACQUISTI!V60+'M_VENDITE PRODOTTI SOP'!U132)</f>
        <v>136</v>
      </c>
      <c r="V5" s="142">
        <f>(I_ACQUISTI!X6*I_ACQUISTI!$D6)*(I_ACQUISTI!W60+'M_VENDITE PRODOTTI SOP'!V132)</f>
        <v>136</v>
      </c>
      <c r="W5" s="142">
        <f>(I_ACQUISTI!Y6*I_ACQUISTI!$D6)*(I_ACQUISTI!X60+'M_VENDITE PRODOTTI SOP'!W132)</f>
        <v>136</v>
      </c>
      <c r="X5" s="142">
        <f>(I_ACQUISTI!Z6*I_ACQUISTI!$D6)*(I_ACQUISTI!Y60+'M_VENDITE PRODOTTI SOP'!X132)</f>
        <v>136</v>
      </c>
      <c r="Y5" s="142">
        <f>(I_ACQUISTI!AA6*I_ACQUISTI!$D6)*(I_ACQUISTI!Z60+'M_VENDITE PRODOTTI SOP'!Y132)</f>
        <v>136</v>
      </c>
      <c r="Z5" s="142">
        <f>(I_ACQUISTI!AB6*I_ACQUISTI!$D6)*(I_ACQUISTI!AA60+'M_VENDITE PRODOTTI SOP'!Z132)</f>
        <v>136</v>
      </c>
      <c r="AA5" s="142">
        <f>(I_ACQUISTI!AC6*I_ACQUISTI!$D6)*(I_ACQUISTI!AB60+'M_VENDITE PRODOTTI SOP'!AA132)</f>
        <v>136</v>
      </c>
      <c r="AB5" s="142">
        <f>(I_ACQUISTI!AD6*I_ACQUISTI!$D6)*(I_ACQUISTI!AC60+'M_VENDITE PRODOTTI SOP'!AB132)</f>
        <v>136</v>
      </c>
      <c r="AC5" s="142">
        <f>(I_ACQUISTI!AE6*I_ACQUISTI!$D6)*(I_ACQUISTI!AD60+'M_VENDITE PRODOTTI SOP'!AC132)</f>
        <v>136</v>
      </c>
      <c r="AD5" s="142">
        <f>(I_ACQUISTI!AF6*I_ACQUISTI!$D6)*(I_ACQUISTI!AE60+'M_VENDITE PRODOTTI SOP'!AD132)</f>
        <v>136</v>
      </c>
      <c r="AE5" s="142">
        <f>(I_ACQUISTI!AG6*I_ACQUISTI!$D6)*(I_ACQUISTI!AF60+'M_VENDITE PRODOTTI SOP'!AE132)</f>
        <v>136</v>
      </c>
      <c r="AF5" s="142">
        <f>(I_ACQUISTI!AH6*I_ACQUISTI!$D6)*(I_ACQUISTI!AG60+'M_VENDITE PRODOTTI SOP'!AF132)</f>
        <v>136</v>
      </c>
      <c r="AG5" s="142">
        <f>(I_ACQUISTI!AI6*I_ACQUISTI!$D6)*(I_ACQUISTI!AH60+'M_VENDITE PRODOTTI SOP'!AG132)</f>
        <v>136</v>
      </c>
      <c r="AH5" s="142">
        <f>(I_ACQUISTI!AJ6*I_ACQUISTI!$D6)*(I_ACQUISTI!AI60+'M_VENDITE PRODOTTI SOP'!AH132)</f>
        <v>136</v>
      </c>
      <c r="AI5" s="142">
        <f>(I_ACQUISTI!AK6*I_ACQUISTI!$D6)*(I_ACQUISTI!AJ60+'M_VENDITE PRODOTTI SOP'!AI132)</f>
        <v>136</v>
      </c>
      <c r="AJ5" s="142">
        <f>(I_ACQUISTI!AL6*I_ACQUISTI!$D6)*(I_ACQUISTI!AK60+'M_VENDITE PRODOTTI SOP'!AJ132)</f>
        <v>136</v>
      </c>
      <c r="AK5" s="142">
        <f>(I_ACQUISTI!AM6*I_ACQUISTI!$D6)*(I_ACQUISTI!AL60+'M_VENDITE PRODOTTI SOP'!AK132)</f>
        <v>136</v>
      </c>
      <c r="AL5" s="142">
        <f>(I_ACQUISTI!AN6*I_ACQUISTI!$D6)*(I_ACQUISTI!AM60+'M_VENDITE PRODOTTI SOP'!AL132)</f>
        <v>136</v>
      </c>
      <c r="AM5" s="142">
        <f>(I_ACQUISTI!AO6*I_ACQUISTI!$D6)*(I_ACQUISTI!AN60+'M_VENDITE PRODOTTI SOP'!AM132)</f>
        <v>136</v>
      </c>
      <c r="AN5" s="29"/>
    </row>
    <row r="6" spans="1:40" x14ac:dyDescent="0.25">
      <c r="C6" s="28" t="str">
        <f>+I_ACQUISTI!C7</f>
        <v>Farmaco 4</v>
      </c>
      <c r="D6" s="142">
        <f>(I_ACQUISTI!F7*I_ACQUISTI!$D7)*(I_ACQUISTI!E61+'M_VENDITE PRODOTTI SOP'!D133)</f>
        <v>468</v>
      </c>
      <c r="E6" s="142">
        <f>(I_ACQUISTI!G7*I_ACQUISTI!$D7)*(I_ACQUISTI!F61+'M_VENDITE PRODOTTI SOP'!E133)</f>
        <v>468</v>
      </c>
      <c r="F6" s="142">
        <f>(I_ACQUISTI!H7*I_ACQUISTI!$D7)*(I_ACQUISTI!G61+'M_VENDITE PRODOTTI SOP'!F133)</f>
        <v>468</v>
      </c>
      <c r="G6" s="142">
        <f>(I_ACQUISTI!I7*I_ACQUISTI!$D7)*(I_ACQUISTI!H61+'M_VENDITE PRODOTTI SOP'!G133)</f>
        <v>468</v>
      </c>
      <c r="H6" s="142">
        <f>(I_ACQUISTI!J7*I_ACQUISTI!$D7)*(I_ACQUISTI!I61+'M_VENDITE PRODOTTI SOP'!H133)</f>
        <v>468</v>
      </c>
      <c r="I6" s="142">
        <f>(I_ACQUISTI!K7*I_ACQUISTI!$D7)*(I_ACQUISTI!J61+'M_VENDITE PRODOTTI SOP'!I133)</f>
        <v>468</v>
      </c>
      <c r="J6" s="142">
        <f>(I_ACQUISTI!L7*I_ACQUISTI!$D7)*(I_ACQUISTI!K61+'M_VENDITE PRODOTTI SOP'!J133)</f>
        <v>468</v>
      </c>
      <c r="K6" s="142">
        <f>(I_ACQUISTI!M7*I_ACQUISTI!$D7)*(I_ACQUISTI!L61+'M_VENDITE PRODOTTI SOP'!K133)</f>
        <v>468</v>
      </c>
      <c r="L6" s="142">
        <f>(I_ACQUISTI!N7*I_ACQUISTI!$D7)*(I_ACQUISTI!M61+'M_VENDITE PRODOTTI SOP'!L133)</f>
        <v>468</v>
      </c>
      <c r="M6" s="142">
        <f>(I_ACQUISTI!O7*I_ACQUISTI!$D7)*(I_ACQUISTI!N61+'M_VENDITE PRODOTTI SOP'!M133)</f>
        <v>468</v>
      </c>
      <c r="N6" s="142">
        <f>(I_ACQUISTI!P7*I_ACQUISTI!$D7)*(I_ACQUISTI!O61+'M_VENDITE PRODOTTI SOP'!N133)</f>
        <v>468</v>
      </c>
      <c r="O6" s="142">
        <f>(I_ACQUISTI!Q7*I_ACQUISTI!$D7)*(I_ACQUISTI!P61+'M_VENDITE PRODOTTI SOP'!O133)</f>
        <v>468</v>
      </c>
      <c r="P6" s="142">
        <f>(I_ACQUISTI!R7*I_ACQUISTI!$D7)*(I_ACQUISTI!Q61+'M_VENDITE PRODOTTI SOP'!P133)</f>
        <v>468</v>
      </c>
      <c r="Q6" s="142">
        <f>(I_ACQUISTI!S7*I_ACQUISTI!$D7)*(I_ACQUISTI!R61+'M_VENDITE PRODOTTI SOP'!Q133)</f>
        <v>468</v>
      </c>
      <c r="R6" s="142">
        <f>(I_ACQUISTI!T7*I_ACQUISTI!$D7)*(I_ACQUISTI!S61+'M_VENDITE PRODOTTI SOP'!R133)</f>
        <v>468</v>
      </c>
      <c r="S6" s="142">
        <f>(I_ACQUISTI!U7*I_ACQUISTI!$D7)*(I_ACQUISTI!T61+'M_VENDITE PRODOTTI SOP'!S133)</f>
        <v>468</v>
      </c>
      <c r="T6" s="142">
        <f>(I_ACQUISTI!V7*I_ACQUISTI!$D7)*(I_ACQUISTI!U61+'M_VENDITE PRODOTTI SOP'!T133)</f>
        <v>468</v>
      </c>
      <c r="U6" s="142">
        <f>(I_ACQUISTI!W7*I_ACQUISTI!$D7)*(I_ACQUISTI!V61+'M_VENDITE PRODOTTI SOP'!U133)</f>
        <v>468</v>
      </c>
      <c r="V6" s="142">
        <f>(I_ACQUISTI!X7*I_ACQUISTI!$D7)*(I_ACQUISTI!W61+'M_VENDITE PRODOTTI SOP'!V133)</f>
        <v>468</v>
      </c>
      <c r="W6" s="142">
        <f>(I_ACQUISTI!Y7*I_ACQUISTI!$D7)*(I_ACQUISTI!X61+'M_VENDITE PRODOTTI SOP'!W133)</f>
        <v>468</v>
      </c>
      <c r="X6" s="142">
        <f>(I_ACQUISTI!Z7*I_ACQUISTI!$D7)*(I_ACQUISTI!Y61+'M_VENDITE PRODOTTI SOP'!X133)</f>
        <v>468</v>
      </c>
      <c r="Y6" s="142">
        <f>(I_ACQUISTI!AA7*I_ACQUISTI!$D7)*(I_ACQUISTI!Z61+'M_VENDITE PRODOTTI SOP'!Y133)</f>
        <v>468</v>
      </c>
      <c r="Z6" s="142">
        <f>(I_ACQUISTI!AB7*I_ACQUISTI!$D7)*(I_ACQUISTI!AA61+'M_VENDITE PRODOTTI SOP'!Z133)</f>
        <v>468</v>
      </c>
      <c r="AA6" s="142">
        <f>(I_ACQUISTI!AC7*I_ACQUISTI!$D7)*(I_ACQUISTI!AB61+'M_VENDITE PRODOTTI SOP'!AA133)</f>
        <v>468</v>
      </c>
      <c r="AB6" s="142">
        <f>(I_ACQUISTI!AD7*I_ACQUISTI!$D7)*(I_ACQUISTI!AC61+'M_VENDITE PRODOTTI SOP'!AB133)</f>
        <v>468</v>
      </c>
      <c r="AC6" s="142">
        <f>(I_ACQUISTI!AE7*I_ACQUISTI!$D7)*(I_ACQUISTI!AD61+'M_VENDITE PRODOTTI SOP'!AC133)</f>
        <v>468</v>
      </c>
      <c r="AD6" s="142">
        <f>(I_ACQUISTI!AF7*I_ACQUISTI!$D7)*(I_ACQUISTI!AE61+'M_VENDITE PRODOTTI SOP'!AD133)</f>
        <v>468</v>
      </c>
      <c r="AE6" s="142">
        <f>(I_ACQUISTI!AG7*I_ACQUISTI!$D7)*(I_ACQUISTI!AF61+'M_VENDITE PRODOTTI SOP'!AE133)</f>
        <v>468</v>
      </c>
      <c r="AF6" s="142">
        <f>(I_ACQUISTI!AH7*I_ACQUISTI!$D7)*(I_ACQUISTI!AG61+'M_VENDITE PRODOTTI SOP'!AF133)</f>
        <v>468</v>
      </c>
      <c r="AG6" s="142">
        <f>(I_ACQUISTI!AI7*I_ACQUISTI!$D7)*(I_ACQUISTI!AH61+'M_VENDITE PRODOTTI SOP'!AG133)</f>
        <v>468</v>
      </c>
      <c r="AH6" s="142">
        <f>(I_ACQUISTI!AJ7*I_ACQUISTI!$D7)*(I_ACQUISTI!AI61+'M_VENDITE PRODOTTI SOP'!AH133)</f>
        <v>468</v>
      </c>
      <c r="AI6" s="142">
        <f>(I_ACQUISTI!AK7*I_ACQUISTI!$D7)*(I_ACQUISTI!AJ61+'M_VENDITE PRODOTTI SOP'!AI133)</f>
        <v>468</v>
      </c>
      <c r="AJ6" s="142">
        <f>(I_ACQUISTI!AL7*I_ACQUISTI!$D7)*(I_ACQUISTI!AK61+'M_VENDITE PRODOTTI SOP'!AJ133)</f>
        <v>468</v>
      </c>
      <c r="AK6" s="142">
        <f>(I_ACQUISTI!AM7*I_ACQUISTI!$D7)*(I_ACQUISTI!AL61+'M_VENDITE PRODOTTI SOP'!AK133)</f>
        <v>468</v>
      </c>
      <c r="AL6" s="142">
        <f>(I_ACQUISTI!AN7*I_ACQUISTI!$D7)*(I_ACQUISTI!AM61+'M_VENDITE PRODOTTI SOP'!AL133)</f>
        <v>468</v>
      </c>
      <c r="AM6" s="142">
        <f>(I_ACQUISTI!AO7*I_ACQUISTI!$D7)*(I_ACQUISTI!AN61+'M_VENDITE PRODOTTI SOP'!AM133)</f>
        <v>468</v>
      </c>
      <c r="AN6" s="29"/>
    </row>
    <row r="7" spans="1:40" x14ac:dyDescent="0.25">
      <c r="C7" s="28" t="str">
        <f>+I_ACQUISTI!C8</f>
        <v>Farmaco 5</v>
      </c>
      <c r="D7" s="142">
        <f>(I_ACQUISTI!F8*I_ACQUISTI!$D8)*(I_ACQUISTI!E62+'M_VENDITE PRODOTTI SOP'!D134)</f>
        <v>117.6</v>
      </c>
      <c r="E7" s="142">
        <f>(I_ACQUISTI!G8*I_ACQUISTI!$D8)*(I_ACQUISTI!F62+'M_VENDITE PRODOTTI SOP'!E134)</f>
        <v>117.6</v>
      </c>
      <c r="F7" s="142">
        <f>(I_ACQUISTI!H8*I_ACQUISTI!$D8)*(I_ACQUISTI!G62+'M_VENDITE PRODOTTI SOP'!F134)</f>
        <v>117.6</v>
      </c>
      <c r="G7" s="142">
        <f>(I_ACQUISTI!I8*I_ACQUISTI!$D8)*(I_ACQUISTI!H62+'M_VENDITE PRODOTTI SOP'!G134)</f>
        <v>117.6</v>
      </c>
      <c r="H7" s="142">
        <f>(I_ACQUISTI!J8*I_ACQUISTI!$D8)*(I_ACQUISTI!I62+'M_VENDITE PRODOTTI SOP'!H134)</f>
        <v>117.6</v>
      </c>
      <c r="I7" s="142">
        <f>(I_ACQUISTI!K8*I_ACQUISTI!$D8)*(I_ACQUISTI!J62+'M_VENDITE PRODOTTI SOP'!I134)</f>
        <v>117.6</v>
      </c>
      <c r="J7" s="142">
        <f>(I_ACQUISTI!L8*I_ACQUISTI!$D8)*(I_ACQUISTI!K62+'M_VENDITE PRODOTTI SOP'!J134)</f>
        <v>117.6</v>
      </c>
      <c r="K7" s="142">
        <f>(I_ACQUISTI!M8*I_ACQUISTI!$D8)*(I_ACQUISTI!L62+'M_VENDITE PRODOTTI SOP'!K134)</f>
        <v>117.6</v>
      </c>
      <c r="L7" s="142">
        <f>(I_ACQUISTI!N8*I_ACQUISTI!$D8)*(I_ACQUISTI!M62+'M_VENDITE PRODOTTI SOP'!L134)</f>
        <v>117.6</v>
      </c>
      <c r="M7" s="142">
        <f>(I_ACQUISTI!O8*I_ACQUISTI!$D8)*(I_ACQUISTI!N62+'M_VENDITE PRODOTTI SOP'!M134)</f>
        <v>117.6</v>
      </c>
      <c r="N7" s="142">
        <f>(I_ACQUISTI!P8*I_ACQUISTI!$D8)*(I_ACQUISTI!O62+'M_VENDITE PRODOTTI SOP'!N134)</f>
        <v>117.6</v>
      </c>
      <c r="O7" s="142">
        <f>(I_ACQUISTI!Q8*I_ACQUISTI!$D8)*(I_ACQUISTI!P62+'M_VENDITE PRODOTTI SOP'!O134)</f>
        <v>117.6</v>
      </c>
      <c r="P7" s="142">
        <f>(I_ACQUISTI!R8*I_ACQUISTI!$D8)*(I_ACQUISTI!Q62+'M_VENDITE PRODOTTI SOP'!P134)</f>
        <v>117.6</v>
      </c>
      <c r="Q7" s="142">
        <f>(I_ACQUISTI!S8*I_ACQUISTI!$D8)*(I_ACQUISTI!R62+'M_VENDITE PRODOTTI SOP'!Q134)</f>
        <v>117.6</v>
      </c>
      <c r="R7" s="142">
        <f>(I_ACQUISTI!T8*I_ACQUISTI!$D8)*(I_ACQUISTI!S62+'M_VENDITE PRODOTTI SOP'!R134)</f>
        <v>117.6</v>
      </c>
      <c r="S7" s="142">
        <f>(I_ACQUISTI!U8*I_ACQUISTI!$D8)*(I_ACQUISTI!T62+'M_VENDITE PRODOTTI SOP'!S134)</f>
        <v>117.6</v>
      </c>
      <c r="T7" s="142">
        <f>(I_ACQUISTI!V8*I_ACQUISTI!$D8)*(I_ACQUISTI!U62+'M_VENDITE PRODOTTI SOP'!T134)</f>
        <v>117.6</v>
      </c>
      <c r="U7" s="142">
        <f>(I_ACQUISTI!W8*I_ACQUISTI!$D8)*(I_ACQUISTI!V62+'M_VENDITE PRODOTTI SOP'!U134)</f>
        <v>117.6</v>
      </c>
      <c r="V7" s="142">
        <f>(I_ACQUISTI!X8*I_ACQUISTI!$D8)*(I_ACQUISTI!W62+'M_VENDITE PRODOTTI SOP'!V134)</f>
        <v>117.6</v>
      </c>
      <c r="W7" s="142">
        <f>(I_ACQUISTI!Y8*I_ACQUISTI!$D8)*(I_ACQUISTI!X62+'M_VENDITE PRODOTTI SOP'!W134)</f>
        <v>117.6</v>
      </c>
      <c r="X7" s="142">
        <f>(I_ACQUISTI!Z8*I_ACQUISTI!$D8)*(I_ACQUISTI!Y62+'M_VENDITE PRODOTTI SOP'!X134)</f>
        <v>117.6</v>
      </c>
      <c r="Y7" s="142">
        <f>(I_ACQUISTI!AA8*I_ACQUISTI!$D8)*(I_ACQUISTI!Z62+'M_VENDITE PRODOTTI SOP'!Y134)</f>
        <v>117.6</v>
      </c>
      <c r="Z7" s="142">
        <f>(I_ACQUISTI!AB8*I_ACQUISTI!$D8)*(I_ACQUISTI!AA62+'M_VENDITE PRODOTTI SOP'!Z134)</f>
        <v>117.6</v>
      </c>
      <c r="AA7" s="142">
        <f>(I_ACQUISTI!AC8*I_ACQUISTI!$D8)*(I_ACQUISTI!AB62+'M_VENDITE PRODOTTI SOP'!AA134)</f>
        <v>117.6</v>
      </c>
      <c r="AB7" s="142">
        <f>(I_ACQUISTI!AD8*I_ACQUISTI!$D8)*(I_ACQUISTI!AC62+'M_VENDITE PRODOTTI SOP'!AB134)</f>
        <v>117.6</v>
      </c>
      <c r="AC7" s="142">
        <f>(I_ACQUISTI!AE8*I_ACQUISTI!$D8)*(I_ACQUISTI!AD62+'M_VENDITE PRODOTTI SOP'!AC134)</f>
        <v>117.6</v>
      </c>
      <c r="AD7" s="142">
        <f>(I_ACQUISTI!AF8*I_ACQUISTI!$D8)*(I_ACQUISTI!AE62+'M_VENDITE PRODOTTI SOP'!AD134)</f>
        <v>117.6</v>
      </c>
      <c r="AE7" s="142">
        <f>(I_ACQUISTI!AG8*I_ACQUISTI!$D8)*(I_ACQUISTI!AF62+'M_VENDITE PRODOTTI SOP'!AE134)</f>
        <v>117.6</v>
      </c>
      <c r="AF7" s="142">
        <f>(I_ACQUISTI!AH8*I_ACQUISTI!$D8)*(I_ACQUISTI!AG62+'M_VENDITE PRODOTTI SOP'!AF134)</f>
        <v>117.6</v>
      </c>
      <c r="AG7" s="142">
        <f>(I_ACQUISTI!AI8*I_ACQUISTI!$D8)*(I_ACQUISTI!AH62+'M_VENDITE PRODOTTI SOP'!AG134)</f>
        <v>117.6</v>
      </c>
      <c r="AH7" s="142">
        <f>(I_ACQUISTI!AJ8*I_ACQUISTI!$D8)*(I_ACQUISTI!AI62+'M_VENDITE PRODOTTI SOP'!AH134)</f>
        <v>117.6</v>
      </c>
      <c r="AI7" s="142">
        <f>(I_ACQUISTI!AK8*I_ACQUISTI!$D8)*(I_ACQUISTI!AJ62+'M_VENDITE PRODOTTI SOP'!AI134)</f>
        <v>117.6</v>
      </c>
      <c r="AJ7" s="142">
        <f>(I_ACQUISTI!AL8*I_ACQUISTI!$D8)*(I_ACQUISTI!AK62+'M_VENDITE PRODOTTI SOP'!AJ134)</f>
        <v>117.6</v>
      </c>
      <c r="AK7" s="142">
        <f>(I_ACQUISTI!AM8*I_ACQUISTI!$D8)*(I_ACQUISTI!AL62+'M_VENDITE PRODOTTI SOP'!AK134)</f>
        <v>117.6</v>
      </c>
      <c r="AL7" s="142">
        <f>(I_ACQUISTI!AN8*I_ACQUISTI!$D8)*(I_ACQUISTI!AM62+'M_VENDITE PRODOTTI SOP'!AL134)</f>
        <v>117.6</v>
      </c>
      <c r="AM7" s="142">
        <f>(I_ACQUISTI!AO8*I_ACQUISTI!$D8)*(I_ACQUISTI!AN62+'M_VENDITE PRODOTTI SOP'!AM134)</f>
        <v>117.6</v>
      </c>
      <c r="AN7" s="29"/>
    </row>
    <row r="8" spans="1:40" x14ac:dyDescent="0.25">
      <c r="C8" s="28" t="str">
        <f>+I_ACQUISTI!C9</f>
        <v>Farmaco 6</v>
      </c>
      <c r="D8" s="142">
        <f>(I_ACQUISTI!F9*I_ACQUISTI!$D9)*(I_ACQUISTI!E63+'M_VENDITE PRODOTTI SOP'!D135)</f>
        <v>216</v>
      </c>
      <c r="E8" s="142">
        <f>(I_ACQUISTI!G9*I_ACQUISTI!$D9)*(I_ACQUISTI!F63+'M_VENDITE PRODOTTI SOP'!E135)</f>
        <v>216</v>
      </c>
      <c r="F8" s="142">
        <f>(I_ACQUISTI!H9*I_ACQUISTI!$D9)*(I_ACQUISTI!G63+'M_VENDITE PRODOTTI SOP'!F135)</f>
        <v>216</v>
      </c>
      <c r="G8" s="142">
        <f>(I_ACQUISTI!I9*I_ACQUISTI!$D9)*(I_ACQUISTI!H63+'M_VENDITE PRODOTTI SOP'!G135)</f>
        <v>216</v>
      </c>
      <c r="H8" s="142">
        <f>(I_ACQUISTI!J9*I_ACQUISTI!$D9)*(I_ACQUISTI!I63+'M_VENDITE PRODOTTI SOP'!H135)</f>
        <v>216</v>
      </c>
      <c r="I8" s="142">
        <f>(I_ACQUISTI!K9*I_ACQUISTI!$D9)*(I_ACQUISTI!J63+'M_VENDITE PRODOTTI SOP'!I135)</f>
        <v>216</v>
      </c>
      <c r="J8" s="142">
        <f>(I_ACQUISTI!L9*I_ACQUISTI!$D9)*(I_ACQUISTI!K63+'M_VENDITE PRODOTTI SOP'!J135)</f>
        <v>216</v>
      </c>
      <c r="K8" s="142">
        <f>(I_ACQUISTI!M9*I_ACQUISTI!$D9)*(I_ACQUISTI!L63+'M_VENDITE PRODOTTI SOP'!K135)</f>
        <v>216</v>
      </c>
      <c r="L8" s="142">
        <f>(I_ACQUISTI!N9*I_ACQUISTI!$D9)*(I_ACQUISTI!M63+'M_VENDITE PRODOTTI SOP'!L135)</f>
        <v>216</v>
      </c>
      <c r="M8" s="142">
        <f>(I_ACQUISTI!O9*I_ACQUISTI!$D9)*(I_ACQUISTI!N63+'M_VENDITE PRODOTTI SOP'!M135)</f>
        <v>216</v>
      </c>
      <c r="N8" s="142">
        <f>(I_ACQUISTI!P9*I_ACQUISTI!$D9)*(I_ACQUISTI!O63+'M_VENDITE PRODOTTI SOP'!N135)</f>
        <v>216</v>
      </c>
      <c r="O8" s="142">
        <f>(I_ACQUISTI!Q9*I_ACQUISTI!$D9)*(I_ACQUISTI!P63+'M_VENDITE PRODOTTI SOP'!O135)</f>
        <v>216</v>
      </c>
      <c r="P8" s="142">
        <f>(I_ACQUISTI!R9*I_ACQUISTI!$D9)*(I_ACQUISTI!Q63+'M_VENDITE PRODOTTI SOP'!P135)</f>
        <v>216</v>
      </c>
      <c r="Q8" s="142">
        <f>(I_ACQUISTI!S9*I_ACQUISTI!$D9)*(I_ACQUISTI!R63+'M_VENDITE PRODOTTI SOP'!Q135)</f>
        <v>216</v>
      </c>
      <c r="R8" s="142">
        <f>(I_ACQUISTI!T9*I_ACQUISTI!$D9)*(I_ACQUISTI!S63+'M_VENDITE PRODOTTI SOP'!R135)</f>
        <v>216</v>
      </c>
      <c r="S8" s="142">
        <f>(I_ACQUISTI!U9*I_ACQUISTI!$D9)*(I_ACQUISTI!T63+'M_VENDITE PRODOTTI SOP'!S135)</f>
        <v>216</v>
      </c>
      <c r="T8" s="142">
        <f>(I_ACQUISTI!V9*I_ACQUISTI!$D9)*(I_ACQUISTI!U63+'M_VENDITE PRODOTTI SOP'!T135)</f>
        <v>216</v>
      </c>
      <c r="U8" s="142">
        <f>(I_ACQUISTI!W9*I_ACQUISTI!$D9)*(I_ACQUISTI!V63+'M_VENDITE PRODOTTI SOP'!U135)</f>
        <v>216</v>
      </c>
      <c r="V8" s="142">
        <f>(I_ACQUISTI!X9*I_ACQUISTI!$D9)*(I_ACQUISTI!W63+'M_VENDITE PRODOTTI SOP'!V135)</f>
        <v>216</v>
      </c>
      <c r="W8" s="142">
        <f>(I_ACQUISTI!Y9*I_ACQUISTI!$D9)*(I_ACQUISTI!X63+'M_VENDITE PRODOTTI SOP'!W135)</f>
        <v>216</v>
      </c>
      <c r="X8" s="142">
        <f>(I_ACQUISTI!Z9*I_ACQUISTI!$D9)*(I_ACQUISTI!Y63+'M_VENDITE PRODOTTI SOP'!X135)</f>
        <v>216</v>
      </c>
      <c r="Y8" s="142">
        <f>(I_ACQUISTI!AA9*I_ACQUISTI!$D9)*(I_ACQUISTI!Z63+'M_VENDITE PRODOTTI SOP'!Y135)</f>
        <v>216</v>
      </c>
      <c r="Z8" s="142">
        <f>(I_ACQUISTI!AB9*I_ACQUISTI!$D9)*(I_ACQUISTI!AA63+'M_VENDITE PRODOTTI SOP'!Z135)</f>
        <v>216</v>
      </c>
      <c r="AA8" s="142">
        <f>(I_ACQUISTI!AC9*I_ACQUISTI!$D9)*(I_ACQUISTI!AB63+'M_VENDITE PRODOTTI SOP'!AA135)</f>
        <v>216</v>
      </c>
      <c r="AB8" s="142">
        <f>(I_ACQUISTI!AD9*I_ACQUISTI!$D9)*(I_ACQUISTI!AC63+'M_VENDITE PRODOTTI SOP'!AB135)</f>
        <v>216</v>
      </c>
      <c r="AC8" s="142">
        <f>(I_ACQUISTI!AE9*I_ACQUISTI!$D9)*(I_ACQUISTI!AD63+'M_VENDITE PRODOTTI SOP'!AC135)</f>
        <v>216</v>
      </c>
      <c r="AD8" s="142">
        <f>(I_ACQUISTI!AF9*I_ACQUISTI!$D9)*(I_ACQUISTI!AE63+'M_VENDITE PRODOTTI SOP'!AD135)</f>
        <v>216</v>
      </c>
      <c r="AE8" s="142">
        <f>(I_ACQUISTI!AG9*I_ACQUISTI!$D9)*(I_ACQUISTI!AF63+'M_VENDITE PRODOTTI SOP'!AE135)</f>
        <v>216</v>
      </c>
      <c r="AF8" s="142">
        <f>(I_ACQUISTI!AH9*I_ACQUISTI!$D9)*(I_ACQUISTI!AG63+'M_VENDITE PRODOTTI SOP'!AF135)</f>
        <v>216</v>
      </c>
      <c r="AG8" s="142">
        <f>(I_ACQUISTI!AI9*I_ACQUISTI!$D9)*(I_ACQUISTI!AH63+'M_VENDITE PRODOTTI SOP'!AG135)</f>
        <v>216</v>
      </c>
      <c r="AH8" s="142">
        <f>(I_ACQUISTI!AJ9*I_ACQUISTI!$D9)*(I_ACQUISTI!AI63+'M_VENDITE PRODOTTI SOP'!AH135)</f>
        <v>216</v>
      </c>
      <c r="AI8" s="142">
        <f>(I_ACQUISTI!AK9*I_ACQUISTI!$D9)*(I_ACQUISTI!AJ63+'M_VENDITE PRODOTTI SOP'!AI135)</f>
        <v>216</v>
      </c>
      <c r="AJ8" s="142">
        <f>(I_ACQUISTI!AL9*I_ACQUISTI!$D9)*(I_ACQUISTI!AK63+'M_VENDITE PRODOTTI SOP'!AJ135)</f>
        <v>216</v>
      </c>
      <c r="AK8" s="142">
        <f>(I_ACQUISTI!AM9*I_ACQUISTI!$D9)*(I_ACQUISTI!AL63+'M_VENDITE PRODOTTI SOP'!AK135)</f>
        <v>216</v>
      </c>
      <c r="AL8" s="142">
        <f>(I_ACQUISTI!AN9*I_ACQUISTI!$D9)*(I_ACQUISTI!AM63+'M_VENDITE PRODOTTI SOP'!AL135)</f>
        <v>216</v>
      </c>
      <c r="AM8" s="142">
        <f>(I_ACQUISTI!AO9*I_ACQUISTI!$D9)*(I_ACQUISTI!AN63+'M_VENDITE PRODOTTI SOP'!AM135)</f>
        <v>216</v>
      </c>
      <c r="AN8" s="29"/>
    </row>
    <row r="9" spans="1:40" x14ac:dyDescent="0.25">
      <c r="C9" s="28" t="str">
        <f>+I_ACQUISTI!C10</f>
        <v>Farmaco 7</v>
      </c>
      <c r="D9" s="142">
        <f>(I_ACQUISTI!F10*I_ACQUISTI!$D10)*(I_ACQUISTI!E64+'M_VENDITE PRODOTTI SOP'!D136)</f>
        <v>90</v>
      </c>
      <c r="E9" s="142">
        <f>(I_ACQUISTI!G10*I_ACQUISTI!$D10)*(I_ACQUISTI!F64+'M_VENDITE PRODOTTI SOP'!E136)</f>
        <v>90</v>
      </c>
      <c r="F9" s="142">
        <f>(I_ACQUISTI!H10*I_ACQUISTI!$D10)*(I_ACQUISTI!G64+'M_VENDITE PRODOTTI SOP'!F136)</f>
        <v>90</v>
      </c>
      <c r="G9" s="142">
        <f>(I_ACQUISTI!I10*I_ACQUISTI!$D10)*(I_ACQUISTI!H64+'M_VENDITE PRODOTTI SOP'!G136)</f>
        <v>90</v>
      </c>
      <c r="H9" s="142">
        <f>(I_ACQUISTI!J10*I_ACQUISTI!$D10)*(I_ACQUISTI!I64+'M_VENDITE PRODOTTI SOP'!H136)</f>
        <v>90</v>
      </c>
      <c r="I9" s="142">
        <f>(I_ACQUISTI!K10*I_ACQUISTI!$D10)*(I_ACQUISTI!J64+'M_VENDITE PRODOTTI SOP'!I136)</f>
        <v>90</v>
      </c>
      <c r="J9" s="142">
        <f>(I_ACQUISTI!L10*I_ACQUISTI!$D10)*(I_ACQUISTI!K64+'M_VENDITE PRODOTTI SOP'!J136)</f>
        <v>90</v>
      </c>
      <c r="K9" s="142">
        <f>(I_ACQUISTI!M10*I_ACQUISTI!$D10)*(I_ACQUISTI!L64+'M_VENDITE PRODOTTI SOP'!K136)</f>
        <v>90</v>
      </c>
      <c r="L9" s="142">
        <f>(I_ACQUISTI!N10*I_ACQUISTI!$D10)*(I_ACQUISTI!M64+'M_VENDITE PRODOTTI SOP'!L136)</f>
        <v>90</v>
      </c>
      <c r="M9" s="142">
        <f>(I_ACQUISTI!O10*I_ACQUISTI!$D10)*(I_ACQUISTI!N64+'M_VENDITE PRODOTTI SOP'!M136)</f>
        <v>90</v>
      </c>
      <c r="N9" s="142">
        <f>(I_ACQUISTI!P10*I_ACQUISTI!$D10)*(I_ACQUISTI!O64+'M_VENDITE PRODOTTI SOP'!N136)</f>
        <v>90</v>
      </c>
      <c r="O9" s="142">
        <f>(I_ACQUISTI!Q10*I_ACQUISTI!$D10)*(I_ACQUISTI!P64+'M_VENDITE PRODOTTI SOP'!O136)</f>
        <v>90</v>
      </c>
      <c r="P9" s="142">
        <f>(I_ACQUISTI!R10*I_ACQUISTI!$D10)*(I_ACQUISTI!Q64+'M_VENDITE PRODOTTI SOP'!P136)</f>
        <v>90</v>
      </c>
      <c r="Q9" s="142">
        <f>(I_ACQUISTI!S10*I_ACQUISTI!$D10)*(I_ACQUISTI!R64+'M_VENDITE PRODOTTI SOP'!Q136)</f>
        <v>90</v>
      </c>
      <c r="R9" s="142">
        <f>(I_ACQUISTI!T10*I_ACQUISTI!$D10)*(I_ACQUISTI!S64+'M_VENDITE PRODOTTI SOP'!R136)</f>
        <v>90</v>
      </c>
      <c r="S9" s="142">
        <f>(I_ACQUISTI!U10*I_ACQUISTI!$D10)*(I_ACQUISTI!T64+'M_VENDITE PRODOTTI SOP'!S136)</f>
        <v>90</v>
      </c>
      <c r="T9" s="142">
        <f>(I_ACQUISTI!V10*I_ACQUISTI!$D10)*(I_ACQUISTI!U64+'M_VENDITE PRODOTTI SOP'!T136)</f>
        <v>90</v>
      </c>
      <c r="U9" s="142">
        <f>(I_ACQUISTI!W10*I_ACQUISTI!$D10)*(I_ACQUISTI!V64+'M_VENDITE PRODOTTI SOP'!U136)</f>
        <v>90</v>
      </c>
      <c r="V9" s="142">
        <f>(I_ACQUISTI!X10*I_ACQUISTI!$D10)*(I_ACQUISTI!W64+'M_VENDITE PRODOTTI SOP'!V136)</f>
        <v>90</v>
      </c>
      <c r="W9" s="142">
        <f>(I_ACQUISTI!Y10*I_ACQUISTI!$D10)*(I_ACQUISTI!X64+'M_VENDITE PRODOTTI SOP'!W136)</f>
        <v>90</v>
      </c>
      <c r="X9" s="142">
        <f>(I_ACQUISTI!Z10*I_ACQUISTI!$D10)*(I_ACQUISTI!Y64+'M_VENDITE PRODOTTI SOP'!X136)</f>
        <v>90</v>
      </c>
      <c r="Y9" s="142">
        <f>(I_ACQUISTI!AA10*I_ACQUISTI!$D10)*(I_ACQUISTI!Z64+'M_VENDITE PRODOTTI SOP'!Y136)</f>
        <v>90</v>
      </c>
      <c r="Z9" s="142">
        <f>(I_ACQUISTI!AB10*I_ACQUISTI!$D10)*(I_ACQUISTI!AA64+'M_VENDITE PRODOTTI SOP'!Z136)</f>
        <v>90</v>
      </c>
      <c r="AA9" s="142">
        <f>(I_ACQUISTI!AC10*I_ACQUISTI!$D10)*(I_ACQUISTI!AB64+'M_VENDITE PRODOTTI SOP'!AA136)</f>
        <v>90</v>
      </c>
      <c r="AB9" s="142">
        <f>(I_ACQUISTI!AD10*I_ACQUISTI!$D10)*(I_ACQUISTI!AC64+'M_VENDITE PRODOTTI SOP'!AB136)</f>
        <v>90</v>
      </c>
      <c r="AC9" s="142">
        <f>(I_ACQUISTI!AE10*I_ACQUISTI!$D10)*(I_ACQUISTI!AD64+'M_VENDITE PRODOTTI SOP'!AC136)</f>
        <v>90</v>
      </c>
      <c r="AD9" s="142">
        <f>(I_ACQUISTI!AF10*I_ACQUISTI!$D10)*(I_ACQUISTI!AE64+'M_VENDITE PRODOTTI SOP'!AD136)</f>
        <v>90</v>
      </c>
      <c r="AE9" s="142">
        <f>(I_ACQUISTI!AG10*I_ACQUISTI!$D10)*(I_ACQUISTI!AF64+'M_VENDITE PRODOTTI SOP'!AE136)</f>
        <v>90</v>
      </c>
      <c r="AF9" s="142">
        <f>(I_ACQUISTI!AH10*I_ACQUISTI!$D10)*(I_ACQUISTI!AG64+'M_VENDITE PRODOTTI SOP'!AF136)</f>
        <v>90</v>
      </c>
      <c r="AG9" s="142">
        <f>(I_ACQUISTI!AI10*I_ACQUISTI!$D10)*(I_ACQUISTI!AH64+'M_VENDITE PRODOTTI SOP'!AG136)</f>
        <v>90</v>
      </c>
      <c r="AH9" s="142">
        <f>(I_ACQUISTI!AJ10*I_ACQUISTI!$D10)*(I_ACQUISTI!AI64+'M_VENDITE PRODOTTI SOP'!AH136)</f>
        <v>90</v>
      </c>
      <c r="AI9" s="142">
        <f>(I_ACQUISTI!AK10*I_ACQUISTI!$D10)*(I_ACQUISTI!AJ64+'M_VENDITE PRODOTTI SOP'!AI136)</f>
        <v>90</v>
      </c>
      <c r="AJ9" s="142">
        <f>(I_ACQUISTI!AL10*I_ACQUISTI!$D10)*(I_ACQUISTI!AK64+'M_VENDITE PRODOTTI SOP'!AJ136)</f>
        <v>90</v>
      </c>
      <c r="AK9" s="142">
        <f>(I_ACQUISTI!AM10*I_ACQUISTI!$D10)*(I_ACQUISTI!AL64+'M_VENDITE PRODOTTI SOP'!AK136)</f>
        <v>90</v>
      </c>
      <c r="AL9" s="142">
        <f>(I_ACQUISTI!AN10*I_ACQUISTI!$D10)*(I_ACQUISTI!AM64+'M_VENDITE PRODOTTI SOP'!AL136)</f>
        <v>90</v>
      </c>
      <c r="AM9" s="142">
        <f>(I_ACQUISTI!AO10*I_ACQUISTI!$D10)*(I_ACQUISTI!AN64+'M_VENDITE PRODOTTI SOP'!AM136)</f>
        <v>90</v>
      </c>
      <c r="AN9" s="29"/>
    </row>
    <row r="10" spans="1:40" x14ac:dyDescent="0.25">
      <c r="C10" s="28" t="str">
        <f>+I_ACQUISTI!C11</f>
        <v>Farmaco 8</v>
      </c>
      <c r="D10" s="142">
        <f>(I_ACQUISTI!F11*I_ACQUISTI!$D11)*(I_ACQUISTI!E65+'M_VENDITE PRODOTTI SOP'!D137)</f>
        <v>84.15</v>
      </c>
      <c r="E10" s="142">
        <f>(I_ACQUISTI!G11*I_ACQUISTI!$D11)*(I_ACQUISTI!F65+'M_VENDITE PRODOTTI SOP'!E137)</f>
        <v>84.15</v>
      </c>
      <c r="F10" s="142">
        <f>(I_ACQUISTI!H11*I_ACQUISTI!$D11)*(I_ACQUISTI!G65+'M_VENDITE PRODOTTI SOP'!F137)</f>
        <v>84.15</v>
      </c>
      <c r="G10" s="142">
        <f>(I_ACQUISTI!I11*I_ACQUISTI!$D11)*(I_ACQUISTI!H65+'M_VENDITE PRODOTTI SOP'!G137)</f>
        <v>84.15</v>
      </c>
      <c r="H10" s="142">
        <f>(I_ACQUISTI!J11*I_ACQUISTI!$D11)*(I_ACQUISTI!I65+'M_VENDITE PRODOTTI SOP'!H137)</f>
        <v>84.15</v>
      </c>
      <c r="I10" s="142">
        <f>(I_ACQUISTI!K11*I_ACQUISTI!$D11)*(I_ACQUISTI!J65+'M_VENDITE PRODOTTI SOP'!I137)</f>
        <v>84.15</v>
      </c>
      <c r="J10" s="142">
        <f>(I_ACQUISTI!L11*I_ACQUISTI!$D11)*(I_ACQUISTI!K65+'M_VENDITE PRODOTTI SOP'!J137)</f>
        <v>84.15</v>
      </c>
      <c r="K10" s="142">
        <f>(I_ACQUISTI!M11*I_ACQUISTI!$D11)*(I_ACQUISTI!L65+'M_VENDITE PRODOTTI SOP'!K137)</f>
        <v>84.15</v>
      </c>
      <c r="L10" s="142">
        <f>(I_ACQUISTI!N11*I_ACQUISTI!$D11)*(I_ACQUISTI!M65+'M_VENDITE PRODOTTI SOP'!L137)</f>
        <v>84.15</v>
      </c>
      <c r="M10" s="142">
        <f>(I_ACQUISTI!O11*I_ACQUISTI!$D11)*(I_ACQUISTI!N65+'M_VENDITE PRODOTTI SOP'!M137)</f>
        <v>84.15</v>
      </c>
      <c r="N10" s="142">
        <f>(I_ACQUISTI!P11*I_ACQUISTI!$D11)*(I_ACQUISTI!O65+'M_VENDITE PRODOTTI SOP'!N137)</f>
        <v>84.15</v>
      </c>
      <c r="O10" s="142">
        <f>(I_ACQUISTI!Q11*I_ACQUISTI!$D11)*(I_ACQUISTI!P65+'M_VENDITE PRODOTTI SOP'!O137)</f>
        <v>84.15</v>
      </c>
      <c r="P10" s="142">
        <f>(I_ACQUISTI!R11*I_ACQUISTI!$D11)*(I_ACQUISTI!Q65+'M_VENDITE PRODOTTI SOP'!P137)</f>
        <v>84.15</v>
      </c>
      <c r="Q10" s="142">
        <f>(I_ACQUISTI!S11*I_ACQUISTI!$D11)*(I_ACQUISTI!R65+'M_VENDITE PRODOTTI SOP'!Q137)</f>
        <v>84.15</v>
      </c>
      <c r="R10" s="142">
        <f>(I_ACQUISTI!T11*I_ACQUISTI!$D11)*(I_ACQUISTI!S65+'M_VENDITE PRODOTTI SOP'!R137)</f>
        <v>84.15</v>
      </c>
      <c r="S10" s="142">
        <f>(I_ACQUISTI!U11*I_ACQUISTI!$D11)*(I_ACQUISTI!T65+'M_VENDITE PRODOTTI SOP'!S137)</f>
        <v>84.15</v>
      </c>
      <c r="T10" s="142">
        <f>(I_ACQUISTI!V11*I_ACQUISTI!$D11)*(I_ACQUISTI!U65+'M_VENDITE PRODOTTI SOP'!T137)</f>
        <v>84.15</v>
      </c>
      <c r="U10" s="142">
        <f>(I_ACQUISTI!W11*I_ACQUISTI!$D11)*(I_ACQUISTI!V65+'M_VENDITE PRODOTTI SOP'!U137)</f>
        <v>84.15</v>
      </c>
      <c r="V10" s="142">
        <f>(I_ACQUISTI!X11*I_ACQUISTI!$D11)*(I_ACQUISTI!W65+'M_VENDITE PRODOTTI SOP'!V137)</f>
        <v>84.15</v>
      </c>
      <c r="W10" s="142">
        <f>(I_ACQUISTI!Y11*I_ACQUISTI!$D11)*(I_ACQUISTI!X65+'M_VENDITE PRODOTTI SOP'!W137)</f>
        <v>84.15</v>
      </c>
      <c r="X10" s="142">
        <f>(I_ACQUISTI!Z11*I_ACQUISTI!$D11)*(I_ACQUISTI!Y65+'M_VENDITE PRODOTTI SOP'!X137)</f>
        <v>84.15</v>
      </c>
      <c r="Y10" s="142">
        <f>(I_ACQUISTI!AA11*I_ACQUISTI!$D11)*(I_ACQUISTI!Z65+'M_VENDITE PRODOTTI SOP'!Y137)</f>
        <v>84.15</v>
      </c>
      <c r="Z10" s="142">
        <f>(I_ACQUISTI!AB11*I_ACQUISTI!$D11)*(I_ACQUISTI!AA65+'M_VENDITE PRODOTTI SOP'!Z137)</f>
        <v>84.15</v>
      </c>
      <c r="AA10" s="142">
        <f>(I_ACQUISTI!AC11*I_ACQUISTI!$D11)*(I_ACQUISTI!AB65+'M_VENDITE PRODOTTI SOP'!AA137)</f>
        <v>84.15</v>
      </c>
      <c r="AB10" s="142">
        <f>(I_ACQUISTI!AD11*I_ACQUISTI!$D11)*(I_ACQUISTI!AC65+'M_VENDITE PRODOTTI SOP'!AB137)</f>
        <v>84.15</v>
      </c>
      <c r="AC10" s="142">
        <f>(I_ACQUISTI!AE11*I_ACQUISTI!$D11)*(I_ACQUISTI!AD65+'M_VENDITE PRODOTTI SOP'!AC137)</f>
        <v>84.15</v>
      </c>
      <c r="AD10" s="142">
        <f>(I_ACQUISTI!AF11*I_ACQUISTI!$D11)*(I_ACQUISTI!AE65+'M_VENDITE PRODOTTI SOP'!AD137)</f>
        <v>84.15</v>
      </c>
      <c r="AE10" s="142">
        <f>(I_ACQUISTI!AG11*I_ACQUISTI!$D11)*(I_ACQUISTI!AF65+'M_VENDITE PRODOTTI SOP'!AE137)</f>
        <v>84.15</v>
      </c>
      <c r="AF10" s="142">
        <f>(I_ACQUISTI!AH11*I_ACQUISTI!$D11)*(I_ACQUISTI!AG65+'M_VENDITE PRODOTTI SOP'!AF137)</f>
        <v>84.15</v>
      </c>
      <c r="AG10" s="142">
        <f>(I_ACQUISTI!AI11*I_ACQUISTI!$D11)*(I_ACQUISTI!AH65+'M_VENDITE PRODOTTI SOP'!AG137)</f>
        <v>84.15</v>
      </c>
      <c r="AH10" s="142">
        <f>(I_ACQUISTI!AJ11*I_ACQUISTI!$D11)*(I_ACQUISTI!AI65+'M_VENDITE PRODOTTI SOP'!AH137)</f>
        <v>84.15</v>
      </c>
      <c r="AI10" s="142">
        <f>(I_ACQUISTI!AK11*I_ACQUISTI!$D11)*(I_ACQUISTI!AJ65+'M_VENDITE PRODOTTI SOP'!AI137)</f>
        <v>84.15</v>
      </c>
      <c r="AJ10" s="142">
        <f>(I_ACQUISTI!AL11*I_ACQUISTI!$D11)*(I_ACQUISTI!AK65+'M_VENDITE PRODOTTI SOP'!AJ137)</f>
        <v>84.15</v>
      </c>
      <c r="AK10" s="142">
        <f>(I_ACQUISTI!AM11*I_ACQUISTI!$D11)*(I_ACQUISTI!AL65+'M_VENDITE PRODOTTI SOP'!AK137)</f>
        <v>84.15</v>
      </c>
      <c r="AL10" s="142">
        <f>(I_ACQUISTI!AN11*I_ACQUISTI!$D11)*(I_ACQUISTI!AM65+'M_VENDITE PRODOTTI SOP'!AL137)</f>
        <v>84.15</v>
      </c>
      <c r="AM10" s="142">
        <f>(I_ACQUISTI!AO11*I_ACQUISTI!$D11)*(I_ACQUISTI!AN65+'M_VENDITE PRODOTTI SOP'!AM137)</f>
        <v>84.15</v>
      </c>
      <c r="AN10" s="29"/>
    </row>
    <row r="11" spans="1:40" x14ac:dyDescent="0.25">
      <c r="C11" s="28" t="str">
        <f>+I_ACQUISTI!C12</f>
        <v>Farmaco 9</v>
      </c>
      <c r="D11" s="142">
        <f>(I_ACQUISTI!F12*I_ACQUISTI!$D12)*(I_ACQUISTI!E66+'M_VENDITE PRODOTTI SOP'!D138)</f>
        <v>82.484999999999999</v>
      </c>
      <c r="E11" s="142">
        <f>(I_ACQUISTI!G12*I_ACQUISTI!$D12)*(I_ACQUISTI!F66+'M_VENDITE PRODOTTI SOP'!E138)</f>
        <v>82.484999999999999</v>
      </c>
      <c r="F11" s="142">
        <f>(I_ACQUISTI!H12*I_ACQUISTI!$D12)*(I_ACQUISTI!G66+'M_VENDITE PRODOTTI SOP'!F138)</f>
        <v>82.484999999999999</v>
      </c>
      <c r="G11" s="142">
        <f>(I_ACQUISTI!I12*I_ACQUISTI!$D12)*(I_ACQUISTI!H66+'M_VENDITE PRODOTTI SOP'!G138)</f>
        <v>82.484999999999999</v>
      </c>
      <c r="H11" s="142">
        <f>(I_ACQUISTI!J12*I_ACQUISTI!$D12)*(I_ACQUISTI!I66+'M_VENDITE PRODOTTI SOP'!H138)</f>
        <v>82.484999999999999</v>
      </c>
      <c r="I11" s="142">
        <f>(I_ACQUISTI!K12*I_ACQUISTI!$D12)*(I_ACQUISTI!J66+'M_VENDITE PRODOTTI SOP'!I138)</f>
        <v>82.484999999999999</v>
      </c>
      <c r="J11" s="142">
        <f>(I_ACQUISTI!L12*I_ACQUISTI!$D12)*(I_ACQUISTI!K66+'M_VENDITE PRODOTTI SOP'!J138)</f>
        <v>82.484999999999999</v>
      </c>
      <c r="K11" s="142">
        <f>(I_ACQUISTI!M12*I_ACQUISTI!$D12)*(I_ACQUISTI!L66+'M_VENDITE PRODOTTI SOP'!K138)</f>
        <v>82.484999999999999</v>
      </c>
      <c r="L11" s="142">
        <f>(I_ACQUISTI!N12*I_ACQUISTI!$D12)*(I_ACQUISTI!M66+'M_VENDITE PRODOTTI SOP'!L138)</f>
        <v>82.484999999999999</v>
      </c>
      <c r="M11" s="142">
        <f>(I_ACQUISTI!O12*I_ACQUISTI!$D12)*(I_ACQUISTI!N66+'M_VENDITE PRODOTTI SOP'!M138)</f>
        <v>82.484999999999999</v>
      </c>
      <c r="N11" s="142">
        <f>(I_ACQUISTI!P12*I_ACQUISTI!$D12)*(I_ACQUISTI!O66+'M_VENDITE PRODOTTI SOP'!N138)</f>
        <v>82.484999999999999</v>
      </c>
      <c r="O11" s="142">
        <f>(I_ACQUISTI!Q12*I_ACQUISTI!$D12)*(I_ACQUISTI!P66+'M_VENDITE PRODOTTI SOP'!O138)</f>
        <v>82.484999999999999</v>
      </c>
      <c r="P11" s="142">
        <f>(I_ACQUISTI!R12*I_ACQUISTI!$D12)*(I_ACQUISTI!Q66+'M_VENDITE PRODOTTI SOP'!P138)</f>
        <v>82.484999999999999</v>
      </c>
      <c r="Q11" s="142">
        <f>(I_ACQUISTI!S12*I_ACQUISTI!$D12)*(I_ACQUISTI!R66+'M_VENDITE PRODOTTI SOP'!Q138)</f>
        <v>82.484999999999999</v>
      </c>
      <c r="R11" s="142">
        <f>(I_ACQUISTI!T12*I_ACQUISTI!$D12)*(I_ACQUISTI!S66+'M_VENDITE PRODOTTI SOP'!R138)</f>
        <v>82.484999999999999</v>
      </c>
      <c r="S11" s="142">
        <f>(I_ACQUISTI!U12*I_ACQUISTI!$D12)*(I_ACQUISTI!T66+'M_VENDITE PRODOTTI SOP'!S138)</f>
        <v>82.484999999999999</v>
      </c>
      <c r="T11" s="142">
        <f>(I_ACQUISTI!V12*I_ACQUISTI!$D12)*(I_ACQUISTI!U66+'M_VENDITE PRODOTTI SOP'!T138)</f>
        <v>82.484999999999999</v>
      </c>
      <c r="U11" s="142">
        <f>(I_ACQUISTI!W12*I_ACQUISTI!$D12)*(I_ACQUISTI!V66+'M_VENDITE PRODOTTI SOP'!U138)</f>
        <v>82.484999999999999</v>
      </c>
      <c r="V11" s="142">
        <f>(I_ACQUISTI!X12*I_ACQUISTI!$D12)*(I_ACQUISTI!W66+'M_VENDITE PRODOTTI SOP'!V138)</f>
        <v>82.484999999999999</v>
      </c>
      <c r="W11" s="142">
        <f>(I_ACQUISTI!Y12*I_ACQUISTI!$D12)*(I_ACQUISTI!X66+'M_VENDITE PRODOTTI SOP'!W138)</f>
        <v>82.484999999999999</v>
      </c>
      <c r="X11" s="142">
        <f>(I_ACQUISTI!Z12*I_ACQUISTI!$D12)*(I_ACQUISTI!Y66+'M_VENDITE PRODOTTI SOP'!X138)</f>
        <v>82.484999999999999</v>
      </c>
      <c r="Y11" s="142">
        <f>(I_ACQUISTI!AA12*I_ACQUISTI!$D12)*(I_ACQUISTI!Z66+'M_VENDITE PRODOTTI SOP'!Y138)</f>
        <v>82.484999999999999</v>
      </c>
      <c r="Z11" s="142">
        <f>(I_ACQUISTI!AB12*I_ACQUISTI!$D12)*(I_ACQUISTI!AA66+'M_VENDITE PRODOTTI SOP'!Z138)</f>
        <v>82.484999999999999</v>
      </c>
      <c r="AA11" s="142">
        <f>(I_ACQUISTI!AC12*I_ACQUISTI!$D12)*(I_ACQUISTI!AB66+'M_VENDITE PRODOTTI SOP'!AA138)</f>
        <v>82.484999999999999</v>
      </c>
      <c r="AB11" s="142">
        <f>(I_ACQUISTI!AD12*I_ACQUISTI!$D12)*(I_ACQUISTI!AC66+'M_VENDITE PRODOTTI SOP'!AB138)</f>
        <v>82.484999999999999</v>
      </c>
      <c r="AC11" s="142">
        <f>(I_ACQUISTI!AE12*I_ACQUISTI!$D12)*(I_ACQUISTI!AD66+'M_VENDITE PRODOTTI SOP'!AC138)</f>
        <v>82.484999999999999</v>
      </c>
      <c r="AD11" s="142">
        <f>(I_ACQUISTI!AF12*I_ACQUISTI!$D12)*(I_ACQUISTI!AE66+'M_VENDITE PRODOTTI SOP'!AD138)</f>
        <v>82.484999999999999</v>
      </c>
      <c r="AE11" s="142">
        <f>(I_ACQUISTI!AG12*I_ACQUISTI!$D12)*(I_ACQUISTI!AF66+'M_VENDITE PRODOTTI SOP'!AE138)</f>
        <v>82.484999999999999</v>
      </c>
      <c r="AF11" s="142">
        <f>(I_ACQUISTI!AH12*I_ACQUISTI!$D12)*(I_ACQUISTI!AG66+'M_VENDITE PRODOTTI SOP'!AF138)</f>
        <v>82.484999999999999</v>
      </c>
      <c r="AG11" s="142">
        <f>(I_ACQUISTI!AI12*I_ACQUISTI!$D12)*(I_ACQUISTI!AH66+'M_VENDITE PRODOTTI SOP'!AG138)</f>
        <v>82.484999999999999</v>
      </c>
      <c r="AH11" s="142">
        <f>(I_ACQUISTI!AJ12*I_ACQUISTI!$D12)*(I_ACQUISTI!AI66+'M_VENDITE PRODOTTI SOP'!AH138)</f>
        <v>82.484999999999999</v>
      </c>
      <c r="AI11" s="142">
        <f>(I_ACQUISTI!AK12*I_ACQUISTI!$D12)*(I_ACQUISTI!AJ66+'M_VENDITE PRODOTTI SOP'!AI138)</f>
        <v>82.484999999999999</v>
      </c>
      <c r="AJ11" s="142">
        <f>(I_ACQUISTI!AL12*I_ACQUISTI!$D12)*(I_ACQUISTI!AK66+'M_VENDITE PRODOTTI SOP'!AJ138)</f>
        <v>82.484999999999999</v>
      </c>
      <c r="AK11" s="142">
        <f>(I_ACQUISTI!AM12*I_ACQUISTI!$D12)*(I_ACQUISTI!AL66+'M_VENDITE PRODOTTI SOP'!AK138)</f>
        <v>82.484999999999999</v>
      </c>
      <c r="AL11" s="142">
        <f>(I_ACQUISTI!AN12*I_ACQUISTI!$D12)*(I_ACQUISTI!AM66+'M_VENDITE PRODOTTI SOP'!AL138)</f>
        <v>82.484999999999999</v>
      </c>
      <c r="AM11" s="142">
        <f>(I_ACQUISTI!AO12*I_ACQUISTI!$D12)*(I_ACQUISTI!AN66+'M_VENDITE PRODOTTI SOP'!AM138)</f>
        <v>82.484999999999999</v>
      </c>
      <c r="AN11" s="29"/>
    </row>
    <row r="12" spans="1:40" x14ac:dyDescent="0.25">
      <c r="C12" s="28" t="str">
        <f>+I_ACQUISTI!C13</f>
        <v>Farmaco 10</v>
      </c>
      <c r="D12" s="142">
        <f>(I_ACQUISTI!F13*I_ACQUISTI!$D13)*(I_ACQUISTI!E67+'M_VENDITE PRODOTTI SOP'!D139)</f>
        <v>132</v>
      </c>
      <c r="E12" s="142">
        <f>(I_ACQUISTI!G13*I_ACQUISTI!$D13)*(I_ACQUISTI!F67+'M_VENDITE PRODOTTI SOP'!E139)</f>
        <v>132</v>
      </c>
      <c r="F12" s="142">
        <f>(I_ACQUISTI!H13*I_ACQUISTI!$D13)*(I_ACQUISTI!G67+'M_VENDITE PRODOTTI SOP'!F139)</f>
        <v>132</v>
      </c>
      <c r="G12" s="142">
        <f>(I_ACQUISTI!I13*I_ACQUISTI!$D13)*(I_ACQUISTI!H67+'M_VENDITE PRODOTTI SOP'!G139)</f>
        <v>132</v>
      </c>
      <c r="H12" s="142">
        <f>(I_ACQUISTI!J13*I_ACQUISTI!$D13)*(I_ACQUISTI!I67+'M_VENDITE PRODOTTI SOP'!H139)</f>
        <v>132</v>
      </c>
      <c r="I12" s="142">
        <f>(I_ACQUISTI!K13*I_ACQUISTI!$D13)*(I_ACQUISTI!J67+'M_VENDITE PRODOTTI SOP'!I139)</f>
        <v>132</v>
      </c>
      <c r="J12" s="142">
        <f>(I_ACQUISTI!L13*I_ACQUISTI!$D13)*(I_ACQUISTI!K67+'M_VENDITE PRODOTTI SOP'!J139)</f>
        <v>132</v>
      </c>
      <c r="K12" s="142">
        <f>(I_ACQUISTI!M13*I_ACQUISTI!$D13)*(I_ACQUISTI!L67+'M_VENDITE PRODOTTI SOP'!K139)</f>
        <v>132</v>
      </c>
      <c r="L12" s="142">
        <f>(I_ACQUISTI!N13*I_ACQUISTI!$D13)*(I_ACQUISTI!M67+'M_VENDITE PRODOTTI SOP'!L139)</f>
        <v>132</v>
      </c>
      <c r="M12" s="142">
        <f>(I_ACQUISTI!O13*I_ACQUISTI!$D13)*(I_ACQUISTI!N67+'M_VENDITE PRODOTTI SOP'!M139)</f>
        <v>132</v>
      </c>
      <c r="N12" s="142">
        <f>(I_ACQUISTI!P13*I_ACQUISTI!$D13)*(I_ACQUISTI!O67+'M_VENDITE PRODOTTI SOP'!N139)</f>
        <v>132</v>
      </c>
      <c r="O12" s="142">
        <f>(I_ACQUISTI!Q13*I_ACQUISTI!$D13)*(I_ACQUISTI!P67+'M_VENDITE PRODOTTI SOP'!O139)</f>
        <v>132</v>
      </c>
      <c r="P12" s="142">
        <f>(I_ACQUISTI!R13*I_ACQUISTI!$D13)*(I_ACQUISTI!Q67+'M_VENDITE PRODOTTI SOP'!P139)</f>
        <v>132</v>
      </c>
      <c r="Q12" s="142">
        <f>(I_ACQUISTI!S13*I_ACQUISTI!$D13)*(I_ACQUISTI!R67+'M_VENDITE PRODOTTI SOP'!Q139)</f>
        <v>132</v>
      </c>
      <c r="R12" s="142">
        <f>(I_ACQUISTI!T13*I_ACQUISTI!$D13)*(I_ACQUISTI!S67+'M_VENDITE PRODOTTI SOP'!R139)</f>
        <v>132</v>
      </c>
      <c r="S12" s="142">
        <f>(I_ACQUISTI!U13*I_ACQUISTI!$D13)*(I_ACQUISTI!T67+'M_VENDITE PRODOTTI SOP'!S139)</f>
        <v>132</v>
      </c>
      <c r="T12" s="142">
        <f>(I_ACQUISTI!V13*I_ACQUISTI!$D13)*(I_ACQUISTI!U67+'M_VENDITE PRODOTTI SOP'!T139)</f>
        <v>132</v>
      </c>
      <c r="U12" s="142">
        <f>(I_ACQUISTI!W13*I_ACQUISTI!$D13)*(I_ACQUISTI!V67+'M_VENDITE PRODOTTI SOP'!U139)</f>
        <v>132</v>
      </c>
      <c r="V12" s="142">
        <f>(I_ACQUISTI!X13*I_ACQUISTI!$D13)*(I_ACQUISTI!W67+'M_VENDITE PRODOTTI SOP'!V139)</f>
        <v>132</v>
      </c>
      <c r="W12" s="142">
        <f>(I_ACQUISTI!Y13*I_ACQUISTI!$D13)*(I_ACQUISTI!X67+'M_VENDITE PRODOTTI SOP'!W139)</f>
        <v>132</v>
      </c>
      <c r="X12" s="142">
        <f>(I_ACQUISTI!Z13*I_ACQUISTI!$D13)*(I_ACQUISTI!Y67+'M_VENDITE PRODOTTI SOP'!X139)</f>
        <v>132</v>
      </c>
      <c r="Y12" s="142">
        <f>(I_ACQUISTI!AA13*I_ACQUISTI!$D13)*(I_ACQUISTI!Z67+'M_VENDITE PRODOTTI SOP'!Y139)</f>
        <v>132</v>
      </c>
      <c r="Z12" s="142">
        <f>(I_ACQUISTI!AB13*I_ACQUISTI!$D13)*(I_ACQUISTI!AA67+'M_VENDITE PRODOTTI SOP'!Z139)</f>
        <v>132</v>
      </c>
      <c r="AA12" s="142">
        <f>(I_ACQUISTI!AC13*I_ACQUISTI!$D13)*(I_ACQUISTI!AB67+'M_VENDITE PRODOTTI SOP'!AA139)</f>
        <v>132</v>
      </c>
      <c r="AB12" s="142">
        <f>(I_ACQUISTI!AD13*I_ACQUISTI!$D13)*(I_ACQUISTI!AC67+'M_VENDITE PRODOTTI SOP'!AB139)</f>
        <v>132</v>
      </c>
      <c r="AC12" s="142">
        <f>(I_ACQUISTI!AE13*I_ACQUISTI!$D13)*(I_ACQUISTI!AD67+'M_VENDITE PRODOTTI SOP'!AC139)</f>
        <v>132</v>
      </c>
      <c r="AD12" s="142">
        <f>(I_ACQUISTI!AF13*I_ACQUISTI!$D13)*(I_ACQUISTI!AE67+'M_VENDITE PRODOTTI SOP'!AD139)</f>
        <v>132</v>
      </c>
      <c r="AE12" s="142">
        <f>(I_ACQUISTI!AG13*I_ACQUISTI!$D13)*(I_ACQUISTI!AF67+'M_VENDITE PRODOTTI SOP'!AE139)</f>
        <v>132</v>
      </c>
      <c r="AF12" s="142">
        <f>(I_ACQUISTI!AH13*I_ACQUISTI!$D13)*(I_ACQUISTI!AG67+'M_VENDITE PRODOTTI SOP'!AF139)</f>
        <v>132</v>
      </c>
      <c r="AG12" s="142">
        <f>(I_ACQUISTI!AI13*I_ACQUISTI!$D13)*(I_ACQUISTI!AH67+'M_VENDITE PRODOTTI SOP'!AG139)</f>
        <v>132</v>
      </c>
      <c r="AH12" s="142">
        <f>(I_ACQUISTI!AJ13*I_ACQUISTI!$D13)*(I_ACQUISTI!AI67+'M_VENDITE PRODOTTI SOP'!AH139)</f>
        <v>132</v>
      </c>
      <c r="AI12" s="142">
        <f>(I_ACQUISTI!AK13*I_ACQUISTI!$D13)*(I_ACQUISTI!AJ67+'M_VENDITE PRODOTTI SOP'!AI139)</f>
        <v>132</v>
      </c>
      <c r="AJ12" s="142">
        <f>(I_ACQUISTI!AL13*I_ACQUISTI!$D13)*(I_ACQUISTI!AK67+'M_VENDITE PRODOTTI SOP'!AJ139)</f>
        <v>132</v>
      </c>
      <c r="AK12" s="142">
        <f>(I_ACQUISTI!AM13*I_ACQUISTI!$D13)*(I_ACQUISTI!AL67+'M_VENDITE PRODOTTI SOP'!AK139)</f>
        <v>132</v>
      </c>
      <c r="AL12" s="142">
        <f>(I_ACQUISTI!AN13*I_ACQUISTI!$D13)*(I_ACQUISTI!AM67+'M_VENDITE PRODOTTI SOP'!AL139)</f>
        <v>132</v>
      </c>
      <c r="AM12" s="142">
        <f>(I_ACQUISTI!AO13*I_ACQUISTI!$D13)*(I_ACQUISTI!AN67+'M_VENDITE PRODOTTI SOP'!AM139)</f>
        <v>132</v>
      </c>
      <c r="AN12" s="29"/>
    </row>
    <row r="13" spans="1:40" x14ac:dyDescent="0.25">
      <c r="C13" s="28" t="str">
        <f>+I_ACQUISTI!C14</f>
        <v>Farmaco 11</v>
      </c>
      <c r="D13" s="142">
        <f>(I_ACQUISTI!F14*I_ACQUISTI!$D14)*(I_ACQUISTI!E68+'M_VENDITE PRODOTTI SOP'!D140)</f>
        <v>79.680000000000007</v>
      </c>
      <c r="E13" s="142">
        <f>(I_ACQUISTI!G14*I_ACQUISTI!$D14)*(I_ACQUISTI!F68+'M_VENDITE PRODOTTI SOP'!E140)</f>
        <v>79.680000000000007</v>
      </c>
      <c r="F13" s="142">
        <f>(I_ACQUISTI!H14*I_ACQUISTI!$D14)*(I_ACQUISTI!G68+'M_VENDITE PRODOTTI SOP'!F140)</f>
        <v>79.680000000000007</v>
      </c>
      <c r="G13" s="142">
        <f>(I_ACQUISTI!I14*I_ACQUISTI!$D14)*(I_ACQUISTI!H68+'M_VENDITE PRODOTTI SOP'!G140)</f>
        <v>79.680000000000007</v>
      </c>
      <c r="H13" s="142">
        <f>(I_ACQUISTI!J14*I_ACQUISTI!$D14)*(I_ACQUISTI!I68+'M_VENDITE PRODOTTI SOP'!H140)</f>
        <v>79.680000000000007</v>
      </c>
      <c r="I13" s="142">
        <f>(I_ACQUISTI!K14*I_ACQUISTI!$D14)*(I_ACQUISTI!J68+'M_VENDITE PRODOTTI SOP'!I140)</f>
        <v>79.680000000000007</v>
      </c>
      <c r="J13" s="142">
        <f>(I_ACQUISTI!L14*I_ACQUISTI!$D14)*(I_ACQUISTI!K68+'M_VENDITE PRODOTTI SOP'!J140)</f>
        <v>79.680000000000007</v>
      </c>
      <c r="K13" s="142">
        <f>(I_ACQUISTI!M14*I_ACQUISTI!$D14)*(I_ACQUISTI!L68+'M_VENDITE PRODOTTI SOP'!K140)</f>
        <v>79.680000000000007</v>
      </c>
      <c r="L13" s="142">
        <f>(I_ACQUISTI!N14*I_ACQUISTI!$D14)*(I_ACQUISTI!M68+'M_VENDITE PRODOTTI SOP'!L140)</f>
        <v>79.680000000000007</v>
      </c>
      <c r="M13" s="142">
        <f>(I_ACQUISTI!O14*I_ACQUISTI!$D14)*(I_ACQUISTI!N68+'M_VENDITE PRODOTTI SOP'!M140)</f>
        <v>79.680000000000007</v>
      </c>
      <c r="N13" s="142">
        <f>(I_ACQUISTI!P14*I_ACQUISTI!$D14)*(I_ACQUISTI!O68+'M_VENDITE PRODOTTI SOP'!N140)</f>
        <v>79.680000000000007</v>
      </c>
      <c r="O13" s="142">
        <f>(I_ACQUISTI!Q14*I_ACQUISTI!$D14)*(I_ACQUISTI!P68+'M_VENDITE PRODOTTI SOP'!O140)</f>
        <v>79.680000000000007</v>
      </c>
      <c r="P13" s="142">
        <f>(I_ACQUISTI!R14*I_ACQUISTI!$D14)*(I_ACQUISTI!Q68+'M_VENDITE PRODOTTI SOP'!P140)</f>
        <v>79.680000000000007</v>
      </c>
      <c r="Q13" s="142">
        <f>(I_ACQUISTI!S14*I_ACQUISTI!$D14)*(I_ACQUISTI!R68+'M_VENDITE PRODOTTI SOP'!Q140)</f>
        <v>79.680000000000007</v>
      </c>
      <c r="R13" s="142">
        <f>(I_ACQUISTI!T14*I_ACQUISTI!$D14)*(I_ACQUISTI!S68+'M_VENDITE PRODOTTI SOP'!R140)</f>
        <v>79.680000000000007</v>
      </c>
      <c r="S13" s="142">
        <f>(I_ACQUISTI!U14*I_ACQUISTI!$D14)*(I_ACQUISTI!T68+'M_VENDITE PRODOTTI SOP'!S140)</f>
        <v>79.680000000000007</v>
      </c>
      <c r="T13" s="142">
        <f>(I_ACQUISTI!V14*I_ACQUISTI!$D14)*(I_ACQUISTI!U68+'M_VENDITE PRODOTTI SOP'!T140)</f>
        <v>79.680000000000007</v>
      </c>
      <c r="U13" s="142">
        <f>(I_ACQUISTI!W14*I_ACQUISTI!$D14)*(I_ACQUISTI!V68+'M_VENDITE PRODOTTI SOP'!U140)</f>
        <v>79.680000000000007</v>
      </c>
      <c r="V13" s="142">
        <f>(I_ACQUISTI!X14*I_ACQUISTI!$D14)*(I_ACQUISTI!W68+'M_VENDITE PRODOTTI SOP'!V140)</f>
        <v>79.680000000000007</v>
      </c>
      <c r="W13" s="142">
        <f>(I_ACQUISTI!Y14*I_ACQUISTI!$D14)*(I_ACQUISTI!X68+'M_VENDITE PRODOTTI SOP'!W140)</f>
        <v>79.680000000000007</v>
      </c>
      <c r="X13" s="142">
        <f>(I_ACQUISTI!Z14*I_ACQUISTI!$D14)*(I_ACQUISTI!Y68+'M_VENDITE PRODOTTI SOP'!X140)</f>
        <v>79.680000000000007</v>
      </c>
      <c r="Y13" s="142">
        <f>(I_ACQUISTI!AA14*I_ACQUISTI!$D14)*(I_ACQUISTI!Z68+'M_VENDITE PRODOTTI SOP'!Y140)</f>
        <v>79.680000000000007</v>
      </c>
      <c r="Z13" s="142">
        <f>(I_ACQUISTI!AB14*I_ACQUISTI!$D14)*(I_ACQUISTI!AA68+'M_VENDITE PRODOTTI SOP'!Z140)</f>
        <v>79.680000000000007</v>
      </c>
      <c r="AA13" s="142">
        <f>(I_ACQUISTI!AC14*I_ACQUISTI!$D14)*(I_ACQUISTI!AB68+'M_VENDITE PRODOTTI SOP'!AA140)</f>
        <v>79.680000000000007</v>
      </c>
      <c r="AB13" s="142">
        <f>(I_ACQUISTI!AD14*I_ACQUISTI!$D14)*(I_ACQUISTI!AC68+'M_VENDITE PRODOTTI SOP'!AB140)</f>
        <v>79.680000000000007</v>
      </c>
      <c r="AC13" s="142">
        <f>(I_ACQUISTI!AE14*I_ACQUISTI!$D14)*(I_ACQUISTI!AD68+'M_VENDITE PRODOTTI SOP'!AC140)</f>
        <v>79.680000000000007</v>
      </c>
      <c r="AD13" s="142">
        <f>(I_ACQUISTI!AF14*I_ACQUISTI!$D14)*(I_ACQUISTI!AE68+'M_VENDITE PRODOTTI SOP'!AD140)</f>
        <v>79.680000000000007</v>
      </c>
      <c r="AE13" s="142">
        <f>(I_ACQUISTI!AG14*I_ACQUISTI!$D14)*(I_ACQUISTI!AF68+'M_VENDITE PRODOTTI SOP'!AE140)</f>
        <v>79.680000000000007</v>
      </c>
      <c r="AF13" s="142">
        <f>(I_ACQUISTI!AH14*I_ACQUISTI!$D14)*(I_ACQUISTI!AG68+'M_VENDITE PRODOTTI SOP'!AF140)</f>
        <v>79.680000000000007</v>
      </c>
      <c r="AG13" s="142">
        <f>(I_ACQUISTI!AI14*I_ACQUISTI!$D14)*(I_ACQUISTI!AH68+'M_VENDITE PRODOTTI SOP'!AG140)</f>
        <v>79.680000000000007</v>
      </c>
      <c r="AH13" s="142">
        <f>(I_ACQUISTI!AJ14*I_ACQUISTI!$D14)*(I_ACQUISTI!AI68+'M_VENDITE PRODOTTI SOP'!AH140)</f>
        <v>79.680000000000007</v>
      </c>
      <c r="AI13" s="142">
        <f>(I_ACQUISTI!AK14*I_ACQUISTI!$D14)*(I_ACQUISTI!AJ68+'M_VENDITE PRODOTTI SOP'!AI140)</f>
        <v>79.680000000000007</v>
      </c>
      <c r="AJ13" s="142">
        <f>(I_ACQUISTI!AL14*I_ACQUISTI!$D14)*(I_ACQUISTI!AK68+'M_VENDITE PRODOTTI SOP'!AJ140)</f>
        <v>79.680000000000007</v>
      </c>
      <c r="AK13" s="142">
        <f>(I_ACQUISTI!AM14*I_ACQUISTI!$D14)*(I_ACQUISTI!AL68+'M_VENDITE PRODOTTI SOP'!AK140)</f>
        <v>79.680000000000007</v>
      </c>
      <c r="AL13" s="142">
        <f>(I_ACQUISTI!AN14*I_ACQUISTI!$D14)*(I_ACQUISTI!AM68+'M_VENDITE PRODOTTI SOP'!AL140)</f>
        <v>79.680000000000007</v>
      </c>
      <c r="AM13" s="142">
        <f>(I_ACQUISTI!AO14*I_ACQUISTI!$D14)*(I_ACQUISTI!AN68+'M_VENDITE PRODOTTI SOP'!AM140)</f>
        <v>79.680000000000007</v>
      </c>
      <c r="AN13" s="29"/>
    </row>
    <row r="14" spans="1:40" x14ac:dyDescent="0.25">
      <c r="C14" s="28" t="str">
        <f>+I_ACQUISTI!C15</f>
        <v>Farmaco 12</v>
      </c>
      <c r="D14" s="142">
        <f>(I_ACQUISTI!F15*I_ACQUISTI!$D15)*(I_ACQUISTI!E69+'M_VENDITE PRODOTTI SOP'!D141)</f>
        <v>19.600000000000001</v>
      </c>
      <c r="E14" s="142">
        <f>(I_ACQUISTI!G15*I_ACQUISTI!$D15)*(I_ACQUISTI!F69+'M_VENDITE PRODOTTI SOP'!E141)</f>
        <v>19.600000000000001</v>
      </c>
      <c r="F14" s="142">
        <f>(I_ACQUISTI!H15*I_ACQUISTI!$D15)*(I_ACQUISTI!G69+'M_VENDITE PRODOTTI SOP'!F141)</f>
        <v>19.600000000000001</v>
      </c>
      <c r="G14" s="142">
        <f>(I_ACQUISTI!I15*I_ACQUISTI!$D15)*(I_ACQUISTI!H69+'M_VENDITE PRODOTTI SOP'!G141)</f>
        <v>19.600000000000001</v>
      </c>
      <c r="H14" s="142">
        <f>(I_ACQUISTI!J15*I_ACQUISTI!$D15)*(I_ACQUISTI!I69+'M_VENDITE PRODOTTI SOP'!H141)</f>
        <v>19.600000000000001</v>
      </c>
      <c r="I14" s="142">
        <f>(I_ACQUISTI!K15*I_ACQUISTI!$D15)*(I_ACQUISTI!J69+'M_VENDITE PRODOTTI SOP'!I141)</f>
        <v>19.600000000000001</v>
      </c>
      <c r="J14" s="142">
        <f>(I_ACQUISTI!L15*I_ACQUISTI!$D15)*(I_ACQUISTI!K69+'M_VENDITE PRODOTTI SOP'!J141)</f>
        <v>19.600000000000001</v>
      </c>
      <c r="K14" s="142">
        <f>(I_ACQUISTI!M15*I_ACQUISTI!$D15)*(I_ACQUISTI!L69+'M_VENDITE PRODOTTI SOP'!K141)</f>
        <v>19.600000000000001</v>
      </c>
      <c r="L14" s="142">
        <f>(I_ACQUISTI!N15*I_ACQUISTI!$D15)*(I_ACQUISTI!M69+'M_VENDITE PRODOTTI SOP'!L141)</f>
        <v>19.600000000000001</v>
      </c>
      <c r="M14" s="142">
        <f>(I_ACQUISTI!O15*I_ACQUISTI!$D15)*(I_ACQUISTI!N69+'M_VENDITE PRODOTTI SOP'!M141)</f>
        <v>19.600000000000001</v>
      </c>
      <c r="N14" s="142">
        <f>(I_ACQUISTI!P15*I_ACQUISTI!$D15)*(I_ACQUISTI!O69+'M_VENDITE PRODOTTI SOP'!N141)</f>
        <v>19.600000000000001</v>
      </c>
      <c r="O14" s="142">
        <f>(I_ACQUISTI!Q15*I_ACQUISTI!$D15)*(I_ACQUISTI!P69+'M_VENDITE PRODOTTI SOP'!O141)</f>
        <v>19.600000000000001</v>
      </c>
      <c r="P14" s="142">
        <f>(I_ACQUISTI!R15*I_ACQUISTI!$D15)*(I_ACQUISTI!Q69+'M_VENDITE PRODOTTI SOP'!P141)</f>
        <v>19.600000000000001</v>
      </c>
      <c r="Q14" s="142">
        <f>(I_ACQUISTI!S15*I_ACQUISTI!$D15)*(I_ACQUISTI!R69+'M_VENDITE PRODOTTI SOP'!Q141)</f>
        <v>19.600000000000001</v>
      </c>
      <c r="R14" s="142">
        <f>(I_ACQUISTI!T15*I_ACQUISTI!$D15)*(I_ACQUISTI!S69+'M_VENDITE PRODOTTI SOP'!R141)</f>
        <v>19.600000000000001</v>
      </c>
      <c r="S14" s="142">
        <f>(I_ACQUISTI!U15*I_ACQUISTI!$D15)*(I_ACQUISTI!T69+'M_VENDITE PRODOTTI SOP'!S141)</f>
        <v>19.600000000000001</v>
      </c>
      <c r="T14" s="142">
        <f>(I_ACQUISTI!V15*I_ACQUISTI!$D15)*(I_ACQUISTI!U69+'M_VENDITE PRODOTTI SOP'!T141)</f>
        <v>19.600000000000001</v>
      </c>
      <c r="U14" s="142">
        <f>(I_ACQUISTI!W15*I_ACQUISTI!$D15)*(I_ACQUISTI!V69+'M_VENDITE PRODOTTI SOP'!U141)</f>
        <v>19.600000000000001</v>
      </c>
      <c r="V14" s="142">
        <f>(I_ACQUISTI!X15*I_ACQUISTI!$D15)*(I_ACQUISTI!W69+'M_VENDITE PRODOTTI SOP'!V141)</f>
        <v>19.600000000000001</v>
      </c>
      <c r="W14" s="142">
        <f>(I_ACQUISTI!Y15*I_ACQUISTI!$D15)*(I_ACQUISTI!X69+'M_VENDITE PRODOTTI SOP'!W141)</f>
        <v>19.600000000000001</v>
      </c>
      <c r="X14" s="142">
        <f>(I_ACQUISTI!Z15*I_ACQUISTI!$D15)*(I_ACQUISTI!Y69+'M_VENDITE PRODOTTI SOP'!X141)</f>
        <v>19.600000000000001</v>
      </c>
      <c r="Y14" s="142">
        <f>(I_ACQUISTI!AA15*I_ACQUISTI!$D15)*(I_ACQUISTI!Z69+'M_VENDITE PRODOTTI SOP'!Y141)</f>
        <v>19.600000000000001</v>
      </c>
      <c r="Z14" s="142">
        <f>(I_ACQUISTI!AB15*I_ACQUISTI!$D15)*(I_ACQUISTI!AA69+'M_VENDITE PRODOTTI SOP'!Z141)</f>
        <v>19.600000000000001</v>
      </c>
      <c r="AA14" s="142">
        <f>(I_ACQUISTI!AC15*I_ACQUISTI!$D15)*(I_ACQUISTI!AB69+'M_VENDITE PRODOTTI SOP'!AA141)</f>
        <v>19.600000000000001</v>
      </c>
      <c r="AB14" s="142">
        <f>(I_ACQUISTI!AD15*I_ACQUISTI!$D15)*(I_ACQUISTI!AC69+'M_VENDITE PRODOTTI SOP'!AB141)</f>
        <v>19.600000000000001</v>
      </c>
      <c r="AC14" s="142">
        <f>(I_ACQUISTI!AE15*I_ACQUISTI!$D15)*(I_ACQUISTI!AD69+'M_VENDITE PRODOTTI SOP'!AC141)</f>
        <v>19.600000000000001</v>
      </c>
      <c r="AD14" s="142">
        <f>(I_ACQUISTI!AF15*I_ACQUISTI!$D15)*(I_ACQUISTI!AE69+'M_VENDITE PRODOTTI SOP'!AD141)</f>
        <v>19.600000000000001</v>
      </c>
      <c r="AE14" s="142">
        <f>(I_ACQUISTI!AG15*I_ACQUISTI!$D15)*(I_ACQUISTI!AF69+'M_VENDITE PRODOTTI SOP'!AE141)</f>
        <v>19.600000000000001</v>
      </c>
      <c r="AF14" s="142">
        <f>(I_ACQUISTI!AH15*I_ACQUISTI!$D15)*(I_ACQUISTI!AG69+'M_VENDITE PRODOTTI SOP'!AF141)</f>
        <v>19.600000000000001</v>
      </c>
      <c r="AG14" s="142">
        <f>(I_ACQUISTI!AI15*I_ACQUISTI!$D15)*(I_ACQUISTI!AH69+'M_VENDITE PRODOTTI SOP'!AG141)</f>
        <v>19.600000000000001</v>
      </c>
      <c r="AH14" s="142">
        <f>(I_ACQUISTI!AJ15*I_ACQUISTI!$D15)*(I_ACQUISTI!AI69+'M_VENDITE PRODOTTI SOP'!AH141)</f>
        <v>19.600000000000001</v>
      </c>
      <c r="AI14" s="142">
        <f>(I_ACQUISTI!AK15*I_ACQUISTI!$D15)*(I_ACQUISTI!AJ69+'M_VENDITE PRODOTTI SOP'!AI141)</f>
        <v>19.600000000000001</v>
      </c>
      <c r="AJ14" s="142">
        <f>(I_ACQUISTI!AL15*I_ACQUISTI!$D15)*(I_ACQUISTI!AK69+'M_VENDITE PRODOTTI SOP'!AJ141)</f>
        <v>19.600000000000001</v>
      </c>
      <c r="AK14" s="142">
        <f>(I_ACQUISTI!AM15*I_ACQUISTI!$D15)*(I_ACQUISTI!AL69+'M_VENDITE PRODOTTI SOP'!AK141)</f>
        <v>19.600000000000001</v>
      </c>
      <c r="AL14" s="142">
        <f>(I_ACQUISTI!AN15*I_ACQUISTI!$D15)*(I_ACQUISTI!AM69+'M_VENDITE PRODOTTI SOP'!AL141)</f>
        <v>19.600000000000001</v>
      </c>
      <c r="AM14" s="142">
        <f>(I_ACQUISTI!AO15*I_ACQUISTI!$D15)*(I_ACQUISTI!AN69+'M_VENDITE PRODOTTI SOP'!AM141)</f>
        <v>19.600000000000001</v>
      </c>
      <c r="AN14" s="29"/>
    </row>
    <row r="15" spans="1:40" x14ac:dyDescent="0.25">
      <c r="C15" s="28" t="str">
        <f>+I_ACQUISTI!C16</f>
        <v>Farmaco 13</v>
      </c>
      <c r="D15" s="142">
        <f>(I_ACQUISTI!F16*I_ACQUISTI!$D16)*(I_ACQUISTI!E70+'M_VENDITE PRODOTTI SOP'!D142)</f>
        <v>42.180000000000007</v>
      </c>
      <c r="E15" s="142">
        <f>(I_ACQUISTI!G16*I_ACQUISTI!$D16)*(I_ACQUISTI!F70+'M_VENDITE PRODOTTI SOP'!E142)</f>
        <v>42.180000000000007</v>
      </c>
      <c r="F15" s="142">
        <f>(I_ACQUISTI!H16*I_ACQUISTI!$D16)*(I_ACQUISTI!G70+'M_VENDITE PRODOTTI SOP'!F142)</f>
        <v>42.180000000000007</v>
      </c>
      <c r="G15" s="142">
        <f>(I_ACQUISTI!I16*I_ACQUISTI!$D16)*(I_ACQUISTI!H70+'M_VENDITE PRODOTTI SOP'!G142)</f>
        <v>42.180000000000007</v>
      </c>
      <c r="H15" s="142">
        <f>(I_ACQUISTI!J16*I_ACQUISTI!$D16)*(I_ACQUISTI!I70+'M_VENDITE PRODOTTI SOP'!H142)</f>
        <v>42.180000000000007</v>
      </c>
      <c r="I15" s="142">
        <f>(I_ACQUISTI!K16*I_ACQUISTI!$D16)*(I_ACQUISTI!J70+'M_VENDITE PRODOTTI SOP'!I142)</f>
        <v>42.180000000000007</v>
      </c>
      <c r="J15" s="142">
        <f>(I_ACQUISTI!L16*I_ACQUISTI!$D16)*(I_ACQUISTI!K70+'M_VENDITE PRODOTTI SOP'!J142)</f>
        <v>42.180000000000007</v>
      </c>
      <c r="K15" s="142">
        <f>(I_ACQUISTI!M16*I_ACQUISTI!$D16)*(I_ACQUISTI!L70+'M_VENDITE PRODOTTI SOP'!K142)</f>
        <v>42.180000000000007</v>
      </c>
      <c r="L15" s="142">
        <f>(I_ACQUISTI!N16*I_ACQUISTI!$D16)*(I_ACQUISTI!M70+'M_VENDITE PRODOTTI SOP'!L142)</f>
        <v>42.180000000000007</v>
      </c>
      <c r="M15" s="142">
        <f>(I_ACQUISTI!O16*I_ACQUISTI!$D16)*(I_ACQUISTI!N70+'M_VENDITE PRODOTTI SOP'!M142)</f>
        <v>42.180000000000007</v>
      </c>
      <c r="N15" s="142">
        <f>(I_ACQUISTI!P16*I_ACQUISTI!$D16)*(I_ACQUISTI!O70+'M_VENDITE PRODOTTI SOP'!N142)</f>
        <v>42.180000000000007</v>
      </c>
      <c r="O15" s="142">
        <f>(I_ACQUISTI!Q16*I_ACQUISTI!$D16)*(I_ACQUISTI!P70+'M_VENDITE PRODOTTI SOP'!O142)</f>
        <v>42.180000000000007</v>
      </c>
      <c r="P15" s="142">
        <f>(I_ACQUISTI!R16*I_ACQUISTI!$D16)*(I_ACQUISTI!Q70+'M_VENDITE PRODOTTI SOP'!P142)</f>
        <v>42.180000000000007</v>
      </c>
      <c r="Q15" s="142">
        <f>(I_ACQUISTI!S16*I_ACQUISTI!$D16)*(I_ACQUISTI!R70+'M_VENDITE PRODOTTI SOP'!Q142)</f>
        <v>42.180000000000007</v>
      </c>
      <c r="R15" s="142">
        <f>(I_ACQUISTI!T16*I_ACQUISTI!$D16)*(I_ACQUISTI!S70+'M_VENDITE PRODOTTI SOP'!R142)</f>
        <v>42.180000000000007</v>
      </c>
      <c r="S15" s="142">
        <f>(I_ACQUISTI!U16*I_ACQUISTI!$D16)*(I_ACQUISTI!T70+'M_VENDITE PRODOTTI SOP'!S142)</f>
        <v>42.180000000000007</v>
      </c>
      <c r="T15" s="142">
        <f>(I_ACQUISTI!V16*I_ACQUISTI!$D16)*(I_ACQUISTI!U70+'M_VENDITE PRODOTTI SOP'!T142)</f>
        <v>42.180000000000007</v>
      </c>
      <c r="U15" s="142">
        <f>(I_ACQUISTI!W16*I_ACQUISTI!$D16)*(I_ACQUISTI!V70+'M_VENDITE PRODOTTI SOP'!U142)</f>
        <v>42.180000000000007</v>
      </c>
      <c r="V15" s="142">
        <f>(I_ACQUISTI!X16*I_ACQUISTI!$D16)*(I_ACQUISTI!W70+'M_VENDITE PRODOTTI SOP'!V142)</f>
        <v>42.180000000000007</v>
      </c>
      <c r="W15" s="142">
        <f>(I_ACQUISTI!Y16*I_ACQUISTI!$D16)*(I_ACQUISTI!X70+'M_VENDITE PRODOTTI SOP'!W142)</f>
        <v>42.180000000000007</v>
      </c>
      <c r="X15" s="142">
        <f>(I_ACQUISTI!Z16*I_ACQUISTI!$D16)*(I_ACQUISTI!Y70+'M_VENDITE PRODOTTI SOP'!X142)</f>
        <v>42.180000000000007</v>
      </c>
      <c r="Y15" s="142">
        <f>(I_ACQUISTI!AA16*I_ACQUISTI!$D16)*(I_ACQUISTI!Z70+'M_VENDITE PRODOTTI SOP'!Y142)</f>
        <v>42.180000000000007</v>
      </c>
      <c r="Z15" s="142">
        <f>(I_ACQUISTI!AB16*I_ACQUISTI!$D16)*(I_ACQUISTI!AA70+'M_VENDITE PRODOTTI SOP'!Z142)</f>
        <v>42.180000000000007</v>
      </c>
      <c r="AA15" s="142">
        <f>(I_ACQUISTI!AC16*I_ACQUISTI!$D16)*(I_ACQUISTI!AB70+'M_VENDITE PRODOTTI SOP'!AA142)</f>
        <v>42.180000000000007</v>
      </c>
      <c r="AB15" s="142">
        <f>(I_ACQUISTI!AD16*I_ACQUISTI!$D16)*(I_ACQUISTI!AC70+'M_VENDITE PRODOTTI SOP'!AB142)</f>
        <v>42.180000000000007</v>
      </c>
      <c r="AC15" s="142">
        <f>(I_ACQUISTI!AE16*I_ACQUISTI!$D16)*(I_ACQUISTI!AD70+'M_VENDITE PRODOTTI SOP'!AC142)</f>
        <v>42.180000000000007</v>
      </c>
      <c r="AD15" s="142">
        <f>(I_ACQUISTI!AF16*I_ACQUISTI!$D16)*(I_ACQUISTI!AE70+'M_VENDITE PRODOTTI SOP'!AD142)</f>
        <v>42.180000000000007</v>
      </c>
      <c r="AE15" s="142">
        <f>(I_ACQUISTI!AG16*I_ACQUISTI!$D16)*(I_ACQUISTI!AF70+'M_VENDITE PRODOTTI SOP'!AE142)</f>
        <v>42.180000000000007</v>
      </c>
      <c r="AF15" s="142">
        <f>(I_ACQUISTI!AH16*I_ACQUISTI!$D16)*(I_ACQUISTI!AG70+'M_VENDITE PRODOTTI SOP'!AF142)</f>
        <v>42.180000000000007</v>
      </c>
      <c r="AG15" s="142">
        <f>(I_ACQUISTI!AI16*I_ACQUISTI!$D16)*(I_ACQUISTI!AH70+'M_VENDITE PRODOTTI SOP'!AG142)</f>
        <v>42.180000000000007</v>
      </c>
      <c r="AH15" s="142">
        <f>(I_ACQUISTI!AJ16*I_ACQUISTI!$D16)*(I_ACQUISTI!AI70+'M_VENDITE PRODOTTI SOP'!AH142)</f>
        <v>42.180000000000007</v>
      </c>
      <c r="AI15" s="142">
        <f>(I_ACQUISTI!AK16*I_ACQUISTI!$D16)*(I_ACQUISTI!AJ70+'M_VENDITE PRODOTTI SOP'!AI142)</f>
        <v>42.180000000000007</v>
      </c>
      <c r="AJ15" s="142">
        <f>(I_ACQUISTI!AL16*I_ACQUISTI!$D16)*(I_ACQUISTI!AK70+'M_VENDITE PRODOTTI SOP'!AJ142)</f>
        <v>42.180000000000007</v>
      </c>
      <c r="AK15" s="142">
        <f>(I_ACQUISTI!AM16*I_ACQUISTI!$D16)*(I_ACQUISTI!AL70+'M_VENDITE PRODOTTI SOP'!AK142)</f>
        <v>42.180000000000007</v>
      </c>
      <c r="AL15" s="142">
        <f>(I_ACQUISTI!AN16*I_ACQUISTI!$D16)*(I_ACQUISTI!AM70+'M_VENDITE PRODOTTI SOP'!AL142)</f>
        <v>42.180000000000007</v>
      </c>
      <c r="AM15" s="142">
        <f>(I_ACQUISTI!AO16*I_ACQUISTI!$D16)*(I_ACQUISTI!AN70+'M_VENDITE PRODOTTI SOP'!AM142)</f>
        <v>42.180000000000007</v>
      </c>
      <c r="AN15" s="29"/>
    </row>
    <row r="16" spans="1:40" x14ac:dyDescent="0.25">
      <c r="C16" s="28" t="str">
        <f>+I_ACQUISTI!C17</f>
        <v>Farmaco 14</v>
      </c>
      <c r="D16" s="142">
        <f>(I_ACQUISTI!F17*I_ACQUISTI!$D17)*(I_ACQUISTI!E71+'M_VENDITE PRODOTTI SOP'!D143)</f>
        <v>60.75</v>
      </c>
      <c r="E16" s="142">
        <f>(I_ACQUISTI!G17*I_ACQUISTI!$D17)*(I_ACQUISTI!F71+'M_VENDITE PRODOTTI SOP'!E143)</f>
        <v>60.75</v>
      </c>
      <c r="F16" s="142">
        <f>(I_ACQUISTI!H17*I_ACQUISTI!$D17)*(I_ACQUISTI!G71+'M_VENDITE PRODOTTI SOP'!F143)</f>
        <v>60.75</v>
      </c>
      <c r="G16" s="142">
        <f>(I_ACQUISTI!I17*I_ACQUISTI!$D17)*(I_ACQUISTI!H71+'M_VENDITE PRODOTTI SOP'!G143)</f>
        <v>60.75</v>
      </c>
      <c r="H16" s="142">
        <f>(I_ACQUISTI!J17*I_ACQUISTI!$D17)*(I_ACQUISTI!I71+'M_VENDITE PRODOTTI SOP'!H143)</f>
        <v>60.75</v>
      </c>
      <c r="I16" s="142">
        <f>(I_ACQUISTI!K17*I_ACQUISTI!$D17)*(I_ACQUISTI!J71+'M_VENDITE PRODOTTI SOP'!I143)</f>
        <v>60.75</v>
      </c>
      <c r="J16" s="142">
        <f>(I_ACQUISTI!L17*I_ACQUISTI!$D17)*(I_ACQUISTI!K71+'M_VENDITE PRODOTTI SOP'!J143)</f>
        <v>60.75</v>
      </c>
      <c r="K16" s="142">
        <f>(I_ACQUISTI!M17*I_ACQUISTI!$D17)*(I_ACQUISTI!L71+'M_VENDITE PRODOTTI SOP'!K143)</f>
        <v>60.75</v>
      </c>
      <c r="L16" s="142">
        <f>(I_ACQUISTI!N17*I_ACQUISTI!$D17)*(I_ACQUISTI!M71+'M_VENDITE PRODOTTI SOP'!L143)</f>
        <v>60.75</v>
      </c>
      <c r="M16" s="142">
        <f>(I_ACQUISTI!O17*I_ACQUISTI!$D17)*(I_ACQUISTI!N71+'M_VENDITE PRODOTTI SOP'!M143)</f>
        <v>60.75</v>
      </c>
      <c r="N16" s="142">
        <f>(I_ACQUISTI!P17*I_ACQUISTI!$D17)*(I_ACQUISTI!O71+'M_VENDITE PRODOTTI SOP'!N143)</f>
        <v>60.75</v>
      </c>
      <c r="O16" s="142">
        <f>(I_ACQUISTI!Q17*I_ACQUISTI!$D17)*(I_ACQUISTI!P71+'M_VENDITE PRODOTTI SOP'!O143)</f>
        <v>60.75</v>
      </c>
      <c r="P16" s="142">
        <f>(I_ACQUISTI!R17*I_ACQUISTI!$D17)*(I_ACQUISTI!Q71+'M_VENDITE PRODOTTI SOP'!P143)</f>
        <v>60.75</v>
      </c>
      <c r="Q16" s="142">
        <f>(I_ACQUISTI!S17*I_ACQUISTI!$D17)*(I_ACQUISTI!R71+'M_VENDITE PRODOTTI SOP'!Q143)</f>
        <v>60.75</v>
      </c>
      <c r="R16" s="142">
        <f>(I_ACQUISTI!T17*I_ACQUISTI!$D17)*(I_ACQUISTI!S71+'M_VENDITE PRODOTTI SOP'!R143)</f>
        <v>60.75</v>
      </c>
      <c r="S16" s="142">
        <f>(I_ACQUISTI!U17*I_ACQUISTI!$D17)*(I_ACQUISTI!T71+'M_VENDITE PRODOTTI SOP'!S143)</f>
        <v>60.75</v>
      </c>
      <c r="T16" s="142">
        <f>(I_ACQUISTI!V17*I_ACQUISTI!$D17)*(I_ACQUISTI!U71+'M_VENDITE PRODOTTI SOP'!T143)</f>
        <v>60.75</v>
      </c>
      <c r="U16" s="142">
        <f>(I_ACQUISTI!W17*I_ACQUISTI!$D17)*(I_ACQUISTI!V71+'M_VENDITE PRODOTTI SOP'!U143)</f>
        <v>60.75</v>
      </c>
      <c r="V16" s="142">
        <f>(I_ACQUISTI!X17*I_ACQUISTI!$D17)*(I_ACQUISTI!W71+'M_VENDITE PRODOTTI SOP'!V143)</f>
        <v>60.75</v>
      </c>
      <c r="W16" s="142">
        <f>(I_ACQUISTI!Y17*I_ACQUISTI!$D17)*(I_ACQUISTI!X71+'M_VENDITE PRODOTTI SOP'!W143)</f>
        <v>60.75</v>
      </c>
      <c r="X16" s="142">
        <f>(I_ACQUISTI!Z17*I_ACQUISTI!$D17)*(I_ACQUISTI!Y71+'M_VENDITE PRODOTTI SOP'!X143)</f>
        <v>60.75</v>
      </c>
      <c r="Y16" s="142">
        <f>(I_ACQUISTI!AA17*I_ACQUISTI!$D17)*(I_ACQUISTI!Z71+'M_VENDITE PRODOTTI SOP'!Y143)</f>
        <v>60.75</v>
      </c>
      <c r="Z16" s="142">
        <f>(I_ACQUISTI!AB17*I_ACQUISTI!$D17)*(I_ACQUISTI!AA71+'M_VENDITE PRODOTTI SOP'!Z143)</f>
        <v>60.75</v>
      </c>
      <c r="AA16" s="142">
        <f>(I_ACQUISTI!AC17*I_ACQUISTI!$D17)*(I_ACQUISTI!AB71+'M_VENDITE PRODOTTI SOP'!AA143)</f>
        <v>60.75</v>
      </c>
      <c r="AB16" s="142">
        <f>(I_ACQUISTI!AD17*I_ACQUISTI!$D17)*(I_ACQUISTI!AC71+'M_VENDITE PRODOTTI SOP'!AB143)</f>
        <v>60.75</v>
      </c>
      <c r="AC16" s="142">
        <f>(I_ACQUISTI!AE17*I_ACQUISTI!$D17)*(I_ACQUISTI!AD71+'M_VENDITE PRODOTTI SOP'!AC143)</f>
        <v>60.75</v>
      </c>
      <c r="AD16" s="142">
        <f>(I_ACQUISTI!AF17*I_ACQUISTI!$D17)*(I_ACQUISTI!AE71+'M_VENDITE PRODOTTI SOP'!AD143)</f>
        <v>60.75</v>
      </c>
      <c r="AE16" s="142">
        <f>(I_ACQUISTI!AG17*I_ACQUISTI!$D17)*(I_ACQUISTI!AF71+'M_VENDITE PRODOTTI SOP'!AE143)</f>
        <v>60.75</v>
      </c>
      <c r="AF16" s="142">
        <f>(I_ACQUISTI!AH17*I_ACQUISTI!$D17)*(I_ACQUISTI!AG71+'M_VENDITE PRODOTTI SOP'!AF143)</f>
        <v>60.75</v>
      </c>
      <c r="AG16" s="142">
        <f>(I_ACQUISTI!AI17*I_ACQUISTI!$D17)*(I_ACQUISTI!AH71+'M_VENDITE PRODOTTI SOP'!AG143)</f>
        <v>60.75</v>
      </c>
      <c r="AH16" s="142">
        <f>(I_ACQUISTI!AJ17*I_ACQUISTI!$D17)*(I_ACQUISTI!AI71+'M_VENDITE PRODOTTI SOP'!AH143)</f>
        <v>60.75</v>
      </c>
      <c r="AI16" s="142">
        <f>(I_ACQUISTI!AK17*I_ACQUISTI!$D17)*(I_ACQUISTI!AJ71+'M_VENDITE PRODOTTI SOP'!AI143)</f>
        <v>60.75</v>
      </c>
      <c r="AJ16" s="142">
        <f>(I_ACQUISTI!AL17*I_ACQUISTI!$D17)*(I_ACQUISTI!AK71+'M_VENDITE PRODOTTI SOP'!AJ143)</f>
        <v>60.75</v>
      </c>
      <c r="AK16" s="142">
        <f>(I_ACQUISTI!AM17*I_ACQUISTI!$D17)*(I_ACQUISTI!AL71+'M_VENDITE PRODOTTI SOP'!AK143)</f>
        <v>60.75</v>
      </c>
      <c r="AL16" s="142">
        <f>(I_ACQUISTI!AN17*I_ACQUISTI!$D17)*(I_ACQUISTI!AM71+'M_VENDITE PRODOTTI SOP'!AL143)</f>
        <v>60.75</v>
      </c>
      <c r="AM16" s="142">
        <f>(I_ACQUISTI!AO17*I_ACQUISTI!$D17)*(I_ACQUISTI!AN71+'M_VENDITE PRODOTTI SOP'!AM143)</f>
        <v>60.75</v>
      </c>
      <c r="AN16" s="29"/>
    </row>
    <row r="17" spans="3:40" x14ac:dyDescent="0.25">
      <c r="C17" s="28" t="str">
        <f>+I_ACQUISTI!C18</f>
        <v>Farmaco 15</v>
      </c>
      <c r="D17" s="142">
        <f>(I_ACQUISTI!F18*I_ACQUISTI!$D18)*(I_ACQUISTI!E72+'M_VENDITE PRODOTTI SOP'!D144)</f>
        <v>44.174999999999997</v>
      </c>
      <c r="E17" s="142">
        <f>(I_ACQUISTI!G18*I_ACQUISTI!$D18)*(I_ACQUISTI!F72+'M_VENDITE PRODOTTI SOP'!E144)</f>
        <v>44.174999999999997</v>
      </c>
      <c r="F17" s="142">
        <f>(I_ACQUISTI!H18*I_ACQUISTI!$D18)*(I_ACQUISTI!G72+'M_VENDITE PRODOTTI SOP'!F144)</f>
        <v>44.174999999999997</v>
      </c>
      <c r="G17" s="142">
        <f>(I_ACQUISTI!I18*I_ACQUISTI!$D18)*(I_ACQUISTI!H72+'M_VENDITE PRODOTTI SOP'!G144)</f>
        <v>44.174999999999997</v>
      </c>
      <c r="H17" s="142">
        <f>(I_ACQUISTI!J18*I_ACQUISTI!$D18)*(I_ACQUISTI!I72+'M_VENDITE PRODOTTI SOP'!H144)</f>
        <v>44.174999999999997</v>
      </c>
      <c r="I17" s="142">
        <f>(I_ACQUISTI!K18*I_ACQUISTI!$D18)*(I_ACQUISTI!J72+'M_VENDITE PRODOTTI SOP'!I144)</f>
        <v>44.174999999999997</v>
      </c>
      <c r="J17" s="142">
        <f>(I_ACQUISTI!L18*I_ACQUISTI!$D18)*(I_ACQUISTI!K72+'M_VENDITE PRODOTTI SOP'!J144)</f>
        <v>44.174999999999997</v>
      </c>
      <c r="K17" s="142">
        <f>(I_ACQUISTI!M18*I_ACQUISTI!$D18)*(I_ACQUISTI!L72+'M_VENDITE PRODOTTI SOP'!K144)</f>
        <v>44.174999999999997</v>
      </c>
      <c r="L17" s="142">
        <f>(I_ACQUISTI!N18*I_ACQUISTI!$D18)*(I_ACQUISTI!M72+'M_VENDITE PRODOTTI SOP'!L144)</f>
        <v>44.174999999999997</v>
      </c>
      <c r="M17" s="142">
        <f>(I_ACQUISTI!O18*I_ACQUISTI!$D18)*(I_ACQUISTI!N72+'M_VENDITE PRODOTTI SOP'!M144)</f>
        <v>44.174999999999997</v>
      </c>
      <c r="N17" s="142">
        <f>(I_ACQUISTI!P18*I_ACQUISTI!$D18)*(I_ACQUISTI!O72+'M_VENDITE PRODOTTI SOP'!N144)</f>
        <v>44.174999999999997</v>
      </c>
      <c r="O17" s="142">
        <f>(I_ACQUISTI!Q18*I_ACQUISTI!$D18)*(I_ACQUISTI!P72+'M_VENDITE PRODOTTI SOP'!O144)</f>
        <v>44.174999999999997</v>
      </c>
      <c r="P17" s="142">
        <f>(I_ACQUISTI!R18*I_ACQUISTI!$D18)*(I_ACQUISTI!Q72+'M_VENDITE PRODOTTI SOP'!P144)</f>
        <v>44.174999999999997</v>
      </c>
      <c r="Q17" s="142">
        <f>(I_ACQUISTI!S18*I_ACQUISTI!$D18)*(I_ACQUISTI!R72+'M_VENDITE PRODOTTI SOP'!Q144)</f>
        <v>44.174999999999997</v>
      </c>
      <c r="R17" s="142">
        <f>(I_ACQUISTI!T18*I_ACQUISTI!$D18)*(I_ACQUISTI!S72+'M_VENDITE PRODOTTI SOP'!R144)</f>
        <v>44.174999999999997</v>
      </c>
      <c r="S17" s="142">
        <f>(I_ACQUISTI!U18*I_ACQUISTI!$D18)*(I_ACQUISTI!T72+'M_VENDITE PRODOTTI SOP'!S144)</f>
        <v>44.174999999999997</v>
      </c>
      <c r="T17" s="142">
        <f>(I_ACQUISTI!V18*I_ACQUISTI!$D18)*(I_ACQUISTI!U72+'M_VENDITE PRODOTTI SOP'!T144)</f>
        <v>44.174999999999997</v>
      </c>
      <c r="U17" s="142">
        <f>(I_ACQUISTI!W18*I_ACQUISTI!$D18)*(I_ACQUISTI!V72+'M_VENDITE PRODOTTI SOP'!U144)</f>
        <v>44.174999999999997</v>
      </c>
      <c r="V17" s="142">
        <f>(I_ACQUISTI!X18*I_ACQUISTI!$D18)*(I_ACQUISTI!W72+'M_VENDITE PRODOTTI SOP'!V144)</f>
        <v>44.174999999999997</v>
      </c>
      <c r="W17" s="142">
        <f>(I_ACQUISTI!Y18*I_ACQUISTI!$D18)*(I_ACQUISTI!X72+'M_VENDITE PRODOTTI SOP'!W144)</f>
        <v>44.174999999999997</v>
      </c>
      <c r="X17" s="142">
        <f>(I_ACQUISTI!Z18*I_ACQUISTI!$D18)*(I_ACQUISTI!Y72+'M_VENDITE PRODOTTI SOP'!X144)</f>
        <v>44.174999999999997</v>
      </c>
      <c r="Y17" s="142">
        <f>(I_ACQUISTI!AA18*I_ACQUISTI!$D18)*(I_ACQUISTI!Z72+'M_VENDITE PRODOTTI SOP'!Y144)</f>
        <v>44.174999999999997</v>
      </c>
      <c r="Z17" s="142">
        <f>(I_ACQUISTI!AB18*I_ACQUISTI!$D18)*(I_ACQUISTI!AA72+'M_VENDITE PRODOTTI SOP'!Z144)</f>
        <v>44.174999999999997</v>
      </c>
      <c r="AA17" s="142">
        <f>(I_ACQUISTI!AC18*I_ACQUISTI!$D18)*(I_ACQUISTI!AB72+'M_VENDITE PRODOTTI SOP'!AA144)</f>
        <v>44.174999999999997</v>
      </c>
      <c r="AB17" s="142">
        <f>(I_ACQUISTI!AD18*I_ACQUISTI!$D18)*(I_ACQUISTI!AC72+'M_VENDITE PRODOTTI SOP'!AB144)</f>
        <v>44.174999999999997</v>
      </c>
      <c r="AC17" s="142">
        <f>(I_ACQUISTI!AE18*I_ACQUISTI!$D18)*(I_ACQUISTI!AD72+'M_VENDITE PRODOTTI SOP'!AC144)</f>
        <v>44.174999999999997</v>
      </c>
      <c r="AD17" s="142">
        <f>(I_ACQUISTI!AF18*I_ACQUISTI!$D18)*(I_ACQUISTI!AE72+'M_VENDITE PRODOTTI SOP'!AD144)</f>
        <v>44.174999999999997</v>
      </c>
      <c r="AE17" s="142">
        <f>(I_ACQUISTI!AG18*I_ACQUISTI!$D18)*(I_ACQUISTI!AF72+'M_VENDITE PRODOTTI SOP'!AE144)</f>
        <v>44.174999999999997</v>
      </c>
      <c r="AF17" s="142">
        <f>(I_ACQUISTI!AH18*I_ACQUISTI!$D18)*(I_ACQUISTI!AG72+'M_VENDITE PRODOTTI SOP'!AF144)</f>
        <v>44.174999999999997</v>
      </c>
      <c r="AG17" s="142">
        <f>(I_ACQUISTI!AI18*I_ACQUISTI!$D18)*(I_ACQUISTI!AH72+'M_VENDITE PRODOTTI SOP'!AG144)</f>
        <v>44.174999999999997</v>
      </c>
      <c r="AH17" s="142">
        <f>(I_ACQUISTI!AJ18*I_ACQUISTI!$D18)*(I_ACQUISTI!AI72+'M_VENDITE PRODOTTI SOP'!AH144)</f>
        <v>44.174999999999997</v>
      </c>
      <c r="AI17" s="142">
        <f>(I_ACQUISTI!AK18*I_ACQUISTI!$D18)*(I_ACQUISTI!AJ72+'M_VENDITE PRODOTTI SOP'!AI144)</f>
        <v>44.174999999999997</v>
      </c>
      <c r="AJ17" s="142">
        <f>(I_ACQUISTI!AL18*I_ACQUISTI!$D18)*(I_ACQUISTI!AK72+'M_VENDITE PRODOTTI SOP'!AJ144)</f>
        <v>44.174999999999997</v>
      </c>
      <c r="AK17" s="142">
        <f>(I_ACQUISTI!AM18*I_ACQUISTI!$D18)*(I_ACQUISTI!AL72+'M_VENDITE PRODOTTI SOP'!AK144)</f>
        <v>44.174999999999997</v>
      </c>
      <c r="AL17" s="142">
        <f>(I_ACQUISTI!AN18*I_ACQUISTI!$D18)*(I_ACQUISTI!AM72+'M_VENDITE PRODOTTI SOP'!AL144)</f>
        <v>44.174999999999997</v>
      </c>
      <c r="AM17" s="142">
        <f>(I_ACQUISTI!AO18*I_ACQUISTI!$D18)*(I_ACQUISTI!AN72+'M_VENDITE PRODOTTI SOP'!AM144)</f>
        <v>44.174999999999997</v>
      </c>
      <c r="AN17" s="29"/>
    </row>
    <row r="18" spans="3:40" x14ac:dyDescent="0.25">
      <c r="C18" s="28" t="str">
        <f>+I_ACQUISTI!C19</f>
        <v>Farmaco 16</v>
      </c>
      <c r="D18" s="142">
        <f>(I_ACQUISTI!F19*I_ACQUISTI!$D19)*(I_ACQUISTI!E73+'M_VENDITE PRODOTTI SOP'!D145)</f>
        <v>57.274999999999999</v>
      </c>
      <c r="E18" s="142">
        <f>(I_ACQUISTI!G19*I_ACQUISTI!$D19)*(I_ACQUISTI!F73+'M_VENDITE PRODOTTI SOP'!E145)</f>
        <v>57.274999999999999</v>
      </c>
      <c r="F18" s="142">
        <f>(I_ACQUISTI!H19*I_ACQUISTI!$D19)*(I_ACQUISTI!G73+'M_VENDITE PRODOTTI SOP'!F145)</f>
        <v>57.274999999999999</v>
      </c>
      <c r="G18" s="142">
        <f>(I_ACQUISTI!I19*I_ACQUISTI!$D19)*(I_ACQUISTI!H73+'M_VENDITE PRODOTTI SOP'!G145)</f>
        <v>57.274999999999999</v>
      </c>
      <c r="H18" s="142">
        <f>(I_ACQUISTI!J19*I_ACQUISTI!$D19)*(I_ACQUISTI!I73+'M_VENDITE PRODOTTI SOP'!H145)</f>
        <v>57.274999999999999</v>
      </c>
      <c r="I18" s="142">
        <f>(I_ACQUISTI!K19*I_ACQUISTI!$D19)*(I_ACQUISTI!J73+'M_VENDITE PRODOTTI SOP'!I145)</f>
        <v>57.274999999999999</v>
      </c>
      <c r="J18" s="142">
        <f>(I_ACQUISTI!L19*I_ACQUISTI!$D19)*(I_ACQUISTI!K73+'M_VENDITE PRODOTTI SOP'!J145)</f>
        <v>57.274999999999999</v>
      </c>
      <c r="K18" s="142">
        <f>(I_ACQUISTI!M19*I_ACQUISTI!$D19)*(I_ACQUISTI!L73+'M_VENDITE PRODOTTI SOP'!K145)</f>
        <v>57.274999999999999</v>
      </c>
      <c r="L18" s="142">
        <f>(I_ACQUISTI!N19*I_ACQUISTI!$D19)*(I_ACQUISTI!M73+'M_VENDITE PRODOTTI SOP'!L145)</f>
        <v>57.274999999999999</v>
      </c>
      <c r="M18" s="142">
        <f>(I_ACQUISTI!O19*I_ACQUISTI!$D19)*(I_ACQUISTI!N73+'M_VENDITE PRODOTTI SOP'!M145)</f>
        <v>57.274999999999999</v>
      </c>
      <c r="N18" s="142">
        <f>(I_ACQUISTI!P19*I_ACQUISTI!$D19)*(I_ACQUISTI!O73+'M_VENDITE PRODOTTI SOP'!N145)</f>
        <v>57.274999999999999</v>
      </c>
      <c r="O18" s="142">
        <f>(I_ACQUISTI!Q19*I_ACQUISTI!$D19)*(I_ACQUISTI!P73+'M_VENDITE PRODOTTI SOP'!O145)</f>
        <v>57.274999999999999</v>
      </c>
      <c r="P18" s="142">
        <f>(I_ACQUISTI!R19*I_ACQUISTI!$D19)*(I_ACQUISTI!Q73+'M_VENDITE PRODOTTI SOP'!P145)</f>
        <v>57.274999999999999</v>
      </c>
      <c r="Q18" s="142">
        <f>(I_ACQUISTI!S19*I_ACQUISTI!$D19)*(I_ACQUISTI!R73+'M_VENDITE PRODOTTI SOP'!Q145)</f>
        <v>57.274999999999999</v>
      </c>
      <c r="R18" s="142">
        <f>(I_ACQUISTI!T19*I_ACQUISTI!$D19)*(I_ACQUISTI!S73+'M_VENDITE PRODOTTI SOP'!R145)</f>
        <v>57.274999999999999</v>
      </c>
      <c r="S18" s="142">
        <f>(I_ACQUISTI!U19*I_ACQUISTI!$D19)*(I_ACQUISTI!T73+'M_VENDITE PRODOTTI SOP'!S145)</f>
        <v>57.274999999999999</v>
      </c>
      <c r="T18" s="142">
        <f>(I_ACQUISTI!V19*I_ACQUISTI!$D19)*(I_ACQUISTI!U73+'M_VENDITE PRODOTTI SOP'!T145)</f>
        <v>57.274999999999999</v>
      </c>
      <c r="U18" s="142">
        <f>(I_ACQUISTI!W19*I_ACQUISTI!$D19)*(I_ACQUISTI!V73+'M_VENDITE PRODOTTI SOP'!U145)</f>
        <v>57.274999999999999</v>
      </c>
      <c r="V18" s="142">
        <f>(I_ACQUISTI!X19*I_ACQUISTI!$D19)*(I_ACQUISTI!W73+'M_VENDITE PRODOTTI SOP'!V145)</f>
        <v>57.274999999999999</v>
      </c>
      <c r="W18" s="142">
        <f>(I_ACQUISTI!Y19*I_ACQUISTI!$D19)*(I_ACQUISTI!X73+'M_VENDITE PRODOTTI SOP'!W145)</f>
        <v>57.274999999999999</v>
      </c>
      <c r="X18" s="142">
        <f>(I_ACQUISTI!Z19*I_ACQUISTI!$D19)*(I_ACQUISTI!Y73+'M_VENDITE PRODOTTI SOP'!X145)</f>
        <v>57.274999999999999</v>
      </c>
      <c r="Y18" s="142">
        <f>(I_ACQUISTI!AA19*I_ACQUISTI!$D19)*(I_ACQUISTI!Z73+'M_VENDITE PRODOTTI SOP'!Y145)</f>
        <v>57.274999999999999</v>
      </c>
      <c r="Z18" s="142">
        <f>(I_ACQUISTI!AB19*I_ACQUISTI!$D19)*(I_ACQUISTI!AA73+'M_VENDITE PRODOTTI SOP'!Z145)</f>
        <v>57.274999999999999</v>
      </c>
      <c r="AA18" s="142">
        <f>(I_ACQUISTI!AC19*I_ACQUISTI!$D19)*(I_ACQUISTI!AB73+'M_VENDITE PRODOTTI SOP'!AA145)</f>
        <v>57.274999999999999</v>
      </c>
      <c r="AB18" s="142">
        <f>(I_ACQUISTI!AD19*I_ACQUISTI!$D19)*(I_ACQUISTI!AC73+'M_VENDITE PRODOTTI SOP'!AB145)</f>
        <v>57.274999999999999</v>
      </c>
      <c r="AC18" s="142">
        <f>(I_ACQUISTI!AE19*I_ACQUISTI!$D19)*(I_ACQUISTI!AD73+'M_VENDITE PRODOTTI SOP'!AC145)</f>
        <v>57.274999999999999</v>
      </c>
      <c r="AD18" s="142">
        <f>(I_ACQUISTI!AF19*I_ACQUISTI!$D19)*(I_ACQUISTI!AE73+'M_VENDITE PRODOTTI SOP'!AD145)</f>
        <v>57.274999999999999</v>
      </c>
      <c r="AE18" s="142">
        <f>(I_ACQUISTI!AG19*I_ACQUISTI!$D19)*(I_ACQUISTI!AF73+'M_VENDITE PRODOTTI SOP'!AE145)</f>
        <v>57.274999999999999</v>
      </c>
      <c r="AF18" s="142">
        <f>(I_ACQUISTI!AH19*I_ACQUISTI!$D19)*(I_ACQUISTI!AG73+'M_VENDITE PRODOTTI SOP'!AF145)</f>
        <v>57.274999999999999</v>
      </c>
      <c r="AG18" s="142">
        <f>(I_ACQUISTI!AI19*I_ACQUISTI!$D19)*(I_ACQUISTI!AH73+'M_VENDITE PRODOTTI SOP'!AG145)</f>
        <v>57.274999999999999</v>
      </c>
      <c r="AH18" s="142">
        <f>(I_ACQUISTI!AJ19*I_ACQUISTI!$D19)*(I_ACQUISTI!AI73+'M_VENDITE PRODOTTI SOP'!AH145)</f>
        <v>57.274999999999999</v>
      </c>
      <c r="AI18" s="142">
        <f>(I_ACQUISTI!AK19*I_ACQUISTI!$D19)*(I_ACQUISTI!AJ73+'M_VENDITE PRODOTTI SOP'!AI145)</f>
        <v>57.274999999999999</v>
      </c>
      <c r="AJ18" s="142">
        <f>(I_ACQUISTI!AL19*I_ACQUISTI!$D19)*(I_ACQUISTI!AK73+'M_VENDITE PRODOTTI SOP'!AJ145)</f>
        <v>57.274999999999999</v>
      </c>
      <c r="AK18" s="142">
        <f>(I_ACQUISTI!AM19*I_ACQUISTI!$D19)*(I_ACQUISTI!AL73+'M_VENDITE PRODOTTI SOP'!AK145)</f>
        <v>57.274999999999999</v>
      </c>
      <c r="AL18" s="142">
        <f>(I_ACQUISTI!AN19*I_ACQUISTI!$D19)*(I_ACQUISTI!AM73+'M_VENDITE PRODOTTI SOP'!AL145)</f>
        <v>57.274999999999999</v>
      </c>
      <c r="AM18" s="142">
        <f>(I_ACQUISTI!AO19*I_ACQUISTI!$D19)*(I_ACQUISTI!AN73+'M_VENDITE PRODOTTI SOP'!AM145)</f>
        <v>57.274999999999999</v>
      </c>
      <c r="AN18" s="29"/>
    </row>
    <row r="19" spans="3:40" x14ac:dyDescent="0.25">
      <c r="C19" s="28" t="str">
        <f>+I_ACQUISTI!C20</f>
        <v>Farmaco 17</v>
      </c>
      <c r="D19" s="142">
        <f>(I_ACQUISTI!F20*I_ACQUISTI!$D20)*(I_ACQUISTI!E74+'M_VENDITE PRODOTTI SOP'!D146)</f>
        <v>164.61</v>
      </c>
      <c r="E19" s="142">
        <f>(I_ACQUISTI!G20*I_ACQUISTI!$D20)*(I_ACQUISTI!F74+'M_VENDITE PRODOTTI SOP'!E146)</f>
        <v>164.61</v>
      </c>
      <c r="F19" s="142">
        <f>(I_ACQUISTI!H20*I_ACQUISTI!$D20)*(I_ACQUISTI!G74+'M_VENDITE PRODOTTI SOP'!F146)</f>
        <v>164.61</v>
      </c>
      <c r="G19" s="142">
        <f>(I_ACQUISTI!I20*I_ACQUISTI!$D20)*(I_ACQUISTI!H74+'M_VENDITE PRODOTTI SOP'!G146)</f>
        <v>164.61</v>
      </c>
      <c r="H19" s="142">
        <f>(I_ACQUISTI!J20*I_ACQUISTI!$D20)*(I_ACQUISTI!I74+'M_VENDITE PRODOTTI SOP'!H146)</f>
        <v>164.61</v>
      </c>
      <c r="I19" s="142">
        <f>(I_ACQUISTI!K20*I_ACQUISTI!$D20)*(I_ACQUISTI!J74+'M_VENDITE PRODOTTI SOP'!I146)</f>
        <v>164.61</v>
      </c>
      <c r="J19" s="142">
        <f>(I_ACQUISTI!L20*I_ACQUISTI!$D20)*(I_ACQUISTI!K74+'M_VENDITE PRODOTTI SOP'!J146)</f>
        <v>164.61</v>
      </c>
      <c r="K19" s="142">
        <f>(I_ACQUISTI!M20*I_ACQUISTI!$D20)*(I_ACQUISTI!L74+'M_VENDITE PRODOTTI SOP'!K146)</f>
        <v>164.61</v>
      </c>
      <c r="L19" s="142">
        <f>(I_ACQUISTI!N20*I_ACQUISTI!$D20)*(I_ACQUISTI!M74+'M_VENDITE PRODOTTI SOP'!L146)</f>
        <v>164.61</v>
      </c>
      <c r="M19" s="142">
        <f>(I_ACQUISTI!O20*I_ACQUISTI!$D20)*(I_ACQUISTI!N74+'M_VENDITE PRODOTTI SOP'!M146)</f>
        <v>164.61</v>
      </c>
      <c r="N19" s="142">
        <f>(I_ACQUISTI!P20*I_ACQUISTI!$D20)*(I_ACQUISTI!O74+'M_VENDITE PRODOTTI SOP'!N146)</f>
        <v>164.61</v>
      </c>
      <c r="O19" s="142">
        <f>(I_ACQUISTI!Q20*I_ACQUISTI!$D20)*(I_ACQUISTI!P74+'M_VENDITE PRODOTTI SOP'!O146)</f>
        <v>164.61</v>
      </c>
      <c r="P19" s="142">
        <f>(I_ACQUISTI!R20*I_ACQUISTI!$D20)*(I_ACQUISTI!Q74+'M_VENDITE PRODOTTI SOP'!P146)</f>
        <v>164.61</v>
      </c>
      <c r="Q19" s="142">
        <f>(I_ACQUISTI!S20*I_ACQUISTI!$D20)*(I_ACQUISTI!R74+'M_VENDITE PRODOTTI SOP'!Q146)</f>
        <v>164.61</v>
      </c>
      <c r="R19" s="142">
        <f>(I_ACQUISTI!T20*I_ACQUISTI!$D20)*(I_ACQUISTI!S74+'M_VENDITE PRODOTTI SOP'!R146)</f>
        <v>164.61</v>
      </c>
      <c r="S19" s="142">
        <f>(I_ACQUISTI!U20*I_ACQUISTI!$D20)*(I_ACQUISTI!T74+'M_VENDITE PRODOTTI SOP'!S146)</f>
        <v>164.61</v>
      </c>
      <c r="T19" s="142">
        <f>(I_ACQUISTI!V20*I_ACQUISTI!$D20)*(I_ACQUISTI!U74+'M_VENDITE PRODOTTI SOP'!T146)</f>
        <v>164.61</v>
      </c>
      <c r="U19" s="142">
        <f>(I_ACQUISTI!W20*I_ACQUISTI!$D20)*(I_ACQUISTI!V74+'M_VENDITE PRODOTTI SOP'!U146)</f>
        <v>164.61</v>
      </c>
      <c r="V19" s="142">
        <f>(I_ACQUISTI!X20*I_ACQUISTI!$D20)*(I_ACQUISTI!W74+'M_VENDITE PRODOTTI SOP'!V146)</f>
        <v>164.61</v>
      </c>
      <c r="W19" s="142">
        <f>(I_ACQUISTI!Y20*I_ACQUISTI!$D20)*(I_ACQUISTI!X74+'M_VENDITE PRODOTTI SOP'!W146)</f>
        <v>164.61</v>
      </c>
      <c r="X19" s="142">
        <f>(I_ACQUISTI!Z20*I_ACQUISTI!$D20)*(I_ACQUISTI!Y74+'M_VENDITE PRODOTTI SOP'!X146)</f>
        <v>164.61</v>
      </c>
      <c r="Y19" s="142">
        <f>(I_ACQUISTI!AA20*I_ACQUISTI!$D20)*(I_ACQUISTI!Z74+'M_VENDITE PRODOTTI SOP'!Y146)</f>
        <v>164.61</v>
      </c>
      <c r="Z19" s="142">
        <f>(I_ACQUISTI!AB20*I_ACQUISTI!$D20)*(I_ACQUISTI!AA74+'M_VENDITE PRODOTTI SOP'!Z146)</f>
        <v>164.61</v>
      </c>
      <c r="AA19" s="142">
        <f>(I_ACQUISTI!AC20*I_ACQUISTI!$D20)*(I_ACQUISTI!AB74+'M_VENDITE PRODOTTI SOP'!AA146)</f>
        <v>164.61</v>
      </c>
      <c r="AB19" s="142">
        <f>(I_ACQUISTI!AD20*I_ACQUISTI!$D20)*(I_ACQUISTI!AC74+'M_VENDITE PRODOTTI SOP'!AB146)</f>
        <v>164.61</v>
      </c>
      <c r="AC19" s="142">
        <f>(I_ACQUISTI!AE20*I_ACQUISTI!$D20)*(I_ACQUISTI!AD74+'M_VENDITE PRODOTTI SOP'!AC146)</f>
        <v>164.61</v>
      </c>
      <c r="AD19" s="142">
        <f>(I_ACQUISTI!AF20*I_ACQUISTI!$D20)*(I_ACQUISTI!AE74+'M_VENDITE PRODOTTI SOP'!AD146)</f>
        <v>164.61</v>
      </c>
      <c r="AE19" s="142">
        <f>(I_ACQUISTI!AG20*I_ACQUISTI!$D20)*(I_ACQUISTI!AF74+'M_VENDITE PRODOTTI SOP'!AE146)</f>
        <v>164.61</v>
      </c>
      <c r="AF19" s="142">
        <f>(I_ACQUISTI!AH20*I_ACQUISTI!$D20)*(I_ACQUISTI!AG74+'M_VENDITE PRODOTTI SOP'!AF146)</f>
        <v>164.61</v>
      </c>
      <c r="AG19" s="142">
        <f>(I_ACQUISTI!AI20*I_ACQUISTI!$D20)*(I_ACQUISTI!AH74+'M_VENDITE PRODOTTI SOP'!AG146)</f>
        <v>164.61</v>
      </c>
      <c r="AH19" s="142">
        <f>(I_ACQUISTI!AJ20*I_ACQUISTI!$D20)*(I_ACQUISTI!AI74+'M_VENDITE PRODOTTI SOP'!AH146)</f>
        <v>164.61</v>
      </c>
      <c r="AI19" s="142">
        <f>(I_ACQUISTI!AK20*I_ACQUISTI!$D20)*(I_ACQUISTI!AJ74+'M_VENDITE PRODOTTI SOP'!AI146)</f>
        <v>164.61</v>
      </c>
      <c r="AJ19" s="142">
        <f>(I_ACQUISTI!AL20*I_ACQUISTI!$D20)*(I_ACQUISTI!AK74+'M_VENDITE PRODOTTI SOP'!AJ146)</f>
        <v>164.61</v>
      </c>
      <c r="AK19" s="142">
        <f>(I_ACQUISTI!AM20*I_ACQUISTI!$D20)*(I_ACQUISTI!AL74+'M_VENDITE PRODOTTI SOP'!AK146)</f>
        <v>164.61</v>
      </c>
      <c r="AL19" s="142">
        <f>(I_ACQUISTI!AN20*I_ACQUISTI!$D20)*(I_ACQUISTI!AM74+'M_VENDITE PRODOTTI SOP'!AL146)</f>
        <v>164.61</v>
      </c>
      <c r="AM19" s="142">
        <f>(I_ACQUISTI!AO20*I_ACQUISTI!$D20)*(I_ACQUISTI!AN74+'M_VENDITE PRODOTTI SOP'!AM146)</f>
        <v>164.61</v>
      </c>
      <c r="AN19" s="29"/>
    </row>
    <row r="20" spans="3:40" x14ac:dyDescent="0.25">
      <c r="C20" s="28" t="str">
        <f>+I_ACQUISTI!C21</f>
        <v>Farmaco 18</v>
      </c>
      <c r="D20" s="142">
        <f>(I_ACQUISTI!F21*I_ACQUISTI!$D21)*(I_ACQUISTI!E75+'M_VENDITE PRODOTTI SOP'!D147)</f>
        <v>55.335000000000001</v>
      </c>
      <c r="E20" s="142">
        <f>(I_ACQUISTI!G21*I_ACQUISTI!$D21)*(I_ACQUISTI!F75+'M_VENDITE PRODOTTI SOP'!E147)</f>
        <v>55.335000000000001</v>
      </c>
      <c r="F20" s="142">
        <f>(I_ACQUISTI!H21*I_ACQUISTI!$D21)*(I_ACQUISTI!G75+'M_VENDITE PRODOTTI SOP'!F147)</f>
        <v>55.335000000000001</v>
      </c>
      <c r="G20" s="142">
        <f>(I_ACQUISTI!I21*I_ACQUISTI!$D21)*(I_ACQUISTI!H75+'M_VENDITE PRODOTTI SOP'!G147)</f>
        <v>55.335000000000001</v>
      </c>
      <c r="H20" s="142">
        <f>(I_ACQUISTI!J21*I_ACQUISTI!$D21)*(I_ACQUISTI!I75+'M_VENDITE PRODOTTI SOP'!H147)</f>
        <v>55.335000000000001</v>
      </c>
      <c r="I20" s="142">
        <f>(I_ACQUISTI!K21*I_ACQUISTI!$D21)*(I_ACQUISTI!J75+'M_VENDITE PRODOTTI SOP'!I147)</f>
        <v>55.335000000000001</v>
      </c>
      <c r="J20" s="142">
        <f>(I_ACQUISTI!L21*I_ACQUISTI!$D21)*(I_ACQUISTI!K75+'M_VENDITE PRODOTTI SOP'!J147)</f>
        <v>55.335000000000001</v>
      </c>
      <c r="K20" s="142">
        <f>(I_ACQUISTI!M21*I_ACQUISTI!$D21)*(I_ACQUISTI!L75+'M_VENDITE PRODOTTI SOP'!K147)</f>
        <v>55.335000000000001</v>
      </c>
      <c r="L20" s="142">
        <f>(I_ACQUISTI!N21*I_ACQUISTI!$D21)*(I_ACQUISTI!M75+'M_VENDITE PRODOTTI SOP'!L147)</f>
        <v>55.335000000000001</v>
      </c>
      <c r="M20" s="142">
        <f>(I_ACQUISTI!O21*I_ACQUISTI!$D21)*(I_ACQUISTI!N75+'M_VENDITE PRODOTTI SOP'!M147)</f>
        <v>55.335000000000001</v>
      </c>
      <c r="N20" s="142">
        <f>(I_ACQUISTI!P21*I_ACQUISTI!$D21)*(I_ACQUISTI!O75+'M_VENDITE PRODOTTI SOP'!N147)</f>
        <v>55.335000000000001</v>
      </c>
      <c r="O20" s="142">
        <f>(I_ACQUISTI!Q21*I_ACQUISTI!$D21)*(I_ACQUISTI!P75+'M_VENDITE PRODOTTI SOP'!O147)</f>
        <v>55.335000000000001</v>
      </c>
      <c r="P20" s="142">
        <f>(I_ACQUISTI!R21*I_ACQUISTI!$D21)*(I_ACQUISTI!Q75+'M_VENDITE PRODOTTI SOP'!P147)</f>
        <v>55.335000000000001</v>
      </c>
      <c r="Q20" s="142">
        <f>(I_ACQUISTI!S21*I_ACQUISTI!$D21)*(I_ACQUISTI!R75+'M_VENDITE PRODOTTI SOP'!Q147)</f>
        <v>55.335000000000001</v>
      </c>
      <c r="R20" s="142">
        <f>(I_ACQUISTI!T21*I_ACQUISTI!$D21)*(I_ACQUISTI!S75+'M_VENDITE PRODOTTI SOP'!R147)</f>
        <v>55.335000000000001</v>
      </c>
      <c r="S20" s="142">
        <f>(I_ACQUISTI!U21*I_ACQUISTI!$D21)*(I_ACQUISTI!T75+'M_VENDITE PRODOTTI SOP'!S147)</f>
        <v>55.335000000000001</v>
      </c>
      <c r="T20" s="142">
        <f>(I_ACQUISTI!V21*I_ACQUISTI!$D21)*(I_ACQUISTI!U75+'M_VENDITE PRODOTTI SOP'!T147)</f>
        <v>55.335000000000001</v>
      </c>
      <c r="U20" s="142">
        <f>(I_ACQUISTI!W21*I_ACQUISTI!$D21)*(I_ACQUISTI!V75+'M_VENDITE PRODOTTI SOP'!U147)</f>
        <v>55.335000000000001</v>
      </c>
      <c r="V20" s="142">
        <f>(I_ACQUISTI!X21*I_ACQUISTI!$D21)*(I_ACQUISTI!W75+'M_VENDITE PRODOTTI SOP'!V147)</f>
        <v>55.335000000000001</v>
      </c>
      <c r="W20" s="142">
        <f>(I_ACQUISTI!Y21*I_ACQUISTI!$D21)*(I_ACQUISTI!X75+'M_VENDITE PRODOTTI SOP'!W147)</f>
        <v>55.335000000000001</v>
      </c>
      <c r="X20" s="142">
        <f>(I_ACQUISTI!Z21*I_ACQUISTI!$D21)*(I_ACQUISTI!Y75+'M_VENDITE PRODOTTI SOP'!X147)</f>
        <v>55.335000000000001</v>
      </c>
      <c r="Y20" s="142">
        <f>(I_ACQUISTI!AA21*I_ACQUISTI!$D21)*(I_ACQUISTI!Z75+'M_VENDITE PRODOTTI SOP'!Y147)</f>
        <v>55.335000000000001</v>
      </c>
      <c r="Z20" s="142">
        <f>(I_ACQUISTI!AB21*I_ACQUISTI!$D21)*(I_ACQUISTI!AA75+'M_VENDITE PRODOTTI SOP'!Z147)</f>
        <v>55.335000000000001</v>
      </c>
      <c r="AA20" s="142">
        <f>(I_ACQUISTI!AC21*I_ACQUISTI!$D21)*(I_ACQUISTI!AB75+'M_VENDITE PRODOTTI SOP'!AA147)</f>
        <v>55.335000000000001</v>
      </c>
      <c r="AB20" s="142">
        <f>(I_ACQUISTI!AD21*I_ACQUISTI!$D21)*(I_ACQUISTI!AC75+'M_VENDITE PRODOTTI SOP'!AB147)</f>
        <v>55.335000000000001</v>
      </c>
      <c r="AC20" s="142">
        <f>(I_ACQUISTI!AE21*I_ACQUISTI!$D21)*(I_ACQUISTI!AD75+'M_VENDITE PRODOTTI SOP'!AC147)</f>
        <v>55.335000000000001</v>
      </c>
      <c r="AD20" s="142">
        <f>(I_ACQUISTI!AF21*I_ACQUISTI!$D21)*(I_ACQUISTI!AE75+'M_VENDITE PRODOTTI SOP'!AD147)</f>
        <v>55.335000000000001</v>
      </c>
      <c r="AE20" s="142">
        <f>(I_ACQUISTI!AG21*I_ACQUISTI!$D21)*(I_ACQUISTI!AF75+'M_VENDITE PRODOTTI SOP'!AE147)</f>
        <v>55.335000000000001</v>
      </c>
      <c r="AF20" s="142">
        <f>(I_ACQUISTI!AH21*I_ACQUISTI!$D21)*(I_ACQUISTI!AG75+'M_VENDITE PRODOTTI SOP'!AF147)</f>
        <v>55.335000000000001</v>
      </c>
      <c r="AG20" s="142">
        <f>(I_ACQUISTI!AI21*I_ACQUISTI!$D21)*(I_ACQUISTI!AH75+'M_VENDITE PRODOTTI SOP'!AG147)</f>
        <v>55.335000000000001</v>
      </c>
      <c r="AH20" s="142">
        <f>(I_ACQUISTI!AJ21*I_ACQUISTI!$D21)*(I_ACQUISTI!AI75+'M_VENDITE PRODOTTI SOP'!AH147)</f>
        <v>55.335000000000001</v>
      </c>
      <c r="AI20" s="142">
        <f>(I_ACQUISTI!AK21*I_ACQUISTI!$D21)*(I_ACQUISTI!AJ75+'M_VENDITE PRODOTTI SOP'!AI147)</f>
        <v>55.335000000000001</v>
      </c>
      <c r="AJ20" s="142">
        <f>(I_ACQUISTI!AL21*I_ACQUISTI!$D21)*(I_ACQUISTI!AK75+'M_VENDITE PRODOTTI SOP'!AJ147)</f>
        <v>55.335000000000001</v>
      </c>
      <c r="AK20" s="142">
        <f>(I_ACQUISTI!AM21*I_ACQUISTI!$D21)*(I_ACQUISTI!AL75+'M_VENDITE PRODOTTI SOP'!AK147)</f>
        <v>55.335000000000001</v>
      </c>
      <c r="AL20" s="142">
        <f>(I_ACQUISTI!AN21*I_ACQUISTI!$D21)*(I_ACQUISTI!AM75+'M_VENDITE PRODOTTI SOP'!AL147)</f>
        <v>55.335000000000001</v>
      </c>
      <c r="AM20" s="142">
        <f>(I_ACQUISTI!AO21*I_ACQUISTI!$D21)*(I_ACQUISTI!AN75+'M_VENDITE PRODOTTI SOP'!AM147)</f>
        <v>55.335000000000001</v>
      </c>
      <c r="AN20" s="29"/>
    </row>
    <row r="21" spans="3:40" x14ac:dyDescent="0.25">
      <c r="C21" s="28" t="str">
        <f>+I_ACQUISTI!C22</f>
        <v>Farmaco 19</v>
      </c>
      <c r="D21" s="142">
        <f>(I_ACQUISTI!F22*I_ACQUISTI!$D22)*(I_ACQUISTI!E76+'M_VENDITE PRODOTTI SOP'!D148)</f>
        <v>28.4115</v>
      </c>
      <c r="E21" s="142">
        <f>(I_ACQUISTI!G22*I_ACQUISTI!$D22)*(I_ACQUISTI!F76+'M_VENDITE PRODOTTI SOP'!E148)</f>
        <v>28.4115</v>
      </c>
      <c r="F21" s="142">
        <f>(I_ACQUISTI!H22*I_ACQUISTI!$D22)*(I_ACQUISTI!G76+'M_VENDITE PRODOTTI SOP'!F148)</f>
        <v>28.4115</v>
      </c>
      <c r="G21" s="142">
        <f>(I_ACQUISTI!I22*I_ACQUISTI!$D22)*(I_ACQUISTI!H76+'M_VENDITE PRODOTTI SOP'!G148)</f>
        <v>28.4115</v>
      </c>
      <c r="H21" s="142">
        <f>(I_ACQUISTI!J22*I_ACQUISTI!$D22)*(I_ACQUISTI!I76+'M_VENDITE PRODOTTI SOP'!H148)</f>
        <v>28.4115</v>
      </c>
      <c r="I21" s="142">
        <f>(I_ACQUISTI!K22*I_ACQUISTI!$D22)*(I_ACQUISTI!J76+'M_VENDITE PRODOTTI SOP'!I148)</f>
        <v>28.4115</v>
      </c>
      <c r="J21" s="142">
        <f>(I_ACQUISTI!L22*I_ACQUISTI!$D22)*(I_ACQUISTI!K76+'M_VENDITE PRODOTTI SOP'!J148)</f>
        <v>28.4115</v>
      </c>
      <c r="K21" s="142">
        <f>(I_ACQUISTI!M22*I_ACQUISTI!$D22)*(I_ACQUISTI!L76+'M_VENDITE PRODOTTI SOP'!K148)</f>
        <v>28.4115</v>
      </c>
      <c r="L21" s="142">
        <f>(I_ACQUISTI!N22*I_ACQUISTI!$D22)*(I_ACQUISTI!M76+'M_VENDITE PRODOTTI SOP'!L148)</f>
        <v>28.4115</v>
      </c>
      <c r="M21" s="142">
        <f>(I_ACQUISTI!O22*I_ACQUISTI!$D22)*(I_ACQUISTI!N76+'M_VENDITE PRODOTTI SOP'!M148)</f>
        <v>28.4115</v>
      </c>
      <c r="N21" s="142">
        <f>(I_ACQUISTI!P22*I_ACQUISTI!$D22)*(I_ACQUISTI!O76+'M_VENDITE PRODOTTI SOP'!N148)</f>
        <v>28.4115</v>
      </c>
      <c r="O21" s="142">
        <f>(I_ACQUISTI!Q22*I_ACQUISTI!$D22)*(I_ACQUISTI!P76+'M_VENDITE PRODOTTI SOP'!O148)</f>
        <v>28.4115</v>
      </c>
      <c r="P21" s="142">
        <f>(I_ACQUISTI!R22*I_ACQUISTI!$D22)*(I_ACQUISTI!Q76+'M_VENDITE PRODOTTI SOP'!P148)</f>
        <v>28.4115</v>
      </c>
      <c r="Q21" s="142">
        <f>(I_ACQUISTI!S22*I_ACQUISTI!$D22)*(I_ACQUISTI!R76+'M_VENDITE PRODOTTI SOP'!Q148)</f>
        <v>28.4115</v>
      </c>
      <c r="R21" s="142">
        <f>(I_ACQUISTI!T22*I_ACQUISTI!$D22)*(I_ACQUISTI!S76+'M_VENDITE PRODOTTI SOP'!R148)</f>
        <v>28.4115</v>
      </c>
      <c r="S21" s="142">
        <f>(I_ACQUISTI!U22*I_ACQUISTI!$D22)*(I_ACQUISTI!T76+'M_VENDITE PRODOTTI SOP'!S148)</f>
        <v>28.4115</v>
      </c>
      <c r="T21" s="142">
        <f>(I_ACQUISTI!V22*I_ACQUISTI!$D22)*(I_ACQUISTI!U76+'M_VENDITE PRODOTTI SOP'!T148)</f>
        <v>28.4115</v>
      </c>
      <c r="U21" s="142">
        <f>(I_ACQUISTI!W22*I_ACQUISTI!$D22)*(I_ACQUISTI!V76+'M_VENDITE PRODOTTI SOP'!U148)</f>
        <v>28.4115</v>
      </c>
      <c r="V21" s="142">
        <f>(I_ACQUISTI!X22*I_ACQUISTI!$D22)*(I_ACQUISTI!W76+'M_VENDITE PRODOTTI SOP'!V148)</f>
        <v>28.4115</v>
      </c>
      <c r="W21" s="142">
        <f>(I_ACQUISTI!Y22*I_ACQUISTI!$D22)*(I_ACQUISTI!X76+'M_VENDITE PRODOTTI SOP'!W148)</f>
        <v>28.4115</v>
      </c>
      <c r="X21" s="142">
        <f>(I_ACQUISTI!Z22*I_ACQUISTI!$D22)*(I_ACQUISTI!Y76+'M_VENDITE PRODOTTI SOP'!X148)</f>
        <v>28.4115</v>
      </c>
      <c r="Y21" s="142">
        <f>(I_ACQUISTI!AA22*I_ACQUISTI!$D22)*(I_ACQUISTI!Z76+'M_VENDITE PRODOTTI SOP'!Y148)</f>
        <v>28.4115</v>
      </c>
      <c r="Z21" s="142">
        <f>(I_ACQUISTI!AB22*I_ACQUISTI!$D22)*(I_ACQUISTI!AA76+'M_VENDITE PRODOTTI SOP'!Z148)</f>
        <v>28.4115</v>
      </c>
      <c r="AA21" s="142">
        <f>(I_ACQUISTI!AC22*I_ACQUISTI!$D22)*(I_ACQUISTI!AB76+'M_VENDITE PRODOTTI SOP'!AA148)</f>
        <v>28.4115</v>
      </c>
      <c r="AB21" s="142">
        <f>(I_ACQUISTI!AD22*I_ACQUISTI!$D22)*(I_ACQUISTI!AC76+'M_VENDITE PRODOTTI SOP'!AB148)</f>
        <v>28.4115</v>
      </c>
      <c r="AC21" s="142">
        <f>(I_ACQUISTI!AE22*I_ACQUISTI!$D22)*(I_ACQUISTI!AD76+'M_VENDITE PRODOTTI SOP'!AC148)</f>
        <v>28.4115</v>
      </c>
      <c r="AD21" s="142">
        <f>(I_ACQUISTI!AF22*I_ACQUISTI!$D22)*(I_ACQUISTI!AE76+'M_VENDITE PRODOTTI SOP'!AD148)</f>
        <v>28.4115</v>
      </c>
      <c r="AE21" s="142">
        <f>(I_ACQUISTI!AG22*I_ACQUISTI!$D22)*(I_ACQUISTI!AF76+'M_VENDITE PRODOTTI SOP'!AE148)</f>
        <v>28.4115</v>
      </c>
      <c r="AF21" s="142">
        <f>(I_ACQUISTI!AH22*I_ACQUISTI!$D22)*(I_ACQUISTI!AG76+'M_VENDITE PRODOTTI SOP'!AF148)</f>
        <v>28.4115</v>
      </c>
      <c r="AG21" s="142">
        <f>(I_ACQUISTI!AI22*I_ACQUISTI!$D22)*(I_ACQUISTI!AH76+'M_VENDITE PRODOTTI SOP'!AG148)</f>
        <v>28.4115</v>
      </c>
      <c r="AH21" s="142">
        <f>(I_ACQUISTI!AJ22*I_ACQUISTI!$D22)*(I_ACQUISTI!AI76+'M_VENDITE PRODOTTI SOP'!AH148)</f>
        <v>28.4115</v>
      </c>
      <c r="AI21" s="142">
        <f>(I_ACQUISTI!AK22*I_ACQUISTI!$D22)*(I_ACQUISTI!AJ76+'M_VENDITE PRODOTTI SOP'!AI148)</f>
        <v>28.4115</v>
      </c>
      <c r="AJ21" s="142">
        <f>(I_ACQUISTI!AL22*I_ACQUISTI!$D22)*(I_ACQUISTI!AK76+'M_VENDITE PRODOTTI SOP'!AJ148)</f>
        <v>28.4115</v>
      </c>
      <c r="AK21" s="142">
        <f>(I_ACQUISTI!AM22*I_ACQUISTI!$D22)*(I_ACQUISTI!AL76+'M_VENDITE PRODOTTI SOP'!AK148)</f>
        <v>28.4115</v>
      </c>
      <c r="AL21" s="142">
        <f>(I_ACQUISTI!AN22*I_ACQUISTI!$D22)*(I_ACQUISTI!AM76+'M_VENDITE PRODOTTI SOP'!AL148)</f>
        <v>28.4115</v>
      </c>
      <c r="AM21" s="142">
        <f>(I_ACQUISTI!AO22*I_ACQUISTI!$D22)*(I_ACQUISTI!AN76+'M_VENDITE PRODOTTI SOP'!AM148)</f>
        <v>28.4115</v>
      </c>
      <c r="AN21" s="29"/>
    </row>
    <row r="22" spans="3:40" x14ac:dyDescent="0.25">
      <c r="C22" s="28" t="str">
        <f>+I_ACQUISTI!C23</f>
        <v>Farmaco 20</v>
      </c>
      <c r="D22" s="142">
        <f>(I_ACQUISTI!F23*I_ACQUISTI!$D23)*(I_ACQUISTI!E77+'M_VENDITE PRODOTTI SOP'!D149)</f>
        <v>38.902499999999996</v>
      </c>
      <c r="E22" s="142">
        <f>(I_ACQUISTI!G23*I_ACQUISTI!$D23)*(I_ACQUISTI!F77+'M_VENDITE PRODOTTI SOP'!E149)</f>
        <v>38.902499999999996</v>
      </c>
      <c r="F22" s="142">
        <f>(I_ACQUISTI!H23*I_ACQUISTI!$D23)*(I_ACQUISTI!G77+'M_VENDITE PRODOTTI SOP'!F149)</f>
        <v>38.902499999999996</v>
      </c>
      <c r="G22" s="142">
        <f>(I_ACQUISTI!I23*I_ACQUISTI!$D23)*(I_ACQUISTI!H77+'M_VENDITE PRODOTTI SOP'!G149)</f>
        <v>38.902499999999996</v>
      </c>
      <c r="H22" s="142">
        <f>(I_ACQUISTI!J23*I_ACQUISTI!$D23)*(I_ACQUISTI!I77+'M_VENDITE PRODOTTI SOP'!H149)</f>
        <v>38.902499999999996</v>
      </c>
      <c r="I22" s="142">
        <f>(I_ACQUISTI!K23*I_ACQUISTI!$D23)*(I_ACQUISTI!J77+'M_VENDITE PRODOTTI SOP'!I149)</f>
        <v>38.902499999999996</v>
      </c>
      <c r="J22" s="142">
        <f>(I_ACQUISTI!L23*I_ACQUISTI!$D23)*(I_ACQUISTI!K77+'M_VENDITE PRODOTTI SOP'!J149)</f>
        <v>38.902499999999996</v>
      </c>
      <c r="K22" s="142">
        <f>(I_ACQUISTI!M23*I_ACQUISTI!$D23)*(I_ACQUISTI!L77+'M_VENDITE PRODOTTI SOP'!K149)</f>
        <v>38.902499999999996</v>
      </c>
      <c r="L22" s="142">
        <f>(I_ACQUISTI!N23*I_ACQUISTI!$D23)*(I_ACQUISTI!M77+'M_VENDITE PRODOTTI SOP'!L149)</f>
        <v>38.902499999999996</v>
      </c>
      <c r="M22" s="142">
        <f>(I_ACQUISTI!O23*I_ACQUISTI!$D23)*(I_ACQUISTI!N77+'M_VENDITE PRODOTTI SOP'!M149)</f>
        <v>38.902499999999996</v>
      </c>
      <c r="N22" s="142">
        <f>(I_ACQUISTI!P23*I_ACQUISTI!$D23)*(I_ACQUISTI!O77+'M_VENDITE PRODOTTI SOP'!N149)</f>
        <v>38.902499999999996</v>
      </c>
      <c r="O22" s="142">
        <f>(I_ACQUISTI!Q23*I_ACQUISTI!$D23)*(I_ACQUISTI!P77+'M_VENDITE PRODOTTI SOP'!O149)</f>
        <v>38.902499999999996</v>
      </c>
      <c r="P22" s="142">
        <f>(I_ACQUISTI!R23*I_ACQUISTI!$D23)*(I_ACQUISTI!Q77+'M_VENDITE PRODOTTI SOP'!P149)</f>
        <v>38.902499999999996</v>
      </c>
      <c r="Q22" s="142">
        <f>(I_ACQUISTI!S23*I_ACQUISTI!$D23)*(I_ACQUISTI!R77+'M_VENDITE PRODOTTI SOP'!Q149)</f>
        <v>38.902499999999996</v>
      </c>
      <c r="R22" s="142">
        <f>(I_ACQUISTI!T23*I_ACQUISTI!$D23)*(I_ACQUISTI!S77+'M_VENDITE PRODOTTI SOP'!R149)</f>
        <v>38.902499999999996</v>
      </c>
      <c r="S22" s="142">
        <f>(I_ACQUISTI!U23*I_ACQUISTI!$D23)*(I_ACQUISTI!T77+'M_VENDITE PRODOTTI SOP'!S149)</f>
        <v>38.902499999999996</v>
      </c>
      <c r="T22" s="142">
        <f>(I_ACQUISTI!V23*I_ACQUISTI!$D23)*(I_ACQUISTI!U77+'M_VENDITE PRODOTTI SOP'!T149)</f>
        <v>38.902499999999996</v>
      </c>
      <c r="U22" s="142">
        <f>(I_ACQUISTI!W23*I_ACQUISTI!$D23)*(I_ACQUISTI!V77+'M_VENDITE PRODOTTI SOP'!U149)</f>
        <v>38.902499999999996</v>
      </c>
      <c r="V22" s="142">
        <f>(I_ACQUISTI!X23*I_ACQUISTI!$D23)*(I_ACQUISTI!W77+'M_VENDITE PRODOTTI SOP'!V149)</f>
        <v>38.902499999999996</v>
      </c>
      <c r="W22" s="142">
        <f>(I_ACQUISTI!Y23*I_ACQUISTI!$D23)*(I_ACQUISTI!X77+'M_VENDITE PRODOTTI SOP'!W149)</f>
        <v>38.902499999999996</v>
      </c>
      <c r="X22" s="142">
        <f>(I_ACQUISTI!Z23*I_ACQUISTI!$D23)*(I_ACQUISTI!Y77+'M_VENDITE PRODOTTI SOP'!X149)</f>
        <v>38.902499999999996</v>
      </c>
      <c r="Y22" s="142">
        <f>(I_ACQUISTI!AA23*I_ACQUISTI!$D23)*(I_ACQUISTI!Z77+'M_VENDITE PRODOTTI SOP'!Y149)</f>
        <v>38.902499999999996</v>
      </c>
      <c r="Z22" s="142">
        <f>(I_ACQUISTI!AB23*I_ACQUISTI!$D23)*(I_ACQUISTI!AA77+'M_VENDITE PRODOTTI SOP'!Z149)</f>
        <v>38.902499999999996</v>
      </c>
      <c r="AA22" s="142">
        <f>(I_ACQUISTI!AC23*I_ACQUISTI!$D23)*(I_ACQUISTI!AB77+'M_VENDITE PRODOTTI SOP'!AA149)</f>
        <v>38.902499999999996</v>
      </c>
      <c r="AB22" s="142">
        <f>(I_ACQUISTI!AD23*I_ACQUISTI!$D23)*(I_ACQUISTI!AC77+'M_VENDITE PRODOTTI SOP'!AB149)</f>
        <v>38.902499999999996</v>
      </c>
      <c r="AC22" s="142">
        <f>(I_ACQUISTI!AE23*I_ACQUISTI!$D23)*(I_ACQUISTI!AD77+'M_VENDITE PRODOTTI SOP'!AC149)</f>
        <v>38.902499999999996</v>
      </c>
      <c r="AD22" s="142">
        <f>(I_ACQUISTI!AF23*I_ACQUISTI!$D23)*(I_ACQUISTI!AE77+'M_VENDITE PRODOTTI SOP'!AD149)</f>
        <v>38.902499999999996</v>
      </c>
      <c r="AE22" s="142">
        <f>(I_ACQUISTI!AG23*I_ACQUISTI!$D23)*(I_ACQUISTI!AF77+'M_VENDITE PRODOTTI SOP'!AE149)</f>
        <v>38.902499999999996</v>
      </c>
      <c r="AF22" s="142">
        <f>(I_ACQUISTI!AH23*I_ACQUISTI!$D23)*(I_ACQUISTI!AG77+'M_VENDITE PRODOTTI SOP'!AF149)</f>
        <v>38.902499999999996</v>
      </c>
      <c r="AG22" s="142">
        <f>(I_ACQUISTI!AI23*I_ACQUISTI!$D23)*(I_ACQUISTI!AH77+'M_VENDITE PRODOTTI SOP'!AG149)</f>
        <v>38.902499999999996</v>
      </c>
      <c r="AH22" s="142">
        <f>(I_ACQUISTI!AJ23*I_ACQUISTI!$D23)*(I_ACQUISTI!AI77+'M_VENDITE PRODOTTI SOP'!AH149)</f>
        <v>38.902499999999996</v>
      </c>
      <c r="AI22" s="142">
        <f>(I_ACQUISTI!AK23*I_ACQUISTI!$D23)*(I_ACQUISTI!AJ77+'M_VENDITE PRODOTTI SOP'!AI149)</f>
        <v>38.902499999999996</v>
      </c>
      <c r="AJ22" s="142">
        <f>(I_ACQUISTI!AL23*I_ACQUISTI!$D23)*(I_ACQUISTI!AK77+'M_VENDITE PRODOTTI SOP'!AJ149)</f>
        <v>38.902499999999996</v>
      </c>
      <c r="AK22" s="142">
        <f>(I_ACQUISTI!AM23*I_ACQUISTI!$D23)*(I_ACQUISTI!AL77+'M_VENDITE PRODOTTI SOP'!AK149)</f>
        <v>38.902499999999996</v>
      </c>
      <c r="AL22" s="142">
        <f>(I_ACQUISTI!AN23*I_ACQUISTI!$D23)*(I_ACQUISTI!AM77+'M_VENDITE PRODOTTI SOP'!AL149)</f>
        <v>38.902499999999996</v>
      </c>
      <c r="AM22" s="142">
        <f>(I_ACQUISTI!AO23*I_ACQUISTI!$D23)*(I_ACQUISTI!AN77+'M_VENDITE PRODOTTI SOP'!AM149)</f>
        <v>38.902499999999996</v>
      </c>
      <c r="AN22" s="29"/>
    </row>
    <row r="23" spans="3:40" x14ac:dyDescent="0.25">
      <c r="C23" s="28" t="str">
        <f>+I_ACQUISTI!C24</f>
        <v>Farmaco 21</v>
      </c>
      <c r="D23" s="142">
        <f>(I_ACQUISTI!F24*I_ACQUISTI!$D24)*(I_ACQUISTI!E78+'M_VENDITE PRODOTTI SOP'!D180)</f>
        <v>29.925000000000001</v>
      </c>
      <c r="E23" s="142">
        <f>(I_ACQUISTI!G24*I_ACQUISTI!$D24)*(I_ACQUISTI!F78+'M_VENDITE PRODOTTI SOP'!E180)</f>
        <v>29.925000000000001</v>
      </c>
      <c r="F23" s="142">
        <f>(I_ACQUISTI!H24*I_ACQUISTI!$D24)*(I_ACQUISTI!G78+'M_VENDITE PRODOTTI SOP'!F180)</f>
        <v>29.925000000000001</v>
      </c>
      <c r="G23" s="142">
        <f>(I_ACQUISTI!I24*I_ACQUISTI!$D24)*(I_ACQUISTI!H78+'M_VENDITE PRODOTTI SOP'!G180)</f>
        <v>29.925000000000001</v>
      </c>
      <c r="H23" s="142">
        <f>(I_ACQUISTI!J24*I_ACQUISTI!$D24)*(I_ACQUISTI!I78+'M_VENDITE PRODOTTI SOP'!H180)</f>
        <v>29.925000000000001</v>
      </c>
      <c r="I23" s="142">
        <f>(I_ACQUISTI!K24*I_ACQUISTI!$D24)*(I_ACQUISTI!J78+'M_VENDITE PRODOTTI SOP'!I180)</f>
        <v>29.925000000000001</v>
      </c>
      <c r="J23" s="142">
        <f>(I_ACQUISTI!L24*I_ACQUISTI!$D24)*(I_ACQUISTI!K78+'M_VENDITE PRODOTTI SOP'!J180)</f>
        <v>29.925000000000001</v>
      </c>
      <c r="K23" s="142">
        <f>(I_ACQUISTI!M24*I_ACQUISTI!$D24)*(I_ACQUISTI!L78+'M_VENDITE PRODOTTI SOP'!K180)</f>
        <v>29.925000000000001</v>
      </c>
      <c r="L23" s="142">
        <f>(I_ACQUISTI!N24*I_ACQUISTI!$D24)*(I_ACQUISTI!M78+'M_VENDITE PRODOTTI SOP'!L180)</f>
        <v>29.925000000000001</v>
      </c>
      <c r="M23" s="142">
        <f>(I_ACQUISTI!O24*I_ACQUISTI!$D24)*(I_ACQUISTI!N78+'M_VENDITE PRODOTTI SOP'!M180)</f>
        <v>29.925000000000001</v>
      </c>
      <c r="N23" s="142">
        <f>(I_ACQUISTI!P24*I_ACQUISTI!$D24)*(I_ACQUISTI!O78+'M_VENDITE PRODOTTI SOP'!N180)</f>
        <v>29.925000000000001</v>
      </c>
      <c r="O23" s="142">
        <f>(I_ACQUISTI!Q24*I_ACQUISTI!$D24)*(I_ACQUISTI!P78+'M_VENDITE PRODOTTI SOP'!O180)</f>
        <v>29.925000000000001</v>
      </c>
      <c r="P23" s="142">
        <f>(I_ACQUISTI!R24*I_ACQUISTI!$D24)*(I_ACQUISTI!Q78+'M_VENDITE PRODOTTI SOP'!P180)</f>
        <v>29.925000000000001</v>
      </c>
      <c r="Q23" s="142">
        <f>(I_ACQUISTI!S24*I_ACQUISTI!$D24)*(I_ACQUISTI!R78+'M_VENDITE PRODOTTI SOP'!Q180)</f>
        <v>29.925000000000001</v>
      </c>
      <c r="R23" s="142">
        <f>(I_ACQUISTI!T24*I_ACQUISTI!$D24)*(I_ACQUISTI!S78+'M_VENDITE PRODOTTI SOP'!R180)</f>
        <v>29.925000000000001</v>
      </c>
      <c r="S23" s="142">
        <f>(I_ACQUISTI!U24*I_ACQUISTI!$D24)*(I_ACQUISTI!T78+'M_VENDITE PRODOTTI SOP'!S180)</f>
        <v>29.925000000000001</v>
      </c>
      <c r="T23" s="142">
        <f>(I_ACQUISTI!V24*I_ACQUISTI!$D24)*(I_ACQUISTI!U78+'M_VENDITE PRODOTTI SOP'!T180)</f>
        <v>29.925000000000001</v>
      </c>
      <c r="U23" s="142">
        <f>(I_ACQUISTI!W24*I_ACQUISTI!$D24)*(I_ACQUISTI!V78+'M_VENDITE PRODOTTI SOP'!U180)</f>
        <v>29.925000000000001</v>
      </c>
      <c r="V23" s="142">
        <f>(I_ACQUISTI!X24*I_ACQUISTI!$D24)*(I_ACQUISTI!W78+'M_VENDITE PRODOTTI SOP'!V180)</f>
        <v>29.925000000000001</v>
      </c>
      <c r="W23" s="142">
        <f>(I_ACQUISTI!Y24*I_ACQUISTI!$D24)*(I_ACQUISTI!X78+'M_VENDITE PRODOTTI SOP'!W180)</f>
        <v>29.925000000000001</v>
      </c>
      <c r="X23" s="142">
        <f>(I_ACQUISTI!Z24*I_ACQUISTI!$D24)*(I_ACQUISTI!Y78+'M_VENDITE PRODOTTI SOP'!X180)</f>
        <v>29.925000000000001</v>
      </c>
      <c r="Y23" s="142">
        <f>(I_ACQUISTI!AA24*I_ACQUISTI!$D24)*(I_ACQUISTI!Z78+'M_VENDITE PRODOTTI SOP'!Y180)</f>
        <v>29.925000000000001</v>
      </c>
      <c r="Z23" s="142">
        <f>(I_ACQUISTI!AB24*I_ACQUISTI!$D24)*(I_ACQUISTI!AA78+'M_VENDITE PRODOTTI SOP'!Z180)</f>
        <v>29.925000000000001</v>
      </c>
      <c r="AA23" s="142">
        <f>(I_ACQUISTI!AC24*I_ACQUISTI!$D24)*(I_ACQUISTI!AB78+'M_VENDITE PRODOTTI SOP'!AA180)</f>
        <v>29.925000000000001</v>
      </c>
      <c r="AB23" s="142">
        <f>(I_ACQUISTI!AD24*I_ACQUISTI!$D24)*(I_ACQUISTI!AC78+'M_VENDITE PRODOTTI SOP'!AB180)</f>
        <v>29.925000000000001</v>
      </c>
      <c r="AC23" s="142">
        <f>(I_ACQUISTI!AE24*I_ACQUISTI!$D24)*(I_ACQUISTI!AD78+'M_VENDITE PRODOTTI SOP'!AC180)</f>
        <v>29.925000000000001</v>
      </c>
      <c r="AD23" s="142">
        <f>(I_ACQUISTI!AF24*I_ACQUISTI!$D24)*(I_ACQUISTI!AE78+'M_VENDITE PRODOTTI SOP'!AD180)</f>
        <v>29.925000000000001</v>
      </c>
      <c r="AE23" s="142">
        <f>(I_ACQUISTI!AG24*I_ACQUISTI!$D24)*(I_ACQUISTI!AF78+'M_VENDITE PRODOTTI SOP'!AE180)</f>
        <v>29.925000000000001</v>
      </c>
      <c r="AF23" s="142">
        <f>(I_ACQUISTI!AH24*I_ACQUISTI!$D24)*(I_ACQUISTI!AG78+'M_VENDITE PRODOTTI SOP'!AF180)</f>
        <v>29.925000000000001</v>
      </c>
      <c r="AG23" s="142">
        <f>(I_ACQUISTI!AI24*I_ACQUISTI!$D24)*(I_ACQUISTI!AH78+'M_VENDITE PRODOTTI SOP'!AG180)</f>
        <v>29.925000000000001</v>
      </c>
      <c r="AH23" s="142">
        <f>(I_ACQUISTI!AJ24*I_ACQUISTI!$D24)*(I_ACQUISTI!AI78+'M_VENDITE PRODOTTI SOP'!AH180)</f>
        <v>29.925000000000001</v>
      </c>
      <c r="AI23" s="142">
        <f>(I_ACQUISTI!AK24*I_ACQUISTI!$D24)*(I_ACQUISTI!AJ78+'M_VENDITE PRODOTTI SOP'!AI180)</f>
        <v>29.925000000000001</v>
      </c>
      <c r="AJ23" s="142">
        <f>(I_ACQUISTI!AL24*I_ACQUISTI!$D24)*(I_ACQUISTI!AK78+'M_VENDITE PRODOTTI SOP'!AJ180)</f>
        <v>29.925000000000001</v>
      </c>
      <c r="AK23" s="142">
        <f>(I_ACQUISTI!AM24*I_ACQUISTI!$D24)*(I_ACQUISTI!AL78+'M_VENDITE PRODOTTI SOP'!AK180)</f>
        <v>29.925000000000001</v>
      </c>
      <c r="AL23" s="142">
        <f>(I_ACQUISTI!AN24*I_ACQUISTI!$D24)*(I_ACQUISTI!AM78+'M_VENDITE PRODOTTI SOP'!AL180)</f>
        <v>29.925000000000001</v>
      </c>
      <c r="AM23" s="142">
        <f>(I_ACQUISTI!AO24*I_ACQUISTI!$D24)*(I_ACQUISTI!AN78+'M_VENDITE PRODOTTI SOP'!AM180)</f>
        <v>29.925000000000001</v>
      </c>
      <c r="AN23" s="29"/>
    </row>
    <row r="24" spans="3:40" x14ac:dyDescent="0.25">
      <c r="C24" s="28" t="str">
        <f>+I_ACQUISTI!C25</f>
        <v>Farmaco 22</v>
      </c>
      <c r="D24" s="142">
        <f>(I_ACQUISTI!F25*I_ACQUISTI!$D25)*(I_ACQUISTI!E79+'M_VENDITE PRODOTTI SOP'!D181)</f>
        <v>73782.239999999991</v>
      </c>
      <c r="E24" s="142">
        <f>(I_ACQUISTI!G25*I_ACQUISTI!$D25)*(I_ACQUISTI!F79+'M_VENDITE PRODOTTI SOP'!E181)</f>
        <v>73830.959999999992</v>
      </c>
      <c r="F24" s="142">
        <f>(I_ACQUISTI!H25*I_ACQUISTI!$D25)*(I_ACQUISTI!G79+'M_VENDITE PRODOTTI SOP'!F181)</f>
        <v>73883.039999999994</v>
      </c>
      <c r="G24" s="142">
        <f>(I_ACQUISTI!I25*I_ACQUISTI!$D25)*(I_ACQUISTI!H79+'M_VENDITE PRODOTTI SOP'!G181)</f>
        <v>73933.440000000002</v>
      </c>
      <c r="H24" s="142">
        <f>(I_ACQUISTI!J25*I_ACQUISTI!$D25)*(I_ACQUISTI!I79+'M_VENDITE PRODOTTI SOP'!H181)</f>
        <v>73985.52</v>
      </c>
      <c r="I24" s="142">
        <f>(I_ACQUISTI!K25*I_ACQUISTI!$D25)*(I_ACQUISTI!J79+'M_VENDITE PRODOTTI SOP'!I181)</f>
        <v>74035.92</v>
      </c>
      <c r="J24" s="142">
        <f>(I_ACQUISTI!L25*I_ACQUISTI!$D25)*(I_ACQUISTI!K79+'M_VENDITE PRODOTTI SOP'!J181)</f>
        <v>74088</v>
      </c>
      <c r="K24" s="142">
        <f>(I_ACQUISTI!M25*I_ACQUISTI!$D25)*(I_ACQUISTI!L79+'M_VENDITE PRODOTTI SOP'!K181)</f>
        <v>74140.08</v>
      </c>
      <c r="L24" s="142">
        <f>(I_ACQUISTI!N25*I_ACQUISTI!$D25)*(I_ACQUISTI!M79+'M_VENDITE PRODOTTI SOP'!L181)</f>
        <v>74190.48</v>
      </c>
      <c r="M24" s="142">
        <f>(I_ACQUISTI!O25*I_ACQUISTI!$D25)*(I_ACQUISTI!N79+'M_VENDITE PRODOTTI SOP'!M181)</f>
        <v>74242.559999999998</v>
      </c>
      <c r="N24" s="142">
        <f>(I_ACQUISTI!P25*I_ACQUISTI!$D25)*(I_ACQUISTI!O79+'M_VENDITE PRODOTTI SOP'!N181)</f>
        <v>74292.959999999992</v>
      </c>
      <c r="O24" s="142">
        <f>(I_ACQUISTI!Q25*I_ACQUISTI!$D25)*(I_ACQUISTI!P79+'M_VENDITE PRODOTTI SOP'!O181)</f>
        <v>74345.039999999994</v>
      </c>
      <c r="P24" s="142">
        <f>(I_ACQUISTI!R25*I_ACQUISTI!$D25)*(I_ACQUISTI!Q79+'M_VENDITE PRODOTTI SOP'!P181)</f>
        <v>74397.119999999995</v>
      </c>
      <c r="Q24" s="142">
        <f>(I_ACQUISTI!S25*I_ACQUISTI!$D25)*(I_ACQUISTI!R79+'M_VENDITE PRODOTTI SOP'!Q181)</f>
        <v>74444.160000000003</v>
      </c>
      <c r="R24" s="142">
        <f>(I_ACQUISTI!T25*I_ACQUISTI!$D25)*(I_ACQUISTI!S79+'M_VENDITE PRODOTTI SOP'!R181)</f>
        <v>74496.239999999991</v>
      </c>
      <c r="S24" s="142">
        <f>(I_ACQUISTI!U25*I_ACQUISTI!$D25)*(I_ACQUISTI!T79+'M_VENDITE PRODOTTI SOP'!S181)</f>
        <v>74546.64</v>
      </c>
      <c r="T24" s="142">
        <f>(I_ACQUISTI!V25*I_ACQUISTI!$D25)*(I_ACQUISTI!U79+'M_VENDITE PRODOTTI SOP'!T181)</f>
        <v>74598.720000000001</v>
      </c>
      <c r="U24" s="142">
        <f>(I_ACQUISTI!W25*I_ACQUISTI!$D25)*(I_ACQUISTI!V79+'M_VENDITE PRODOTTI SOP'!U181)</f>
        <v>74649.119999999995</v>
      </c>
      <c r="V24" s="142">
        <f>(I_ACQUISTI!X25*I_ACQUISTI!$D25)*(I_ACQUISTI!W79+'M_VENDITE PRODOTTI SOP'!V181)</f>
        <v>74701.2</v>
      </c>
      <c r="W24" s="142">
        <f>(I_ACQUISTI!Y25*I_ACQUISTI!$D25)*(I_ACQUISTI!X79+'M_VENDITE PRODOTTI SOP'!W181)</f>
        <v>74753.279999999999</v>
      </c>
      <c r="X24" s="142">
        <f>(I_ACQUISTI!Z25*I_ACQUISTI!$D25)*(I_ACQUISTI!Y79+'M_VENDITE PRODOTTI SOP'!X181)</f>
        <v>74803.679999999993</v>
      </c>
      <c r="Y24" s="142">
        <f>(I_ACQUISTI!AA25*I_ACQUISTI!$D25)*(I_ACQUISTI!Z79+'M_VENDITE PRODOTTI SOP'!Y181)</f>
        <v>74855.759999999995</v>
      </c>
      <c r="Z24" s="142">
        <f>(I_ACQUISTI!AB25*I_ACQUISTI!$D25)*(I_ACQUISTI!AA79+'M_VENDITE PRODOTTI SOP'!Z181)</f>
        <v>74906.16</v>
      </c>
      <c r="AA24" s="142">
        <f>(I_ACQUISTI!AC25*I_ACQUISTI!$D25)*(I_ACQUISTI!AB79+'M_VENDITE PRODOTTI SOP'!AA181)</f>
        <v>74958.239999999991</v>
      </c>
      <c r="AB24" s="142">
        <f>(I_ACQUISTI!AD25*I_ACQUISTI!$D25)*(I_ACQUISTI!AC79+'M_VENDITE PRODOTTI SOP'!AB181)</f>
        <v>75010.319999999992</v>
      </c>
      <c r="AC24" s="142">
        <f>(I_ACQUISTI!AE25*I_ACQUISTI!$D25)*(I_ACQUISTI!AD79+'M_VENDITE PRODOTTI SOP'!AC181)</f>
        <v>75057.36</v>
      </c>
      <c r="AD24" s="142">
        <f>(I_ACQUISTI!AF25*I_ACQUISTI!$D25)*(I_ACQUISTI!AE79+'M_VENDITE PRODOTTI SOP'!AD181)</f>
        <v>75109.440000000002</v>
      </c>
      <c r="AE24" s="142">
        <f>(I_ACQUISTI!AG25*I_ACQUISTI!$D25)*(I_ACQUISTI!AF79+'M_VENDITE PRODOTTI SOP'!AE181)</f>
        <v>75159.839999999997</v>
      </c>
      <c r="AF24" s="142">
        <f>(I_ACQUISTI!AH25*I_ACQUISTI!$D25)*(I_ACQUISTI!AG79+'M_VENDITE PRODOTTI SOP'!AF181)</f>
        <v>75211.92</v>
      </c>
      <c r="AG24" s="142">
        <f>(I_ACQUISTI!AI25*I_ACQUISTI!$D25)*(I_ACQUISTI!AH79+'M_VENDITE PRODOTTI SOP'!AG181)</f>
        <v>75262.319999999992</v>
      </c>
      <c r="AH24" s="142">
        <f>(I_ACQUISTI!AJ25*I_ACQUISTI!$D25)*(I_ACQUISTI!AI79+'M_VENDITE PRODOTTI SOP'!AH181)</f>
        <v>75314.399999999994</v>
      </c>
      <c r="AI24" s="142">
        <f>(I_ACQUISTI!AK25*I_ACQUISTI!$D25)*(I_ACQUISTI!AJ79+'M_VENDITE PRODOTTI SOP'!AI181)</f>
        <v>75366.48</v>
      </c>
      <c r="AJ24" s="142">
        <f>(I_ACQUISTI!AL25*I_ACQUISTI!$D25)*(I_ACQUISTI!AK79+'M_VENDITE PRODOTTI SOP'!AJ181)</f>
        <v>75416.87999999999</v>
      </c>
      <c r="AK24" s="142">
        <f>(I_ACQUISTI!AM25*I_ACQUISTI!$D25)*(I_ACQUISTI!AL79+'M_VENDITE PRODOTTI SOP'!AK181)</f>
        <v>75468.959999999992</v>
      </c>
      <c r="AL24" s="142">
        <f>(I_ACQUISTI!AN25*I_ACQUISTI!$D25)*(I_ACQUISTI!AM79+'M_VENDITE PRODOTTI SOP'!AL181)</f>
        <v>75519.360000000001</v>
      </c>
      <c r="AM24" s="142">
        <f>(I_ACQUISTI!AO25*I_ACQUISTI!$D25)*(I_ACQUISTI!AN79+'M_VENDITE PRODOTTI SOP'!AM181)</f>
        <v>75571.44</v>
      </c>
      <c r="AN24" s="29"/>
    </row>
    <row r="25" spans="3:40" x14ac:dyDescent="0.25">
      <c r="C25" s="28" t="str">
        <f>+I_ACQUISTI!C26</f>
        <v>Farmaco 23</v>
      </c>
      <c r="D25" s="142">
        <f>(I_ACQUISTI!F26*I_ACQUISTI!$D26)*(I_ACQUISTI!E80+'M_VENDITE PRODOTTI SOP'!D182)</f>
        <v>239.4</v>
      </c>
      <c r="E25" s="142">
        <f>(I_ACQUISTI!G26*I_ACQUISTI!$D26)*(I_ACQUISTI!F80+'M_VENDITE PRODOTTI SOP'!E182)</f>
        <v>239.4</v>
      </c>
      <c r="F25" s="142">
        <f>(I_ACQUISTI!H26*I_ACQUISTI!$D26)*(I_ACQUISTI!G80+'M_VENDITE PRODOTTI SOP'!F182)</f>
        <v>239.4</v>
      </c>
      <c r="G25" s="142">
        <f>(I_ACQUISTI!I26*I_ACQUISTI!$D26)*(I_ACQUISTI!H80+'M_VENDITE PRODOTTI SOP'!G182)</f>
        <v>239.4</v>
      </c>
      <c r="H25" s="142">
        <f>(I_ACQUISTI!J26*I_ACQUISTI!$D26)*(I_ACQUISTI!I80+'M_VENDITE PRODOTTI SOP'!H182)</f>
        <v>239.4</v>
      </c>
      <c r="I25" s="142">
        <f>(I_ACQUISTI!K26*I_ACQUISTI!$D26)*(I_ACQUISTI!J80+'M_VENDITE PRODOTTI SOP'!I182)</f>
        <v>239.4</v>
      </c>
      <c r="J25" s="142">
        <f>(I_ACQUISTI!L26*I_ACQUISTI!$D26)*(I_ACQUISTI!K80+'M_VENDITE PRODOTTI SOP'!J182)</f>
        <v>239.4</v>
      </c>
      <c r="K25" s="142">
        <f>(I_ACQUISTI!M26*I_ACQUISTI!$D26)*(I_ACQUISTI!L80+'M_VENDITE PRODOTTI SOP'!K182)</f>
        <v>239.4</v>
      </c>
      <c r="L25" s="142">
        <f>(I_ACQUISTI!N26*I_ACQUISTI!$D26)*(I_ACQUISTI!M80+'M_VENDITE PRODOTTI SOP'!L182)</f>
        <v>239.4</v>
      </c>
      <c r="M25" s="142">
        <f>(I_ACQUISTI!O26*I_ACQUISTI!$D26)*(I_ACQUISTI!N80+'M_VENDITE PRODOTTI SOP'!M182)</f>
        <v>239.4</v>
      </c>
      <c r="N25" s="142">
        <f>(I_ACQUISTI!P26*I_ACQUISTI!$D26)*(I_ACQUISTI!O80+'M_VENDITE PRODOTTI SOP'!N182)</f>
        <v>239.4</v>
      </c>
      <c r="O25" s="142">
        <f>(I_ACQUISTI!Q26*I_ACQUISTI!$D26)*(I_ACQUISTI!P80+'M_VENDITE PRODOTTI SOP'!O182)</f>
        <v>239.4</v>
      </c>
      <c r="P25" s="142">
        <f>(I_ACQUISTI!R26*I_ACQUISTI!$D26)*(I_ACQUISTI!Q80+'M_VENDITE PRODOTTI SOP'!P182)</f>
        <v>239.4</v>
      </c>
      <c r="Q25" s="142">
        <f>(I_ACQUISTI!S26*I_ACQUISTI!$D26)*(I_ACQUISTI!R80+'M_VENDITE PRODOTTI SOP'!Q182)</f>
        <v>239.4</v>
      </c>
      <c r="R25" s="142">
        <f>(I_ACQUISTI!T26*I_ACQUISTI!$D26)*(I_ACQUISTI!S80+'M_VENDITE PRODOTTI SOP'!R182)</f>
        <v>239.4</v>
      </c>
      <c r="S25" s="142">
        <f>(I_ACQUISTI!U26*I_ACQUISTI!$D26)*(I_ACQUISTI!T80+'M_VENDITE PRODOTTI SOP'!S182)</f>
        <v>239.4</v>
      </c>
      <c r="T25" s="142">
        <f>(I_ACQUISTI!V26*I_ACQUISTI!$D26)*(I_ACQUISTI!U80+'M_VENDITE PRODOTTI SOP'!T182)</f>
        <v>239.4</v>
      </c>
      <c r="U25" s="142">
        <f>(I_ACQUISTI!W26*I_ACQUISTI!$D26)*(I_ACQUISTI!V80+'M_VENDITE PRODOTTI SOP'!U182)</f>
        <v>239.4</v>
      </c>
      <c r="V25" s="142">
        <f>(I_ACQUISTI!X26*I_ACQUISTI!$D26)*(I_ACQUISTI!W80+'M_VENDITE PRODOTTI SOP'!V182)</f>
        <v>239.4</v>
      </c>
      <c r="W25" s="142">
        <f>(I_ACQUISTI!Y26*I_ACQUISTI!$D26)*(I_ACQUISTI!X80+'M_VENDITE PRODOTTI SOP'!W182)</f>
        <v>239.4</v>
      </c>
      <c r="X25" s="142">
        <f>(I_ACQUISTI!Z26*I_ACQUISTI!$D26)*(I_ACQUISTI!Y80+'M_VENDITE PRODOTTI SOP'!X182)</f>
        <v>239.4</v>
      </c>
      <c r="Y25" s="142">
        <f>(I_ACQUISTI!AA26*I_ACQUISTI!$D26)*(I_ACQUISTI!Z80+'M_VENDITE PRODOTTI SOP'!Y182)</f>
        <v>239.4</v>
      </c>
      <c r="Z25" s="142">
        <f>(I_ACQUISTI!AB26*I_ACQUISTI!$D26)*(I_ACQUISTI!AA80+'M_VENDITE PRODOTTI SOP'!Z182)</f>
        <v>239.4</v>
      </c>
      <c r="AA25" s="142">
        <f>(I_ACQUISTI!AC26*I_ACQUISTI!$D26)*(I_ACQUISTI!AB80+'M_VENDITE PRODOTTI SOP'!AA182)</f>
        <v>239.4</v>
      </c>
      <c r="AB25" s="142">
        <f>(I_ACQUISTI!AD26*I_ACQUISTI!$D26)*(I_ACQUISTI!AC80+'M_VENDITE PRODOTTI SOP'!AB182)</f>
        <v>239.4</v>
      </c>
      <c r="AC25" s="142">
        <f>(I_ACQUISTI!AE26*I_ACQUISTI!$D26)*(I_ACQUISTI!AD80+'M_VENDITE PRODOTTI SOP'!AC182)</f>
        <v>239.4</v>
      </c>
      <c r="AD25" s="142">
        <f>(I_ACQUISTI!AF26*I_ACQUISTI!$D26)*(I_ACQUISTI!AE80+'M_VENDITE PRODOTTI SOP'!AD182)</f>
        <v>239.4</v>
      </c>
      <c r="AE25" s="142">
        <f>(I_ACQUISTI!AG26*I_ACQUISTI!$D26)*(I_ACQUISTI!AF80+'M_VENDITE PRODOTTI SOP'!AE182)</f>
        <v>239.4</v>
      </c>
      <c r="AF25" s="142">
        <f>(I_ACQUISTI!AH26*I_ACQUISTI!$D26)*(I_ACQUISTI!AG80+'M_VENDITE PRODOTTI SOP'!AF182)</f>
        <v>239.4</v>
      </c>
      <c r="AG25" s="142">
        <f>(I_ACQUISTI!AI26*I_ACQUISTI!$D26)*(I_ACQUISTI!AH80+'M_VENDITE PRODOTTI SOP'!AG182)</f>
        <v>239.4</v>
      </c>
      <c r="AH25" s="142">
        <f>(I_ACQUISTI!AJ26*I_ACQUISTI!$D26)*(I_ACQUISTI!AI80+'M_VENDITE PRODOTTI SOP'!AH182)</f>
        <v>239.4</v>
      </c>
      <c r="AI25" s="142">
        <f>(I_ACQUISTI!AK26*I_ACQUISTI!$D26)*(I_ACQUISTI!AJ80+'M_VENDITE PRODOTTI SOP'!AI182)</f>
        <v>239.4</v>
      </c>
      <c r="AJ25" s="142">
        <f>(I_ACQUISTI!AL26*I_ACQUISTI!$D26)*(I_ACQUISTI!AK80+'M_VENDITE PRODOTTI SOP'!AJ182)</f>
        <v>239.4</v>
      </c>
      <c r="AK25" s="142">
        <f>(I_ACQUISTI!AM26*I_ACQUISTI!$D26)*(I_ACQUISTI!AL80+'M_VENDITE PRODOTTI SOP'!AK182)</f>
        <v>239.4</v>
      </c>
      <c r="AL25" s="142">
        <f>(I_ACQUISTI!AN26*I_ACQUISTI!$D26)*(I_ACQUISTI!AM80+'M_VENDITE PRODOTTI SOP'!AL182)</f>
        <v>239.4</v>
      </c>
      <c r="AM25" s="142">
        <f>(I_ACQUISTI!AO26*I_ACQUISTI!$D26)*(I_ACQUISTI!AN80+'M_VENDITE PRODOTTI SOP'!AM182)</f>
        <v>239.4</v>
      </c>
      <c r="AN25" s="29"/>
    </row>
    <row r="26" spans="3:40" x14ac:dyDescent="0.25">
      <c r="C26" s="28" t="str">
        <f>+I_ACQUISTI!C27</f>
        <v>Farmaco 24</v>
      </c>
      <c r="D26" s="142">
        <f>(I_ACQUISTI!F27*I_ACQUISTI!$D27)*(I_ACQUISTI!E81+'M_VENDITE PRODOTTI SOP'!D183)</f>
        <v>119.7</v>
      </c>
      <c r="E26" s="142">
        <f>(I_ACQUISTI!G27*I_ACQUISTI!$D27)*(I_ACQUISTI!F81+'M_VENDITE PRODOTTI SOP'!E183)</f>
        <v>119.7</v>
      </c>
      <c r="F26" s="142">
        <f>(I_ACQUISTI!H27*I_ACQUISTI!$D27)*(I_ACQUISTI!G81+'M_VENDITE PRODOTTI SOP'!F183)</f>
        <v>119.7</v>
      </c>
      <c r="G26" s="142">
        <f>(I_ACQUISTI!I27*I_ACQUISTI!$D27)*(I_ACQUISTI!H81+'M_VENDITE PRODOTTI SOP'!G183)</f>
        <v>119.7</v>
      </c>
      <c r="H26" s="142">
        <f>(I_ACQUISTI!J27*I_ACQUISTI!$D27)*(I_ACQUISTI!I81+'M_VENDITE PRODOTTI SOP'!H183)</f>
        <v>119.7</v>
      </c>
      <c r="I26" s="142">
        <f>(I_ACQUISTI!K27*I_ACQUISTI!$D27)*(I_ACQUISTI!J81+'M_VENDITE PRODOTTI SOP'!I183)</f>
        <v>119.7</v>
      </c>
      <c r="J26" s="142">
        <f>(I_ACQUISTI!L27*I_ACQUISTI!$D27)*(I_ACQUISTI!K81+'M_VENDITE PRODOTTI SOP'!J183)</f>
        <v>119.7</v>
      </c>
      <c r="K26" s="142">
        <f>(I_ACQUISTI!M27*I_ACQUISTI!$D27)*(I_ACQUISTI!L81+'M_VENDITE PRODOTTI SOP'!K183)</f>
        <v>119.7</v>
      </c>
      <c r="L26" s="142">
        <f>(I_ACQUISTI!N27*I_ACQUISTI!$D27)*(I_ACQUISTI!M81+'M_VENDITE PRODOTTI SOP'!L183)</f>
        <v>119.7</v>
      </c>
      <c r="M26" s="142">
        <f>(I_ACQUISTI!O27*I_ACQUISTI!$D27)*(I_ACQUISTI!N81+'M_VENDITE PRODOTTI SOP'!M183)</f>
        <v>119.7</v>
      </c>
      <c r="N26" s="142">
        <f>(I_ACQUISTI!P27*I_ACQUISTI!$D27)*(I_ACQUISTI!O81+'M_VENDITE PRODOTTI SOP'!N183)</f>
        <v>119.7</v>
      </c>
      <c r="O26" s="142">
        <f>(I_ACQUISTI!Q27*I_ACQUISTI!$D27)*(I_ACQUISTI!P81+'M_VENDITE PRODOTTI SOP'!O183)</f>
        <v>119.7</v>
      </c>
      <c r="P26" s="142">
        <f>(I_ACQUISTI!R27*I_ACQUISTI!$D27)*(I_ACQUISTI!Q81+'M_VENDITE PRODOTTI SOP'!P183)</f>
        <v>119.7</v>
      </c>
      <c r="Q26" s="142">
        <f>(I_ACQUISTI!S27*I_ACQUISTI!$D27)*(I_ACQUISTI!R81+'M_VENDITE PRODOTTI SOP'!Q183)</f>
        <v>119.7</v>
      </c>
      <c r="R26" s="142">
        <f>(I_ACQUISTI!T27*I_ACQUISTI!$D27)*(I_ACQUISTI!S81+'M_VENDITE PRODOTTI SOP'!R183)</f>
        <v>119.7</v>
      </c>
      <c r="S26" s="142">
        <f>(I_ACQUISTI!U27*I_ACQUISTI!$D27)*(I_ACQUISTI!T81+'M_VENDITE PRODOTTI SOP'!S183)</f>
        <v>119.7</v>
      </c>
      <c r="T26" s="142">
        <f>(I_ACQUISTI!V27*I_ACQUISTI!$D27)*(I_ACQUISTI!U81+'M_VENDITE PRODOTTI SOP'!T183)</f>
        <v>119.7</v>
      </c>
      <c r="U26" s="142">
        <f>(I_ACQUISTI!W27*I_ACQUISTI!$D27)*(I_ACQUISTI!V81+'M_VENDITE PRODOTTI SOP'!U183)</f>
        <v>119.7</v>
      </c>
      <c r="V26" s="142">
        <f>(I_ACQUISTI!X27*I_ACQUISTI!$D27)*(I_ACQUISTI!W81+'M_VENDITE PRODOTTI SOP'!V183)</f>
        <v>119.7</v>
      </c>
      <c r="W26" s="142">
        <f>(I_ACQUISTI!Y27*I_ACQUISTI!$D27)*(I_ACQUISTI!X81+'M_VENDITE PRODOTTI SOP'!W183)</f>
        <v>119.7</v>
      </c>
      <c r="X26" s="142">
        <f>(I_ACQUISTI!Z27*I_ACQUISTI!$D27)*(I_ACQUISTI!Y81+'M_VENDITE PRODOTTI SOP'!X183)</f>
        <v>119.7</v>
      </c>
      <c r="Y26" s="142">
        <f>(I_ACQUISTI!AA27*I_ACQUISTI!$D27)*(I_ACQUISTI!Z81+'M_VENDITE PRODOTTI SOP'!Y183)</f>
        <v>119.7</v>
      </c>
      <c r="Z26" s="142">
        <f>(I_ACQUISTI!AB27*I_ACQUISTI!$D27)*(I_ACQUISTI!AA81+'M_VENDITE PRODOTTI SOP'!Z183)</f>
        <v>119.7</v>
      </c>
      <c r="AA26" s="142">
        <f>(I_ACQUISTI!AC27*I_ACQUISTI!$D27)*(I_ACQUISTI!AB81+'M_VENDITE PRODOTTI SOP'!AA183)</f>
        <v>119.7</v>
      </c>
      <c r="AB26" s="142">
        <f>(I_ACQUISTI!AD27*I_ACQUISTI!$D27)*(I_ACQUISTI!AC81+'M_VENDITE PRODOTTI SOP'!AB183)</f>
        <v>119.7</v>
      </c>
      <c r="AC26" s="142">
        <f>(I_ACQUISTI!AE27*I_ACQUISTI!$D27)*(I_ACQUISTI!AD81+'M_VENDITE PRODOTTI SOP'!AC183)</f>
        <v>119.7</v>
      </c>
      <c r="AD26" s="142">
        <f>(I_ACQUISTI!AF27*I_ACQUISTI!$D27)*(I_ACQUISTI!AE81+'M_VENDITE PRODOTTI SOP'!AD183)</f>
        <v>119.7</v>
      </c>
      <c r="AE26" s="142">
        <f>(I_ACQUISTI!AG27*I_ACQUISTI!$D27)*(I_ACQUISTI!AF81+'M_VENDITE PRODOTTI SOP'!AE183)</f>
        <v>119.7</v>
      </c>
      <c r="AF26" s="142">
        <f>(I_ACQUISTI!AH27*I_ACQUISTI!$D27)*(I_ACQUISTI!AG81+'M_VENDITE PRODOTTI SOP'!AF183)</f>
        <v>119.7</v>
      </c>
      <c r="AG26" s="142">
        <f>(I_ACQUISTI!AI27*I_ACQUISTI!$D27)*(I_ACQUISTI!AH81+'M_VENDITE PRODOTTI SOP'!AG183)</f>
        <v>119.7</v>
      </c>
      <c r="AH26" s="142">
        <f>(I_ACQUISTI!AJ27*I_ACQUISTI!$D27)*(I_ACQUISTI!AI81+'M_VENDITE PRODOTTI SOP'!AH183)</f>
        <v>119.7</v>
      </c>
      <c r="AI26" s="142">
        <f>(I_ACQUISTI!AK27*I_ACQUISTI!$D27)*(I_ACQUISTI!AJ81+'M_VENDITE PRODOTTI SOP'!AI183)</f>
        <v>119.7</v>
      </c>
      <c r="AJ26" s="142">
        <f>(I_ACQUISTI!AL27*I_ACQUISTI!$D27)*(I_ACQUISTI!AK81+'M_VENDITE PRODOTTI SOP'!AJ183)</f>
        <v>119.7</v>
      </c>
      <c r="AK26" s="142">
        <f>(I_ACQUISTI!AM27*I_ACQUISTI!$D27)*(I_ACQUISTI!AL81+'M_VENDITE PRODOTTI SOP'!AK183)</f>
        <v>119.7</v>
      </c>
      <c r="AL26" s="142">
        <f>(I_ACQUISTI!AN27*I_ACQUISTI!$D27)*(I_ACQUISTI!AM81+'M_VENDITE PRODOTTI SOP'!AL183)</f>
        <v>119.7</v>
      </c>
      <c r="AM26" s="142">
        <f>(I_ACQUISTI!AO27*I_ACQUISTI!$D27)*(I_ACQUISTI!AN81+'M_VENDITE PRODOTTI SOP'!AM183)</f>
        <v>119.7</v>
      </c>
      <c r="AN26" s="29"/>
    </row>
    <row r="27" spans="3:40" x14ac:dyDescent="0.25">
      <c r="C27" s="28" t="str">
        <f>+I_ACQUISTI!C28</f>
        <v>Farmaco 25</v>
      </c>
      <c r="D27" s="142">
        <f>(I_ACQUISTI!F28*I_ACQUISTI!$D28)*(I_ACQUISTI!E82+'M_VENDITE PRODOTTI SOP'!D184)</f>
        <v>47.879999999999995</v>
      </c>
      <c r="E27" s="142">
        <f>(I_ACQUISTI!G28*I_ACQUISTI!$D28)*(I_ACQUISTI!F82+'M_VENDITE PRODOTTI SOP'!E184)</f>
        <v>47.879999999999995</v>
      </c>
      <c r="F27" s="142">
        <f>(I_ACQUISTI!H28*I_ACQUISTI!$D28)*(I_ACQUISTI!G82+'M_VENDITE PRODOTTI SOP'!F184)</f>
        <v>47.879999999999995</v>
      </c>
      <c r="G27" s="142">
        <f>(I_ACQUISTI!I28*I_ACQUISTI!$D28)*(I_ACQUISTI!H82+'M_VENDITE PRODOTTI SOP'!G184)</f>
        <v>47.879999999999995</v>
      </c>
      <c r="H27" s="142">
        <f>(I_ACQUISTI!J28*I_ACQUISTI!$D28)*(I_ACQUISTI!I82+'M_VENDITE PRODOTTI SOP'!H184)</f>
        <v>47.879999999999995</v>
      </c>
      <c r="I27" s="142">
        <f>(I_ACQUISTI!K28*I_ACQUISTI!$D28)*(I_ACQUISTI!J82+'M_VENDITE PRODOTTI SOP'!I184)</f>
        <v>47.879999999999995</v>
      </c>
      <c r="J27" s="142">
        <f>(I_ACQUISTI!L28*I_ACQUISTI!$D28)*(I_ACQUISTI!K82+'M_VENDITE PRODOTTI SOP'!J184)</f>
        <v>47.879999999999995</v>
      </c>
      <c r="K27" s="142">
        <f>(I_ACQUISTI!M28*I_ACQUISTI!$D28)*(I_ACQUISTI!L82+'M_VENDITE PRODOTTI SOP'!K184)</f>
        <v>47.879999999999995</v>
      </c>
      <c r="L27" s="142">
        <f>(I_ACQUISTI!N28*I_ACQUISTI!$D28)*(I_ACQUISTI!M82+'M_VENDITE PRODOTTI SOP'!L184)</f>
        <v>47.879999999999995</v>
      </c>
      <c r="M27" s="142">
        <f>(I_ACQUISTI!O28*I_ACQUISTI!$D28)*(I_ACQUISTI!N82+'M_VENDITE PRODOTTI SOP'!M184)</f>
        <v>47.879999999999995</v>
      </c>
      <c r="N27" s="142">
        <f>(I_ACQUISTI!P28*I_ACQUISTI!$D28)*(I_ACQUISTI!O82+'M_VENDITE PRODOTTI SOP'!N184)</f>
        <v>47.879999999999995</v>
      </c>
      <c r="O27" s="142">
        <f>(I_ACQUISTI!Q28*I_ACQUISTI!$D28)*(I_ACQUISTI!P82+'M_VENDITE PRODOTTI SOP'!O184)</f>
        <v>47.879999999999995</v>
      </c>
      <c r="P27" s="142">
        <f>(I_ACQUISTI!R28*I_ACQUISTI!$D28)*(I_ACQUISTI!Q82+'M_VENDITE PRODOTTI SOP'!P184)</f>
        <v>47.879999999999995</v>
      </c>
      <c r="Q27" s="142">
        <f>(I_ACQUISTI!S28*I_ACQUISTI!$D28)*(I_ACQUISTI!R82+'M_VENDITE PRODOTTI SOP'!Q184)</f>
        <v>47.879999999999995</v>
      </c>
      <c r="R27" s="142">
        <f>(I_ACQUISTI!T28*I_ACQUISTI!$D28)*(I_ACQUISTI!S82+'M_VENDITE PRODOTTI SOP'!R184)</f>
        <v>47.879999999999995</v>
      </c>
      <c r="S27" s="142">
        <f>(I_ACQUISTI!U28*I_ACQUISTI!$D28)*(I_ACQUISTI!T82+'M_VENDITE PRODOTTI SOP'!S184)</f>
        <v>47.879999999999995</v>
      </c>
      <c r="T27" s="142">
        <f>(I_ACQUISTI!V28*I_ACQUISTI!$D28)*(I_ACQUISTI!U82+'M_VENDITE PRODOTTI SOP'!T184)</f>
        <v>47.879999999999995</v>
      </c>
      <c r="U27" s="142">
        <f>(I_ACQUISTI!W28*I_ACQUISTI!$D28)*(I_ACQUISTI!V82+'M_VENDITE PRODOTTI SOP'!U184)</f>
        <v>47.879999999999995</v>
      </c>
      <c r="V27" s="142">
        <f>(I_ACQUISTI!X28*I_ACQUISTI!$D28)*(I_ACQUISTI!W82+'M_VENDITE PRODOTTI SOP'!V184)</f>
        <v>47.879999999999995</v>
      </c>
      <c r="W27" s="142">
        <f>(I_ACQUISTI!Y28*I_ACQUISTI!$D28)*(I_ACQUISTI!X82+'M_VENDITE PRODOTTI SOP'!W184)</f>
        <v>47.879999999999995</v>
      </c>
      <c r="X27" s="142">
        <f>(I_ACQUISTI!Z28*I_ACQUISTI!$D28)*(I_ACQUISTI!Y82+'M_VENDITE PRODOTTI SOP'!X184)</f>
        <v>47.879999999999995</v>
      </c>
      <c r="Y27" s="142">
        <f>(I_ACQUISTI!AA28*I_ACQUISTI!$D28)*(I_ACQUISTI!Z82+'M_VENDITE PRODOTTI SOP'!Y184)</f>
        <v>47.879999999999995</v>
      </c>
      <c r="Z27" s="142">
        <f>(I_ACQUISTI!AB28*I_ACQUISTI!$D28)*(I_ACQUISTI!AA82+'M_VENDITE PRODOTTI SOP'!Z184)</f>
        <v>47.879999999999995</v>
      </c>
      <c r="AA27" s="142">
        <f>(I_ACQUISTI!AC28*I_ACQUISTI!$D28)*(I_ACQUISTI!AB82+'M_VENDITE PRODOTTI SOP'!AA184)</f>
        <v>47.879999999999995</v>
      </c>
      <c r="AB27" s="142">
        <f>(I_ACQUISTI!AD28*I_ACQUISTI!$D28)*(I_ACQUISTI!AC82+'M_VENDITE PRODOTTI SOP'!AB184)</f>
        <v>47.879999999999995</v>
      </c>
      <c r="AC27" s="142">
        <f>(I_ACQUISTI!AE28*I_ACQUISTI!$D28)*(I_ACQUISTI!AD82+'M_VENDITE PRODOTTI SOP'!AC184)</f>
        <v>47.879999999999995</v>
      </c>
      <c r="AD27" s="142">
        <f>(I_ACQUISTI!AF28*I_ACQUISTI!$D28)*(I_ACQUISTI!AE82+'M_VENDITE PRODOTTI SOP'!AD184)</f>
        <v>47.879999999999995</v>
      </c>
      <c r="AE27" s="142">
        <f>(I_ACQUISTI!AG28*I_ACQUISTI!$D28)*(I_ACQUISTI!AF82+'M_VENDITE PRODOTTI SOP'!AE184)</f>
        <v>47.879999999999995</v>
      </c>
      <c r="AF27" s="142">
        <f>(I_ACQUISTI!AH28*I_ACQUISTI!$D28)*(I_ACQUISTI!AG82+'M_VENDITE PRODOTTI SOP'!AF184)</f>
        <v>47.879999999999995</v>
      </c>
      <c r="AG27" s="142">
        <f>(I_ACQUISTI!AI28*I_ACQUISTI!$D28)*(I_ACQUISTI!AH82+'M_VENDITE PRODOTTI SOP'!AG184)</f>
        <v>47.879999999999995</v>
      </c>
      <c r="AH27" s="142">
        <f>(I_ACQUISTI!AJ28*I_ACQUISTI!$D28)*(I_ACQUISTI!AI82+'M_VENDITE PRODOTTI SOP'!AH184)</f>
        <v>47.879999999999995</v>
      </c>
      <c r="AI27" s="142">
        <f>(I_ACQUISTI!AK28*I_ACQUISTI!$D28)*(I_ACQUISTI!AJ82+'M_VENDITE PRODOTTI SOP'!AI184)</f>
        <v>47.879999999999995</v>
      </c>
      <c r="AJ27" s="142">
        <f>(I_ACQUISTI!AL28*I_ACQUISTI!$D28)*(I_ACQUISTI!AK82+'M_VENDITE PRODOTTI SOP'!AJ184)</f>
        <v>47.879999999999995</v>
      </c>
      <c r="AK27" s="142">
        <f>(I_ACQUISTI!AM28*I_ACQUISTI!$D28)*(I_ACQUISTI!AL82+'M_VENDITE PRODOTTI SOP'!AK184)</f>
        <v>47.879999999999995</v>
      </c>
      <c r="AL27" s="142">
        <f>(I_ACQUISTI!AN28*I_ACQUISTI!$D28)*(I_ACQUISTI!AM82+'M_VENDITE PRODOTTI SOP'!AL184)</f>
        <v>47.879999999999995</v>
      </c>
      <c r="AM27" s="142">
        <f>(I_ACQUISTI!AO28*I_ACQUISTI!$D28)*(I_ACQUISTI!AN82+'M_VENDITE PRODOTTI SOP'!AM184)</f>
        <v>47.879999999999995</v>
      </c>
      <c r="AN27" s="29"/>
    </row>
    <row r="28" spans="3:40" x14ac:dyDescent="0.25">
      <c r="C28" s="28" t="str">
        <f>+I_ACQUISTI!C29</f>
        <v>Farmaco 26</v>
      </c>
      <c r="D28" s="142">
        <f>(I_ACQUISTI!F29*I_ACQUISTI!$D29)*(I_ACQUISTI!E83+'M_VENDITE PRODOTTI SOP'!D185)</f>
        <v>107.72999999999999</v>
      </c>
      <c r="E28" s="142">
        <f>(I_ACQUISTI!G29*I_ACQUISTI!$D29)*(I_ACQUISTI!F83+'M_VENDITE PRODOTTI SOP'!E185)</f>
        <v>107.72999999999999</v>
      </c>
      <c r="F28" s="142">
        <f>(I_ACQUISTI!H29*I_ACQUISTI!$D29)*(I_ACQUISTI!G83+'M_VENDITE PRODOTTI SOP'!F185)</f>
        <v>107.72999999999999</v>
      </c>
      <c r="G28" s="142">
        <f>(I_ACQUISTI!I29*I_ACQUISTI!$D29)*(I_ACQUISTI!H83+'M_VENDITE PRODOTTI SOP'!G185)</f>
        <v>107.72999999999999</v>
      </c>
      <c r="H28" s="142">
        <f>(I_ACQUISTI!J29*I_ACQUISTI!$D29)*(I_ACQUISTI!I83+'M_VENDITE PRODOTTI SOP'!H185)</f>
        <v>107.72999999999999</v>
      </c>
      <c r="I28" s="142">
        <f>(I_ACQUISTI!K29*I_ACQUISTI!$D29)*(I_ACQUISTI!J83+'M_VENDITE PRODOTTI SOP'!I185)</f>
        <v>107.72999999999999</v>
      </c>
      <c r="J28" s="142">
        <f>(I_ACQUISTI!L29*I_ACQUISTI!$D29)*(I_ACQUISTI!K83+'M_VENDITE PRODOTTI SOP'!J185)</f>
        <v>107.72999999999999</v>
      </c>
      <c r="K28" s="142">
        <f>(I_ACQUISTI!M29*I_ACQUISTI!$D29)*(I_ACQUISTI!L83+'M_VENDITE PRODOTTI SOP'!K185)</f>
        <v>107.72999999999999</v>
      </c>
      <c r="L28" s="142">
        <f>(I_ACQUISTI!N29*I_ACQUISTI!$D29)*(I_ACQUISTI!M83+'M_VENDITE PRODOTTI SOP'!L185)</f>
        <v>107.72999999999999</v>
      </c>
      <c r="M28" s="142">
        <f>(I_ACQUISTI!O29*I_ACQUISTI!$D29)*(I_ACQUISTI!N83+'M_VENDITE PRODOTTI SOP'!M185)</f>
        <v>107.72999999999999</v>
      </c>
      <c r="N28" s="142">
        <f>(I_ACQUISTI!P29*I_ACQUISTI!$D29)*(I_ACQUISTI!O83+'M_VENDITE PRODOTTI SOP'!N185)</f>
        <v>107.72999999999999</v>
      </c>
      <c r="O28" s="142">
        <f>(I_ACQUISTI!Q29*I_ACQUISTI!$D29)*(I_ACQUISTI!P83+'M_VENDITE PRODOTTI SOP'!O185)</f>
        <v>107.72999999999999</v>
      </c>
      <c r="P28" s="142">
        <f>(I_ACQUISTI!R29*I_ACQUISTI!$D29)*(I_ACQUISTI!Q83+'M_VENDITE PRODOTTI SOP'!P185)</f>
        <v>107.72999999999999</v>
      </c>
      <c r="Q28" s="142">
        <f>(I_ACQUISTI!S29*I_ACQUISTI!$D29)*(I_ACQUISTI!R83+'M_VENDITE PRODOTTI SOP'!Q185)</f>
        <v>107.72999999999999</v>
      </c>
      <c r="R28" s="142">
        <f>(I_ACQUISTI!T29*I_ACQUISTI!$D29)*(I_ACQUISTI!S83+'M_VENDITE PRODOTTI SOP'!R185)</f>
        <v>107.72999999999999</v>
      </c>
      <c r="S28" s="142">
        <f>(I_ACQUISTI!U29*I_ACQUISTI!$D29)*(I_ACQUISTI!T83+'M_VENDITE PRODOTTI SOP'!S185)</f>
        <v>107.72999999999999</v>
      </c>
      <c r="T28" s="142">
        <f>(I_ACQUISTI!V29*I_ACQUISTI!$D29)*(I_ACQUISTI!U83+'M_VENDITE PRODOTTI SOP'!T185)</f>
        <v>107.72999999999999</v>
      </c>
      <c r="U28" s="142">
        <f>(I_ACQUISTI!W29*I_ACQUISTI!$D29)*(I_ACQUISTI!V83+'M_VENDITE PRODOTTI SOP'!U185)</f>
        <v>107.72999999999999</v>
      </c>
      <c r="V28" s="142">
        <f>(I_ACQUISTI!X29*I_ACQUISTI!$D29)*(I_ACQUISTI!W83+'M_VENDITE PRODOTTI SOP'!V185)</f>
        <v>107.72999999999999</v>
      </c>
      <c r="W28" s="142">
        <f>(I_ACQUISTI!Y29*I_ACQUISTI!$D29)*(I_ACQUISTI!X83+'M_VENDITE PRODOTTI SOP'!W185)</f>
        <v>107.72999999999999</v>
      </c>
      <c r="X28" s="142">
        <f>(I_ACQUISTI!Z29*I_ACQUISTI!$D29)*(I_ACQUISTI!Y83+'M_VENDITE PRODOTTI SOP'!X185)</f>
        <v>107.72999999999999</v>
      </c>
      <c r="Y28" s="142">
        <f>(I_ACQUISTI!AA29*I_ACQUISTI!$D29)*(I_ACQUISTI!Z83+'M_VENDITE PRODOTTI SOP'!Y185)</f>
        <v>107.72999999999999</v>
      </c>
      <c r="Z28" s="142">
        <f>(I_ACQUISTI!AB29*I_ACQUISTI!$D29)*(I_ACQUISTI!AA83+'M_VENDITE PRODOTTI SOP'!Z185)</f>
        <v>107.72999999999999</v>
      </c>
      <c r="AA28" s="142">
        <f>(I_ACQUISTI!AC29*I_ACQUISTI!$D29)*(I_ACQUISTI!AB83+'M_VENDITE PRODOTTI SOP'!AA185)</f>
        <v>107.72999999999999</v>
      </c>
      <c r="AB28" s="142">
        <f>(I_ACQUISTI!AD29*I_ACQUISTI!$D29)*(I_ACQUISTI!AC83+'M_VENDITE PRODOTTI SOP'!AB185)</f>
        <v>107.72999999999999</v>
      </c>
      <c r="AC28" s="142">
        <f>(I_ACQUISTI!AE29*I_ACQUISTI!$D29)*(I_ACQUISTI!AD83+'M_VENDITE PRODOTTI SOP'!AC185)</f>
        <v>107.72999999999999</v>
      </c>
      <c r="AD28" s="142">
        <f>(I_ACQUISTI!AF29*I_ACQUISTI!$D29)*(I_ACQUISTI!AE83+'M_VENDITE PRODOTTI SOP'!AD185)</f>
        <v>107.72999999999999</v>
      </c>
      <c r="AE28" s="142">
        <f>(I_ACQUISTI!AG29*I_ACQUISTI!$D29)*(I_ACQUISTI!AF83+'M_VENDITE PRODOTTI SOP'!AE185)</f>
        <v>107.72999999999999</v>
      </c>
      <c r="AF28" s="142">
        <f>(I_ACQUISTI!AH29*I_ACQUISTI!$D29)*(I_ACQUISTI!AG83+'M_VENDITE PRODOTTI SOP'!AF185)</f>
        <v>107.72999999999999</v>
      </c>
      <c r="AG28" s="142">
        <f>(I_ACQUISTI!AI29*I_ACQUISTI!$D29)*(I_ACQUISTI!AH83+'M_VENDITE PRODOTTI SOP'!AG185)</f>
        <v>107.72999999999999</v>
      </c>
      <c r="AH28" s="142">
        <f>(I_ACQUISTI!AJ29*I_ACQUISTI!$D29)*(I_ACQUISTI!AI83+'M_VENDITE PRODOTTI SOP'!AH185)</f>
        <v>107.72999999999999</v>
      </c>
      <c r="AI28" s="142">
        <f>(I_ACQUISTI!AK29*I_ACQUISTI!$D29)*(I_ACQUISTI!AJ83+'M_VENDITE PRODOTTI SOP'!AI185)</f>
        <v>107.72999999999999</v>
      </c>
      <c r="AJ28" s="142">
        <f>(I_ACQUISTI!AL29*I_ACQUISTI!$D29)*(I_ACQUISTI!AK83+'M_VENDITE PRODOTTI SOP'!AJ185)</f>
        <v>107.72999999999999</v>
      </c>
      <c r="AK28" s="142">
        <f>(I_ACQUISTI!AM29*I_ACQUISTI!$D29)*(I_ACQUISTI!AL83+'M_VENDITE PRODOTTI SOP'!AK185)</f>
        <v>107.72999999999999</v>
      </c>
      <c r="AL28" s="142">
        <f>(I_ACQUISTI!AN29*I_ACQUISTI!$D29)*(I_ACQUISTI!AM83+'M_VENDITE PRODOTTI SOP'!AL185)</f>
        <v>107.72999999999999</v>
      </c>
      <c r="AM28" s="142">
        <f>(I_ACQUISTI!AO29*I_ACQUISTI!$D29)*(I_ACQUISTI!AN83+'M_VENDITE PRODOTTI SOP'!AM185)</f>
        <v>107.72999999999999</v>
      </c>
      <c r="AN28" s="29"/>
    </row>
    <row r="29" spans="3:40" x14ac:dyDescent="0.25">
      <c r="C29" s="28" t="str">
        <f>+I_ACQUISTI!C30</f>
        <v>Farmaco 27</v>
      </c>
      <c r="D29" s="142">
        <f>(I_ACQUISTI!F30*I_ACQUISTI!$D30)*(I_ACQUISTI!E84+'M_VENDITE PRODOTTI SOP'!D186)</f>
        <v>179.54999999999998</v>
      </c>
      <c r="E29" s="142">
        <f>(I_ACQUISTI!G30*I_ACQUISTI!$D30)*(I_ACQUISTI!F84+'M_VENDITE PRODOTTI SOP'!E186)</f>
        <v>179.54999999999998</v>
      </c>
      <c r="F29" s="142">
        <f>(I_ACQUISTI!H30*I_ACQUISTI!$D30)*(I_ACQUISTI!G84+'M_VENDITE PRODOTTI SOP'!F186)</f>
        <v>179.54999999999998</v>
      </c>
      <c r="G29" s="142">
        <f>(I_ACQUISTI!I30*I_ACQUISTI!$D30)*(I_ACQUISTI!H84+'M_VENDITE PRODOTTI SOP'!G186)</f>
        <v>179.54999999999998</v>
      </c>
      <c r="H29" s="142">
        <f>(I_ACQUISTI!J30*I_ACQUISTI!$D30)*(I_ACQUISTI!I84+'M_VENDITE PRODOTTI SOP'!H186)</f>
        <v>179.54999999999998</v>
      </c>
      <c r="I29" s="142">
        <f>(I_ACQUISTI!K30*I_ACQUISTI!$D30)*(I_ACQUISTI!J84+'M_VENDITE PRODOTTI SOP'!I186)</f>
        <v>179.54999999999998</v>
      </c>
      <c r="J29" s="142">
        <f>(I_ACQUISTI!L30*I_ACQUISTI!$D30)*(I_ACQUISTI!K84+'M_VENDITE PRODOTTI SOP'!J186)</f>
        <v>179.54999999999998</v>
      </c>
      <c r="K29" s="142">
        <f>(I_ACQUISTI!M30*I_ACQUISTI!$D30)*(I_ACQUISTI!L84+'M_VENDITE PRODOTTI SOP'!K186)</f>
        <v>179.54999999999998</v>
      </c>
      <c r="L29" s="142">
        <f>(I_ACQUISTI!N30*I_ACQUISTI!$D30)*(I_ACQUISTI!M84+'M_VENDITE PRODOTTI SOP'!L186)</f>
        <v>179.54999999999998</v>
      </c>
      <c r="M29" s="142">
        <f>(I_ACQUISTI!O30*I_ACQUISTI!$D30)*(I_ACQUISTI!N84+'M_VENDITE PRODOTTI SOP'!M186)</f>
        <v>179.54999999999998</v>
      </c>
      <c r="N29" s="142">
        <f>(I_ACQUISTI!P30*I_ACQUISTI!$D30)*(I_ACQUISTI!O84+'M_VENDITE PRODOTTI SOP'!N186)</f>
        <v>179.54999999999998</v>
      </c>
      <c r="O29" s="142">
        <f>(I_ACQUISTI!Q30*I_ACQUISTI!$D30)*(I_ACQUISTI!P84+'M_VENDITE PRODOTTI SOP'!O186)</f>
        <v>179.54999999999998</v>
      </c>
      <c r="P29" s="142">
        <f>(I_ACQUISTI!R30*I_ACQUISTI!$D30)*(I_ACQUISTI!Q84+'M_VENDITE PRODOTTI SOP'!P186)</f>
        <v>179.54999999999998</v>
      </c>
      <c r="Q29" s="142">
        <f>(I_ACQUISTI!S30*I_ACQUISTI!$D30)*(I_ACQUISTI!R84+'M_VENDITE PRODOTTI SOP'!Q186)</f>
        <v>179.54999999999998</v>
      </c>
      <c r="R29" s="142">
        <f>(I_ACQUISTI!T30*I_ACQUISTI!$D30)*(I_ACQUISTI!S84+'M_VENDITE PRODOTTI SOP'!R186)</f>
        <v>179.54999999999998</v>
      </c>
      <c r="S29" s="142">
        <f>(I_ACQUISTI!U30*I_ACQUISTI!$D30)*(I_ACQUISTI!T84+'M_VENDITE PRODOTTI SOP'!S186)</f>
        <v>179.54999999999998</v>
      </c>
      <c r="T29" s="142">
        <f>(I_ACQUISTI!V30*I_ACQUISTI!$D30)*(I_ACQUISTI!U84+'M_VENDITE PRODOTTI SOP'!T186)</f>
        <v>179.54999999999998</v>
      </c>
      <c r="U29" s="142">
        <f>(I_ACQUISTI!W30*I_ACQUISTI!$D30)*(I_ACQUISTI!V84+'M_VENDITE PRODOTTI SOP'!U186)</f>
        <v>179.54999999999998</v>
      </c>
      <c r="V29" s="142">
        <f>(I_ACQUISTI!X30*I_ACQUISTI!$D30)*(I_ACQUISTI!W84+'M_VENDITE PRODOTTI SOP'!V186)</f>
        <v>179.54999999999998</v>
      </c>
      <c r="W29" s="142">
        <f>(I_ACQUISTI!Y30*I_ACQUISTI!$D30)*(I_ACQUISTI!X84+'M_VENDITE PRODOTTI SOP'!W186)</f>
        <v>179.54999999999998</v>
      </c>
      <c r="X29" s="142">
        <f>(I_ACQUISTI!Z30*I_ACQUISTI!$D30)*(I_ACQUISTI!Y84+'M_VENDITE PRODOTTI SOP'!X186)</f>
        <v>179.54999999999998</v>
      </c>
      <c r="Y29" s="142">
        <f>(I_ACQUISTI!AA30*I_ACQUISTI!$D30)*(I_ACQUISTI!Z84+'M_VENDITE PRODOTTI SOP'!Y186)</f>
        <v>179.54999999999998</v>
      </c>
      <c r="Z29" s="142">
        <f>(I_ACQUISTI!AB30*I_ACQUISTI!$D30)*(I_ACQUISTI!AA84+'M_VENDITE PRODOTTI SOP'!Z186)</f>
        <v>179.54999999999998</v>
      </c>
      <c r="AA29" s="142">
        <f>(I_ACQUISTI!AC30*I_ACQUISTI!$D30)*(I_ACQUISTI!AB84+'M_VENDITE PRODOTTI SOP'!AA186)</f>
        <v>179.54999999999998</v>
      </c>
      <c r="AB29" s="142">
        <f>(I_ACQUISTI!AD30*I_ACQUISTI!$D30)*(I_ACQUISTI!AC84+'M_VENDITE PRODOTTI SOP'!AB186)</f>
        <v>179.54999999999998</v>
      </c>
      <c r="AC29" s="142">
        <f>(I_ACQUISTI!AE30*I_ACQUISTI!$D30)*(I_ACQUISTI!AD84+'M_VENDITE PRODOTTI SOP'!AC186)</f>
        <v>179.54999999999998</v>
      </c>
      <c r="AD29" s="142">
        <f>(I_ACQUISTI!AF30*I_ACQUISTI!$D30)*(I_ACQUISTI!AE84+'M_VENDITE PRODOTTI SOP'!AD186)</f>
        <v>179.54999999999998</v>
      </c>
      <c r="AE29" s="142">
        <f>(I_ACQUISTI!AG30*I_ACQUISTI!$D30)*(I_ACQUISTI!AF84+'M_VENDITE PRODOTTI SOP'!AE186)</f>
        <v>179.54999999999998</v>
      </c>
      <c r="AF29" s="142">
        <f>(I_ACQUISTI!AH30*I_ACQUISTI!$D30)*(I_ACQUISTI!AG84+'M_VENDITE PRODOTTI SOP'!AF186)</f>
        <v>179.54999999999998</v>
      </c>
      <c r="AG29" s="142">
        <f>(I_ACQUISTI!AI30*I_ACQUISTI!$D30)*(I_ACQUISTI!AH84+'M_VENDITE PRODOTTI SOP'!AG186)</f>
        <v>179.54999999999998</v>
      </c>
      <c r="AH29" s="142">
        <f>(I_ACQUISTI!AJ30*I_ACQUISTI!$D30)*(I_ACQUISTI!AI84+'M_VENDITE PRODOTTI SOP'!AH186)</f>
        <v>179.54999999999998</v>
      </c>
      <c r="AI29" s="142">
        <f>(I_ACQUISTI!AK30*I_ACQUISTI!$D30)*(I_ACQUISTI!AJ84+'M_VENDITE PRODOTTI SOP'!AI186)</f>
        <v>179.54999999999998</v>
      </c>
      <c r="AJ29" s="142">
        <f>(I_ACQUISTI!AL30*I_ACQUISTI!$D30)*(I_ACQUISTI!AK84+'M_VENDITE PRODOTTI SOP'!AJ186)</f>
        <v>179.54999999999998</v>
      </c>
      <c r="AK29" s="142">
        <f>(I_ACQUISTI!AM30*I_ACQUISTI!$D30)*(I_ACQUISTI!AL84+'M_VENDITE PRODOTTI SOP'!AK186)</f>
        <v>179.54999999999998</v>
      </c>
      <c r="AL29" s="142">
        <f>(I_ACQUISTI!AN30*I_ACQUISTI!$D30)*(I_ACQUISTI!AM84+'M_VENDITE PRODOTTI SOP'!AL186)</f>
        <v>179.54999999999998</v>
      </c>
      <c r="AM29" s="142">
        <f>(I_ACQUISTI!AO30*I_ACQUISTI!$D30)*(I_ACQUISTI!AN84+'M_VENDITE PRODOTTI SOP'!AM186)</f>
        <v>179.54999999999998</v>
      </c>
      <c r="AN29" s="29"/>
    </row>
    <row r="30" spans="3:40" x14ac:dyDescent="0.25">
      <c r="C30" s="28" t="str">
        <f>+I_ACQUISTI!C31</f>
        <v>Farmaco 28</v>
      </c>
      <c r="D30" s="142">
        <f>(I_ACQUISTI!F31*I_ACQUISTI!$D31)*(I_ACQUISTI!E85+'M_VENDITE PRODOTTI SOP'!D187)</f>
        <v>203.48999999999998</v>
      </c>
      <c r="E30" s="142">
        <f>(I_ACQUISTI!G31*I_ACQUISTI!$D31)*(I_ACQUISTI!F85+'M_VENDITE PRODOTTI SOP'!E187)</f>
        <v>203.48999999999998</v>
      </c>
      <c r="F30" s="142">
        <f>(I_ACQUISTI!H31*I_ACQUISTI!$D31)*(I_ACQUISTI!G85+'M_VENDITE PRODOTTI SOP'!F187)</f>
        <v>203.48999999999998</v>
      </c>
      <c r="G30" s="142">
        <f>(I_ACQUISTI!I31*I_ACQUISTI!$D31)*(I_ACQUISTI!H85+'M_VENDITE PRODOTTI SOP'!G187)</f>
        <v>203.48999999999998</v>
      </c>
      <c r="H30" s="142">
        <f>(I_ACQUISTI!J31*I_ACQUISTI!$D31)*(I_ACQUISTI!I85+'M_VENDITE PRODOTTI SOP'!H187)</f>
        <v>203.48999999999998</v>
      </c>
      <c r="I30" s="142">
        <f>(I_ACQUISTI!K31*I_ACQUISTI!$D31)*(I_ACQUISTI!J85+'M_VENDITE PRODOTTI SOP'!I187)</f>
        <v>203.48999999999998</v>
      </c>
      <c r="J30" s="142">
        <f>(I_ACQUISTI!L31*I_ACQUISTI!$D31)*(I_ACQUISTI!K85+'M_VENDITE PRODOTTI SOP'!J187)</f>
        <v>203.48999999999998</v>
      </c>
      <c r="K30" s="142">
        <f>(I_ACQUISTI!M31*I_ACQUISTI!$D31)*(I_ACQUISTI!L85+'M_VENDITE PRODOTTI SOP'!K187)</f>
        <v>203.48999999999998</v>
      </c>
      <c r="L30" s="142">
        <f>(I_ACQUISTI!N31*I_ACQUISTI!$D31)*(I_ACQUISTI!M85+'M_VENDITE PRODOTTI SOP'!L187)</f>
        <v>203.48999999999998</v>
      </c>
      <c r="M30" s="142">
        <f>(I_ACQUISTI!O31*I_ACQUISTI!$D31)*(I_ACQUISTI!N85+'M_VENDITE PRODOTTI SOP'!M187)</f>
        <v>203.48999999999998</v>
      </c>
      <c r="N30" s="142">
        <f>(I_ACQUISTI!P31*I_ACQUISTI!$D31)*(I_ACQUISTI!O85+'M_VENDITE PRODOTTI SOP'!N187)</f>
        <v>203.48999999999998</v>
      </c>
      <c r="O30" s="142">
        <f>(I_ACQUISTI!Q31*I_ACQUISTI!$D31)*(I_ACQUISTI!P85+'M_VENDITE PRODOTTI SOP'!O187)</f>
        <v>203.48999999999998</v>
      </c>
      <c r="P30" s="142">
        <f>(I_ACQUISTI!R31*I_ACQUISTI!$D31)*(I_ACQUISTI!Q85+'M_VENDITE PRODOTTI SOP'!P187)</f>
        <v>203.48999999999998</v>
      </c>
      <c r="Q30" s="142">
        <f>(I_ACQUISTI!S31*I_ACQUISTI!$D31)*(I_ACQUISTI!R85+'M_VENDITE PRODOTTI SOP'!Q187)</f>
        <v>203.48999999999998</v>
      </c>
      <c r="R30" s="142">
        <f>(I_ACQUISTI!T31*I_ACQUISTI!$D31)*(I_ACQUISTI!S85+'M_VENDITE PRODOTTI SOP'!R187)</f>
        <v>203.48999999999998</v>
      </c>
      <c r="S30" s="142">
        <f>(I_ACQUISTI!U31*I_ACQUISTI!$D31)*(I_ACQUISTI!T85+'M_VENDITE PRODOTTI SOP'!S187)</f>
        <v>203.48999999999998</v>
      </c>
      <c r="T30" s="142">
        <f>(I_ACQUISTI!V31*I_ACQUISTI!$D31)*(I_ACQUISTI!U85+'M_VENDITE PRODOTTI SOP'!T187)</f>
        <v>203.48999999999998</v>
      </c>
      <c r="U30" s="142">
        <f>(I_ACQUISTI!W31*I_ACQUISTI!$D31)*(I_ACQUISTI!V85+'M_VENDITE PRODOTTI SOP'!U187)</f>
        <v>203.48999999999998</v>
      </c>
      <c r="V30" s="142">
        <f>(I_ACQUISTI!X31*I_ACQUISTI!$D31)*(I_ACQUISTI!W85+'M_VENDITE PRODOTTI SOP'!V187)</f>
        <v>203.48999999999998</v>
      </c>
      <c r="W30" s="142">
        <f>(I_ACQUISTI!Y31*I_ACQUISTI!$D31)*(I_ACQUISTI!X85+'M_VENDITE PRODOTTI SOP'!W187)</f>
        <v>203.48999999999998</v>
      </c>
      <c r="X30" s="142">
        <f>(I_ACQUISTI!Z31*I_ACQUISTI!$D31)*(I_ACQUISTI!Y85+'M_VENDITE PRODOTTI SOP'!X187)</f>
        <v>203.48999999999998</v>
      </c>
      <c r="Y30" s="142">
        <f>(I_ACQUISTI!AA31*I_ACQUISTI!$D31)*(I_ACQUISTI!Z85+'M_VENDITE PRODOTTI SOP'!Y187)</f>
        <v>203.48999999999998</v>
      </c>
      <c r="Z30" s="142">
        <f>(I_ACQUISTI!AB31*I_ACQUISTI!$D31)*(I_ACQUISTI!AA85+'M_VENDITE PRODOTTI SOP'!Z187)</f>
        <v>203.48999999999998</v>
      </c>
      <c r="AA30" s="142">
        <f>(I_ACQUISTI!AC31*I_ACQUISTI!$D31)*(I_ACQUISTI!AB85+'M_VENDITE PRODOTTI SOP'!AA187)</f>
        <v>203.48999999999998</v>
      </c>
      <c r="AB30" s="142">
        <f>(I_ACQUISTI!AD31*I_ACQUISTI!$D31)*(I_ACQUISTI!AC85+'M_VENDITE PRODOTTI SOP'!AB187)</f>
        <v>203.48999999999998</v>
      </c>
      <c r="AC30" s="142">
        <f>(I_ACQUISTI!AE31*I_ACQUISTI!$D31)*(I_ACQUISTI!AD85+'M_VENDITE PRODOTTI SOP'!AC187)</f>
        <v>203.48999999999998</v>
      </c>
      <c r="AD30" s="142">
        <f>(I_ACQUISTI!AF31*I_ACQUISTI!$D31)*(I_ACQUISTI!AE85+'M_VENDITE PRODOTTI SOP'!AD187)</f>
        <v>203.48999999999998</v>
      </c>
      <c r="AE30" s="142">
        <f>(I_ACQUISTI!AG31*I_ACQUISTI!$D31)*(I_ACQUISTI!AF85+'M_VENDITE PRODOTTI SOP'!AE187)</f>
        <v>203.48999999999998</v>
      </c>
      <c r="AF30" s="142">
        <f>(I_ACQUISTI!AH31*I_ACQUISTI!$D31)*(I_ACQUISTI!AG85+'M_VENDITE PRODOTTI SOP'!AF187)</f>
        <v>203.48999999999998</v>
      </c>
      <c r="AG30" s="142">
        <f>(I_ACQUISTI!AI31*I_ACQUISTI!$D31)*(I_ACQUISTI!AH85+'M_VENDITE PRODOTTI SOP'!AG187)</f>
        <v>203.48999999999998</v>
      </c>
      <c r="AH30" s="142">
        <f>(I_ACQUISTI!AJ31*I_ACQUISTI!$D31)*(I_ACQUISTI!AI85+'M_VENDITE PRODOTTI SOP'!AH187)</f>
        <v>203.48999999999998</v>
      </c>
      <c r="AI30" s="142">
        <f>(I_ACQUISTI!AK31*I_ACQUISTI!$D31)*(I_ACQUISTI!AJ85+'M_VENDITE PRODOTTI SOP'!AI187)</f>
        <v>203.48999999999998</v>
      </c>
      <c r="AJ30" s="142">
        <f>(I_ACQUISTI!AL31*I_ACQUISTI!$D31)*(I_ACQUISTI!AK85+'M_VENDITE PRODOTTI SOP'!AJ187)</f>
        <v>203.48999999999998</v>
      </c>
      <c r="AK30" s="142">
        <f>(I_ACQUISTI!AM31*I_ACQUISTI!$D31)*(I_ACQUISTI!AL85+'M_VENDITE PRODOTTI SOP'!AK187)</f>
        <v>203.48999999999998</v>
      </c>
      <c r="AL30" s="142">
        <f>(I_ACQUISTI!AN31*I_ACQUISTI!$D31)*(I_ACQUISTI!AM85+'M_VENDITE PRODOTTI SOP'!AL187)</f>
        <v>203.48999999999998</v>
      </c>
      <c r="AM30" s="142">
        <f>(I_ACQUISTI!AO31*I_ACQUISTI!$D31)*(I_ACQUISTI!AN85+'M_VENDITE PRODOTTI SOP'!AM187)</f>
        <v>203.48999999999998</v>
      </c>
      <c r="AN30" s="29"/>
    </row>
    <row r="31" spans="3:40" x14ac:dyDescent="0.25">
      <c r="C31" s="28" t="str">
        <f>+I_ACQUISTI!C32</f>
        <v>Farmaco 29</v>
      </c>
      <c r="D31" s="142">
        <f>(I_ACQUISTI!F32*I_ACQUISTI!$D32)*(I_ACQUISTI!E86+'M_VENDITE PRODOTTI SOP'!D188)</f>
        <v>161.595</v>
      </c>
      <c r="E31" s="142">
        <f>(I_ACQUISTI!G32*I_ACQUISTI!$D32)*(I_ACQUISTI!F86+'M_VENDITE PRODOTTI SOP'!E188)</f>
        <v>161.595</v>
      </c>
      <c r="F31" s="142">
        <f>(I_ACQUISTI!H32*I_ACQUISTI!$D32)*(I_ACQUISTI!G86+'M_VENDITE PRODOTTI SOP'!F188)</f>
        <v>161.595</v>
      </c>
      <c r="G31" s="142">
        <f>(I_ACQUISTI!I32*I_ACQUISTI!$D32)*(I_ACQUISTI!H86+'M_VENDITE PRODOTTI SOP'!G188)</f>
        <v>161.595</v>
      </c>
      <c r="H31" s="142">
        <f>(I_ACQUISTI!J32*I_ACQUISTI!$D32)*(I_ACQUISTI!I86+'M_VENDITE PRODOTTI SOP'!H188)</f>
        <v>161.595</v>
      </c>
      <c r="I31" s="142">
        <f>(I_ACQUISTI!K32*I_ACQUISTI!$D32)*(I_ACQUISTI!J86+'M_VENDITE PRODOTTI SOP'!I188)</f>
        <v>161.595</v>
      </c>
      <c r="J31" s="142">
        <f>(I_ACQUISTI!L32*I_ACQUISTI!$D32)*(I_ACQUISTI!K86+'M_VENDITE PRODOTTI SOP'!J188)</f>
        <v>161.595</v>
      </c>
      <c r="K31" s="142">
        <f>(I_ACQUISTI!M32*I_ACQUISTI!$D32)*(I_ACQUISTI!L86+'M_VENDITE PRODOTTI SOP'!K188)</f>
        <v>161.595</v>
      </c>
      <c r="L31" s="142">
        <f>(I_ACQUISTI!N32*I_ACQUISTI!$D32)*(I_ACQUISTI!M86+'M_VENDITE PRODOTTI SOP'!L188)</f>
        <v>161.595</v>
      </c>
      <c r="M31" s="142">
        <f>(I_ACQUISTI!O32*I_ACQUISTI!$D32)*(I_ACQUISTI!N86+'M_VENDITE PRODOTTI SOP'!M188)</f>
        <v>161.595</v>
      </c>
      <c r="N31" s="142">
        <f>(I_ACQUISTI!P32*I_ACQUISTI!$D32)*(I_ACQUISTI!O86+'M_VENDITE PRODOTTI SOP'!N188)</f>
        <v>161.595</v>
      </c>
      <c r="O31" s="142">
        <f>(I_ACQUISTI!Q32*I_ACQUISTI!$D32)*(I_ACQUISTI!P86+'M_VENDITE PRODOTTI SOP'!O188)</f>
        <v>161.595</v>
      </c>
      <c r="P31" s="142">
        <f>(I_ACQUISTI!R32*I_ACQUISTI!$D32)*(I_ACQUISTI!Q86+'M_VENDITE PRODOTTI SOP'!P188)</f>
        <v>161.595</v>
      </c>
      <c r="Q31" s="142">
        <f>(I_ACQUISTI!S32*I_ACQUISTI!$D32)*(I_ACQUISTI!R86+'M_VENDITE PRODOTTI SOP'!Q188)</f>
        <v>161.595</v>
      </c>
      <c r="R31" s="142">
        <f>(I_ACQUISTI!T32*I_ACQUISTI!$D32)*(I_ACQUISTI!S86+'M_VENDITE PRODOTTI SOP'!R188)</f>
        <v>161.595</v>
      </c>
      <c r="S31" s="142">
        <f>(I_ACQUISTI!U32*I_ACQUISTI!$D32)*(I_ACQUISTI!T86+'M_VENDITE PRODOTTI SOP'!S188)</f>
        <v>161.595</v>
      </c>
      <c r="T31" s="142">
        <f>(I_ACQUISTI!V32*I_ACQUISTI!$D32)*(I_ACQUISTI!U86+'M_VENDITE PRODOTTI SOP'!T188)</f>
        <v>161.595</v>
      </c>
      <c r="U31" s="142">
        <f>(I_ACQUISTI!W32*I_ACQUISTI!$D32)*(I_ACQUISTI!V86+'M_VENDITE PRODOTTI SOP'!U188)</f>
        <v>161.595</v>
      </c>
      <c r="V31" s="142">
        <f>(I_ACQUISTI!X32*I_ACQUISTI!$D32)*(I_ACQUISTI!W86+'M_VENDITE PRODOTTI SOP'!V188)</f>
        <v>161.595</v>
      </c>
      <c r="W31" s="142">
        <f>(I_ACQUISTI!Y32*I_ACQUISTI!$D32)*(I_ACQUISTI!X86+'M_VENDITE PRODOTTI SOP'!W188)</f>
        <v>161.595</v>
      </c>
      <c r="X31" s="142">
        <f>(I_ACQUISTI!Z32*I_ACQUISTI!$D32)*(I_ACQUISTI!Y86+'M_VENDITE PRODOTTI SOP'!X188)</f>
        <v>161.595</v>
      </c>
      <c r="Y31" s="142">
        <f>(I_ACQUISTI!AA32*I_ACQUISTI!$D32)*(I_ACQUISTI!Z86+'M_VENDITE PRODOTTI SOP'!Y188)</f>
        <v>161.595</v>
      </c>
      <c r="Z31" s="142">
        <f>(I_ACQUISTI!AB32*I_ACQUISTI!$D32)*(I_ACQUISTI!AA86+'M_VENDITE PRODOTTI SOP'!Z188)</f>
        <v>161.595</v>
      </c>
      <c r="AA31" s="142">
        <f>(I_ACQUISTI!AC32*I_ACQUISTI!$D32)*(I_ACQUISTI!AB86+'M_VENDITE PRODOTTI SOP'!AA188)</f>
        <v>161.595</v>
      </c>
      <c r="AB31" s="142">
        <f>(I_ACQUISTI!AD32*I_ACQUISTI!$D32)*(I_ACQUISTI!AC86+'M_VENDITE PRODOTTI SOP'!AB188)</f>
        <v>161.595</v>
      </c>
      <c r="AC31" s="142">
        <f>(I_ACQUISTI!AE32*I_ACQUISTI!$D32)*(I_ACQUISTI!AD86+'M_VENDITE PRODOTTI SOP'!AC188)</f>
        <v>161.595</v>
      </c>
      <c r="AD31" s="142">
        <f>(I_ACQUISTI!AF32*I_ACQUISTI!$D32)*(I_ACQUISTI!AE86+'M_VENDITE PRODOTTI SOP'!AD188)</f>
        <v>161.595</v>
      </c>
      <c r="AE31" s="142">
        <f>(I_ACQUISTI!AG32*I_ACQUISTI!$D32)*(I_ACQUISTI!AF86+'M_VENDITE PRODOTTI SOP'!AE188)</f>
        <v>161.595</v>
      </c>
      <c r="AF31" s="142">
        <f>(I_ACQUISTI!AH32*I_ACQUISTI!$D32)*(I_ACQUISTI!AG86+'M_VENDITE PRODOTTI SOP'!AF188)</f>
        <v>161.595</v>
      </c>
      <c r="AG31" s="142">
        <f>(I_ACQUISTI!AI32*I_ACQUISTI!$D32)*(I_ACQUISTI!AH86+'M_VENDITE PRODOTTI SOP'!AG188)</f>
        <v>161.595</v>
      </c>
      <c r="AH31" s="142">
        <f>(I_ACQUISTI!AJ32*I_ACQUISTI!$D32)*(I_ACQUISTI!AI86+'M_VENDITE PRODOTTI SOP'!AH188)</f>
        <v>161.595</v>
      </c>
      <c r="AI31" s="142">
        <f>(I_ACQUISTI!AK32*I_ACQUISTI!$D32)*(I_ACQUISTI!AJ86+'M_VENDITE PRODOTTI SOP'!AI188)</f>
        <v>161.595</v>
      </c>
      <c r="AJ31" s="142">
        <f>(I_ACQUISTI!AL32*I_ACQUISTI!$D32)*(I_ACQUISTI!AK86+'M_VENDITE PRODOTTI SOP'!AJ188)</f>
        <v>161.595</v>
      </c>
      <c r="AK31" s="142">
        <f>(I_ACQUISTI!AM32*I_ACQUISTI!$D32)*(I_ACQUISTI!AL86+'M_VENDITE PRODOTTI SOP'!AK188)</f>
        <v>161.595</v>
      </c>
      <c r="AL31" s="142">
        <f>(I_ACQUISTI!AN32*I_ACQUISTI!$D32)*(I_ACQUISTI!AM86+'M_VENDITE PRODOTTI SOP'!AL188)</f>
        <v>161.595</v>
      </c>
      <c r="AM31" s="142">
        <f>(I_ACQUISTI!AO32*I_ACQUISTI!$D32)*(I_ACQUISTI!AN86+'M_VENDITE PRODOTTI SOP'!AM188)</f>
        <v>161.595</v>
      </c>
      <c r="AN31" s="29"/>
    </row>
    <row r="32" spans="3:40" x14ac:dyDescent="0.25">
      <c r="C32" s="28" t="str">
        <f>+I_ACQUISTI!C33</f>
        <v>Farmaco 30</v>
      </c>
      <c r="D32" s="142">
        <f>(I_ACQUISTI!F33*I_ACQUISTI!$D33)*(I_ACQUISTI!E87+'M_VENDITE PRODOTTI SOP'!D189)</f>
        <v>131.67000000000002</v>
      </c>
      <c r="E32" s="142">
        <f>(I_ACQUISTI!G33*I_ACQUISTI!$D33)*(I_ACQUISTI!F87+'M_VENDITE PRODOTTI SOP'!E189)</f>
        <v>131.67000000000002</v>
      </c>
      <c r="F32" s="142">
        <f>(I_ACQUISTI!H33*I_ACQUISTI!$D33)*(I_ACQUISTI!G87+'M_VENDITE PRODOTTI SOP'!F189)</f>
        <v>131.67000000000002</v>
      </c>
      <c r="G32" s="142">
        <f>(I_ACQUISTI!I33*I_ACQUISTI!$D33)*(I_ACQUISTI!H87+'M_VENDITE PRODOTTI SOP'!G189)</f>
        <v>131.67000000000002</v>
      </c>
      <c r="H32" s="142">
        <f>(I_ACQUISTI!J33*I_ACQUISTI!$D33)*(I_ACQUISTI!I87+'M_VENDITE PRODOTTI SOP'!H189)</f>
        <v>131.67000000000002</v>
      </c>
      <c r="I32" s="142">
        <f>(I_ACQUISTI!K33*I_ACQUISTI!$D33)*(I_ACQUISTI!J87+'M_VENDITE PRODOTTI SOP'!I189)</f>
        <v>131.67000000000002</v>
      </c>
      <c r="J32" s="142">
        <f>(I_ACQUISTI!L33*I_ACQUISTI!$D33)*(I_ACQUISTI!K87+'M_VENDITE PRODOTTI SOP'!J189)</f>
        <v>131.67000000000002</v>
      </c>
      <c r="K32" s="142">
        <f>(I_ACQUISTI!M33*I_ACQUISTI!$D33)*(I_ACQUISTI!L87+'M_VENDITE PRODOTTI SOP'!K189)</f>
        <v>131.67000000000002</v>
      </c>
      <c r="L32" s="142">
        <f>(I_ACQUISTI!N33*I_ACQUISTI!$D33)*(I_ACQUISTI!M87+'M_VENDITE PRODOTTI SOP'!L189)</f>
        <v>131.67000000000002</v>
      </c>
      <c r="M32" s="142">
        <f>(I_ACQUISTI!O33*I_ACQUISTI!$D33)*(I_ACQUISTI!N87+'M_VENDITE PRODOTTI SOP'!M189)</f>
        <v>131.67000000000002</v>
      </c>
      <c r="N32" s="142">
        <f>(I_ACQUISTI!P33*I_ACQUISTI!$D33)*(I_ACQUISTI!O87+'M_VENDITE PRODOTTI SOP'!N189)</f>
        <v>131.67000000000002</v>
      </c>
      <c r="O32" s="142">
        <f>(I_ACQUISTI!Q33*I_ACQUISTI!$D33)*(I_ACQUISTI!P87+'M_VENDITE PRODOTTI SOP'!O189)</f>
        <v>131.67000000000002</v>
      </c>
      <c r="P32" s="142">
        <f>(I_ACQUISTI!R33*I_ACQUISTI!$D33)*(I_ACQUISTI!Q87+'M_VENDITE PRODOTTI SOP'!P189)</f>
        <v>131.67000000000002</v>
      </c>
      <c r="Q32" s="142">
        <f>(I_ACQUISTI!S33*I_ACQUISTI!$D33)*(I_ACQUISTI!R87+'M_VENDITE PRODOTTI SOP'!Q189)</f>
        <v>131.67000000000002</v>
      </c>
      <c r="R32" s="142">
        <f>(I_ACQUISTI!T33*I_ACQUISTI!$D33)*(I_ACQUISTI!S87+'M_VENDITE PRODOTTI SOP'!R189)</f>
        <v>131.67000000000002</v>
      </c>
      <c r="S32" s="142">
        <f>(I_ACQUISTI!U33*I_ACQUISTI!$D33)*(I_ACQUISTI!T87+'M_VENDITE PRODOTTI SOP'!S189)</f>
        <v>131.67000000000002</v>
      </c>
      <c r="T32" s="142">
        <f>(I_ACQUISTI!V33*I_ACQUISTI!$D33)*(I_ACQUISTI!U87+'M_VENDITE PRODOTTI SOP'!T189)</f>
        <v>131.67000000000002</v>
      </c>
      <c r="U32" s="142">
        <f>(I_ACQUISTI!W33*I_ACQUISTI!$D33)*(I_ACQUISTI!V87+'M_VENDITE PRODOTTI SOP'!U189)</f>
        <v>131.67000000000002</v>
      </c>
      <c r="V32" s="142">
        <f>(I_ACQUISTI!X33*I_ACQUISTI!$D33)*(I_ACQUISTI!W87+'M_VENDITE PRODOTTI SOP'!V189)</f>
        <v>131.67000000000002</v>
      </c>
      <c r="W32" s="142">
        <f>(I_ACQUISTI!Y33*I_ACQUISTI!$D33)*(I_ACQUISTI!X87+'M_VENDITE PRODOTTI SOP'!W189)</f>
        <v>131.67000000000002</v>
      </c>
      <c r="X32" s="142">
        <f>(I_ACQUISTI!Z33*I_ACQUISTI!$D33)*(I_ACQUISTI!Y87+'M_VENDITE PRODOTTI SOP'!X189)</f>
        <v>131.67000000000002</v>
      </c>
      <c r="Y32" s="142">
        <f>(I_ACQUISTI!AA33*I_ACQUISTI!$D33)*(I_ACQUISTI!Z87+'M_VENDITE PRODOTTI SOP'!Y189)</f>
        <v>131.67000000000002</v>
      </c>
      <c r="Z32" s="142">
        <f>(I_ACQUISTI!AB33*I_ACQUISTI!$D33)*(I_ACQUISTI!AA87+'M_VENDITE PRODOTTI SOP'!Z189)</f>
        <v>131.67000000000002</v>
      </c>
      <c r="AA32" s="142">
        <f>(I_ACQUISTI!AC33*I_ACQUISTI!$D33)*(I_ACQUISTI!AB87+'M_VENDITE PRODOTTI SOP'!AA189)</f>
        <v>131.67000000000002</v>
      </c>
      <c r="AB32" s="142">
        <f>(I_ACQUISTI!AD33*I_ACQUISTI!$D33)*(I_ACQUISTI!AC87+'M_VENDITE PRODOTTI SOP'!AB189)</f>
        <v>131.67000000000002</v>
      </c>
      <c r="AC32" s="142">
        <f>(I_ACQUISTI!AE33*I_ACQUISTI!$D33)*(I_ACQUISTI!AD87+'M_VENDITE PRODOTTI SOP'!AC189)</f>
        <v>131.67000000000002</v>
      </c>
      <c r="AD32" s="142">
        <f>(I_ACQUISTI!AF33*I_ACQUISTI!$D33)*(I_ACQUISTI!AE87+'M_VENDITE PRODOTTI SOP'!AD189)</f>
        <v>131.67000000000002</v>
      </c>
      <c r="AE32" s="142">
        <f>(I_ACQUISTI!AG33*I_ACQUISTI!$D33)*(I_ACQUISTI!AF87+'M_VENDITE PRODOTTI SOP'!AE189)</f>
        <v>131.67000000000002</v>
      </c>
      <c r="AF32" s="142">
        <f>(I_ACQUISTI!AH33*I_ACQUISTI!$D33)*(I_ACQUISTI!AG87+'M_VENDITE PRODOTTI SOP'!AF189)</f>
        <v>131.67000000000002</v>
      </c>
      <c r="AG32" s="142">
        <f>(I_ACQUISTI!AI33*I_ACQUISTI!$D33)*(I_ACQUISTI!AH87+'M_VENDITE PRODOTTI SOP'!AG189)</f>
        <v>131.67000000000002</v>
      </c>
      <c r="AH32" s="142">
        <f>(I_ACQUISTI!AJ33*I_ACQUISTI!$D33)*(I_ACQUISTI!AI87+'M_VENDITE PRODOTTI SOP'!AH189)</f>
        <v>131.67000000000002</v>
      </c>
      <c r="AI32" s="142">
        <f>(I_ACQUISTI!AK33*I_ACQUISTI!$D33)*(I_ACQUISTI!AJ87+'M_VENDITE PRODOTTI SOP'!AI189)</f>
        <v>131.67000000000002</v>
      </c>
      <c r="AJ32" s="142">
        <f>(I_ACQUISTI!AL33*I_ACQUISTI!$D33)*(I_ACQUISTI!AK87+'M_VENDITE PRODOTTI SOP'!AJ189)</f>
        <v>131.67000000000002</v>
      </c>
      <c r="AK32" s="142">
        <f>(I_ACQUISTI!AM33*I_ACQUISTI!$D33)*(I_ACQUISTI!AL87+'M_VENDITE PRODOTTI SOP'!AK189)</f>
        <v>131.67000000000002</v>
      </c>
      <c r="AL32" s="142">
        <f>(I_ACQUISTI!AN33*I_ACQUISTI!$D33)*(I_ACQUISTI!AM87+'M_VENDITE PRODOTTI SOP'!AL189)</f>
        <v>131.67000000000002</v>
      </c>
      <c r="AM32" s="142">
        <f>(I_ACQUISTI!AO33*I_ACQUISTI!$D33)*(I_ACQUISTI!AN87+'M_VENDITE PRODOTTI SOP'!AM189)</f>
        <v>131.67000000000002</v>
      </c>
      <c r="AN32" s="29"/>
    </row>
    <row r="33" spans="3:40" x14ac:dyDescent="0.25">
      <c r="C33" s="28" t="str">
        <f>+I_ACQUISTI!C34</f>
        <v>Farmaco 31</v>
      </c>
      <c r="D33" s="142">
        <f>(I_ACQUISTI!F34*I_ACQUISTI!$D34)*(I_ACQUISTI!E88+'M_VENDITE PRODOTTI SOP'!D190)</f>
        <v>149.02649999999997</v>
      </c>
      <c r="E33" s="142">
        <f>(I_ACQUISTI!G34*I_ACQUISTI!$D34)*(I_ACQUISTI!F88+'M_VENDITE PRODOTTI SOP'!E190)</f>
        <v>149.02649999999997</v>
      </c>
      <c r="F33" s="142">
        <f>(I_ACQUISTI!H34*I_ACQUISTI!$D34)*(I_ACQUISTI!G88+'M_VENDITE PRODOTTI SOP'!F190)</f>
        <v>149.02649999999997</v>
      </c>
      <c r="G33" s="142">
        <f>(I_ACQUISTI!I34*I_ACQUISTI!$D34)*(I_ACQUISTI!H88+'M_VENDITE PRODOTTI SOP'!G190)</f>
        <v>149.02649999999997</v>
      </c>
      <c r="H33" s="142">
        <f>(I_ACQUISTI!J34*I_ACQUISTI!$D34)*(I_ACQUISTI!I88+'M_VENDITE PRODOTTI SOP'!H190)</f>
        <v>149.02649999999997</v>
      </c>
      <c r="I33" s="142">
        <f>(I_ACQUISTI!K34*I_ACQUISTI!$D34)*(I_ACQUISTI!J88+'M_VENDITE PRODOTTI SOP'!I190)</f>
        <v>149.02649999999997</v>
      </c>
      <c r="J33" s="142">
        <f>(I_ACQUISTI!L34*I_ACQUISTI!$D34)*(I_ACQUISTI!K88+'M_VENDITE PRODOTTI SOP'!J190)</f>
        <v>149.02649999999997</v>
      </c>
      <c r="K33" s="142">
        <f>(I_ACQUISTI!M34*I_ACQUISTI!$D34)*(I_ACQUISTI!L88+'M_VENDITE PRODOTTI SOP'!K190)</f>
        <v>149.02649999999997</v>
      </c>
      <c r="L33" s="142">
        <f>(I_ACQUISTI!N34*I_ACQUISTI!$D34)*(I_ACQUISTI!M88+'M_VENDITE PRODOTTI SOP'!L190)</f>
        <v>149.02649999999997</v>
      </c>
      <c r="M33" s="142">
        <f>(I_ACQUISTI!O34*I_ACQUISTI!$D34)*(I_ACQUISTI!N88+'M_VENDITE PRODOTTI SOP'!M190)</f>
        <v>149.02649999999997</v>
      </c>
      <c r="N33" s="142">
        <f>(I_ACQUISTI!P34*I_ACQUISTI!$D34)*(I_ACQUISTI!O88+'M_VENDITE PRODOTTI SOP'!N190)</f>
        <v>149.02649999999997</v>
      </c>
      <c r="O33" s="142">
        <f>(I_ACQUISTI!Q34*I_ACQUISTI!$D34)*(I_ACQUISTI!P88+'M_VENDITE PRODOTTI SOP'!O190)</f>
        <v>149.02649999999997</v>
      </c>
      <c r="P33" s="142">
        <f>(I_ACQUISTI!R34*I_ACQUISTI!$D34)*(I_ACQUISTI!Q88+'M_VENDITE PRODOTTI SOP'!P190)</f>
        <v>149.02649999999997</v>
      </c>
      <c r="Q33" s="142">
        <f>(I_ACQUISTI!S34*I_ACQUISTI!$D34)*(I_ACQUISTI!R88+'M_VENDITE PRODOTTI SOP'!Q190)</f>
        <v>149.02649999999997</v>
      </c>
      <c r="R33" s="142">
        <f>(I_ACQUISTI!T34*I_ACQUISTI!$D34)*(I_ACQUISTI!S88+'M_VENDITE PRODOTTI SOP'!R190)</f>
        <v>149.02649999999997</v>
      </c>
      <c r="S33" s="142">
        <f>(I_ACQUISTI!U34*I_ACQUISTI!$D34)*(I_ACQUISTI!T88+'M_VENDITE PRODOTTI SOP'!S190)</f>
        <v>149.02649999999997</v>
      </c>
      <c r="T33" s="142">
        <f>(I_ACQUISTI!V34*I_ACQUISTI!$D34)*(I_ACQUISTI!U88+'M_VENDITE PRODOTTI SOP'!T190)</f>
        <v>149.02649999999997</v>
      </c>
      <c r="U33" s="142">
        <f>(I_ACQUISTI!W34*I_ACQUISTI!$D34)*(I_ACQUISTI!V88+'M_VENDITE PRODOTTI SOP'!U190)</f>
        <v>149.02649999999997</v>
      </c>
      <c r="V33" s="142">
        <f>(I_ACQUISTI!X34*I_ACQUISTI!$D34)*(I_ACQUISTI!W88+'M_VENDITE PRODOTTI SOP'!V190)</f>
        <v>149.02649999999997</v>
      </c>
      <c r="W33" s="142">
        <f>(I_ACQUISTI!Y34*I_ACQUISTI!$D34)*(I_ACQUISTI!X88+'M_VENDITE PRODOTTI SOP'!W190)</f>
        <v>149.02649999999997</v>
      </c>
      <c r="X33" s="142">
        <f>(I_ACQUISTI!Z34*I_ACQUISTI!$D34)*(I_ACQUISTI!Y88+'M_VENDITE PRODOTTI SOP'!X190)</f>
        <v>149.02649999999997</v>
      </c>
      <c r="Y33" s="142">
        <f>(I_ACQUISTI!AA34*I_ACQUISTI!$D34)*(I_ACQUISTI!Z88+'M_VENDITE PRODOTTI SOP'!Y190)</f>
        <v>149.02649999999997</v>
      </c>
      <c r="Z33" s="142">
        <f>(I_ACQUISTI!AB34*I_ACQUISTI!$D34)*(I_ACQUISTI!AA88+'M_VENDITE PRODOTTI SOP'!Z190)</f>
        <v>149.02649999999997</v>
      </c>
      <c r="AA33" s="142">
        <f>(I_ACQUISTI!AC34*I_ACQUISTI!$D34)*(I_ACQUISTI!AB88+'M_VENDITE PRODOTTI SOP'!AA190)</f>
        <v>149.02649999999997</v>
      </c>
      <c r="AB33" s="142">
        <f>(I_ACQUISTI!AD34*I_ACQUISTI!$D34)*(I_ACQUISTI!AC88+'M_VENDITE PRODOTTI SOP'!AB190)</f>
        <v>149.02649999999997</v>
      </c>
      <c r="AC33" s="142">
        <f>(I_ACQUISTI!AE34*I_ACQUISTI!$D34)*(I_ACQUISTI!AD88+'M_VENDITE PRODOTTI SOP'!AC190)</f>
        <v>149.02649999999997</v>
      </c>
      <c r="AD33" s="142">
        <f>(I_ACQUISTI!AF34*I_ACQUISTI!$D34)*(I_ACQUISTI!AE88+'M_VENDITE PRODOTTI SOP'!AD190)</f>
        <v>149.02649999999997</v>
      </c>
      <c r="AE33" s="142">
        <f>(I_ACQUISTI!AG34*I_ACQUISTI!$D34)*(I_ACQUISTI!AF88+'M_VENDITE PRODOTTI SOP'!AE190)</f>
        <v>149.02649999999997</v>
      </c>
      <c r="AF33" s="142">
        <f>(I_ACQUISTI!AH34*I_ACQUISTI!$D34)*(I_ACQUISTI!AG88+'M_VENDITE PRODOTTI SOP'!AF190)</f>
        <v>149.02649999999997</v>
      </c>
      <c r="AG33" s="142">
        <f>(I_ACQUISTI!AI34*I_ACQUISTI!$D34)*(I_ACQUISTI!AH88+'M_VENDITE PRODOTTI SOP'!AG190)</f>
        <v>149.02649999999997</v>
      </c>
      <c r="AH33" s="142">
        <f>(I_ACQUISTI!AJ34*I_ACQUISTI!$D34)*(I_ACQUISTI!AI88+'M_VENDITE PRODOTTI SOP'!AH190)</f>
        <v>149.02649999999997</v>
      </c>
      <c r="AI33" s="142">
        <f>(I_ACQUISTI!AK34*I_ACQUISTI!$D34)*(I_ACQUISTI!AJ88+'M_VENDITE PRODOTTI SOP'!AI190)</f>
        <v>149.02649999999997</v>
      </c>
      <c r="AJ33" s="142">
        <f>(I_ACQUISTI!AL34*I_ACQUISTI!$D34)*(I_ACQUISTI!AK88+'M_VENDITE PRODOTTI SOP'!AJ190)</f>
        <v>149.02649999999997</v>
      </c>
      <c r="AK33" s="142">
        <f>(I_ACQUISTI!AM34*I_ACQUISTI!$D34)*(I_ACQUISTI!AL88+'M_VENDITE PRODOTTI SOP'!AK190)</f>
        <v>149.02649999999997</v>
      </c>
      <c r="AL33" s="142">
        <f>(I_ACQUISTI!AN34*I_ACQUISTI!$D34)*(I_ACQUISTI!AM88+'M_VENDITE PRODOTTI SOP'!AL190)</f>
        <v>149.02649999999997</v>
      </c>
      <c r="AM33" s="142">
        <f>(I_ACQUISTI!AO34*I_ACQUISTI!$D34)*(I_ACQUISTI!AN88+'M_VENDITE PRODOTTI SOP'!AM190)</f>
        <v>149.02649999999997</v>
      </c>
      <c r="AN33" s="29"/>
    </row>
    <row r="34" spans="3:40" x14ac:dyDescent="0.25">
      <c r="C34" s="28" t="str">
        <f>+I_ACQUISTI!C35</f>
        <v>Farmaco 32</v>
      </c>
      <c r="D34" s="142">
        <f>(I_ACQUISTI!F35*I_ACQUISTI!$D35)*(I_ACQUISTI!E89+'M_VENDITE PRODOTTI SOP'!D191)</f>
        <v>83.789999999999992</v>
      </c>
      <c r="E34" s="142">
        <f>(I_ACQUISTI!G35*I_ACQUISTI!$D35)*(I_ACQUISTI!F89+'M_VENDITE PRODOTTI SOP'!E191)</f>
        <v>83.789999999999992</v>
      </c>
      <c r="F34" s="142">
        <f>(I_ACQUISTI!H35*I_ACQUISTI!$D35)*(I_ACQUISTI!G89+'M_VENDITE PRODOTTI SOP'!F191)</f>
        <v>83.789999999999992</v>
      </c>
      <c r="G34" s="142">
        <f>(I_ACQUISTI!I35*I_ACQUISTI!$D35)*(I_ACQUISTI!H89+'M_VENDITE PRODOTTI SOP'!G191)</f>
        <v>83.789999999999992</v>
      </c>
      <c r="H34" s="142">
        <f>(I_ACQUISTI!J35*I_ACQUISTI!$D35)*(I_ACQUISTI!I89+'M_VENDITE PRODOTTI SOP'!H191)</f>
        <v>83.789999999999992</v>
      </c>
      <c r="I34" s="142">
        <f>(I_ACQUISTI!K35*I_ACQUISTI!$D35)*(I_ACQUISTI!J89+'M_VENDITE PRODOTTI SOP'!I191)</f>
        <v>83.789999999999992</v>
      </c>
      <c r="J34" s="142">
        <f>(I_ACQUISTI!L35*I_ACQUISTI!$D35)*(I_ACQUISTI!K89+'M_VENDITE PRODOTTI SOP'!J191)</f>
        <v>83.789999999999992</v>
      </c>
      <c r="K34" s="142">
        <f>(I_ACQUISTI!M35*I_ACQUISTI!$D35)*(I_ACQUISTI!L89+'M_VENDITE PRODOTTI SOP'!K191)</f>
        <v>83.789999999999992</v>
      </c>
      <c r="L34" s="142">
        <f>(I_ACQUISTI!N35*I_ACQUISTI!$D35)*(I_ACQUISTI!M89+'M_VENDITE PRODOTTI SOP'!L191)</f>
        <v>83.789999999999992</v>
      </c>
      <c r="M34" s="142">
        <f>(I_ACQUISTI!O35*I_ACQUISTI!$D35)*(I_ACQUISTI!N89+'M_VENDITE PRODOTTI SOP'!M191)</f>
        <v>83.789999999999992</v>
      </c>
      <c r="N34" s="142">
        <f>(I_ACQUISTI!P35*I_ACQUISTI!$D35)*(I_ACQUISTI!O89+'M_VENDITE PRODOTTI SOP'!N191)</f>
        <v>83.789999999999992</v>
      </c>
      <c r="O34" s="142">
        <f>(I_ACQUISTI!Q35*I_ACQUISTI!$D35)*(I_ACQUISTI!P89+'M_VENDITE PRODOTTI SOP'!O191)</f>
        <v>83.789999999999992</v>
      </c>
      <c r="P34" s="142">
        <f>(I_ACQUISTI!R35*I_ACQUISTI!$D35)*(I_ACQUISTI!Q89+'M_VENDITE PRODOTTI SOP'!P191)</f>
        <v>83.789999999999992</v>
      </c>
      <c r="Q34" s="142">
        <f>(I_ACQUISTI!S35*I_ACQUISTI!$D35)*(I_ACQUISTI!R89+'M_VENDITE PRODOTTI SOP'!Q191)</f>
        <v>83.789999999999992</v>
      </c>
      <c r="R34" s="142">
        <f>(I_ACQUISTI!T35*I_ACQUISTI!$D35)*(I_ACQUISTI!S89+'M_VENDITE PRODOTTI SOP'!R191)</f>
        <v>83.789999999999992</v>
      </c>
      <c r="S34" s="142">
        <f>(I_ACQUISTI!U35*I_ACQUISTI!$D35)*(I_ACQUISTI!T89+'M_VENDITE PRODOTTI SOP'!S191)</f>
        <v>83.789999999999992</v>
      </c>
      <c r="T34" s="142">
        <f>(I_ACQUISTI!V35*I_ACQUISTI!$D35)*(I_ACQUISTI!U89+'M_VENDITE PRODOTTI SOP'!T191)</f>
        <v>83.789999999999992</v>
      </c>
      <c r="U34" s="142">
        <f>(I_ACQUISTI!W35*I_ACQUISTI!$D35)*(I_ACQUISTI!V89+'M_VENDITE PRODOTTI SOP'!U191)</f>
        <v>83.789999999999992</v>
      </c>
      <c r="V34" s="142">
        <f>(I_ACQUISTI!X35*I_ACQUISTI!$D35)*(I_ACQUISTI!W89+'M_VENDITE PRODOTTI SOP'!V191)</f>
        <v>83.789999999999992</v>
      </c>
      <c r="W34" s="142">
        <f>(I_ACQUISTI!Y35*I_ACQUISTI!$D35)*(I_ACQUISTI!X89+'M_VENDITE PRODOTTI SOP'!W191)</f>
        <v>83.789999999999992</v>
      </c>
      <c r="X34" s="142">
        <f>(I_ACQUISTI!Z35*I_ACQUISTI!$D35)*(I_ACQUISTI!Y89+'M_VENDITE PRODOTTI SOP'!X191)</f>
        <v>83.789999999999992</v>
      </c>
      <c r="Y34" s="142">
        <f>(I_ACQUISTI!AA35*I_ACQUISTI!$D35)*(I_ACQUISTI!Z89+'M_VENDITE PRODOTTI SOP'!Y191)</f>
        <v>83.789999999999992</v>
      </c>
      <c r="Z34" s="142">
        <f>(I_ACQUISTI!AB35*I_ACQUISTI!$D35)*(I_ACQUISTI!AA89+'M_VENDITE PRODOTTI SOP'!Z191)</f>
        <v>83.789999999999992</v>
      </c>
      <c r="AA34" s="142">
        <f>(I_ACQUISTI!AC35*I_ACQUISTI!$D35)*(I_ACQUISTI!AB89+'M_VENDITE PRODOTTI SOP'!AA191)</f>
        <v>83.789999999999992</v>
      </c>
      <c r="AB34" s="142">
        <f>(I_ACQUISTI!AD35*I_ACQUISTI!$D35)*(I_ACQUISTI!AC89+'M_VENDITE PRODOTTI SOP'!AB191)</f>
        <v>83.789999999999992</v>
      </c>
      <c r="AC34" s="142">
        <f>(I_ACQUISTI!AE35*I_ACQUISTI!$D35)*(I_ACQUISTI!AD89+'M_VENDITE PRODOTTI SOP'!AC191)</f>
        <v>83.789999999999992</v>
      </c>
      <c r="AD34" s="142">
        <f>(I_ACQUISTI!AF35*I_ACQUISTI!$D35)*(I_ACQUISTI!AE89+'M_VENDITE PRODOTTI SOP'!AD191)</f>
        <v>83.789999999999992</v>
      </c>
      <c r="AE34" s="142">
        <f>(I_ACQUISTI!AG35*I_ACQUISTI!$D35)*(I_ACQUISTI!AF89+'M_VENDITE PRODOTTI SOP'!AE191)</f>
        <v>83.789999999999992</v>
      </c>
      <c r="AF34" s="142">
        <f>(I_ACQUISTI!AH35*I_ACQUISTI!$D35)*(I_ACQUISTI!AG89+'M_VENDITE PRODOTTI SOP'!AF191)</f>
        <v>83.789999999999992</v>
      </c>
      <c r="AG34" s="142">
        <f>(I_ACQUISTI!AI35*I_ACQUISTI!$D35)*(I_ACQUISTI!AH89+'M_VENDITE PRODOTTI SOP'!AG191)</f>
        <v>83.789999999999992</v>
      </c>
      <c r="AH34" s="142">
        <f>(I_ACQUISTI!AJ35*I_ACQUISTI!$D35)*(I_ACQUISTI!AI89+'M_VENDITE PRODOTTI SOP'!AH191)</f>
        <v>83.789999999999992</v>
      </c>
      <c r="AI34" s="142">
        <f>(I_ACQUISTI!AK35*I_ACQUISTI!$D35)*(I_ACQUISTI!AJ89+'M_VENDITE PRODOTTI SOP'!AI191)</f>
        <v>83.789999999999992</v>
      </c>
      <c r="AJ34" s="142">
        <f>(I_ACQUISTI!AL35*I_ACQUISTI!$D35)*(I_ACQUISTI!AK89+'M_VENDITE PRODOTTI SOP'!AJ191)</f>
        <v>83.789999999999992</v>
      </c>
      <c r="AK34" s="142">
        <f>(I_ACQUISTI!AM35*I_ACQUISTI!$D35)*(I_ACQUISTI!AL89+'M_VENDITE PRODOTTI SOP'!AK191)</f>
        <v>83.789999999999992</v>
      </c>
      <c r="AL34" s="142">
        <f>(I_ACQUISTI!AN35*I_ACQUISTI!$D35)*(I_ACQUISTI!AM89+'M_VENDITE PRODOTTI SOP'!AL191)</f>
        <v>83.789999999999992</v>
      </c>
      <c r="AM34" s="142">
        <f>(I_ACQUISTI!AO35*I_ACQUISTI!$D35)*(I_ACQUISTI!AN89+'M_VENDITE PRODOTTI SOP'!AM191)</f>
        <v>83.789999999999992</v>
      </c>
      <c r="AN34" s="29"/>
    </row>
    <row r="35" spans="3:40" x14ac:dyDescent="0.25">
      <c r="C35" s="28" t="str">
        <f>+I_ACQUISTI!C36</f>
        <v>Farmaco 33</v>
      </c>
      <c r="D35" s="142">
        <f>(I_ACQUISTI!F36*I_ACQUISTI!$D36)*(I_ACQUISTI!E90+'M_VENDITE PRODOTTI SOP'!D192)</f>
        <v>71.820000000000007</v>
      </c>
      <c r="E35" s="142">
        <f>(I_ACQUISTI!G36*I_ACQUISTI!$D36)*(I_ACQUISTI!F90+'M_VENDITE PRODOTTI SOP'!E192)</f>
        <v>71.820000000000007</v>
      </c>
      <c r="F35" s="142">
        <f>(I_ACQUISTI!H36*I_ACQUISTI!$D36)*(I_ACQUISTI!G90+'M_VENDITE PRODOTTI SOP'!F192)</f>
        <v>71.820000000000007</v>
      </c>
      <c r="G35" s="142">
        <f>(I_ACQUISTI!I36*I_ACQUISTI!$D36)*(I_ACQUISTI!H90+'M_VENDITE PRODOTTI SOP'!G192)</f>
        <v>71.820000000000007</v>
      </c>
      <c r="H35" s="142">
        <f>(I_ACQUISTI!J36*I_ACQUISTI!$D36)*(I_ACQUISTI!I90+'M_VENDITE PRODOTTI SOP'!H192)</f>
        <v>71.820000000000007</v>
      </c>
      <c r="I35" s="142">
        <f>(I_ACQUISTI!K36*I_ACQUISTI!$D36)*(I_ACQUISTI!J90+'M_VENDITE PRODOTTI SOP'!I192)</f>
        <v>71.820000000000007</v>
      </c>
      <c r="J35" s="142">
        <f>(I_ACQUISTI!L36*I_ACQUISTI!$D36)*(I_ACQUISTI!K90+'M_VENDITE PRODOTTI SOP'!J192)</f>
        <v>71.820000000000007</v>
      </c>
      <c r="K35" s="142">
        <f>(I_ACQUISTI!M36*I_ACQUISTI!$D36)*(I_ACQUISTI!L90+'M_VENDITE PRODOTTI SOP'!K192)</f>
        <v>71.820000000000007</v>
      </c>
      <c r="L35" s="142">
        <f>(I_ACQUISTI!N36*I_ACQUISTI!$D36)*(I_ACQUISTI!M90+'M_VENDITE PRODOTTI SOP'!L192)</f>
        <v>71.820000000000007</v>
      </c>
      <c r="M35" s="142">
        <f>(I_ACQUISTI!O36*I_ACQUISTI!$D36)*(I_ACQUISTI!N90+'M_VENDITE PRODOTTI SOP'!M192)</f>
        <v>71.820000000000007</v>
      </c>
      <c r="N35" s="142">
        <f>(I_ACQUISTI!P36*I_ACQUISTI!$D36)*(I_ACQUISTI!O90+'M_VENDITE PRODOTTI SOP'!N192)</f>
        <v>71.820000000000007</v>
      </c>
      <c r="O35" s="142">
        <f>(I_ACQUISTI!Q36*I_ACQUISTI!$D36)*(I_ACQUISTI!P90+'M_VENDITE PRODOTTI SOP'!O192)</f>
        <v>71.820000000000007</v>
      </c>
      <c r="P35" s="142">
        <f>(I_ACQUISTI!R36*I_ACQUISTI!$D36)*(I_ACQUISTI!Q90+'M_VENDITE PRODOTTI SOP'!P192)</f>
        <v>71.820000000000007</v>
      </c>
      <c r="Q35" s="142">
        <f>(I_ACQUISTI!S36*I_ACQUISTI!$D36)*(I_ACQUISTI!R90+'M_VENDITE PRODOTTI SOP'!Q192)</f>
        <v>71.820000000000007</v>
      </c>
      <c r="R35" s="142">
        <f>(I_ACQUISTI!T36*I_ACQUISTI!$D36)*(I_ACQUISTI!S90+'M_VENDITE PRODOTTI SOP'!R192)</f>
        <v>71.820000000000007</v>
      </c>
      <c r="S35" s="142">
        <f>(I_ACQUISTI!U36*I_ACQUISTI!$D36)*(I_ACQUISTI!T90+'M_VENDITE PRODOTTI SOP'!S192)</f>
        <v>71.820000000000007</v>
      </c>
      <c r="T35" s="142">
        <f>(I_ACQUISTI!V36*I_ACQUISTI!$D36)*(I_ACQUISTI!U90+'M_VENDITE PRODOTTI SOP'!T192)</f>
        <v>71.820000000000007</v>
      </c>
      <c r="U35" s="142">
        <f>(I_ACQUISTI!W36*I_ACQUISTI!$D36)*(I_ACQUISTI!V90+'M_VENDITE PRODOTTI SOP'!U192)</f>
        <v>71.820000000000007</v>
      </c>
      <c r="V35" s="142">
        <f>(I_ACQUISTI!X36*I_ACQUISTI!$D36)*(I_ACQUISTI!W90+'M_VENDITE PRODOTTI SOP'!V192)</f>
        <v>71.820000000000007</v>
      </c>
      <c r="W35" s="142">
        <f>(I_ACQUISTI!Y36*I_ACQUISTI!$D36)*(I_ACQUISTI!X90+'M_VENDITE PRODOTTI SOP'!W192)</f>
        <v>71.820000000000007</v>
      </c>
      <c r="X35" s="142">
        <f>(I_ACQUISTI!Z36*I_ACQUISTI!$D36)*(I_ACQUISTI!Y90+'M_VENDITE PRODOTTI SOP'!X192)</f>
        <v>71.820000000000007</v>
      </c>
      <c r="Y35" s="142">
        <f>(I_ACQUISTI!AA36*I_ACQUISTI!$D36)*(I_ACQUISTI!Z90+'M_VENDITE PRODOTTI SOP'!Y192)</f>
        <v>71.820000000000007</v>
      </c>
      <c r="Z35" s="142">
        <f>(I_ACQUISTI!AB36*I_ACQUISTI!$D36)*(I_ACQUISTI!AA90+'M_VENDITE PRODOTTI SOP'!Z192)</f>
        <v>71.820000000000007</v>
      </c>
      <c r="AA35" s="142">
        <f>(I_ACQUISTI!AC36*I_ACQUISTI!$D36)*(I_ACQUISTI!AB90+'M_VENDITE PRODOTTI SOP'!AA192)</f>
        <v>71.820000000000007</v>
      </c>
      <c r="AB35" s="142">
        <f>(I_ACQUISTI!AD36*I_ACQUISTI!$D36)*(I_ACQUISTI!AC90+'M_VENDITE PRODOTTI SOP'!AB192)</f>
        <v>71.820000000000007</v>
      </c>
      <c r="AC35" s="142">
        <f>(I_ACQUISTI!AE36*I_ACQUISTI!$D36)*(I_ACQUISTI!AD90+'M_VENDITE PRODOTTI SOP'!AC192)</f>
        <v>71.820000000000007</v>
      </c>
      <c r="AD35" s="142">
        <f>(I_ACQUISTI!AF36*I_ACQUISTI!$D36)*(I_ACQUISTI!AE90+'M_VENDITE PRODOTTI SOP'!AD192)</f>
        <v>71.820000000000007</v>
      </c>
      <c r="AE35" s="142">
        <f>(I_ACQUISTI!AG36*I_ACQUISTI!$D36)*(I_ACQUISTI!AF90+'M_VENDITE PRODOTTI SOP'!AE192)</f>
        <v>71.820000000000007</v>
      </c>
      <c r="AF35" s="142">
        <f>(I_ACQUISTI!AH36*I_ACQUISTI!$D36)*(I_ACQUISTI!AG90+'M_VENDITE PRODOTTI SOP'!AF192)</f>
        <v>71.820000000000007</v>
      </c>
      <c r="AG35" s="142">
        <f>(I_ACQUISTI!AI36*I_ACQUISTI!$D36)*(I_ACQUISTI!AH90+'M_VENDITE PRODOTTI SOP'!AG192)</f>
        <v>71.820000000000007</v>
      </c>
      <c r="AH35" s="142">
        <f>(I_ACQUISTI!AJ36*I_ACQUISTI!$D36)*(I_ACQUISTI!AI90+'M_VENDITE PRODOTTI SOP'!AH192)</f>
        <v>71.820000000000007</v>
      </c>
      <c r="AI35" s="142">
        <f>(I_ACQUISTI!AK36*I_ACQUISTI!$D36)*(I_ACQUISTI!AJ90+'M_VENDITE PRODOTTI SOP'!AI192)</f>
        <v>71.820000000000007</v>
      </c>
      <c r="AJ35" s="142">
        <f>(I_ACQUISTI!AL36*I_ACQUISTI!$D36)*(I_ACQUISTI!AK90+'M_VENDITE PRODOTTI SOP'!AJ192)</f>
        <v>71.820000000000007</v>
      </c>
      <c r="AK35" s="142">
        <f>(I_ACQUISTI!AM36*I_ACQUISTI!$D36)*(I_ACQUISTI!AL90+'M_VENDITE PRODOTTI SOP'!AK192)</f>
        <v>71.820000000000007</v>
      </c>
      <c r="AL35" s="142">
        <f>(I_ACQUISTI!AN36*I_ACQUISTI!$D36)*(I_ACQUISTI!AM90+'M_VENDITE PRODOTTI SOP'!AL192)</f>
        <v>71.820000000000007</v>
      </c>
      <c r="AM35" s="142">
        <f>(I_ACQUISTI!AO36*I_ACQUISTI!$D36)*(I_ACQUISTI!AN90+'M_VENDITE PRODOTTI SOP'!AM192)</f>
        <v>71.820000000000007</v>
      </c>
      <c r="AN35" s="29"/>
    </row>
    <row r="36" spans="3:40" x14ac:dyDescent="0.25">
      <c r="C36" s="28" t="str">
        <f>+I_ACQUISTI!C37</f>
        <v>Farmaco 34</v>
      </c>
      <c r="D36" s="142">
        <f>(I_ACQUISTI!F37*I_ACQUISTI!$D37)*(I_ACQUISTI!E91+'M_VENDITE PRODOTTI SOP'!D193)</f>
        <v>35.910000000000004</v>
      </c>
      <c r="E36" s="142">
        <f>(I_ACQUISTI!G37*I_ACQUISTI!$D37)*(I_ACQUISTI!F91+'M_VENDITE PRODOTTI SOP'!E193)</f>
        <v>35.910000000000004</v>
      </c>
      <c r="F36" s="142">
        <f>(I_ACQUISTI!H37*I_ACQUISTI!$D37)*(I_ACQUISTI!G91+'M_VENDITE PRODOTTI SOP'!F193)</f>
        <v>35.910000000000004</v>
      </c>
      <c r="G36" s="142">
        <f>(I_ACQUISTI!I37*I_ACQUISTI!$D37)*(I_ACQUISTI!H91+'M_VENDITE PRODOTTI SOP'!G193)</f>
        <v>35.910000000000004</v>
      </c>
      <c r="H36" s="142">
        <f>(I_ACQUISTI!J37*I_ACQUISTI!$D37)*(I_ACQUISTI!I91+'M_VENDITE PRODOTTI SOP'!H193)</f>
        <v>35.910000000000004</v>
      </c>
      <c r="I36" s="142">
        <f>(I_ACQUISTI!K37*I_ACQUISTI!$D37)*(I_ACQUISTI!J91+'M_VENDITE PRODOTTI SOP'!I193)</f>
        <v>35.910000000000004</v>
      </c>
      <c r="J36" s="142">
        <f>(I_ACQUISTI!L37*I_ACQUISTI!$D37)*(I_ACQUISTI!K91+'M_VENDITE PRODOTTI SOP'!J193)</f>
        <v>35.910000000000004</v>
      </c>
      <c r="K36" s="142">
        <f>(I_ACQUISTI!M37*I_ACQUISTI!$D37)*(I_ACQUISTI!L91+'M_VENDITE PRODOTTI SOP'!K193)</f>
        <v>35.910000000000004</v>
      </c>
      <c r="L36" s="142">
        <f>(I_ACQUISTI!N37*I_ACQUISTI!$D37)*(I_ACQUISTI!M91+'M_VENDITE PRODOTTI SOP'!L193)</f>
        <v>35.910000000000004</v>
      </c>
      <c r="M36" s="142">
        <f>(I_ACQUISTI!O37*I_ACQUISTI!$D37)*(I_ACQUISTI!N91+'M_VENDITE PRODOTTI SOP'!M193)</f>
        <v>35.910000000000004</v>
      </c>
      <c r="N36" s="142">
        <f>(I_ACQUISTI!P37*I_ACQUISTI!$D37)*(I_ACQUISTI!O91+'M_VENDITE PRODOTTI SOP'!N193)</f>
        <v>35.910000000000004</v>
      </c>
      <c r="O36" s="142">
        <f>(I_ACQUISTI!Q37*I_ACQUISTI!$D37)*(I_ACQUISTI!P91+'M_VENDITE PRODOTTI SOP'!O193)</f>
        <v>35.910000000000004</v>
      </c>
      <c r="P36" s="142">
        <f>(I_ACQUISTI!R37*I_ACQUISTI!$D37)*(I_ACQUISTI!Q91+'M_VENDITE PRODOTTI SOP'!P193)</f>
        <v>35.910000000000004</v>
      </c>
      <c r="Q36" s="142">
        <f>(I_ACQUISTI!S37*I_ACQUISTI!$D37)*(I_ACQUISTI!R91+'M_VENDITE PRODOTTI SOP'!Q193)</f>
        <v>35.910000000000004</v>
      </c>
      <c r="R36" s="142">
        <f>(I_ACQUISTI!T37*I_ACQUISTI!$D37)*(I_ACQUISTI!S91+'M_VENDITE PRODOTTI SOP'!R193)</f>
        <v>35.910000000000004</v>
      </c>
      <c r="S36" s="142">
        <f>(I_ACQUISTI!U37*I_ACQUISTI!$D37)*(I_ACQUISTI!T91+'M_VENDITE PRODOTTI SOP'!S193)</f>
        <v>35.910000000000004</v>
      </c>
      <c r="T36" s="142">
        <f>(I_ACQUISTI!V37*I_ACQUISTI!$D37)*(I_ACQUISTI!U91+'M_VENDITE PRODOTTI SOP'!T193)</f>
        <v>35.910000000000004</v>
      </c>
      <c r="U36" s="142">
        <f>(I_ACQUISTI!W37*I_ACQUISTI!$D37)*(I_ACQUISTI!V91+'M_VENDITE PRODOTTI SOP'!U193)</f>
        <v>35.910000000000004</v>
      </c>
      <c r="V36" s="142">
        <f>(I_ACQUISTI!X37*I_ACQUISTI!$D37)*(I_ACQUISTI!W91+'M_VENDITE PRODOTTI SOP'!V193)</f>
        <v>35.910000000000004</v>
      </c>
      <c r="W36" s="142">
        <f>(I_ACQUISTI!Y37*I_ACQUISTI!$D37)*(I_ACQUISTI!X91+'M_VENDITE PRODOTTI SOP'!W193)</f>
        <v>35.910000000000004</v>
      </c>
      <c r="X36" s="142">
        <f>(I_ACQUISTI!Z37*I_ACQUISTI!$D37)*(I_ACQUISTI!Y91+'M_VENDITE PRODOTTI SOP'!X193)</f>
        <v>35.910000000000004</v>
      </c>
      <c r="Y36" s="142">
        <f>(I_ACQUISTI!AA37*I_ACQUISTI!$D37)*(I_ACQUISTI!Z91+'M_VENDITE PRODOTTI SOP'!Y193)</f>
        <v>35.910000000000004</v>
      </c>
      <c r="Z36" s="142">
        <f>(I_ACQUISTI!AB37*I_ACQUISTI!$D37)*(I_ACQUISTI!AA91+'M_VENDITE PRODOTTI SOP'!Z193)</f>
        <v>35.910000000000004</v>
      </c>
      <c r="AA36" s="142">
        <f>(I_ACQUISTI!AC37*I_ACQUISTI!$D37)*(I_ACQUISTI!AB91+'M_VENDITE PRODOTTI SOP'!AA193)</f>
        <v>35.910000000000004</v>
      </c>
      <c r="AB36" s="142">
        <f>(I_ACQUISTI!AD37*I_ACQUISTI!$D37)*(I_ACQUISTI!AC91+'M_VENDITE PRODOTTI SOP'!AB193)</f>
        <v>35.910000000000004</v>
      </c>
      <c r="AC36" s="142">
        <f>(I_ACQUISTI!AE37*I_ACQUISTI!$D37)*(I_ACQUISTI!AD91+'M_VENDITE PRODOTTI SOP'!AC193)</f>
        <v>35.910000000000004</v>
      </c>
      <c r="AD36" s="142">
        <f>(I_ACQUISTI!AF37*I_ACQUISTI!$D37)*(I_ACQUISTI!AE91+'M_VENDITE PRODOTTI SOP'!AD193)</f>
        <v>35.910000000000004</v>
      </c>
      <c r="AE36" s="142">
        <f>(I_ACQUISTI!AG37*I_ACQUISTI!$D37)*(I_ACQUISTI!AF91+'M_VENDITE PRODOTTI SOP'!AE193)</f>
        <v>35.910000000000004</v>
      </c>
      <c r="AF36" s="142">
        <f>(I_ACQUISTI!AH37*I_ACQUISTI!$D37)*(I_ACQUISTI!AG91+'M_VENDITE PRODOTTI SOP'!AF193)</f>
        <v>35.910000000000004</v>
      </c>
      <c r="AG36" s="142">
        <f>(I_ACQUISTI!AI37*I_ACQUISTI!$D37)*(I_ACQUISTI!AH91+'M_VENDITE PRODOTTI SOP'!AG193)</f>
        <v>35.910000000000004</v>
      </c>
      <c r="AH36" s="142">
        <f>(I_ACQUISTI!AJ37*I_ACQUISTI!$D37)*(I_ACQUISTI!AI91+'M_VENDITE PRODOTTI SOP'!AH193)</f>
        <v>35.910000000000004</v>
      </c>
      <c r="AI36" s="142">
        <f>(I_ACQUISTI!AK37*I_ACQUISTI!$D37)*(I_ACQUISTI!AJ91+'M_VENDITE PRODOTTI SOP'!AI193)</f>
        <v>35.910000000000004</v>
      </c>
      <c r="AJ36" s="142">
        <f>(I_ACQUISTI!AL37*I_ACQUISTI!$D37)*(I_ACQUISTI!AK91+'M_VENDITE PRODOTTI SOP'!AJ193)</f>
        <v>35.910000000000004</v>
      </c>
      <c r="AK36" s="142">
        <f>(I_ACQUISTI!AM37*I_ACQUISTI!$D37)*(I_ACQUISTI!AL91+'M_VENDITE PRODOTTI SOP'!AK193)</f>
        <v>35.910000000000004</v>
      </c>
      <c r="AL36" s="142">
        <f>(I_ACQUISTI!AN37*I_ACQUISTI!$D37)*(I_ACQUISTI!AM91+'M_VENDITE PRODOTTI SOP'!AL193)</f>
        <v>35.910000000000004</v>
      </c>
      <c r="AM36" s="142">
        <f>(I_ACQUISTI!AO37*I_ACQUISTI!$D37)*(I_ACQUISTI!AN91+'M_VENDITE PRODOTTI SOP'!AM193)</f>
        <v>35.910000000000004</v>
      </c>
      <c r="AN36" s="29"/>
    </row>
    <row r="37" spans="3:40" x14ac:dyDescent="0.25">
      <c r="C37" s="28" t="str">
        <f>+I_ACQUISTI!C38</f>
        <v>Farmaco 35</v>
      </c>
      <c r="D37" s="142">
        <f>(I_ACQUISTI!F38*I_ACQUISTI!$D38)*(I_ACQUISTI!E92+'M_VENDITE PRODOTTI SOP'!D194)</f>
        <v>113.71499999999999</v>
      </c>
      <c r="E37" s="142">
        <f>(I_ACQUISTI!G38*I_ACQUISTI!$D38)*(I_ACQUISTI!F92+'M_VENDITE PRODOTTI SOP'!E194)</f>
        <v>113.71499999999999</v>
      </c>
      <c r="F37" s="142">
        <f>(I_ACQUISTI!H38*I_ACQUISTI!$D38)*(I_ACQUISTI!G92+'M_VENDITE PRODOTTI SOP'!F194)</f>
        <v>113.71499999999999</v>
      </c>
      <c r="G37" s="142">
        <f>(I_ACQUISTI!I38*I_ACQUISTI!$D38)*(I_ACQUISTI!H92+'M_VENDITE PRODOTTI SOP'!G194)</f>
        <v>113.71499999999999</v>
      </c>
      <c r="H37" s="142">
        <f>(I_ACQUISTI!J38*I_ACQUISTI!$D38)*(I_ACQUISTI!I92+'M_VENDITE PRODOTTI SOP'!H194)</f>
        <v>113.71499999999999</v>
      </c>
      <c r="I37" s="142">
        <f>(I_ACQUISTI!K38*I_ACQUISTI!$D38)*(I_ACQUISTI!J92+'M_VENDITE PRODOTTI SOP'!I194)</f>
        <v>113.71499999999999</v>
      </c>
      <c r="J37" s="142">
        <f>(I_ACQUISTI!L38*I_ACQUISTI!$D38)*(I_ACQUISTI!K92+'M_VENDITE PRODOTTI SOP'!J194)</f>
        <v>113.71499999999999</v>
      </c>
      <c r="K37" s="142">
        <f>(I_ACQUISTI!M38*I_ACQUISTI!$D38)*(I_ACQUISTI!L92+'M_VENDITE PRODOTTI SOP'!K194)</f>
        <v>113.71499999999999</v>
      </c>
      <c r="L37" s="142">
        <f>(I_ACQUISTI!N38*I_ACQUISTI!$D38)*(I_ACQUISTI!M92+'M_VENDITE PRODOTTI SOP'!L194)</f>
        <v>113.71499999999999</v>
      </c>
      <c r="M37" s="142">
        <f>(I_ACQUISTI!O38*I_ACQUISTI!$D38)*(I_ACQUISTI!N92+'M_VENDITE PRODOTTI SOP'!M194)</f>
        <v>113.71499999999999</v>
      </c>
      <c r="N37" s="142">
        <f>(I_ACQUISTI!P38*I_ACQUISTI!$D38)*(I_ACQUISTI!O92+'M_VENDITE PRODOTTI SOP'!N194)</f>
        <v>113.71499999999999</v>
      </c>
      <c r="O37" s="142">
        <f>(I_ACQUISTI!Q38*I_ACQUISTI!$D38)*(I_ACQUISTI!P92+'M_VENDITE PRODOTTI SOP'!O194)</f>
        <v>113.71499999999999</v>
      </c>
      <c r="P37" s="142">
        <f>(I_ACQUISTI!R38*I_ACQUISTI!$D38)*(I_ACQUISTI!Q92+'M_VENDITE PRODOTTI SOP'!P194)</f>
        <v>113.71499999999999</v>
      </c>
      <c r="Q37" s="142">
        <f>(I_ACQUISTI!S38*I_ACQUISTI!$D38)*(I_ACQUISTI!R92+'M_VENDITE PRODOTTI SOP'!Q194)</f>
        <v>113.71499999999999</v>
      </c>
      <c r="R37" s="142">
        <f>(I_ACQUISTI!T38*I_ACQUISTI!$D38)*(I_ACQUISTI!S92+'M_VENDITE PRODOTTI SOP'!R194)</f>
        <v>113.71499999999999</v>
      </c>
      <c r="S37" s="142">
        <f>(I_ACQUISTI!U38*I_ACQUISTI!$D38)*(I_ACQUISTI!T92+'M_VENDITE PRODOTTI SOP'!S194)</f>
        <v>113.71499999999999</v>
      </c>
      <c r="T37" s="142">
        <f>(I_ACQUISTI!V38*I_ACQUISTI!$D38)*(I_ACQUISTI!U92+'M_VENDITE PRODOTTI SOP'!T194)</f>
        <v>113.71499999999999</v>
      </c>
      <c r="U37" s="142">
        <f>(I_ACQUISTI!W38*I_ACQUISTI!$D38)*(I_ACQUISTI!V92+'M_VENDITE PRODOTTI SOP'!U194)</f>
        <v>113.71499999999999</v>
      </c>
      <c r="V37" s="142">
        <f>(I_ACQUISTI!X38*I_ACQUISTI!$D38)*(I_ACQUISTI!W92+'M_VENDITE PRODOTTI SOP'!V194)</f>
        <v>113.71499999999999</v>
      </c>
      <c r="W37" s="142">
        <f>(I_ACQUISTI!Y38*I_ACQUISTI!$D38)*(I_ACQUISTI!X92+'M_VENDITE PRODOTTI SOP'!W194)</f>
        <v>113.71499999999999</v>
      </c>
      <c r="X37" s="142">
        <f>(I_ACQUISTI!Z38*I_ACQUISTI!$D38)*(I_ACQUISTI!Y92+'M_VENDITE PRODOTTI SOP'!X194)</f>
        <v>113.71499999999999</v>
      </c>
      <c r="Y37" s="142">
        <f>(I_ACQUISTI!AA38*I_ACQUISTI!$D38)*(I_ACQUISTI!Z92+'M_VENDITE PRODOTTI SOP'!Y194)</f>
        <v>113.71499999999999</v>
      </c>
      <c r="Z37" s="142">
        <f>(I_ACQUISTI!AB38*I_ACQUISTI!$D38)*(I_ACQUISTI!AA92+'M_VENDITE PRODOTTI SOP'!Z194)</f>
        <v>113.71499999999999</v>
      </c>
      <c r="AA37" s="142">
        <f>(I_ACQUISTI!AC38*I_ACQUISTI!$D38)*(I_ACQUISTI!AB92+'M_VENDITE PRODOTTI SOP'!AA194)</f>
        <v>113.71499999999999</v>
      </c>
      <c r="AB37" s="142">
        <f>(I_ACQUISTI!AD38*I_ACQUISTI!$D38)*(I_ACQUISTI!AC92+'M_VENDITE PRODOTTI SOP'!AB194)</f>
        <v>113.71499999999999</v>
      </c>
      <c r="AC37" s="142">
        <f>(I_ACQUISTI!AE38*I_ACQUISTI!$D38)*(I_ACQUISTI!AD92+'M_VENDITE PRODOTTI SOP'!AC194)</f>
        <v>113.71499999999999</v>
      </c>
      <c r="AD37" s="142">
        <f>(I_ACQUISTI!AF38*I_ACQUISTI!$D38)*(I_ACQUISTI!AE92+'M_VENDITE PRODOTTI SOP'!AD194)</f>
        <v>113.71499999999999</v>
      </c>
      <c r="AE37" s="142">
        <f>(I_ACQUISTI!AG38*I_ACQUISTI!$D38)*(I_ACQUISTI!AF92+'M_VENDITE PRODOTTI SOP'!AE194)</f>
        <v>113.71499999999999</v>
      </c>
      <c r="AF37" s="142">
        <f>(I_ACQUISTI!AH38*I_ACQUISTI!$D38)*(I_ACQUISTI!AG92+'M_VENDITE PRODOTTI SOP'!AF194)</f>
        <v>113.71499999999999</v>
      </c>
      <c r="AG37" s="142">
        <f>(I_ACQUISTI!AI38*I_ACQUISTI!$D38)*(I_ACQUISTI!AH92+'M_VENDITE PRODOTTI SOP'!AG194)</f>
        <v>113.71499999999999</v>
      </c>
      <c r="AH37" s="142">
        <f>(I_ACQUISTI!AJ38*I_ACQUISTI!$D38)*(I_ACQUISTI!AI92+'M_VENDITE PRODOTTI SOP'!AH194)</f>
        <v>113.71499999999999</v>
      </c>
      <c r="AI37" s="142">
        <f>(I_ACQUISTI!AK38*I_ACQUISTI!$D38)*(I_ACQUISTI!AJ92+'M_VENDITE PRODOTTI SOP'!AI194)</f>
        <v>113.71499999999999</v>
      </c>
      <c r="AJ37" s="142">
        <f>(I_ACQUISTI!AL38*I_ACQUISTI!$D38)*(I_ACQUISTI!AK92+'M_VENDITE PRODOTTI SOP'!AJ194)</f>
        <v>113.71499999999999</v>
      </c>
      <c r="AK37" s="142">
        <f>(I_ACQUISTI!AM38*I_ACQUISTI!$D38)*(I_ACQUISTI!AL92+'M_VENDITE PRODOTTI SOP'!AK194)</f>
        <v>113.71499999999999</v>
      </c>
      <c r="AL37" s="142">
        <f>(I_ACQUISTI!AN38*I_ACQUISTI!$D38)*(I_ACQUISTI!AM92+'M_VENDITE PRODOTTI SOP'!AL194)</f>
        <v>113.71499999999999</v>
      </c>
      <c r="AM37" s="142">
        <f>(I_ACQUISTI!AO38*I_ACQUISTI!$D38)*(I_ACQUISTI!AN92+'M_VENDITE PRODOTTI SOP'!AM194)</f>
        <v>113.71499999999999</v>
      </c>
      <c r="AN37" s="29"/>
    </row>
    <row r="38" spans="3:40" x14ac:dyDescent="0.25">
      <c r="C38" s="28" t="str">
        <f>+I_ACQUISTI!C39</f>
        <v>Farmaco 36</v>
      </c>
      <c r="D38" s="142">
        <f>(I_ACQUISTI!F39*I_ACQUISTI!$D39)*(I_ACQUISTI!E93+'M_VENDITE PRODOTTI SOP'!D195)</f>
        <v>29.925000000000001</v>
      </c>
      <c r="E38" s="142">
        <f>(I_ACQUISTI!G39*I_ACQUISTI!$D39)*(I_ACQUISTI!F93+'M_VENDITE PRODOTTI SOP'!E195)</f>
        <v>29.925000000000001</v>
      </c>
      <c r="F38" s="142">
        <f>(I_ACQUISTI!H39*I_ACQUISTI!$D39)*(I_ACQUISTI!G93+'M_VENDITE PRODOTTI SOP'!F195)</f>
        <v>29.925000000000001</v>
      </c>
      <c r="G38" s="142">
        <f>(I_ACQUISTI!I39*I_ACQUISTI!$D39)*(I_ACQUISTI!H93+'M_VENDITE PRODOTTI SOP'!G195)</f>
        <v>29.925000000000001</v>
      </c>
      <c r="H38" s="142">
        <f>(I_ACQUISTI!J39*I_ACQUISTI!$D39)*(I_ACQUISTI!I93+'M_VENDITE PRODOTTI SOP'!H195)</f>
        <v>29.925000000000001</v>
      </c>
      <c r="I38" s="142">
        <f>(I_ACQUISTI!K39*I_ACQUISTI!$D39)*(I_ACQUISTI!J93+'M_VENDITE PRODOTTI SOP'!I195)</f>
        <v>29.925000000000001</v>
      </c>
      <c r="J38" s="142">
        <f>(I_ACQUISTI!L39*I_ACQUISTI!$D39)*(I_ACQUISTI!K93+'M_VENDITE PRODOTTI SOP'!J195)</f>
        <v>29.925000000000001</v>
      </c>
      <c r="K38" s="142">
        <f>(I_ACQUISTI!M39*I_ACQUISTI!$D39)*(I_ACQUISTI!L93+'M_VENDITE PRODOTTI SOP'!K195)</f>
        <v>29.925000000000001</v>
      </c>
      <c r="L38" s="142">
        <f>(I_ACQUISTI!N39*I_ACQUISTI!$D39)*(I_ACQUISTI!M93+'M_VENDITE PRODOTTI SOP'!L195)</f>
        <v>29.925000000000001</v>
      </c>
      <c r="M38" s="142">
        <f>(I_ACQUISTI!O39*I_ACQUISTI!$D39)*(I_ACQUISTI!N93+'M_VENDITE PRODOTTI SOP'!M195)</f>
        <v>29.925000000000001</v>
      </c>
      <c r="N38" s="142">
        <f>(I_ACQUISTI!P39*I_ACQUISTI!$D39)*(I_ACQUISTI!O93+'M_VENDITE PRODOTTI SOP'!N195)</f>
        <v>29.925000000000001</v>
      </c>
      <c r="O38" s="142">
        <f>(I_ACQUISTI!Q39*I_ACQUISTI!$D39)*(I_ACQUISTI!P93+'M_VENDITE PRODOTTI SOP'!O195)</f>
        <v>29.925000000000001</v>
      </c>
      <c r="P38" s="142">
        <f>(I_ACQUISTI!R39*I_ACQUISTI!$D39)*(I_ACQUISTI!Q93+'M_VENDITE PRODOTTI SOP'!P195)</f>
        <v>29.925000000000001</v>
      </c>
      <c r="Q38" s="142">
        <f>(I_ACQUISTI!S39*I_ACQUISTI!$D39)*(I_ACQUISTI!R93+'M_VENDITE PRODOTTI SOP'!Q195)</f>
        <v>29.925000000000001</v>
      </c>
      <c r="R38" s="142">
        <f>(I_ACQUISTI!T39*I_ACQUISTI!$D39)*(I_ACQUISTI!S93+'M_VENDITE PRODOTTI SOP'!R195)</f>
        <v>29.925000000000001</v>
      </c>
      <c r="S38" s="142">
        <f>(I_ACQUISTI!U39*I_ACQUISTI!$D39)*(I_ACQUISTI!T93+'M_VENDITE PRODOTTI SOP'!S195)</f>
        <v>29.925000000000001</v>
      </c>
      <c r="T38" s="142">
        <f>(I_ACQUISTI!V39*I_ACQUISTI!$D39)*(I_ACQUISTI!U93+'M_VENDITE PRODOTTI SOP'!T195)</f>
        <v>29.925000000000001</v>
      </c>
      <c r="U38" s="142">
        <f>(I_ACQUISTI!W39*I_ACQUISTI!$D39)*(I_ACQUISTI!V93+'M_VENDITE PRODOTTI SOP'!U195)</f>
        <v>29.925000000000001</v>
      </c>
      <c r="V38" s="142">
        <f>(I_ACQUISTI!X39*I_ACQUISTI!$D39)*(I_ACQUISTI!W93+'M_VENDITE PRODOTTI SOP'!V195)</f>
        <v>29.925000000000001</v>
      </c>
      <c r="W38" s="142">
        <f>(I_ACQUISTI!Y39*I_ACQUISTI!$D39)*(I_ACQUISTI!X93+'M_VENDITE PRODOTTI SOP'!W195)</f>
        <v>29.925000000000001</v>
      </c>
      <c r="X38" s="142">
        <f>(I_ACQUISTI!Z39*I_ACQUISTI!$D39)*(I_ACQUISTI!Y93+'M_VENDITE PRODOTTI SOP'!X195)</f>
        <v>29.925000000000001</v>
      </c>
      <c r="Y38" s="142">
        <f>(I_ACQUISTI!AA39*I_ACQUISTI!$D39)*(I_ACQUISTI!Z93+'M_VENDITE PRODOTTI SOP'!Y195)</f>
        <v>29.925000000000001</v>
      </c>
      <c r="Z38" s="142">
        <f>(I_ACQUISTI!AB39*I_ACQUISTI!$D39)*(I_ACQUISTI!AA93+'M_VENDITE PRODOTTI SOP'!Z195)</f>
        <v>29.925000000000001</v>
      </c>
      <c r="AA38" s="142">
        <f>(I_ACQUISTI!AC39*I_ACQUISTI!$D39)*(I_ACQUISTI!AB93+'M_VENDITE PRODOTTI SOP'!AA195)</f>
        <v>29.925000000000001</v>
      </c>
      <c r="AB38" s="142">
        <f>(I_ACQUISTI!AD39*I_ACQUISTI!$D39)*(I_ACQUISTI!AC93+'M_VENDITE PRODOTTI SOP'!AB195)</f>
        <v>29.925000000000001</v>
      </c>
      <c r="AC38" s="142">
        <f>(I_ACQUISTI!AE39*I_ACQUISTI!$D39)*(I_ACQUISTI!AD93+'M_VENDITE PRODOTTI SOP'!AC195)</f>
        <v>29.925000000000001</v>
      </c>
      <c r="AD38" s="142">
        <f>(I_ACQUISTI!AF39*I_ACQUISTI!$D39)*(I_ACQUISTI!AE93+'M_VENDITE PRODOTTI SOP'!AD195)</f>
        <v>29.925000000000001</v>
      </c>
      <c r="AE38" s="142">
        <f>(I_ACQUISTI!AG39*I_ACQUISTI!$D39)*(I_ACQUISTI!AF93+'M_VENDITE PRODOTTI SOP'!AE195)</f>
        <v>29.925000000000001</v>
      </c>
      <c r="AF38" s="142">
        <f>(I_ACQUISTI!AH39*I_ACQUISTI!$D39)*(I_ACQUISTI!AG93+'M_VENDITE PRODOTTI SOP'!AF195)</f>
        <v>29.925000000000001</v>
      </c>
      <c r="AG38" s="142">
        <f>(I_ACQUISTI!AI39*I_ACQUISTI!$D39)*(I_ACQUISTI!AH93+'M_VENDITE PRODOTTI SOP'!AG195)</f>
        <v>29.925000000000001</v>
      </c>
      <c r="AH38" s="142">
        <f>(I_ACQUISTI!AJ39*I_ACQUISTI!$D39)*(I_ACQUISTI!AI93+'M_VENDITE PRODOTTI SOP'!AH195)</f>
        <v>29.925000000000001</v>
      </c>
      <c r="AI38" s="142">
        <f>(I_ACQUISTI!AK39*I_ACQUISTI!$D39)*(I_ACQUISTI!AJ93+'M_VENDITE PRODOTTI SOP'!AI195)</f>
        <v>29.925000000000001</v>
      </c>
      <c r="AJ38" s="142">
        <f>(I_ACQUISTI!AL39*I_ACQUISTI!$D39)*(I_ACQUISTI!AK93+'M_VENDITE PRODOTTI SOP'!AJ195)</f>
        <v>29.925000000000001</v>
      </c>
      <c r="AK38" s="142">
        <f>(I_ACQUISTI!AM39*I_ACQUISTI!$D39)*(I_ACQUISTI!AL93+'M_VENDITE PRODOTTI SOP'!AK195)</f>
        <v>29.925000000000001</v>
      </c>
      <c r="AL38" s="142">
        <f>(I_ACQUISTI!AN39*I_ACQUISTI!$D39)*(I_ACQUISTI!AM93+'M_VENDITE PRODOTTI SOP'!AL195)</f>
        <v>29.925000000000001</v>
      </c>
      <c r="AM38" s="142">
        <f>(I_ACQUISTI!AO39*I_ACQUISTI!$D39)*(I_ACQUISTI!AN93+'M_VENDITE PRODOTTI SOP'!AM195)</f>
        <v>29.925000000000001</v>
      </c>
      <c r="AN38" s="29"/>
    </row>
    <row r="39" spans="3:40" x14ac:dyDescent="0.25">
      <c r="C39" s="28" t="str">
        <f>+I_ACQUISTI!C40</f>
        <v>Farmaco 37</v>
      </c>
      <c r="D39" s="142">
        <f>(I_ACQUISTI!F40*I_ACQUISTI!$D40)*(I_ACQUISTI!E94+'M_VENDITE PRODOTTI SOP'!D196)</f>
        <v>70.623000000000005</v>
      </c>
      <c r="E39" s="142">
        <f>(I_ACQUISTI!G40*I_ACQUISTI!$D40)*(I_ACQUISTI!F94+'M_VENDITE PRODOTTI SOP'!E196)</f>
        <v>70.623000000000005</v>
      </c>
      <c r="F39" s="142">
        <f>(I_ACQUISTI!H40*I_ACQUISTI!$D40)*(I_ACQUISTI!G94+'M_VENDITE PRODOTTI SOP'!F196)</f>
        <v>70.623000000000005</v>
      </c>
      <c r="G39" s="142">
        <f>(I_ACQUISTI!I40*I_ACQUISTI!$D40)*(I_ACQUISTI!H94+'M_VENDITE PRODOTTI SOP'!G196)</f>
        <v>70.623000000000005</v>
      </c>
      <c r="H39" s="142">
        <f>(I_ACQUISTI!J40*I_ACQUISTI!$D40)*(I_ACQUISTI!I94+'M_VENDITE PRODOTTI SOP'!H196)</f>
        <v>70.623000000000005</v>
      </c>
      <c r="I39" s="142">
        <f>(I_ACQUISTI!K40*I_ACQUISTI!$D40)*(I_ACQUISTI!J94+'M_VENDITE PRODOTTI SOP'!I196)</f>
        <v>70.623000000000005</v>
      </c>
      <c r="J39" s="142">
        <f>(I_ACQUISTI!L40*I_ACQUISTI!$D40)*(I_ACQUISTI!K94+'M_VENDITE PRODOTTI SOP'!J196)</f>
        <v>70.623000000000005</v>
      </c>
      <c r="K39" s="142">
        <f>(I_ACQUISTI!M40*I_ACQUISTI!$D40)*(I_ACQUISTI!L94+'M_VENDITE PRODOTTI SOP'!K196)</f>
        <v>70.623000000000005</v>
      </c>
      <c r="L39" s="142">
        <f>(I_ACQUISTI!N40*I_ACQUISTI!$D40)*(I_ACQUISTI!M94+'M_VENDITE PRODOTTI SOP'!L196)</f>
        <v>70.623000000000005</v>
      </c>
      <c r="M39" s="142">
        <f>(I_ACQUISTI!O40*I_ACQUISTI!$D40)*(I_ACQUISTI!N94+'M_VENDITE PRODOTTI SOP'!M196)</f>
        <v>70.623000000000005</v>
      </c>
      <c r="N39" s="142">
        <f>(I_ACQUISTI!P40*I_ACQUISTI!$D40)*(I_ACQUISTI!O94+'M_VENDITE PRODOTTI SOP'!N196)</f>
        <v>70.623000000000005</v>
      </c>
      <c r="O39" s="142">
        <f>(I_ACQUISTI!Q40*I_ACQUISTI!$D40)*(I_ACQUISTI!P94+'M_VENDITE PRODOTTI SOP'!O196)</f>
        <v>70.623000000000005</v>
      </c>
      <c r="P39" s="142">
        <f>(I_ACQUISTI!R40*I_ACQUISTI!$D40)*(I_ACQUISTI!Q94+'M_VENDITE PRODOTTI SOP'!P196)</f>
        <v>70.623000000000005</v>
      </c>
      <c r="Q39" s="142">
        <f>(I_ACQUISTI!S40*I_ACQUISTI!$D40)*(I_ACQUISTI!R94+'M_VENDITE PRODOTTI SOP'!Q196)</f>
        <v>70.623000000000005</v>
      </c>
      <c r="R39" s="142">
        <f>(I_ACQUISTI!T40*I_ACQUISTI!$D40)*(I_ACQUISTI!S94+'M_VENDITE PRODOTTI SOP'!R196)</f>
        <v>70.623000000000005</v>
      </c>
      <c r="S39" s="142">
        <f>(I_ACQUISTI!U40*I_ACQUISTI!$D40)*(I_ACQUISTI!T94+'M_VENDITE PRODOTTI SOP'!S196)</f>
        <v>70.623000000000005</v>
      </c>
      <c r="T39" s="142">
        <f>(I_ACQUISTI!V40*I_ACQUISTI!$D40)*(I_ACQUISTI!U94+'M_VENDITE PRODOTTI SOP'!T196)</f>
        <v>70.623000000000005</v>
      </c>
      <c r="U39" s="142">
        <f>(I_ACQUISTI!W40*I_ACQUISTI!$D40)*(I_ACQUISTI!V94+'M_VENDITE PRODOTTI SOP'!U196)</f>
        <v>70.623000000000005</v>
      </c>
      <c r="V39" s="142">
        <f>(I_ACQUISTI!X40*I_ACQUISTI!$D40)*(I_ACQUISTI!W94+'M_VENDITE PRODOTTI SOP'!V196)</f>
        <v>70.623000000000005</v>
      </c>
      <c r="W39" s="142">
        <f>(I_ACQUISTI!Y40*I_ACQUISTI!$D40)*(I_ACQUISTI!X94+'M_VENDITE PRODOTTI SOP'!W196)</f>
        <v>70.623000000000005</v>
      </c>
      <c r="X39" s="142">
        <f>(I_ACQUISTI!Z40*I_ACQUISTI!$D40)*(I_ACQUISTI!Y94+'M_VENDITE PRODOTTI SOP'!X196)</f>
        <v>70.623000000000005</v>
      </c>
      <c r="Y39" s="142">
        <f>(I_ACQUISTI!AA40*I_ACQUISTI!$D40)*(I_ACQUISTI!Z94+'M_VENDITE PRODOTTI SOP'!Y196)</f>
        <v>70.623000000000005</v>
      </c>
      <c r="Z39" s="142">
        <f>(I_ACQUISTI!AB40*I_ACQUISTI!$D40)*(I_ACQUISTI!AA94+'M_VENDITE PRODOTTI SOP'!Z196)</f>
        <v>70.623000000000005</v>
      </c>
      <c r="AA39" s="142">
        <f>(I_ACQUISTI!AC40*I_ACQUISTI!$D40)*(I_ACQUISTI!AB94+'M_VENDITE PRODOTTI SOP'!AA196)</f>
        <v>70.623000000000005</v>
      </c>
      <c r="AB39" s="142">
        <f>(I_ACQUISTI!AD40*I_ACQUISTI!$D40)*(I_ACQUISTI!AC94+'M_VENDITE PRODOTTI SOP'!AB196)</f>
        <v>70.623000000000005</v>
      </c>
      <c r="AC39" s="142">
        <f>(I_ACQUISTI!AE40*I_ACQUISTI!$D40)*(I_ACQUISTI!AD94+'M_VENDITE PRODOTTI SOP'!AC196)</f>
        <v>70.623000000000005</v>
      </c>
      <c r="AD39" s="142">
        <f>(I_ACQUISTI!AF40*I_ACQUISTI!$D40)*(I_ACQUISTI!AE94+'M_VENDITE PRODOTTI SOP'!AD196)</f>
        <v>70.623000000000005</v>
      </c>
      <c r="AE39" s="142">
        <f>(I_ACQUISTI!AG40*I_ACQUISTI!$D40)*(I_ACQUISTI!AF94+'M_VENDITE PRODOTTI SOP'!AE196)</f>
        <v>70.623000000000005</v>
      </c>
      <c r="AF39" s="142">
        <f>(I_ACQUISTI!AH40*I_ACQUISTI!$D40)*(I_ACQUISTI!AG94+'M_VENDITE PRODOTTI SOP'!AF196)</f>
        <v>70.623000000000005</v>
      </c>
      <c r="AG39" s="142">
        <f>(I_ACQUISTI!AI40*I_ACQUISTI!$D40)*(I_ACQUISTI!AH94+'M_VENDITE PRODOTTI SOP'!AG196)</f>
        <v>70.623000000000005</v>
      </c>
      <c r="AH39" s="142">
        <f>(I_ACQUISTI!AJ40*I_ACQUISTI!$D40)*(I_ACQUISTI!AI94+'M_VENDITE PRODOTTI SOP'!AH196)</f>
        <v>70.623000000000005</v>
      </c>
      <c r="AI39" s="142">
        <f>(I_ACQUISTI!AK40*I_ACQUISTI!$D40)*(I_ACQUISTI!AJ94+'M_VENDITE PRODOTTI SOP'!AI196)</f>
        <v>70.623000000000005</v>
      </c>
      <c r="AJ39" s="142">
        <f>(I_ACQUISTI!AL40*I_ACQUISTI!$D40)*(I_ACQUISTI!AK94+'M_VENDITE PRODOTTI SOP'!AJ196)</f>
        <v>70.623000000000005</v>
      </c>
      <c r="AK39" s="142">
        <f>(I_ACQUISTI!AM40*I_ACQUISTI!$D40)*(I_ACQUISTI!AL94+'M_VENDITE PRODOTTI SOP'!AK196)</f>
        <v>70.623000000000005</v>
      </c>
      <c r="AL39" s="142">
        <f>(I_ACQUISTI!AN40*I_ACQUISTI!$D40)*(I_ACQUISTI!AM94+'M_VENDITE PRODOTTI SOP'!AL196)</f>
        <v>70.623000000000005</v>
      </c>
      <c r="AM39" s="142">
        <f>(I_ACQUISTI!AO40*I_ACQUISTI!$D40)*(I_ACQUISTI!AN94+'M_VENDITE PRODOTTI SOP'!AM196)</f>
        <v>70.623000000000005</v>
      </c>
      <c r="AN39" s="29"/>
    </row>
    <row r="40" spans="3:40" x14ac:dyDescent="0.25">
      <c r="C40" s="28" t="str">
        <f>+I_ACQUISTI!C41</f>
        <v>Farmaco 38</v>
      </c>
      <c r="D40" s="142">
        <f>(I_ACQUISTI!F41*I_ACQUISTI!$D41)*(I_ACQUISTI!E95+'M_VENDITE PRODOTTI SOP'!D197)</f>
        <v>101.74499999999999</v>
      </c>
      <c r="E40" s="142">
        <f>(I_ACQUISTI!G41*I_ACQUISTI!$D41)*(I_ACQUISTI!F95+'M_VENDITE PRODOTTI SOP'!E197)</f>
        <v>101.74499999999999</v>
      </c>
      <c r="F40" s="142">
        <f>(I_ACQUISTI!H41*I_ACQUISTI!$D41)*(I_ACQUISTI!G95+'M_VENDITE PRODOTTI SOP'!F197)</f>
        <v>101.74499999999999</v>
      </c>
      <c r="G40" s="142">
        <f>(I_ACQUISTI!I41*I_ACQUISTI!$D41)*(I_ACQUISTI!H95+'M_VENDITE PRODOTTI SOP'!G197)</f>
        <v>101.74499999999999</v>
      </c>
      <c r="H40" s="142">
        <f>(I_ACQUISTI!J41*I_ACQUISTI!$D41)*(I_ACQUISTI!I95+'M_VENDITE PRODOTTI SOP'!H197)</f>
        <v>101.74499999999999</v>
      </c>
      <c r="I40" s="142">
        <f>(I_ACQUISTI!K41*I_ACQUISTI!$D41)*(I_ACQUISTI!J95+'M_VENDITE PRODOTTI SOP'!I197)</f>
        <v>101.74499999999999</v>
      </c>
      <c r="J40" s="142">
        <f>(I_ACQUISTI!L41*I_ACQUISTI!$D41)*(I_ACQUISTI!K95+'M_VENDITE PRODOTTI SOP'!J197)</f>
        <v>101.74499999999999</v>
      </c>
      <c r="K40" s="142">
        <f>(I_ACQUISTI!M41*I_ACQUISTI!$D41)*(I_ACQUISTI!L95+'M_VENDITE PRODOTTI SOP'!K197)</f>
        <v>101.74499999999999</v>
      </c>
      <c r="L40" s="142">
        <f>(I_ACQUISTI!N41*I_ACQUISTI!$D41)*(I_ACQUISTI!M95+'M_VENDITE PRODOTTI SOP'!L197)</f>
        <v>101.74499999999999</v>
      </c>
      <c r="M40" s="142">
        <f>(I_ACQUISTI!O41*I_ACQUISTI!$D41)*(I_ACQUISTI!N95+'M_VENDITE PRODOTTI SOP'!M197)</f>
        <v>101.74499999999999</v>
      </c>
      <c r="N40" s="142">
        <f>(I_ACQUISTI!P41*I_ACQUISTI!$D41)*(I_ACQUISTI!O95+'M_VENDITE PRODOTTI SOP'!N197)</f>
        <v>101.74499999999999</v>
      </c>
      <c r="O40" s="142">
        <f>(I_ACQUISTI!Q41*I_ACQUISTI!$D41)*(I_ACQUISTI!P95+'M_VENDITE PRODOTTI SOP'!O197)</f>
        <v>101.74499999999999</v>
      </c>
      <c r="P40" s="142">
        <f>(I_ACQUISTI!R41*I_ACQUISTI!$D41)*(I_ACQUISTI!Q95+'M_VENDITE PRODOTTI SOP'!P197)</f>
        <v>101.74499999999999</v>
      </c>
      <c r="Q40" s="142">
        <f>(I_ACQUISTI!S41*I_ACQUISTI!$D41)*(I_ACQUISTI!R95+'M_VENDITE PRODOTTI SOP'!Q197)</f>
        <v>101.74499999999999</v>
      </c>
      <c r="R40" s="142">
        <f>(I_ACQUISTI!T41*I_ACQUISTI!$D41)*(I_ACQUISTI!S95+'M_VENDITE PRODOTTI SOP'!R197)</f>
        <v>101.74499999999999</v>
      </c>
      <c r="S40" s="142">
        <f>(I_ACQUISTI!U41*I_ACQUISTI!$D41)*(I_ACQUISTI!T95+'M_VENDITE PRODOTTI SOP'!S197)</f>
        <v>101.74499999999999</v>
      </c>
      <c r="T40" s="142">
        <f>(I_ACQUISTI!V41*I_ACQUISTI!$D41)*(I_ACQUISTI!U95+'M_VENDITE PRODOTTI SOP'!T197)</f>
        <v>101.74499999999999</v>
      </c>
      <c r="U40" s="142">
        <f>(I_ACQUISTI!W41*I_ACQUISTI!$D41)*(I_ACQUISTI!V95+'M_VENDITE PRODOTTI SOP'!U197)</f>
        <v>101.74499999999999</v>
      </c>
      <c r="V40" s="142">
        <f>(I_ACQUISTI!X41*I_ACQUISTI!$D41)*(I_ACQUISTI!W95+'M_VENDITE PRODOTTI SOP'!V197)</f>
        <v>101.74499999999999</v>
      </c>
      <c r="W40" s="142">
        <f>(I_ACQUISTI!Y41*I_ACQUISTI!$D41)*(I_ACQUISTI!X95+'M_VENDITE PRODOTTI SOP'!W197)</f>
        <v>101.74499999999999</v>
      </c>
      <c r="X40" s="142">
        <f>(I_ACQUISTI!Z41*I_ACQUISTI!$D41)*(I_ACQUISTI!Y95+'M_VENDITE PRODOTTI SOP'!X197)</f>
        <v>101.74499999999999</v>
      </c>
      <c r="Y40" s="142">
        <f>(I_ACQUISTI!AA41*I_ACQUISTI!$D41)*(I_ACQUISTI!Z95+'M_VENDITE PRODOTTI SOP'!Y197)</f>
        <v>101.74499999999999</v>
      </c>
      <c r="Z40" s="142">
        <f>(I_ACQUISTI!AB41*I_ACQUISTI!$D41)*(I_ACQUISTI!AA95+'M_VENDITE PRODOTTI SOP'!Z197)</f>
        <v>101.74499999999999</v>
      </c>
      <c r="AA40" s="142">
        <f>(I_ACQUISTI!AC41*I_ACQUISTI!$D41)*(I_ACQUISTI!AB95+'M_VENDITE PRODOTTI SOP'!AA197)</f>
        <v>101.74499999999999</v>
      </c>
      <c r="AB40" s="142">
        <f>(I_ACQUISTI!AD41*I_ACQUISTI!$D41)*(I_ACQUISTI!AC95+'M_VENDITE PRODOTTI SOP'!AB197)</f>
        <v>101.74499999999999</v>
      </c>
      <c r="AC40" s="142">
        <f>(I_ACQUISTI!AE41*I_ACQUISTI!$D41)*(I_ACQUISTI!AD95+'M_VENDITE PRODOTTI SOP'!AC197)</f>
        <v>101.74499999999999</v>
      </c>
      <c r="AD40" s="142">
        <f>(I_ACQUISTI!AF41*I_ACQUISTI!$D41)*(I_ACQUISTI!AE95+'M_VENDITE PRODOTTI SOP'!AD197)</f>
        <v>101.74499999999999</v>
      </c>
      <c r="AE40" s="142">
        <f>(I_ACQUISTI!AG41*I_ACQUISTI!$D41)*(I_ACQUISTI!AF95+'M_VENDITE PRODOTTI SOP'!AE197)</f>
        <v>101.74499999999999</v>
      </c>
      <c r="AF40" s="142">
        <f>(I_ACQUISTI!AH41*I_ACQUISTI!$D41)*(I_ACQUISTI!AG95+'M_VENDITE PRODOTTI SOP'!AF197)</f>
        <v>101.74499999999999</v>
      </c>
      <c r="AG40" s="142">
        <f>(I_ACQUISTI!AI41*I_ACQUISTI!$D41)*(I_ACQUISTI!AH95+'M_VENDITE PRODOTTI SOP'!AG197)</f>
        <v>101.74499999999999</v>
      </c>
      <c r="AH40" s="142">
        <f>(I_ACQUISTI!AJ41*I_ACQUISTI!$D41)*(I_ACQUISTI!AI95+'M_VENDITE PRODOTTI SOP'!AH197)</f>
        <v>101.74499999999999</v>
      </c>
      <c r="AI40" s="142">
        <f>(I_ACQUISTI!AK41*I_ACQUISTI!$D41)*(I_ACQUISTI!AJ95+'M_VENDITE PRODOTTI SOP'!AI197)</f>
        <v>101.74499999999999</v>
      </c>
      <c r="AJ40" s="142">
        <f>(I_ACQUISTI!AL41*I_ACQUISTI!$D41)*(I_ACQUISTI!AK95+'M_VENDITE PRODOTTI SOP'!AJ197)</f>
        <v>101.74499999999999</v>
      </c>
      <c r="AK40" s="142">
        <f>(I_ACQUISTI!AM41*I_ACQUISTI!$D41)*(I_ACQUISTI!AL95+'M_VENDITE PRODOTTI SOP'!AK197)</f>
        <v>101.74499999999999</v>
      </c>
      <c r="AL40" s="142">
        <f>(I_ACQUISTI!AN41*I_ACQUISTI!$D41)*(I_ACQUISTI!AM95+'M_VENDITE PRODOTTI SOP'!AL197)</f>
        <v>101.74499999999999</v>
      </c>
      <c r="AM40" s="142">
        <f>(I_ACQUISTI!AO41*I_ACQUISTI!$D41)*(I_ACQUISTI!AN95+'M_VENDITE PRODOTTI SOP'!AM197)</f>
        <v>101.74499999999999</v>
      </c>
      <c r="AN40" s="29"/>
    </row>
    <row r="41" spans="3:40" x14ac:dyDescent="0.25">
      <c r="C41" s="28" t="str">
        <f>+I_ACQUISTI!C42</f>
        <v>Farmaco 39</v>
      </c>
      <c r="D41" s="142">
        <f>(I_ACQUISTI!F42*I_ACQUISTI!$D42)*(I_ACQUISTI!E96+'M_VENDITE PRODOTTI SOP'!D198)</f>
        <v>55.660499999999999</v>
      </c>
      <c r="E41" s="142">
        <f>(I_ACQUISTI!G42*I_ACQUISTI!$D42)*(I_ACQUISTI!F96+'M_VENDITE PRODOTTI SOP'!E198)</f>
        <v>55.660499999999999</v>
      </c>
      <c r="F41" s="142">
        <f>(I_ACQUISTI!H42*I_ACQUISTI!$D42)*(I_ACQUISTI!G96+'M_VENDITE PRODOTTI SOP'!F198)</f>
        <v>55.660499999999999</v>
      </c>
      <c r="G41" s="142">
        <f>(I_ACQUISTI!I42*I_ACQUISTI!$D42)*(I_ACQUISTI!H96+'M_VENDITE PRODOTTI SOP'!G198)</f>
        <v>55.660499999999999</v>
      </c>
      <c r="H41" s="142">
        <f>(I_ACQUISTI!J42*I_ACQUISTI!$D42)*(I_ACQUISTI!I96+'M_VENDITE PRODOTTI SOP'!H198)</f>
        <v>55.660499999999999</v>
      </c>
      <c r="I41" s="142">
        <f>(I_ACQUISTI!K42*I_ACQUISTI!$D42)*(I_ACQUISTI!J96+'M_VENDITE PRODOTTI SOP'!I198)</f>
        <v>55.660499999999999</v>
      </c>
      <c r="J41" s="142">
        <f>(I_ACQUISTI!L42*I_ACQUISTI!$D42)*(I_ACQUISTI!K96+'M_VENDITE PRODOTTI SOP'!J198)</f>
        <v>55.660499999999999</v>
      </c>
      <c r="K41" s="142">
        <f>(I_ACQUISTI!M42*I_ACQUISTI!$D42)*(I_ACQUISTI!L96+'M_VENDITE PRODOTTI SOP'!K198)</f>
        <v>55.660499999999999</v>
      </c>
      <c r="L41" s="142">
        <f>(I_ACQUISTI!N42*I_ACQUISTI!$D42)*(I_ACQUISTI!M96+'M_VENDITE PRODOTTI SOP'!L198)</f>
        <v>55.660499999999999</v>
      </c>
      <c r="M41" s="142">
        <f>(I_ACQUISTI!O42*I_ACQUISTI!$D42)*(I_ACQUISTI!N96+'M_VENDITE PRODOTTI SOP'!M198)</f>
        <v>55.660499999999999</v>
      </c>
      <c r="N41" s="142">
        <f>(I_ACQUISTI!P42*I_ACQUISTI!$D42)*(I_ACQUISTI!O96+'M_VENDITE PRODOTTI SOP'!N198)</f>
        <v>55.660499999999999</v>
      </c>
      <c r="O41" s="142">
        <f>(I_ACQUISTI!Q42*I_ACQUISTI!$D42)*(I_ACQUISTI!P96+'M_VENDITE PRODOTTI SOP'!O198)</f>
        <v>55.660499999999999</v>
      </c>
      <c r="P41" s="142">
        <f>(I_ACQUISTI!R42*I_ACQUISTI!$D42)*(I_ACQUISTI!Q96+'M_VENDITE PRODOTTI SOP'!P198)</f>
        <v>55.660499999999999</v>
      </c>
      <c r="Q41" s="142">
        <f>(I_ACQUISTI!S42*I_ACQUISTI!$D42)*(I_ACQUISTI!R96+'M_VENDITE PRODOTTI SOP'!Q198)</f>
        <v>55.660499999999999</v>
      </c>
      <c r="R41" s="142">
        <f>(I_ACQUISTI!T42*I_ACQUISTI!$D42)*(I_ACQUISTI!S96+'M_VENDITE PRODOTTI SOP'!R198)</f>
        <v>55.660499999999999</v>
      </c>
      <c r="S41" s="142">
        <f>(I_ACQUISTI!U42*I_ACQUISTI!$D42)*(I_ACQUISTI!T96+'M_VENDITE PRODOTTI SOP'!S198)</f>
        <v>55.660499999999999</v>
      </c>
      <c r="T41" s="142">
        <f>(I_ACQUISTI!V42*I_ACQUISTI!$D42)*(I_ACQUISTI!U96+'M_VENDITE PRODOTTI SOP'!T198)</f>
        <v>55.660499999999999</v>
      </c>
      <c r="U41" s="142">
        <f>(I_ACQUISTI!W42*I_ACQUISTI!$D42)*(I_ACQUISTI!V96+'M_VENDITE PRODOTTI SOP'!U198)</f>
        <v>55.660499999999999</v>
      </c>
      <c r="V41" s="142">
        <f>(I_ACQUISTI!X42*I_ACQUISTI!$D42)*(I_ACQUISTI!W96+'M_VENDITE PRODOTTI SOP'!V198)</f>
        <v>55.660499999999999</v>
      </c>
      <c r="W41" s="142">
        <f>(I_ACQUISTI!Y42*I_ACQUISTI!$D42)*(I_ACQUISTI!X96+'M_VENDITE PRODOTTI SOP'!W198)</f>
        <v>55.660499999999999</v>
      </c>
      <c r="X41" s="142">
        <f>(I_ACQUISTI!Z42*I_ACQUISTI!$D42)*(I_ACQUISTI!Y96+'M_VENDITE PRODOTTI SOP'!X198)</f>
        <v>55.660499999999999</v>
      </c>
      <c r="Y41" s="142">
        <f>(I_ACQUISTI!AA42*I_ACQUISTI!$D42)*(I_ACQUISTI!Z96+'M_VENDITE PRODOTTI SOP'!Y198)</f>
        <v>55.660499999999999</v>
      </c>
      <c r="Z41" s="142">
        <f>(I_ACQUISTI!AB42*I_ACQUISTI!$D42)*(I_ACQUISTI!AA96+'M_VENDITE PRODOTTI SOP'!Z198)</f>
        <v>55.660499999999999</v>
      </c>
      <c r="AA41" s="142">
        <f>(I_ACQUISTI!AC42*I_ACQUISTI!$D42)*(I_ACQUISTI!AB96+'M_VENDITE PRODOTTI SOP'!AA198)</f>
        <v>55.660499999999999</v>
      </c>
      <c r="AB41" s="142">
        <f>(I_ACQUISTI!AD42*I_ACQUISTI!$D42)*(I_ACQUISTI!AC96+'M_VENDITE PRODOTTI SOP'!AB198)</f>
        <v>55.660499999999999</v>
      </c>
      <c r="AC41" s="142">
        <f>(I_ACQUISTI!AE42*I_ACQUISTI!$D42)*(I_ACQUISTI!AD96+'M_VENDITE PRODOTTI SOP'!AC198)</f>
        <v>55.660499999999999</v>
      </c>
      <c r="AD41" s="142">
        <f>(I_ACQUISTI!AF42*I_ACQUISTI!$D42)*(I_ACQUISTI!AE96+'M_VENDITE PRODOTTI SOP'!AD198)</f>
        <v>55.660499999999999</v>
      </c>
      <c r="AE41" s="142">
        <f>(I_ACQUISTI!AG42*I_ACQUISTI!$D42)*(I_ACQUISTI!AF96+'M_VENDITE PRODOTTI SOP'!AE198)</f>
        <v>55.660499999999999</v>
      </c>
      <c r="AF41" s="142">
        <f>(I_ACQUISTI!AH42*I_ACQUISTI!$D42)*(I_ACQUISTI!AG96+'M_VENDITE PRODOTTI SOP'!AF198)</f>
        <v>55.660499999999999</v>
      </c>
      <c r="AG41" s="142">
        <f>(I_ACQUISTI!AI42*I_ACQUISTI!$D42)*(I_ACQUISTI!AH96+'M_VENDITE PRODOTTI SOP'!AG198)</f>
        <v>55.660499999999999</v>
      </c>
      <c r="AH41" s="142">
        <f>(I_ACQUISTI!AJ42*I_ACQUISTI!$D42)*(I_ACQUISTI!AI96+'M_VENDITE PRODOTTI SOP'!AH198)</f>
        <v>55.660499999999999</v>
      </c>
      <c r="AI41" s="142">
        <f>(I_ACQUISTI!AK42*I_ACQUISTI!$D42)*(I_ACQUISTI!AJ96+'M_VENDITE PRODOTTI SOP'!AI198)</f>
        <v>55.660499999999999</v>
      </c>
      <c r="AJ41" s="142">
        <f>(I_ACQUISTI!AL42*I_ACQUISTI!$D42)*(I_ACQUISTI!AK96+'M_VENDITE PRODOTTI SOP'!AJ198)</f>
        <v>55.660499999999999</v>
      </c>
      <c r="AK41" s="142">
        <f>(I_ACQUISTI!AM42*I_ACQUISTI!$D42)*(I_ACQUISTI!AL96+'M_VENDITE PRODOTTI SOP'!AK198)</f>
        <v>55.660499999999999</v>
      </c>
      <c r="AL41" s="142">
        <f>(I_ACQUISTI!AN42*I_ACQUISTI!$D42)*(I_ACQUISTI!AM96+'M_VENDITE PRODOTTI SOP'!AL198)</f>
        <v>55.660499999999999</v>
      </c>
      <c r="AM41" s="142">
        <f>(I_ACQUISTI!AO42*I_ACQUISTI!$D42)*(I_ACQUISTI!AN96+'M_VENDITE PRODOTTI SOP'!AM198)</f>
        <v>55.660499999999999</v>
      </c>
      <c r="AN41" s="29"/>
    </row>
    <row r="42" spans="3:40" x14ac:dyDescent="0.25">
      <c r="C42" s="28" t="str">
        <f>+I_ACQUISTI!C43</f>
        <v>Farmaco 40</v>
      </c>
      <c r="D42" s="142">
        <f>(I_ACQUISTI!F43*I_ACQUISTI!$D43)*(I_ACQUISTI!E97+'M_VENDITE PRODOTTI SOP'!D199)</f>
        <v>38.902499999999996</v>
      </c>
      <c r="E42" s="142">
        <f>(I_ACQUISTI!G43*I_ACQUISTI!$D43)*(I_ACQUISTI!F97+'M_VENDITE PRODOTTI SOP'!E199)</f>
        <v>38.902499999999996</v>
      </c>
      <c r="F42" s="142">
        <f>(I_ACQUISTI!H43*I_ACQUISTI!$D43)*(I_ACQUISTI!G97+'M_VENDITE PRODOTTI SOP'!F199)</f>
        <v>38.902499999999996</v>
      </c>
      <c r="G42" s="142">
        <f>(I_ACQUISTI!I43*I_ACQUISTI!$D43)*(I_ACQUISTI!H97+'M_VENDITE PRODOTTI SOP'!G199)</f>
        <v>38.902499999999996</v>
      </c>
      <c r="H42" s="142">
        <f>(I_ACQUISTI!J43*I_ACQUISTI!$D43)*(I_ACQUISTI!I97+'M_VENDITE PRODOTTI SOP'!H199)</f>
        <v>38.902499999999996</v>
      </c>
      <c r="I42" s="142">
        <f>(I_ACQUISTI!K43*I_ACQUISTI!$D43)*(I_ACQUISTI!J97+'M_VENDITE PRODOTTI SOP'!I199)</f>
        <v>38.902499999999996</v>
      </c>
      <c r="J42" s="142">
        <f>(I_ACQUISTI!L43*I_ACQUISTI!$D43)*(I_ACQUISTI!K97+'M_VENDITE PRODOTTI SOP'!J199)</f>
        <v>38.902499999999996</v>
      </c>
      <c r="K42" s="142">
        <f>(I_ACQUISTI!M43*I_ACQUISTI!$D43)*(I_ACQUISTI!L97+'M_VENDITE PRODOTTI SOP'!K199)</f>
        <v>38.902499999999996</v>
      </c>
      <c r="L42" s="142">
        <f>(I_ACQUISTI!N43*I_ACQUISTI!$D43)*(I_ACQUISTI!M97+'M_VENDITE PRODOTTI SOP'!L199)</f>
        <v>38.902499999999996</v>
      </c>
      <c r="M42" s="142">
        <f>(I_ACQUISTI!O43*I_ACQUISTI!$D43)*(I_ACQUISTI!N97+'M_VENDITE PRODOTTI SOP'!M199)</f>
        <v>38.902499999999996</v>
      </c>
      <c r="N42" s="142">
        <f>(I_ACQUISTI!P43*I_ACQUISTI!$D43)*(I_ACQUISTI!O97+'M_VENDITE PRODOTTI SOP'!N199)</f>
        <v>38.902499999999996</v>
      </c>
      <c r="O42" s="142">
        <f>(I_ACQUISTI!Q43*I_ACQUISTI!$D43)*(I_ACQUISTI!P97+'M_VENDITE PRODOTTI SOP'!O199)</f>
        <v>38.902499999999996</v>
      </c>
      <c r="P42" s="142">
        <f>(I_ACQUISTI!R43*I_ACQUISTI!$D43)*(I_ACQUISTI!Q97+'M_VENDITE PRODOTTI SOP'!P199)</f>
        <v>38.902499999999996</v>
      </c>
      <c r="Q42" s="142">
        <f>(I_ACQUISTI!S43*I_ACQUISTI!$D43)*(I_ACQUISTI!R97+'M_VENDITE PRODOTTI SOP'!Q199)</f>
        <v>38.902499999999996</v>
      </c>
      <c r="R42" s="142">
        <f>(I_ACQUISTI!T43*I_ACQUISTI!$D43)*(I_ACQUISTI!S97+'M_VENDITE PRODOTTI SOP'!R199)</f>
        <v>38.902499999999996</v>
      </c>
      <c r="S42" s="142">
        <f>(I_ACQUISTI!U43*I_ACQUISTI!$D43)*(I_ACQUISTI!T97+'M_VENDITE PRODOTTI SOP'!S199)</f>
        <v>38.902499999999996</v>
      </c>
      <c r="T42" s="142">
        <f>(I_ACQUISTI!V43*I_ACQUISTI!$D43)*(I_ACQUISTI!U97+'M_VENDITE PRODOTTI SOP'!T199)</f>
        <v>38.902499999999996</v>
      </c>
      <c r="U42" s="142">
        <f>(I_ACQUISTI!W43*I_ACQUISTI!$D43)*(I_ACQUISTI!V97+'M_VENDITE PRODOTTI SOP'!U199)</f>
        <v>38.902499999999996</v>
      </c>
      <c r="V42" s="142">
        <f>(I_ACQUISTI!X43*I_ACQUISTI!$D43)*(I_ACQUISTI!W97+'M_VENDITE PRODOTTI SOP'!V199)</f>
        <v>38.902499999999996</v>
      </c>
      <c r="W42" s="142">
        <f>(I_ACQUISTI!Y43*I_ACQUISTI!$D43)*(I_ACQUISTI!X97+'M_VENDITE PRODOTTI SOP'!W199)</f>
        <v>38.902499999999996</v>
      </c>
      <c r="X42" s="142">
        <f>(I_ACQUISTI!Z43*I_ACQUISTI!$D43)*(I_ACQUISTI!Y97+'M_VENDITE PRODOTTI SOP'!X199)</f>
        <v>38.902499999999996</v>
      </c>
      <c r="Y42" s="142">
        <f>(I_ACQUISTI!AA43*I_ACQUISTI!$D43)*(I_ACQUISTI!Z97+'M_VENDITE PRODOTTI SOP'!Y199)</f>
        <v>38.902499999999996</v>
      </c>
      <c r="Z42" s="142">
        <f>(I_ACQUISTI!AB43*I_ACQUISTI!$D43)*(I_ACQUISTI!AA97+'M_VENDITE PRODOTTI SOP'!Z199)</f>
        <v>38.902499999999996</v>
      </c>
      <c r="AA42" s="142">
        <f>(I_ACQUISTI!AC43*I_ACQUISTI!$D43)*(I_ACQUISTI!AB97+'M_VENDITE PRODOTTI SOP'!AA199)</f>
        <v>38.902499999999996</v>
      </c>
      <c r="AB42" s="142">
        <f>(I_ACQUISTI!AD43*I_ACQUISTI!$D43)*(I_ACQUISTI!AC97+'M_VENDITE PRODOTTI SOP'!AB199)</f>
        <v>38.902499999999996</v>
      </c>
      <c r="AC42" s="142">
        <f>(I_ACQUISTI!AE43*I_ACQUISTI!$D43)*(I_ACQUISTI!AD97+'M_VENDITE PRODOTTI SOP'!AC199)</f>
        <v>38.902499999999996</v>
      </c>
      <c r="AD42" s="142">
        <f>(I_ACQUISTI!AF43*I_ACQUISTI!$D43)*(I_ACQUISTI!AE97+'M_VENDITE PRODOTTI SOP'!AD199)</f>
        <v>38.902499999999996</v>
      </c>
      <c r="AE42" s="142">
        <f>(I_ACQUISTI!AG43*I_ACQUISTI!$D43)*(I_ACQUISTI!AF97+'M_VENDITE PRODOTTI SOP'!AE199)</f>
        <v>38.902499999999996</v>
      </c>
      <c r="AF42" s="142">
        <f>(I_ACQUISTI!AH43*I_ACQUISTI!$D43)*(I_ACQUISTI!AG97+'M_VENDITE PRODOTTI SOP'!AF199)</f>
        <v>38.902499999999996</v>
      </c>
      <c r="AG42" s="142">
        <f>(I_ACQUISTI!AI43*I_ACQUISTI!$D43)*(I_ACQUISTI!AH97+'M_VENDITE PRODOTTI SOP'!AG199)</f>
        <v>38.902499999999996</v>
      </c>
      <c r="AH42" s="142">
        <f>(I_ACQUISTI!AJ43*I_ACQUISTI!$D43)*(I_ACQUISTI!AI97+'M_VENDITE PRODOTTI SOP'!AH199)</f>
        <v>38.902499999999996</v>
      </c>
      <c r="AI42" s="142">
        <f>(I_ACQUISTI!AK43*I_ACQUISTI!$D43)*(I_ACQUISTI!AJ97+'M_VENDITE PRODOTTI SOP'!AI199)</f>
        <v>38.902499999999996</v>
      </c>
      <c r="AJ42" s="142">
        <f>(I_ACQUISTI!AL43*I_ACQUISTI!$D43)*(I_ACQUISTI!AK97+'M_VENDITE PRODOTTI SOP'!AJ199)</f>
        <v>38.902499999999996</v>
      </c>
      <c r="AK42" s="142">
        <f>(I_ACQUISTI!AM43*I_ACQUISTI!$D43)*(I_ACQUISTI!AL97+'M_VENDITE PRODOTTI SOP'!AK199)</f>
        <v>38.902499999999996</v>
      </c>
      <c r="AL42" s="142">
        <f>(I_ACQUISTI!AN43*I_ACQUISTI!$D43)*(I_ACQUISTI!AM97+'M_VENDITE PRODOTTI SOP'!AL199)</f>
        <v>38.902499999999996</v>
      </c>
      <c r="AM42" s="142">
        <f>(I_ACQUISTI!AO43*I_ACQUISTI!$D43)*(I_ACQUISTI!AN97+'M_VENDITE PRODOTTI SOP'!AM199)</f>
        <v>38.902499999999996</v>
      </c>
      <c r="AN42" s="29"/>
    </row>
    <row r="43" spans="3:40" x14ac:dyDescent="0.25">
      <c r="C43" s="28" t="str">
        <f>+I_ACQUISTI!C44</f>
        <v>Farmaco 41</v>
      </c>
      <c r="D43" s="142">
        <f>(I_ACQUISTI!F44*I_ACQUISTI!$D44)*(I_ACQUISTI!E98+'M_VENDITE PRODOTTI SOP'!D200)</f>
        <v>149.02649999999997</v>
      </c>
      <c r="E43" s="142">
        <f>(I_ACQUISTI!G44*I_ACQUISTI!$D44)*(I_ACQUISTI!F98+'M_VENDITE PRODOTTI SOP'!E200)</f>
        <v>149.02649999999997</v>
      </c>
      <c r="F43" s="142">
        <f>(I_ACQUISTI!H44*I_ACQUISTI!$D44)*(I_ACQUISTI!G98+'M_VENDITE PRODOTTI SOP'!F200)</f>
        <v>149.02649999999997</v>
      </c>
      <c r="G43" s="142">
        <f>(I_ACQUISTI!I44*I_ACQUISTI!$D44)*(I_ACQUISTI!H98+'M_VENDITE PRODOTTI SOP'!G200)</f>
        <v>149.02649999999997</v>
      </c>
      <c r="H43" s="142">
        <f>(I_ACQUISTI!J44*I_ACQUISTI!$D44)*(I_ACQUISTI!I98+'M_VENDITE PRODOTTI SOP'!H200)</f>
        <v>149.02649999999997</v>
      </c>
      <c r="I43" s="142">
        <f>(I_ACQUISTI!K44*I_ACQUISTI!$D44)*(I_ACQUISTI!J98+'M_VENDITE PRODOTTI SOP'!I200)</f>
        <v>149.02649999999997</v>
      </c>
      <c r="J43" s="142">
        <f>(I_ACQUISTI!L44*I_ACQUISTI!$D44)*(I_ACQUISTI!K98+'M_VENDITE PRODOTTI SOP'!J200)</f>
        <v>149.02649999999997</v>
      </c>
      <c r="K43" s="142">
        <f>(I_ACQUISTI!M44*I_ACQUISTI!$D44)*(I_ACQUISTI!L98+'M_VENDITE PRODOTTI SOP'!K200)</f>
        <v>149.02649999999997</v>
      </c>
      <c r="L43" s="142">
        <f>(I_ACQUISTI!N44*I_ACQUISTI!$D44)*(I_ACQUISTI!M98+'M_VENDITE PRODOTTI SOP'!L200)</f>
        <v>149.02649999999997</v>
      </c>
      <c r="M43" s="142">
        <f>(I_ACQUISTI!O44*I_ACQUISTI!$D44)*(I_ACQUISTI!N98+'M_VENDITE PRODOTTI SOP'!M200)</f>
        <v>149.02649999999997</v>
      </c>
      <c r="N43" s="142">
        <f>(I_ACQUISTI!P44*I_ACQUISTI!$D44)*(I_ACQUISTI!O98+'M_VENDITE PRODOTTI SOP'!N200)</f>
        <v>149.02649999999997</v>
      </c>
      <c r="O43" s="142">
        <f>(I_ACQUISTI!Q44*I_ACQUISTI!$D44)*(I_ACQUISTI!P98+'M_VENDITE PRODOTTI SOP'!O200)</f>
        <v>149.02649999999997</v>
      </c>
      <c r="P43" s="142">
        <f>(I_ACQUISTI!R44*I_ACQUISTI!$D44)*(I_ACQUISTI!Q98+'M_VENDITE PRODOTTI SOP'!P200)</f>
        <v>149.02649999999997</v>
      </c>
      <c r="Q43" s="142">
        <f>(I_ACQUISTI!S44*I_ACQUISTI!$D44)*(I_ACQUISTI!R98+'M_VENDITE PRODOTTI SOP'!Q200)</f>
        <v>149.02649999999997</v>
      </c>
      <c r="R43" s="142">
        <f>(I_ACQUISTI!T44*I_ACQUISTI!$D44)*(I_ACQUISTI!S98+'M_VENDITE PRODOTTI SOP'!R200)</f>
        <v>149.02649999999997</v>
      </c>
      <c r="S43" s="142">
        <f>(I_ACQUISTI!U44*I_ACQUISTI!$D44)*(I_ACQUISTI!T98+'M_VENDITE PRODOTTI SOP'!S200)</f>
        <v>149.02649999999997</v>
      </c>
      <c r="T43" s="142">
        <f>(I_ACQUISTI!V44*I_ACQUISTI!$D44)*(I_ACQUISTI!U98+'M_VENDITE PRODOTTI SOP'!T200)</f>
        <v>149.02649999999997</v>
      </c>
      <c r="U43" s="142">
        <f>(I_ACQUISTI!W44*I_ACQUISTI!$D44)*(I_ACQUISTI!V98+'M_VENDITE PRODOTTI SOP'!U200)</f>
        <v>149.02649999999997</v>
      </c>
      <c r="V43" s="142">
        <f>(I_ACQUISTI!X44*I_ACQUISTI!$D44)*(I_ACQUISTI!W98+'M_VENDITE PRODOTTI SOP'!V200)</f>
        <v>149.02649999999997</v>
      </c>
      <c r="W43" s="142">
        <f>(I_ACQUISTI!Y44*I_ACQUISTI!$D44)*(I_ACQUISTI!X98+'M_VENDITE PRODOTTI SOP'!W200)</f>
        <v>149.02649999999997</v>
      </c>
      <c r="X43" s="142">
        <f>(I_ACQUISTI!Z44*I_ACQUISTI!$D44)*(I_ACQUISTI!Y98+'M_VENDITE PRODOTTI SOP'!X200)</f>
        <v>149.02649999999997</v>
      </c>
      <c r="Y43" s="142">
        <f>(I_ACQUISTI!AA44*I_ACQUISTI!$D44)*(I_ACQUISTI!Z98+'M_VENDITE PRODOTTI SOP'!Y200)</f>
        <v>149.02649999999997</v>
      </c>
      <c r="Z43" s="142">
        <f>(I_ACQUISTI!AB44*I_ACQUISTI!$D44)*(I_ACQUISTI!AA98+'M_VENDITE PRODOTTI SOP'!Z200)</f>
        <v>149.02649999999997</v>
      </c>
      <c r="AA43" s="142">
        <f>(I_ACQUISTI!AC44*I_ACQUISTI!$D44)*(I_ACQUISTI!AB98+'M_VENDITE PRODOTTI SOP'!AA200)</f>
        <v>149.02649999999997</v>
      </c>
      <c r="AB43" s="142">
        <f>(I_ACQUISTI!AD44*I_ACQUISTI!$D44)*(I_ACQUISTI!AC98+'M_VENDITE PRODOTTI SOP'!AB200)</f>
        <v>149.02649999999997</v>
      </c>
      <c r="AC43" s="142">
        <f>(I_ACQUISTI!AE44*I_ACQUISTI!$D44)*(I_ACQUISTI!AD98+'M_VENDITE PRODOTTI SOP'!AC200)</f>
        <v>149.02649999999997</v>
      </c>
      <c r="AD43" s="142">
        <f>(I_ACQUISTI!AF44*I_ACQUISTI!$D44)*(I_ACQUISTI!AE98+'M_VENDITE PRODOTTI SOP'!AD200)</f>
        <v>149.02649999999997</v>
      </c>
      <c r="AE43" s="142">
        <f>(I_ACQUISTI!AG44*I_ACQUISTI!$D44)*(I_ACQUISTI!AF98+'M_VENDITE PRODOTTI SOP'!AE200)</f>
        <v>149.02649999999997</v>
      </c>
      <c r="AF43" s="142">
        <f>(I_ACQUISTI!AH44*I_ACQUISTI!$D44)*(I_ACQUISTI!AG98+'M_VENDITE PRODOTTI SOP'!AF200)</f>
        <v>149.02649999999997</v>
      </c>
      <c r="AG43" s="142">
        <f>(I_ACQUISTI!AI44*I_ACQUISTI!$D44)*(I_ACQUISTI!AH98+'M_VENDITE PRODOTTI SOP'!AG200)</f>
        <v>149.02649999999997</v>
      </c>
      <c r="AH43" s="142">
        <f>(I_ACQUISTI!AJ44*I_ACQUISTI!$D44)*(I_ACQUISTI!AI98+'M_VENDITE PRODOTTI SOP'!AH200)</f>
        <v>149.02649999999997</v>
      </c>
      <c r="AI43" s="142">
        <f>(I_ACQUISTI!AK44*I_ACQUISTI!$D44)*(I_ACQUISTI!AJ98+'M_VENDITE PRODOTTI SOP'!AI200)</f>
        <v>149.02649999999997</v>
      </c>
      <c r="AJ43" s="142">
        <f>(I_ACQUISTI!AL44*I_ACQUISTI!$D44)*(I_ACQUISTI!AK98+'M_VENDITE PRODOTTI SOP'!AJ200)</f>
        <v>149.02649999999997</v>
      </c>
      <c r="AK43" s="142">
        <f>(I_ACQUISTI!AM44*I_ACQUISTI!$D44)*(I_ACQUISTI!AL98+'M_VENDITE PRODOTTI SOP'!AK200)</f>
        <v>149.02649999999997</v>
      </c>
      <c r="AL43" s="142">
        <f>(I_ACQUISTI!AN44*I_ACQUISTI!$D44)*(I_ACQUISTI!AM98+'M_VENDITE PRODOTTI SOP'!AL200)</f>
        <v>149.02649999999997</v>
      </c>
      <c r="AM43" s="142">
        <f>(I_ACQUISTI!AO44*I_ACQUISTI!$D44)*(I_ACQUISTI!AN98+'M_VENDITE PRODOTTI SOP'!AM200)</f>
        <v>149.02649999999997</v>
      </c>
      <c r="AN43" s="29"/>
    </row>
    <row r="44" spans="3:40" x14ac:dyDescent="0.25">
      <c r="C44" s="28" t="str">
        <f>+I_ACQUISTI!C45</f>
        <v>Farmaco 42</v>
      </c>
      <c r="D44" s="142">
        <f>(I_ACQUISTI!F45*I_ACQUISTI!$D45)*(I_ACQUISTI!E99+'M_VENDITE PRODOTTI SOP'!D201)</f>
        <v>83.789999999999992</v>
      </c>
      <c r="E44" s="142">
        <f>(I_ACQUISTI!G45*I_ACQUISTI!$D45)*(I_ACQUISTI!F99+'M_VENDITE PRODOTTI SOP'!E201)</f>
        <v>83.789999999999992</v>
      </c>
      <c r="F44" s="142">
        <f>(I_ACQUISTI!H45*I_ACQUISTI!$D45)*(I_ACQUISTI!G99+'M_VENDITE PRODOTTI SOP'!F201)</f>
        <v>83.789999999999992</v>
      </c>
      <c r="G44" s="142">
        <f>(I_ACQUISTI!I45*I_ACQUISTI!$D45)*(I_ACQUISTI!H99+'M_VENDITE PRODOTTI SOP'!G201)</f>
        <v>83.789999999999992</v>
      </c>
      <c r="H44" s="142">
        <f>(I_ACQUISTI!J45*I_ACQUISTI!$D45)*(I_ACQUISTI!I99+'M_VENDITE PRODOTTI SOP'!H201)</f>
        <v>83.789999999999992</v>
      </c>
      <c r="I44" s="142">
        <f>(I_ACQUISTI!K45*I_ACQUISTI!$D45)*(I_ACQUISTI!J99+'M_VENDITE PRODOTTI SOP'!I201)</f>
        <v>83.789999999999992</v>
      </c>
      <c r="J44" s="142">
        <f>(I_ACQUISTI!L45*I_ACQUISTI!$D45)*(I_ACQUISTI!K99+'M_VENDITE PRODOTTI SOP'!J201)</f>
        <v>83.789999999999992</v>
      </c>
      <c r="K44" s="142">
        <f>(I_ACQUISTI!M45*I_ACQUISTI!$D45)*(I_ACQUISTI!L99+'M_VENDITE PRODOTTI SOP'!K201)</f>
        <v>83.789999999999992</v>
      </c>
      <c r="L44" s="142">
        <f>(I_ACQUISTI!N45*I_ACQUISTI!$D45)*(I_ACQUISTI!M99+'M_VENDITE PRODOTTI SOP'!L201)</f>
        <v>83.789999999999992</v>
      </c>
      <c r="M44" s="142">
        <f>(I_ACQUISTI!O45*I_ACQUISTI!$D45)*(I_ACQUISTI!N99+'M_VENDITE PRODOTTI SOP'!M201)</f>
        <v>83.789999999999992</v>
      </c>
      <c r="N44" s="142">
        <f>(I_ACQUISTI!P45*I_ACQUISTI!$D45)*(I_ACQUISTI!O99+'M_VENDITE PRODOTTI SOP'!N201)</f>
        <v>83.789999999999992</v>
      </c>
      <c r="O44" s="142">
        <f>(I_ACQUISTI!Q45*I_ACQUISTI!$D45)*(I_ACQUISTI!P99+'M_VENDITE PRODOTTI SOP'!O201)</f>
        <v>83.789999999999992</v>
      </c>
      <c r="P44" s="142">
        <f>(I_ACQUISTI!R45*I_ACQUISTI!$D45)*(I_ACQUISTI!Q99+'M_VENDITE PRODOTTI SOP'!P201)</f>
        <v>83.789999999999992</v>
      </c>
      <c r="Q44" s="142">
        <f>(I_ACQUISTI!S45*I_ACQUISTI!$D45)*(I_ACQUISTI!R99+'M_VENDITE PRODOTTI SOP'!Q201)</f>
        <v>83.789999999999992</v>
      </c>
      <c r="R44" s="142">
        <f>(I_ACQUISTI!T45*I_ACQUISTI!$D45)*(I_ACQUISTI!S99+'M_VENDITE PRODOTTI SOP'!R201)</f>
        <v>83.789999999999992</v>
      </c>
      <c r="S44" s="142">
        <f>(I_ACQUISTI!U45*I_ACQUISTI!$D45)*(I_ACQUISTI!T99+'M_VENDITE PRODOTTI SOP'!S201)</f>
        <v>83.789999999999992</v>
      </c>
      <c r="T44" s="142">
        <f>(I_ACQUISTI!V45*I_ACQUISTI!$D45)*(I_ACQUISTI!U99+'M_VENDITE PRODOTTI SOP'!T201)</f>
        <v>83.789999999999992</v>
      </c>
      <c r="U44" s="142">
        <f>(I_ACQUISTI!W45*I_ACQUISTI!$D45)*(I_ACQUISTI!V99+'M_VENDITE PRODOTTI SOP'!U201)</f>
        <v>83.789999999999992</v>
      </c>
      <c r="V44" s="142">
        <f>(I_ACQUISTI!X45*I_ACQUISTI!$D45)*(I_ACQUISTI!W99+'M_VENDITE PRODOTTI SOP'!V201)</f>
        <v>83.789999999999992</v>
      </c>
      <c r="W44" s="142">
        <f>(I_ACQUISTI!Y45*I_ACQUISTI!$D45)*(I_ACQUISTI!X99+'M_VENDITE PRODOTTI SOP'!W201)</f>
        <v>83.789999999999992</v>
      </c>
      <c r="X44" s="142">
        <f>(I_ACQUISTI!Z45*I_ACQUISTI!$D45)*(I_ACQUISTI!Y99+'M_VENDITE PRODOTTI SOP'!X201)</f>
        <v>83.789999999999992</v>
      </c>
      <c r="Y44" s="142">
        <f>(I_ACQUISTI!AA45*I_ACQUISTI!$D45)*(I_ACQUISTI!Z99+'M_VENDITE PRODOTTI SOP'!Y201)</f>
        <v>83.789999999999992</v>
      </c>
      <c r="Z44" s="142">
        <f>(I_ACQUISTI!AB45*I_ACQUISTI!$D45)*(I_ACQUISTI!AA99+'M_VENDITE PRODOTTI SOP'!Z201)</f>
        <v>83.789999999999992</v>
      </c>
      <c r="AA44" s="142">
        <f>(I_ACQUISTI!AC45*I_ACQUISTI!$D45)*(I_ACQUISTI!AB99+'M_VENDITE PRODOTTI SOP'!AA201)</f>
        <v>83.789999999999992</v>
      </c>
      <c r="AB44" s="142">
        <f>(I_ACQUISTI!AD45*I_ACQUISTI!$D45)*(I_ACQUISTI!AC99+'M_VENDITE PRODOTTI SOP'!AB201)</f>
        <v>83.789999999999992</v>
      </c>
      <c r="AC44" s="142">
        <f>(I_ACQUISTI!AE45*I_ACQUISTI!$D45)*(I_ACQUISTI!AD99+'M_VENDITE PRODOTTI SOP'!AC201)</f>
        <v>83.789999999999992</v>
      </c>
      <c r="AD44" s="142">
        <f>(I_ACQUISTI!AF45*I_ACQUISTI!$D45)*(I_ACQUISTI!AE99+'M_VENDITE PRODOTTI SOP'!AD201)</f>
        <v>83.789999999999992</v>
      </c>
      <c r="AE44" s="142">
        <f>(I_ACQUISTI!AG45*I_ACQUISTI!$D45)*(I_ACQUISTI!AF99+'M_VENDITE PRODOTTI SOP'!AE201)</f>
        <v>83.789999999999992</v>
      </c>
      <c r="AF44" s="142">
        <f>(I_ACQUISTI!AH45*I_ACQUISTI!$D45)*(I_ACQUISTI!AG99+'M_VENDITE PRODOTTI SOP'!AF201)</f>
        <v>83.789999999999992</v>
      </c>
      <c r="AG44" s="142">
        <f>(I_ACQUISTI!AI45*I_ACQUISTI!$D45)*(I_ACQUISTI!AH99+'M_VENDITE PRODOTTI SOP'!AG201)</f>
        <v>83.789999999999992</v>
      </c>
      <c r="AH44" s="142">
        <f>(I_ACQUISTI!AJ45*I_ACQUISTI!$D45)*(I_ACQUISTI!AI99+'M_VENDITE PRODOTTI SOP'!AH201)</f>
        <v>83.789999999999992</v>
      </c>
      <c r="AI44" s="142">
        <f>(I_ACQUISTI!AK45*I_ACQUISTI!$D45)*(I_ACQUISTI!AJ99+'M_VENDITE PRODOTTI SOP'!AI201)</f>
        <v>83.789999999999992</v>
      </c>
      <c r="AJ44" s="142">
        <f>(I_ACQUISTI!AL45*I_ACQUISTI!$D45)*(I_ACQUISTI!AK99+'M_VENDITE PRODOTTI SOP'!AJ201)</f>
        <v>83.789999999999992</v>
      </c>
      <c r="AK44" s="142">
        <f>(I_ACQUISTI!AM45*I_ACQUISTI!$D45)*(I_ACQUISTI!AL99+'M_VENDITE PRODOTTI SOP'!AK201)</f>
        <v>83.789999999999992</v>
      </c>
      <c r="AL44" s="142">
        <f>(I_ACQUISTI!AN45*I_ACQUISTI!$D45)*(I_ACQUISTI!AM99+'M_VENDITE PRODOTTI SOP'!AL201)</f>
        <v>83.789999999999992</v>
      </c>
      <c r="AM44" s="142">
        <f>(I_ACQUISTI!AO45*I_ACQUISTI!$D45)*(I_ACQUISTI!AN99+'M_VENDITE PRODOTTI SOP'!AM201)</f>
        <v>83.789999999999992</v>
      </c>
      <c r="AN44" s="29"/>
    </row>
    <row r="45" spans="3:40" x14ac:dyDescent="0.25">
      <c r="C45" s="28" t="str">
        <f>+I_ACQUISTI!C46</f>
        <v>Farmaco 43</v>
      </c>
      <c r="D45" s="142">
        <f>(I_ACQUISTI!F46*I_ACQUISTI!$D46)*(I_ACQUISTI!E100+'M_VENDITE PRODOTTI SOP'!D232)</f>
        <v>71.820000000000007</v>
      </c>
      <c r="E45" s="142">
        <f>(I_ACQUISTI!G46*I_ACQUISTI!$D46)*(I_ACQUISTI!F100+'M_VENDITE PRODOTTI SOP'!E232)</f>
        <v>71.820000000000007</v>
      </c>
      <c r="F45" s="142">
        <f>(I_ACQUISTI!H46*I_ACQUISTI!$D46)*(I_ACQUISTI!G100+'M_VENDITE PRODOTTI SOP'!F232)</f>
        <v>71.820000000000007</v>
      </c>
      <c r="G45" s="142">
        <f>(I_ACQUISTI!I46*I_ACQUISTI!$D46)*(I_ACQUISTI!H100+'M_VENDITE PRODOTTI SOP'!G232)</f>
        <v>71.820000000000007</v>
      </c>
      <c r="H45" s="142">
        <f>(I_ACQUISTI!J46*I_ACQUISTI!$D46)*(I_ACQUISTI!I100+'M_VENDITE PRODOTTI SOP'!H232)</f>
        <v>71.820000000000007</v>
      </c>
      <c r="I45" s="142">
        <f>(I_ACQUISTI!K46*I_ACQUISTI!$D46)*(I_ACQUISTI!J100+'M_VENDITE PRODOTTI SOP'!I232)</f>
        <v>71.820000000000007</v>
      </c>
      <c r="J45" s="142">
        <f>(I_ACQUISTI!L46*I_ACQUISTI!$D46)*(I_ACQUISTI!K100+'M_VENDITE PRODOTTI SOP'!J232)</f>
        <v>71.820000000000007</v>
      </c>
      <c r="K45" s="142">
        <f>(I_ACQUISTI!M46*I_ACQUISTI!$D46)*(I_ACQUISTI!L100+'M_VENDITE PRODOTTI SOP'!K232)</f>
        <v>71.820000000000007</v>
      </c>
      <c r="L45" s="142">
        <f>(I_ACQUISTI!N46*I_ACQUISTI!$D46)*(I_ACQUISTI!M100+'M_VENDITE PRODOTTI SOP'!L232)</f>
        <v>71.820000000000007</v>
      </c>
      <c r="M45" s="142">
        <f>(I_ACQUISTI!O46*I_ACQUISTI!$D46)*(I_ACQUISTI!N100+'M_VENDITE PRODOTTI SOP'!M232)</f>
        <v>71.820000000000007</v>
      </c>
      <c r="N45" s="142">
        <f>(I_ACQUISTI!P46*I_ACQUISTI!$D46)*(I_ACQUISTI!O100+'M_VENDITE PRODOTTI SOP'!N232)</f>
        <v>71.820000000000007</v>
      </c>
      <c r="O45" s="142">
        <f>(I_ACQUISTI!Q46*I_ACQUISTI!$D46)*(I_ACQUISTI!P100+'M_VENDITE PRODOTTI SOP'!O232)</f>
        <v>71.820000000000007</v>
      </c>
      <c r="P45" s="142">
        <f>(I_ACQUISTI!R46*I_ACQUISTI!$D46)*(I_ACQUISTI!Q100+'M_VENDITE PRODOTTI SOP'!P232)</f>
        <v>71.820000000000007</v>
      </c>
      <c r="Q45" s="142">
        <f>(I_ACQUISTI!S46*I_ACQUISTI!$D46)*(I_ACQUISTI!R100+'M_VENDITE PRODOTTI SOP'!Q232)</f>
        <v>71.820000000000007</v>
      </c>
      <c r="R45" s="142">
        <f>(I_ACQUISTI!T46*I_ACQUISTI!$D46)*(I_ACQUISTI!S100+'M_VENDITE PRODOTTI SOP'!R232)</f>
        <v>71.820000000000007</v>
      </c>
      <c r="S45" s="142">
        <f>(I_ACQUISTI!U46*I_ACQUISTI!$D46)*(I_ACQUISTI!T100+'M_VENDITE PRODOTTI SOP'!S232)</f>
        <v>71.820000000000007</v>
      </c>
      <c r="T45" s="142">
        <f>(I_ACQUISTI!V46*I_ACQUISTI!$D46)*(I_ACQUISTI!U100+'M_VENDITE PRODOTTI SOP'!T232)</f>
        <v>71.820000000000007</v>
      </c>
      <c r="U45" s="142">
        <f>(I_ACQUISTI!W46*I_ACQUISTI!$D46)*(I_ACQUISTI!V100+'M_VENDITE PRODOTTI SOP'!U232)</f>
        <v>71.820000000000007</v>
      </c>
      <c r="V45" s="142">
        <f>(I_ACQUISTI!X46*I_ACQUISTI!$D46)*(I_ACQUISTI!W100+'M_VENDITE PRODOTTI SOP'!V232)</f>
        <v>71.820000000000007</v>
      </c>
      <c r="W45" s="142">
        <f>(I_ACQUISTI!Y46*I_ACQUISTI!$D46)*(I_ACQUISTI!X100+'M_VENDITE PRODOTTI SOP'!W232)</f>
        <v>71.820000000000007</v>
      </c>
      <c r="X45" s="142">
        <f>(I_ACQUISTI!Z46*I_ACQUISTI!$D46)*(I_ACQUISTI!Y100+'M_VENDITE PRODOTTI SOP'!X232)</f>
        <v>71.820000000000007</v>
      </c>
      <c r="Y45" s="142">
        <f>(I_ACQUISTI!AA46*I_ACQUISTI!$D46)*(I_ACQUISTI!Z100+'M_VENDITE PRODOTTI SOP'!Y232)</f>
        <v>71.820000000000007</v>
      </c>
      <c r="Z45" s="142">
        <f>(I_ACQUISTI!AB46*I_ACQUISTI!$D46)*(I_ACQUISTI!AA100+'M_VENDITE PRODOTTI SOP'!Z232)</f>
        <v>71.820000000000007</v>
      </c>
      <c r="AA45" s="142">
        <f>(I_ACQUISTI!AC46*I_ACQUISTI!$D46)*(I_ACQUISTI!AB100+'M_VENDITE PRODOTTI SOP'!AA232)</f>
        <v>71.820000000000007</v>
      </c>
      <c r="AB45" s="142">
        <f>(I_ACQUISTI!AD46*I_ACQUISTI!$D46)*(I_ACQUISTI!AC100+'M_VENDITE PRODOTTI SOP'!AB232)</f>
        <v>71.820000000000007</v>
      </c>
      <c r="AC45" s="142">
        <f>(I_ACQUISTI!AE46*I_ACQUISTI!$D46)*(I_ACQUISTI!AD100+'M_VENDITE PRODOTTI SOP'!AC232)</f>
        <v>71.820000000000007</v>
      </c>
      <c r="AD45" s="142">
        <f>(I_ACQUISTI!AF46*I_ACQUISTI!$D46)*(I_ACQUISTI!AE100+'M_VENDITE PRODOTTI SOP'!AD232)</f>
        <v>71.820000000000007</v>
      </c>
      <c r="AE45" s="142">
        <f>(I_ACQUISTI!AG46*I_ACQUISTI!$D46)*(I_ACQUISTI!AF100+'M_VENDITE PRODOTTI SOP'!AE232)</f>
        <v>71.820000000000007</v>
      </c>
      <c r="AF45" s="142">
        <f>(I_ACQUISTI!AH46*I_ACQUISTI!$D46)*(I_ACQUISTI!AG100+'M_VENDITE PRODOTTI SOP'!AF232)</f>
        <v>71.820000000000007</v>
      </c>
      <c r="AG45" s="142">
        <f>(I_ACQUISTI!AI46*I_ACQUISTI!$D46)*(I_ACQUISTI!AH100+'M_VENDITE PRODOTTI SOP'!AG232)</f>
        <v>71.820000000000007</v>
      </c>
      <c r="AH45" s="142">
        <f>(I_ACQUISTI!AJ46*I_ACQUISTI!$D46)*(I_ACQUISTI!AI100+'M_VENDITE PRODOTTI SOP'!AH232)</f>
        <v>71.820000000000007</v>
      </c>
      <c r="AI45" s="142">
        <f>(I_ACQUISTI!AK46*I_ACQUISTI!$D46)*(I_ACQUISTI!AJ100+'M_VENDITE PRODOTTI SOP'!AI232)</f>
        <v>71.820000000000007</v>
      </c>
      <c r="AJ45" s="142">
        <f>(I_ACQUISTI!AL46*I_ACQUISTI!$D46)*(I_ACQUISTI!AK100+'M_VENDITE PRODOTTI SOP'!AJ232)</f>
        <v>71.820000000000007</v>
      </c>
      <c r="AK45" s="142">
        <f>(I_ACQUISTI!AM46*I_ACQUISTI!$D46)*(I_ACQUISTI!AL100+'M_VENDITE PRODOTTI SOP'!AK232)</f>
        <v>71.820000000000007</v>
      </c>
      <c r="AL45" s="142">
        <f>(I_ACQUISTI!AN46*I_ACQUISTI!$D46)*(I_ACQUISTI!AM100+'M_VENDITE PRODOTTI SOP'!AL232)</f>
        <v>71.820000000000007</v>
      </c>
      <c r="AM45" s="142">
        <f>(I_ACQUISTI!AO46*I_ACQUISTI!$D46)*(I_ACQUISTI!AN100+'M_VENDITE PRODOTTI SOP'!AM232)</f>
        <v>71.820000000000007</v>
      </c>
      <c r="AN45" s="29"/>
    </row>
    <row r="46" spans="3:40" x14ac:dyDescent="0.25">
      <c r="C46" s="28" t="str">
        <f>+I_ACQUISTI!C47</f>
        <v>Farmaco 44</v>
      </c>
      <c r="D46" s="142">
        <f>(I_ACQUISTI!F47*I_ACQUISTI!$D47)*(I_ACQUISTI!E101+'M_VENDITE PRODOTTI SOP'!D233)</f>
        <v>35.910000000000004</v>
      </c>
      <c r="E46" s="142">
        <f>(I_ACQUISTI!G47*I_ACQUISTI!$D47)*(I_ACQUISTI!F101+'M_VENDITE PRODOTTI SOP'!E233)</f>
        <v>35.910000000000004</v>
      </c>
      <c r="F46" s="142">
        <f>(I_ACQUISTI!H47*I_ACQUISTI!$D47)*(I_ACQUISTI!G101+'M_VENDITE PRODOTTI SOP'!F233)</f>
        <v>35.910000000000004</v>
      </c>
      <c r="G46" s="142">
        <f>(I_ACQUISTI!I47*I_ACQUISTI!$D47)*(I_ACQUISTI!H101+'M_VENDITE PRODOTTI SOP'!G233)</f>
        <v>35.910000000000004</v>
      </c>
      <c r="H46" s="142">
        <f>(I_ACQUISTI!J47*I_ACQUISTI!$D47)*(I_ACQUISTI!I101+'M_VENDITE PRODOTTI SOP'!H233)</f>
        <v>35.910000000000004</v>
      </c>
      <c r="I46" s="142">
        <f>(I_ACQUISTI!K47*I_ACQUISTI!$D47)*(I_ACQUISTI!J101+'M_VENDITE PRODOTTI SOP'!I233)</f>
        <v>35.910000000000004</v>
      </c>
      <c r="J46" s="142">
        <f>(I_ACQUISTI!L47*I_ACQUISTI!$D47)*(I_ACQUISTI!K101+'M_VENDITE PRODOTTI SOP'!J233)</f>
        <v>35.910000000000004</v>
      </c>
      <c r="K46" s="142">
        <f>(I_ACQUISTI!M47*I_ACQUISTI!$D47)*(I_ACQUISTI!L101+'M_VENDITE PRODOTTI SOP'!K233)</f>
        <v>35.910000000000004</v>
      </c>
      <c r="L46" s="142">
        <f>(I_ACQUISTI!N47*I_ACQUISTI!$D47)*(I_ACQUISTI!M101+'M_VENDITE PRODOTTI SOP'!L233)</f>
        <v>35.910000000000004</v>
      </c>
      <c r="M46" s="142">
        <f>(I_ACQUISTI!O47*I_ACQUISTI!$D47)*(I_ACQUISTI!N101+'M_VENDITE PRODOTTI SOP'!M233)</f>
        <v>35.910000000000004</v>
      </c>
      <c r="N46" s="142">
        <f>(I_ACQUISTI!P47*I_ACQUISTI!$D47)*(I_ACQUISTI!O101+'M_VENDITE PRODOTTI SOP'!N233)</f>
        <v>35.910000000000004</v>
      </c>
      <c r="O46" s="142">
        <f>(I_ACQUISTI!Q47*I_ACQUISTI!$D47)*(I_ACQUISTI!P101+'M_VENDITE PRODOTTI SOP'!O233)</f>
        <v>35.910000000000004</v>
      </c>
      <c r="P46" s="142">
        <f>(I_ACQUISTI!R47*I_ACQUISTI!$D47)*(I_ACQUISTI!Q101+'M_VENDITE PRODOTTI SOP'!P233)</f>
        <v>35.910000000000004</v>
      </c>
      <c r="Q46" s="142">
        <f>(I_ACQUISTI!S47*I_ACQUISTI!$D47)*(I_ACQUISTI!R101+'M_VENDITE PRODOTTI SOP'!Q233)</f>
        <v>35.910000000000004</v>
      </c>
      <c r="R46" s="142">
        <f>(I_ACQUISTI!T47*I_ACQUISTI!$D47)*(I_ACQUISTI!S101+'M_VENDITE PRODOTTI SOP'!R233)</f>
        <v>35.910000000000004</v>
      </c>
      <c r="S46" s="142">
        <f>(I_ACQUISTI!U47*I_ACQUISTI!$D47)*(I_ACQUISTI!T101+'M_VENDITE PRODOTTI SOP'!S233)</f>
        <v>35.910000000000004</v>
      </c>
      <c r="T46" s="142">
        <f>(I_ACQUISTI!V47*I_ACQUISTI!$D47)*(I_ACQUISTI!U101+'M_VENDITE PRODOTTI SOP'!T233)</f>
        <v>35.910000000000004</v>
      </c>
      <c r="U46" s="142">
        <f>(I_ACQUISTI!W47*I_ACQUISTI!$D47)*(I_ACQUISTI!V101+'M_VENDITE PRODOTTI SOP'!U233)</f>
        <v>35.910000000000004</v>
      </c>
      <c r="V46" s="142">
        <f>(I_ACQUISTI!X47*I_ACQUISTI!$D47)*(I_ACQUISTI!W101+'M_VENDITE PRODOTTI SOP'!V233)</f>
        <v>35.910000000000004</v>
      </c>
      <c r="W46" s="142">
        <f>(I_ACQUISTI!Y47*I_ACQUISTI!$D47)*(I_ACQUISTI!X101+'M_VENDITE PRODOTTI SOP'!W233)</f>
        <v>35.910000000000004</v>
      </c>
      <c r="X46" s="142">
        <f>(I_ACQUISTI!Z47*I_ACQUISTI!$D47)*(I_ACQUISTI!Y101+'M_VENDITE PRODOTTI SOP'!X233)</f>
        <v>35.910000000000004</v>
      </c>
      <c r="Y46" s="142">
        <f>(I_ACQUISTI!AA47*I_ACQUISTI!$D47)*(I_ACQUISTI!Z101+'M_VENDITE PRODOTTI SOP'!Y233)</f>
        <v>35.910000000000004</v>
      </c>
      <c r="Z46" s="142">
        <f>(I_ACQUISTI!AB47*I_ACQUISTI!$D47)*(I_ACQUISTI!AA101+'M_VENDITE PRODOTTI SOP'!Z233)</f>
        <v>35.910000000000004</v>
      </c>
      <c r="AA46" s="142">
        <f>(I_ACQUISTI!AC47*I_ACQUISTI!$D47)*(I_ACQUISTI!AB101+'M_VENDITE PRODOTTI SOP'!AA233)</f>
        <v>35.910000000000004</v>
      </c>
      <c r="AB46" s="142">
        <f>(I_ACQUISTI!AD47*I_ACQUISTI!$D47)*(I_ACQUISTI!AC101+'M_VENDITE PRODOTTI SOP'!AB233)</f>
        <v>35.910000000000004</v>
      </c>
      <c r="AC46" s="142">
        <f>(I_ACQUISTI!AE47*I_ACQUISTI!$D47)*(I_ACQUISTI!AD101+'M_VENDITE PRODOTTI SOP'!AC233)</f>
        <v>35.910000000000004</v>
      </c>
      <c r="AD46" s="142">
        <f>(I_ACQUISTI!AF47*I_ACQUISTI!$D47)*(I_ACQUISTI!AE101+'M_VENDITE PRODOTTI SOP'!AD233)</f>
        <v>35.910000000000004</v>
      </c>
      <c r="AE46" s="142">
        <f>(I_ACQUISTI!AG47*I_ACQUISTI!$D47)*(I_ACQUISTI!AF101+'M_VENDITE PRODOTTI SOP'!AE233)</f>
        <v>35.910000000000004</v>
      </c>
      <c r="AF46" s="142">
        <f>(I_ACQUISTI!AH47*I_ACQUISTI!$D47)*(I_ACQUISTI!AG101+'M_VENDITE PRODOTTI SOP'!AF233)</f>
        <v>35.910000000000004</v>
      </c>
      <c r="AG46" s="142">
        <f>(I_ACQUISTI!AI47*I_ACQUISTI!$D47)*(I_ACQUISTI!AH101+'M_VENDITE PRODOTTI SOP'!AG233)</f>
        <v>35.910000000000004</v>
      </c>
      <c r="AH46" s="142">
        <f>(I_ACQUISTI!AJ47*I_ACQUISTI!$D47)*(I_ACQUISTI!AI101+'M_VENDITE PRODOTTI SOP'!AH233)</f>
        <v>35.910000000000004</v>
      </c>
      <c r="AI46" s="142">
        <f>(I_ACQUISTI!AK47*I_ACQUISTI!$D47)*(I_ACQUISTI!AJ101+'M_VENDITE PRODOTTI SOP'!AI233)</f>
        <v>35.910000000000004</v>
      </c>
      <c r="AJ46" s="142">
        <f>(I_ACQUISTI!AL47*I_ACQUISTI!$D47)*(I_ACQUISTI!AK101+'M_VENDITE PRODOTTI SOP'!AJ233)</f>
        <v>35.910000000000004</v>
      </c>
      <c r="AK46" s="142">
        <f>(I_ACQUISTI!AM47*I_ACQUISTI!$D47)*(I_ACQUISTI!AL101+'M_VENDITE PRODOTTI SOP'!AK233)</f>
        <v>35.910000000000004</v>
      </c>
      <c r="AL46" s="142">
        <f>(I_ACQUISTI!AN47*I_ACQUISTI!$D47)*(I_ACQUISTI!AM101+'M_VENDITE PRODOTTI SOP'!AL233)</f>
        <v>35.910000000000004</v>
      </c>
      <c r="AM46" s="142">
        <f>(I_ACQUISTI!AO47*I_ACQUISTI!$D47)*(I_ACQUISTI!AN101+'M_VENDITE PRODOTTI SOP'!AM233)</f>
        <v>35.910000000000004</v>
      </c>
      <c r="AN46" s="29"/>
    </row>
    <row r="47" spans="3:40" x14ac:dyDescent="0.25">
      <c r="C47" s="28" t="str">
        <f>+I_ACQUISTI!C48</f>
        <v>Farmaco 45</v>
      </c>
      <c r="D47" s="142">
        <f>(I_ACQUISTI!F48*I_ACQUISTI!$D48)*(I_ACQUISTI!E102+'M_VENDITE PRODOTTI SOP'!D234)</f>
        <v>113.71499999999999</v>
      </c>
      <c r="E47" s="142">
        <f>(I_ACQUISTI!G48*I_ACQUISTI!$D48)*(I_ACQUISTI!F102+'M_VENDITE PRODOTTI SOP'!E234)</f>
        <v>113.71499999999999</v>
      </c>
      <c r="F47" s="142">
        <f>(I_ACQUISTI!H48*I_ACQUISTI!$D48)*(I_ACQUISTI!G102+'M_VENDITE PRODOTTI SOP'!F234)</f>
        <v>113.71499999999999</v>
      </c>
      <c r="G47" s="142">
        <f>(I_ACQUISTI!I48*I_ACQUISTI!$D48)*(I_ACQUISTI!H102+'M_VENDITE PRODOTTI SOP'!G234)</f>
        <v>113.71499999999999</v>
      </c>
      <c r="H47" s="142">
        <f>(I_ACQUISTI!J48*I_ACQUISTI!$D48)*(I_ACQUISTI!I102+'M_VENDITE PRODOTTI SOP'!H234)</f>
        <v>113.71499999999999</v>
      </c>
      <c r="I47" s="142">
        <f>(I_ACQUISTI!K48*I_ACQUISTI!$D48)*(I_ACQUISTI!J102+'M_VENDITE PRODOTTI SOP'!I234)</f>
        <v>113.71499999999999</v>
      </c>
      <c r="J47" s="142">
        <f>(I_ACQUISTI!L48*I_ACQUISTI!$D48)*(I_ACQUISTI!K102+'M_VENDITE PRODOTTI SOP'!J234)</f>
        <v>113.71499999999999</v>
      </c>
      <c r="K47" s="142">
        <f>(I_ACQUISTI!M48*I_ACQUISTI!$D48)*(I_ACQUISTI!L102+'M_VENDITE PRODOTTI SOP'!K234)</f>
        <v>113.71499999999999</v>
      </c>
      <c r="L47" s="142">
        <f>(I_ACQUISTI!N48*I_ACQUISTI!$D48)*(I_ACQUISTI!M102+'M_VENDITE PRODOTTI SOP'!L234)</f>
        <v>113.71499999999999</v>
      </c>
      <c r="M47" s="142">
        <f>(I_ACQUISTI!O48*I_ACQUISTI!$D48)*(I_ACQUISTI!N102+'M_VENDITE PRODOTTI SOP'!M234)</f>
        <v>113.71499999999999</v>
      </c>
      <c r="N47" s="142">
        <f>(I_ACQUISTI!P48*I_ACQUISTI!$D48)*(I_ACQUISTI!O102+'M_VENDITE PRODOTTI SOP'!N234)</f>
        <v>113.71499999999999</v>
      </c>
      <c r="O47" s="142">
        <f>(I_ACQUISTI!Q48*I_ACQUISTI!$D48)*(I_ACQUISTI!P102+'M_VENDITE PRODOTTI SOP'!O234)</f>
        <v>113.71499999999999</v>
      </c>
      <c r="P47" s="142">
        <f>(I_ACQUISTI!R48*I_ACQUISTI!$D48)*(I_ACQUISTI!Q102+'M_VENDITE PRODOTTI SOP'!P234)</f>
        <v>113.71499999999999</v>
      </c>
      <c r="Q47" s="142">
        <f>(I_ACQUISTI!S48*I_ACQUISTI!$D48)*(I_ACQUISTI!R102+'M_VENDITE PRODOTTI SOP'!Q234)</f>
        <v>113.71499999999999</v>
      </c>
      <c r="R47" s="142">
        <f>(I_ACQUISTI!T48*I_ACQUISTI!$D48)*(I_ACQUISTI!S102+'M_VENDITE PRODOTTI SOP'!R234)</f>
        <v>113.71499999999999</v>
      </c>
      <c r="S47" s="142">
        <f>(I_ACQUISTI!U48*I_ACQUISTI!$D48)*(I_ACQUISTI!T102+'M_VENDITE PRODOTTI SOP'!S234)</f>
        <v>113.71499999999999</v>
      </c>
      <c r="T47" s="142">
        <f>(I_ACQUISTI!V48*I_ACQUISTI!$D48)*(I_ACQUISTI!U102+'M_VENDITE PRODOTTI SOP'!T234)</f>
        <v>113.71499999999999</v>
      </c>
      <c r="U47" s="142">
        <f>(I_ACQUISTI!W48*I_ACQUISTI!$D48)*(I_ACQUISTI!V102+'M_VENDITE PRODOTTI SOP'!U234)</f>
        <v>113.71499999999999</v>
      </c>
      <c r="V47" s="142">
        <f>(I_ACQUISTI!X48*I_ACQUISTI!$D48)*(I_ACQUISTI!W102+'M_VENDITE PRODOTTI SOP'!V234)</f>
        <v>113.71499999999999</v>
      </c>
      <c r="W47" s="142">
        <f>(I_ACQUISTI!Y48*I_ACQUISTI!$D48)*(I_ACQUISTI!X102+'M_VENDITE PRODOTTI SOP'!W234)</f>
        <v>113.71499999999999</v>
      </c>
      <c r="X47" s="142">
        <f>(I_ACQUISTI!Z48*I_ACQUISTI!$D48)*(I_ACQUISTI!Y102+'M_VENDITE PRODOTTI SOP'!X234)</f>
        <v>113.71499999999999</v>
      </c>
      <c r="Y47" s="142">
        <f>(I_ACQUISTI!AA48*I_ACQUISTI!$D48)*(I_ACQUISTI!Z102+'M_VENDITE PRODOTTI SOP'!Y234)</f>
        <v>113.71499999999999</v>
      </c>
      <c r="Z47" s="142">
        <f>(I_ACQUISTI!AB48*I_ACQUISTI!$D48)*(I_ACQUISTI!AA102+'M_VENDITE PRODOTTI SOP'!Z234)</f>
        <v>113.71499999999999</v>
      </c>
      <c r="AA47" s="142">
        <f>(I_ACQUISTI!AC48*I_ACQUISTI!$D48)*(I_ACQUISTI!AB102+'M_VENDITE PRODOTTI SOP'!AA234)</f>
        <v>113.71499999999999</v>
      </c>
      <c r="AB47" s="142">
        <f>(I_ACQUISTI!AD48*I_ACQUISTI!$D48)*(I_ACQUISTI!AC102+'M_VENDITE PRODOTTI SOP'!AB234)</f>
        <v>113.71499999999999</v>
      </c>
      <c r="AC47" s="142">
        <f>(I_ACQUISTI!AE48*I_ACQUISTI!$D48)*(I_ACQUISTI!AD102+'M_VENDITE PRODOTTI SOP'!AC234)</f>
        <v>113.71499999999999</v>
      </c>
      <c r="AD47" s="142">
        <f>(I_ACQUISTI!AF48*I_ACQUISTI!$D48)*(I_ACQUISTI!AE102+'M_VENDITE PRODOTTI SOP'!AD234)</f>
        <v>113.71499999999999</v>
      </c>
      <c r="AE47" s="142">
        <f>(I_ACQUISTI!AG48*I_ACQUISTI!$D48)*(I_ACQUISTI!AF102+'M_VENDITE PRODOTTI SOP'!AE234)</f>
        <v>113.71499999999999</v>
      </c>
      <c r="AF47" s="142">
        <f>(I_ACQUISTI!AH48*I_ACQUISTI!$D48)*(I_ACQUISTI!AG102+'M_VENDITE PRODOTTI SOP'!AF234)</f>
        <v>113.71499999999999</v>
      </c>
      <c r="AG47" s="142">
        <f>(I_ACQUISTI!AI48*I_ACQUISTI!$D48)*(I_ACQUISTI!AH102+'M_VENDITE PRODOTTI SOP'!AG234)</f>
        <v>113.71499999999999</v>
      </c>
      <c r="AH47" s="142">
        <f>(I_ACQUISTI!AJ48*I_ACQUISTI!$D48)*(I_ACQUISTI!AI102+'M_VENDITE PRODOTTI SOP'!AH234)</f>
        <v>113.71499999999999</v>
      </c>
      <c r="AI47" s="142">
        <f>(I_ACQUISTI!AK48*I_ACQUISTI!$D48)*(I_ACQUISTI!AJ102+'M_VENDITE PRODOTTI SOP'!AI234)</f>
        <v>113.71499999999999</v>
      </c>
      <c r="AJ47" s="142">
        <f>(I_ACQUISTI!AL48*I_ACQUISTI!$D48)*(I_ACQUISTI!AK102+'M_VENDITE PRODOTTI SOP'!AJ234)</f>
        <v>113.71499999999999</v>
      </c>
      <c r="AK47" s="142">
        <f>(I_ACQUISTI!AM48*I_ACQUISTI!$D48)*(I_ACQUISTI!AL102+'M_VENDITE PRODOTTI SOP'!AK234)</f>
        <v>113.71499999999999</v>
      </c>
      <c r="AL47" s="142">
        <f>(I_ACQUISTI!AN48*I_ACQUISTI!$D48)*(I_ACQUISTI!AM102+'M_VENDITE PRODOTTI SOP'!AL234)</f>
        <v>113.71499999999999</v>
      </c>
      <c r="AM47" s="142">
        <f>(I_ACQUISTI!AO48*I_ACQUISTI!$D48)*(I_ACQUISTI!AN102+'M_VENDITE PRODOTTI SOP'!AM234)</f>
        <v>113.71499999999999</v>
      </c>
      <c r="AN47" s="29"/>
    </row>
    <row r="48" spans="3:40" x14ac:dyDescent="0.25">
      <c r="C48" s="28" t="str">
        <f>+I_ACQUISTI!C49</f>
        <v>Farmaco 46</v>
      </c>
      <c r="D48" s="142">
        <f>(I_ACQUISTI!F49*I_ACQUISTI!$D49)*(I_ACQUISTI!E103+'M_VENDITE PRODOTTI SOP'!D235)</f>
        <v>29.925000000000001</v>
      </c>
      <c r="E48" s="142">
        <f>(I_ACQUISTI!G49*I_ACQUISTI!$D49)*(I_ACQUISTI!F103+'M_VENDITE PRODOTTI SOP'!E235)</f>
        <v>29.925000000000001</v>
      </c>
      <c r="F48" s="142">
        <f>(I_ACQUISTI!H49*I_ACQUISTI!$D49)*(I_ACQUISTI!G103+'M_VENDITE PRODOTTI SOP'!F235)</f>
        <v>29.925000000000001</v>
      </c>
      <c r="G48" s="142">
        <f>(I_ACQUISTI!I49*I_ACQUISTI!$D49)*(I_ACQUISTI!H103+'M_VENDITE PRODOTTI SOP'!G235)</f>
        <v>29.925000000000001</v>
      </c>
      <c r="H48" s="142">
        <f>(I_ACQUISTI!J49*I_ACQUISTI!$D49)*(I_ACQUISTI!I103+'M_VENDITE PRODOTTI SOP'!H235)</f>
        <v>29.925000000000001</v>
      </c>
      <c r="I48" s="142">
        <f>(I_ACQUISTI!K49*I_ACQUISTI!$D49)*(I_ACQUISTI!J103+'M_VENDITE PRODOTTI SOP'!I235)</f>
        <v>29.925000000000001</v>
      </c>
      <c r="J48" s="142">
        <f>(I_ACQUISTI!L49*I_ACQUISTI!$D49)*(I_ACQUISTI!K103+'M_VENDITE PRODOTTI SOP'!J235)</f>
        <v>29.925000000000001</v>
      </c>
      <c r="K48" s="142">
        <f>(I_ACQUISTI!M49*I_ACQUISTI!$D49)*(I_ACQUISTI!L103+'M_VENDITE PRODOTTI SOP'!K235)</f>
        <v>29.925000000000001</v>
      </c>
      <c r="L48" s="142">
        <f>(I_ACQUISTI!N49*I_ACQUISTI!$D49)*(I_ACQUISTI!M103+'M_VENDITE PRODOTTI SOP'!L235)</f>
        <v>29.925000000000001</v>
      </c>
      <c r="M48" s="142">
        <f>(I_ACQUISTI!O49*I_ACQUISTI!$D49)*(I_ACQUISTI!N103+'M_VENDITE PRODOTTI SOP'!M235)</f>
        <v>29.925000000000001</v>
      </c>
      <c r="N48" s="142">
        <f>(I_ACQUISTI!P49*I_ACQUISTI!$D49)*(I_ACQUISTI!O103+'M_VENDITE PRODOTTI SOP'!N235)</f>
        <v>29.925000000000001</v>
      </c>
      <c r="O48" s="142">
        <f>(I_ACQUISTI!Q49*I_ACQUISTI!$D49)*(I_ACQUISTI!P103+'M_VENDITE PRODOTTI SOP'!O235)</f>
        <v>29.925000000000001</v>
      </c>
      <c r="P48" s="142">
        <f>(I_ACQUISTI!R49*I_ACQUISTI!$D49)*(I_ACQUISTI!Q103+'M_VENDITE PRODOTTI SOP'!P235)</f>
        <v>29.925000000000001</v>
      </c>
      <c r="Q48" s="142">
        <f>(I_ACQUISTI!S49*I_ACQUISTI!$D49)*(I_ACQUISTI!R103+'M_VENDITE PRODOTTI SOP'!Q235)</f>
        <v>29.925000000000001</v>
      </c>
      <c r="R48" s="142">
        <f>(I_ACQUISTI!T49*I_ACQUISTI!$D49)*(I_ACQUISTI!S103+'M_VENDITE PRODOTTI SOP'!R235)</f>
        <v>29.925000000000001</v>
      </c>
      <c r="S48" s="142">
        <f>(I_ACQUISTI!U49*I_ACQUISTI!$D49)*(I_ACQUISTI!T103+'M_VENDITE PRODOTTI SOP'!S235)</f>
        <v>29.925000000000001</v>
      </c>
      <c r="T48" s="142">
        <f>(I_ACQUISTI!V49*I_ACQUISTI!$D49)*(I_ACQUISTI!U103+'M_VENDITE PRODOTTI SOP'!T235)</f>
        <v>29.925000000000001</v>
      </c>
      <c r="U48" s="142">
        <f>(I_ACQUISTI!W49*I_ACQUISTI!$D49)*(I_ACQUISTI!V103+'M_VENDITE PRODOTTI SOP'!U235)</f>
        <v>29.925000000000001</v>
      </c>
      <c r="V48" s="142">
        <f>(I_ACQUISTI!X49*I_ACQUISTI!$D49)*(I_ACQUISTI!W103+'M_VENDITE PRODOTTI SOP'!V235)</f>
        <v>29.925000000000001</v>
      </c>
      <c r="W48" s="142">
        <f>(I_ACQUISTI!Y49*I_ACQUISTI!$D49)*(I_ACQUISTI!X103+'M_VENDITE PRODOTTI SOP'!W235)</f>
        <v>29.925000000000001</v>
      </c>
      <c r="X48" s="142">
        <f>(I_ACQUISTI!Z49*I_ACQUISTI!$D49)*(I_ACQUISTI!Y103+'M_VENDITE PRODOTTI SOP'!X235)</f>
        <v>29.925000000000001</v>
      </c>
      <c r="Y48" s="142">
        <f>(I_ACQUISTI!AA49*I_ACQUISTI!$D49)*(I_ACQUISTI!Z103+'M_VENDITE PRODOTTI SOP'!Y235)</f>
        <v>29.925000000000001</v>
      </c>
      <c r="Z48" s="142">
        <f>(I_ACQUISTI!AB49*I_ACQUISTI!$D49)*(I_ACQUISTI!AA103+'M_VENDITE PRODOTTI SOP'!Z235)</f>
        <v>29.925000000000001</v>
      </c>
      <c r="AA48" s="142">
        <f>(I_ACQUISTI!AC49*I_ACQUISTI!$D49)*(I_ACQUISTI!AB103+'M_VENDITE PRODOTTI SOP'!AA235)</f>
        <v>29.925000000000001</v>
      </c>
      <c r="AB48" s="142">
        <f>(I_ACQUISTI!AD49*I_ACQUISTI!$D49)*(I_ACQUISTI!AC103+'M_VENDITE PRODOTTI SOP'!AB235)</f>
        <v>29.925000000000001</v>
      </c>
      <c r="AC48" s="142">
        <f>(I_ACQUISTI!AE49*I_ACQUISTI!$D49)*(I_ACQUISTI!AD103+'M_VENDITE PRODOTTI SOP'!AC235)</f>
        <v>29.925000000000001</v>
      </c>
      <c r="AD48" s="142">
        <f>(I_ACQUISTI!AF49*I_ACQUISTI!$D49)*(I_ACQUISTI!AE103+'M_VENDITE PRODOTTI SOP'!AD235)</f>
        <v>29.925000000000001</v>
      </c>
      <c r="AE48" s="142">
        <f>(I_ACQUISTI!AG49*I_ACQUISTI!$D49)*(I_ACQUISTI!AF103+'M_VENDITE PRODOTTI SOP'!AE235)</f>
        <v>29.925000000000001</v>
      </c>
      <c r="AF48" s="142">
        <f>(I_ACQUISTI!AH49*I_ACQUISTI!$D49)*(I_ACQUISTI!AG103+'M_VENDITE PRODOTTI SOP'!AF235)</f>
        <v>29.925000000000001</v>
      </c>
      <c r="AG48" s="142">
        <f>(I_ACQUISTI!AI49*I_ACQUISTI!$D49)*(I_ACQUISTI!AH103+'M_VENDITE PRODOTTI SOP'!AG235)</f>
        <v>29.925000000000001</v>
      </c>
      <c r="AH48" s="142">
        <f>(I_ACQUISTI!AJ49*I_ACQUISTI!$D49)*(I_ACQUISTI!AI103+'M_VENDITE PRODOTTI SOP'!AH235)</f>
        <v>29.925000000000001</v>
      </c>
      <c r="AI48" s="142">
        <f>(I_ACQUISTI!AK49*I_ACQUISTI!$D49)*(I_ACQUISTI!AJ103+'M_VENDITE PRODOTTI SOP'!AI235)</f>
        <v>29.925000000000001</v>
      </c>
      <c r="AJ48" s="142">
        <f>(I_ACQUISTI!AL49*I_ACQUISTI!$D49)*(I_ACQUISTI!AK103+'M_VENDITE PRODOTTI SOP'!AJ235)</f>
        <v>29.925000000000001</v>
      </c>
      <c r="AK48" s="142">
        <f>(I_ACQUISTI!AM49*I_ACQUISTI!$D49)*(I_ACQUISTI!AL103+'M_VENDITE PRODOTTI SOP'!AK235)</f>
        <v>29.925000000000001</v>
      </c>
      <c r="AL48" s="142">
        <f>(I_ACQUISTI!AN49*I_ACQUISTI!$D49)*(I_ACQUISTI!AM103+'M_VENDITE PRODOTTI SOP'!AL235)</f>
        <v>29.925000000000001</v>
      </c>
      <c r="AM48" s="142">
        <f>(I_ACQUISTI!AO49*I_ACQUISTI!$D49)*(I_ACQUISTI!AN103+'M_VENDITE PRODOTTI SOP'!AM235)</f>
        <v>29.925000000000001</v>
      </c>
      <c r="AN48" s="29"/>
    </row>
    <row r="49" spans="3:40" x14ac:dyDescent="0.25">
      <c r="C49" s="28" t="str">
        <f>+I_ACQUISTI!C50</f>
        <v>Farmaco 47</v>
      </c>
      <c r="D49" s="142">
        <f>(I_ACQUISTI!F50*I_ACQUISTI!$D50)*(I_ACQUISTI!E104+'M_VENDITE PRODOTTI SOP'!D236)</f>
        <v>70.623000000000005</v>
      </c>
      <c r="E49" s="142">
        <f>(I_ACQUISTI!G50*I_ACQUISTI!$D50)*(I_ACQUISTI!F104+'M_VENDITE PRODOTTI SOP'!E236)</f>
        <v>70.623000000000005</v>
      </c>
      <c r="F49" s="142">
        <f>(I_ACQUISTI!H50*I_ACQUISTI!$D50)*(I_ACQUISTI!G104+'M_VENDITE PRODOTTI SOP'!F236)</f>
        <v>70.623000000000005</v>
      </c>
      <c r="G49" s="142">
        <f>(I_ACQUISTI!I50*I_ACQUISTI!$D50)*(I_ACQUISTI!H104+'M_VENDITE PRODOTTI SOP'!G236)</f>
        <v>70.623000000000005</v>
      </c>
      <c r="H49" s="142">
        <f>(I_ACQUISTI!J50*I_ACQUISTI!$D50)*(I_ACQUISTI!I104+'M_VENDITE PRODOTTI SOP'!H236)</f>
        <v>70.623000000000005</v>
      </c>
      <c r="I49" s="142">
        <f>(I_ACQUISTI!K50*I_ACQUISTI!$D50)*(I_ACQUISTI!J104+'M_VENDITE PRODOTTI SOP'!I236)</f>
        <v>70.623000000000005</v>
      </c>
      <c r="J49" s="142">
        <f>(I_ACQUISTI!L50*I_ACQUISTI!$D50)*(I_ACQUISTI!K104+'M_VENDITE PRODOTTI SOP'!J236)</f>
        <v>70.623000000000005</v>
      </c>
      <c r="K49" s="142">
        <f>(I_ACQUISTI!M50*I_ACQUISTI!$D50)*(I_ACQUISTI!L104+'M_VENDITE PRODOTTI SOP'!K236)</f>
        <v>70.623000000000005</v>
      </c>
      <c r="L49" s="142">
        <f>(I_ACQUISTI!N50*I_ACQUISTI!$D50)*(I_ACQUISTI!M104+'M_VENDITE PRODOTTI SOP'!L236)</f>
        <v>70.623000000000005</v>
      </c>
      <c r="M49" s="142">
        <f>(I_ACQUISTI!O50*I_ACQUISTI!$D50)*(I_ACQUISTI!N104+'M_VENDITE PRODOTTI SOP'!M236)</f>
        <v>70.623000000000005</v>
      </c>
      <c r="N49" s="142">
        <f>(I_ACQUISTI!P50*I_ACQUISTI!$D50)*(I_ACQUISTI!O104+'M_VENDITE PRODOTTI SOP'!N236)</f>
        <v>70.623000000000005</v>
      </c>
      <c r="O49" s="142">
        <f>(I_ACQUISTI!Q50*I_ACQUISTI!$D50)*(I_ACQUISTI!P104+'M_VENDITE PRODOTTI SOP'!O236)</f>
        <v>70.623000000000005</v>
      </c>
      <c r="P49" s="142">
        <f>(I_ACQUISTI!R50*I_ACQUISTI!$D50)*(I_ACQUISTI!Q104+'M_VENDITE PRODOTTI SOP'!P236)</f>
        <v>70.623000000000005</v>
      </c>
      <c r="Q49" s="142">
        <f>(I_ACQUISTI!S50*I_ACQUISTI!$D50)*(I_ACQUISTI!R104+'M_VENDITE PRODOTTI SOP'!Q236)</f>
        <v>70.623000000000005</v>
      </c>
      <c r="R49" s="142">
        <f>(I_ACQUISTI!T50*I_ACQUISTI!$D50)*(I_ACQUISTI!S104+'M_VENDITE PRODOTTI SOP'!R236)</f>
        <v>70.623000000000005</v>
      </c>
      <c r="S49" s="142">
        <f>(I_ACQUISTI!U50*I_ACQUISTI!$D50)*(I_ACQUISTI!T104+'M_VENDITE PRODOTTI SOP'!S236)</f>
        <v>70.623000000000005</v>
      </c>
      <c r="T49" s="142">
        <f>(I_ACQUISTI!V50*I_ACQUISTI!$D50)*(I_ACQUISTI!U104+'M_VENDITE PRODOTTI SOP'!T236)</f>
        <v>70.623000000000005</v>
      </c>
      <c r="U49" s="142">
        <f>(I_ACQUISTI!W50*I_ACQUISTI!$D50)*(I_ACQUISTI!V104+'M_VENDITE PRODOTTI SOP'!U236)</f>
        <v>70.623000000000005</v>
      </c>
      <c r="V49" s="142">
        <f>(I_ACQUISTI!X50*I_ACQUISTI!$D50)*(I_ACQUISTI!W104+'M_VENDITE PRODOTTI SOP'!V236)</f>
        <v>70.623000000000005</v>
      </c>
      <c r="W49" s="142">
        <f>(I_ACQUISTI!Y50*I_ACQUISTI!$D50)*(I_ACQUISTI!X104+'M_VENDITE PRODOTTI SOP'!W236)</f>
        <v>70.623000000000005</v>
      </c>
      <c r="X49" s="142">
        <f>(I_ACQUISTI!Z50*I_ACQUISTI!$D50)*(I_ACQUISTI!Y104+'M_VENDITE PRODOTTI SOP'!X236)</f>
        <v>70.623000000000005</v>
      </c>
      <c r="Y49" s="142">
        <f>(I_ACQUISTI!AA50*I_ACQUISTI!$D50)*(I_ACQUISTI!Z104+'M_VENDITE PRODOTTI SOP'!Y236)</f>
        <v>70.623000000000005</v>
      </c>
      <c r="Z49" s="142">
        <f>(I_ACQUISTI!AB50*I_ACQUISTI!$D50)*(I_ACQUISTI!AA104+'M_VENDITE PRODOTTI SOP'!Z236)</f>
        <v>70.623000000000005</v>
      </c>
      <c r="AA49" s="142">
        <f>(I_ACQUISTI!AC50*I_ACQUISTI!$D50)*(I_ACQUISTI!AB104+'M_VENDITE PRODOTTI SOP'!AA236)</f>
        <v>70.623000000000005</v>
      </c>
      <c r="AB49" s="142">
        <f>(I_ACQUISTI!AD50*I_ACQUISTI!$D50)*(I_ACQUISTI!AC104+'M_VENDITE PRODOTTI SOP'!AB236)</f>
        <v>70.623000000000005</v>
      </c>
      <c r="AC49" s="142">
        <f>(I_ACQUISTI!AE50*I_ACQUISTI!$D50)*(I_ACQUISTI!AD104+'M_VENDITE PRODOTTI SOP'!AC236)</f>
        <v>70.623000000000005</v>
      </c>
      <c r="AD49" s="142">
        <f>(I_ACQUISTI!AF50*I_ACQUISTI!$D50)*(I_ACQUISTI!AE104+'M_VENDITE PRODOTTI SOP'!AD236)</f>
        <v>70.623000000000005</v>
      </c>
      <c r="AE49" s="142">
        <f>(I_ACQUISTI!AG50*I_ACQUISTI!$D50)*(I_ACQUISTI!AF104+'M_VENDITE PRODOTTI SOP'!AE236)</f>
        <v>70.623000000000005</v>
      </c>
      <c r="AF49" s="142">
        <f>(I_ACQUISTI!AH50*I_ACQUISTI!$D50)*(I_ACQUISTI!AG104+'M_VENDITE PRODOTTI SOP'!AF236)</f>
        <v>70.623000000000005</v>
      </c>
      <c r="AG49" s="142">
        <f>(I_ACQUISTI!AI50*I_ACQUISTI!$D50)*(I_ACQUISTI!AH104+'M_VENDITE PRODOTTI SOP'!AG236)</f>
        <v>70.623000000000005</v>
      </c>
      <c r="AH49" s="142">
        <f>(I_ACQUISTI!AJ50*I_ACQUISTI!$D50)*(I_ACQUISTI!AI104+'M_VENDITE PRODOTTI SOP'!AH236)</f>
        <v>70.623000000000005</v>
      </c>
      <c r="AI49" s="142">
        <f>(I_ACQUISTI!AK50*I_ACQUISTI!$D50)*(I_ACQUISTI!AJ104+'M_VENDITE PRODOTTI SOP'!AI236)</f>
        <v>70.623000000000005</v>
      </c>
      <c r="AJ49" s="142">
        <f>(I_ACQUISTI!AL50*I_ACQUISTI!$D50)*(I_ACQUISTI!AK104+'M_VENDITE PRODOTTI SOP'!AJ236)</f>
        <v>70.623000000000005</v>
      </c>
      <c r="AK49" s="142">
        <f>(I_ACQUISTI!AM50*I_ACQUISTI!$D50)*(I_ACQUISTI!AL104+'M_VENDITE PRODOTTI SOP'!AK236)</f>
        <v>70.623000000000005</v>
      </c>
      <c r="AL49" s="142">
        <f>(I_ACQUISTI!AN50*I_ACQUISTI!$D50)*(I_ACQUISTI!AM104+'M_VENDITE PRODOTTI SOP'!AL236)</f>
        <v>70.623000000000005</v>
      </c>
      <c r="AM49" s="142">
        <f>(I_ACQUISTI!AO50*I_ACQUISTI!$D50)*(I_ACQUISTI!AN104+'M_VENDITE PRODOTTI SOP'!AM236)</f>
        <v>70.623000000000005</v>
      </c>
      <c r="AN49" s="29"/>
    </row>
    <row r="50" spans="3:40" x14ac:dyDescent="0.25">
      <c r="C50" s="28" t="str">
        <f>+I_ACQUISTI!C51</f>
        <v>Farmaco 48</v>
      </c>
      <c r="D50" s="142">
        <f>(I_ACQUISTI!F51*I_ACQUISTI!$D51)*(I_ACQUISTI!E105+'M_VENDITE PRODOTTI SOP'!D237)</f>
        <v>101.74499999999999</v>
      </c>
      <c r="E50" s="142">
        <f>(I_ACQUISTI!G51*I_ACQUISTI!$D51)*(I_ACQUISTI!F105+'M_VENDITE PRODOTTI SOP'!E237)</f>
        <v>101.74499999999999</v>
      </c>
      <c r="F50" s="142">
        <f>(I_ACQUISTI!H51*I_ACQUISTI!$D51)*(I_ACQUISTI!G105+'M_VENDITE PRODOTTI SOP'!F237)</f>
        <v>101.74499999999999</v>
      </c>
      <c r="G50" s="142">
        <f>(I_ACQUISTI!I51*I_ACQUISTI!$D51)*(I_ACQUISTI!H105+'M_VENDITE PRODOTTI SOP'!G237)</f>
        <v>101.74499999999999</v>
      </c>
      <c r="H50" s="142">
        <f>(I_ACQUISTI!J51*I_ACQUISTI!$D51)*(I_ACQUISTI!I105+'M_VENDITE PRODOTTI SOP'!H237)</f>
        <v>101.74499999999999</v>
      </c>
      <c r="I50" s="142">
        <f>(I_ACQUISTI!K51*I_ACQUISTI!$D51)*(I_ACQUISTI!J105+'M_VENDITE PRODOTTI SOP'!I237)</f>
        <v>101.74499999999999</v>
      </c>
      <c r="J50" s="142">
        <f>(I_ACQUISTI!L51*I_ACQUISTI!$D51)*(I_ACQUISTI!K105+'M_VENDITE PRODOTTI SOP'!J237)</f>
        <v>101.74499999999999</v>
      </c>
      <c r="K50" s="142">
        <f>(I_ACQUISTI!M51*I_ACQUISTI!$D51)*(I_ACQUISTI!L105+'M_VENDITE PRODOTTI SOP'!K237)</f>
        <v>101.74499999999999</v>
      </c>
      <c r="L50" s="142">
        <f>(I_ACQUISTI!N51*I_ACQUISTI!$D51)*(I_ACQUISTI!M105+'M_VENDITE PRODOTTI SOP'!L237)</f>
        <v>101.74499999999999</v>
      </c>
      <c r="M50" s="142">
        <f>(I_ACQUISTI!O51*I_ACQUISTI!$D51)*(I_ACQUISTI!N105+'M_VENDITE PRODOTTI SOP'!M237)</f>
        <v>101.74499999999999</v>
      </c>
      <c r="N50" s="142">
        <f>(I_ACQUISTI!P51*I_ACQUISTI!$D51)*(I_ACQUISTI!O105+'M_VENDITE PRODOTTI SOP'!N237)</f>
        <v>101.74499999999999</v>
      </c>
      <c r="O50" s="142">
        <f>(I_ACQUISTI!Q51*I_ACQUISTI!$D51)*(I_ACQUISTI!P105+'M_VENDITE PRODOTTI SOP'!O237)</f>
        <v>101.74499999999999</v>
      </c>
      <c r="P50" s="142">
        <f>(I_ACQUISTI!R51*I_ACQUISTI!$D51)*(I_ACQUISTI!Q105+'M_VENDITE PRODOTTI SOP'!P237)</f>
        <v>101.74499999999999</v>
      </c>
      <c r="Q50" s="142">
        <f>(I_ACQUISTI!S51*I_ACQUISTI!$D51)*(I_ACQUISTI!R105+'M_VENDITE PRODOTTI SOP'!Q237)</f>
        <v>101.74499999999999</v>
      </c>
      <c r="R50" s="142">
        <f>(I_ACQUISTI!T51*I_ACQUISTI!$D51)*(I_ACQUISTI!S105+'M_VENDITE PRODOTTI SOP'!R237)</f>
        <v>101.74499999999999</v>
      </c>
      <c r="S50" s="142">
        <f>(I_ACQUISTI!U51*I_ACQUISTI!$D51)*(I_ACQUISTI!T105+'M_VENDITE PRODOTTI SOP'!S237)</f>
        <v>101.74499999999999</v>
      </c>
      <c r="T50" s="142">
        <f>(I_ACQUISTI!V51*I_ACQUISTI!$D51)*(I_ACQUISTI!U105+'M_VENDITE PRODOTTI SOP'!T237)</f>
        <v>101.74499999999999</v>
      </c>
      <c r="U50" s="142">
        <f>(I_ACQUISTI!W51*I_ACQUISTI!$D51)*(I_ACQUISTI!V105+'M_VENDITE PRODOTTI SOP'!U237)</f>
        <v>101.74499999999999</v>
      </c>
      <c r="V50" s="142">
        <f>(I_ACQUISTI!X51*I_ACQUISTI!$D51)*(I_ACQUISTI!W105+'M_VENDITE PRODOTTI SOP'!V237)</f>
        <v>101.74499999999999</v>
      </c>
      <c r="W50" s="142">
        <f>(I_ACQUISTI!Y51*I_ACQUISTI!$D51)*(I_ACQUISTI!X105+'M_VENDITE PRODOTTI SOP'!W237)</f>
        <v>101.74499999999999</v>
      </c>
      <c r="X50" s="142">
        <f>(I_ACQUISTI!Z51*I_ACQUISTI!$D51)*(I_ACQUISTI!Y105+'M_VENDITE PRODOTTI SOP'!X237)</f>
        <v>101.74499999999999</v>
      </c>
      <c r="Y50" s="142">
        <f>(I_ACQUISTI!AA51*I_ACQUISTI!$D51)*(I_ACQUISTI!Z105+'M_VENDITE PRODOTTI SOP'!Y237)</f>
        <v>101.74499999999999</v>
      </c>
      <c r="Z50" s="142">
        <f>(I_ACQUISTI!AB51*I_ACQUISTI!$D51)*(I_ACQUISTI!AA105+'M_VENDITE PRODOTTI SOP'!Z237)</f>
        <v>101.74499999999999</v>
      </c>
      <c r="AA50" s="142">
        <f>(I_ACQUISTI!AC51*I_ACQUISTI!$D51)*(I_ACQUISTI!AB105+'M_VENDITE PRODOTTI SOP'!AA237)</f>
        <v>101.74499999999999</v>
      </c>
      <c r="AB50" s="142">
        <f>(I_ACQUISTI!AD51*I_ACQUISTI!$D51)*(I_ACQUISTI!AC105+'M_VENDITE PRODOTTI SOP'!AB237)</f>
        <v>101.74499999999999</v>
      </c>
      <c r="AC50" s="142">
        <f>(I_ACQUISTI!AE51*I_ACQUISTI!$D51)*(I_ACQUISTI!AD105+'M_VENDITE PRODOTTI SOP'!AC237)</f>
        <v>101.74499999999999</v>
      </c>
      <c r="AD50" s="142">
        <f>(I_ACQUISTI!AF51*I_ACQUISTI!$D51)*(I_ACQUISTI!AE105+'M_VENDITE PRODOTTI SOP'!AD237)</f>
        <v>101.74499999999999</v>
      </c>
      <c r="AE50" s="142">
        <f>(I_ACQUISTI!AG51*I_ACQUISTI!$D51)*(I_ACQUISTI!AF105+'M_VENDITE PRODOTTI SOP'!AE237)</f>
        <v>101.74499999999999</v>
      </c>
      <c r="AF50" s="142">
        <f>(I_ACQUISTI!AH51*I_ACQUISTI!$D51)*(I_ACQUISTI!AG105+'M_VENDITE PRODOTTI SOP'!AF237)</f>
        <v>101.74499999999999</v>
      </c>
      <c r="AG50" s="142">
        <f>(I_ACQUISTI!AI51*I_ACQUISTI!$D51)*(I_ACQUISTI!AH105+'M_VENDITE PRODOTTI SOP'!AG237)</f>
        <v>101.74499999999999</v>
      </c>
      <c r="AH50" s="142">
        <f>(I_ACQUISTI!AJ51*I_ACQUISTI!$D51)*(I_ACQUISTI!AI105+'M_VENDITE PRODOTTI SOP'!AH237)</f>
        <v>101.74499999999999</v>
      </c>
      <c r="AI50" s="142">
        <f>(I_ACQUISTI!AK51*I_ACQUISTI!$D51)*(I_ACQUISTI!AJ105+'M_VENDITE PRODOTTI SOP'!AI237)</f>
        <v>101.74499999999999</v>
      </c>
      <c r="AJ50" s="142">
        <f>(I_ACQUISTI!AL51*I_ACQUISTI!$D51)*(I_ACQUISTI!AK105+'M_VENDITE PRODOTTI SOP'!AJ237)</f>
        <v>101.74499999999999</v>
      </c>
      <c r="AK50" s="142">
        <f>(I_ACQUISTI!AM51*I_ACQUISTI!$D51)*(I_ACQUISTI!AL105+'M_VENDITE PRODOTTI SOP'!AK237)</f>
        <v>101.74499999999999</v>
      </c>
      <c r="AL50" s="142">
        <f>(I_ACQUISTI!AN51*I_ACQUISTI!$D51)*(I_ACQUISTI!AM105+'M_VENDITE PRODOTTI SOP'!AL237)</f>
        <v>101.74499999999999</v>
      </c>
      <c r="AM50" s="142">
        <f>(I_ACQUISTI!AO51*I_ACQUISTI!$D51)*(I_ACQUISTI!AN105+'M_VENDITE PRODOTTI SOP'!AM237)</f>
        <v>101.74499999999999</v>
      </c>
      <c r="AN50" s="29"/>
    </row>
    <row r="51" spans="3:40" x14ac:dyDescent="0.25">
      <c r="C51" s="28" t="str">
        <f>+I_ACQUISTI!C52</f>
        <v>Farmaco 49</v>
      </c>
      <c r="D51" s="142">
        <f>(I_ACQUISTI!F52*I_ACQUISTI!$D52)*(I_ACQUISTI!E106+'M_VENDITE PRODOTTI SOP'!D238)</f>
        <v>55.660499999999999</v>
      </c>
      <c r="E51" s="142">
        <f>(I_ACQUISTI!G52*I_ACQUISTI!$D52)*(I_ACQUISTI!F106+'M_VENDITE PRODOTTI SOP'!E238)</f>
        <v>55.660499999999999</v>
      </c>
      <c r="F51" s="142">
        <f>(I_ACQUISTI!H52*I_ACQUISTI!$D52)*(I_ACQUISTI!G106+'M_VENDITE PRODOTTI SOP'!F238)</f>
        <v>55.660499999999999</v>
      </c>
      <c r="G51" s="142">
        <f>(I_ACQUISTI!I52*I_ACQUISTI!$D52)*(I_ACQUISTI!H106+'M_VENDITE PRODOTTI SOP'!G238)</f>
        <v>55.660499999999999</v>
      </c>
      <c r="H51" s="142">
        <f>(I_ACQUISTI!J52*I_ACQUISTI!$D52)*(I_ACQUISTI!I106+'M_VENDITE PRODOTTI SOP'!H238)</f>
        <v>55.660499999999999</v>
      </c>
      <c r="I51" s="142">
        <f>(I_ACQUISTI!K52*I_ACQUISTI!$D52)*(I_ACQUISTI!J106+'M_VENDITE PRODOTTI SOP'!I238)</f>
        <v>55.660499999999999</v>
      </c>
      <c r="J51" s="142">
        <f>(I_ACQUISTI!L52*I_ACQUISTI!$D52)*(I_ACQUISTI!K106+'M_VENDITE PRODOTTI SOP'!J238)</f>
        <v>55.660499999999999</v>
      </c>
      <c r="K51" s="142">
        <f>(I_ACQUISTI!M52*I_ACQUISTI!$D52)*(I_ACQUISTI!L106+'M_VENDITE PRODOTTI SOP'!K238)</f>
        <v>55.660499999999999</v>
      </c>
      <c r="L51" s="142">
        <f>(I_ACQUISTI!N52*I_ACQUISTI!$D52)*(I_ACQUISTI!M106+'M_VENDITE PRODOTTI SOP'!L238)</f>
        <v>55.660499999999999</v>
      </c>
      <c r="M51" s="142">
        <f>(I_ACQUISTI!O52*I_ACQUISTI!$D52)*(I_ACQUISTI!N106+'M_VENDITE PRODOTTI SOP'!M238)</f>
        <v>55.660499999999999</v>
      </c>
      <c r="N51" s="142">
        <f>(I_ACQUISTI!P52*I_ACQUISTI!$D52)*(I_ACQUISTI!O106+'M_VENDITE PRODOTTI SOP'!N238)</f>
        <v>55.660499999999999</v>
      </c>
      <c r="O51" s="142">
        <f>(I_ACQUISTI!Q52*I_ACQUISTI!$D52)*(I_ACQUISTI!P106+'M_VENDITE PRODOTTI SOP'!O238)</f>
        <v>55.660499999999999</v>
      </c>
      <c r="P51" s="142">
        <f>(I_ACQUISTI!R52*I_ACQUISTI!$D52)*(I_ACQUISTI!Q106+'M_VENDITE PRODOTTI SOP'!P238)</f>
        <v>55.660499999999999</v>
      </c>
      <c r="Q51" s="142">
        <f>(I_ACQUISTI!S52*I_ACQUISTI!$D52)*(I_ACQUISTI!R106+'M_VENDITE PRODOTTI SOP'!Q238)</f>
        <v>55.660499999999999</v>
      </c>
      <c r="R51" s="142">
        <f>(I_ACQUISTI!T52*I_ACQUISTI!$D52)*(I_ACQUISTI!S106+'M_VENDITE PRODOTTI SOP'!R238)</f>
        <v>55.660499999999999</v>
      </c>
      <c r="S51" s="142">
        <f>(I_ACQUISTI!U52*I_ACQUISTI!$D52)*(I_ACQUISTI!T106+'M_VENDITE PRODOTTI SOP'!S238)</f>
        <v>55.660499999999999</v>
      </c>
      <c r="T51" s="142">
        <f>(I_ACQUISTI!V52*I_ACQUISTI!$D52)*(I_ACQUISTI!U106+'M_VENDITE PRODOTTI SOP'!T238)</f>
        <v>55.660499999999999</v>
      </c>
      <c r="U51" s="142">
        <f>(I_ACQUISTI!W52*I_ACQUISTI!$D52)*(I_ACQUISTI!V106+'M_VENDITE PRODOTTI SOP'!U238)</f>
        <v>55.660499999999999</v>
      </c>
      <c r="V51" s="142">
        <f>(I_ACQUISTI!X52*I_ACQUISTI!$D52)*(I_ACQUISTI!W106+'M_VENDITE PRODOTTI SOP'!V238)</f>
        <v>55.660499999999999</v>
      </c>
      <c r="W51" s="142">
        <f>(I_ACQUISTI!Y52*I_ACQUISTI!$D52)*(I_ACQUISTI!X106+'M_VENDITE PRODOTTI SOP'!W238)</f>
        <v>55.660499999999999</v>
      </c>
      <c r="X51" s="142">
        <f>(I_ACQUISTI!Z52*I_ACQUISTI!$D52)*(I_ACQUISTI!Y106+'M_VENDITE PRODOTTI SOP'!X238)</f>
        <v>55.660499999999999</v>
      </c>
      <c r="Y51" s="142">
        <f>(I_ACQUISTI!AA52*I_ACQUISTI!$D52)*(I_ACQUISTI!Z106+'M_VENDITE PRODOTTI SOP'!Y238)</f>
        <v>55.660499999999999</v>
      </c>
      <c r="Z51" s="142">
        <f>(I_ACQUISTI!AB52*I_ACQUISTI!$D52)*(I_ACQUISTI!AA106+'M_VENDITE PRODOTTI SOP'!Z238)</f>
        <v>55.660499999999999</v>
      </c>
      <c r="AA51" s="142">
        <f>(I_ACQUISTI!AC52*I_ACQUISTI!$D52)*(I_ACQUISTI!AB106+'M_VENDITE PRODOTTI SOP'!AA238)</f>
        <v>55.660499999999999</v>
      </c>
      <c r="AB51" s="142">
        <f>(I_ACQUISTI!AD52*I_ACQUISTI!$D52)*(I_ACQUISTI!AC106+'M_VENDITE PRODOTTI SOP'!AB238)</f>
        <v>55.660499999999999</v>
      </c>
      <c r="AC51" s="142">
        <f>(I_ACQUISTI!AE52*I_ACQUISTI!$D52)*(I_ACQUISTI!AD106+'M_VENDITE PRODOTTI SOP'!AC238)</f>
        <v>55.660499999999999</v>
      </c>
      <c r="AD51" s="142">
        <f>(I_ACQUISTI!AF52*I_ACQUISTI!$D52)*(I_ACQUISTI!AE106+'M_VENDITE PRODOTTI SOP'!AD238)</f>
        <v>55.660499999999999</v>
      </c>
      <c r="AE51" s="142">
        <f>(I_ACQUISTI!AG52*I_ACQUISTI!$D52)*(I_ACQUISTI!AF106+'M_VENDITE PRODOTTI SOP'!AE238)</f>
        <v>55.660499999999999</v>
      </c>
      <c r="AF51" s="142">
        <f>(I_ACQUISTI!AH52*I_ACQUISTI!$D52)*(I_ACQUISTI!AG106+'M_VENDITE PRODOTTI SOP'!AF238)</f>
        <v>55.660499999999999</v>
      </c>
      <c r="AG51" s="142">
        <f>(I_ACQUISTI!AI52*I_ACQUISTI!$D52)*(I_ACQUISTI!AH106+'M_VENDITE PRODOTTI SOP'!AG238)</f>
        <v>55.660499999999999</v>
      </c>
      <c r="AH51" s="142">
        <f>(I_ACQUISTI!AJ52*I_ACQUISTI!$D52)*(I_ACQUISTI!AI106+'M_VENDITE PRODOTTI SOP'!AH238)</f>
        <v>55.660499999999999</v>
      </c>
      <c r="AI51" s="142">
        <f>(I_ACQUISTI!AK52*I_ACQUISTI!$D52)*(I_ACQUISTI!AJ106+'M_VENDITE PRODOTTI SOP'!AI238)</f>
        <v>55.660499999999999</v>
      </c>
      <c r="AJ51" s="142">
        <f>(I_ACQUISTI!AL52*I_ACQUISTI!$D52)*(I_ACQUISTI!AK106+'M_VENDITE PRODOTTI SOP'!AJ238)</f>
        <v>55.660499999999999</v>
      </c>
      <c r="AK51" s="142">
        <f>(I_ACQUISTI!AM52*I_ACQUISTI!$D52)*(I_ACQUISTI!AL106+'M_VENDITE PRODOTTI SOP'!AK238)</f>
        <v>55.660499999999999</v>
      </c>
      <c r="AL51" s="142">
        <f>(I_ACQUISTI!AN52*I_ACQUISTI!$D52)*(I_ACQUISTI!AM106+'M_VENDITE PRODOTTI SOP'!AL238)</f>
        <v>55.660499999999999</v>
      </c>
      <c r="AM51" s="142">
        <f>(I_ACQUISTI!AO52*I_ACQUISTI!$D52)*(I_ACQUISTI!AN106+'M_VENDITE PRODOTTI SOP'!AM238)</f>
        <v>55.660499999999999</v>
      </c>
      <c r="AN51" s="29"/>
    </row>
    <row r="52" spans="3:40" x14ac:dyDescent="0.25">
      <c r="C52" s="28" t="str">
        <f>+I_ACQUISTI!C53</f>
        <v>Farmaco 50</v>
      </c>
      <c r="D52" s="142">
        <f>(I_ACQUISTI!F53*I_ACQUISTI!$D53)*(I_ACQUISTI!E107+'M_VENDITE PRODOTTI SOP'!D239)</f>
        <v>38.902499999999996</v>
      </c>
      <c r="E52" s="142">
        <f>(I_ACQUISTI!G53*I_ACQUISTI!$D53)*(I_ACQUISTI!F107+'M_VENDITE PRODOTTI SOP'!E239)</f>
        <v>38.902499999999996</v>
      </c>
      <c r="F52" s="142">
        <f>(I_ACQUISTI!H53*I_ACQUISTI!$D53)*(I_ACQUISTI!G107+'M_VENDITE PRODOTTI SOP'!F239)</f>
        <v>38.902499999999996</v>
      </c>
      <c r="G52" s="142">
        <f>(I_ACQUISTI!I53*I_ACQUISTI!$D53)*(I_ACQUISTI!H107+'M_VENDITE PRODOTTI SOP'!G239)</f>
        <v>38.902499999999996</v>
      </c>
      <c r="H52" s="142">
        <f>(I_ACQUISTI!J53*I_ACQUISTI!$D53)*(I_ACQUISTI!I107+'M_VENDITE PRODOTTI SOP'!H239)</f>
        <v>38.902499999999996</v>
      </c>
      <c r="I52" s="142">
        <f>(I_ACQUISTI!K53*I_ACQUISTI!$D53)*(I_ACQUISTI!J107+'M_VENDITE PRODOTTI SOP'!I239)</f>
        <v>38.902499999999996</v>
      </c>
      <c r="J52" s="142">
        <f>(I_ACQUISTI!L53*I_ACQUISTI!$D53)*(I_ACQUISTI!K107+'M_VENDITE PRODOTTI SOP'!J239)</f>
        <v>38.902499999999996</v>
      </c>
      <c r="K52" s="142">
        <f>(I_ACQUISTI!M53*I_ACQUISTI!$D53)*(I_ACQUISTI!L107+'M_VENDITE PRODOTTI SOP'!K239)</f>
        <v>38.902499999999996</v>
      </c>
      <c r="L52" s="142">
        <f>(I_ACQUISTI!N53*I_ACQUISTI!$D53)*(I_ACQUISTI!M107+'M_VENDITE PRODOTTI SOP'!L239)</f>
        <v>38.902499999999996</v>
      </c>
      <c r="M52" s="142">
        <f>(I_ACQUISTI!O53*I_ACQUISTI!$D53)*(I_ACQUISTI!N107+'M_VENDITE PRODOTTI SOP'!M239)</f>
        <v>38.902499999999996</v>
      </c>
      <c r="N52" s="142">
        <f>(I_ACQUISTI!P53*I_ACQUISTI!$D53)*(I_ACQUISTI!O107+'M_VENDITE PRODOTTI SOP'!N239)</f>
        <v>38.902499999999996</v>
      </c>
      <c r="O52" s="142">
        <f>(I_ACQUISTI!Q53*I_ACQUISTI!$D53)*(I_ACQUISTI!P107+'M_VENDITE PRODOTTI SOP'!O239)</f>
        <v>38.902499999999996</v>
      </c>
      <c r="P52" s="142">
        <f>(I_ACQUISTI!R53*I_ACQUISTI!$D53)*(I_ACQUISTI!Q107+'M_VENDITE PRODOTTI SOP'!P239)</f>
        <v>38.902499999999996</v>
      </c>
      <c r="Q52" s="142">
        <f>(I_ACQUISTI!S53*I_ACQUISTI!$D53)*(I_ACQUISTI!R107+'M_VENDITE PRODOTTI SOP'!Q239)</f>
        <v>38.902499999999996</v>
      </c>
      <c r="R52" s="142">
        <f>(I_ACQUISTI!T53*I_ACQUISTI!$D53)*(I_ACQUISTI!S107+'M_VENDITE PRODOTTI SOP'!R239)</f>
        <v>38.902499999999996</v>
      </c>
      <c r="S52" s="142">
        <f>(I_ACQUISTI!U53*I_ACQUISTI!$D53)*(I_ACQUISTI!T107+'M_VENDITE PRODOTTI SOP'!S239)</f>
        <v>38.902499999999996</v>
      </c>
      <c r="T52" s="142">
        <f>(I_ACQUISTI!V53*I_ACQUISTI!$D53)*(I_ACQUISTI!U107+'M_VENDITE PRODOTTI SOP'!T239)</f>
        <v>38.902499999999996</v>
      </c>
      <c r="U52" s="142">
        <f>(I_ACQUISTI!W53*I_ACQUISTI!$D53)*(I_ACQUISTI!V107+'M_VENDITE PRODOTTI SOP'!U239)</f>
        <v>38.902499999999996</v>
      </c>
      <c r="V52" s="142">
        <f>(I_ACQUISTI!X53*I_ACQUISTI!$D53)*(I_ACQUISTI!W107+'M_VENDITE PRODOTTI SOP'!V239)</f>
        <v>38.902499999999996</v>
      </c>
      <c r="W52" s="142">
        <f>(I_ACQUISTI!Y53*I_ACQUISTI!$D53)*(I_ACQUISTI!X107+'M_VENDITE PRODOTTI SOP'!W239)</f>
        <v>38.902499999999996</v>
      </c>
      <c r="X52" s="142">
        <f>(I_ACQUISTI!Z53*I_ACQUISTI!$D53)*(I_ACQUISTI!Y107+'M_VENDITE PRODOTTI SOP'!X239)</f>
        <v>38.902499999999996</v>
      </c>
      <c r="Y52" s="142">
        <f>(I_ACQUISTI!AA53*I_ACQUISTI!$D53)*(I_ACQUISTI!Z107+'M_VENDITE PRODOTTI SOP'!Y239)</f>
        <v>38.902499999999996</v>
      </c>
      <c r="Z52" s="142">
        <f>(I_ACQUISTI!AB53*I_ACQUISTI!$D53)*(I_ACQUISTI!AA107+'M_VENDITE PRODOTTI SOP'!Z239)</f>
        <v>38.902499999999996</v>
      </c>
      <c r="AA52" s="142">
        <f>(I_ACQUISTI!AC53*I_ACQUISTI!$D53)*(I_ACQUISTI!AB107+'M_VENDITE PRODOTTI SOP'!AA239)</f>
        <v>38.902499999999996</v>
      </c>
      <c r="AB52" s="142">
        <f>(I_ACQUISTI!AD53*I_ACQUISTI!$D53)*(I_ACQUISTI!AC107+'M_VENDITE PRODOTTI SOP'!AB239)</f>
        <v>38.902499999999996</v>
      </c>
      <c r="AC52" s="142">
        <f>(I_ACQUISTI!AE53*I_ACQUISTI!$D53)*(I_ACQUISTI!AD107+'M_VENDITE PRODOTTI SOP'!AC239)</f>
        <v>38.902499999999996</v>
      </c>
      <c r="AD52" s="142">
        <f>(I_ACQUISTI!AF53*I_ACQUISTI!$D53)*(I_ACQUISTI!AE107+'M_VENDITE PRODOTTI SOP'!AD239)</f>
        <v>38.902499999999996</v>
      </c>
      <c r="AE52" s="142">
        <f>(I_ACQUISTI!AG53*I_ACQUISTI!$D53)*(I_ACQUISTI!AF107+'M_VENDITE PRODOTTI SOP'!AE239)</f>
        <v>38.902499999999996</v>
      </c>
      <c r="AF52" s="142">
        <f>(I_ACQUISTI!AH53*I_ACQUISTI!$D53)*(I_ACQUISTI!AG107+'M_VENDITE PRODOTTI SOP'!AF239)</f>
        <v>38.902499999999996</v>
      </c>
      <c r="AG52" s="142">
        <f>(I_ACQUISTI!AI53*I_ACQUISTI!$D53)*(I_ACQUISTI!AH107+'M_VENDITE PRODOTTI SOP'!AG239)</f>
        <v>38.902499999999996</v>
      </c>
      <c r="AH52" s="142">
        <f>(I_ACQUISTI!AJ53*I_ACQUISTI!$D53)*(I_ACQUISTI!AI107+'M_VENDITE PRODOTTI SOP'!AH239)</f>
        <v>38.902499999999996</v>
      </c>
      <c r="AI52" s="142">
        <f>(I_ACQUISTI!AK53*I_ACQUISTI!$D53)*(I_ACQUISTI!AJ107+'M_VENDITE PRODOTTI SOP'!AI239)</f>
        <v>38.902499999999996</v>
      </c>
      <c r="AJ52" s="142">
        <f>(I_ACQUISTI!AL53*I_ACQUISTI!$D53)*(I_ACQUISTI!AK107+'M_VENDITE PRODOTTI SOP'!AJ239)</f>
        <v>38.902499999999996</v>
      </c>
      <c r="AK52" s="142">
        <f>(I_ACQUISTI!AM53*I_ACQUISTI!$D53)*(I_ACQUISTI!AL107+'M_VENDITE PRODOTTI SOP'!AK239)</f>
        <v>38.902499999999996</v>
      </c>
      <c r="AL52" s="142">
        <f>(I_ACQUISTI!AN53*I_ACQUISTI!$D53)*(I_ACQUISTI!AM107+'M_VENDITE PRODOTTI SOP'!AL239)</f>
        <v>38.902499999999996</v>
      </c>
      <c r="AM52" s="142">
        <f>(I_ACQUISTI!AO53*I_ACQUISTI!$D53)*(I_ACQUISTI!AN107+'M_VENDITE PRODOTTI SOP'!AM239)</f>
        <v>38.902499999999996</v>
      </c>
      <c r="AN52" s="29"/>
    </row>
    <row r="53" spans="3:40" s="27" customFormat="1" x14ac:dyDescent="0.25">
      <c r="C53" s="27" t="s">
        <v>183</v>
      </c>
      <c r="D53" s="142">
        <f>SUM(D3:D52)</f>
        <v>78948.069000000003</v>
      </c>
      <c r="E53" s="142">
        <f t="shared" ref="E53:AM53" si="0">SUM(E3:E52)</f>
        <v>78996.789000000004</v>
      </c>
      <c r="F53" s="142">
        <f t="shared" si="0"/>
        <v>79048.869000000006</v>
      </c>
      <c r="G53" s="142">
        <f t="shared" si="0"/>
        <v>79099.269000000015</v>
      </c>
      <c r="H53" s="142">
        <f t="shared" si="0"/>
        <v>79151.349000000017</v>
      </c>
      <c r="I53" s="142">
        <f t="shared" si="0"/>
        <v>79201.749000000011</v>
      </c>
      <c r="J53" s="142">
        <f t="shared" si="0"/>
        <v>79253.829000000012</v>
      </c>
      <c r="K53" s="142">
        <f t="shared" si="0"/>
        <v>79305.909000000014</v>
      </c>
      <c r="L53" s="142">
        <f t="shared" si="0"/>
        <v>79356.309000000008</v>
      </c>
      <c r="M53" s="142">
        <f t="shared" si="0"/>
        <v>79408.38900000001</v>
      </c>
      <c r="N53" s="142">
        <f t="shared" si="0"/>
        <v>79458.789000000004</v>
      </c>
      <c r="O53" s="142">
        <f t="shared" si="0"/>
        <v>79510.869000000006</v>
      </c>
      <c r="P53" s="142">
        <f t="shared" si="0"/>
        <v>79562.949000000008</v>
      </c>
      <c r="Q53" s="142">
        <f t="shared" si="0"/>
        <v>79609.989000000016</v>
      </c>
      <c r="R53" s="142">
        <f t="shared" si="0"/>
        <v>79662.069000000003</v>
      </c>
      <c r="S53" s="142">
        <f t="shared" si="0"/>
        <v>79712.469000000012</v>
      </c>
      <c r="T53" s="142">
        <f t="shared" si="0"/>
        <v>79764.549000000014</v>
      </c>
      <c r="U53" s="142">
        <f t="shared" si="0"/>
        <v>79814.949000000008</v>
      </c>
      <c r="V53" s="142">
        <f t="shared" si="0"/>
        <v>79867.02900000001</v>
      </c>
      <c r="W53" s="142">
        <f t="shared" si="0"/>
        <v>79919.109000000011</v>
      </c>
      <c r="X53" s="142">
        <f t="shared" si="0"/>
        <v>79969.509000000005</v>
      </c>
      <c r="Y53" s="142">
        <f t="shared" si="0"/>
        <v>80021.589000000007</v>
      </c>
      <c r="Z53" s="142">
        <f t="shared" si="0"/>
        <v>80071.989000000016</v>
      </c>
      <c r="AA53" s="142">
        <f t="shared" si="0"/>
        <v>80124.069000000003</v>
      </c>
      <c r="AB53" s="142">
        <f t="shared" si="0"/>
        <v>80176.149000000005</v>
      </c>
      <c r="AC53" s="142">
        <f t="shared" si="0"/>
        <v>80223.189000000013</v>
      </c>
      <c r="AD53" s="142">
        <f t="shared" si="0"/>
        <v>80275.269000000015</v>
      </c>
      <c r="AE53" s="142">
        <f t="shared" si="0"/>
        <v>80325.669000000009</v>
      </c>
      <c r="AF53" s="142">
        <f t="shared" si="0"/>
        <v>80377.749000000011</v>
      </c>
      <c r="AG53" s="142">
        <f t="shared" si="0"/>
        <v>80428.149000000005</v>
      </c>
      <c r="AH53" s="142">
        <f t="shared" si="0"/>
        <v>80480.229000000007</v>
      </c>
      <c r="AI53" s="142">
        <f t="shared" si="0"/>
        <v>80532.309000000008</v>
      </c>
      <c r="AJ53" s="142">
        <f t="shared" si="0"/>
        <v>80582.709000000003</v>
      </c>
      <c r="AK53" s="142">
        <f t="shared" si="0"/>
        <v>80634.789000000004</v>
      </c>
      <c r="AL53" s="142">
        <f t="shared" si="0"/>
        <v>80685.189000000013</v>
      </c>
      <c r="AM53" s="142">
        <f t="shared" si="0"/>
        <v>80737.269000000015</v>
      </c>
    </row>
    <row r="55" spans="3:40" s="27" customFormat="1" x14ac:dyDescent="0.25">
      <c r="C55" s="27" t="s">
        <v>185</v>
      </c>
      <c r="D55" s="31">
        <f>+D2</f>
        <v>43861</v>
      </c>
      <c r="E55" s="31">
        <f t="shared" ref="E55:AM55" si="1">+E2</f>
        <v>43890</v>
      </c>
      <c r="F55" s="31">
        <f t="shared" si="1"/>
        <v>43921</v>
      </c>
      <c r="G55" s="31">
        <f t="shared" si="1"/>
        <v>43951</v>
      </c>
      <c r="H55" s="31">
        <f t="shared" si="1"/>
        <v>43982</v>
      </c>
      <c r="I55" s="31">
        <f t="shared" si="1"/>
        <v>44012</v>
      </c>
      <c r="J55" s="31">
        <f t="shared" si="1"/>
        <v>44043</v>
      </c>
      <c r="K55" s="31">
        <f t="shared" si="1"/>
        <v>44074</v>
      </c>
      <c r="L55" s="31">
        <f t="shared" si="1"/>
        <v>44104</v>
      </c>
      <c r="M55" s="31">
        <f t="shared" si="1"/>
        <v>44135</v>
      </c>
      <c r="N55" s="31">
        <f t="shared" si="1"/>
        <v>44165</v>
      </c>
      <c r="O55" s="31">
        <f t="shared" si="1"/>
        <v>44196</v>
      </c>
      <c r="P55" s="31">
        <f t="shared" si="1"/>
        <v>44227</v>
      </c>
      <c r="Q55" s="31">
        <f t="shared" si="1"/>
        <v>44255</v>
      </c>
      <c r="R55" s="31">
        <f t="shared" si="1"/>
        <v>44286</v>
      </c>
      <c r="S55" s="31">
        <f t="shared" si="1"/>
        <v>44316</v>
      </c>
      <c r="T55" s="31">
        <f t="shared" si="1"/>
        <v>44347</v>
      </c>
      <c r="U55" s="31">
        <f t="shared" si="1"/>
        <v>44377</v>
      </c>
      <c r="V55" s="31">
        <f t="shared" si="1"/>
        <v>44408</v>
      </c>
      <c r="W55" s="31">
        <f t="shared" si="1"/>
        <v>44439</v>
      </c>
      <c r="X55" s="31">
        <f t="shared" si="1"/>
        <v>44469</v>
      </c>
      <c r="Y55" s="31">
        <f t="shared" si="1"/>
        <v>44500</v>
      </c>
      <c r="Z55" s="31">
        <f t="shared" si="1"/>
        <v>44530</v>
      </c>
      <c r="AA55" s="31">
        <f t="shared" si="1"/>
        <v>44561</v>
      </c>
      <c r="AB55" s="31">
        <f t="shared" si="1"/>
        <v>44592</v>
      </c>
      <c r="AC55" s="31">
        <f t="shared" si="1"/>
        <v>44620</v>
      </c>
      <c r="AD55" s="31">
        <f t="shared" si="1"/>
        <v>44651</v>
      </c>
      <c r="AE55" s="31">
        <f t="shared" si="1"/>
        <v>44681</v>
      </c>
      <c r="AF55" s="31">
        <f t="shared" si="1"/>
        <v>44712</v>
      </c>
      <c r="AG55" s="31">
        <f t="shared" si="1"/>
        <v>44742</v>
      </c>
      <c r="AH55" s="31">
        <f t="shared" si="1"/>
        <v>44773</v>
      </c>
      <c r="AI55" s="31">
        <f t="shared" si="1"/>
        <v>44804</v>
      </c>
      <c r="AJ55" s="31">
        <f t="shared" si="1"/>
        <v>44834</v>
      </c>
      <c r="AK55" s="31">
        <f t="shared" si="1"/>
        <v>44865</v>
      </c>
      <c r="AL55" s="31">
        <f t="shared" si="1"/>
        <v>44895</v>
      </c>
      <c r="AM55" s="31">
        <f t="shared" si="1"/>
        <v>44926</v>
      </c>
    </row>
    <row r="56" spans="3:40" x14ac:dyDescent="0.25">
      <c r="C56" s="28" t="str">
        <f>+I_ACQUISTI!C111</f>
        <v>FORNITORE 1</v>
      </c>
      <c r="D56" s="142">
        <f>+D53*I_ACQUISTI!$E$111</f>
        <v>23684.420699999999</v>
      </c>
      <c r="E56" s="142">
        <f>+E53*I_ACQUISTI!$E$111</f>
        <v>23699.036700000001</v>
      </c>
      <c r="F56" s="142">
        <f>+F53*I_ACQUISTI!$E$111</f>
        <v>23714.6607</v>
      </c>
      <c r="G56" s="142">
        <f>+G53*I_ACQUISTI!$E$111</f>
        <v>23729.780700000003</v>
      </c>
      <c r="H56" s="142">
        <f>+H53*I_ACQUISTI!$E$111</f>
        <v>23745.404700000003</v>
      </c>
      <c r="I56" s="142">
        <f>+I53*I_ACQUISTI!$E$111</f>
        <v>23760.524700000002</v>
      </c>
      <c r="J56" s="142">
        <f>+J53*I_ACQUISTI!$E$111</f>
        <v>23776.148700000002</v>
      </c>
      <c r="K56" s="142">
        <f>+K53*I_ACQUISTI!$E$111</f>
        <v>23791.772700000005</v>
      </c>
      <c r="L56" s="142">
        <f>+L53*I_ACQUISTI!$E$111</f>
        <v>23806.8927</v>
      </c>
      <c r="M56" s="142">
        <f>+M53*I_ACQUISTI!$E$111</f>
        <v>23822.516700000004</v>
      </c>
      <c r="N56" s="142">
        <f>+N53*I_ACQUISTI!$E$111</f>
        <v>23837.636699999999</v>
      </c>
      <c r="O56" s="142">
        <f>+O53*I_ACQUISTI!$E$111</f>
        <v>23853.260700000003</v>
      </c>
      <c r="P56" s="142">
        <f>+P53*I_ACQUISTI!$E$111</f>
        <v>23868.884700000002</v>
      </c>
      <c r="Q56" s="142">
        <f>+Q53*I_ACQUISTI!$E$111</f>
        <v>23882.996700000003</v>
      </c>
      <c r="R56" s="142">
        <f>+R53*I_ACQUISTI!$E$111</f>
        <v>23898.620699999999</v>
      </c>
      <c r="S56" s="142">
        <f>+S53*I_ACQUISTI!$E$111</f>
        <v>23913.740700000002</v>
      </c>
      <c r="T56" s="142">
        <f>+T53*I_ACQUISTI!$E$111</f>
        <v>23929.364700000002</v>
      </c>
      <c r="U56" s="142">
        <f>+U53*I_ACQUISTI!$E$111</f>
        <v>23944.484700000001</v>
      </c>
      <c r="V56" s="142">
        <f>+V53*I_ACQUISTI!$E$111</f>
        <v>23960.108700000001</v>
      </c>
      <c r="W56" s="142">
        <f>+W53*I_ACQUISTI!$E$111</f>
        <v>23975.732700000004</v>
      </c>
      <c r="X56" s="142">
        <f>+X53*I_ACQUISTI!$E$111</f>
        <v>23990.852699999999</v>
      </c>
      <c r="Y56" s="142">
        <f>+Y53*I_ACQUISTI!$E$111</f>
        <v>24006.476700000003</v>
      </c>
      <c r="Z56" s="142">
        <f>+Z53*I_ACQUISTI!$E$111</f>
        <v>24021.596700000006</v>
      </c>
      <c r="AA56" s="142">
        <f>+AA53*I_ACQUISTI!$E$111</f>
        <v>24037.220700000002</v>
      </c>
      <c r="AB56" s="142">
        <f>+AB53*I_ACQUISTI!$E$111</f>
        <v>24052.844700000001</v>
      </c>
      <c r="AC56" s="142">
        <f>+AC53*I_ACQUISTI!$E$111</f>
        <v>24066.956700000002</v>
      </c>
      <c r="AD56" s="142">
        <f>+AD53*I_ACQUISTI!$E$111</f>
        <v>24082.580700000002</v>
      </c>
      <c r="AE56" s="142">
        <f>+AE53*I_ACQUISTI!$E$111</f>
        <v>24097.700700000001</v>
      </c>
      <c r="AF56" s="142">
        <f>+AF53*I_ACQUISTI!$E$111</f>
        <v>24113.324700000001</v>
      </c>
      <c r="AG56" s="142">
        <f>+AG53*I_ACQUISTI!$E$111</f>
        <v>24128.4447</v>
      </c>
      <c r="AH56" s="142">
        <f>+AH53*I_ACQUISTI!$E$111</f>
        <v>24144.0687</v>
      </c>
      <c r="AI56" s="142">
        <f>+AI53*I_ACQUISTI!$E$111</f>
        <v>24159.692700000003</v>
      </c>
      <c r="AJ56" s="142">
        <f>+AJ53*I_ACQUISTI!$E$111</f>
        <v>24174.812699999999</v>
      </c>
      <c r="AK56" s="142">
        <f>+AK53*I_ACQUISTI!$E$111</f>
        <v>24190.436700000002</v>
      </c>
      <c r="AL56" s="142">
        <f>+AL53*I_ACQUISTI!$E$111</f>
        <v>24205.556700000005</v>
      </c>
      <c r="AM56" s="142">
        <f>+AM53*I_ACQUISTI!$E$111</f>
        <v>24221.180700000004</v>
      </c>
    </row>
    <row r="57" spans="3:40" x14ac:dyDescent="0.25">
      <c r="C57" s="28" t="str">
        <f>+I_ACQUISTI!C112</f>
        <v>FORNITORE 2</v>
      </c>
      <c r="D57" s="142">
        <f>+D53*I_ACQUISTI!$E$112</f>
        <v>19737.017250000001</v>
      </c>
      <c r="E57" s="142">
        <f>+E53*I_ACQUISTI!$E$112</f>
        <v>19749.197250000001</v>
      </c>
      <c r="F57" s="142">
        <f>+F53*I_ACQUISTI!$E$112</f>
        <v>19762.217250000002</v>
      </c>
      <c r="G57" s="142">
        <f>+G53*I_ACQUISTI!$E$112</f>
        <v>19774.817250000004</v>
      </c>
      <c r="H57" s="142">
        <f>+H53*I_ACQUISTI!$E$112</f>
        <v>19787.837250000004</v>
      </c>
      <c r="I57" s="142">
        <f>+I53*I_ACQUISTI!$E$112</f>
        <v>19800.437250000003</v>
      </c>
      <c r="J57" s="142">
        <f>+J53*I_ACQUISTI!$E$112</f>
        <v>19813.457250000003</v>
      </c>
      <c r="K57" s="142">
        <f>+K53*I_ACQUISTI!$E$112</f>
        <v>19826.477250000004</v>
      </c>
      <c r="L57" s="142">
        <f>+L53*I_ACQUISTI!$E$112</f>
        <v>19839.077250000002</v>
      </c>
      <c r="M57" s="142">
        <f>+M53*I_ACQUISTI!$E$112</f>
        <v>19852.097250000003</v>
      </c>
      <c r="N57" s="142">
        <f>+N53*I_ACQUISTI!$E$112</f>
        <v>19864.697250000001</v>
      </c>
      <c r="O57" s="142">
        <f>+O53*I_ACQUISTI!$E$112</f>
        <v>19877.717250000002</v>
      </c>
      <c r="P57" s="142">
        <f>+P53*I_ACQUISTI!$E$112</f>
        <v>19890.737250000002</v>
      </c>
      <c r="Q57" s="142">
        <f>+Q53*I_ACQUISTI!$E$112</f>
        <v>19902.497250000004</v>
      </c>
      <c r="R57" s="142">
        <f>+R53*I_ACQUISTI!$E$112</f>
        <v>19915.517250000001</v>
      </c>
      <c r="S57" s="142">
        <f>+S53*I_ACQUISTI!$E$112</f>
        <v>19928.117250000003</v>
      </c>
      <c r="T57" s="142">
        <f>+T53*I_ACQUISTI!$E$112</f>
        <v>19941.137250000003</v>
      </c>
      <c r="U57" s="142">
        <f>+U53*I_ACQUISTI!$E$112</f>
        <v>19953.737250000002</v>
      </c>
      <c r="V57" s="142">
        <f>+V53*I_ACQUISTI!$E$112</f>
        <v>19966.757250000002</v>
      </c>
      <c r="W57" s="142">
        <f>+W53*I_ACQUISTI!$E$112</f>
        <v>19979.777250000003</v>
      </c>
      <c r="X57" s="142">
        <f>+X53*I_ACQUISTI!$E$112</f>
        <v>19992.377250000001</v>
      </c>
      <c r="Y57" s="142">
        <f>+Y53*I_ACQUISTI!$E$112</f>
        <v>20005.397250000002</v>
      </c>
      <c r="Z57" s="142">
        <f>+Z53*I_ACQUISTI!$E$112</f>
        <v>20017.997250000004</v>
      </c>
      <c r="AA57" s="142">
        <f>+AA53*I_ACQUISTI!$E$112</f>
        <v>20031.017250000001</v>
      </c>
      <c r="AB57" s="142">
        <f>+AB53*I_ACQUISTI!$E$112</f>
        <v>20044.037250000001</v>
      </c>
      <c r="AC57" s="142">
        <f>+AC53*I_ACQUISTI!$E$112</f>
        <v>20055.797250000003</v>
      </c>
      <c r="AD57" s="142">
        <f>+AD53*I_ACQUISTI!$E$112</f>
        <v>20068.817250000004</v>
      </c>
      <c r="AE57" s="142">
        <f>+AE53*I_ACQUISTI!$E$112</f>
        <v>20081.417250000002</v>
      </c>
      <c r="AF57" s="142">
        <f>+AF53*I_ACQUISTI!$E$112</f>
        <v>20094.437250000003</v>
      </c>
      <c r="AG57" s="142">
        <f>+AG53*I_ACQUISTI!$E$112</f>
        <v>20107.037250000001</v>
      </c>
      <c r="AH57" s="142">
        <f>+AH53*I_ACQUISTI!$E$112</f>
        <v>20120.057250000002</v>
      </c>
      <c r="AI57" s="142">
        <f>+AI53*I_ACQUISTI!$E$112</f>
        <v>20133.077250000002</v>
      </c>
      <c r="AJ57" s="142">
        <f>+AJ53*I_ACQUISTI!$E$112</f>
        <v>20145.677250000001</v>
      </c>
      <c r="AK57" s="142">
        <f>+AK53*I_ACQUISTI!$E$112</f>
        <v>20158.697250000001</v>
      </c>
      <c r="AL57" s="142">
        <f>+AL53*I_ACQUISTI!$E$112</f>
        <v>20171.297250000003</v>
      </c>
      <c r="AM57" s="142">
        <f>+AM53*I_ACQUISTI!$E$112</f>
        <v>20184.317250000004</v>
      </c>
    </row>
    <row r="58" spans="3:40" x14ac:dyDescent="0.25">
      <c r="C58" s="28" t="str">
        <f>+I_ACQUISTI!C113</f>
        <v>FORNITORE 3</v>
      </c>
      <c r="D58" s="142">
        <f>+D53*I_ACQUISTI!$E$113</f>
        <v>15789.613800000001</v>
      </c>
      <c r="E58" s="142">
        <f>+E53*I_ACQUISTI!$E$113</f>
        <v>15799.357800000002</v>
      </c>
      <c r="F58" s="142">
        <f>+F53*I_ACQUISTI!$E$113</f>
        <v>15809.773800000003</v>
      </c>
      <c r="G58" s="142">
        <f>+G53*I_ACQUISTI!$E$113</f>
        <v>15819.853800000004</v>
      </c>
      <c r="H58" s="142">
        <f>+H53*I_ACQUISTI!$E$113</f>
        <v>15830.269800000004</v>
      </c>
      <c r="I58" s="142">
        <f>+I53*I_ACQUISTI!$E$113</f>
        <v>15840.349800000004</v>
      </c>
      <c r="J58" s="142">
        <f>+J53*I_ACQUISTI!$E$113</f>
        <v>15850.765800000003</v>
      </c>
      <c r="K58" s="142">
        <f>+K53*I_ACQUISTI!$E$113</f>
        <v>15861.181800000004</v>
      </c>
      <c r="L58" s="142">
        <f>+L53*I_ACQUISTI!$E$113</f>
        <v>15871.261800000002</v>
      </c>
      <c r="M58" s="142">
        <f>+M53*I_ACQUISTI!$E$113</f>
        <v>15881.677800000003</v>
      </c>
      <c r="N58" s="142">
        <f>+N53*I_ACQUISTI!$E$113</f>
        <v>15891.757800000001</v>
      </c>
      <c r="O58" s="142">
        <f>+O53*I_ACQUISTI!$E$113</f>
        <v>15902.173800000002</v>
      </c>
      <c r="P58" s="142">
        <f>+P53*I_ACQUISTI!$E$113</f>
        <v>15912.589800000002</v>
      </c>
      <c r="Q58" s="142">
        <f>+Q53*I_ACQUISTI!$E$113</f>
        <v>15921.997800000005</v>
      </c>
      <c r="R58" s="142">
        <f>+R53*I_ACQUISTI!$E$113</f>
        <v>15932.413800000002</v>
      </c>
      <c r="S58" s="142">
        <f>+S53*I_ACQUISTI!$E$113</f>
        <v>15942.493800000004</v>
      </c>
      <c r="T58" s="142">
        <f>+T53*I_ACQUISTI!$E$113</f>
        <v>15952.909800000003</v>
      </c>
      <c r="U58" s="142">
        <f>+U53*I_ACQUISTI!$E$113</f>
        <v>15962.989800000003</v>
      </c>
      <c r="V58" s="142">
        <f>+V53*I_ACQUISTI!$E$113</f>
        <v>15973.405800000002</v>
      </c>
      <c r="W58" s="142">
        <f>+W53*I_ACQUISTI!$E$113</f>
        <v>15983.821800000003</v>
      </c>
      <c r="X58" s="142">
        <f>+X53*I_ACQUISTI!$E$113</f>
        <v>15993.901800000001</v>
      </c>
      <c r="Y58" s="142">
        <f>+Y53*I_ACQUISTI!$E$113</f>
        <v>16004.317800000003</v>
      </c>
      <c r="Z58" s="142">
        <f>+Z53*I_ACQUISTI!$E$113</f>
        <v>16014.397800000004</v>
      </c>
      <c r="AA58" s="142">
        <f>+AA53*I_ACQUISTI!$E$113</f>
        <v>16024.813800000002</v>
      </c>
      <c r="AB58" s="142">
        <f>+AB53*I_ACQUISTI!$E$113</f>
        <v>16035.229800000001</v>
      </c>
      <c r="AC58" s="142">
        <f>+AC53*I_ACQUISTI!$E$113</f>
        <v>16044.637800000004</v>
      </c>
      <c r="AD58" s="142">
        <f>+AD53*I_ACQUISTI!$E$113</f>
        <v>16055.053800000003</v>
      </c>
      <c r="AE58" s="142">
        <f>+AE53*I_ACQUISTI!$E$113</f>
        <v>16065.133800000003</v>
      </c>
      <c r="AF58" s="142">
        <f>+AF53*I_ACQUISTI!$E$113</f>
        <v>16075.549800000003</v>
      </c>
      <c r="AG58" s="142">
        <f>+AG53*I_ACQUISTI!$E$113</f>
        <v>16085.629800000002</v>
      </c>
      <c r="AH58" s="142">
        <f>+AH53*I_ACQUISTI!$E$113</f>
        <v>16096.045800000002</v>
      </c>
      <c r="AI58" s="142">
        <f>+AI53*I_ACQUISTI!$E$113</f>
        <v>16106.461800000003</v>
      </c>
      <c r="AJ58" s="142">
        <f>+AJ53*I_ACQUISTI!$E$113</f>
        <v>16116.541800000001</v>
      </c>
      <c r="AK58" s="142">
        <f>+AK53*I_ACQUISTI!$E$113</f>
        <v>16126.957800000002</v>
      </c>
      <c r="AL58" s="142">
        <f>+AL53*I_ACQUISTI!$E$113</f>
        <v>16137.037800000004</v>
      </c>
      <c r="AM58" s="142">
        <f>+AM53*I_ACQUISTI!$E$113</f>
        <v>16147.453800000003</v>
      </c>
    </row>
    <row r="59" spans="3:40" x14ac:dyDescent="0.25">
      <c r="C59" s="28" t="str">
        <f>+I_ACQUISTI!C114</f>
        <v>FORNITORE 4</v>
      </c>
      <c r="D59" s="142">
        <f>+D53*I_ACQUISTI!$E$114</f>
        <v>19737.017250000001</v>
      </c>
      <c r="E59" s="142">
        <f>+E53*I_ACQUISTI!$E$114</f>
        <v>19749.197250000001</v>
      </c>
      <c r="F59" s="142">
        <f>+F53*I_ACQUISTI!$E$114</f>
        <v>19762.217250000002</v>
      </c>
      <c r="G59" s="142">
        <f>+G53*I_ACQUISTI!$E$114</f>
        <v>19774.817250000004</v>
      </c>
      <c r="H59" s="142">
        <f>+H53*I_ACQUISTI!$E$114</f>
        <v>19787.837250000004</v>
      </c>
      <c r="I59" s="142">
        <f>+I53*I_ACQUISTI!$E$114</f>
        <v>19800.437250000003</v>
      </c>
      <c r="J59" s="142">
        <f>+J53*I_ACQUISTI!$E$114</f>
        <v>19813.457250000003</v>
      </c>
      <c r="K59" s="142">
        <f>+K53*I_ACQUISTI!$E$114</f>
        <v>19826.477250000004</v>
      </c>
      <c r="L59" s="142">
        <f>+L53*I_ACQUISTI!$E$114</f>
        <v>19839.077250000002</v>
      </c>
      <c r="M59" s="142">
        <f>+M53*I_ACQUISTI!$E$114</f>
        <v>19852.097250000003</v>
      </c>
      <c r="N59" s="142">
        <f>+N53*I_ACQUISTI!$E$114</f>
        <v>19864.697250000001</v>
      </c>
      <c r="O59" s="142">
        <f>+O53*I_ACQUISTI!$E$114</f>
        <v>19877.717250000002</v>
      </c>
      <c r="P59" s="142">
        <f>+P53*I_ACQUISTI!$E$114</f>
        <v>19890.737250000002</v>
      </c>
      <c r="Q59" s="142">
        <f>+Q53*I_ACQUISTI!$E$114</f>
        <v>19902.497250000004</v>
      </c>
      <c r="R59" s="142">
        <f>+R53*I_ACQUISTI!$E$114</f>
        <v>19915.517250000001</v>
      </c>
      <c r="S59" s="142">
        <f>+S53*I_ACQUISTI!$E$114</f>
        <v>19928.117250000003</v>
      </c>
      <c r="T59" s="142">
        <f>+T53*I_ACQUISTI!$E$114</f>
        <v>19941.137250000003</v>
      </c>
      <c r="U59" s="142">
        <f>+U53*I_ACQUISTI!$E$114</f>
        <v>19953.737250000002</v>
      </c>
      <c r="V59" s="142">
        <f>+V53*I_ACQUISTI!$E$114</f>
        <v>19966.757250000002</v>
      </c>
      <c r="W59" s="142">
        <f>+W53*I_ACQUISTI!$E$114</f>
        <v>19979.777250000003</v>
      </c>
      <c r="X59" s="142">
        <f>+X53*I_ACQUISTI!$E$114</f>
        <v>19992.377250000001</v>
      </c>
      <c r="Y59" s="142">
        <f>+Y53*I_ACQUISTI!$E$114</f>
        <v>20005.397250000002</v>
      </c>
      <c r="Z59" s="142">
        <f>+Z53*I_ACQUISTI!$E$114</f>
        <v>20017.997250000004</v>
      </c>
      <c r="AA59" s="142">
        <f>+AA53*I_ACQUISTI!$E$114</f>
        <v>20031.017250000001</v>
      </c>
      <c r="AB59" s="142">
        <f>+AB53*I_ACQUISTI!$E$114</f>
        <v>20044.037250000001</v>
      </c>
      <c r="AC59" s="142">
        <f>+AC53*I_ACQUISTI!$E$114</f>
        <v>20055.797250000003</v>
      </c>
      <c r="AD59" s="142">
        <f>+AD53*I_ACQUISTI!$E$114</f>
        <v>20068.817250000004</v>
      </c>
      <c r="AE59" s="142">
        <f>+AE53*I_ACQUISTI!$E$114</f>
        <v>20081.417250000002</v>
      </c>
      <c r="AF59" s="142">
        <f>+AF53*I_ACQUISTI!$E$114</f>
        <v>20094.437250000003</v>
      </c>
      <c r="AG59" s="142">
        <f>+AG53*I_ACQUISTI!$E$114</f>
        <v>20107.037250000001</v>
      </c>
      <c r="AH59" s="142">
        <f>+AH53*I_ACQUISTI!$E$114</f>
        <v>20120.057250000002</v>
      </c>
      <c r="AI59" s="142">
        <f>+AI53*I_ACQUISTI!$E$114</f>
        <v>20133.077250000002</v>
      </c>
      <c r="AJ59" s="142">
        <f>+AJ53*I_ACQUISTI!$E$114</f>
        <v>20145.677250000001</v>
      </c>
      <c r="AK59" s="142">
        <f>+AK53*I_ACQUISTI!$E$114</f>
        <v>20158.697250000001</v>
      </c>
      <c r="AL59" s="142">
        <f>+AL53*I_ACQUISTI!$E$114</f>
        <v>20171.297250000003</v>
      </c>
      <c r="AM59" s="142">
        <f>+AM53*I_ACQUISTI!$E$114</f>
        <v>20184.317250000004</v>
      </c>
    </row>
    <row r="60" spans="3:40" s="27" customFormat="1" x14ac:dyDescent="0.25">
      <c r="C60" s="27" t="s">
        <v>188</v>
      </c>
      <c r="D60" s="142">
        <f>SUM(D56:D59)</f>
        <v>78948.069000000003</v>
      </c>
      <c r="E60" s="142">
        <f t="shared" ref="E60:AM60" si="2">SUM(E56:E59)</f>
        <v>78996.789000000004</v>
      </c>
      <c r="F60" s="142">
        <f t="shared" si="2"/>
        <v>79048.869000000006</v>
      </c>
      <c r="G60" s="142">
        <f t="shared" si="2"/>
        <v>79099.269000000015</v>
      </c>
      <c r="H60" s="142">
        <f t="shared" si="2"/>
        <v>79151.349000000017</v>
      </c>
      <c r="I60" s="142">
        <f t="shared" si="2"/>
        <v>79201.749000000011</v>
      </c>
      <c r="J60" s="142">
        <f t="shared" si="2"/>
        <v>79253.829000000012</v>
      </c>
      <c r="K60" s="142">
        <f t="shared" si="2"/>
        <v>79305.909000000014</v>
      </c>
      <c r="L60" s="142">
        <f t="shared" si="2"/>
        <v>79356.309000000008</v>
      </c>
      <c r="M60" s="142">
        <f t="shared" si="2"/>
        <v>79408.38900000001</v>
      </c>
      <c r="N60" s="142">
        <f t="shared" si="2"/>
        <v>79458.789000000004</v>
      </c>
      <c r="O60" s="142">
        <f t="shared" si="2"/>
        <v>79510.869000000006</v>
      </c>
      <c r="P60" s="142">
        <f t="shared" si="2"/>
        <v>79562.949000000008</v>
      </c>
      <c r="Q60" s="142">
        <f t="shared" si="2"/>
        <v>79609.989000000016</v>
      </c>
      <c r="R60" s="142">
        <f t="shared" si="2"/>
        <v>79662.069000000003</v>
      </c>
      <c r="S60" s="142">
        <f t="shared" si="2"/>
        <v>79712.469000000012</v>
      </c>
      <c r="T60" s="142">
        <f t="shared" si="2"/>
        <v>79764.549000000014</v>
      </c>
      <c r="U60" s="142">
        <f t="shared" si="2"/>
        <v>79814.949000000008</v>
      </c>
      <c r="V60" s="142">
        <f t="shared" si="2"/>
        <v>79867.02900000001</v>
      </c>
      <c r="W60" s="142">
        <f t="shared" si="2"/>
        <v>79919.109000000011</v>
      </c>
      <c r="X60" s="142">
        <f t="shared" si="2"/>
        <v>79969.509000000005</v>
      </c>
      <c r="Y60" s="142">
        <f t="shared" si="2"/>
        <v>80021.589000000007</v>
      </c>
      <c r="Z60" s="142">
        <f t="shared" si="2"/>
        <v>80071.989000000016</v>
      </c>
      <c r="AA60" s="142">
        <f t="shared" si="2"/>
        <v>80124.069000000003</v>
      </c>
      <c r="AB60" s="142">
        <f t="shared" si="2"/>
        <v>80176.149000000005</v>
      </c>
      <c r="AC60" s="142">
        <f t="shared" si="2"/>
        <v>80223.189000000013</v>
      </c>
      <c r="AD60" s="142">
        <f t="shared" si="2"/>
        <v>80275.269000000015</v>
      </c>
      <c r="AE60" s="142">
        <f t="shared" si="2"/>
        <v>80325.669000000009</v>
      </c>
      <c r="AF60" s="142">
        <f t="shared" si="2"/>
        <v>80377.749000000011</v>
      </c>
      <c r="AG60" s="142">
        <f t="shared" si="2"/>
        <v>80428.149000000005</v>
      </c>
      <c r="AH60" s="142">
        <f t="shared" si="2"/>
        <v>80480.229000000007</v>
      </c>
      <c r="AI60" s="142">
        <f t="shared" si="2"/>
        <v>80532.309000000008</v>
      </c>
      <c r="AJ60" s="142">
        <f t="shared" si="2"/>
        <v>80582.709000000003</v>
      </c>
      <c r="AK60" s="142">
        <f t="shared" si="2"/>
        <v>80634.789000000004</v>
      </c>
      <c r="AL60" s="142">
        <f t="shared" si="2"/>
        <v>80685.189000000013</v>
      </c>
      <c r="AM60" s="142">
        <f t="shared" si="2"/>
        <v>80737.269000000015</v>
      </c>
    </row>
    <row r="62" spans="3:40" s="27" customFormat="1" x14ac:dyDescent="0.25">
      <c r="C62" s="27" t="s">
        <v>186</v>
      </c>
      <c r="D62" s="31">
        <f>+D55</f>
        <v>43861</v>
      </c>
      <c r="E62" s="31">
        <f t="shared" ref="E62:AM62" si="3">+E55</f>
        <v>43890</v>
      </c>
      <c r="F62" s="31">
        <f t="shared" si="3"/>
        <v>43921</v>
      </c>
      <c r="G62" s="31">
        <f t="shared" si="3"/>
        <v>43951</v>
      </c>
      <c r="H62" s="31">
        <f t="shared" si="3"/>
        <v>43982</v>
      </c>
      <c r="I62" s="31">
        <f t="shared" si="3"/>
        <v>44012</v>
      </c>
      <c r="J62" s="31">
        <f t="shared" si="3"/>
        <v>44043</v>
      </c>
      <c r="K62" s="31">
        <f t="shared" si="3"/>
        <v>44074</v>
      </c>
      <c r="L62" s="31">
        <f t="shared" si="3"/>
        <v>44104</v>
      </c>
      <c r="M62" s="31">
        <f t="shared" si="3"/>
        <v>44135</v>
      </c>
      <c r="N62" s="31">
        <f t="shared" si="3"/>
        <v>44165</v>
      </c>
      <c r="O62" s="31">
        <f t="shared" si="3"/>
        <v>44196</v>
      </c>
      <c r="P62" s="31">
        <f t="shared" si="3"/>
        <v>44227</v>
      </c>
      <c r="Q62" s="31">
        <f t="shared" si="3"/>
        <v>44255</v>
      </c>
      <c r="R62" s="31">
        <f t="shared" si="3"/>
        <v>44286</v>
      </c>
      <c r="S62" s="31">
        <f t="shared" si="3"/>
        <v>44316</v>
      </c>
      <c r="T62" s="31">
        <f t="shared" si="3"/>
        <v>44347</v>
      </c>
      <c r="U62" s="31">
        <f t="shared" si="3"/>
        <v>44377</v>
      </c>
      <c r="V62" s="31">
        <f t="shared" si="3"/>
        <v>44408</v>
      </c>
      <c r="W62" s="31">
        <f t="shared" si="3"/>
        <v>44439</v>
      </c>
      <c r="X62" s="31">
        <f t="shared" si="3"/>
        <v>44469</v>
      </c>
      <c r="Y62" s="31">
        <f t="shared" si="3"/>
        <v>44500</v>
      </c>
      <c r="Z62" s="31">
        <f t="shared" si="3"/>
        <v>44530</v>
      </c>
      <c r="AA62" s="31">
        <f t="shared" si="3"/>
        <v>44561</v>
      </c>
      <c r="AB62" s="31">
        <f t="shared" si="3"/>
        <v>44592</v>
      </c>
      <c r="AC62" s="31">
        <f t="shared" si="3"/>
        <v>44620</v>
      </c>
      <c r="AD62" s="31">
        <f t="shared" si="3"/>
        <v>44651</v>
      </c>
      <c r="AE62" s="31">
        <f t="shared" si="3"/>
        <v>44681</v>
      </c>
      <c r="AF62" s="31">
        <f t="shared" si="3"/>
        <v>44712</v>
      </c>
      <c r="AG62" s="31">
        <f t="shared" si="3"/>
        <v>44742</v>
      </c>
      <c r="AH62" s="31">
        <f t="shared" si="3"/>
        <v>44773</v>
      </c>
      <c r="AI62" s="31">
        <f t="shared" si="3"/>
        <v>44804</v>
      </c>
      <c r="AJ62" s="31">
        <f t="shared" si="3"/>
        <v>44834</v>
      </c>
      <c r="AK62" s="31">
        <f t="shared" si="3"/>
        <v>44865</v>
      </c>
      <c r="AL62" s="31">
        <f t="shared" si="3"/>
        <v>44895</v>
      </c>
      <c r="AM62" s="31">
        <f t="shared" si="3"/>
        <v>44926</v>
      </c>
    </row>
    <row r="63" spans="3:40" x14ac:dyDescent="0.25">
      <c r="C63" s="28" t="str">
        <f>+C56</f>
        <v>FORNITORE 1</v>
      </c>
      <c r="D63" s="142">
        <f>+D56*I_ACQUISTI!$G$111</f>
        <v>2368.4420700000001</v>
      </c>
      <c r="E63" s="142">
        <f>+E56*I_ACQUISTI!$G$111</f>
        <v>2369.9036700000001</v>
      </c>
      <c r="F63" s="142">
        <f>+F56*I_ACQUISTI!$G$111</f>
        <v>2371.4660699999999</v>
      </c>
      <c r="G63" s="142">
        <f>+G56*I_ACQUISTI!$G$111</f>
        <v>2372.9780700000006</v>
      </c>
      <c r="H63" s="142">
        <f>+H56*I_ACQUISTI!$G$111</f>
        <v>2374.5404700000004</v>
      </c>
      <c r="I63" s="142">
        <f>+I56*I_ACQUISTI!$G$111</f>
        <v>2376.0524700000001</v>
      </c>
      <c r="J63" s="142">
        <f>+J56*I_ACQUISTI!$G$111</f>
        <v>2377.6148700000003</v>
      </c>
      <c r="K63" s="142">
        <f>+K56*I_ACQUISTI!$G$111</f>
        <v>2379.1772700000006</v>
      </c>
      <c r="L63" s="142">
        <f>+L56*I_ACQUISTI!$G$111</f>
        <v>2380.6892700000003</v>
      </c>
      <c r="M63" s="142">
        <f>+M56*I_ACQUISTI!$G$111</f>
        <v>2382.2516700000006</v>
      </c>
      <c r="N63" s="142">
        <f>+N56*I_ACQUISTI!$G$111</f>
        <v>2383.7636699999998</v>
      </c>
      <c r="O63" s="142">
        <f>+O56*I_ACQUISTI!$G$111</f>
        <v>2385.3260700000005</v>
      </c>
      <c r="P63" s="142">
        <f>+P56*I_ACQUISTI!$G$111</f>
        <v>2386.8884700000003</v>
      </c>
      <c r="Q63" s="142">
        <f>+Q56*I_ACQUISTI!$G$111</f>
        <v>2388.2996700000003</v>
      </c>
      <c r="R63" s="142">
        <f>+R56*I_ACQUISTI!$G$111</f>
        <v>2389.8620700000001</v>
      </c>
      <c r="S63" s="142">
        <f>+S56*I_ACQUISTI!$G$111</f>
        <v>2391.3740700000003</v>
      </c>
      <c r="T63" s="142">
        <f>+T56*I_ACQUISTI!$G$111</f>
        <v>2392.9364700000001</v>
      </c>
      <c r="U63" s="142">
        <f>+U56*I_ACQUISTI!$G$111</f>
        <v>2394.4484700000003</v>
      </c>
      <c r="V63" s="142">
        <f>+V56*I_ACQUISTI!$G$111</f>
        <v>2396.0108700000001</v>
      </c>
      <c r="W63" s="142">
        <f>+W56*I_ACQUISTI!$G$111</f>
        <v>2397.5732700000003</v>
      </c>
      <c r="X63" s="142">
        <f>+X56*I_ACQUISTI!$G$111</f>
        <v>2399.08527</v>
      </c>
      <c r="Y63" s="142">
        <f>+Y56*I_ACQUISTI!$G$111</f>
        <v>2400.6476700000003</v>
      </c>
      <c r="Z63" s="142">
        <f>+Z56*I_ACQUISTI!$G$111</f>
        <v>2402.1596700000005</v>
      </c>
      <c r="AA63" s="142">
        <f>+AA56*I_ACQUISTI!$G$111</f>
        <v>2403.7220700000003</v>
      </c>
      <c r="AB63" s="142">
        <f>+AB56*I_ACQUISTI!$G$111</f>
        <v>2405.2844700000001</v>
      </c>
      <c r="AC63" s="142">
        <f>+AC56*I_ACQUISTI!$G$111</f>
        <v>2406.6956700000005</v>
      </c>
      <c r="AD63" s="142">
        <f>+AD56*I_ACQUISTI!$G$111</f>
        <v>2408.2580700000003</v>
      </c>
      <c r="AE63" s="142">
        <f>+AE56*I_ACQUISTI!$G$111</f>
        <v>2409.77007</v>
      </c>
      <c r="AF63" s="142">
        <f>+AF56*I_ACQUISTI!$G$111</f>
        <v>2411.3324700000003</v>
      </c>
      <c r="AG63" s="142">
        <f>+AG56*I_ACQUISTI!$G$111</f>
        <v>2412.84447</v>
      </c>
      <c r="AH63" s="142">
        <f>+AH56*I_ACQUISTI!$G$111</f>
        <v>2414.4068700000003</v>
      </c>
      <c r="AI63" s="142">
        <f>+AI56*I_ACQUISTI!$G$111</f>
        <v>2415.9692700000005</v>
      </c>
      <c r="AJ63" s="142">
        <f>+AJ56*I_ACQUISTI!$G$111</f>
        <v>2417.4812699999998</v>
      </c>
      <c r="AK63" s="142">
        <f>+AK56*I_ACQUISTI!$G$111</f>
        <v>2419.0436700000005</v>
      </c>
      <c r="AL63" s="142">
        <f>+AL56*I_ACQUISTI!$G$111</f>
        <v>2420.5556700000006</v>
      </c>
      <c r="AM63" s="142">
        <f>+AM56*I_ACQUISTI!$G$111</f>
        <v>2422.1180700000004</v>
      </c>
    </row>
    <row r="64" spans="3:40" x14ac:dyDescent="0.25">
      <c r="C64" s="28" t="str">
        <f>+C57</f>
        <v>FORNITORE 2</v>
      </c>
      <c r="D64" s="142">
        <f>+D57*I_ACQUISTI!$G$112</f>
        <v>1973.7017250000001</v>
      </c>
      <c r="E64" s="142">
        <f>+E57*I_ACQUISTI!$G$112</f>
        <v>1974.9197250000002</v>
      </c>
      <c r="F64" s="142">
        <f>+F57*I_ACQUISTI!$G$112</f>
        <v>1976.2217250000003</v>
      </c>
      <c r="G64" s="142">
        <f>+G57*I_ACQUISTI!$G$112</f>
        <v>1977.4817250000006</v>
      </c>
      <c r="H64" s="142">
        <f>+H57*I_ACQUISTI!$G$112</f>
        <v>1978.7837250000005</v>
      </c>
      <c r="I64" s="142">
        <f>+I57*I_ACQUISTI!$G$112</f>
        <v>1980.0437250000004</v>
      </c>
      <c r="J64" s="142">
        <f>+J57*I_ACQUISTI!$G$112</f>
        <v>1981.3457250000004</v>
      </c>
      <c r="K64" s="142">
        <f>+K57*I_ACQUISTI!$G$112</f>
        <v>1982.6477250000005</v>
      </c>
      <c r="L64" s="142">
        <f>+L57*I_ACQUISTI!$G$112</f>
        <v>1983.9077250000003</v>
      </c>
      <c r="M64" s="142">
        <f>+M57*I_ACQUISTI!$G$112</f>
        <v>1985.2097250000004</v>
      </c>
      <c r="N64" s="142">
        <f>+N57*I_ACQUISTI!$G$112</f>
        <v>1986.4697250000002</v>
      </c>
      <c r="O64" s="142">
        <f>+O57*I_ACQUISTI!$G$112</f>
        <v>1987.7717250000003</v>
      </c>
      <c r="P64" s="142">
        <f>+P57*I_ACQUISTI!$G$112</f>
        <v>1989.0737250000002</v>
      </c>
      <c r="Q64" s="142">
        <f>+Q57*I_ACQUISTI!$G$112</f>
        <v>1990.2497250000006</v>
      </c>
      <c r="R64" s="142">
        <f>+R57*I_ACQUISTI!$G$112</f>
        <v>1991.5517250000003</v>
      </c>
      <c r="S64" s="142">
        <f>+S57*I_ACQUISTI!$G$112</f>
        <v>1992.8117250000005</v>
      </c>
      <c r="T64" s="142">
        <f>+T57*I_ACQUISTI!$G$112</f>
        <v>1994.1137250000004</v>
      </c>
      <c r="U64" s="142">
        <f>+U57*I_ACQUISTI!$G$112</f>
        <v>1995.3737250000004</v>
      </c>
      <c r="V64" s="142">
        <f>+V57*I_ACQUISTI!$G$112</f>
        <v>1996.6757250000003</v>
      </c>
      <c r="W64" s="142">
        <f>+W57*I_ACQUISTI!$G$112</f>
        <v>1997.9777250000004</v>
      </c>
      <c r="X64" s="142">
        <f>+X57*I_ACQUISTI!$G$112</f>
        <v>1999.2377250000002</v>
      </c>
      <c r="Y64" s="142">
        <f>+Y57*I_ACQUISTI!$G$112</f>
        <v>2000.5397250000003</v>
      </c>
      <c r="Z64" s="142">
        <f>+Z57*I_ACQUISTI!$G$112</f>
        <v>2001.7997250000005</v>
      </c>
      <c r="AA64" s="142">
        <f>+AA57*I_ACQUISTI!$G$112</f>
        <v>2003.1017250000002</v>
      </c>
      <c r="AB64" s="142">
        <f>+AB57*I_ACQUISTI!$G$112</f>
        <v>2004.4037250000001</v>
      </c>
      <c r="AC64" s="142">
        <f>+AC57*I_ACQUISTI!$G$112</f>
        <v>2005.5797250000005</v>
      </c>
      <c r="AD64" s="142">
        <f>+AD57*I_ACQUISTI!$G$112</f>
        <v>2006.8817250000004</v>
      </c>
      <c r="AE64" s="142">
        <f>+AE57*I_ACQUISTI!$G$112</f>
        <v>2008.1417250000004</v>
      </c>
      <c r="AF64" s="142">
        <f>+AF57*I_ACQUISTI!$G$112</f>
        <v>2009.4437250000003</v>
      </c>
      <c r="AG64" s="142">
        <f>+AG57*I_ACQUISTI!$G$112</f>
        <v>2010.7037250000003</v>
      </c>
      <c r="AH64" s="142">
        <f>+AH57*I_ACQUISTI!$G$112</f>
        <v>2012.0057250000002</v>
      </c>
      <c r="AI64" s="142">
        <f>+AI57*I_ACQUISTI!$G$112</f>
        <v>2013.3077250000003</v>
      </c>
      <c r="AJ64" s="142">
        <f>+AJ57*I_ACQUISTI!$G$112</f>
        <v>2014.5677250000001</v>
      </c>
      <c r="AK64" s="142">
        <f>+AK57*I_ACQUISTI!$G$112</f>
        <v>2015.8697250000002</v>
      </c>
      <c r="AL64" s="142">
        <f>+AL57*I_ACQUISTI!$G$112</f>
        <v>2017.1297250000005</v>
      </c>
      <c r="AM64" s="142">
        <f>+AM57*I_ACQUISTI!$G$112</f>
        <v>2018.4317250000004</v>
      </c>
    </row>
    <row r="65" spans="3:39" x14ac:dyDescent="0.25">
      <c r="C65" s="28" t="str">
        <f t="shared" ref="C65:C66" si="4">+C58</f>
        <v>FORNITORE 3</v>
      </c>
      <c r="D65" s="142">
        <f>+D58*I_ACQUISTI!$G$113</f>
        <v>1578.9613800000002</v>
      </c>
      <c r="E65" s="142">
        <f>+E58*I_ACQUISTI!$G$113</f>
        <v>1579.9357800000002</v>
      </c>
      <c r="F65" s="142">
        <f>+F58*I_ACQUISTI!$G$113</f>
        <v>1580.9773800000003</v>
      </c>
      <c r="G65" s="142">
        <f>+G58*I_ACQUISTI!$G$113</f>
        <v>1581.9853800000005</v>
      </c>
      <c r="H65" s="142">
        <f>+H58*I_ACQUISTI!$G$113</f>
        <v>1583.0269800000005</v>
      </c>
      <c r="I65" s="142">
        <f>+I58*I_ACQUISTI!$G$113</f>
        <v>1584.0349800000004</v>
      </c>
      <c r="J65" s="142">
        <f>+J58*I_ACQUISTI!$G$113</f>
        <v>1585.0765800000004</v>
      </c>
      <c r="K65" s="142">
        <f>+K58*I_ACQUISTI!$G$113</f>
        <v>1586.1181800000004</v>
      </c>
      <c r="L65" s="142">
        <f>+L58*I_ACQUISTI!$G$113</f>
        <v>1587.1261800000002</v>
      </c>
      <c r="M65" s="142">
        <f>+M58*I_ACQUISTI!$G$113</f>
        <v>1588.1677800000004</v>
      </c>
      <c r="N65" s="142">
        <f>+N58*I_ACQUISTI!$G$113</f>
        <v>1589.1757800000003</v>
      </c>
      <c r="O65" s="142">
        <f>+O58*I_ACQUISTI!$G$113</f>
        <v>1590.2173800000003</v>
      </c>
      <c r="P65" s="142">
        <f>+P58*I_ACQUISTI!$G$113</f>
        <v>1591.2589800000003</v>
      </c>
      <c r="Q65" s="142">
        <f>+Q58*I_ACQUISTI!$G$113</f>
        <v>1592.1997800000006</v>
      </c>
      <c r="R65" s="142">
        <f>+R58*I_ACQUISTI!$G$113</f>
        <v>1593.2413800000004</v>
      </c>
      <c r="S65" s="142">
        <f>+S58*I_ACQUISTI!$G$113</f>
        <v>1594.2493800000004</v>
      </c>
      <c r="T65" s="142">
        <f>+T58*I_ACQUISTI!$G$113</f>
        <v>1595.2909800000004</v>
      </c>
      <c r="U65" s="142">
        <f>+U58*I_ACQUISTI!$G$113</f>
        <v>1596.2989800000005</v>
      </c>
      <c r="V65" s="142">
        <f>+V58*I_ACQUISTI!$G$113</f>
        <v>1597.3405800000003</v>
      </c>
      <c r="W65" s="142">
        <f>+W58*I_ACQUISTI!$G$113</f>
        <v>1598.3821800000005</v>
      </c>
      <c r="X65" s="142">
        <f>+X58*I_ACQUISTI!$G$113</f>
        <v>1599.3901800000003</v>
      </c>
      <c r="Y65" s="142">
        <f>+Y58*I_ACQUISTI!$G$113</f>
        <v>1600.4317800000003</v>
      </c>
      <c r="Z65" s="142">
        <f>+Z58*I_ACQUISTI!$G$113</f>
        <v>1601.4397800000006</v>
      </c>
      <c r="AA65" s="142">
        <f>+AA58*I_ACQUISTI!$G$113</f>
        <v>1602.4813800000002</v>
      </c>
      <c r="AB65" s="142">
        <f>+AB58*I_ACQUISTI!$G$113</f>
        <v>1603.5229800000002</v>
      </c>
      <c r="AC65" s="142">
        <f>+AC58*I_ACQUISTI!$G$113</f>
        <v>1604.4637800000005</v>
      </c>
      <c r="AD65" s="142">
        <f>+AD58*I_ACQUISTI!$G$113</f>
        <v>1605.5053800000005</v>
      </c>
      <c r="AE65" s="142">
        <f>+AE58*I_ACQUISTI!$G$113</f>
        <v>1606.5133800000003</v>
      </c>
      <c r="AF65" s="142">
        <f>+AF58*I_ACQUISTI!$G$113</f>
        <v>1607.5549800000003</v>
      </c>
      <c r="AG65" s="142">
        <f>+AG58*I_ACQUISTI!$G$113</f>
        <v>1608.5629800000004</v>
      </c>
      <c r="AH65" s="142">
        <f>+AH58*I_ACQUISTI!$G$113</f>
        <v>1609.6045800000002</v>
      </c>
      <c r="AI65" s="142">
        <f>+AI58*I_ACQUISTI!$G$113</f>
        <v>1610.6461800000004</v>
      </c>
      <c r="AJ65" s="142">
        <f>+AJ58*I_ACQUISTI!$G$113</f>
        <v>1611.6541800000002</v>
      </c>
      <c r="AK65" s="142">
        <f>+AK58*I_ACQUISTI!$G$113</f>
        <v>1612.6957800000002</v>
      </c>
      <c r="AL65" s="142">
        <f>+AL58*I_ACQUISTI!$G$113</f>
        <v>1613.7037800000005</v>
      </c>
      <c r="AM65" s="142">
        <f>+AM58*I_ACQUISTI!$G$113</f>
        <v>1614.7453800000003</v>
      </c>
    </row>
    <row r="66" spans="3:39" x14ac:dyDescent="0.25">
      <c r="C66" s="28" t="str">
        <f t="shared" si="4"/>
        <v>FORNITORE 4</v>
      </c>
      <c r="D66" s="142">
        <f>+D59*I_ACQUISTI!$G$114</f>
        <v>1973.7017250000001</v>
      </c>
      <c r="E66" s="142">
        <f>+E59*I_ACQUISTI!$G$114</f>
        <v>1974.9197250000002</v>
      </c>
      <c r="F66" s="142">
        <f>+F59*I_ACQUISTI!$G$114</f>
        <v>1976.2217250000003</v>
      </c>
      <c r="G66" s="142">
        <f>+G59*I_ACQUISTI!$G$114</f>
        <v>1977.4817250000006</v>
      </c>
      <c r="H66" s="142">
        <f>+H59*I_ACQUISTI!$G$114</f>
        <v>1978.7837250000005</v>
      </c>
      <c r="I66" s="142">
        <f>+I59*I_ACQUISTI!$G$114</f>
        <v>1980.0437250000004</v>
      </c>
      <c r="J66" s="142">
        <f>+J59*I_ACQUISTI!$G$114</f>
        <v>1981.3457250000004</v>
      </c>
      <c r="K66" s="142">
        <f>+K59*I_ACQUISTI!$G$114</f>
        <v>1982.6477250000005</v>
      </c>
      <c r="L66" s="142">
        <f>+L59*I_ACQUISTI!$G$114</f>
        <v>1983.9077250000003</v>
      </c>
      <c r="M66" s="142">
        <f>+M59*I_ACQUISTI!$G$114</f>
        <v>1985.2097250000004</v>
      </c>
      <c r="N66" s="142">
        <f>+N59*I_ACQUISTI!$G$114</f>
        <v>1986.4697250000002</v>
      </c>
      <c r="O66" s="142">
        <f>+O59*I_ACQUISTI!$G$114</f>
        <v>1987.7717250000003</v>
      </c>
      <c r="P66" s="142">
        <f>+P59*I_ACQUISTI!$G$114</f>
        <v>1989.0737250000002</v>
      </c>
      <c r="Q66" s="142">
        <f>+Q59*I_ACQUISTI!$G$114</f>
        <v>1990.2497250000006</v>
      </c>
      <c r="R66" s="142">
        <f>+R59*I_ACQUISTI!$G$114</f>
        <v>1991.5517250000003</v>
      </c>
      <c r="S66" s="142">
        <f>+S59*I_ACQUISTI!$G$114</f>
        <v>1992.8117250000005</v>
      </c>
      <c r="T66" s="142">
        <f>+T59*I_ACQUISTI!$G$114</f>
        <v>1994.1137250000004</v>
      </c>
      <c r="U66" s="142">
        <f>+U59*I_ACQUISTI!$G$114</f>
        <v>1995.3737250000004</v>
      </c>
      <c r="V66" s="142">
        <f>+V59*I_ACQUISTI!$G$114</f>
        <v>1996.6757250000003</v>
      </c>
      <c r="W66" s="142">
        <f>+W59*I_ACQUISTI!$G$114</f>
        <v>1997.9777250000004</v>
      </c>
      <c r="X66" s="142">
        <f>+X59*I_ACQUISTI!$G$114</f>
        <v>1999.2377250000002</v>
      </c>
      <c r="Y66" s="142">
        <f>+Y59*I_ACQUISTI!$G$114</f>
        <v>2000.5397250000003</v>
      </c>
      <c r="Z66" s="142">
        <f>+Z59*I_ACQUISTI!$G$114</f>
        <v>2001.7997250000005</v>
      </c>
      <c r="AA66" s="142">
        <f>+AA59*I_ACQUISTI!$G$114</f>
        <v>2003.1017250000002</v>
      </c>
      <c r="AB66" s="142">
        <f>+AB59*I_ACQUISTI!$G$114</f>
        <v>2004.4037250000001</v>
      </c>
      <c r="AC66" s="142">
        <f>+AC59*I_ACQUISTI!$G$114</f>
        <v>2005.5797250000005</v>
      </c>
      <c r="AD66" s="142">
        <f>+AD59*I_ACQUISTI!$G$114</f>
        <v>2006.8817250000004</v>
      </c>
      <c r="AE66" s="142">
        <f>+AE59*I_ACQUISTI!$G$114</f>
        <v>2008.1417250000004</v>
      </c>
      <c r="AF66" s="142">
        <f>+AF59*I_ACQUISTI!$G$114</f>
        <v>2009.4437250000003</v>
      </c>
      <c r="AG66" s="142">
        <f>+AG59*I_ACQUISTI!$G$114</f>
        <v>2010.7037250000003</v>
      </c>
      <c r="AH66" s="142">
        <f>+AH59*I_ACQUISTI!$G$114</f>
        <v>2012.0057250000002</v>
      </c>
      <c r="AI66" s="142">
        <f>+AI59*I_ACQUISTI!$G$114</f>
        <v>2013.3077250000003</v>
      </c>
      <c r="AJ66" s="142">
        <f>+AJ59*I_ACQUISTI!$G$114</f>
        <v>2014.5677250000001</v>
      </c>
      <c r="AK66" s="142">
        <f>+AK59*I_ACQUISTI!$G$114</f>
        <v>2015.8697250000002</v>
      </c>
      <c r="AL66" s="142">
        <f>+AL59*I_ACQUISTI!$G$114</f>
        <v>2017.1297250000005</v>
      </c>
      <c r="AM66" s="142">
        <f>+AM59*I_ACQUISTI!$G$114</f>
        <v>2018.4317250000004</v>
      </c>
    </row>
    <row r="67" spans="3:39" s="27" customFormat="1" x14ac:dyDescent="0.25">
      <c r="C67" s="27" t="s">
        <v>187</v>
      </c>
      <c r="D67" s="142">
        <f>SUM(D63:D66)</f>
        <v>7894.8069000000005</v>
      </c>
      <c r="E67" s="142">
        <f t="shared" ref="E67:AM67" si="5">SUM(E63:E66)</f>
        <v>7899.6789000000008</v>
      </c>
      <c r="F67" s="142">
        <f t="shared" si="5"/>
        <v>7904.8869000000004</v>
      </c>
      <c r="G67" s="142">
        <f t="shared" si="5"/>
        <v>7909.9269000000013</v>
      </c>
      <c r="H67" s="142">
        <f t="shared" si="5"/>
        <v>7915.1349000000018</v>
      </c>
      <c r="I67" s="142">
        <f t="shared" si="5"/>
        <v>7920.1749000000009</v>
      </c>
      <c r="J67" s="142">
        <f t="shared" si="5"/>
        <v>7925.3829000000014</v>
      </c>
      <c r="K67" s="142">
        <f t="shared" si="5"/>
        <v>7930.590900000002</v>
      </c>
      <c r="L67" s="142">
        <f t="shared" si="5"/>
        <v>7935.630900000001</v>
      </c>
      <c r="M67" s="142">
        <f t="shared" si="5"/>
        <v>7940.8389000000025</v>
      </c>
      <c r="N67" s="142">
        <f t="shared" si="5"/>
        <v>7945.8789000000006</v>
      </c>
      <c r="O67" s="142">
        <f t="shared" si="5"/>
        <v>7951.0869000000012</v>
      </c>
      <c r="P67" s="142">
        <f t="shared" si="5"/>
        <v>7956.2949000000008</v>
      </c>
      <c r="Q67" s="142">
        <f t="shared" si="5"/>
        <v>7960.9989000000023</v>
      </c>
      <c r="R67" s="142">
        <f t="shared" si="5"/>
        <v>7966.206900000001</v>
      </c>
      <c r="S67" s="142">
        <f t="shared" si="5"/>
        <v>7971.2469000000019</v>
      </c>
      <c r="T67" s="142">
        <f t="shared" si="5"/>
        <v>7976.4549000000015</v>
      </c>
      <c r="U67" s="142">
        <f t="shared" si="5"/>
        <v>7981.4949000000015</v>
      </c>
      <c r="V67" s="142">
        <f t="shared" si="5"/>
        <v>7986.7029000000002</v>
      </c>
      <c r="W67" s="142">
        <f t="shared" si="5"/>
        <v>7991.9109000000017</v>
      </c>
      <c r="X67" s="142">
        <f t="shared" si="5"/>
        <v>7996.9509000000007</v>
      </c>
      <c r="Y67" s="142">
        <f t="shared" si="5"/>
        <v>8002.1589000000022</v>
      </c>
      <c r="Z67" s="142">
        <f t="shared" si="5"/>
        <v>8007.1989000000021</v>
      </c>
      <c r="AA67" s="142">
        <f t="shared" si="5"/>
        <v>8012.4069000000009</v>
      </c>
      <c r="AB67" s="142">
        <f t="shared" si="5"/>
        <v>8017.6149000000005</v>
      </c>
      <c r="AC67" s="142">
        <f t="shared" si="5"/>
        <v>8022.3189000000011</v>
      </c>
      <c r="AD67" s="142">
        <f t="shared" si="5"/>
        <v>8027.5269000000017</v>
      </c>
      <c r="AE67" s="142">
        <f t="shared" si="5"/>
        <v>8032.5669000000007</v>
      </c>
      <c r="AF67" s="142">
        <f t="shared" si="5"/>
        <v>8037.7749000000013</v>
      </c>
      <c r="AG67" s="142">
        <f t="shared" si="5"/>
        <v>8042.8149000000012</v>
      </c>
      <c r="AH67" s="142">
        <f t="shared" si="5"/>
        <v>8048.0229000000008</v>
      </c>
      <c r="AI67" s="142">
        <f t="shared" si="5"/>
        <v>8053.2309000000023</v>
      </c>
      <c r="AJ67" s="142">
        <f t="shared" si="5"/>
        <v>8058.2709000000004</v>
      </c>
      <c r="AK67" s="142">
        <f t="shared" si="5"/>
        <v>8063.478900000001</v>
      </c>
      <c r="AL67" s="142">
        <f t="shared" si="5"/>
        <v>8068.5189000000028</v>
      </c>
      <c r="AM67" s="142">
        <f t="shared" si="5"/>
        <v>8073.7269000000015</v>
      </c>
    </row>
    <row r="69" spans="3:39" s="27" customFormat="1" x14ac:dyDescent="0.25">
      <c r="C69" s="27" t="s">
        <v>189</v>
      </c>
      <c r="D69" s="31">
        <f>+D62</f>
        <v>43861</v>
      </c>
      <c r="E69" s="31">
        <f t="shared" ref="E69:AM69" si="6">+E62</f>
        <v>43890</v>
      </c>
      <c r="F69" s="31">
        <f t="shared" si="6"/>
        <v>43921</v>
      </c>
      <c r="G69" s="31">
        <f t="shared" si="6"/>
        <v>43951</v>
      </c>
      <c r="H69" s="31">
        <f t="shared" si="6"/>
        <v>43982</v>
      </c>
      <c r="I69" s="31">
        <f t="shared" si="6"/>
        <v>44012</v>
      </c>
      <c r="J69" s="31">
        <f t="shared" si="6"/>
        <v>44043</v>
      </c>
      <c r="K69" s="31">
        <f t="shared" si="6"/>
        <v>44074</v>
      </c>
      <c r="L69" s="31">
        <f t="shared" si="6"/>
        <v>44104</v>
      </c>
      <c r="M69" s="31">
        <f t="shared" si="6"/>
        <v>44135</v>
      </c>
      <c r="N69" s="31">
        <f t="shared" si="6"/>
        <v>44165</v>
      </c>
      <c r="O69" s="31">
        <f t="shared" si="6"/>
        <v>44196</v>
      </c>
      <c r="P69" s="31">
        <f t="shared" si="6"/>
        <v>44227</v>
      </c>
      <c r="Q69" s="31">
        <f t="shared" si="6"/>
        <v>44255</v>
      </c>
      <c r="R69" s="31">
        <f t="shared" si="6"/>
        <v>44286</v>
      </c>
      <c r="S69" s="31">
        <f t="shared" si="6"/>
        <v>44316</v>
      </c>
      <c r="T69" s="31">
        <f t="shared" si="6"/>
        <v>44347</v>
      </c>
      <c r="U69" s="31">
        <f t="shared" si="6"/>
        <v>44377</v>
      </c>
      <c r="V69" s="31">
        <f t="shared" si="6"/>
        <v>44408</v>
      </c>
      <c r="W69" s="31">
        <f t="shared" si="6"/>
        <v>44439</v>
      </c>
      <c r="X69" s="31">
        <f t="shared" si="6"/>
        <v>44469</v>
      </c>
      <c r="Y69" s="31">
        <f t="shared" si="6"/>
        <v>44500</v>
      </c>
      <c r="Z69" s="31">
        <f t="shared" si="6"/>
        <v>44530</v>
      </c>
      <c r="AA69" s="31">
        <f t="shared" si="6"/>
        <v>44561</v>
      </c>
      <c r="AB69" s="31">
        <f t="shared" si="6"/>
        <v>44592</v>
      </c>
      <c r="AC69" s="31">
        <f t="shared" si="6"/>
        <v>44620</v>
      </c>
      <c r="AD69" s="31">
        <f t="shared" si="6"/>
        <v>44651</v>
      </c>
      <c r="AE69" s="31">
        <f t="shared" si="6"/>
        <v>44681</v>
      </c>
      <c r="AF69" s="31">
        <f t="shared" si="6"/>
        <v>44712</v>
      </c>
      <c r="AG69" s="31">
        <f t="shared" si="6"/>
        <v>44742</v>
      </c>
      <c r="AH69" s="31">
        <f t="shared" si="6"/>
        <v>44773</v>
      </c>
      <c r="AI69" s="31">
        <f t="shared" si="6"/>
        <v>44804</v>
      </c>
      <c r="AJ69" s="31">
        <f t="shared" si="6"/>
        <v>44834</v>
      </c>
      <c r="AK69" s="31">
        <f t="shared" si="6"/>
        <v>44865</v>
      </c>
      <c r="AL69" s="31">
        <f t="shared" si="6"/>
        <v>44895</v>
      </c>
      <c r="AM69" s="31">
        <f t="shared" si="6"/>
        <v>44926</v>
      </c>
    </row>
    <row r="70" spans="3:39" x14ac:dyDescent="0.25">
      <c r="C70" s="28" t="str">
        <f>+C63</f>
        <v>FORNITORE 1</v>
      </c>
      <c r="D70" s="143">
        <f>+IF(I_ACQUISTI!$F111=0,M_ACQUISTI!D56+M_ACQUISTI!D63,0)</f>
        <v>26052.86277</v>
      </c>
      <c r="E70" s="143">
        <f>+IF(I_ACQUISTI!$F111=0,M_ACQUISTI!E56+M_ACQUISTI!E63,IF(I_ACQUISTI!$F111=30,D56+D63,0))</f>
        <v>26068.94037</v>
      </c>
      <c r="F70" s="143">
        <f>+IF(I_ACQUISTI!$F111=0,M_ACQUISTI!F56+M_ACQUISTI!F63,IF(I_ACQUISTI!$F111=30,E56+E63,IF(I_ACQUISTI!$F111=60,D56+D63,0)))</f>
        <v>26086.126769999999</v>
      </c>
      <c r="G70" s="143">
        <f>+IF(I_ACQUISTI!$F111=0,M_ACQUISTI!G56+M_ACQUISTI!G63,IF(I_ACQUISTI!$F111=30,F56+F63,IF(I_ACQUISTI!$F111=60,E56+E63,IF(I_ACQUISTI!$F111=90,D56+D63,0))))</f>
        <v>26102.758770000004</v>
      </c>
      <c r="H70" s="143">
        <f>+IF(I_ACQUISTI!$F111=0,M_ACQUISTI!H56+M_ACQUISTI!H63,IF(I_ACQUISTI!$F111=30,G56+G63,IF(I_ACQUISTI!$F111=60,F56+F63,IF(I_ACQUISTI!$F111=90,E56+E63,D56+D63))))</f>
        <v>26119.945170000003</v>
      </c>
      <c r="I70" s="143">
        <f>+IF(I_ACQUISTI!$F111=0,M_ACQUISTI!I56+M_ACQUISTI!I63,IF(I_ACQUISTI!$F111=30,H56+H63,IF(I_ACQUISTI!$F111=60,G56+G63,IF(I_ACQUISTI!$F111=90,F56+F63,E56+E63))))</f>
        <v>26136.57717</v>
      </c>
      <c r="J70" s="143">
        <f>+IF(I_ACQUISTI!$F111=0,M_ACQUISTI!J56+M_ACQUISTI!J63,IF(I_ACQUISTI!$F111=30,I56+I63,IF(I_ACQUISTI!$F111=60,H56+H63,IF(I_ACQUISTI!$F111=90,G56+G63,F56+F63))))</f>
        <v>26153.763570000003</v>
      </c>
      <c r="K70" s="143">
        <f>+IF(I_ACQUISTI!$F111=0,M_ACQUISTI!K56+M_ACQUISTI!K63,IF(I_ACQUISTI!$F111=30,J56+J63,IF(I_ACQUISTI!$F111=60,I56+I63,IF(I_ACQUISTI!$F111=90,H56+H63,G56+G63))))</f>
        <v>26170.949970000005</v>
      </c>
      <c r="L70" s="143">
        <f>+IF(I_ACQUISTI!$F111=0,M_ACQUISTI!L56+M_ACQUISTI!L63,IF(I_ACQUISTI!$F111=30,K56+K63,IF(I_ACQUISTI!$F111=60,J56+J63,IF(I_ACQUISTI!$F111=90,I56+I63,H56+H63))))</f>
        <v>26187.581969999999</v>
      </c>
      <c r="M70" s="143">
        <f>+IF(I_ACQUISTI!$F111=0,M_ACQUISTI!M56+M_ACQUISTI!M63,IF(I_ACQUISTI!$F111=30,L56+L63,IF(I_ACQUISTI!$F111=60,K56+K63,IF(I_ACQUISTI!$F111=90,J56+J63,I56+I63))))</f>
        <v>26204.768370000005</v>
      </c>
      <c r="N70" s="143">
        <f>+IF(I_ACQUISTI!$F111=0,M_ACQUISTI!N56+M_ACQUISTI!N63,IF(I_ACQUISTI!$F111=30,M56+M63,IF(I_ACQUISTI!$F111=60,L56+L63,IF(I_ACQUISTI!$F111=90,K56+K63,J56+J63))))</f>
        <v>26221.400369999999</v>
      </c>
      <c r="O70" s="143">
        <f>+IF(I_ACQUISTI!$F111=0,M_ACQUISTI!O56+M_ACQUISTI!O63,IF(I_ACQUISTI!$F111=30,N56+N63,IF(I_ACQUISTI!$F111=60,M56+M63,IF(I_ACQUISTI!$F111=90,L56+L63,K56+K63))))</f>
        <v>26238.586770000002</v>
      </c>
      <c r="P70" s="143">
        <f>+IF(I_ACQUISTI!$F111=0,M_ACQUISTI!P56+M_ACQUISTI!P63,IF(I_ACQUISTI!$F111=30,O56+O63,IF(I_ACQUISTI!$F111=60,N56+N63,IF(I_ACQUISTI!$F111=90,M56+M63,L56+L63))))</f>
        <v>26255.773170000004</v>
      </c>
      <c r="Q70" s="143">
        <f>+IF(I_ACQUISTI!$F111=0,M_ACQUISTI!Q56+M_ACQUISTI!Q63,IF(I_ACQUISTI!$F111=30,P56+P63,IF(I_ACQUISTI!$F111=60,O56+O63,IF(I_ACQUISTI!$F111=90,N56+N63,M56+M63))))</f>
        <v>26271.296370000004</v>
      </c>
      <c r="R70" s="143">
        <f>+IF(I_ACQUISTI!$F111=0,M_ACQUISTI!R56+M_ACQUISTI!R63,IF(I_ACQUISTI!$F111=30,Q56+Q63,IF(I_ACQUISTI!$F111=60,P56+P63,IF(I_ACQUISTI!$F111=90,O56+O63,N56+N63))))</f>
        <v>26288.482769999999</v>
      </c>
      <c r="S70" s="143">
        <f>+IF(I_ACQUISTI!$F111=0,M_ACQUISTI!S56+M_ACQUISTI!S63,IF(I_ACQUISTI!$F111=30,R56+R63,IF(I_ACQUISTI!$F111=60,Q56+Q63,IF(I_ACQUISTI!$F111=90,P56+P63,O56+O63))))</f>
        <v>26305.114770000004</v>
      </c>
      <c r="T70" s="143">
        <f>+IF(I_ACQUISTI!$F111=0,M_ACQUISTI!T56+M_ACQUISTI!T63,IF(I_ACQUISTI!$F111=30,S56+S63,IF(I_ACQUISTI!$F111=60,R56+R63,IF(I_ACQUISTI!$F111=90,Q56+Q63,P56+P63))))</f>
        <v>26322.301170000002</v>
      </c>
      <c r="U70" s="143">
        <f>+IF(I_ACQUISTI!$F111=0,M_ACQUISTI!U56+M_ACQUISTI!U63,IF(I_ACQUISTI!$F111=30,T56+T63,IF(I_ACQUISTI!$F111=60,S56+S63,IF(I_ACQUISTI!$F111=90,R56+R63,Q56+Q63))))</f>
        <v>26338.93317</v>
      </c>
      <c r="V70" s="143">
        <f>+IF(I_ACQUISTI!$F111=0,M_ACQUISTI!V56+M_ACQUISTI!V63,IF(I_ACQUISTI!$F111=30,U56+U63,IF(I_ACQUISTI!$F111=60,T56+T63,IF(I_ACQUISTI!$F111=90,S56+S63,R56+R63))))</f>
        <v>26356.119570000003</v>
      </c>
      <c r="W70" s="143">
        <f>+IF(I_ACQUISTI!$F111=0,M_ACQUISTI!W56+M_ACQUISTI!W63,IF(I_ACQUISTI!$F111=30,V56+V63,IF(I_ACQUISTI!$F111=60,U56+U63,IF(I_ACQUISTI!$F111=90,T56+T63,S56+S63))))</f>
        <v>26373.305970000005</v>
      </c>
      <c r="X70" s="143">
        <f>+IF(I_ACQUISTI!$F111=0,M_ACQUISTI!X56+M_ACQUISTI!X63,IF(I_ACQUISTI!$F111=30,W56+W63,IF(I_ACQUISTI!$F111=60,V56+V63,IF(I_ACQUISTI!$F111=90,U56+U63,T56+T63))))</f>
        <v>26389.937969999999</v>
      </c>
      <c r="Y70" s="143">
        <f>+IF(I_ACQUISTI!$F111=0,M_ACQUISTI!Y56+M_ACQUISTI!Y63,IF(I_ACQUISTI!$F111=30,X56+X63,IF(I_ACQUISTI!$F111=60,W56+W63,IF(I_ACQUISTI!$F111=90,V56+V63,U56+U63))))</f>
        <v>26407.124370000005</v>
      </c>
      <c r="Z70" s="143">
        <f>+IF(I_ACQUISTI!$F111=0,M_ACQUISTI!Z56+M_ACQUISTI!Z63,IF(I_ACQUISTI!$F111=30,Y56+Y63,IF(I_ACQUISTI!$F111=60,X56+X63,IF(I_ACQUISTI!$F111=90,W56+W63,V56+V63))))</f>
        <v>26423.756370000006</v>
      </c>
      <c r="AA70" s="143">
        <f>+IF(I_ACQUISTI!$F111=0,M_ACQUISTI!AA56+M_ACQUISTI!AA63,IF(I_ACQUISTI!$F111=30,Z56+Z63,IF(I_ACQUISTI!$F111=60,Y56+Y63,IF(I_ACQUISTI!$F111=90,X56+X63,W56+W63))))</f>
        <v>26440.942770000001</v>
      </c>
      <c r="AB70" s="143">
        <f>+IF(I_ACQUISTI!$F111=0,M_ACQUISTI!AB56+M_ACQUISTI!AB63,IF(I_ACQUISTI!$F111=30,AA56+AA63,IF(I_ACQUISTI!$F111=60,Z56+Z63,IF(I_ACQUISTI!$F111=90,Y56+Y63,X56+X63))))</f>
        <v>26458.12917</v>
      </c>
      <c r="AC70" s="143">
        <f>+IF(I_ACQUISTI!$F111=0,M_ACQUISTI!AC56+M_ACQUISTI!AC63,IF(I_ACQUISTI!$F111=30,AB56+AB63,IF(I_ACQUISTI!$F111=60,AA56+AA63,IF(I_ACQUISTI!$F111=90,Z56+Z63,Y56+Y63))))</f>
        <v>26473.652370000003</v>
      </c>
      <c r="AD70" s="143">
        <f>+IF(I_ACQUISTI!$F111=0,M_ACQUISTI!AD56+M_ACQUISTI!AD63,IF(I_ACQUISTI!$F111=30,AC56+AC63,IF(I_ACQUISTI!$F111=60,AB56+AB63,IF(I_ACQUISTI!$F111=90,AA56+AA63,Z56+Z63))))</f>
        <v>26490.838770000002</v>
      </c>
      <c r="AE70" s="143">
        <f>+IF(I_ACQUISTI!$F111=0,M_ACQUISTI!AE56+M_ACQUISTI!AE63,IF(I_ACQUISTI!$F111=30,AD56+AD63,IF(I_ACQUISTI!$F111=60,AC56+AC63,IF(I_ACQUISTI!$F111=90,AB56+AB63,AA56+AA63))))</f>
        <v>26507.47077</v>
      </c>
      <c r="AF70" s="143">
        <f>+IF(I_ACQUISTI!$F111=0,M_ACQUISTI!AF56+M_ACQUISTI!AF63,IF(I_ACQUISTI!$F111=30,AE56+AE63,IF(I_ACQUISTI!$F111=60,AD56+AD63,IF(I_ACQUISTI!$F111=90,AC56+AC63,AB56+AB63))))</f>
        <v>26524.657170000002</v>
      </c>
      <c r="AG70" s="143">
        <f>+IF(I_ACQUISTI!$F111=0,M_ACQUISTI!AG56+M_ACQUISTI!AG63,IF(I_ACQUISTI!$F111=30,AF56+AF63,IF(I_ACQUISTI!$F111=60,AE56+AE63,IF(I_ACQUISTI!$F111=90,AD56+AD63,AC56+AC63))))</f>
        <v>26541.28917</v>
      </c>
      <c r="AH70" s="143">
        <f>+IF(I_ACQUISTI!$F111=0,M_ACQUISTI!AH56+M_ACQUISTI!AH63,IF(I_ACQUISTI!$F111=30,AG56+AG63,IF(I_ACQUISTI!$F111=60,AF56+AF63,IF(I_ACQUISTI!$F111=90,AE56+AE63,AD56+AD63))))</f>
        <v>26558.475569999999</v>
      </c>
      <c r="AI70" s="143">
        <f>+IF(I_ACQUISTI!$F111=0,M_ACQUISTI!AI56+M_ACQUISTI!AI63,IF(I_ACQUISTI!$F111=30,AH56+AH63,IF(I_ACQUISTI!$F111=60,AG56+AG63,IF(I_ACQUISTI!$F111=90,AF56+AF63,AE56+AE63))))</f>
        <v>26575.661970000005</v>
      </c>
      <c r="AJ70" s="143">
        <f>+IF(I_ACQUISTI!$F111=0,M_ACQUISTI!AJ56+M_ACQUISTI!AJ63,IF(I_ACQUISTI!$F111=30,AI56+AI63,IF(I_ACQUISTI!$F111=60,AH56+AH63,IF(I_ACQUISTI!$F111=90,AG56+AG63,AF56+AF63))))</f>
        <v>26592.293969999999</v>
      </c>
      <c r="AK70" s="143">
        <f>+IF(I_ACQUISTI!$F111=0,M_ACQUISTI!AK56+M_ACQUISTI!AK63,IF(I_ACQUISTI!$F111=30,AJ56+AJ63,IF(I_ACQUISTI!$F111=60,AI56+AI63,IF(I_ACQUISTI!$F111=90,AH56+AH63,AG56+AG63))))</f>
        <v>26609.480370000001</v>
      </c>
      <c r="AL70" s="143">
        <f>+IF(I_ACQUISTI!$F111=0,M_ACQUISTI!AL56+M_ACQUISTI!AL63,IF(I_ACQUISTI!$F111=30,AK56+AK63,IF(I_ACQUISTI!$F111=60,AJ56+AJ63,IF(I_ACQUISTI!$F111=90,AI56+AI63,AH56+AH63))))</f>
        <v>26626.112370000006</v>
      </c>
      <c r="AM70" s="143">
        <f>+IF(I_ACQUISTI!$F111=0,M_ACQUISTI!AM56+M_ACQUISTI!AM63,IF(I_ACQUISTI!$F111=30,AL56+AL63,IF(I_ACQUISTI!$F111=60,AK56+AK63,IF(I_ACQUISTI!$F111=90,AJ56+AJ63,AI56+AI63))))</f>
        <v>26643.298770000005</v>
      </c>
    </row>
    <row r="71" spans="3:39" x14ac:dyDescent="0.25">
      <c r="C71" s="28" t="str">
        <f>+C64</f>
        <v>FORNITORE 2</v>
      </c>
      <c r="D71" s="143">
        <f>+IF(I_ACQUISTI!$F112=0,M_ACQUISTI!D57+M_ACQUISTI!D64,0)</f>
        <v>21710.718975</v>
      </c>
      <c r="E71" s="143">
        <f>+IF(I_ACQUISTI!$F112=0,M_ACQUISTI!E57+M_ACQUISTI!E64,IF(I_ACQUISTI!$F112=30,D57+D64,0))</f>
        <v>21724.116975000001</v>
      </c>
      <c r="F71" s="143">
        <f>+IF(I_ACQUISTI!$F112=0,M_ACQUISTI!F57+M_ACQUISTI!F64,IF(I_ACQUISTI!$F112=30,E57+E64,IF(I_ACQUISTI!$F112=60,D57+D64,0)))</f>
        <v>21738.438975000001</v>
      </c>
      <c r="G71" s="143">
        <f>+IF(I_ACQUISTI!$F112=0,M_ACQUISTI!G57+M_ACQUISTI!G64,IF(I_ACQUISTI!$F112=30,F57+F64,IF(I_ACQUISTI!$F112=60,E57+E64,IF(I_ACQUISTI!$F112=90,D57+D64,0))))</f>
        <v>21752.298975000005</v>
      </c>
      <c r="H71" s="143">
        <f>+IF(I_ACQUISTI!$F112=0,M_ACQUISTI!H57+M_ACQUISTI!H64,IF(I_ACQUISTI!$F112=30,G57+G64,IF(I_ACQUISTI!$F112=60,F57+F64,IF(I_ACQUISTI!$F112=90,E57+E64,D57+D64))))</f>
        <v>21766.620975000005</v>
      </c>
      <c r="I71" s="143">
        <f>+IF(I_ACQUISTI!$F112=0,M_ACQUISTI!I57+M_ACQUISTI!I64,IF(I_ACQUISTI!$F112=30,H57+H64,IF(I_ACQUISTI!$F112=60,G57+G64,IF(I_ACQUISTI!$F112=90,F57+F64,E57+E64))))</f>
        <v>21780.480975000002</v>
      </c>
      <c r="J71" s="143">
        <f>+IF(I_ACQUISTI!$F112=0,M_ACQUISTI!J57+M_ACQUISTI!J64,IF(I_ACQUISTI!$F112=30,I57+I64,IF(I_ACQUISTI!$F112=60,H57+H64,IF(I_ACQUISTI!$F112=90,G57+G64,F57+F64))))</f>
        <v>21794.802975000002</v>
      </c>
      <c r="K71" s="143">
        <f>+IF(I_ACQUISTI!$F112=0,M_ACQUISTI!K57+M_ACQUISTI!K64,IF(I_ACQUISTI!$F112=30,J57+J64,IF(I_ACQUISTI!$F112=60,I57+I64,IF(I_ACQUISTI!$F112=90,H57+H64,G57+G64))))</f>
        <v>21809.124975000002</v>
      </c>
      <c r="L71" s="143">
        <f>+IF(I_ACQUISTI!$F112=0,M_ACQUISTI!L57+M_ACQUISTI!L64,IF(I_ACQUISTI!$F112=30,K57+K64,IF(I_ACQUISTI!$F112=60,J57+J64,IF(I_ACQUISTI!$F112=90,I57+I64,H57+H64))))</f>
        <v>21822.984975000003</v>
      </c>
      <c r="M71" s="143">
        <f>+IF(I_ACQUISTI!$F112=0,M_ACQUISTI!M57+M_ACQUISTI!M64,IF(I_ACQUISTI!$F112=30,L57+L64,IF(I_ACQUISTI!$F112=60,K57+K64,IF(I_ACQUISTI!$F112=90,J57+J64,I57+I64))))</f>
        <v>21837.306975000003</v>
      </c>
      <c r="N71" s="143">
        <f>+IF(I_ACQUISTI!$F112=0,M_ACQUISTI!N57+M_ACQUISTI!N64,IF(I_ACQUISTI!$F112=30,M57+M64,IF(I_ACQUISTI!$F112=60,L57+L64,IF(I_ACQUISTI!$F112=90,K57+K64,J57+J64))))</f>
        <v>21851.166975</v>
      </c>
      <c r="O71" s="143">
        <f>+IF(I_ACQUISTI!$F112=0,M_ACQUISTI!O57+M_ACQUISTI!O64,IF(I_ACQUISTI!$F112=30,N57+N64,IF(I_ACQUISTI!$F112=60,M57+M64,IF(I_ACQUISTI!$F112=90,L57+L64,K57+K64))))</f>
        <v>21865.488975</v>
      </c>
      <c r="P71" s="143">
        <f>+IF(I_ACQUISTI!$F112=0,M_ACQUISTI!P57+M_ACQUISTI!P64,IF(I_ACQUISTI!$F112=30,O57+O64,IF(I_ACQUISTI!$F112=60,N57+N64,IF(I_ACQUISTI!$F112=90,M57+M64,L57+L64))))</f>
        <v>21879.810975</v>
      </c>
      <c r="Q71" s="143">
        <f>+IF(I_ACQUISTI!$F112=0,M_ACQUISTI!Q57+M_ACQUISTI!Q64,IF(I_ACQUISTI!$F112=30,P57+P64,IF(I_ACQUISTI!$F112=60,O57+O64,IF(I_ACQUISTI!$F112=90,N57+N64,M57+M64))))</f>
        <v>21892.746975000005</v>
      </c>
      <c r="R71" s="143">
        <f>+IF(I_ACQUISTI!$F112=0,M_ACQUISTI!R57+M_ACQUISTI!R64,IF(I_ACQUISTI!$F112=30,Q57+Q64,IF(I_ACQUISTI!$F112=60,P57+P64,IF(I_ACQUISTI!$F112=90,O57+O64,N57+N64))))</f>
        <v>21907.068975000002</v>
      </c>
      <c r="S71" s="143">
        <f>+IF(I_ACQUISTI!$F112=0,M_ACQUISTI!S57+M_ACQUISTI!S64,IF(I_ACQUISTI!$F112=30,R57+R64,IF(I_ACQUISTI!$F112=60,Q57+Q64,IF(I_ACQUISTI!$F112=90,P57+P64,O57+O64))))</f>
        <v>21920.928975000003</v>
      </c>
      <c r="T71" s="143">
        <f>+IF(I_ACQUISTI!$F112=0,M_ACQUISTI!T57+M_ACQUISTI!T64,IF(I_ACQUISTI!$F112=30,S57+S64,IF(I_ACQUISTI!$F112=60,R57+R64,IF(I_ACQUISTI!$F112=90,Q57+Q64,P57+P64))))</f>
        <v>21935.250975000003</v>
      </c>
      <c r="U71" s="143">
        <f>+IF(I_ACQUISTI!$F112=0,M_ACQUISTI!U57+M_ACQUISTI!U64,IF(I_ACQUISTI!$F112=30,T57+T64,IF(I_ACQUISTI!$F112=60,S57+S64,IF(I_ACQUISTI!$F112=90,R57+R64,Q57+Q64))))</f>
        <v>21949.110975000003</v>
      </c>
      <c r="V71" s="143">
        <f>+IF(I_ACQUISTI!$F112=0,M_ACQUISTI!V57+M_ACQUISTI!V64,IF(I_ACQUISTI!$F112=30,U57+U64,IF(I_ACQUISTI!$F112=60,T57+T64,IF(I_ACQUISTI!$F112=90,S57+S64,R57+R64))))</f>
        <v>21963.432975000003</v>
      </c>
      <c r="W71" s="143">
        <f>+IF(I_ACQUISTI!$F112=0,M_ACQUISTI!W57+M_ACQUISTI!W64,IF(I_ACQUISTI!$F112=30,V57+V64,IF(I_ACQUISTI!$F112=60,U57+U64,IF(I_ACQUISTI!$F112=90,T57+T64,S57+S64))))</f>
        <v>21977.754975000003</v>
      </c>
      <c r="X71" s="143">
        <f>+IF(I_ACQUISTI!$F112=0,M_ACQUISTI!X57+M_ACQUISTI!X64,IF(I_ACQUISTI!$F112=30,W57+W64,IF(I_ACQUISTI!$F112=60,V57+V64,IF(I_ACQUISTI!$F112=90,U57+U64,T57+T64))))</f>
        <v>21991.614975</v>
      </c>
      <c r="Y71" s="143">
        <f>+IF(I_ACQUISTI!$F112=0,M_ACQUISTI!Y57+M_ACQUISTI!Y64,IF(I_ACQUISTI!$F112=30,X57+X64,IF(I_ACQUISTI!$F112=60,W57+W64,IF(I_ACQUISTI!$F112=90,V57+V64,U57+U64))))</f>
        <v>22005.936975000001</v>
      </c>
      <c r="Z71" s="143">
        <f>+IF(I_ACQUISTI!$F112=0,M_ACQUISTI!Z57+M_ACQUISTI!Z64,IF(I_ACQUISTI!$F112=30,Y57+Y64,IF(I_ACQUISTI!$F112=60,X57+X64,IF(I_ACQUISTI!$F112=90,W57+W64,V57+V64))))</f>
        <v>22019.796975000005</v>
      </c>
      <c r="AA71" s="143">
        <f>+IF(I_ACQUISTI!$F112=0,M_ACQUISTI!AA57+M_ACQUISTI!AA64,IF(I_ACQUISTI!$F112=30,Z57+Z64,IF(I_ACQUISTI!$F112=60,Y57+Y64,IF(I_ACQUISTI!$F112=90,X57+X64,W57+W64))))</f>
        <v>22034.118975000001</v>
      </c>
      <c r="AB71" s="143">
        <f>+IF(I_ACQUISTI!$F112=0,M_ACQUISTI!AB57+M_ACQUISTI!AB64,IF(I_ACQUISTI!$F112=30,AA57+AA64,IF(I_ACQUISTI!$F112=60,Z57+Z64,IF(I_ACQUISTI!$F112=90,Y57+Y64,X57+X64))))</f>
        <v>22048.440975000001</v>
      </c>
      <c r="AC71" s="143">
        <f>+IF(I_ACQUISTI!$F112=0,M_ACQUISTI!AC57+M_ACQUISTI!AC64,IF(I_ACQUISTI!$F112=30,AB57+AB64,IF(I_ACQUISTI!$F112=60,AA57+AA64,IF(I_ACQUISTI!$F112=90,Z57+Z64,Y57+Y64))))</f>
        <v>22061.376975000003</v>
      </c>
      <c r="AD71" s="143">
        <f>+IF(I_ACQUISTI!$F112=0,M_ACQUISTI!AD57+M_ACQUISTI!AD64,IF(I_ACQUISTI!$F112=30,AC57+AC64,IF(I_ACQUISTI!$F112=60,AB57+AB64,IF(I_ACQUISTI!$F112=90,AA57+AA64,Z57+Z64))))</f>
        <v>22075.698975000003</v>
      </c>
      <c r="AE71" s="143">
        <f>+IF(I_ACQUISTI!$F112=0,M_ACQUISTI!AE57+M_ACQUISTI!AE64,IF(I_ACQUISTI!$F112=30,AD57+AD64,IF(I_ACQUISTI!$F112=60,AC57+AC64,IF(I_ACQUISTI!$F112=90,AB57+AB64,AA57+AA64))))</f>
        <v>22089.558975000004</v>
      </c>
      <c r="AF71" s="143">
        <f>+IF(I_ACQUISTI!$F112=0,M_ACQUISTI!AF57+M_ACQUISTI!AF64,IF(I_ACQUISTI!$F112=30,AE57+AE64,IF(I_ACQUISTI!$F112=60,AD57+AD64,IF(I_ACQUISTI!$F112=90,AC57+AC64,AB57+AB64))))</f>
        <v>22103.880975000004</v>
      </c>
      <c r="AG71" s="143">
        <f>+IF(I_ACQUISTI!$F112=0,M_ACQUISTI!AG57+M_ACQUISTI!AG64,IF(I_ACQUISTI!$F112=30,AF57+AF64,IF(I_ACQUISTI!$F112=60,AE57+AE64,IF(I_ACQUISTI!$F112=90,AD57+AD64,AC57+AC64))))</f>
        <v>22117.740975000001</v>
      </c>
      <c r="AH71" s="143">
        <f>+IF(I_ACQUISTI!$F112=0,M_ACQUISTI!AH57+M_ACQUISTI!AH64,IF(I_ACQUISTI!$F112=30,AG57+AG64,IF(I_ACQUISTI!$F112=60,AF57+AF64,IF(I_ACQUISTI!$F112=90,AE57+AE64,AD57+AD64))))</f>
        <v>22132.062975000001</v>
      </c>
      <c r="AI71" s="143">
        <f>+IF(I_ACQUISTI!$F112=0,M_ACQUISTI!AI57+M_ACQUISTI!AI64,IF(I_ACQUISTI!$F112=30,AH57+AH64,IF(I_ACQUISTI!$F112=60,AG57+AG64,IF(I_ACQUISTI!$F112=90,AF57+AF64,AE57+AE64))))</f>
        <v>22146.384975000001</v>
      </c>
      <c r="AJ71" s="143">
        <f>+IF(I_ACQUISTI!$F112=0,M_ACQUISTI!AJ57+M_ACQUISTI!AJ64,IF(I_ACQUISTI!$F112=30,AI57+AI64,IF(I_ACQUISTI!$F112=60,AH57+AH64,IF(I_ACQUISTI!$F112=90,AG57+AG64,AF57+AF64))))</f>
        <v>22160.244975000001</v>
      </c>
      <c r="AK71" s="143">
        <f>+IF(I_ACQUISTI!$F112=0,M_ACQUISTI!AK57+M_ACQUISTI!AK64,IF(I_ACQUISTI!$F112=30,AJ57+AJ64,IF(I_ACQUISTI!$F112=60,AI57+AI64,IF(I_ACQUISTI!$F112=90,AH57+AH64,AG57+AG64))))</f>
        <v>22174.566975000002</v>
      </c>
      <c r="AL71" s="143">
        <f>+IF(I_ACQUISTI!$F112=0,M_ACQUISTI!AL57+M_ACQUISTI!AL64,IF(I_ACQUISTI!$F112=30,AK57+AK64,IF(I_ACQUISTI!$F112=60,AJ57+AJ64,IF(I_ACQUISTI!$F112=90,AI57+AI64,AH57+AH64))))</f>
        <v>22188.426975000002</v>
      </c>
      <c r="AM71" s="143">
        <f>+IF(I_ACQUISTI!$F112=0,M_ACQUISTI!AM57+M_ACQUISTI!AM64,IF(I_ACQUISTI!$F112=30,AL57+AL64,IF(I_ACQUISTI!$F112=60,AK57+AK64,IF(I_ACQUISTI!$F112=90,AJ57+AJ64,AI57+AI64))))</f>
        <v>22202.748975000002</v>
      </c>
    </row>
    <row r="72" spans="3:39" x14ac:dyDescent="0.25">
      <c r="C72" s="28" t="str">
        <f t="shared" ref="C72:C73" si="7">+C65</f>
        <v>FORNITORE 3</v>
      </c>
      <c r="D72" s="143">
        <f>+IF(I_ACQUISTI!$F113=0,M_ACQUISTI!D58+M_ACQUISTI!D65,0)</f>
        <v>17368.57518</v>
      </c>
      <c r="E72" s="143">
        <f>+IF(I_ACQUISTI!$F113=0,M_ACQUISTI!E58+M_ACQUISTI!E65,IF(I_ACQUISTI!$F113=30,D58+D65,0))</f>
        <v>17379.293580000001</v>
      </c>
      <c r="F72" s="143">
        <f>+IF(I_ACQUISTI!$F113=0,M_ACQUISTI!F58+M_ACQUISTI!F65,IF(I_ACQUISTI!$F113=30,E58+E65,IF(I_ACQUISTI!$F113=60,D58+D65,0)))</f>
        <v>17390.751180000003</v>
      </c>
      <c r="G72" s="143">
        <f>+IF(I_ACQUISTI!$F113=0,M_ACQUISTI!G58+M_ACQUISTI!G65,IF(I_ACQUISTI!$F113=30,F58+F65,IF(I_ACQUISTI!$F113=60,E58+E65,IF(I_ACQUISTI!$F113=90,D58+D65,0))))</f>
        <v>17401.839180000006</v>
      </c>
      <c r="H72" s="143">
        <f>+IF(I_ACQUISTI!$F113=0,M_ACQUISTI!H58+M_ACQUISTI!H65,IF(I_ACQUISTI!$F113=30,G58+G65,IF(I_ACQUISTI!$F113=60,F58+F65,IF(I_ACQUISTI!$F113=90,E58+E65,D58+D65))))</f>
        <v>17413.296780000004</v>
      </c>
      <c r="I72" s="143">
        <f>+IF(I_ACQUISTI!$F113=0,M_ACQUISTI!I58+M_ACQUISTI!I65,IF(I_ACQUISTI!$F113=30,H58+H65,IF(I_ACQUISTI!$F113=60,G58+G65,IF(I_ACQUISTI!$F113=90,F58+F65,E58+E65))))</f>
        <v>17424.384780000004</v>
      </c>
      <c r="J72" s="143">
        <f>+IF(I_ACQUISTI!$F113=0,M_ACQUISTI!J58+M_ACQUISTI!J65,IF(I_ACQUISTI!$F113=30,I58+I65,IF(I_ACQUISTI!$F113=60,H58+H65,IF(I_ACQUISTI!$F113=90,G58+G65,F58+F65))))</f>
        <v>17435.842380000002</v>
      </c>
      <c r="K72" s="143">
        <f>+IF(I_ACQUISTI!$F113=0,M_ACQUISTI!K58+M_ACQUISTI!K65,IF(I_ACQUISTI!$F113=30,J58+J65,IF(I_ACQUISTI!$F113=60,I58+I65,IF(I_ACQUISTI!$F113=90,H58+H65,G58+G65))))</f>
        <v>17447.299980000003</v>
      </c>
      <c r="L72" s="143">
        <f>+IF(I_ACQUISTI!$F113=0,M_ACQUISTI!L58+M_ACQUISTI!L65,IF(I_ACQUISTI!$F113=30,K58+K65,IF(I_ACQUISTI!$F113=60,J58+J65,IF(I_ACQUISTI!$F113=90,I58+I65,H58+H65))))</f>
        <v>17458.387980000003</v>
      </c>
      <c r="M72" s="143">
        <f>+IF(I_ACQUISTI!$F113=0,M_ACQUISTI!M58+M_ACQUISTI!M65,IF(I_ACQUISTI!$F113=30,L58+L65,IF(I_ACQUISTI!$F113=60,K58+K65,IF(I_ACQUISTI!$F113=90,J58+J65,I58+I65))))</f>
        <v>17469.845580000005</v>
      </c>
      <c r="N72" s="143">
        <f>+IF(I_ACQUISTI!$F113=0,M_ACQUISTI!N58+M_ACQUISTI!N65,IF(I_ACQUISTI!$F113=30,M58+M65,IF(I_ACQUISTI!$F113=60,L58+L65,IF(I_ACQUISTI!$F113=90,K58+K65,J58+J65))))</f>
        <v>17480.933580000001</v>
      </c>
      <c r="O72" s="143">
        <f>+IF(I_ACQUISTI!$F113=0,M_ACQUISTI!O58+M_ACQUISTI!O65,IF(I_ACQUISTI!$F113=30,N58+N65,IF(I_ACQUISTI!$F113=60,M58+M65,IF(I_ACQUISTI!$F113=90,L58+L65,K58+K65))))</f>
        <v>17492.391180000002</v>
      </c>
      <c r="P72" s="143">
        <f>+IF(I_ACQUISTI!$F113=0,M_ACQUISTI!P58+M_ACQUISTI!P65,IF(I_ACQUISTI!$F113=30,O58+O65,IF(I_ACQUISTI!$F113=60,N58+N65,IF(I_ACQUISTI!$F113=90,M58+M65,L58+L65))))</f>
        <v>17503.84878</v>
      </c>
      <c r="Q72" s="143">
        <f>+IF(I_ACQUISTI!$F113=0,M_ACQUISTI!Q58+M_ACQUISTI!Q65,IF(I_ACQUISTI!$F113=30,P58+P65,IF(I_ACQUISTI!$F113=60,O58+O65,IF(I_ACQUISTI!$F113=90,N58+N65,M58+M65))))</f>
        <v>17514.197580000004</v>
      </c>
      <c r="R72" s="143">
        <f>+IF(I_ACQUISTI!$F113=0,M_ACQUISTI!R58+M_ACQUISTI!R65,IF(I_ACQUISTI!$F113=30,Q58+Q65,IF(I_ACQUISTI!$F113=60,P58+P65,IF(I_ACQUISTI!$F113=90,O58+O65,N58+N65))))</f>
        <v>17525.655180000002</v>
      </c>
      <c r="S72" s="143">
        <f>+IF(I_ACQUISTI!$F113=0,M_ACQUISTI!S58+M_ACQUISTI!S65,IF(I_ACQUISTI!$F113=30,R58+R65,IF(I_ACQUISTI!$F113=60,Q58+Q65,IF(I_ACQUISTI!$F113=90,P58+P65,O58+O65))))</f>
        <v>17536.743180000005</v>
      </c>
      <c r="T72" s="143">
        <f>+IF(I_ACQUISTI!$F113=0,M_ACQUISTI!T58+M_ACQUISTI!T65,IF(I_ACQUISTI!$F113=30,S58+S65,IF(I_ACQUISTI!$F113=60,R58+R65,IF(I_ACQUISTI!$F113=90,Q58+Q65,P58+P65))))</f>
        <v>17548.200780000003</v>
      </c>
      <c r="U72" s="143">
        <f>+IF(I_ACQUISTI!$F113=0,M_ACQUISTI!U58+M_ACQUISTI!U65,IF(I_ACQUISTI!$F113=30,T58+T65,IF(I_ACQUISTI!$F113=60,S58+S65,IF(I_ACQUISTI!$F113=90,R58+R65,Q58+Q65))))</f>
        <v>17559.288780000003</v>
      </c>
      <c r="V72" s="143">
        <f>+IF(I_ACQUISTI!$F113=0,M_ACQUISTI!V58+M_ACQUISTI!V65,IF(I_ACQUISTI!$F113=30,U58+U65,IF(I_ACQUISTI!$F113=60,T58+T65,IF(I_ACQUISTI!$F113=90,S58+S65,R58+R65))))</f>
        <v>17570.746380000004</v>
      </c>
      <c r="W72" s="143">
        <f>+IF(I_ACQUISTI!$F113=0,M_ACQUISTI!W58+M_ACQUISTI!W65,IF(I_ACQUISTI!$F113=30,V58+V65,IF(I_ACQUISTI!$F113=60,U58+U65,IF(I_ACQUISTI!$F113=90,T58+T65,S58+S65))))</f>
        <v>17582.203980000006</v>
      </c>
      <c r="X72" s="143">
        <f>+IF(I_ACQUISTI!$F113=0,M_ACQUISTI!X58+M_ACQUISTI!X65,IF(I_ACQUISTI!$F113=30,W58+W65,IF(I_ACQUISTI!$F113=60,V58+V65,IF(I_ACQUISTI!$F113=90,U58+U65,T58+T65))))</f>
        <v>17593.291980000002</v>
      </c>
      <c r="Y72" s="143">
        <f>+IF(I_ACQUISTI!$F113=0,M_ACQUISTI!Y58+M_ACQUISTI!Y65,IF(I_ACQUISTI!$F113=30,X58+X65,IF(I_ACQUISTI!$F113=60,W58+W65,IF(I_ACQUISTI!$F113=90,V58+V65,U58+U65))))</f>
        <v>17604.749580000003</v>
      </c>
      <c r="Z72" s="143">
        <f>+IF(I_ACQUISTI!$F113=0,M_ACQUISTI!Z58+M_ACQUISTI!Z65,IF(I_ACQUISTI!$F113=30,Y58+Y65,IF(I_ACQUISTI!$F113=60,X58+X65,IF(I_ACQUISTI!$F113=90,W58+W65,V58+V65))))</f>
        <v>17615.837580000007</v>
      </c>
      <c r="AA72" s="143">
        <f>+IF(I_ACQUISTI!$F113=0,M_ACQUISTI!AA58+M_ACQUISTI!AA65,IF(I_ACQUISTI!$F113=30,Z58+Z65,IF(I_ACQUISTI!$F113=60,Y58+Y65,IF(I_ACQUISTI!$F113=90,X58+X65,W58+W65))))</f>
        <v>17627.295180000001</v>
      </c>
      <c r="AB72" s="143">
        <f>+IF(I_ACQUISTI!$F113=0,M_ACQUISTI!AB58+M_ACQUISTI!AB65,IF(I_ACQUISTI!$F113=30,AA58+AA65,IF(I_ACQUISTI!$F113=60,Z58+Z65,IF(I_ACQUISTI!$F113=90,Y58+Y65,X58+X65))))</f>
        <v>17638.752780000003</v>
      </c>
      <c r="AC72" s="143">
        <f>+IF(I_ACQUISTI!$F113=0,M_ACQUISTI!AC58+M_ACQUISTI!AC65,IF(I_ACQUISTI!$F113=30,AB58+AB65,IF(I_ACQUISTI!$F113=60,AA58+AA65,IF(I_ACQUISTI!$F113=90,Z58+Z65,Y58+Y65))))</f>
        <v>17649.101580000006</v>
      </c>
      <c r="AD72" s="143">
        <f>+IF(I_ACQUISTI!$F113=0,M_ACQUISTI!AD58+M_ACQUISTI!AD65,IF(I_ACQUISTI!$F113=30,AC58+AC65,IF(I_ACQUISTI!$F113=60,AB58+AB65,IF(I_ACQUISTI!$F113=90,AA58+AA65,Z58+Z65))))</f>
        <v>17660.559180000004</v>
      </c>
      <c r="AE72" s="143">
        <f>+IF(I_ACQUISTI!$F113=0,M_ACQUISTI!AE58+M_ACQUISTI!AE65,IF(I_ACQUISTI!$F113=30,AD58+AD65,IF(I_ACQUISTI!$F113=60,AC58+AC65,IF(I_ACQUISTI!$F113=90,AB58+AB65,AA58+AA65))))</f>
        <v>17671.647180000004</v>
      </c>
      <c r="AF72" s="143">
        <f>+IF(I_ACQUISTI!$F113=0,M_ACQUISTI!AF58+M_ACQUISTI!AF65,IF(I_ACQUISTI!$F113=30,AE58+AE65,IF(I_ACQUISTI!$F113=60,AD58+AD65,IF(I_ACQUISTI!$F113=90,AC58+AC65,AB58+AB65))))</f>
        <v>17683.104780000001</v>
      </c>
      <c r="AG72" s="143">
        <f>+IF(I_ACQUISTI!$F113=0,M_ACQUISTI!AG58+M_ACQUISTI!AG65,IF(I_ACQUISTI!$F113=30,AF58+AF65,IF(I_ACQUISTI!$F113=60,AE58+AE65,IF(I_ACQUISTI!$F113=90,AD58+AD65,AC58+AC65))))</f>
        <v>17694.192780000001</v>
      </c>
      <c r="AH72" s="143">
        <f>+IF(I_ACQUISTI!$F113=0,M_ACQUISTI!AH58+M_ACQUISTI!AH65,IF(I_ACQUISTI!$F113=30,AG58+AG65,IF(I_ACQUISTI!$F113=60,AF58+AF65,IF(I_ACQUISTI!$F113=90,AE58+AE65,AD58+AD65))))</f>
        <v>17705.650380000003</v>
      </c>
      <c r="AI72" s="143">
        <f>+IF(I_ACQUISTI!$F113=0,M_ACQUISTI!AI58+M_ACQUISTI!AI65,IF(I_ACQUISTI!$F113=30,AH58+AH65,IF(I_ACQUISTI!$F113=60,AG58+AG65,IF(I_ACQUISTI!$F113=90,AF58+AF65,AE58+AE65))))</f>
        <v>17717.107980000004</v>
      </c>
      <c r="AJ72" s="143">
        <f>+IF(I_ACQUISTI!$F113=0,M_ACQUISTI!AJ58+M_ACQUISTI!AJ65,IF(I_ACQUISTI!$F113=30,AI58+AI65,IF(I_ACQUISTI!$F113=60,AH58+AH65,IF(I_ACQUISTI!$F113=90,AG58+AG65,AF58+AF65))))</f>
        <v>17728.19598</v>
      </c>
      <c r="AK72" s="143">
        <f>+IF(I_ACQUISTI!$F113=0,M_ACQUISTI!AK58+M_ACQUISTI!AK65,IF(I_ACQUISTI!$F113=30,AJ58+AJ65,IF(I_ACQUISTI!$F113=60,AI58+AI65,IF(I_ACQUISTI!$F113=90,AH58+AH65,AG58+AG65))))</f>
        <v>17739.653580000002</v>
      </c>
      <c r="AL72" s="143">
        <f>+IF(I_ACQUISTI!$F113=0,M_ACQUISTI!AL58+M_ACQUISTI!AL65,IF(I_ACQUISTI!$F113=30,AK58+AK65,IF(I_ACQUISTI!$F113=60,AJ58+AJ65,IF(I_ACQUISTI!$F113=90,AI58+AI65,AH58+AH65))))</f>
        <v>17750.741580000005</v>
      </c>
      <c r="AM72" s="143">
        <f>+IF(I_ACQUISTI!$F113=0,M_ACQUISTI!AM58+M_ACQUISTI!AM65,IF(I_ACQUISTI!$F113=30,AL58+AL65,IF(I_ACQUISTI!$F113=60,AK58+AK65,IF(I_ACQUISTI!$F113=90,AJ58+AJ65,AI58+AI65))))</f>
        <v>17762.199180000003</v>
      </c>
    </row>
    <row r="73" spans="3:39" x14ac:dyDescent="0.25">
      <c r="C73" s="28" t="str">
        <f t="shared" si="7"/>
        <v>FORNITORE 4</v>
      </c>
      <c r="D73" s="143">
        <f>+IF(I_ACQUISTI!$F114=0,M_ACQUISTI!D59+M_ACQUISTI!D66,0)</f>
        <v>21710.718975</v>
      </c>
      <c r="E73" s="143">
        <f>+IF(I_ACQUISTI!$F114=0,M_ACQUISTI!E59+M_ACQUISTI!E66,IF(I_ACQUISTI!$F114=30,D59+D66,0))</f>
        <v>21724.116975000001</v>
      </c>
      <c r="F73" s="143">
        <f>+IF(I_ACQUISTI!$F114=0,M_ACQUISTI!F59+M_ACQUISTI!F66,IF(I_ACQUISTI!$F114=30,E59+E66,IF(I_ACQUISTI!$F114=60,D59+D66,0)))</f>
        <v>21738.438975000001</v>
      </c>
      <c r="G73" s="143">
        <f>+IF(I_ACQUISTI!$F114=0,M_ACQUISTI!G59+M_ACQUISTI!G66,IF(I_ACQUISTI!$F114=30,F59+F66,IF(I_ACQUISTI!$F114=60,E59+E66,IF(I_ACQUISTI!$F114=90,D59+D66,0))))</f>
        <v>21752.298975000005</v>
      </c>
      <c r="H73" s="143">
        <f>+IF(I_ACQUISTI!$F114=0,M_ACQUISTI!H59+M_ACQUISTI!H66,IF(I_ACQUISTI!$F114=30,G59+G66,IF(I_ACQUISTI!$F114=60,F59+F66,IF(I_ACQUISTI!$F114=90,E59+E66,D59+D66))))</f>
        <v>21766.620975000005</v>
      </c>
      <c r="I73" s="143">
        <f>+IF(I_ACQUISTI!$F114=0,M_ACQUISTI!I59+M_ACQUISTI!I66,IF(I_ACQUISTI!$F114=30,H59+H66,IF(I_ACQUISTI!$F114=60,G59+G66,IF(I_ACQUISTI!$F114=90,F59+F66,E59+E66))))</f>
        <v>21780.480975000002</v>
      </c>
      <c r="J73" s="143">
        <f>+IF(I_ACQUISTI!$F114=0,M_ACQUISTI!J59+M_ACQUISTI!J66,IF(I_ACQUISTI!$F114=30,I59+I66,IF(I_ACQUISTI!$F114=60,H59+H66,IF(I_ACQUISTI!$F114=90,G59+G66,F59+F66))))</f>
        <v>21794.802975000002</v>
      </c>
      <c r="K73" s="143">
        <f>+IF(I_ACQUISTI!$F114=0,M_ACQUISTI!K59+M_ACQUISTI!K66,IF(I_ACQUISTI!$F114=30,J59+J66,IF(I_ACQUISTI!$F114=60,I59+I66,IF(I_ACQUISTI!$F114=90,H59+H66,G59+G66))))</f>
        <v>21809.124975000002</v>
      </c>
      <c r="L73" s="143">
        <f>+IF(I_ACQUISTI!$F114=0,M_ACQUISTI!L59+M_ACQUISTI!L66,IF(I_ACQUISTI!$F114=30,K59+K66,IF(I_ACQUISTI!$F114=60,J59+J66,IF(I_ACQUISTI!$F114=90,I59+I66,H59+H66))))</f>
        <v>21822.984975000003</v>
      </c>
      <c r="M73" s="143">
        <f>+IF(I_ACQUISTI!$F114=0,M_ACQUISTI!M59+M_ACQUISTI!M66,IF(I_ACQUISTI!$F114=30,L59+L66,IF(I_ACQUISTI!$F114=60,K59+K66,IF(I_ACQUISTI!$F114=90,J59+J66,I59+I66))))</f>
        <v>21837.306975000003</v>
      </c>
      <c r="N73" s="143">
        <f>+IF(I_ACQUISTI!$F114=0,M_ACQUISTI!N59+M_ACQUISTI!N66,IF(I_ACQUISTI!$F114=30,M59+M66,IF(I_ACQUISTI!$F114=60,L59+L66,IF(I_ACQUISTI!$F114=90,K59+K66,J59+J66))))</f>
        <v>21851.166975</v>
      </c>
      <c r="O73" s="143">
        <f>+IF(I_ACQUISTI!$F114=0,M_ACQUISTI!O59+M_ACQUISTI!O66,IF(I_ACQUISTI!$F114=30,N59+N66,IF(I_ACQUISTI!$F114=60,M59+M66,IF(I_ACQUISTI!$F114=90,L59+L66,K59+K66))))</f>
        <v>21865.488975</v>
      </c>
      <c r="P73" s="143">
        <f>+IF(I_ACQUISTI!$F114=0,M_ACQUISTI!P59+M_ACQUISTI!P66,IF(I_ACQUISTI!$F114=30,O59+O66,IF(I_ACQUISTI!$F114=60,N59+N66,IF(I_ACQUISTI!$F114=90,M59+M66,L59+L66))))</f>
        <v>21879.810975</v>
      </c>
      <c r="Q73" s="143">
        <f>+IF(I_ACQUISTI!$F114=0,M_ACQUISTI!Q59+M_ACQUISTI!Q66,IF(I_ACQUISTI!$F114=30,P59+P66,IF(I_ACQUISTI!$F114=60,O59+O66,IF(I_ACQUISTI!$F114=90,N59+N66,M59+M66))))</f>
        <v>21892.746975000005</v>
      </c>
      <c r="R73" s="143">
        <f>+IF(I_ACQUISTI!$F114=0,M_ACQUISTI!R59+M_ACQUISTI!R66,IF(I_ACQUISTI!$F114=30,Q59+Q66,IF(I_ACQUISTI!$F114=60,P59+P66,IF(I_ACQUISTI!$F114=90,O59+O66,N59+N66))))</f>
        <v>21907.068975000002</v>
      </c>
      <c r="S73" s="143">
        <f>+IF(I_ACQUISTI!$F114=0,M_ACQUISTI!S59+M_ACQUISTI!S66,IF(I_ACQUISTI!$F114=30,R59+R66,IF(I_ACQUISTI!$F114=60,Q59+Q66,IF(I_ACQUISTI!$F114=90,P59+P66,O59+O66))))</f>
        <v>21920.928975000003</v>
      </c>
      <c r="T73" s="143">
        <f>+IF(I_ACQUISTI!$F114=0,M_ACQUISTI!T59+M_ACQUISTI!T66,IF(I_ACQUISTI!$F114=30,S59+S66,IF(I_ACQUISTI!$F114=60,R59+R66,IF(I_ACQUISTI!$F114=90,Q59+Q66,P59+P66))))</f>
        <v>21935.250975000003</v>
      </c>
      <c r="U73" s="143">
        <f>+IF(I_ACQUISTI!$F114=0,M_ACQUISTI!U59+M_ACQUISTI!U66,IF(I_ACQUISTI!$F114=30,T59+T66,IF(I_ACQUISTI!$F114=60,S59+S66,IF(I_ACQUISTI!$F114=90,R59+R66,Q59+Q66))))</f>
        <v>21949.110975000003</v>
      </c>
      <c r="V73" s="143">
        <f>+IF(I_ACQUISTI!$F114=0,M_ACQUISTI!V59+M_ACQUISTI!V66,IF(I_ACQUISTI!$F114=30,U59+U66,IF(I_ACQUISTI!$F114=60,T59+T66,IF(I_ACQUISTI!$F114=90,S59+S66,R59+R66))))</f>
        <v>21963.432975000003</v>
      </c>
      <c r="W73" s="143">
        <f>+IF(I_ACQUISTI!$F114=0,M_ACQUISTI!W59+M_ACQUISTI!W66,IF(I_ACQUISTI!$F114=30,V59+V66,IF(I_ACQUISTI!$F114=60,U59+U66,IF(I_ACQUISTI!$F114=90,T59+T66,S59+S66))))</f>
        <v>21977.754975000003</v>
      </c>
      <c r="X73" s="143">
        <f>+IF(I_ACQUISTI!$F114=0,M_ACQUISTI!X59+M_ACQUISTI!X66,IF(I_ACQUISTI!$F114=30,W59+W66,IF(I_ACQUISTI!$F114=60,V59+V66,IF(I_ACQUISTI!$F114=90,U59+U66,T59+T66))))</f>
        <v>21991.614975</v>
      </c>
      <c r="Y73" s="143">
        <f>+IF(I_ACQUISTI!$F114=0,M_ACQUISTI!Y59+M_ACQUISTI!Y66,IF(I_ACQUISTI!$F114=30,X59+X66,IF(I_ACQUISTI!$F114=60,W59+W66,IF(I_ACQUISTI!$F114=90,V59+V66,U59+U66))))</f>
        <v>22005.936975000001</v>
      </c>
      <c r="Z73" s="143">
        <f>+IF(I_ACQUISTI!$F114=0,M_ACQUISTI!Z59+M_ACQUISTI!Z66,IF(I_ACQUISTI!$F114=30,Y59+Y66,IF(I_ACQUISTI!$F114=60,X59+X66,IF(I_ACQUISTI!$F114=90,W59+W66,V59+V66))))</f>
        <v>22019.796975000005</v>
      </c>
      <c r="AA73" s="143">
        <f>+IF(I_ACQUISTI!$F114=0,M_ACQUISTI!AA59+M_ACQUISTI!AA66,IF(I_ACQUISTI!$F114=30,Z59+Z66,IF(I_ACQUISTI!$F114=60,Y59+Y66,IF(I_ACQUISTI!$F114=90,X59+X66,W59+W66))))</f>
        <v>22034.118975000001</v>
      </c>
      <c r="AB73" s="143">
        <f>+IF(I_ACQUISTI!$F114=0,M_ACQUISTI!AB59+M_ACQUISTI!AB66,IF(I_ACQUISTI!$F114=30,AA59+AA66,IF(I_ACQUISTI!$F114=60,Z59+Z66,IF(I_ACQUISTI!$F114=90,Y59+Y66,X59+X66))))</f>
        <v>22048.440975000001</v>
      </c>
      <c r="AC73" s="143">
        <f>+IF(I_ACQUISTI!$F114=0,M_ACQUISTI!AC59+M_ACQUISTI!AC66,IF(I_ACQUISTI!$F114=30,AB59+AB66,IF(I_ACQUISTI!$F114=60,AA59+AA66,IF(I_ACQUISTI!$F114=90,Z59+Z66,Y59+Y66))))</f>
        <v>22061.376975000003</v>
      </c>
      <c r="AD73" s="143">
        <f>+IF(I_ACQUISTI!$F114=0,M_ACQUISTI!AD59+M_ACQUISTI!AD66,IF(I_ACQUISTI!$F114=30,AC59+AC66,IF(I_ACQUISTI!$F114=60,AB59+AB66,IF(I_ACQUISTI!$F114=90,AA59+AA66,Z59+Z66))))</f>
        <v>22075.698975000003</v>
      </c>
      <c r="AE73" s="143">
        <f>+IF(I_ACQUISTI!$F114=0,M_ACQUISTI!AE59+M_ACQUISTI!AE66,IF(I_ACQUISTI!$F114=30,AD59+AD66,IF(I_ACQUISTI!$F114=60,AC59+AC66,IF(I_ACQUISTI!$F114=90,AB59+AB66,AA59+AA66))))</f>
        <v>22089.558975000004</v>
      </c>
      <c r="AF73" s="143">
        <f>+IF(I_ACQUISTI!$F114=0,M_ACQUISTI!AF59+M_ACQUISTI!AF66,IF(I_ACQUISTI!$F114=30,AE59+AE66,IF(I_ACQUISTI!$F114=60,AD59+AD66,IF(I_ACQUISTI!$F114=90,AC59+AC66,AB59+AB66))))</f>
        <v>22103.880975000004</v>
      </c>
      <c r="AG73" s="143">
        <f>+IF(I_ACQUISTI!$F114=0,M_ACQUISTI!AG59+M_ACQUISTI!AG66,IF(I_ACQUISTI!$F114=30,AF59+AF66,IF(I_ACQUISTI!$F114=60,AE59+AE66,IF(I_ACQUISTI!$F114=90,AD59+AD66,AC59+AC66))))</f>
        <v>22117.740975000001</v>
      </c>
      <c r="AH73" s="143">
        <f>+IF(I_ACQUISTI!$F114=0,M_ACQUISTI!AH59+M_ACQUISTI!AH66,IF(I_ACQUISTI!$F114=30,AG59+AG66,IF(I_ACQUISTI!$F114=60,AF59+AF66,IF(I_ACQUISTI!$F114=90,AE59+AE66,AD59+AD66))))</f>
        <v>22132.062975000001</v>
      </c>
      <c r="AI73" s="143">
        <f>+IF(I_ACQUISTI!$F114=0,M_ACQUISTI!AI59+M_ACQUISTI!AI66,IF(I_ACQUISTI!$F114=30,AH59+AH66,IF(I_ACQUISTI!$F114=60,AG59+AG66,IF(I_ACQUISTI!$F114=90,AF59+AF66,AE59+AE66))))</f>
        <v>22146.384975000001</v>
      </c>
      <c r="AJ73" s="143">
        <f>+IF(I_ACQUISTI!$F114=0,M_ACQUISTI!AJ59+M_ACQUISTI!AJ66,IF(I_ACQUISTI!$F114=30,AI59+AI66,IF(I_ACQUISTI!$F114=60,AH59+AH66,IF(I_ACQUISTI!$F114=90,AG59+AG66,AF59+AF66))))</f>
        <v>22160.244975000001</v>
      </c>
      <c r="AK73" s="143">
        <f>+IF(I_ACQUISTI!$F114=0,M_ACQUISTI!AK59+M_ACQUISTI!AK66,IF(I_ACQUISTI!$F114=30,AJ59+AJ66,IF(I_ACQUISTI!$F114=60,AI59+AI66,IF(I_ACQUISTI!$F114=90,AH59+AH66,AG59+AG66))))</f>
        <v>22174.566975000002</v>
      </c>
      <c r="AL73" s="143">
        <f>+IF(I_ACQUISTI!$F114=0,M_ACQUISTI!AL59+M_ACQUISTI!AL66,IF(I_ACQUISTI!$F114=30,AK59+AK66,IF(I_ACQUISTI!$F114=60,AJ59+AJ66,IF(I_ACQUISTI!$F114=90,AI59+AI66,AH59+AH66))))</f>
        <v>22188.426975000002</v>
      </c>
      <c r="AM73" s="143">
        <f>+IF(I_ACQUISTI!$F114=0,M_ACQUISTI!AM59+M_ACQUISTI!AM66,IF(I_ACQUISTI!$F114=30,AL59+AL66,IF(I_ACQUISTI!$F114=60,AK59+AK66,IF(I_ACQUISTI!$F114=90,AJ59+AJ66,AI59+AI66))))</f>
        <v>22202.748975000002</v>
      </c>
    </row>
    <row r="74" spans="3:39" s="27" customFormat="1" x14ac:dyDescent="0.25">
      <c r="C74" s="27" t="s">
        <v>190</v>
      </c>
      <c r="D74" s="142">
        <f>SUM(D70:D73)</f>
        <v>86842.875899999999</v>
      </c>
      <c r="E74" s="142">
        <f t="shared" ref="E74:AM74" si="8">SUM(E70:E73)</f>
        <v>86896.467900000003</v>
      </c>
      <c r="F74" s="142">
        <f t="shared" si="8"/>
        <v>86953.755900000004</v>
      </c>
      <c r="G74" s="142">
        <f t="shared" si="8"/>
        <v>87009.195900000021</v>
      </c>
      <c r="H74" s="142">
        <f t="shared" si="8"/>
        <v>87066.483900000021</v>
      </c>
      <c r="I74" s="142">
        <f t="shared" si="8"/>
        <v>87121.923900000009</v>
      </c>
      <c r="J74" s="142">
        <f t="shared" si="8"/>
        <v>87179.211900000009</v>
      </c>
      <c r="K74" s="142">
        <f t="shared" si="8"/>
        <v>87236.49990000001</v>
      </c>
      <c r="L74" s="142">
        <f t="shared" si="8"/>
        <v>87291.939899999998</v>
      </c>
      <c r="M74" s="142">
        <f t="shared" si="8"/>
        <v>87349.227900000013</v>
      </c>
      <c r="N74" s="142">
        <f t="shared" si="8"/>
        <v>87404.6679</v>
      </c>
      <c r="O74" s="142">
        <f t="shared" si="8"/>
        <v>87461.955900000001</v>
      </c>
      <c r="P74" s="142">
        <f t="shared" si="8"/>
        <v>87519.243900000001</v>
      </c>
      <c r="Q74" s="142">
        <f t="shared" si="8"/>
        <v>87570.987900000022</v>
      </c>
      <c r="R74" s="142">
        <f t="shared" si="8"/>
        <v>87628.275900000008</v>
      </c>
      <c r="S74" s="142">
        <f t="shared" si="8"/>
        <v>87683.71590000001</v>
      </c>
      <c r="T74" s="142">
        <f t="shared" si="8"/>
        <v>87741.003900000011</v>
      </c>
      <c r="U74" s="142">
        <f t="shared" si="8"/>
        <v>87796.443900000013</v>
      </c>
      <c r="V74" s="142">
        <f t="shared" si="8"/>
        <v>87853.731900000013</v>
      </c>
      <c r="W74" s="142">
        <f t="shared" si="8"/>
        <v>87911.019900000014</v>
      </c>
      <c r="X74" s="142">
        <f t="shared" si="8"/>
        <v>87966.459900000016</v>
      </c>
      <c r="Y74" s="142">
        <f t="shared" si="8"/>
        <v>88023.747900000017</v>
      </c>
      <c r="Z74" s="142">
        <f t="shared" si="8"/>
        <v>88079.187900000019</v>
      </c>
      <c r="AA74" s="142">
        <f t="shared" si="8"/>
        <v>88136.475900000005</v>
      </c>
      <c r="AB74" s="142">
        <f t="shared" si="8"/>
        <v>88193.76390000002</v>
      </c>
      <c r="AC74" s="142">
        <f t="shared" si="8"/>
        <v>88245.507900000011</v>
      </c>
      <c r="AD74" s="142">
        <f t="shared" si="8"/>
        <v>88302.795900000026</v>
      </c>
      <c r="AE74" s="142">
        <f t="shared" si="8"/>
        <v>88358.235900000014</v>
      </c>
      <c r="AF74" s="142">
        <f t="shared" si="8"/>
        <v>88415.523900000015</v>
      </c>
      <c r="AG74" s="142">
        <f t="shared" si="8"/>
        <v>88470.963900000002</v>
      </c>
      <c r="AH74" s="142">
        <f t="shared" si="8"/>
        <v>88528.251900000003</v>
      </c>
      <c r="AI74" s="142">
        <f t="shared" si="8"/>
        <v>88585.539900000003</v>
      </c>
      <c r="AJ74" s="142">
        <f t="shared" si="8"/>
        <v>88640.979900000006</v>
      </c>
      <c r="AK74" s="142">
        <f t="shared" si="8"/>
        <v>88698.267900000006</v>
      </c>
      <c r="AL74" s="142">
        <f t="shared" si="8"/>
        <v>88753.707900000009</v>
      </c>
      <c r="AM74" s="142">
        <f t="shared" si="8"/>
        <v>88810.995900000009</v>
      </c>
    </row>
    <row r="76" spans="3:39" s="27" customFormat="1" x14ac:dyDescent="0.25">
      <c r="C76" s="27" t="s">
        <v>192</v>
      </c>
      <c r="D76" s="31">
        <f>+D69</f>
        <v>43861</v>
      </c>
      <c r="E76" s="31">
        <f t="shared" ref="E76:AM76" si="9">+E69</f>
        <v>43890</v>
      </c>
      <c r="F76" s="31">
        <f t="shared" si="9"/>
        <v>43921</v>
      </c>
      <c r="G76" s="31">
        <f t="shared" si="9"/>
        <v>43951</v>
      </c>
      <c r="H76" s="31">
        <f t="shared" si="9"/>
        <v>43982</v>
      </c>
      <c r="I76" s="31">
        <f t="shared" si="9"/>
        <v>44012</v>
      </c>
      <c r="J76" s="31">
        <f t="shared" si="9"/>
        <v>44043</v>
      </c>
      <c r="K76" s="31">
        <f t="shared" si="9"/>
        <v>44074</v>
      </c>
      <c r="L76" s="31">
        <f t="shared" si="9"/>
        <v>44104</v>
      </c>
      <c r="M76" s="31">
        <f t="shared" si="9"/>
        <v>44135</v>
      </c>
      <c r="N76" s="31">
        <f t="shared" si="9"/>
        <v>44165</v>
      </c>
      <c r="O76" s="31">
        <f t="shared" si="9"/>
        <v>44196</v>
      </c>
      <c r="P76" s="31">
        <f t="shared" si="9"/>
        <v>44227</v>
      </c>
      <c r="Q76" s="31">
        <f t="shared" si="9"/>
        <v>44255</v>
      </c>
      <c r="R76" s="31">
        <f t="shared" si="9"/>
        <v>44286</v>
      </c>
      <c r="S76" s="31">
        <f t="shared" si="9"/>
        <v>44316</v>
      </c>
      <c r="T76" s="31">
        <f t="shared" si="9"/>
        <v>44347</v>
      </c>
      <c r="U76" s="31">
        <f t="shared" si="9"/>
        <v>44377</v>
      </c>
      <c r="V76" s="31">
        <f t="shared" si="9"/>
        <v>44408</v>
      </c>
      <c r="W76" s="31">
        <f t="shared" si="9"/>
        <v>44439</v>
      </c>
      <c r="X76" s="31">
        <f t="shared" si="9"/>
        <v>44469</v>
      </c>
      <c r="Y76" s="31">
        <f t="shared" si="9"/>
        <v>44500</v>
      </c>
      <c r="Z76" s="31">
        <f t="shared" si="9"/>
        <v>44530</v>
      </c>
      <c r="AA76" s="31">
        <f t="shared" si="9"/>
        <v>44561</v>
      </c>
      <c r="AB76" s="31">
        <f t="shared" si="9"/>
        <v>44592</v>
      </c>
      <c r="AC76" s="31">
        <f t="shared" si="9"/>
        <v>44620</v>
      </c>
      <c r="AD76" s="31">
        <f t="shared" si="9"/>
        <v>44651</v>
      </c>
      <c r="AE76" s="31">
        <f t="shared" si="9"/>
        <v>44681</v>
      </c>
      <c r="AF76" s="31">
        <f t="shared" si="9"/>
        <v>44712</v>
      </c>
      <c r="AG76" s="31">
        <f t="shared" si="9"/>
        <v>44742</v>
      </c>
      <c r="AH76" s="31">
        <f t="shared" si="9"/>
        <v>44773</v>
      </c>
      <c r="AI76" s="31">
        <f t="shared" si="9"/>
        <v>44804</v>
      </c>
      <c r="AJ76" s="31">
        <f t="shared" si="9"/>
        <v>44834</v>
      </c>
      <c r="AK76" s="31">
        <f t="shared" si="9"/>
        <v>44865</v>
      </c>
      <c r="AL76" s="31">
        <f t="shared" si="9"/>
        <v>44895</v>
      </c>
      <c r="AM76" s="31">
        <f t="shared" si="9"/>
        <v>44926</v>
      </c>
    </row>
    <row r="77" spans="3:39" x14ac:dyDescent="0.25">
      <c r="C77" s="28" t="str">
        <f>+C70</f>
        <v>FORNITORE 1</v>
      </c>
      <c r="D77" s="142">
        <f>D56+D63-D70</f>
        <v>0</v>
      </c>
      <c r="E77" s="142">
        <f t="shared" ref="E77:AM80" si="10">E56+E63-E70</f>
        <v>0</v>
      </c>
      <c r="F77" s="142">
        <f t="shared" si="10"/>
        <v>0</v>
      </c>
      <c r="G77" s="142">
        <f t="shared" si="10"/>
        <v>0</v>
      </c>
      <c r="H77" s="142">
        <f t="shared" si="10"/>
        <v>0</v>
      </c>
      <c r="I77" s="142">
        <f t="shared" si="10"/>
        <v>0</v>
      </c>
      <c r="J77" s="142">
        <f t="shared" si="10"/>
        <v>0</v>
      </c>
      <c r="K77" s="142">
        <f t="shared" si="10"/>
        <v>0</v>
      </c>
      <c r="L77" s="142">
        <f t="shared" si="10"/>
        <v>0</v>
      </c>
      <c r="M77" s="142">
        <f t="shared" si="10"/>
        <v>0</v>
      </c>
      <c r="N77" s="142">
        <f t="shared" si="10"/>
        <v>0</v>
      </c>
      <c r="O77" s="142">
        <f t="shared" si="10"/>
        <v>0</v>
      </c>
      <c r="P77" s="142">
        <f t="shared" si="10"/>
        <v>0</v>
      </c>
      <c r="Q77" s="142">
        <f t="shared" si="10"/>
        <v>0</v>
      </c>
      <c r="R77" s="142">
        <f t="shared" si="10"/>
        <v>0</v>
      </c>
      <c r="S77" s="142">
        <f t="shared" si="10"/>
        <v>0</v>
      </c>
      <c r="T77" s="142">
        <f t="shared" si="10"/>
        <v>0</v>
      </c>
      <c r="U77" s="142">
        <f t="shared" si="10"/>
        <v>0</v>
      </c>
      <c r="V77" s="142">
        <f t="shared" si="10"/>
        <v>0</v>
      </c>
      <c r="W77" s="142">
        <f t="shared" si="10"/>
        <v>0</v>
      </c>
      <c r="X77" s="142">
        <f t="shared" si="10"/>
        <v>0</v>
      </c>
      <c r="Y77" s="142">
        <f t="shared" si="10"/>
        <v>0</v>
      </c>
      <c r="Z77" s="142">
        <f t="shared" si="10"/>
        <v>0</v>
      </c>
      <c r="AA77" s="142">
        <f t="shared" si="10"/>
        <v>0</v>
      </c>
      <c r="AB77" s="142">
        <f t="shared" si="10"/>
        <v>0</v>
      </c>
      <c r="AC77" s="142">
        <f t="shared" si="10"/>
        <v>0</v>
      </c>
      <c r="AD77" s="142">
        <f t="shared" si="10"/>
        <v>0</v>
      </c>
      <c r="AE77" s="142">
        <f t="shared" si="10"/>
        <v>0</v>
      </c>
      <c r="AF77" s="142">
        <f t="shared" si="10"/>
        <v>0</v>
      </c>
      <c r="AG77" s="142">
        <f t="shared" si="10"/>
        <v>0</v>
      </c>
      <c r="AH77" s="142">
        <f t="shared" si="10"/>
        <v>0</v>
      </c>
      <c r="AI77" s="142">
        <f t="shared" si="10"/>
        <v>0</v>
      </c>
      <c r="AJ77" s="142">
        <f t="shared" si="10"/>
        <v>0</v>
      </c>
      <c r="AK77" s="142">
        <f t="shared" si="10"/>
        <v>0</v>
      </c>
      <c r="AL77" s="142">
        <f t="shared" si="10"/>
        <v>0</v>
      </c>
      <c r="AM77" s="142">
        <f t="shared" si="10"/>
        <v>0</v>
      </c>
    </row>
    <row r="78" spans="3:39" x14ac:dyDescent="0.25">
      <c r="C78" s="28" t="str">
        <f>+C71</f>
        <v>FORNITORE 2</v>
      </c>
      <c r="D78" s="142">
        <f t="shared" ref="D78:S79" si="11">D57+D64-D71</f>
        <v>0</v>
      </c>
      <c r="E78" s="142">
        <f t="shared" si="11"/>
        <v>0</v>
      </c>
      <c r="F78" s="142">
        <f t="shared" si="11"/>
        <v>0</v>
      </c>
      <c r="G78" s="142">
        <f t="shared" si="11"/>
        <v>0</v>
      </c>
      <c r="H78" s="142">
        <f t="shared" si="11"/>
        <v>0</v>
      </c>
      <c r="I78" s="142">
        <f t="shared" si="11"/>
        <v>0</v>
      </c>
      <c r="J78" s="142">
        <f t="shared" si="11"/>
        <v>0</v>
      </c>
      <c r="K78" s="142">
        <f t="shared" si="11"/>
        <v>0</v>
      </c>
      <c r="L78" s="142">
        <f t="shared" si="11"/>
        <v>0</v>
      </c>
      <c r="M78" s="142">
        <f t="shared" si="11"/>
        <v>0</v>
      </c>
      <c r="N78" s="142">
        <f t="shared" si="11"/>
        <v>0</v>
      </c>
      <c r="O78" s="142">
        <f t="shared" si="11"/>
        <v>0</v>
      </c>
      <c r="P78" s="142">
        <f t="shared" si="11"/>
        <v>0</v>
      </c>
      <c r="Q78" s="142">
        <f t="shared" si="11"/>
        <v>0</v>
      </c>
      <c r="R78" s="142">
        <f t="shared" si="11"/>
        <v>0</v>
      </c>
      <c r="S78" s="142">
        <f t="shared" si="11"/>
        <v>0</v>
      </c>
      <c r="T78" s="142">
        <f t="shared" si="10"/>
        <v>0</v>
      </c>
      <c r="U78" s="142">
        <f t="shared" si="10"/>
        <v>0</v>
      </c>
      <c r="V78" s="142">
        <f t="shared" si="10"/>
        <v>0</v>
      </c>
      <c r="W78" s="142">
        <f t="shared" si="10"/>
        <v>0</v>
      </c>
      <c r="X78" s="142">
        <f t="shared" si="10"/>
        <v>0</v>
      </c>
      <c r="Y78" s="142">
        <f t="shared" si="10"/>
        <v>0</v>
      </c>
      <c r="Z78" s="142">
        <f t="shared" si="10"/>
        <v>0</v>
      </c>
      <c r="AA78" s="142">
        <f t="shared" si="10"/>
        <v>0</v>
      </c>
      <c r="AB78" s="142">
        <f t="shared" si="10"/>
        <v>0</v>
      </c>
      <c r="AC78" s="142">
        <f t="shared" si="10"/>
        <v>0</v>
      </c>
      <c r="AD78" s="142">
        <f t="shared" si="10"/>
        <v>0</v>
      </c>
      <c r="AE78" s="142">
        <f t="shared" si="10"/>
        <v>0</v>
      </c>
      <c r="AF78" s="142">
        <f t="shared" si="10"/>
        <v>0</v>
      </c>
      <c r="AG78" s="142">
        <f t="shared" si="10"/>
        <v>0</v>
      </c>
      <c r="AH78" s="142">
        <f t="shared" si="10"/>
        <v>0</v>
      </c>
      <c r="AI78" s="142">
        <f t="shared" si="10"/>
        <v>0</v>
      </c>
      <c r="AJ78" s="142">
        <f t="shared" si="10"/>
        <v>0</v>
      </c>
      <c r="AK78" s="142">
        <f t="shared" si="10"/>
        <v>0</v>
      </c>
      <c r="AL78" s="142">
        <f t="shared" si="10"/>
        <v>0</v>
      </c>
      <c r="AM78" s="142">
        <f t="shared" si="10"/>
        <v>0</v>
      </c>
    </row>
    <row r="79" spans="3:39" x14ac:dyDescent="0.25">
      <c r="C79" s="28" t="str">
        <f t="shared" ref="C79:C80" si="12">+C72</f>
        <v>FORNITORE 3</v>
      </c>
      <c r="D79" s="142">
        <f t="shared" si="11"/>
        <v>0</v>
      </c>
      <c r="E79" s="142">
        <f t="shared" si="10"/>
        <v>0</v>
      </c>
      <c r="F79" s="142">
        <f t="shared" si="10"/>
        <v>0</v>
      </c>
      <c r="G79" s="142">
        <f t="shared" si="10"/>
        <v>0</v>
      </c>
      <c r="H79" s="142">
        <f t="shared" si="10"/>
        <v>0</v>
      </c>
      <c r="I79" s="142">
        <f t="shared" si="10"/>
        <v>0</v>
      </c>
      <c r="J79" s="142">
        <f t="shared" si="10"/>
        <v>0</v>
      </c>
      <c r="K79" s="142">
        <f t="shared" si="10"/>
        <v>0</v>
      </c>
      <c r="L79" s="142">
        <f t="shared" si="10"/>
        <v>0</v>
      </c>
      <c r="M79" s="142">
        <f t="shared" si="10"/>
        <v>0</v>
      </c>
      <c r="N79" s="142">
        <f t="shared" si="10"/>
        <v>0</v>
      </c>
      <c r="O79" s="142">
        <f t="shared" si="10"/>
        <v>0</v>
      </c>
      <c r="P79" s="142">
        <f t="shared" si="10"/>
        <v>0</v>
      </c>
      <c r="Q79" s="142">
        <f t="shared" si="10"/>
        <v>0</v>
      </c>
      <c r="R79" s="142">
        <f t="shared" si="10"/>
        <v>0</v>
      </c>
      <c r="S79" s="142">
        <f t="shared" si="10"/>
        <v>0</v>
      </c>
      <c r="T79" s="142">
        <f t="shared" si="10"/>
        <v>0</v>
      </c>
      <c r="U79" s="142">
        <f t="shared" si="10"/>
        <v>0</v>
      </c>
      <c r="V79" s="142">
        <f t="shared" si="10"/>
        <v>0</v>
      </c>
      <c r="W79" s="142">
        <f t="shared" si="10"/>
        <v>0</v>
      </c>
      <c r="X79" s="142">
        <f t="shared" si="10"/>
        <v>0</v>
      </c>
      <c r="Y79" s="142">
        <f t="shared" si="10"/>
        <v>0</v>
      </c>
      <c r="Z79" s="142">
        <f t="shared" si="10"/>
        <v>0</v>
      </c>
      <c r="AA79" s="142">
        <f t="shared" si="10"/>
        <v>0</v>
      </c>
      <c r="AB79" s="142">
        <f t="shared" si="10"/>
        <v>0</v>
      </c>
      <c r="AC79" s="142">
        <f t="shared" si="10"/>
        <v>0</v>
      </c>
      <c r="AD79" s="142">
        <f t="shared" si="10"/>
        <v>0</v>
      </c>
      <c r="AE79" s="142">
        <f t="shared" si="10"/>
        <v>0</v>
      </c>
      <c r="AF79" s="142">
        <f t="shared" si="10"/>
        <v>0</v>
      </c>
      <c r="AG79" s="142">
        <f t="shared" si="10"/>
        <v>0</v>
      </c>
      <c r="AH79" s="142">
        <f t="shared" si="10"/>
        <v>0</v>
      </c>
      <c r="AI79" s="142">
        <f t="shared" si="10"/>
        <v>0</v>
      </c>
      <c r="AJ79" s="142">
        <f t="shared" si="10"/>
        <v>0</v>
      </c>
      <c r="AK79" s="142">
        <f t="shared" si="10"/>
        <v>0</v>
      </c>
      <c r="AL79" s="142">
        <f t="shared" si="10"/>
        <v>0</v>
      </c>
      <c r="AM79" s="142">
        <f t="shared" si="10"/>
        <v>0</v>
      </c>
    </row>
    <row r="80" spans="3:39" x14ac:dyDescent="0.25">
      <c r="C80" s="28" t="str">
        <f t="shared" si="12"/>
        <v>FORNITORE 4</v>
      </c>
      <c r="D80" s="142">
        <f>D59+D66-D73</f>
        <v>0</v>
      </c>
      <c r="E80" s="142">
        <f t="shared" si="10"/>
        <v>0</v>
      </c>
      <c r="F80" s="142">
        <f t="shared" si="10"/>
        <v>0</v>
      </c>
      <c r="G80" s="142">
        <f t="shared" si="10"/>
        <v>0</v>
      </c>
      <c r="H80" s="142">
        <f t="shared" si="10"/>
        <v>0</v>
      </c>
      <c r="I80" s="142">
        <f t="shared" si="10"/>
        <v>0</v>
      </c>
      <c r="J80" s="142">
        <f t="shared" si="10"/>
        <v>0</v>
      </c>
      <c r="K80" s="142">
        <f t="shared" si="10"/>
        <v>0</v>
      </c>
      <c r="L80" s="142">
        <f t="shared" si="10"/>
        <v>0</v>
      </c>
      <c r="M80" s="142">
        <f t="shared" si="10"/>
        <v>0</v>
      </c>
      <c r="N80" s="142">
        <f t="shared" si="10"/>
        <v>0</v>
      </c>
      <c r="O80" s="142">
        <f t="shared" si="10"/>
        <v>0</v>
      </c>
      <c r="P80" s="142">
        <f t="shared" si="10"/>
        <v>0</v>
      </c>
      <c r="Q80" s="142">
        <f t="shared" si="10"/>
        <v>0</v>
      </c>
      <c r="R80" s="142">
        <f t="shared" si="10"/>
        <v>0</v>
      </c>
      <c r="S80" s="142">
        <f t="shared" si="10"/>
        <v>0</v>
      </c>
      <c r="T80" s="142">
        <f t="shared" si="10"/>
        <v>0</v>
      </c>
      <c r="U80" s="142">
        <f t="shared" si="10"/>
        <v>0</v>
      </c>
      <c r="V80" s="142">
        <f t="shared" si="10"/>
        <v>0</v>
      </c>
      <c r="W80" s="142">
        <f t="shared" si="10"/>
        <v>0</v>
      </c>
      <c r="X80" s="142">
        <f t="shared" si="10"/>
        <v>0</v>
      </c>
      <c r="Y80" s="142">
        <f t="shared" si="10"/>
        <v>0</v>
      </c>
      <c r="Z80" s="142">
        <f t="shared" si="10"/>
        <v>0</v>
      </c>
      <c r="AA80" s="142">
        <f t="shared" si="10"/>
        <v>0</v>
      </c>
      <c r="AB80" s="142">
        <f t="shared" si="10"/>
        <v>0</v>
      </c>
      <c r="AC80" s="142">
        <f t="shared" si="10"/>
        <v>0</v>
      </c>
      <c r="AD80" s="142">
        <f t="shared" si="10"/>
        <v>0</v>
      </c>
      <c r="AE80" s="142">
        <f t="shared" si="10"/>
        <v>0</v>
      </c>
      <c r="AF80" s="142">
        <f t="shared" si="10"/>
        <v>0</v>
      </c>
      <c r="AG80" s="142">
        <f t="shared" si="10"/>
        <v>0</v>
      </c>
      <c r="AH80" s="142">
        <f t="shared" si="10"/>
        <v>0</v>
      </c>
      <c r="AI80" s="142">
        <f t="shared" si="10"/>
        <v>0</v>
      </c>
      <c r="AJ80" s="142">
        <f t="shared" si="10"/>
        <v>0</v>
      </c>
      <c r="AK80" s="142">
        <f t="shared" si="10"/>
        <v>0</v>
      </c>
      <c r="AL80" s="142">
        <f t="shared" si="10"/>
        <v>0</v>
      </c>
      <c r="AM80" s="142">
        <f t="shared" si="10"/>
        <v>0</v>
      </c>
    </row>
    <row r="81" spans="3:39" s="27" customFormat="1" x14ac:dyDescent="0.25">
      <c r="C81" s="27" t="s">
        <v>191</v>
      </c>
      <c r="D81" s="142">
        <f>SUM(D77:D80)</f>
        <v>0</v>
      </c>
      <c r="E81" s="142">
        <f t="shared" ref="E81:AM81" si="13">SUM(E77:E80)</f>
        <v>0</v>
      </c>
      <c r="F81" s="142">
        <f t="shared" si="13"/>
        <v>0</v>
      </c>
      <c r="G81" s="142">
        <f t="shared" si="13"/>
        <v>0</v>
      </c>
      <c r="H81" s="142">
        <f t="shared" si="13"/>
        <v>0</v>
      </c>
      <c r="I81" s="142">
        <f t="shared" si="13"/>
        <v>0</v>
      </c>
      <c r="J81" s="142">
        <f t="shared" si="13"/>
        <v>0</v>
      </c>
      <c r="K81" s="142">
        <f t="shared" si="13"/>
        <v>0</v>
      </c>
      <c r="L81" s="142">
        <f t="shared" si="13"/>
        <v>0</v>
      </c>
      <c r="M81" s="142">
        <f t="shared" si="13"/>
        <v>0</v>
      </c>
      <c r="N81" s="142">
        <f t="shared" si="13"/>
        <v>0</v>
      </c>
      <c r="O81" s="142">
        <f t="shared" si="13"/>
        <v>0</v>
      </c>
      <c r="P81" s="142">
        <f t="shared" si="13"/>
        <v>0</v>
      </c>
      <c r="Q81" s="142">
        <f t="shared" si="13"/>
        <v>0</v>
      </c>
      <c r="R81" s="142">
        <f t="shared" si="13"/>
        <v>0</v>
      </c>
      <c r="S81" s="142">
        <f t="shared" si="13"/>
        <v>0</v>
      </c>
      <c r="T81" s="142">
        <f t="shared" si="13"/>
        <v>0</v>
      </c>
      <c r="U81" s="142">
        <f t="shared" si="13"/>
        <v>0</v>
      </c>
      <c r="V81" s="142">
        <f t="shared" si="13"/>
        <v>0</v>
      </c>
      <c r="W81" s="142">
        <f t="shared" si="13"/>
        <v>0</v>
      </c>
      <c r="X81" s="142">
        <f t="shared" si="13"/>
        <v>0</v>
      </c>
      <c r="Y81" s="142">
        <f t="shared" si="13"/>
        <v>0</v>
      </c>
      <c r="Z81" s="142">
        <f t="shared" si="13"/>
        <v>0</v>
      </c>
      <c r="AA81" s="142">
        <f t="shared" si="13"/>
        <v>0</v>
      </c>
      <c r="AB81" s="142">
        <f t="shared" si="13"/>
        <v>0</v>
      </c>
      <c r="AC81" s="142">
        <f t="shared" si="13"/>
        <v>0</v>
      </c>
      <c r="AD81" s="142">
        <f t="shared" si="13"/>
        <v>0</v>
      </c>
      <c r="AE81" s="142">
        <f t="shared" si="13"/>
        <v>0</v>
      </c>
      <c r="AF81" s="142">
        <f t="shared" si="13"/>
        <v>0</v>
      </c>
      <c r="AG81" s="142">
        <f t="shared" si="13"/>
        <v>0</v>
      </c>
      <c r="AH81" s="142">
        <f t="shared" si="13"/>
        <v>0</v>
      </c>
      <c r="AI81" s="142">
        <f t="shared" si="13"/>
        <v>0</v>
      </c>
      <c r="AJ81" s="142">
        <f t="shared" si="13"/>
        <v>0</v>
      </c>
      <c r="AK81" s="142">
        <f t="shared" si="13"/>
        <v>0</v>
      </c>
      <c r="AL81" s="142">
        <f t="shared" si="13"/>
        <v>0</v>
      </c>
      <c r="AM81" s="142">
        <f t="shared" si="13"/>
        <v>0</v>
      </c>
    </row>
    <row r="83" spans="3:39" s="27" customFormat="1" x14ac:dyDescent="0.25">
      <c r="C83" s="27" t="s">
        <v>171</v>
      </c>
      <c r="D83" s="31">
        <f>+D76</f>
        <v>43861</v>
      </c>
      <c r="E83" s="31">
        <f t="shared" ref="E83:AM83" si="14">+E76</f>
        <v>43890</v>
      </c>
      <c r="F83" s="31">
        <f t="shared" si="14"/>
        <v>43921</v>
      </c>
      <c r="G83" s="31">
        <f t="shared" si="14"/>
        <v>43951</v>
      </c>
      <c r="H83" s="31">
        <f t="shared" si="14"/>
        <v>43982</v>
      </c>
      <c r="I83" s="31">
        <f t="shared" si="14"/>
        <v>44012</v>
      </c>
      <c r="J83" s="31">
        <f t="shared" si="14"/>
        <v>44043</v>
      </c>
      <c r="K83" s="31">
        <f t="shared" si="14"/>
        <v>44074</v>
      </c>
      <c r="L83" s="31">
        <f t="shared" si="14"/>
        <v>44104</v>
      </c>
      <c r="M83" s="31">
        <f t="shared" si="14"/>
        <v>44135</v>
      </c>
      <c r="N83" s="31">
        <f t="shared" si="14"/>
        <v>44165</v>
      </c>
      <c r="O83" s="31">
        <f t="shared" si="14"/>
        <v>44196</v>
      </c>
      <c r="P83" s="31">
        <f t="shared" si="14"/>
        <v>44227</v>
      </c>
      <c r="Q83" s="31">
        <f t="shared" si="14"/>
        <v>44255</v>
      </c>
      <c r="R83" s="31">
        <f t="shared" si="14"/>
        <v>44286</v>
      </c>
      <c r="S83" s="31">
        <f t="shared" si="14"/>
        <v>44316</v>
      </c>
      <c r="T83" s="31">
        <f t="shared" si="14"/>
        <v>44347</v>
      </c>
      <c r="U83" s="31">
        <f t="shared" si="14"/>
        <v>44377</v>
      </c>
      <c r="V83" s="31">
        <f t="shared" si="14"/>
        <v>44408</v>
      </c>
      <c r="W83" s="31">
        <f t="shared" si="14"/>
        <v>44439</v>
      </c>
      <c r="X83" s="31">
        <f t="shared" si="14"/>
        <v>44469</v>
      </c>
      <c r="Y83" s="31">
        <f t="shared" si="14"/>
        <v>44500</v>
      </c>
      <c r="Z83" s="31">
        <f t="shared" si="14"/>
        <v>44530</v>
      </c>
      <c r="AA83" s="31">
        <f t="shared" si="14"/>
        <v>44561</v>
      </c>
      <c r="AB83" s="31">
        <f t="shared" si="14"/>
        <v>44592</v>
      </c>
      <c r="AC83" s="31">
        <f t="shared" si="14"/>
        <v>44620</v>
      </c>
      <c r="AD83" s="31">
        <f t="shared" si="14"/>
        <v>44651</v>
      </c>
      <c r="AE83" s="31">
        <f t="shared" si="14"/>
        <v>44681</v>
      </c>
      <c r="AF83" s="31">
        <f t="shared" si="14"/>
        <v>44712</v>
      </c>
      <c r="AG83" s="31">
        <f t="shared" si="14"/>
        <v>44742</v>
      </c>
      <c r="AH83" s="31">
        <f t="shared" si="14"/>
        <v>44773</v>
      </c>
      <c r="AI83" s="31">
        <f t="shared" si="14"/>
        <v>44804</v>
      </c>
      <c r="AJ83" s="31">
        <f t="shared" si="14"/>
        <v>44834</v>
      </c>
      <c r="AK83" s="31">
        <f t="shared" si="14"/>
        <v>44865</v>
      </c>
      <c r="AL83" s="31">
        <f t="shared" si="14"/>
        <v>44895</v>
      </c>
      <c r="AM83" s="31">
        <f t="shared" si="14"/>
        <v>44926</v>
      </c>
    </row>
    <row r="84" spans="3:39" x14ac:dyDescent="0.25">
      <c r="C84" s="28" t="str">
        <f t="shared" ref="C84:C103" si="15">+C3</f>
        <v>Farmaco 1</v>
      </c>
      <c r="D84" s="158">
        <f>(I_ACQUISTI!E4/30)*I_ACQUISTI!E58</f>
        <v>0</v>
      </c>
      <c r="E84" s="158">
        <f>(I_ACQUISTI!F4/30)*I_ACQUISTI!F58</f>
        <v>4.1666666666666661</v>
      </c>
      <c r="F84" s="158">
        <f>(I_ACQUISTI!G4/30)*I_ACQUISTI!G58</f>
        <v>4.1666666666666661</v>
      </c>
      <c r="G84" s="158">
        <f>(I_ACQUISTI!H4/30)*I_ACQUISTI!H58</f>
        <v>4.1666666666666661</v>
      </c>
      <c r="H84" s="158">
        <f>(I_ACQUISTI!I4/30)*I_ACQUISTI!I58</f>
        <v>4.1666666666666661</v>
      </c>
      <c r="I84" s="158">
        <f>(I_ACQUISTI!J4/30)*I_ACQUISTI!J58</f>
        <v>4.1666666666666661</v>
      </c>
      <c r="J84" s="158">
        <f>(I_ACQUISTI!K4/30)*I_ACQUISTI!K58</f>
        <v>4.1666666666666661</v>
      </c>
      <c r="K84" s="158">
        <f>(I_ACQUISTI!L4/30)*I_ACQUISTI!L58</f>
        <v>4.1666666666666661</v>
      </c>
      <c r="L84" s="158">
        <f>(I_ACQUISTI!M4/30)*I_ACQUISTI!M58</f>
        <v>4.1666666666666661</v>
      </c>
      <c r="M84" s="158">
        <f>(I_ACQUISTI!N4/30)*I_ACQUISTI!N58</f>
        <v>4.1666666666666661</v>
      </c>
      <c r="N84" s="158">
        <f>(I_ACQUISTI!O4/30)*I_ACQUISTI!O58</f>
        <v>4.1666666666666661</v>
      </c>
      <c r="O84" s="158">
        <f>(I_ACQUISTI!P4/30)*I_ACQUISTI!P58</f>
        <v>4.1666666666666661</v>
      </c>
      <c r="P84" s="158">
        <f>(I_ACQUISTI!Q4/30)*I_ACQUISTI!Q58</f>
        <v>4.1666666666666661</v>
      </c>
      <c r="Q84" s="158">
        <f>(I_ACQUISTI!R4/30)*I_ACQUISTI!R58</f>
        <v>4.1666666666666661</v>
      </c>
      <c r="R84" s="158">
        <f>(I_ACQUISTI!S4/30)*I_ACQUISTI!S58</f>
        <v>4.1666666666666661</v>
      </c>
      <c r="S84" s="158">
        <f>(I_ACQUISTI!T4/30)*I_ACQUISTI!T58</f>
        <v>4.1666666666666661</v>
      </c>
      <c r="T84" s="158">
        <f>(I_ACQUISTI!U4/30)*I_ACQUISTI!U58</f>
        <v>4.1666666666666661</v>
      </c>
      <c r="U84" s="158">
        <f>(I_ACQUISTI!V4/30)*I_ACQUISTI!V58</f>
        <v>4.1666666666666661</v>
      </c>
      <c r="V84" s="158">
        <f>(I_ACQUISTI!W4/30)*I_ACQUISTI!W58</f>
        <v>4.1666666666666661</v>
      </c>
      <c r="W84" s="158">
        <f>(I_ACQUISTI!X4/30)*I_ACQUISTI!X58</f>
        <v>4.1666666666666661</v>
      </c>
      <c r="X84" s="158">
        <f>(I_ACQUISTI!Y4/30)*I_ACQUISTI!Y58</f>
        <v>4.1666666666666661</v>
      </c>
      <c r="Y84" s="158">
        <f>(I_ACQUISTI!Z4/30)*I_ACQUISTI!Z58</f>
        <v>4.1666666666666661</v>
      </c>
      <c r="Z84" s="158">
        <f>(I_ACQUISTI!AA4/30)*I_ACQUISTI!AA58</f>
        <v>4.1666666666666661</v>
      </c>
      <c r="AA84" s="158">
        <f>(I_ACQUISTI!AB4/30)*I_ACQUISTI!AB58</f>
        <v>4.1666666666666661</v>
      </c>
      <c r="AB84" s="158">
        <f>(I_ACQUISTI!AC4/30)*I_ACQUISTI!AC58</f>
        <v>4.1666666666666661</v>
      </c>
      <c r="AC84" s="158">
        <f>(I_ACQUISTI!AD4/30)*I_ACQUISTI!AD58</f>
        <v>4.1666666666666661</v>
      </c>
      <c r="AD84" s="158">
        <f>(I_ACQUISTI!AE4/30)*I_ACQUISTI!AE58</f>
        <v>4.1666666666666661</v>
      </c>
      <c r="AE84" s="158">
        <f>(I_ACQUISTI!AF4/30)*I_ACQUISTI!AF58</f>
        <v>4.1666666666666661</v>
      </c>
      <c r="AF84" s="158">
        <f>(I_ACQUISTI!AG4/30)*I_ACQUISTI!AG58</f>
        <v>4.1666666666666661</v>
      </c>
      <c r="AG84" s="158">
        <f>(I_ACQUISTI!AH4/30)*I_ACQUISTI!AH58</f>
        <v>4.1666666666666661</v>
      </c>
      <c r="AH84" s="158">
        <f>(I_ACQUISTI!AI4/30)*I_ACQUISTI!AI58</f>
        <v>4.1666666666666661</v>
      </c>
      <c r="AI84" s="158">
        <f>(I_ACQUISTI!AJ4/30)*I_ACQUISTI!AJ58</f>
        <v>4.1666666666666661</v>
      </c>
      <c r="AJ84" s="158">
        <f>(I_ACQUISTI!AK4/30)*I_ACQUISTI!AK58</f>
        <v>4.1666666666666661</v>
      </c>
      <c r="AK84" s="158">
        <f>(I_ACQUISTI!AL4/30)*I_ACQUISTI!AL58</f>
        <v>4.1666666666666661</v>
      </c>
      <c r="AL84" s="158">
        <f>(I_ACQUISTI!AM4/30)*I_ACQUISTI!AM58</f>
        <v>4.1666666666666661</v>
      </c>
      <c r="AM84" s="158">
        <f>(I_ACQUISTI!AN4/30)*I_ACQUISTI!AN58</f>
        <v>4.1666666666666661</v>
      </c>
    </row>
    <row r="85" spans="3:39" x14ac:dyDescent="0.25">
      <c r="C85" s="28" t="str">
        <f t="shared" si="15"/>
        <v>Farmaco 2</v>
      </c>
      <c r="D85" s="158">
        <f>(I_ACQUISTI!E5/30)*I_ACQUISTI!E59</f>
        <v>0</v>
      </c>
      <c r="E85" s="158">
        <f>(I_ACQUISTI!F5/30)*I_ACQUISTI!F59</f>
        <v>32.533333333333331</v>
      </c>
      <c r="F85" s="158">
        <f>(I_ACQUISTI!G5/30)*I_ACQUISTI!G59</f>
        <v>32.533333333333331</v>
      </c>
      <c r="G85" s="158">
        <f>(I_ACQUISTI!H5/30)*I_ACQUISTI!H59</f>
        <v>32.533333333333331</v>
      </c>
      <c r="H85" s="158">
        <f>(I_ACQUISTI!I5/30)*I_ACQUISTI!I59</f>
        <v>32.533333333333331</v>
      </c>
      <c r="I85" s="158">
        <f>(I_ACQUISTI!J5/30)*I_ACQUISTI!J59</f>
        <v>32.533333333333331</v>
      </c>
      <c r="J85" s="158">
        <f>(I_ACQUISTI!K5/30)*I_ACQUISTI!K59</f>
        <v>32.533333333333331</v>
      </c>
      <c r="K85" s="158">
        <f>(I_ACQUISTI!L5/30)*I_ACQUISTI!L59</f>
        <v>32.533333333333331</v>
      </c>
      <c r="L85" s="158">
        <f>(I_ACQUISTI!M5/30)*I_ACQUISTI!M59</f>
        <v>32.533333333333331</v>
      </c>
      <c r="M85" s="158">
        <f>(I_ACQUISTI!N5/30)*I_ACQUISTI!N59</f>
        <v>32.533333333333331</v>
      </c>
      <c r="N85" s="158">
        <f>(I_ACQUISTI!O5/30)*I_ACQUISTI!O59</f>
        <v>32.533333333333331</v>
      </c>
      <c r="O85" s="158">
        <f>(I_ACQUISTI!P5/30)*I_ACQUISTI!P59</f>
        <v>32.533333333333331</v>
      </c>
      <c r="P85" s="158">
        <f>(I_ACQUISTI!Q5/30)*I_ACQUISTI!Q59</f>
        <v>32.533333333333331</v>
      </c>
      <c r="Q85" s="158">
        <f>(I_ACQUISTI!R5/30)*I_ACQUISTI!R59</f>
        <v>32.533333333333331</v>
      </c>
      <c r="R85" s="158">
        <f>(I_ACQUISTI!S5/30)*I_ACQUISTI!S59</f>
        <v>32.533333333333331</v>
      </c>
      <c r="S85" s="158">
        <f>(I_ACQUISTI!T5/30)*I_ACQUISTI!T59</f>
        <v>32.533333333333331</v>
      </c>
      <c r="T85" s="158">
        <f>(I_ACQUISTI!U5/30)*I_ACQUISTI!U59</f>
        <v>32.533333333333331</v>
      </c>
      <c r="U85" s="158">
        <f>(I_ACQUISTI!V5/30)*I_ACQUISTI!V59</f>
        <v>32.533333333333331</v>
      </c>
      <c r="V85" s="158">
        <f>(I_ACQUISTI!W5/30)*I_ACQUISTI!W59</f>
        <v>32.533333333333331</v>
      </c>
      <c r="W85" s="158">
        <f>(I_ACQUISTI!X5/30)*I_ACQUISTI!X59</f>
        <v>32.533333333333331</v>
      </c>
      <c r="X85" s="158">
        <f>(I_ACQUISTI!Y5/30)*I_ACQUISTI!Y59</f>
        <v>32.533333333333331</v>
      </c>
      <c r="Y85" s="158">
        <f>(I_ACQUISTI!Z5/30)*I_ACQUISTI!Z59</f>
        <v>32.533333333333331</v>
      </c>
      <c r="Z85" s="158">
        <f>(I_ACQUISTI!AA5/30)*I_ACQUISTI!AA59</f>
        <v>32.533333333333331</v>
      </c>
      <c r="AA85" s="158">
        <f>(I_ACQUISTI!AB5/30)*I_ACQUISTI!AB59</f>
        <v>32.533333333333331</v>
      </c>
      <c r="AB85" s="158">
        <f>(I_ACQUISTI!AC5/30)*I_ACQUISTI!AC59</f>
        <v>32.533333333333331</v>
      </c>
      <c r="AC85" s="158">
        <f>(I_ACQUISTI!AD5/30)*I_ACQUISTI!AD59</f>
        <v>32.533333333333331</v>
      </c>
      <c r="AD85" s="158">
        <f>(I_ACQUISTI!AE5/30)*I_ACQUISTI!AE59</f>
        <v>32.533333333333331</v>
      </c>
      <c r="AE85" s="158">
        <f>(I_ACQUISTI!AF5/30)*I_ACQUISTI!AF59</f>
        <v>32.533333333333331</v>
      </c>
      <c r="AF85" s="158">
        <f>(I_ACQUISTI!AG5/30)*I_ACQUISTI!AG59</f>
        <v>32.533333333333331</v>
      </c>
      <c r="AG85" s="158">
        <f>(I_ACQUISTI!AH5/30)*I_ACQUISTI!AH59</f>
        <v>32.533333333333331</v>
      </c>
      <c r="AH85" s="158">
        <f>(I_ACQUISTI!AI5/30)*I_ACQUISTI!AI59</f>
        <v>32.533333333333331</v>
      </c>
      <c r="AI85" s="158">
        <f>(I_ACQUISTI!AJ5/30)*I_ACQUISTI!AJ59</f>
        <v>32.533333333333331</v>
      </c>
      <c r="AJ85" s="158">
        <f>(I_ACQUISTI!AK5/30)*I_ACQUISTI!AK59</f>
        <v>32.533333333333331</v>
      </c>
      <c r="AK85" s="158">
        <f>(I_ACQUISTI!AL5/30)*I_ACQUISTI!AL59</f>
        <v>32.533333333333331</v>
      </c>
      <c r="AL85" s="158">
        <f>(I_ACQUISTI!AM5/30)*I_ACQUISTI!AM59</f>
        <v>32.533333333333331</v>
      </c>
      <c r="AM85" s="158">
        <f>(I_ACQUISTI!AN5/30)*I_ACQUISTI!AN59</f>
        <v>32.533333333333331</v>
      </c>
    </row>
    <row r="86" spans="3:39" x14ac:dyDescent="0.25">
      <c r="C86" s="28" t="str">
        <f t="shared" si="15"/>
        <v>Farmaco 3</v>
      </c>
      <c r="D86" s="158">
        <f>(I_ACQUISTI!E6/30)*I_ACQUISTI!E60</f>
        <v>0</v>
      </c>
      <c r="E86" s="158">
        <f>(I_ACQUISTI!F6/30)*I_ACQUISTI!F60</f>
        <v>22.666666666666664</v>
      </c>
      <c r="F86" s="158">
        <f>(I_ACQUISTI!G6/30)*I_ACQUISTI!G60</f>
        <v>22.666666666666664</v>
      </c>
      <c r="G86" s="158">
        <f>(I_ACQUISTI!H6/30)*I_ACQUISTI!H60</f>
        <v>22.666666666666664</v>
      </c>
      <c r="H86" s="158">
        <f>(I_ACQUISTI!I6/30)*I_ACQUISTI!I60</f>
        <v>22.666666666666664</v>
      </c>
      <c r="I86" s="158">
        <f>(I_ACQUISTI!J6/30)*I_ACQUISTI!J60</f>
        <v>22.666666666666664</v>
      </c>
      <c r="J86" s="158">
        <f>(I_ACQUISTI!K6/30)*I_ACQUISTI!K60</f>
        <v>22.666666666666664</v>
      </c>
      <c r="K86" s="158">
        <f>(I_ACQUISTI!L6/30)*I_ACQUISTI!L60</f>
        <v>22.666666666666664</v>
      </c>
      <c r="L86" s="158">
        <f>(I_ACQUISTI!M6/30)*I_ACQUISTI!M60</f>
        <v>22.666666666666664</v>
      </c>
      <c r="M86" s="158">
        <f>(I_ACQUISTI!N6/30)*I_ACQUISTI!N60</f>
        <v>22.666666666666664</v>
      </c>
      <c r="N86" s="158">
        <f>(I_ACQUISTI!O6/30)*I_ACQUISTI!O60</f>
        <v>22.666666666666664</v>
      </c>
      <c r="O86" s="158">
        <f>(I_ACQUISTI!P6/30)*I_ACQUISTI!P60</f>
        <v>22.666666666666664</v>
      </c>
      <c r="P86" s="158">
        <f>(I_ACQUISTI!Q6/30)*I_ACQUISTI!Q60</f>
        <v>22.666666666666664</v>
      </c>
      <c r="Q86" s="158">
        <f>(I_ACQUISTI!R6/30)*I_ACQUISTI!R60</f>
        <v>22.666666666666664</v>
      </c>
      <c r="R86" s="158">
        <f>(I_ACQUISTI!S6/30)*I_ACQUISTI!S60</f>
        <v>22.666666666666664</v>
      </c>
      <c r="S86" s="158">
        <f>(I_ACQUISTI!T6/30)*I_ACQUISTI!T60</f>
        <v>22.666666666666664</v>
      </c>
      <c r="T86" s="158">
        <f>(I_ACQUISTI!U6/30)*I_ACQUISTI!U60</f>
        <v>22.666666666666664</v>
      </c>
      <c r="U86" s="158">
        <f>(I_ACQUISTI!V6/30)*I_ACQUISTI!V60</f>
        <v>22.666666666666664</v>
      </c>
      <c r="V86" s="158">
        <f>(I_ACQUISTI!W6/30)*I_ACQUISTI!W60</f>
        <v>22.666666666666664</v>
      </c>
      <c r="W86" s="158">
        <f>(I_ACQUISTI!X6/30)*I_ACQUISTI!X60</f>
        <v>22.666666666666664</v>
      </c>
      <c r="X86" s="158">
        <f>(I_ACQUISTI!Y6/30)*I_ACQUISTI!Y60</f>
        <v>22.666666666666664</v>
      </c>
      <c r="Y86" s="158">
        <f>(I_ACQUISTI!Z6/30)*I_ACQUISTI!Z60</f>
        <v>22.666666666666664</v>
      </c>
      <c r="Z86" s="158">
        <f>(I_ACQUISTI!AA6/30)*I_ACQUISTI!AA60</f>
        <v>22.666666666666664</v>
      </c>
      <c r="AA86" s="158">
        <f>(I_ACQUISTI!AB6/30)*I_ACQUISTI!AB60</f>
        <v>22.666666666666664</v>
      </c>
      <c r="AB86" s="158">
        <f>(I_ACQUISTI!AC6/30)*I_ACQUISTI!AC60</f>
        <v>22.666666666666664</v>
      </c>
      <c r="AC86" s="158">
        <f>(I_ACQUISTI!AD6/30)*I_ACQUISTI!AD60</f>
        <v>22.666666666666664</v>
      </c>
      <c r="AD86" s="158">
        <f>(I_ACQUISTI!AE6/30)*I_ACQUISTI!AE60</f>
        <v>22.666666666666664</v>
      </c>
      <c r="AE86" s="158">
        <f>(I_ACQUISTI!AF6/30)*I_ACQUISTI!AF60</f>
        <v>22.666666666666664</v>
      </c>
      <c r="AF86" s="158">
        <f>(I_ACQUISTI!AG6/30)*I_ACQUISTI!AG60</f>
        <v>22.666666666666664</v>
      </c>
      <c r="AG86" s="158">
        <f>(I_ACQUISTI!AH6/30)*I_ACQUISTI!AH60</f>
        <v>22.666666666666664</v>
      </c>
      <c r="AH86" s="158">
        <f>(I_ACQUISTI!AI6/30)*I_ACQUISTI!AI60</f>
        <v>22.666666666666664</v>
      </c>
      <c r="AI86" s="158">
        <f>(I_ACQUISTI!AJ6/30)*I_ACQUISTI!AJ60</f>
        <v>22.666666666666664</v>
      </c>
      <c r="AJ86" s="158">
        <f>(I_ACQUISTI!AK6/30)*I_ACQUISTI!AK60</f>
        <v>22.666666666666664</v>
      </c>
      <c r="AK86" s="158">
        <f>(I_ACQUISTI!AL6/30)*I_ACQUISTI!AL60</f>
        <v>22.666666666666664</v>
      </c>
      <c r="AL86" s="158">
        <f>(I_ACQUISTI!AM6/30)*I_ACQUISTI!AM60</f>
        <v>22.666666666666664</v>
      </c>
      <c r="AM86" s="158">
        <f>(I_ACQUISTI!AN6/30)*I_ACQUISTI!AN60</f>
        <v>22.666666666666664</v>
      </c>
    </row>
    <row r="87" spans="3:39" x14ac:dyDescent="0.25">
      <c r="C87" s="28" t="str">
        <f t="shared" si="15"/>
        <v>Farmaco 4</v>
      </c>
      <c r="D87" s="158">
        <f>(I_ACQUISTI!E7/30)*I_ACQUISTI!E61</f>
        <v>0</v>
      </c>
      <c r="E87" s="158">
        <f>(I_ACQUISTI!F7/30)*I_ACQUISTI!F61</f>
        <v>26</v>
      </c>
      <c r="F87" s="158">
        <f>(I_ACQUISTI!G7/30)*I_ACQUISTI!G61</f>
        <v>26</v>
      </c>
      <c r="G87" s="158">
        <f>(I_ACQUISTI!H7/30)*I_ACQUISTI!H61</f>
        <v>26</v>
      </c>
      <c r="H87" s="158">
        <f>(I_ACQUISTI!I7/30)*I_ACQUISTI!I61</f>
        <v>26</v>
      </c>
      <c r="I87" s="158">
        <f>(I_ACQUISTI!J7/30)*I_ACQUISTI!J61</f>
        <v>26</v>
      </c>
      <c r="J87" s="158">
        <f>(I_ACQUISTI!K7/30)*I_ACQUISTI!K61</f>
        <v>26</v>
      </c>
      <c r="K87" s="158">
        <f>(I_ACQUISTI!L7/30)*I_ACQUISTI!L61</f>
        <v>26</v>
      </c>
      <c r="L87" s="158">
        <f>(I_ACQUISTI!M7/30)*I_ACQUISTI!M61</f>
        <v>26</v>
      </c>
      <c r="M87" s="158">
        <f>(I_ACQUISTI!N7/30)*I_ACQUISTI!N61</f>
        <v>26</v>
      </c>
      <c r="N87" s="158">
        <f>(I_ACQUISTI!O7/30)*I_ACQUISTI!O61</f>
        <v>26</v>
      </c>
      <c r="O87" s="158">
        <f>(I_ACQUISTI!P7/30)*I_ACQUISTI!P61</f>
        <v>26</v>
      </c>
      <c r="P87" s="158">
        <f>(I_ACQUISTI!Q7/30)*I_ACQUISTI!Q61</f>
        <v>26</v>
      </c>
      <c r="Q87" s="158">
        <f>(I_ACQUISTI!R7/30)*I_ACQUISTI!R61</f>
        <v>26</v>
      </c>
      <c r="R87" s="158">
        <f>(I_ACQUISTI!S7/30)*I_ACQUISTI!S61</f>
        <v>26</v>
      </c>
      <c r="S87" s="158">
        <f>(I_ACQUISTI!T7/30)*I_ACQUISTI!T61</f>
        <v>26</v>
      </c>
      <c r="T87" s="158">
        <f>(I_ACQUISTI!U7/30)*I_ACQUISTI!U61</f>
        <v>26</v>
      </c>
      <c r="U87" s="158">
        <f>(I_ACQUISTI!V7/30)*I_ACQUISTI!V61</f>
        <v>26</v>
      </c>
      <c r="V87" s="158">
        <f>(I_ACQUISTI!W7/30)*I_ACQUISTI!W61</f>
        <v>26</v>
      </c>
      <c r="W87" s="158">
        <f>(I_ACQUISTI!X7/30)*I_ACQUISTI!X61</f>
        <v>26</v>
      </c>
      <c r="X87" s="158">
        <f>(I_ACQUISTI!Y7/30)*I_ACQUISTI!Y61</f>
        <v>26</v>
      </c>
      <c r="Y87" s="158">
        <f>(I_ACQUISTI!Z7/30)*I_ACQUISTI!Z61</f>
        <v>26</v>
      </c>
      <c r="Z87" s="158">
        <f>(I_ACQUISTI!AA7/30)*I_ACQUISTI!AA61</f>
        <v>26</v>
      </c>
      <c r="AA87" s="158">
        <f>(I_ACQUISTI!AB7/30)*I_ACQUISTI!AB61</f>
        <v>26</v>
      </c>
      <c r="AB87" s="158">
        <f>(I_ACQUISTI!AC7/30)*I_ACQUISTI!AC61</f>
        <v>26</v>
      </c>
      <c r="AC87" s="158">
        <f>(I_ACQUISTI!AD7/30)*I_ACQUISTI!AD61</f>
        <v>26</v>
      </c>
      <c r="AD87" s="158">
        <f>(I_ACQUISTI!AE7/30)*I_ACQUISTI!AE61</f>
        <v>26</v>
      </c>
      <c r="AE87" s="158">
        <f>(I_ACQUISTI!AF7/30)*I_ACQUISTI!AF61</f>
        <v>26</v>
      </c>
      <c r="AF87" s="158">
        <f>(I_ACQUISTI!AG7/30)*I_ACQUISTI!AG61</f>
        <v>26</v>
      </c>
      <c r="AG87" s="158">
        <f>(I_ACQUISTI!AH7/30)*I_ACQUISTI!AH61</f>
        <v>26</v>
      </c>
      <c r="AH87" s="158">
        <f>(I_ACQUISTI!AI7/30)*I_ACQUISTI!AI61</f>
        <v>26</v>
      </c>
      <c r="AI87" s="158">
        <f>(I_ACQUISTI!AJ7/30)*I_ACQUISTI!AJ61</f>
        <v>26</v>
      </c>
      <c r="AJ87" s="158">
        <f>(I_ACQUISTI!AK7/30)*I_ACQUISTI!AK61</f>
        <v>26</v>
      </c>
      <c r="AK87" s="158">
        <f>(I_ACQUISTI!AL7/30)*I_ACQUISTI!AL61</f>
        <v>26</v>
      </c>
      <c r="AL87" s="158">
        <f>(I_ACQUISTI!AM7/30)*I_ACQUISTI!AM61</f>
        <v>26</v>
      </c>
      <c r="AM87" s="158">
        <f>(I_ACQUISTI!AN7/30)*I_ACQUISTI!AN61</f>
        <v>26</v>
      </c>
    </row>
    <row r="88" spans="3:39" x14ac:dyDescent="0.25">
      <c r="C88" s="28" t="str">
        <f t="shared" si="15"/>
        <v>Farmaco 5</v>
      </c>
      <c r="D88" s="158">
        <f>(I_ACQUISTI!E8/30)*I_ACQUISTI!E62</f>
        <v>0</v>
      </c>
      <c r="E88" s="158">
        <f>(I_ACQUISTI!F8/30)*I_ACQUISTI!F62</f>
        <v>13.066666666666666</v>
      </c>
      <c r="F88" s="158">
        <f>(I_ACQUISTI!G8/30)*I_ACQUISTI!G62</f>
        <v>13.066666666666666</v>
      </c>
      <c r="G88" s="158">
        <f>(I_ACQUISTI!H8/30)*I_ACQUISTI!H62</f>
        <v>13.066666666666666</v>
      </c>
      <c r="H88" s="158">
        <f>(I_ACQUISTI!I8/30)*I_ACQUISTI!I62</f>
        <v>13.066666666666666</v>
      </c>
      <c r="I88" s="158">
        <f>(I_ACQUISTI!J8/30)*I_ACQUISTI!J62</f>
        <v>13.066666666666666</v>
      </c>
      <c r="J88" s="158">
        <f>(I_ACQUISTI!K8/30)*I_ACQUISTI!K62</f>
        <v>13.066666666666666</v>
      </c>
      <c r="K88" s="158">
        <f>(I_ACQUISTI!L8/30)*I_ACQUISTI!L62</f>
        <v>13.066666666666666</v>
      </c>
      <c r="L88" s="158">
        <f>(I_ACQUISTI!M8/30)*I_ACQUISTI!M62</f>
        <v>13.066666666666666</v>
      </c>
      <c r="M88" s="158">
        <f>(I_ACQUISTI!N8/30)*I_ACQUISTI!N62</f>
        <v>13.066666666666666</v>
      </c>
      <c r="N88" s="158">
        <f>(I_ACQUISTI!O8/30)*I_ACQUISTI!O62</f>
        <v>13.066666666666666</v>
      </c>
      <c r="O88" s="158">
        <f>(I_ACQUISTI!P8/30)*I_ACQUISTI!P62</f>
        <v>13.066666666666666</v>
      </c>
      <c r="P88" s="158">
        <f>(I_ACQUISTI!Q8/30)*I_ACQUISTI!Q62</f>
        <v>13.066666666666666</v>
      </c>
      <c r="Q88" s="158">
        <f>(I_ACQUISTI!R8/30)*I_ACQUISTI!R62</f>
        <v>13.066666666666666</v>
      </c>
      <c r="R88" s="158">
        <f>(I_ACQUISTI!S8/30)*I_ACQUISTI!S62</f>
        <v>13.066666666666666</v>
      </c>
      <c r="S88" s="158">
        <f>(I_ACQUISTI!T8/30)*I_ACQUISTI!T62</f>
        <v>13.066666666666666</v>
      </c>
      <c r="T88" s="158">
        <f>(I_ACQUISTI!U8/30)*I_ACQUISTI!U62</f>
        <v>13.066666666666666</v>
      </c>
      <c r="U88" s="158">
        <f>(I_ACQUISTI!V8/30)*I_ACQUISTI!V62</f>
        <v>13.066666666666666</v>
      </c>
      <c r="V88" s="158">
        <f>(I_ACQUISTI!W8/30)*I_ACQUISTI!W62</f>
        <v>13.066666666666666</v>
      </c>
      <c r="W88" s="158">
        <f>(I_ACQUISTI!X8/30)*I_ACQUISTI!X62</f>
        <v>13.066666666666666</v>
      </c>
      <c r="X88" s="158">
        <f>(I_ACQUISTI!Y8/30)*I_ACQUISTI!Y62</f>
        <v>13.066666666666666</v>
      </c>
      <c r="Y88" s="158">
        <f>(I_ACQUISTI!Z8/30)*I_ACQUISTI!Z62</f>
        <v>13.066666666666666</v>
      </c>
      <c r="Z88" s="158">
        <f>(I_ACQUISTI!AA8/30)*I_ACQUISTI!AA62</f>
        <v>13.066666666666666</v>
      </c>
      <c r="AA88" s="158">
        <f>(I_ACQUISTI!AB8/30)*I_ACQUISTI!AB62</f>
        <v>13.066666666666666</v>
      </c>
      <c r="AB88" s="158">
        <f>(I_ACQUISTI!AC8/30)*I_ACQUISTI!AC62</f>
        <v>13.066666666666666</v>
      </c>
      <c r="AC88" s="158">
        <f>(I_ACQUISTI!AD8/30)*I_ACQUISTI!AD62</f>
        <v>13.066666666666666</v>
      </c>
      <c r="AD88" s="158">
        <f>(I_ACQUISTI!AE8/30)*I_ACQUISTI!AE62</f>
        <v>13.066666666666666</v>
      </c>
      <c r="AE88" s="158">
        <f>(I_ACQUISTI!AF8/30)*I_ACQUISTI!AF62</f>
        <v>13.066666666666666</v>
      </c>
      <c r="AF88" s="158">
        <f>(I_ACQUISTI!AG8/30)*I_ACQUISTI!AG62</f>
        <v>13.066666666666666</v>
      </c>
      <c r="AG88" s="158">
        <f>(I_ACQUISTI!AH8/30)*I_ACQUISTI!AH62</f>
        <v>13.066666666666666</v>
      </c>
      <c r="AH88" s="158">
        <f>(I_ACQUISTI!AI8/30)*I_ACQUISTI!AI62</f>
        <v>13.066666666666666</v>
      </c>
      <c r="AI88" s="158">
        <f>(I_ACQUISTI!AJ8/30)*I_ACQUISTI!AJ62</f>
        <v>13.066666666666666</v>
      </c>
      <c r="AJ88" s="158">
        <f>(I_ACQUISTI!AK8/30)*I_ACQUISTI!AK62</f>
        <v>13.066666666666666</v>
      </c>
      <c r="AK88" s="158">
        <f>(I_ACQUISTI!AL8/30)*I_ACQUISTI!AL62</f>
        <v>13.066666666666666</v>
      </c>
      <c r="AL88" s="158">
        <f>(I_ACQUISTI!AM8/30)*I_ACQUISTI!AM62</f>
        <v>13.066666666666666</v>
      </c>
      <c r="AM88" s="158">
        <f>(I_ACQUISTI!AN8/30)*I_ACQUISTI!AN62</f>
        <v>13.066666666666666</v>
      </c>
    </row>
    <row r="89" spans="3:39" x14ac:dyDescent="0.25">
      <c r="C89" s="28" t="str">
        <f t="shared" si="15"/>
        <v>Farmaco 6</v>
      </c>
      <c r="D89" s="158">
        <f>(I_ACQUISTI!E9/30)*I_ACQUISTI!E63</f>
        <v>0</v>
      </c>
      <c r="E89" s="158">
        <f>(I_ACQUISTI!F9/30)*I_ACQUISTI!F63</f>
        <v>18</v>
      </c>
      <c r="F89" s="158">
        <f>(I_ACQUISTI!G9/30)*I_ACQUISTI!G63</f>
        <v>18</v>
      </c>
      <c r="G89" s="158">
        <f>(I_ACQUISTI!H9/30)*I_ACQUISTI!H63</f>
        <v>18</v>
      </c>
      <c r="H89" s="158">
        <f>(I_ACQUISTI!I9/30)*I_ACQUISTI!I63</f>
        <v>18</v>
      </c>
      <c r="I89" s="158">
        <f>(I_ACQUISTI!J9/30)*I_ACQUISTI!J63</f>
        <v>18</v>
      </c>
      <c r="J89" s="158">
        <f>(I_ACQUISTI!K9/30)*I_ACQUISTI!K63</f>
        <v>18</v>
      </c>
      <c r="K89" s="158">
        <f>(I_ACQUISTI!L9/30)*I_ACQUISTI!L63</f>
        <v>18</v>
      </c>
      <c r="L89" s="158">
        <f>(I_ACQUISTI!M9/30)*I_ACQUISTI!M63</f>
        <v>18</v>
      </c>
      <c r="M89" s="158">
        <f>(I_ACQUISTI!N9/30)*I_ACQUISTI!N63</f>
        <v>18</v>
      </c>
      <c r="N89" s="158">
        <f>(I_ACQUISTI!O9/30)*I_ACQUISTI!O63</f>
        <v>18</v>
      </c>
      <c r="O89" s="158">
        <f>(I_ACQUISTI!P9/30)*I_ACQUISTI!P63</f>
        <v>18</v>
      </c>
      <c r="P89" s="158">
        <f>(I_ACQUISTI!Q9/30)*I_ACQUISTI!Q63</f>
        <v>18</v>
      </c>
      <c r="Q89" s="158">
        <f>(I_ACQUISTI!R9/30)*I_ACQUISTI!R63</f>
        <v>18</v>
      </c>
      <c r="R89" s="158">
        <f>(I_ACQUISTI!S9/30)*I_ACQUISTI!S63</f>
        <v>18</v>
      </c>
      <c r="S89" s="158">
        <f>(I_ACQUISTI!T9/30)*I_ACQUISTI!T63</f>
        <v>18</v>
      </c>
      <c r="T89" s="158">
        <f>(I_ACQUISTI!U9/30)*I_ACQUISTI!U63</f>
        <v>18</v>
      </c>
      <c r="U89" s="158">
        <f>(I_ACQUISTI!V9/30)*I_ACQUISTI!V63</f>
        <v>18</v>
      </c>
      <c r="V89" s="158">
        <f>(I_ACQUISTI!W9/30)*I_ACQUISTI!W63</f>
        <v>18</v>
      </c>
      <c r="W89" s="158">
        <f>(I_ACQUISTI!X9/30)*I_ACQUISTI!X63</f>
        <v>18</v>
      </c>
      <c r="X89" s="158">
        <f>(I_ACQUISTI!Y9/30)*I_ACQUISTI!Y63</f>
        <v>18</v>
      </c>
      <c r="Y89" s="158">
        <f>(I_ACQUISTI!Z9/30)*I_ACQUISTI!Z63</f>
        <v>18</v>
      </c>
      <c r="Z89" s="158">
        <f>(I_ACQUISTI!AA9/30)*I_ACQUISTI!AA63</f>
        <v>18</v>
      </c>
      <c r="AA89" s="158">
        <f>(I_ACQUISTI!AB9/30)*I_ACQUISTI!AB63</f>
        <v>18</v>
      </c>
      <c r="AB89" s="158">
        <f>(I_ACQUISTI!AC9/30)*I_ACQUISTI!AC63</f>
        <v>18</v>
      </c>
      <c r="AC89" s="158">
        <f>(I_ACQUISTI!AD9/30)*I_ACQUISTI!AD63</f>
        <v>18</v>
      </c>
      <c r="AD89" s="158">
        <f>(I_ACQUISTI!AE9/30)*I_ACQUISTI!AE63</f>
        <v>18</v>
      </c>
      <c r="AE89" s="158">
        <f>(I_ACQUISTI!AF9/30)*I_ACQUISTI!AF63</f>
        <v>18</v>
      </c>
      <c r="AF89" s="158">
        <f>(I_ACQUISTI!AG9/30)*I_ACQUISTI!AG63</f>
        <v>18</v>
      </c>
      <c r="AG89" s="158">
        <f>(I_ACQUISTI!AH9/30)*I_ACQUISTI!AH63</f>
        <v>18</v>
      </c>
      <c r="AH89" s="158">
        <f>(I_ACQUISTI!AI9/30)*I_ACQUISTI!AI63</f>
        <v>18</v>
      </c>
      <c r="AI89" s="158">
        <f>(I_ACQUISTI!AJ9/30)*I_ACQUISTI!AJ63</f>
        <v>18</v>
      </c>
      <c r="AJ89" s="158">
        <f>(I_ACQUISTI!AK9/30)*I_ACQUISTI!AK63</f>
        <v>18</v>
      </c>
      <c r="AK89" s="158">
        <f>(I_ACQUISTI!AL9/30)*I_ACQUISTI!AL63</f>
        <v>18</v>
      </c>
      <c r="AL89" s="158">
        <f>(I_ACQUISTI!AM9/30)*I_ACQUISTI!AM63</f>
        <v>18</v>
      </c>
      <c r="AM89" s="158">
        <f>(I_ACQUISTI!AN9/30)*I_ACQUISTI!AN63</f>
        <v>18</v>
      </c>
    </row>
    <row r="90" spans="3:39" x14ac:dyDescent="0.25">
      <c r="C90" s="28" t="str">
        <f t="shared" si="15"/>
        <v>Farmaco 7</v>
      </c>
      <c r="D90" s="158">
        <f>(I_ACQUISTI!E10/30)*I_ACQUISTI!E64</f>
        <v>0</v>
      </c>
      <c r="E90" s="158">
        <f>(I_ACQUISTI!F10/30)*I_ACQUISTI!F64</f>
        <v>15</v>
      </c>
      <c r="F90" s="158">
        <f>(I_ACQUISTI!G10/30)*I_ACQUISTI!G64</f>
        <v>15</v>
      </c>
      <c r="G90" s="158">
        <f>(I_ACQUISTI!H10/30)*I_ACQUISTI!H64</f>
        <v>15</v>
      </c>
      <c r="H90" s="158">
        <f>(I_ACQUISTI!I10/30)*I_ACQUISTI!I64</f>
        <v>15</v>
      </c>
      <c r="I90" s="158">
        <f>(I_ACQUISTI!J10/30)*I_ACQUISTI!J64</f>
        <v>15</v>
      </c>
      <c r="J90" s="158">
        <f>(I_ACQUISTI!K10/30)*I_ACQUISTI!K64</f>
        <v>15</v>
      </c>
      <c r="K90" s="158">
        <f>(I_ACQUISTI!L10/30)*I_ACQUISTI!L64</f>
        <v>15</v>
      </c>
      <c r="L90" s="158">
        <f>(I_ACQUISTI!M10/30)*I_ACQUISTI!M64</f>
        <v>15</v>
      </c>
      <c r="M90" s="158">
        <f>(I_ACQUISTI!N10/30)*I_ACQUISTI!N64</f>
        <v>15</v>
      </c>
      <c r="N90" s="158">
        <f>(I_ACQUISTI!O10/30)*I_ACQUISTI!O64</f>
        <v>15</v>
      </c>
      <c r="O90" s="158">
        <f>(I_ACQUISTI!P10/30)*I_ACQUISTI!P64</f>
        <v>15</v>
      </c>
      <c r="P90" s="158">
        <f>(I_ACQUISTI!Q10/30)*I_ACQUISTI!Q64</f>
        <v>15</v>
      </c>
      <c r="Q90" s="158">
        <f>(I_ACQUISTI!R10/30)*I_ACQUISTI!R64</f>
        <v>15</v>
      </c>
      <c r="R90" s="158">
        <f>(I_ACQUISTI!S10/30)*I_ACQUISTI!S64</f>
        <v>15</v>
      </c>
      <c r="S90" s="158">
        <f>(I_ACQUISTI!T10/30)*I_ACQUISTI!T64</f>
        <v>15</v>
      </c>
      <c r="T90" s="158">
        <f>(I_ACQUISTI!U10/30)*I_ACQUISTI!U64</f>
        <v>15</v>
      </c>
      <c r="U90" s="158">
        <f>(I_ACQUISTI!V10/30)*I_ACQUISTI!V64</f>
        <v>15</v>
      </c>
      <c r="V90" s="158">
        <f>(I_ACQUISTI!W10/30)*I_ACQUISTI!W64</f>
        <v>15</v>
      </c>
      <c r="W90" s="158">
        <f>(I_ACQUISTI!X10/30)*I_ACQUISTI!X64</f>
        <v>15</v>
      </c>
      <c r="X90" s="158">
        <f>(I_ACQUISTI!Y10/30)*I_ACQUISTI!Y64</f>
        <v>15</v>
      </c>
      <c r="Y90" s="158">
        <f>(I_ACQUISTI!Z10/30)*I_ACQUISTI!Z64</f>
        <v>15</v>
      </c>
      <c r="Z90" s="158">
        <f>(I_ACQUISTI!AA10/30)*I_ACQUISTI!AA64</f>
        <v>15</v>
      </c>
      <c r="AA90" s="158">
        <f>(I_ACQUISTI!AB10/30)*I_ACQUISTI!AB64</f>
        <v>15</v>
      </c>
      <c r="AB90" s="158">
        <f>(I_ACQUISTI!AC10/30)*I_ACQUISTI!AC64</f>
        <v>15</v>
      </c>
      <c r="AC90" s="158">
        <f>(I_ACQUISTI!AD10/30)*I_ACQUISTI!AD64</f>
        <v>15</v>
      </c>
      <c r="AD90" s="158">
        <f>(I_ACQUISTI!AE10/30)*I_ACQUISTI!AE64</f>
        <v>15</v>
      </c>
      <c r="AE90" s="158">
        <f>(I_ACQUISTI!AF10/30)*I_ACQUISTI!AF64</f>
        <v>15</v>
      </c>
      <c r="AF90" s="158">
        <f>(I_ACQUISTI!AG10/30)*I_ACQUISTI!AG64</f>
        <v>15</v>
      </c>
      <c r="AG90" s="158">
        <f>(I_ACQUISTI!AH10/30)*I_ACQUISTI!AH64</f>
        <v>15</v>
      </c>
      <c r="AH90" s="158">
        <f>(I_ACQUISTI!AI10/30)*I_ACQUISTI!AI64</f>
        <v>15</v>
      </c>
      <c r="AI90" s="158">
        <f>(I_ACQUISTI!AJ10/30)*I_ACQUISTI!AJ64</f>
        <v>15</v>
      </c>
      <c r="AJ90" s="158">
        <f>(I_ACQUISTI!AK10/30)*I_ACQUISTI!AK64</f>
        <v>15</v>
      </c>
      <c r="AK90" s="158">
        <f>(I_ACQUISTI!AL10/30)*I_ACQUISTI!AL64</f>
        <v>15</v>
      </c>
      <c r="AL90" s="158">
        <f>(I_ACQUISTI!AM10/30)*I_ACQUISTI!AM64</f>
        <v>15</v>
      </c>
      <c r="AM90" s="158">
        <f>(I_ACQUISTI!AN10/30)*I_ACQUISTI!AN64</f>
        <v>15</v>
      </c>
    </row>
    <row r="91" spans="3:39" x14ac:dyDescent="0.25">
      <c r="C91" s="28" t="str">
        <f t="shared" si="15"/>
        <v>Farmaco 8</v>
      </c>
      <c r="D91" s="158">
        <f>(I_ACQUISTI!E11/30)*I_ACQUISTI!E65</f>
        <v>0</v>
      </c>
      <c r="E91" s="158">
        <f>(I_ACQUISTI!F11/30)*I_ACQUISTI!F65</f>
        <v>25.5</v>
      </c>
      <c r="F91" s="158">
        <f>(I_ACQUISTI!G11/30)*I_ACQUISTI!G65</f>
        <v>25.5</v>
      </c>
      <c r="G91" s="158">
        <f>(I_ACQUISTI!H11/30)*I_ACQUISTI!H65</f>
        <v>25.5</v>
      </c>
      <c r="H91" s="158">
        <f>(I_ACQUISTI!I11/30)*I_ACQUISTI!I65</f>
        <v>25.5</v>
      </c>
      <c r="I91" s="158">
        <f>(I_ACQUISTI!J11/30)*I_ACQUISTI!J65</f>
        <v>25.5</v>
      </c>
      <c r="J91" s="158">
        <f>(I_ACQUISTI!K11/30)*I_ACQUISTI!K65</f>
        <v>25.5</v>
      </c>
      <c r="K91" s="158">
        <f>(I_ACQUISTI!L11/30)*I_ACQUISTI!L65</f>
        <v>25.5</v>
      </c>
      <c r="L91" s="158">
        <f>(I_ACQUISTI!M11/30)*I_ACQUISTI!M65</f>
        <v>25.5</v>
      </c>
      <c r="M91" s="158">
        <f>(I_ACQUISTI!N11/30)*I_ACQUISTI!N65</f>
        <v>25.5</v>
      </c>
      <c r="N91" s="158">
        <f>(I_ACQUISTI!O11/30)*I_ACQUISTI!O65</f>
        <v>25.5</v>
      </c>
      <c r="O91" s="158">
        <f>(I_ACQUISTI!P11/30)*I_ACQUISTI!P65</f>
        <v>25.5</v>
      </c>
      <c r="P91" s="158">
        <f>(I_ACQUISTI!Q11/30)*I_ACQUISTI!Q65</f>
        <v>25.5</v>
      </c>
      <c r="Q91" s="158">
        <f>(I_ACQUISTI!R11/30)*I_ACQUISTI!R65</f>
        <v>25.5</v>
      </c>
      <c r="R91" s="158">
        <f>(I_ACQUISTI!S11/30)*I_ACQUISTI!S65</f>
        <v>25.5</v>
      </c>
      <c r="S91" s="158">
        <f>(I_ACQUISTI!T11/30)*I_ACQUISTI!T65</f>
        <v>25.5</v>
      </c>
      <c r="T91" s="158">
        <f>(I_ACQUISTI!U11/30)*I_ACQUISTI!U65</f>
        <v>25.5</v>
      </c>
      <c r="U91" s="158">
        <f>(I_ACQUISTI!V11/30)*I_ACQUISTI!V65</f>
        <v>25.5</v>
      </c>
      <c r="V91" s="158">
        <f>(I_ACQUISTI!W11/30)*I_ACQUISTI!W65</f>
        <v>25.5</v>
      </c>
      <c r="W91" s="158">
        <f>(I_ACQUISTI!X11/30)*I_ACQUISTI!X65</f>
        <v>25.5</v>
      </c>
      <c r="X91" s="158">
        <f>(I_ACQUISTI!Y11/30)*I_ACQUISTI!Y65</f>
        <v>25.5</v>
      </c>
      <c r="Y91" s="158">
        <f>(I_ACQUISTI!Z11/30)*I_ACQUISTI!Z65</f>
        <v>25.5</v>
      </c>
      <c r="Z91" s="158">
        <f>(I_ACQUISTI!AA11/30)*I_ACQUISTI!AA65</f>
        <v>25.5</v>
      </c>
      <c r="AA91" s="158">
        <f>(I_ACQUISTI!AB11/30)*I_ACQUISTI!AB65</f>
        <v>25.5</v>
      </c>
      <c r="AB91" s="158">
        <f>(I_ACQUISTI!AC11/30)*I_ACQUISTI!AC65</f>
        <v>25.5</v>
      </c>
      <c r="AC91" s="158">
        <f>(I_ACQUISTI!AD11/30)*I_ACQUISTI!AD65</f>
        <v>25.5</v>
      </c>
      <c r="AD91" s="158">
        <f>(I_ACQUISTI!AE11/30)*I_ACQUISTI!AE65</f>
        <v>25.5</v>
      </c>
      <c r="AE91" s="158">
        <f>(I_ACQUISTI!AF11/30)*I_ACQUISTI!AF65</f>
        <v>25.5</v>
      </c>
      <c r="AF91" s="158">
        <f>(I_ACQUISTI!AG11/30)*I_ACQUISTI!AG65</f>
        <v>25.5</v>
      </c>
      <c r="AG91" s="158">
        <f>(I_ACQUISTI!AH11/30)*I_ACQUISTI!AH65</f>
        <v>25.5</v>
      </c>
      <c r="AH91" s="158">
        <f>(I_ACQUISTI!AI11/30)*I_ACQUISTI!AI65</f>
        <v>25.5</v>
      </c>
      <c r="AI91" s="158">
        <f>(I_ACQUISTI!AJ11/30)*I_ACQUISTI!AJ65</f>
        <v>25.5</v>
      </c>
      <c r="AJ91" s="158">
        <f>(I_ACQUISTI!AK11/30)*I_ACQUISTI!AK65</f>
        <v>25.5</v>
      </c>
      <c r="AK91" s="158">
        <f>(I_ACQUISTI!AL11/30)*I_ACQUISTI!AL65</f>
        <v>25.5</v>
      </c>
      <c r="AL91" s="158">
        <f>(I_ACQUISTI!AM11/30)*I_ACQUISTI!AM65</f>
        <v>25.5</v>
      </c>
      <c r="AM91" s="158">
        <f>(I_ACQUISTI!AN11/30)*I_ACQUISTI!AN65</f>
        <v>25.5</v>
      </c>
    </row>
    <row r="92" spans="3:39" x14ac:dyDescent="0.25">
      <c r="C92" s="28" t="str">
        <f t="shared" si="15"/>
        <v>Farmaco 9</v>
      </c>
      <c r="D92" s="158">
        <f>(I_ACQUISTI!E12/30)*I_ACQUISTI!E66</f>
        <v>0</v>
      </c>
      <c r="E92" s="158">
        <f>(I_ACQUISTI!F12/30)*I_ACQUISTI!F66</f>
        <v>21.150000000000002</v>
      </c>
      <c r="F92" s="158">
        <f>(I_ACQUISTI!G12/30)*I_ACQUISTI!G66</f>
        <v>21.150000000000002</v>
      </c>
      <c r="G92" s="158">
        <f>(I_ACQUISTI!H12/30)*I_ACQUISTI!H66</f>
        <v>21.150000000000002</v>
      </c>
      <c r="H92" s="158">
        <f>(I_ACQUISTI!I12/30)*I_ACQUISTI!I66</f>
        <v>21.150000000000002</v>
      </c>
      <c r="I92" s="158">
        <f>(I_ACQUISTI!J12/30)*I_ACQUISTI!J66</f>
        <v>21.150000000000002</v>
      </c>
      <c r="J92" s="158">
        <f>(I_ACQUISTI!K12/30)*I_ACQUISTI!K66</f>
        <v>21.150000000000002</v>
      </c>
      <c r="K92" s="158">
        <f>(I_ACQUISTI!L12/30)*I_ACQUISTI!L66</f>
        <v>21.150000000000002</v>
      </c>
      <c r="L92" s="158">
        <f>(I_ACQUISTI!M12/30)*I_ACQUISTI!M66</f>
        <v>21.150000000000002</v>
      </c>
      <c r="M92" s="158">
        <f>(I_ACQUISTI!N12/30)*I_ACQUISTI!N66</f>
        <v>21.150000000000002</v>
      </c>
      <c r="N92" s="158">
        <f>(I_ACQUISTI!O12/30)*I_ACQUISTI!O66</f>
        <v>21.150000000000002</v>
      </c>
      <c r="O92" s="158">
        <f>(I_ACQUISTI!P12/30)*I_ACQUISTI!P66</f>
        <v>21.150000000000002</v>
      </c>
      <c r="P92" s="158">
        <f>(I_ACQUISTI!Q12/30)*I_ACQUISTI!Q66</f>
        <v>21.150000000000002</v>
      </c>
      <c r="Q92" s="158">
        <f>(I_ACQUISTI!R12/30)*I_ACQUISTI!R66</f>
        <v>21.150000000000002</v>
      </c>
      <c r="R92" s="158">
        <f>(I_ACQUISTI!S12/30)*I_ACQUISTI!S66</f>
        <v>21.150000000000002</v>
      </c>
      <c r="S92" s="158">
        <f>(I_ACQUISTI!T12/30)*I_ACQUISTI!T66</f>
        <v>21.150000000000002</v>
      </c>
      <c r="T92" s="158">
        <f>(I_ACQUISTI!U12/30)*I_ACQUISTI!U66</f>
        <v>21.150000000000002</v>
      </c>
      <c r="U92" s="158">
        <f>(I_ACQUISTI!V12/30)*I_ACQUISTI!V66</f>
        <v>21.150000000000002</v>
      </c>
      <c r="V92" s="158">
        <f>(I_ACQUISTI!W12/30)*I_ACQUISTI!W66</f>
        <v>21.150000000000002</v>
      </c>
      <c r="W92" s="158">
        <f>(I_ACQUISTI!X12/30)*I_ACQUISTI!X66</f>
        <v>21.150000000000002</v>
      </c>
      <c r="X92" s="158">
        <f>(I_ACQUISTI!Y12/30)*I_ACQUISTI!Y66</f>
        <v>21.150000000000002</v>
      </c>
      <c r="Y92" s="158">
        <f>(I_ACQUISTI!Z12/30)*I_ACQUISTI!Z66</f>
        <v>21.150000000000002</v>
      </c>
      <c r="Z92" s="158">
        <f>(I_ACQUISTI!AA12/30)*I_ACQUISTI!AA66</f>
        <v>21.150000000000002</v>
      </c>
      <c r="AA92" s="158">
        <f>(I_ACQUISTI!AB12/30)*I_ACQUISTI!AB66</f>
        <v>21.150000000000002</v>
      </c>
      <c r="AB92" s="158">
        <f>(I_ACQUISTI!AC12/30)*I_ACQUISTI!AC66</f>
        <v>21.150000000000002</v>
      </c>
      <c r="AC92" s="158">
        <f>(I_ACQUISTI!AD12/30)*I_ACQUISTI!AD66</f>
        <v>21.150000000000002</v>
      </c>
      <c r="AD92" s="158">
        <f>(I_ACQUISTI!AE12/30)*I_ACQUISTI!AE66</f>
        <v>21.150000000000002</v>
      </c>
      <c r="AE92" s="158">
        <f>(I_ACQUISTI!AF12/30)*I_ACQUISTI!AF66</f>
        <v>21.150000000000002</v>
      </c>
      <c r="AF92" s="158">
        <f>(I_ACQUISTI!AG12/30)*I_ACQUISTI!AG66</f>
        <v>21.150000000000002</v>
      </c>
      <c r="AG92" s="158">
        <f>(I_ACQUISTI!AH12/30)*I_ACQUISTI!AH66</f>
        <v>21.150000000000002</v>
      </c>
      <c r="AH92" s="158">
        <f>(I_ACQUISTI!AI12/30)*I_ACQUISTI!AI66</f>
        <v>21.150000000000002</v>
      </c>
      <c r="AI92" s="158">
        <f>(I_ACQUISTI!AJ12/30)*I_ACQUISTI!AJ66</f>
        <v>21.150000000000002</v>
      </c>
      <c r="AJ92" s="158">
        <f>(I_ACQUISTI!AK12/30)*I_ACQUISTI!AK66</f>
        <v>21.150000000000002</v>
      </c>
      <c r="AK92" s="158">
        <f>(I_ACQUISTI!AL12/30)*I_ACQUISTI!AL66</f>
        <v>21.150000000000002</v>
      </c>
      <c r="AL92" s="158">
        <f>(I_ACQUISTI!AM12/30)*I_ACQUISTI!AM66</f>
        <v>21.150000000000002</v>
      </c>
      <c r="AM92" s="158">
        <f>(I_ACQUISTI!AN12/30)*I_ACQUISTI!AN66</f>
        <v>21.150000000000002</v>
      </c>
    </row>
    <row r="93" spans="3:39" x14ac:dyDescent="0.25">
      <c r="C93" s="28" t="str">
        <f t="shared" si="15"/>
        <v>Farmaco 10</v>
      </c>
      <c r="D93" s="158">
        <f>(I_ACQUISTI!E13/30)*I_ACQUISTI!E67</f>
        <v>0</v>
      </c>
      <c r="E93" s="158">
        <f>(I_ACQUISTI!F13/30)*I_ACQUISTI!F67</f>
        <v>29.333333333333332</v>
      </c>
      <c r="F93" s="158">
        <f>(I_ACQUISTI!G13/30)*I_ACQUISTI!G67</f>
        <v>29.333333333333332</v>
      </c>
      <c r="G93" s="158">
        <f>(I_ACQUISTI!H13/30)*I_ACQUISTI!H67</f>
        <v>29.333333333333332</v>
      </c>
      <c r="H93" s="158">
        <f>(I_ACQUISTI!I13/30)*I_ACQUISTI!I67</f>
        <v>29.333333333333332</v>
      </c>
      <c r="I93" s="158">
        <f>(I_ACQUISTI!J13/30)*I_ACQUISTI!J67</f>
        <v>29.333333333333332</v>
      </c>
      <c r="J93" s="158">
        <f>(I_ACQUISTI!K13/30)*I_ACQUISTI!K67</f>
        <v>29.333333333333332</v>
      </c>
      <c r="K93" s="158">
        <f>(I_ACQUISTI!L13/30)*I_ACQUISTI!L67</f>
        <v>29.333333333333332</v>
      </c>
      <c r="L93" s="158">
        <f>(I_ACQUISTI!M13/30)*I_ACQUISTI!M67</f>
        <v>29.333333333333332</v>
      </c>
      <c r="M93" s="158">
        <f>(I_ACQUISTI!N13/30)*I_ACQUISTI!N67</f>
        <v>29.333333333333332</v>
      </c>
      <c r="N93" s="158">
        <f>(I_ACQUISTI!O13/30)*I_ACQUISTI!O67</f>
        <v>29.333333333333332</v>
      </c>
      <c r="O93" s="158">
        <f>(I_ACQUISTI!P13/30)*I_ACQUISTI!P67</f>
        <v>29.333333333333332</v>
      </c>
      <c r="P93" s="158">
        <f>(I_ACQUISTI!Q13/30)*I_ACQUISTI!Q67</f>
        <v>29.333333333333332</v>
      </c>
      <c r="Q93" s="158">
        <f>(I_ACQUISTI!R13/30)*I_ACQUISTI!R67</f>
        <v>29.333333333333332</v>
      </c>
      <c r="R93" s="158">
        <f>(I_ACQUISTI!S13/30)*I_ACQUISTI!S67</f>
        <v>29.333333333333332</v>
      </c>
      <c r="S93" s="158">
        <f>(I_ACQUISTI!T13/30)*I_ACQUISTI!T67</f>
        <v>29.333333333333332</v>
      </c>
      <c r="T93" s="158">
        <f>(I_ACQUISTI!U13/30)*I_ACQUISTI!U67</f>
        <v>29.333333333333332</v>
      </c>
      <c r="U93" s="158">
        <f>(I_ACQUISTI!V13/30)*I_ACQUISTI!V67</f>
        <v>29.333333333333332</v>
      </c>
      <c r="V93" s="158">
        <f>(I_ACQUISTI!W13/30)*I_ACQUISTI!W67</f>
        <v>29.333333333333332</v>
      </c>
      <c r="W93" s="158">
        <f>(I_ACQUISTI!X13/30)*I_ACQUISTI!X67</f>
        <v>29.333333333333332</v>
      </c>
      <c r="X93" s="158">
        <f>(I_ACQUISTI!Y13/30)*I_ACQUISTI!Y67</f>
        <v>29.333333333333332</v>
      </c>
      <c r="Y93" s="158">
        <f>(I_ACQUISTI!Z13/30)*I_ACQUISTI!Z67</f>
        <v>29.333333333333332</v>
      </c>
      <c r="Z93" s="158">
        <f>(I_ACQUISTI!AA13/30)*I_ACQUISTI!AA67</f>
        <v>29.333333333333332</v>
      </c>
      <c r="AA93" s="158">
        <f>(I_ACQUISTI!AB13/30)*I_ACQUISTI!AB67</f>
        <v>29.333333333333332</v>
      </c>
      <c r="AB93" s="158">
        <f>(I_ACQUISTI!AC13/30)*I_ACQUISTI!AC67</f>
        <v>29.333333333333332</v>
      </c>
      <c r="AC93" s="158">
        <f>(I_ACQUISTI!AD13/30)*I_ACQUISTI!AD67</f>
        <v>29.333333333333332</v>
      </c>
      <c r="AD93" s="158">
        <f>(I_ACQUISTI!AE13/30)*I_ACQUISTI!AE67</f>
        <v>29.333333333333332</v>
      </c>
      <c r="AE93" s="158">
        <f>(I_ACQUISTI!AF13/30)*I_ACQUISTI!AF67</f>
        <v>29.333333333333332</v>
      </c>
      <c r="AF93" s="158">
        <f>(I_ACQUISTI!AG13/30)*I_ACQUISTI!AG67</f>
        <v>29.333333333333332</v>
      </c>
      <c r="AG93" s="158">
        <f>(I_ACQUISTI!AH13/30)*I_ACQUISTI!AH67</f>
        <v>29.333333333333332</v>
      </c>
      <c r="AH93" s="158">
        <f>(I_ACQUISTI!AI13/30)*I_ACQUISTI!AI67</f>
        <v>29.333333333333332</v>
      </c>
      <c r="AI93" s="158">
        <f>(I_ACQUISTI!AJ13/30)*I_ACQUISTI!AJ67</f>
        <v>29.333333333333332</v>
      </c>
      <c r="AJ93" s="158">
        <f>(I_ACQUISTI!AK13/30)*I_ACQUISTI!AK67</f>
        <v>29.333333333333332</v>
      </c>
      <c r="AK93" s="158">
        <f>(I_ACQUISTI!AL13/30)*I_ACQUISTI!AL67</f>
        <v>29.333333333333332</v>
      </c>
      <c r="AL93" s="158">
        <f>(I_ACQUISTI!AM13/30)*I_ACQUISTI!AM67</f>
        <v>29.333333333333332</v>
      </c>
      <c r="AM93" s="158">
        <f>(I_ACQUISTI!AN13/30)*I_ACQUISTI!AN67</f>
        <v>29.333333333333332</v>
      </c>
    </row>
    <row r="94" spans="3:39" x14ac:dyDescent="0.25">
      <c r="C94" s="28" t="str">
        <f t="shared" si="15"/>
        <v>Farmaco 11</v>
      </c>
      <c r="D94" s="158">
        <f>(I_ACQUISTI!E14/30)*I_ACQUISTI!E68</f>
        <v>0</v>
      </c>
      <c r="E94" s="158">
        <f>(I_ACQUISTI!F14/30)*I_ACQUISTI!F68</f>
        <v>26.56</v>
      </c>
      <c r="F94" s="158">
        <f>(I_ACQUISTI!G14/30)*I_ACQUISTI!G68</f>
        <v>26.56</v>
      </c>
      <c r="G94" s="158">
        <f>(I_ACQUISTI!H14/30)*I_ACQUISTI!H68</f>
        <v>26.56</v>
      </c>
      <c r="H94" s="158">
        <f>(I_ACQUISTI!I14/30)*I_ACQUISTI!I68</f>
        <v>26.56</v>
      </c>
      <c r="I94" s="158">
        <f>(I_ACQUISTI!J14/30)*I_ACQUISTI!J68</f>
        <v>26.56</v>
      </c>
      <c r="J94" s="158">
        <f>(I_ACQUISTI!K14/30)*I_ACQUISTI!K68</f>
        <v>26.56</v>
      </c>
      <c r="K94" s="158">
        <f>(I_ACQUISTI!L14/30)*I_ACQUISTI!L68</f>
        <v>26.56</v>
      </c>
      <c r="L94" s="158">
        <f>(I_ACQUISTI!M14/30)*I_ACQUISTI!M68</f>
        <v>26.56</v>
      </c>
      <c r="M94" s="158">
        <f>(I_ACQUISTI!N14/30)*I_ACQUISTI!N68</f>
        <v>26.56</v>
      </c>
      <c r="N94" s="158">
        <f>(I_ACQUISTI!O14/30)*I_ACQUISTI!O68</f>
        <v>26.56</v>
      </c>
      <c r="O94" s="158">
        <f>(I_ACQUISTI!P14/30)*I_ACQUISTI!P68</f>
        <v>26.56</v>
      </c>
      <c r="P94" s="158">
        <f>(I_ACQUISTI!Q14/30)*I_ACQUISTI!Q68</f>
        <v>26.56</v>
      </c>
      <c r="Q94" s="158">
        <f>(I_ACQUISTI!R14/30)*I_ACQUISTI!R68</f>
        <v>26.56</v>
      </c>
      <c r="R94" s="158">
        <f>(I_ACQUISTI!S14/30)*I_ACQUISTI!S68</f>
        <v>26.56</v>
      </c>
      <c r="S94" s="158">
        <f>(I_ACQUISTI!T14/30)*I_ACQUISTI!T68</f>
        <v>26.56</v>
      </c>
      <c r="T94" s="158">
        <f>(I_ACQUISTI!U14/30)*I_ACQUISTI!U68</f>
        <v>26.56</v>
      </c>
      <c r="U94" s="158">
        <f>(I_ACQUISTI!V14/30)*I_ACQUISTI!V68</f>
        <v>26.56</v>
      </c>
      <c r="V94" s="158">
        <f>(I_ACQUISTI!W14/30)*I_ACQUISTI!W68</f>
        <v>26.56</v>
      </c>
      <c r="W94" s="158">
        <f>(I_ACQUISTI!X14/30)*I_ACQUISTI!X68</f>
        <v>26.56</v>
      </c>
      <c r="X94" s="158">
        <f>(I_ACQUISTI!Y14/30)*I_ACQUISTI!Y68</f>
        <v>26.56</v>
      </c>
      <c r="Y94" s="158">
        <f>(I_ACQUISTI!Z14/30)*I_ACQUISTI!Z68</f>
        <v>26.56</v>
      </c>
      <c r="Z94" s="158">
        <f>(I_ACQUISTI!AA14/30)*I_ACQUISTI!AA68</f>
        <v>26.56</v>
      </c>
      <c r="AA94" s="158">
        <f>(I_ACQUISTI!AB14/30)*I_ACQUISTI!AB68</f>
        <v>26.56</v>
      </c>
      <c r="AB94" s="158">
        <f>(I_ACQUISTI!AC14/30)*I_ACQUISTI!AC68</f>
        <v>26.56</v>
      </c>
      <c r="AC94" s="158">
        <f>(I_ACQUISTI!AD14/30)*I_ACQUISTI!AD68</f>
        <v>26.56</v>
      </c>
      <c r="AD94" s="158">
        <f>(I_ACQUISTI!AE14/30)*I_ACQUISTI!AE68</f>
        <v>26.56</v>
      </c>
      <c r="AE94" s="158">
        <f>(I_ACQUISTI!AF14/30)*I_ACQUISTI!AF68</f>
        <v>26.56</v>
      </c>
      <c r="AF94" s="158">
        <f>(I_ACQUISTI!AG14/30)*I_ACQUISTI!AG68</f>
        <v>26.56</v>
      </c>
      <c r="AG94" s="158">
        <f>(I_ACQUISTI!AH14/30)*I_ACQUISTI!AH68</f>
        <v>26.56</v>
      </c>
      <c r="AH94" s="158">
        <f>(I_ACQUISTI!AI14/30)*I_ACQUISTI!AI68</f>
        <v>26.56</v>
      </c>
      <c r="AI94" s="158">
        <f>(I_ACQUISTI!AJ14/30)*I_ACQUISTI!AJ68</f>
        <v>26.56</v>
      </c>
      <c r="AJ94" s="158">
        <f>(I_ACQUISTI!AK14/30)*I_ACQUISTI!AK68</f>
        <v>26.56</v>
      </c>
      <c r="AK94" s="158">
        <f>(I_ACQUISTI!AL14/30)*I_ACQUISTI!AL68</f>
        <v>26.56</v>
      </c>
      <c r="AL94" s="158">
        <f>(I_ACQUISTI!AM14/30)*I_ACQUISTI!AM68</f>
        <v>26.56</v>
      </c>
      <c r="AM94" s="158">
        <f>(I_ACQUISTI!AN14/30)*I_ACQUISTI!AN68</f>
        <v>26.56</v>
      </c>
    </row>
    <row r="95" spans="3:39" x14ac:dyDescent="0.25">
      <c r="C95" s="28" t="str">
        <f t="shared" si="15"/>
        <v>Farmaco 12</v>
      </c>
      <c r="D95" s="158">
        <f>(I_ACQUISTI!E15/30)*I_ACQUISTI!E69</f>
        <v>0</v>
      </c>
      <c r="E95" s="158">
        <f>(I_ACQUISTI!F15/30)*I_ACQUISTI!F69</f>
        <v>4.666666666666667</v>
      </c>
      <c r="F95" s="158">
        <f>(I_ACQUISTI!G15/30)*I_ACQUISTI!G69</f>
        <v>4.666666666666667</v>
      </c>
      <c r="G95" s="158">
        <f>(I_ACQUISTI!H15/30)*I_ACQUISTI!H69</f>
        <v>4.666666666666667</v>
      </c>
      <c r="H95" s="158">
        <f>(I_ACQUISTI!I15/30)*I_ACQUISTI!I69</f>
        <v>4.666666666666667</v>
      </c>
      <c r="I95" s="158">
        <f>(I_ACQUISTI!J15/30)*I_ACQUISTI!J69</f>
        <v>4.666666666666667</v>
      </c>
      <c r="J95" s="158">
        <f>(I_ACQUISTI!K15/30)*I_ACQUISTI!K69</f>
        <v>4.666666666666667</v>
      </c>
      <c r="K95" s="158">
        <f>(I_ACQUISTI!L15/30)*I_ACQUISTI!L69</f>
        <v>4.666666666666667</v>
      </c>
      <c r="L95" s="158">
        <f>(I_ACQUISTI!M15/30)*I_ACQUISTI!M69</f>
        <v>4.666666666666667</v>
      </c>
      <c r="M95" s="158">
        <f>(I_ACQUISTI!N15/30)*I_ACQUISTI!N69</f>
        <v>4.666666666666667</v>
      </c>
      <c r="N95" s="158">
        <f>(I_ACQUISTI!O15/30)*I_ACQUISTI!O69</f>
        <v>4.666666666666667</v>
      </c>
      <c r="O95" s="158">
        <f>(I_ACQUISTI!P15/30)*I_ACQUISTI!P69</f>
        <v>4.666666666666667</v>
      </c>
      <c r="P95" s="158">
        <f>(I_ACQUISTI!Q15/30)*I_ACQUISTI!Q69</f>
        <v>4.666666666666667</v>
      </c>
      <c r="Q95" s="158">
        <f>(I_ACQUISTI!R15/30)*I_ACQUISTI!R69</f>
        <v>4.666666666666667</v>
      </c>
      <c r="R95" s="158">
        <f>(I_ACQUISTI!S15/30)*I_ACQUISTI!S69</f>
        <v>4.666666666666667</v>
      </c>
      <c r="S95" s="158">
        <f>(I_ACQUISTI!T15/30)*I_ACQUISTI!T69</f>
        <v>4.666666666666667</v>
      </c>
      <c r="T95" s="158">
        <f>(I_ACQUISTI!U15/30)*I_ACQUISTI!U69</f>
        <v>4.666666666666667</v>
      </c>
      <c r="U95" s="158">
        <f>(I_ACQUISTI!V15/30)*I_ACQUISTI!V69</f>
        <v>4.666666666666667</v>
      </c>
      <c r="V95" s="158">
        <f>(I_ACQUISTI!W15/30)*I_ACQUISTI!W69</f>
        <v>4.666666666666667</v>
      </c>
      <c r="W95" s="158">
        <f>(I_ACQUISTI!X15/30)*I_ACQUISTI!X69</f>
        <v>4.666666666666667</v>
      </c>
      <c r="X95" s="158">
        <f>(I_ACQUISTI!Y15/30)*I_ACQUISTI!Y69</f>
        <v>4.666666666666667</v>
      </c>
      <c r="Y95" s="158">
        <f>(I_ACQUISTI!Z15/30)*I_ACQUISTI!Z69</f>
        <v>4.666666666666667</v>
      </c>
      <c r="Z95" s="158">
        <f>(I_ACQUISTI!AA15/30)*I_ACQUISTI!AA69</f>
        <v>4.666666666666667</v>
      </c>
      <c r="AA95" s="158">
        <f>(I_ACQUISTI!AB15/30)*I_ACQUISTI!AB69</f>
        <v>4.666666666666667</v>
      </c>
      <c r="AB95" s="158">
        <f>(I_ACQUISTI!AC15/30)*I_ACQUISTI!AC69</f>
        <v>4.666666666666667</v>
      </c>
      <c r="AC95" s="158">
        <f>(I_ACQUISTI!AD15/30)*I_ACQUISTI!AD69</f>
        <v>4.666666666666667</v>
      </c>
      <c r="AD95" s="158">
        <f>(I_ACQUISTI!AE15/30)*I_ACQUISTI!AE69</f>
        <v>4.666666666666667</v>
      </c>
      <c r="AE95" s="158">
        <f>(I_ACQUISTI!AF15/30)*I_ACQUISTI!AF69</f>
        <v>4.666666666666667</v>
      </c>
      <c r="AF95" s="158">
        <f>(I_ACQUISTI!AG15/30)*I_ACQUISTI!AG69</f>
        <v>4.666666666666667</v>
      </c>
      <c r="AG95" s="158">
        <f>(I_ACQUISTI!AH15/30)*I_ACQUISTI!AH69</f>
        <v>4.666666666666667</v>
      </c>
      <c r="AH95" s="158">
        <f>(I_ACQUISTI!AI15/30)*I_ACQUISTI!AI69</f>
        <v>4.666666666666667</v>
      </c>
      <c r="AI95" s="158">
        <f>(I_ACQUISTI!AJ15/30)*I_ACQUISTI!AJ69</f>
        <v>4.666666666666667</v>
      </c>
      <c r="AJ95" s="158">
        <f>(I_ACQUISTI!AK15/30)*I_ACQUISTI!AK69</f>
        <v>4.666666666666667</v>
      </c>
      <c r="AK95" s="158">
        <f>(I_ACQUISTI!AL15/30)*I_ACQUISTI!AL69</f>
        <v>4.666666666666667</v>
      </c>
      <c r="AL95" s="158">
        <f>(I_ACQUISTI!AM15/30)*I_ACQUISTI!AM69</f>
        <v>4.666666666666667</v>
      </c>
      <c r="AM95" s="158">
        <f>(I_ACQUISTI!AN15/30)*I_ACQUISTI!AN69</f>
        <v>4.666666666666667</v>
      </c>
    </row>
    <row r="96" spans="3:39" x14ac:dyDescent="0.25">
      <c r="C96" s="28" t="str">
        <f t="shared" si="15"/>
        <v>Farmaco 13</v>
      </c>
      <c r="D96" s="158">
        <f>(I_ACQUISTI!E16/30)*I_ACQUISTI!E70</f>
        <v>0</v>
      </c>
      <c r="E96" s="158">
        <f>(I_ACQUISTI!F16/30)*I_ACQUISTI!F70</f>
        <v>7.4</v>
      </c>
      <c r="F96" s="158">
        <f>(I_ACQUISTI!G16/30)*I_ACQUISTI!G70</f>
        <v>7.4</v>
      </c>
      <c r="G96" s="158">
        <f>(I_ACQUISTI!H16/30)*I_ACQUISTI!H70</f>
        <v>7.4</v>
      </c>
      <c r="H96" s="158">
        <f>(I_ACQUISTI!I16/30)*I_ACQUISTI!I70</f>
        <v>7.4</v>
      </c>
      <c r="I96" s="158">
        <f>(I_ACQUISTI!J16/30)*I_ACQUISTI!J70</f>
        <v>7.4</v>
      </c>
      <c r="J96" s="158">
        <f>(I_ACQUISTI!K16/30)*I_ACQUISTI!K70</f>
        <v>7.4</v>
      </c>
      <c r="K96" s="158">
        <f>(I_ACQUISTI!L16/30)*I_ACQUISTI!L70</f>
        <v>7.4</v>
      </c>
      <c r="L96" s="158">
        <f>(I_ACQUISTI!M16/30)*I_ACQUISTI!M70</f>
        <v>7.4</v>
      </c>
      <c r="M96" s="158">
        <f>(I_ACQUISTI!N16/30)*I_ACQUISTI!N70</f>
        <v>7.4</v>
      </c>
      <c r="N96" s="158">
        <f>(I_ACQUISTI!O16/30)*I_ACQUISTI!O70</f>
        <v>7.4</v>
      </c>
      <c r="O96" s="158">
        <f>(I_ACQUISTI!P16/30)*I_ACQUISTI!P70</f>
        <v>7.4</v>
      </c>
      <c r="P96" s="158">
        <f>(I_ACQUISTI!Q16/30)*I_ACQUISTI!Q70</f>
        <v>7.4</v>
      </c>
      <c r="Q96" s="158">
        <f>(I_ACQUISTI!R16/30)*I_ACQUISTI!R70</f>
        <v>7.4</v>
      </c>
      <c r="R96" s="158">
        <f>(I_ACQUISTI!S16/30)*I_ACQUISTI!S70</f>
        <v>7.4</v>
      </c>
      <c r="S96" s="158">
        <f>(I_ACQUISTI!T16/30)*I_ACQUISTI!T70</f>
        <v>7.4</v>
      </c>
      <c r="T96" s="158">
        <f>(I_ACQUISTI!U16/30)*I_ACQUISTI!U70</f>
        <v>7.4</v>
      </c>
      <c r="U96" s="158">
        <f>(I_ACQUISTI!V16/30)*I_ACQUISTI!V70</f>
        <v>7.4</v>
      </c>
      <c r="V96" s="158">
        <f>(I_ACQUISTI!W16/30)*I_ACQUISTI!W70</f>
        <v>7.4</v>
      </c>
      <c r="W96" s="158">
        <f>(I_ACQUISTI!X16/30)*I_ACQUISTI!X70</f>
        <v>7.4</v>
      </c>
      <c r="X96" s="158">
        <f>(I_ACQUISTI!Y16/30)*I_ACQUISTI!Y70</f>
        <v>7.4</v>
      </c>
      <c r="Y96" s="158">
        <f>(I_ACQUISTI!Z16/30)*I_ACQUISTI!Z70</f>
        <v>7.4</v>
      </c>
      <c r="Z96" s="158">
        <f>(I_ACQUISTI!AA16/30)*I_ACQUISTI!AA70</f>
        <v>7.4</v>
      </c>
      <c r="AA96" s="158">
        <f>(I_ACQUISTI!AB16/30)*I_ACQUISTI!AB70</f>
        <v>7.4</v>
      </c>
      <c r="AB96" s="158">
        <f>(I_ACQUISTI!AC16/30)*I_ACQUISTI!AC70</f>
        <v>7.4</v>
      </c>
      <c r="AC96" s="158">
        <f>(I_ACQUISTI!AD16/30)*I_ACQUISTI!AD70</f>
        <v>7.4</v>
      </c>
      <c r="AD96" s="158">
        <f>(I_ACQUISTI!AE16/30)*I_ACQUISTI!AE70</f>
        <v>7.4</v>
      </c>
      <c r="AE96" s="158">
        <f>(I_ACQUISTI!AF16/30)*I_ACQUISTI!AF70</f>
        <v>7.4</v>
      </c>
      <c r="AF96" s="158">
        <f>(I_ACQUISTI!AG16/30)*I_ACQUISTI!AG70</f>
        <v>7.4</v>
      </c>
      <c r="AG96" s="158">
        <f>(I_ACQUISTI!AH16/30)*I_ACQUISTI!AH70</f>
        <v>7.4</v>
      </c>
      <c r="AH96" s="158">
        <f>(I_ACQUISTI!AI16/30)*I_ACQUISTI!AI70</f>
        <v>7.4</v>
      </c>
      <c r="AI96" s="158">
        <f>(I_ACQUISTI!AJ16/30)*I_ACQUISTI!AJ70</f>
        <v>7.4</v>
      </c>
      <c r="AJ96" s="158">
        <f>(I_ACQUISTI!AK16/30)*I_ACQUISTI!AK70</f>
        <v>7.4</v>
      </c>
      <c r="AK96" s="158">
        <f>(I_ACQUISTI!AL16/30)*I_ACQUISTI!AL70</f>
        <v>7.4</v>
      </c>
      <c r="AL96" s="158">
        <f>(I_ACQUISTI!AM16/30)*I_ACQUISTI!AM70</f>
        <v>7.4</v>
      </c>
      <c r="AM96" s="158">
        <f>(I_ACQUISTI!AN16/30)*I_ACQUISTI!AN70</f>
        <v>7.4</v>
      </c>
    </row>
    <row r="97" spans="3:39" x14ac:dyDescent="0.25">
      <c r="C97" s="28" t="str">
        <f t="shared" si="15"/>
        <v>Farmaco 14</v>
      </c>
      <c r="D97" s="158">
        <f>(I_ACQUISTI!E17/30)*I_ACQUISTI!E71</f>
        <v>0</v>
      </c>
      <c r="E97" s="158">
        <f>(I_ACQUISTI!F17/30)*I_ACQUISTI!F71</f>
        <v>8.1</v>
      </c>
      <c r="F97" s="158">
        <f>(I_ACQUISTI!G17/30)*I_ACQUISTI!G71</f>
        <v>8.1</v>
      </c>
      <c r="G97" s="158">
        <f>(I_ACQUISTI!H17/30)*I_ACQUISTI!H71</f>
        <v>8.1</v>
      </c>
      <c r="H97" s="158">
        <f>(I_ACQUISTI!I17/30)*I_ACQUISTI!I71</f>
        <v>8.1</v>
      </c>
      <c r="I97" s="158">
        <f>(I_ACQUISTI!J17/30)*I_ACQUISTI!J71</f>
        <v>8.1</v>
      </c>
      <c r="J97" s="158">
        <f>(I_ACQUISTI!K17/30)*I_ACQUISTI!K71</f>
        <v>8.1</v>
      </c>
      <c r="K97" s="158">
        <f>(I_ACQUISTI!L17/30)*I_ACQUISTI!L71</f>
        <v>8.1</v>
      </c>
      <c r="L97" s="158">
        <f>(I_ACQUISTI!M17/30)*I_ACQUISTI!M71</f>
        <v>8.1</v>
      </c>
      <c r="M97" s="158">
        <f>(I_ACQUISTI!N17/30)*I_ACQUISTI!N71</f>
        <v>8.1</v>
      </c>
      <c r="N97" s="158">
        <f>(I_ACQUISTI!O17/30)*I_ACQUISTI!O71</f>
        <v>8.1</v>
      </c>
      <c r="O97" s="158">
        <f>(I_ACQUISTI!P17/30)*I_ACQUISTI!P71</f>
        <v>8.1</v>
      </c>
      <c r="P97" s="158">
        <f>(I_ACQUISTI!Q17/30)*I_ACQUISTI!Q71</f>
        <v>8.1</v>
      </c>
      <c r="Q97" s="158">
        <f>(I_ACQUISTI!R17/30)*I_ACQUISTI!R71</f>
        <v>8.1</v>
      </c>
      <c r="R97" s="158">
        <f>(I_ACQUISTI!S17/30)*I_ACQUISTI!S71</f>
        <v>8.1</v>
      </c>
      <c r="S97" s="158">
        <f>(I_ACQUISTI!T17/30)*I_ACQUISTI!T71</f>
        <v>8.1</v>
      </c>
      <c r="T97" s="158">
        <f>(I_ACQUISTI!U17/30)*I_ACQUISTI!U71</f>
        <v>8.1</v>
      </c>
      <c r="U97" s="158">
        <f>(I_ACQUISTI!V17/30)*I_ACQUISTI!V71</f>
        <v>8.1</v>
      </c>
      <c r="V97" s="158">
        <f>(I_ACQUISTI!W17/30)*I_ACQUISTI!W71</f>
        <v>8.1</v>
      </c>
      <c r="W97" s="158">
        <f>(I_ACQUISTI!X17/30)*I_ACQUISTI!X71</f>
        <v>8.1</v>
      </c>
      <c r="X97" s="158">
        <f>(I_ACQUISTI!Y17/30)*I_ACQUISTI!Y71</f>
        <v>8.1</v>
      </c>
      <c r="Y97" s="158">
        <f>(I_ACQUISTI!Z17/30)*I_ACQUISTI!Z71</f>
        <v>8.1</v>
      </c>
      <c r="Z97" s="158">
        <f>(I_ACQUISTI!AA17/30)*I_ACQUISTI!AA71</f>
        <v>8.1</v>
      </c>
      <c r="AA97" s="158">
        <f>(I_ACQUISTI!AB17/30)*I_ACQUISTI!AB71</f>
        <v>8.1</v>
      </c>
      <c r="AB97" s="158">
        <f>(I_ACQUISTI!AC17/30)*I_ACQUISTI!AC71</f>
        <v>8.1</v>
      </c>
      <c r="AC97" s="158">
        <f>(I_ACQUISTI!AD17/30)*I_ACQUISTI!AD71</f>
        <v>8.1</v>
      </c>
      <c r="AD97" s="158">
        <f>(I_ACQUISTI!AE17/30)*I_ACQUISTI!AE71</f>
        <v>8.1</v>
      </c>
      <c r="AE97" s="158">
        <f>(I_ACQUISTI!AF17/30)*I_ACQUISTI!AF71</f>
        <v>8.1</v>
      </c>
      <c r="AF97" s="158">
        <f>(I_ACQUISTI!AG17/30)*I_ACQUISTI!AG71</f>
        <v>8.1</v>
      </c>
      <c r="AG97" s="158">
        <f>(I_ACQUISTI!AH17/30)*I_ACQUISTI!AH71</f>
        <v>8.1</v>
      </c>
      <c r="AH97" s="158">
        <f>(I_ACQUISTI!AI17/30)*I_ACQUISTI!AI71</f>
        <v>8.1</v>
      </c>
      <c r="AI97" s="158">
        <f>(I_ACQUISTI!AJ17/30)*I_ACQUISTI!AJ71</f>
        <v>8.1</v>
      </c>
      <c r="AJ97" s="158">
        <f>(I_ACQUISTI!AK17/30)*I_ACQUISTI!AK71</f>
        <v>8.1</v>
      </c>
      <c r="AK97" s="158">
        <f>(I_ACQUISTI!AL17/30)*I_ACQUISTI!AL71</f>
        <v>8.1</v>
      </c>
      <c r="AL97" s="158">
        <f>(I_ACQUISTI!AM17/30)*I_ACQUISTI!AM71</f>
        <v>8.1</v>
      </c>
      <c r="AM97" s="158">
        <f>(I_ACQUISTI!AN17/30)*I_ACQUISTI!AN71</f>
        <v>8.1</v>
      </c>
    </row>
    <row r="98" spans="3:39" x14ac:dyDescent="0.25">
      <c r="C98" s="28" t="str">
        <f t="shared" si="15"/>
        <v>Farmaco 15</v>
      </c>
      <c r="D98" s="158">
        <f>(I_ACQUISTI!E18/30)*I_ACQUISTI!E72</f>
        <v>0</v>
      </c>
      <c r="E98" s="158">
        <f>(I_ACQUISTI!F18/30)*I_ACQUISTI!F72</f>
        <v>4.75</v>
      </c>
      <c r="F98" s="158">
        <f>(I_ACQUISTI!G18/30)*I_ACQUISTI!G72</f>
        <v>4.75</v>
      </c>
      <c r="G98" s="158">
        <f>(I_ACQUISTI!H18/30)*I_ACQUISTI!H72</f>
        <v>4.75</v>
      </c>
      <c r="H98" s="158">
        <f>(I_ACQUISTI!I18/30)*I_ACQUISTI!I72</f>
        <v>4.75</v>
      </c>
      <c r="I98" s="158">
        <f>(I_ACQUISTI!J18/30)*I_ACQUISTI!J72</f>
        <v>4.75</v>
      </c>
      <c r="J98" s="158">
        <f>(I_ACQUISTI!K18/30)*I_ACQUISTI!K72</f>
        <v>4.75</v>
      </c>
      <c r="K98" s="158">
        <f>(I_ACQUISTI!L18/30)*I_ACQUISTI!L72</f>
        <v>4.75</v>
      </c>
      <c r="L98" s="158">
        <f>(I_ACQUISTI!M18/30)*I_ACQUISTI!M72</f>
        <v>4.75</v>
      </c>
      <c r="M98" s="158">
        <f>(I_ACQUISTI!N18/30)*I_ACQUISTI!N72</f>
        <v>4.75</v>
      </c>
      <c r="N98" s="158">
        <f>(I_ACQUISTI!O18/30)*I_ACQUISTI!O72</f>
        <v>4.75</v>
      </c>
      <c r="O98" s="158">
        <f>(I_ACQUISTI!P18/30)*I_ACQUISTI!P72</f>
        <v>4.75</v>
      </c>
      <c r="P98" s="158">
        <f>(I_ACQUISTI!Q18/30)*I_ACQUISTI!Q72</f>
        <v>4.75</v>
      </c>
      <c r="Q98" s="158">
        <f>(I_ACQUISTI!R18/30)*I_ACQUISTI!R72</f>
        <v>4.75</v>
      </c>
      <c r="R98" s="158">
        <f>(I_ACQUISTI!S18/30)*I_ACQUISTI!S72</f>
        <v>4.75</v>
      </c>
      <c r="S98" s="158">
        <f>(I_ACQUISTI!T18/30)*I_ACQUISTI!T72</f>
        <v>4.75</v>
      </c>
      <c r="T98" s="158">
        <f>(I_ACQUISTI!U18/30)*I_ACQUISTI!U72</f>
        <v>4.75</v>
      </c>
      <c r="U98" s="158">
        <f>(I_ACQUISTI!V18/30)*I_ACQUISTI!V72</f>
        <v>4.75</v>
      </c>
      <c r="V98" s="158">
        <f>(I_ACQUISTI!W18/30)*I_ACQUISTI!W72</f>
        <v>4.75</v>
      </c>
      <c r="W98" s="158">
        <f>(I_ACQUISTI!X18/30)*I_ACQUISTI!X72</f>
        <v>4.75</v>
      </c>
      <c r="X98" s="158">
        <f>(I_ACQUISTI!Y18/30)*I_ACQUISTI!Y72</f>
        <v>4.75</v>
      </c>
      <c r="Y98" s="158">
        <f>(I_ACQUISTI!Z18/30)*I_ACQUISTI!Z72</f>
        <v>4.75</v>
      </c>
      <c r="Z98" s="158">
        <f>(I_ACQUISTI!AA18/30)*I_ACQUISTI!AA72</f>
        <v>4.75</v>
      </c>
      <c r="AA98" s="158">
        <f>(I_ACQUISTI!AB18/30)*I_ACQUISTI!AB72</f>
        <v>4.75</v>
      </c>
      <c r="AB98" s="158">
        <f>(I_ACQUISTI!AC18/30)*I_ACQUISTI!AC72</f>
        <v>4.75</v>
      </c>
      <c r="AC98" s="158">
        <f>(I_ACQUISTI!AD18/30)*I_ACQUISTI!AD72</f>
        <v>4.75</v>
      </c>
      <c r="AD98" s="158">
        <f>(I_ACQUISTI!AE18/30)*I_ACQUISTI!AE72</f>
        <v>4.75</v>
      </c>
      <c r="AE98" s="158">
        <f>(I_ACQUISTI!AF18/30)*I_ACQUISTI!AF72</f>
        <v>4.75</v>
      </c>
      <c r="AF98" s="158">
        <f>(I_ACQUISTI!AG18/30)*I_ACQUISTI!AG72</f>
        <v>4.75</v>
      </c>
      <c r="AG98" s="158">
        <f>(I_ACQUISTI!AH18/30)*I_ACQUISTI!AH72</f>
        <v>4.75</v>
      </c>
      <c r="AH98" s="158">
        <f>(I_ACQUISTI!AI18/30)*I_ACQUISTI!AI72</f>
        <v>4.75</v>
      </c>
      <c r="AI98" s="158">
        <f>(I_ACQUISTI!AJ18/30)*I_ACQUISTI!AJ72</f>
        <v>4.75</v>
      </c>
      <c r="AJ98" s="158">
        <f>(I_ACQUISTI!AK18/30)*I_ACQUISTI!AK72</f>
        <v>4.75</v>
      </c>
      <c r="AK98" s="158">
        <f>(I_ACQUISTI!AL18/30)*I_ACQUISTI!AL72</f>
        <v>4.75</v>
      </c>
      <c r="AL98" s="158">
        <f>(I_ACQUISTI!AM18/30)*I_ACQUISTI!AM72</f>
        <v>4.75</v>
      </c>
      <c r="AM98" s="158">
        <f>(I_ACQUISTI!AN18/30)*I_ACQUISTI!AN72</f>
        <v>4.75</v>
      </c>
    </row>
    <row r="99" spans="3:39" x14ac:dyDescent="0.25">
      <c r="C99" s="28" t="str">
        <f t="shared" si="15"/>
        <v>Farmaco 16</v>
      </c>
      <c r="D99" s="158">
        <f>(I_ACQUISTI!E19/30)*I_ACQUISTI!E73</f>
        <v>0</v>
      </c>
      <c r="E99" s="158">
        <f>(I_ACQUISTI!F19/30)*I_ACQUISTI!F73</f>
        <v>6.583333333333333</v>
      </c>
      <c r="F99" s="158">
        <f>(I_ACQUISTI!G19/30)*I_ACQUISTI!G73</f>
        <v>6.583333333333333</v>
      </c>
      <c r="G99" s="158">
        <f>(I_ACQUISTI!H19/30)*I_ACQUISTI!H73</f>
        <v>6.583333333333333</v>
      </c>
      <c r="H99" s="158">
        <f>(I_ACQUISTI!I19/30)*I_ACQUISTI!I73</f>
        <v>6.583333333333333</v>
      </c>
      <c r="I99" s="158">
        <f>(I_ACQUISTI!J19/30)*I_ACQUISTI!J73</f>
        <v>6.583333333333333</v>
      </c>
      <c r="J99" s="158">
        <f>(I_ACQUISTI!K19/30)*I_ACQUISTI!K73</f>
        <v>6.583333333333333</v>
      </c>
      <c r="K99" s="158">
        <f>(I_ACQUISTI!L19/30)*I_ACQUISTI!L73</f>
        <v>6.583333333333333</v>
      </c>
      <c r="L99" s="158">
        <f>(I_ACQUISTI!M19/30)*I_ACQUISTI!M73</f>
        <v>6.583333333333333</v>
      </c>
      <c r="M99" s="158">
        <f>(I_ACQUISTI!N19/30)*I_ACQUISTI!N73</f>
        <v>6.583333333333333</v>
      </c>
      <c r="N99" s="158">
        <f>(I_ACQUISTI!O19/30)*I_ACQUISTI!O73</f>
        <v>6.583333333333333</v>
      </c>
      <c r="O99" s="158">
        <f>(I_ACQUISTI!P19/30)*I_ACQUISTI!P73</f>
        <v>6.583333333333333</v>
      </c>
      <c r="P99" s="158">
        <f>(I_ACQUISTI!Q19/30)*I_ACQUISTI!Q73</f>
        <v>6.583333333333333</v>
      </c>
      <c r="Q99" s="158">
        <f>(I_ACQUISTI!R19/30)*I_ACQUISTI!R73</f>
        <v>6.583333333333333</v>
      </c>
      <c r="R99" s="158">
        <f>(I_ACQUISTI!S19/30)*I_ACQUISTI!S73</f>
        <v>6.583333333333333</v>
      </c>
      <c r="S99" s="158">
        <f>(I_ACQUISTI!T19/30)*I_ACQUISTI!T73</f>
        <v>6.583333333333333</v>
      </c>
      <c r="T99" s="158">
        <f>(I_ACQUISTI!U19/30)*I_ACQUISTI!U73</f>
        <v>6.583333333333333</v>
      </c>
      <c r="U99" s="158">
        <f>(I_ACQUISTI!V19/30)*I_ACQUISTI!V73</f>
        <v>6.583333333333333</v>
      </c>
      <c r="V99" s="158">
        <f>(I_ACQUISTI!W19/30)*I_ACQUISTI!W73</f>
        <v>6.583333333333333</v>
      </c>
      <c r="W99" s="158">
        <f>(I_ACQUISTI!X19/30)*I_ACQUISTI!X73</f>
        <v>6.583333333333333</v>
      </c>
      <c r="X99" s="158">
        <f>(I_ACQUISTI!Y19/30)*I_ACQUISTI!Y73</f>
        <v>6.583333333333333</v>
      </c>
      <c r="Y99" s="158">
        <f>(I_ACQUISTI!Z19/30)*I_ACQUISTI!Z73</f>
        <v>6.583333333333333</v>
      </c>
      <c r="Z99" s="158">
        <f>(I_ACQUISTI!AA19/30)*I_ACQUISTI!AA73</f>
        <v>6.583333333333333</v>
      </c>
      <c r="AA99" s="158">
        <f>(I_ACQUISTI!AB19/30)*I_ACQUISTI!AB73</f>
        <v>6.583333333333333</v>
      </c>
      <c r="AB99" s="158">
        <f>(I_ACQUISTI!AC19/30)*I_ACQUISTI!AC73</f>
        <v>6.583333333333333</v>
      </c>
      <c r="AC99" s="158">
        <f>(I_ACQUISTI!AD19/30)*I_ACQUISTI!AD73</f>
        <v>6.583333333333333</v>
      </c>
      <c r="AD99" s="158">
        <f>(I_ACQUISTI!AE19/30)*I_ACQUISTI!AE73</f>
        <v>6.583333333333333</v>
      </c>
      <c r="AE99" s="158">
        <f>(I_ACQUISTI!AF19/30)*I_ACQUISTI!AF73</f>
        <v>6.583333333333333</v>
      </c>
      <c r="AF99" s="158">
        <f>(I_ACQUISTI!AG19/30)*I_ACQUISTI!AG73</f>
        <v>6.583333333333333</v>
      </c>
      <c r="AG99" s="158">
        <f>(I_ACQUISTI!AH19/30)*I_ACQUISTI!AH73</f>
        <v>6.583333333333333</v>
      </c>
      <c r="AH99" s="158">
        <f>(I_ACQUISTI!AI19/30)*I_ACQUISTI!AI73</f>
        <v>6.583333333333333</v>
      </c>
      <c r="AI99" s="158">
        <f>(I_ACQUISTI!AJ19/30)*I_ACQUISTI!AJ73</f>
        <v>6.583333333333333</v>
      </c>
      <c r="AJ99" s="158">
        <f>(I_ACQUISTI!AK19/30)*I_ACQUISTI!AK73</f>
        <v>6.583333333333333</v>
      </c>
      <c r="AK99" s="158">
        <f>(I_ACQUISTI!AL19/30)*I_ACQUISTI!AL73</f>
        <v>6.583333333333333</v>
      </c>
      <c r="AL99" s="158">
        <f>(I_ACQUISTI!AM19/30)*I_ACQUISTI!AM73</f>
        <v>6.583333333333333</v>
      </c>
      <c r="AM99" s="158">
        <f>(I_ACQUISTI!AN19/30)*I_ACQUISTI!AN73</f>
        <v>6.583333333333333</v>
      </c>
    </row>
    <row r="100" spans="3:39" x14ac:dyDescent="0.25">
      <c r="C100" s="28" t="str">
        <f t="shared" si="15"/>
        <v>Farmaco 17</v>
      </c>
      <c r="D100" s="158">
        <f>(I_ACQUISTI!E20/30)*I_ACQUISTI!E74</f>
        <v>0</v>
      </c>
      <c r="E100" s="158">
        <f>(I_ACQUISTI!F20/30)*I_ACQUISTI!F74</f>
        <v>17.700000000000003</v>
      </c>
      <c r="F100" s="158">
        <f>(I_ACQUISTI!G20/30)*I_ACQUISTI!G74</f>
        <v>17.700000000000003</v>
      </c>
      <c r="G100" s="158">
        <f>(I_ACQUISTI!H20/30)*I_ACQUISTI!H74</f>
        <v>17.700000000000003</v>
      </c>
      <c r="H100" s="158">
        <f>(I_ACQUISTI!I20/30)*I_ACQUISTI!I74</f>
        <v>17.700000000000003</v>
      </c>
      <c r="I100" s="158">
        <f>(I_ACQUISTI!J20/30)*I_ACQUISTI!J74</f>
        <v>17.700000000000003</v>
      </c>
      <c r="J100" s="158">
        <f>(I_ACQUISTI!K20/30)*I_ACQUISTI!K74</f>
        <v>17.700000000000003</v>
      </c>
      <c r="K100" s="158">
        <f>(I_ACQUISTI!L20/30)*I_ACQUISTI!L74</f>
        <v>17.700000000000003</v>
      </c>
      <c r="L100" s="158">
        <f>(I_ACQUISTI!M20/30)*I_ACQUISTI!M74</f>
        <v>17.700000000000003</v>
      </c>
      <c r="M100" s="158">
        <f>(I_ACQUISTI!N20/30)*I_ACQUISTI!N74</f>
        <v>17.700000000000003</v>
      </c>
      <c r="N100" s="158">
        <f>(I_ACQUISTI!O20/30)*I_ACQUISTI!O74</f>
        <v>17.700000000000003</v>
      </c>
      <c r="O100" s="158">
        <f>(I_ACQUISTI!P20/30)*I_ACQUISTI!P74</f>
        <v>17.700000000000003</v>
      </c>
      <c r="P100" s="158">
        <f>(I_ACQUISTI!Q20/30)*I_ACQUISTI!Q74</f>
        <v>17.700000000000003</v>
      </c>
      <c r="Q100" s="158">
        <f>(I_ACQUISTI!R20/30)*I_ACQUISTI!R74</f>
        <v>17.700000000000003</v>
      </c>
      <c r="R100" s="158">
        <f>(I_ACQUISTI!S20/30)*I_ACQUISTI!S74</f>
        <v>17.700000000000003</v>
      </c>
      <c r="S100" s="158">
        <f>(I_ACQUISTI!T20/30)*I_ACQUISTI!T74</f>
        <v>17.700000000000003</v>
      </c>
      <c r="T100" s="158">
        <f>(I_ACQUISTI!U20/30)*I_ACQUISTI!U74</f>
        <v>17.700000000000003</v>
      </c>
      <c r="U100" s="158">
        <f>(I_ACQUISTI!V20/30)*I_ACQUISTI!V74</f>
        <v>17.700000000000003</v>
      </c>
      <c r="V100" s="158">
        <f>(I_ACQUISTI!W20/30)*I_ACQUISTI!W74</f>
        <v>17.700000000000003</v>
      </c>
      <c r="W100" s="158">
        <f>(I_ACQUISTI!X20/30)*I_ACQUISTI!X74</f>
        <v>17.700000000000003</v>
      </c>
      <c r="X100" s="158">
        <f>(I_ACQUISTI!Y20/30)*I_ACQUISTI!Y74</f>
        <v>17.700000000000003</v>
      </c>
      <c r="Y100" s="158">
        <f>(I_ACQUISTI!Z20/30)*I_ACQUISTI!Z74</f>
        <v>17.700000000000003</v>
      </c>
      <c r="Z100" s="158">
        <f>(I_ACQUISTI!AA20/30)*I_ACQUISTI!AA74</f>
        <v>17.700000000000003</v>
      </c>
      <c r="AA100" s="158">
        <f>(I_ACQUISTI!AB20/30)*I_ACQUISTI!AB74</f>
        <v>17.700000000000003</v>
      </c>
      <c r="AB100" s="158">
        <f>(I_ACQUISTI!AC20/30)*I_ACQUISTI!AC74</f>
        <v>17.700000000000003</v>
      </c>
      <c r="AC100" s="158">
        <f>(I_ACQUISTI!AD20/30)*I_ACQUISTI!AD74</f>
        <v>17.700000000000003</v>
      </c>
      <c r="AD100" s="158">
        <f>(I_ACQUISTI!AE20/30)*I_ACQUISTI!AE74</f>
        <v>17.700000000000003</v>
      </c>
      <c r="AE100" s="158">
        <f>(I_ACQUISTI!AF20/30)*I_ACQUISTI!AF74</f>
        <v>17.700000000000003</v>
      </c>
      <c r="AF100" s="158">
        <f>(I_ACQUISTI!AG20/30)*I_ACQUISTI!AG74</f>
        <v>17.700000000000003</v>
      </c>
      <c r="AG100" s="158">
        <f>(I_ACQUISTI!AH20/30)*I_ACQUISTI!AH74</f>
        <v>17.700000000000003</v>
      </c>
      <c r="AH100" s="158">
        <f>(I_ACQUISTI!AI20/30)*I_ACQUISTI!AI74</f>
        <v>17.700000000000003</v>
      </c>
      <c r="AI100" s="158">
        <f>(I_ACQUISTI!AJ20/30)*I_ACQUISTI!AJ74</f>
        <v>17.700000000000003</v>
      </c>
      <c r="AJ100" s="158">
        <f>(I_ACQUISTI!AK20/30)*I_ACQUISTI!AK74</f>
        <v>17.700000000000003</v>
      </c>
      <c r="AK100" s="158">
        <f>(I_ACQUISTI!AL20/30)*I_ACQUISTI!AL74</f>
        <v>17.700000000000003</v>
      </c>
      <c r="AL100" s="158">
        <f>(I_ACQUISTI!AM20/30)*I_ACQUISTI!AM74</f>
        <v>17.700000000000003</v>
      </c>
      <c r="AM100" s="158">
        <f>(I_ACQUISTI!AN20/30)*I_ACQUISTI!AN74</f>
        <v>17.700000000000003</v>
      </c>
    </row>
    <row r="101" spans="3:39" x14ac:dyDescent="0.25">
      <c r="C101" s="28" t="str">
        <f t="shared" si="15"/>
        <v>Farmaco 18</v>
      </c>
      <c r="D101" s="158">
        <f>(I_ACQUISTI!E21/30)*I_ACQUISTI!E75</f>
        <v>0</v>
      </c>
      <c r="E101" s="158">
        <f>(I_ACQUISTI!F21/30)*I_ACQUISTI!F75</f>
        <v>8.7833333333333332</v>
      </c>
      <c r="F101" s="158">
        <f>(I_ACQUISTI!G21/30)*I_ACQUISTI!G75</f>
        <v>8.7833333333333332</v>
      </c>
      <c r="G101" s="158">
        <f>(I_ACQUISTI!H21/30)*I_ACQUISTI!H75</f>
        <v>8.7833333333333332</v>
      </c>
      <c r="H101" s="158">
        <f>(I_ACQUISTI!I21/30)*I_ACQUISTI!I75</f>
        <v>8.7833333333333332</v>
      </c>
      <c r="I101" s="158">
        <f>(I_ACQUISTI!J21/30)*I_ACQUISTI!J75</f>
        <v>8.7833333333333332</v>
      </c>
      <c r="J101" s="158">
        <f>(I_ACQUISTI!K21/30)*I_ACQUISTI!K75</f>
        <v>8.7833333333333332</v>
      </c>
      <c r="K101" s="158">
        <f>(I_ACQUISTI!L21/30)*I_ACQUISTI!L75</f>
        <v>8.7833333333333332</v>
      </c>
      <c r="L101" s="158">
        <f>(I_ACQUISTI!M21/30)*I_ACQUISTI!M75</f>
        <v>8.7833333333333332</v>
      </c>
      <c r="M101" s="158">
        <f>(I_ACQUISTI!N21/30)*I_ACQUISTI!N75</f>
        <v>8.7833333333333332</v>
      </c>
      <c r="N101" s="158">
        <f>(I_ACQUISTI!O21/30)*I_ACQUISTI!O75</f>
        <v>8.7833333333333332</v>
      </c>
      <c r="O101" s="158">
        <f>(I_ACQUISTI!P21/30)*I_ACQUISTI!P75</f>
        <v>8.7833333333333332</v>
      </c>
      <c r="P101" s="158">
        <f>(I_ACQUISTI!Q21/30)*I_ACQUISTI!Q75</f>
        <v>8.7833333333333332</v>
      </c>
      <c r="Q101" s="158">
        <f>(I_ACQUISTI!R21/30)*I_ACQUISTI!R75</f>
        <v>8.7833333333333332</v>
      </c>
      <c r="R101" s="158">
        <f>(I_ACQUISTI!S21/30)*I_ACQUISTI!S75</f>
        <v>8.7833333333333332</v>
      </c>
      <c r="S101" s="158">
        <f>(I_ACQUISTI!T21/30)*I_ACQUISTI!T75</f>
        <v>8.7833333333333332</v>
      </c>
      <c r="T101" s="158">
        <f>(I_ACQUISTI!U21/30)*I_ACQUISTI!U75</f>
        <v>8.7833333333333332</v>
      </c>
      <c r="U101" s="158">
        <f>(I_ACQUISTI!V21/30)*I_ACQUISTI!V75</f>
        <v>8.7833333333333332</v>
      </c>
      <c r="V101" s="158">
        <f>(I_ACQUISTI!W21/30)*I_ACQUISTI!W75</f>
        <v>8.7833333333333332</v>
      </c>
      <c r="W101" s="158">
        <f>(I_ACQUISTI!X21/30)*I_ACQUISTI!X75</f>
        <v>8.7833333333333332</v>
      </c>
      <c r="X101" s="158">
        <f>(I_ACQUISTI!Y21/30)*I_ACQUISTI!Y75</f>
        <v>8.7833333333333332</v>
      </c>
      <c r="Y101" s="158">
        <f>(I_ACQUISTI!Z21/30)*I_ACQUISTI!Z75</f>
        <v>8.7833333333333332</v>
      </c>
      <c r="Z101" s="158">
        <f>(I_ACQUISTI!AA21/30)*I_ACQUISTI!AA75</f>
        <v>8.7833333333333332</v>
      </c>
      <c r="AA101" s="158">
        <f>(I_ACQUISTI!AB21/30)*I_ACQUISTI!AB75</f>
        <v>8.7833333333333332</v>
      </c>
      <c r="AB101" s="158">
        <f>(I_ACQUISTI!AC21/30)*I_ACQUISTI!AC75</f>
        <v>8.7833333333333332</v>
      </c>
      <c r="AC101" s="158">
        <f>(I_ACQUISTI!AD21/30)*I_ACQUISTI!AD75</f>
        <v>8.7833333333333332</v>
      </c>
      <c r="AD101" s="158">
        <f>(I_ACQUISTI!AE21/30)*I_ACQUISTI!AE75</f>
        <v>8.7833333333333332</v>
      </c>
      <c r="AE101" s="158">
        <f>(I_ACQUISTI!AF21/30)*I_ACQUISTI!AF75</f>
        <v>8.7833333333333332</v>
      </c>
      <c r="AF101" s="158">
        <f>(I_ACQUISTI!AG21/30)*I_ACQUISTI!AG75</f>
        <v>8.7833333333333332</v>
      </c>
      <c r="AG101" s="158">
        <f>(I_ACQUISTI!AH21/30)*I_ACQUISTI!AH75</f>
        <v>8.7833333333333332</v>
      </c>
      <c r="AH101" s="158">
        <f>(I_ACQUISTI!AI21/30)*I_ACQUISTI!AI75</f>
        <v>8.7833333333333332</v>
      </c>
      <c r="AI101" s="158">
        <f>(I_ACQUISTI!AJ21/30)*I_ACQUISTI!AJ75</f>
        <v>8.7833333333333332</v>
      </c>
      <c r="AJ101" s="158">
        <f>(I_ACQUISTI!AK21/30)*I_ACQUISTI!AK75</f>
        <v>8.7833333333333332</v>
      </c>
      <c r="AK101" s="158">
        <f>(I_ACQUISTI!AL21/30)*I_ACQUISTI!AL75</f>
        <v>8.7833333333333332</v>
      </c>
      <c r="AL101" s="158">
        <f>(I_ACQUISTI!AM21/30)*I_ACQUISTI!AM75</f>
        <v>8.7833333333333332</v>
      </c>
      <c r="AM101" s="158">
        <f>(I_ACQUISTI!AN21/30)*I_ACQUISTI!AN75</f>
        <v>8.7833333333333332</v>
      </c>
    </row>
    <row r="102" spans="3:39" x14ac:dyDescent="0.25">
      <c r="C102" s="28" t="str">
        <f t="shared" si="15"/>
        <v>Farmaco 19</v>
      </c>
      <c r="D102" s="158">
        <f>(I_ACQUISTI!E22/30)*I_ACQUISTI!E76</f>
        <v>0</v>
      </c>
      <c r="E102" s="158">
        <f>(I_ACQUISTI!F22/30)*I_ACQUISTI!F76</f>
        <v>7.2850000000000001</v>
      </c>
      <c r="F102" s="158">
        <f>(I_ACQUISTI!G22/30)*I_ACQUISTI!G76</f>
        <v>7.2850000000000001</v>
      </c>
      <c r="G102" s="158">
        <f>(I_ACQUISTI!H22/30)*I_ACQUISTI!H76</f>
        <v>7.2850000000000001</v>
      </c>
      <c r="H102" s="158">
        <f>(I_ACQUISTI!I22/30)*I_ACQUISTI!I76</f>
        <v>7.2850000000000001</v>
      </c>
      <c r="I102" s="158">
        <f>(I_ACQUISTI!J22/30)*I_ACQUISTI!J76</f>
        <v>7.2850000000000001</v>
      </c>
      <c r="J102" s="158">
        <f>(I_ACQUISTI!K22/30)*I_ACQUISTI!K76</f>
        <v>7.2850000000000001</v>
      </c>
      <c r="K102" s="158">
        <f>(I_ACQUISTI!L22/30)*I_ACQUISTI!L76</f>
        <v>7.2850000000000001</v>
      </c>
      <c r="L102" s="158">
        <f>(I_ACQUISTI!M22/30)*I_ACQUISTI!M76</f>
        <v>7.2850000000000001</v>
      </c>
      <c r="M102" s="158">
        <f>(I_ACQUISTI!N22/30)*I_ACQUISTI!N76</f>
        <v>7.2850000000000001</v>
      </c>
      <c r="N102" s="158">
        <f>(I_ACQUISTI!O22/30)*I_ACQUISTI!O76</f>
        <v>7.2850000000000001</v>
      </c>
      <c r="O102" s="158">
        <f>(I_ACQUISTI!P22/30)*I_ACQUISTI!P76</f>
        <v>7.2850000000000001</v>
      </c>
      <c r="P102" s="158">
        <f>(I_ACQUISTI!Q22/30)*I_ACQUISTI!Q76</f>
        <v>7.2850000000000001</v>
      </c>
      <c r="Q102" s="158">
        <f>(I_ACQUISTI!R22/30)*I_ACQUISTI!R76</f>
        <v>7.2850000000000001</v>
      </c>
      <c r="R102" s="158">
        <f>(I_ACQUISTI!S22/30)*I_ACQUISTI!S76</f>
        <v>7.2850000000000001</v>
      </c>
      <c r="S102" s="158">
        <f>(I_ACQUISTI!T22/30)*I_ACQUISTI!T76</f>
        <v>7.2850000000000001</v>
      </c>
      <c r="T102" s="158">
        <f>(I_ACQUISTI!U22/30)*I_ACQUISTI!U76</f>
        <v>7.2850000000000001</v>
      </c>
      <c r="U102" s="158">
        <f>(I_ACQUISTI!V22/30)*I_ACQUISTI!V76</f>
        <v>7.2850000000000001</v>
      </c>
      <c r="V102" s="158">
        <f>(I_ACQUISTI!W22/30)*I_ACQUISTI!W76</f>
        <v>7.2850000000000001</v>
      </c>
      <c r="W102" s="158">
        <f>(I_ACQUISTI!X22/30)*I_ACQUISTI!X76</f>
        <v>7.2850000000000001</v>
      </c>
      <c r="X102" s="158">
        <f>(I_ACQUISTI!Y22/30)*I_ACQUISTI!Y76</f>
        <v>7.2850000000000001</v>
      </c>
      <c r="Y102" s="158">
        <f>(I_ACQUISTI!Z22/30)*I_ACQUISTI!Z76</f>
        <v>7.2850000000000001</v>
      </c>
      <c r="Z102" s="158">
        <f>(I_ACQUISTI!AA22/30)*I_ACQUISTI!AA76</f>
        <v>7.2850000000000001</v>
      </c>
      <c r="AA102" s="158">
        <f>(I_ACQUISTI!AB22/30)*I_ACQUISTI!AB76</f>
        <v>7.2850000000000001</v>
      </c>
      <c r="AB102" s="158">
        <f>(I_ACQUISTI!AC22/30)*I_ACQUISTI!AC76</f>
        <v>7.2850000000000001</v>
      </c>
      <c r="AC102" s="158">
        <f>(I_ACQUISTI!AD22/30)*I_ACQUISTI!AD76</f>
        <v>7.2850000000000001</v>
      </c>
      <c r="AD102" s="158">
        <f>(I_ACQUISTI!AE22/30)*I_ACQUISTI!AE76</f>
        <v>7.2850000000000001</v>
      </c>
      <c r="AE102" s="158">
        <f>(I_ACQUISTI!AF22/30)*I_ACQUISTI!AF76</f>
        <v>7.2850000000000001</v>
      </c>
      <c r="AF102" s="158">
        <f>(I_ACQUISTI!AG22/30)*I_ACQUISTI!AG76</f>
        <v>7.2850000000000001</v>
      </c>
      <c r="AG102" s="158">
        <f>(I_ACQUISTI!AH22/30)*I_ACQUISTI!AH76</f>
        <v>7.2850000000000001</v>
      </c>
      <c r="AH102" s="158">
        <f>(I_ACQUISTI!AI22/30)*I_ACQUISTI!AI76</f>
        <v>7.2850000000000001</v>
      </c>
      <c r="AI102" s="158">
        <f>(I_ACQUISTI!AJ22/30)*I_ACQUISTI!AJ76</f>
        <v>7.2850000000000001</v>
      </c>
      <c r="AJ102" s="158">
        <f>(I_ACQUISTI!AK22/30)*I_ACQUISTI!AK76</f>
        <v>7.2850000000000001</v>
      </c>
      <c r="AK102" s="158">
        <f>(I_ACQUISTI!AL22/30)*I_ACQUISTI!AL76</f>
        <v>7.2850000000000001</v>
      </c>
      <c r="AL102" s="158">
        <f>(I_ACQUISTI!AM22/30)*I_ACQUISTI!AM76</f>
        <v>7.2850000000000001</v>
      </c>
      <c r="AM102" s="158">
        <f>(I_ACQUISTI!AN22/30)*I_ACQUISTI!AN76</f>
        <v>7.2850000000000001</v>
      </c>
    </row>
    <row r="103" spans="3:39" x14ac:dyDescent="0.25">
      <c r="C103" s="28" t="str">
        <f t="shared" si="15"/>
        <v>Farmaco 20</v>
      </c>
      <c r="D103" s="158">
        <f>(I_ACQUISTI!E23/30)*I_ACQUISTI!E77</f>
        <v>0</v>
      </c>
      <c r="E103" s="158">
        <f>(I_ACQUISTI!F23/30)*I_ACQUISTI!F77</f>
        <v>6.1749999999999998</v>
      </c>
      <c r="F103" s="158">
        <f>(I_ACQUISTI!G23/30)*I_ACQUISTI!G77</f>
        <v>6.1749999999999998</v>
      </c>
      <c r="G103" s="158">
        <f>(I_ACQUISTI!H23/30)*I_ACQUISTI!H77</f>
        <v>6.1749999999999998</v>
      </c>
      <c r="H103" s="158">
        <f>(I_ACQUISTI!I23/30)*I_ACQUISTI!I77</f>
        <v>6.1749999999999998</v>
      </c>
      <c r="I103" s="158">
        <f>(I_ACQUISTI!J23/30)*I_ACQUISTI!J77</f>
        <v>6.1749999999999998</v>
      </c>
      <c r="J103" s="158">
        <f>(I_ACQUISTI!K23/30)*I_ACQUISTI!K77</f>
        <v>6.1749999999999998</v>
      </c>
      <c r="K103" s="158">
        <f>(I_ACQUISTI!L23/30)*I_ACQUISTI!L77</f>
        <v>6.1749999999999998</v>
      </c>
      <c r="L103" s="158">
        <f>(I_ACQUISTI!M23/30)*I_ACQUISTI!M77</f>
        <v>6.1749999999999998</v>
      </c>
      <c r="M103" s="158">
        <f>(I_ACQUISTI!N23/30)*I_ACQUISTI!N77</f>
        <v>6.1749999999999998</v>
      </c>
      <c r="N103" s="158">
        <f>(I_ACQUISTI!O23/30)*I_ACQUISTI!O77</f>
        <v>6.1749999999999998</v>
      </c>
      <c r="O103" s="158">
        <f>(I_ACQUISTI!P23/30)*I_ACQUISTI!P77</f>
        <v>6.1749999999999998</v>
      </c>
      <c r="P103" s="158">
        <f>(I_ACQUISTI!Q23/30)*I_ACQUISTI!Q77</f>
        <v>6.1749999999999998</v>
      </c>
      <c r="Q103" s="158">
        <f>(I_ACQUISTI!R23/30)*I_ACQUISTI!R77</f>
        <v>6.1749999999999998</v>
      </c>
      <c r="R103" s="158">
        <f>(I_ACQUISTI!S23/30)*I_ACQUISTI!S77</f>
        <v>6.1749999999999998</v>
      </c>
      <c r="S103" s="158">
        <f>(I_ACQUISTI!T23/30)*I_ACQUISTI!T77</f>
        <v>6.1749999999999998</v>
      </c>
      <c r="T103" s="158">
        <f>(I_ACQUISTI!U23/30)*I_ACQUISTI!U77</f>
        <v>6.1749999999999998</v>
      </c>
      <c r="U103" s="158">
        <f>(I_ACQUISTI!V23/30)*I_ACQUISTI!V77</f>
        <v>6.1749999999999998</v>
      </c>
      <c r="V103" s="158">
        <f>(I_ACQUISTI!W23/30)*I_ACQUISTI!W77</f>
        <v>6.1749999999999998</v>
      </c>
      <c r="W103" s="158">
        <f>(I_ACQUISTI!X23/30)*I_ACQUISTI!X77</f>
        <v>6.1749999999999998</v>
      </c>
      <c r="X103" s="158">
        <f>(I_ACQUISTI!Y23/30)*I_ACQUISTI!Y77</f>
        <v>6.1749999999999998</v>
      </c>
      <c r="Y103" s="158">
        <f>(I_ACQUISTI!Z23/30)*I_ACQUISTI!Z77</f>
        <v>6.1749999999999998</v>
      </c>
      <c r="Z103" s="158">
        <f>(I_ACQUISTI!AA23/30)*I_ACQUISTI!AA77</f>
        <v>6.1749999999999998</v>
      </c>
      <c r="AA103" s="158">
        <f>(I_ACQUISTI!AB23/30)*I_ACQUISTI!AB77</f>
        <v>6.1749999999999998</v>
      </c>
      <c r="AB103" s="158">
        <f>(I_ACQUISTI!AC23/30)*I_ACQUISTI!AC77</f>
        <v>6.1749999999999998</v>
      </c>
      <c r="AC103" s="158">
        <f>(I_ACQUISTI!AD23/30)*I_ACQUISTI!AD77</f>
        <v>6.1749999999999998</v>
      </c>
      <c r="AD103" s="158">
        <f>(I_ACQUISTI!AE23/30)*I_ACQUISTI!AE77</f>
        <v>6.1749999999999998</v>
      </c>
      <c r="AE103" s="158">
        <f>(I_ACQUISTI!AF23/30)*I_ACQUISTI!AF77</f>
        <v>6.1749999999999998</v>
      </c>
      <c r="AF103" s="158">
        <f>(I_ACQUISTI!AG23/30)*I_ACQUISTI!AG77</f>
        <v>6.1749999999999998</v>
      </c>
      <c r="AG103" s="158">
        <f>(I_ACQUISTI!AH23/30)*I_ACQUISTI!AH77</f>
        <v>6.1749999999999998</v>
      </c>
      <c r="AH103" s="158">
        <f>(I_ACQUISTI!AI23/30)*I_ACQUISTI!AI77</f>
        <v>6.1749999999999998</v>
      </c>
      <c r="AI103" s="158">
        <f>(I_ACQUISTI!AJ23/30)*I_ACQUISTI!AJ77</f>
        <v>6.1749999999999998</v>
      </c>
      <c r="AJ103" s="158">
        <f>(I_ACQUISTI!AK23/30)*I_ACQUISTI!AK77</f>
        <v>6.1749999999999998</v>
      </c>
      <c r="AK103" s="158">
        <f>(I_ACQUISTI!AL23/30)*I_ACQUISTI!AL77</f>
        <v>6.1749999999999998</v>
      </c>
      <c r="AL103" s="158">
        <f>(I_ACQUISTI!AM23/30)*I_ACQUISTI!AM77</f>
        <v>6.1749999999999998</v>
      </c>
      <c r="AM103" s="158">
        <f>(I_ACQUISTI!AN23/30)*I_ACQUISTI!AN77</f>
        <v>6.1749999999999998</v>
      </c>
    </row>
    <row r="104" spans="3:39" x14ac:dyDescent="0.25">
      <c r="C104" s="28" t="str">
        <f t="shared" ref="C104:C133" si="16">+C23</f>
        <v>Farmaco 21</v>
      </c>
      <c r="D104" s="158">
        <f>(I_ACQUISTI!E24/30)*I_ACQUISTI!E78</f>
        <v>0</v>
      </c>
      <c r="E104" s="158">
        <f>(I_ACQUISTI!F24/30)*I_ACQUISTI!F78</f>
        <v>4.75</v>
      </c>
      <c r="F104" s="158">
        <f>(I_ACQUISTI!G24/30)*I_ACQUISTI!G78</f>
        <v>4.75</v>
      </c>
      <c r="G104" s="158">
        <f>(I_ACQUISTI!H24/30)*I_ACQUISTI!H78</f>
        <v>4.75</v>
      </c>
      <c r="H104" s="158">
        <f>(I_ACQUISTI!I24/30)*I_ACQUISTI!I78</f>
        <v>4.75</v>
      </c>
      <c r="I104" s="158">
        <f>(I_ACQUISTI!J24/30)*I_ACQUISTI!J78</f>
        <v>4.75</v>
      </c>
      <c r="J104" s="158">
        <f>(I_ACQUISTI!K24/30)*I_ACQUISTI!K78</f>
        <v>4.75</v>
      </c>
      <c r="K104" s="158">
        <f>(I_ACQUISTI!L24/30)*I_ACQUISTI!L78</f>
        <v>4.75</v>
      </c>
      <c r="L104" s="158">
        <f>(I_ACQUISTI!M24/30)*I_ACQUISTI!M78</f>
        <v>4.75</v>
      </c>
      <c r="M104" s="158">
        <f>(I_ACQUISTI!N24/30)*I_ACQUISTI!N78</f>
        <v>4.75</v>
      </c>
      <c r="N104" s="158">
        <f>(I_ACQUISTI!O24/30)*I_ACQUISTI!O78</f>
        <v>4.75</v>
      </c>
      <c r="O104" s="158">
        <f>(I_ACQUISTI!P24/30)*I_ACQUISTI!P78</f>
        <v>4.75</v>
      </c>
      <c r="P104" s="158">
        <f>(I_ACQUISTI!Q24/30)*I_ACQUISTI!Q78</f>
        <v>4.75</v>
      </c>
      <c r="Q104" s="158">
        <f>(I_ACQUISTI!R24/30)*I_ACQUISTI!R78</f>
        <v>4.75</v>
      </c>
      <c r="R104" s="158">
        <f>(I_ACQUISTI!S24/30)*I_ACQUISTI!S78</f>
        <v>4.75</v>
      </c>
      <c r="S104" s="158">
        <f>(I_ACQUISTI!T24/30)*I_ACQUISTI!T78</f>
        <v>4.75</v>
      </c>
      <c r="T104" s="158">
        <f>(I_ACQUISTI!U24/30)*I_ACQUISTI!U78</f>
        <v>4.75</v>
      </c>
      <c r="U104" s="158">
        <f>(I_ACQUISTI!V24/30)*I_ACQUISTI!V78</f>
        <v>4.75</v>
      </c>
      <c r="V104" s="158">
        <f>(I_ACQUISTI!W24/30)*I_ACQUISTI!W78</f>
        <v>4.75</v>
      </c>
      <c r="W104" s="158">
        <f>(I_ACQUISTI!X24/30)*I_ACQUISTI!X78</f>
        <v>4.75</v>
      </c>
      <c r="X104" s="158">
        <f>(I_ACQUISTI!Y24/30)*I_ACQUISTI!Y78</f>
        <v>4.75</v>
      </c>
      <c r="Y104" s="158">
        <f>(I_ACQUISTI!Z24/30)*I_ACQUISTI!Z78</f>
        <v>4.75</v>
      </c>
      <c r="Z104" s="158">
        <f>(I_ACQUISTI!AA24/30)*I_ACQUISTI!AA78</f>
        <v>4.75</v>
      </c>
      <c r="AA104" s="158">
        <f>(I_ACQUISTI!AB24/30)*I_ACQUISTI!AB78</f>
        <v>4.75</v>
      </c>
      <c r="AB104" s="158">
        <f>(I_ACQUISTI!AC24/30)*I_ACQUISTI!AC78</f>
        <v>4.75</v>
      </c>
      <c r="AC104" s="158">
        <f>(I_ACQUISTI!AD24/30)*I_ACQUISTI!AD78</f>
        <v>4.75</v>
      </c>
      <c r="AD104" s="158">
        <f>(I_ACQUISTI!AE24/30)*I_ACQUISTI!AE78</f>
        <v>4.75</v>
      </c>
      <c r="AE104" s="158">
        <f>(I_ACQUISTI!AF24/30)*I_ACQUISTI!AF78</f>
        <v>4.75</v>
      </c>
      <c r="AF104" s="158">
        <f>(I_ACQUISTI!AG24/30)*I_ACQUISTI!AG78</f>
        <v>4.75</v>
      </c>
      <c r="AG104" s="158">
        <f>(I_ACQUISTI!AH24/30)*I_ACQUISTI!AH78</f>
        <v>4.75</v>
      </c>
      <c r="AH104" s="158">
        <f>(I_ACQUISTI!AI24/30)*I_ACQUISTI!AI78</f>
        <v>4.75</v>
      </c>
      <c r="AI104" s="158">
        <f>(I_ACQUISTI!AJ24/30)*I_ACQUISTI!AJ78</f>
        <v>4.75</v>
      </c>
      <c r="AJ104" s="158">
        <f>(I_ACQUISTI!AK24/30)*I_ACQUISTI!AK78</f>
        <v>4.75</v>
      </c>
      <c r="AK104" s="158">
        <f>(I_ACQUISTI!AL24/30)*I_ACQUISTI!AL78</f>
        <v>4.75</v>
      </c>
      <c r="AL104" s="158">
        <f>(I_ACQUISTI!AM24/30)*I_ACQUISTI!AM78</f>
        <v>4.75</v>
      </c>
      <c r="AM104" s="158">
        <f>(I_ACQUISTI!AN24/30)*I_ACQUISTI!AN78</f>
        <v>4.75</v>
      </c>
    </row>
    <row r="105" spans="3:39" x14ac:dyDescent="0.25">
      <c r="C105" s="28" t="str">
        <f t="shared" si="16"/>
        <v>Farmaco 22</v>
      </c>
      <c r="D105" s="158">
        <f>(I_ACQUISTI!E25/30)*I_ACQUISTI!E79</f>
        <v>0</v>
      </c>
      <c r="E105" s="158">
        <f>(I_ACQUISTI!F25/30)*I_ACQUISTI!F79</f>
        <v>15.2</v>
      </c>
      <c r="F105" s="158">
        <f>(I_ACQUISTI!G25/30)*I_ACQUISTI!G79</f>
        <v>15.2</v>
      </c>
      <c r="G105" s="158">
        <f>(I_ACQUISTI!H25/30)*I_ACQUISTI!H79</f>
        <v>15.2</v>
      </c>
      <c r="H105" s="158">
        <f>(I_ACQUISTI!I25/30)*I_ACQUISTI!I79</f>
        <v>15.2</v>
      </c>
      <c r="I105" s="158">
        <f>(I_ACQUISTI!J25/30)*I_ACQUISTI!J79</f>
        <v>15.2</v>
      </c>
      <c r="J105" s="158">
        <f>(I_ACQUISTI!K25/30)*I_ACQUISTI!K79</f>
        <v>15.2</v>
      </c>
      <c r="K105" s="158">
        <f>(I_ACQUISTI!L25/30)*I_ACQUISTI!L79</f>
        <v>15.2</v>
      </c>
      <c r="L105" s="158">
        <f>(I_ACQUISTI!M25/30)*I_ACQUISTI!M79</f>
        <v>15.2</v>
      </c>
      <c r="M105" s="158">
        <f>(I_ACQUISTI!N25/30)*I_ACQUISTI!N79</f>
        <v>15.2</v>
      </c>
      <c r="N105" s="158">
        <f>(I_ACQUISTI!O25/30)*I_ACQUISTI!O79</f>
        <v>15.2</v>
      </c>
      <c r="O105" s="158">
        <f>(I_ACQUISTI!P25/30)*I_ACQUISTI!P79</f>
        <v>15.2</v>
      </c>
      <c r="P105" s="158">
        <f>(I_ACQUISTI!Q25/30)*I_ACQUISTI!Q79</f>
        <v>15.2</v>
      </c>
      <c r="Q105" s="158">
        <f>(I_ACQUISTI!R25/30)*I_ACQUISTI!R79</f>
        <v>15.2</v>
      </c>
      <c r="R105" s="158">
        <f>(I_ACQUISTI!S25/30)*I_ACQUISTI!S79</f>
        <v>15.2</v>
      </c>
      <c r="S105" s="158">
        <f>(I_ACQUISTI!T25/30)*I_ACQUISTI!T79</f>
        <v>15.2</v>
      </c>
      <c r="T105" s="158">
        <f>(I_ACQUISTI!U25/30)*I_ACQUISTI!U79</f>
        <v>15.2</v>
      </c>
      <c r="U105" s="158">
        <f>(I_ACQUISTI!V25/30)*I_ACQUISTI!V79</f>
        <v>15.2</v>
      </c>
      <c r="V105" s="158">
        <f>(I_ACQUISTI!W25/30)*I_ACQUISTI!W79</f>
        <v>15.2</v>
      </c>
      <c r="W105" s="158">
        <f>(I_ACQUISTI!X25/30)*I_ACQUISTI!X79</f>
        <v>15.2</v>
      </c>
      <c r="X105" s="158">
        <f>(I_ACQUISTI!Y25/30)*I_ACQUISTI!Y79</f>
        <v>15.2</v>
      </c>
      <c r="Y105" s="158">
        <f>(I_ACQUISTI!Z25/30)*I_ACQUISTI!Z79</f>
        <v>15.2</v>
      </c>
      <c r="Z105" s="158">
        <f>(I_ACQUISTI!AA25/30)*I_ACQUISTI!AA79</f>
        <v>15.2</v>
      </c>
      <c r="AA105" s="158">
        <f>(I_ACQUISTI!AB25/30)*I_ACQUISTI!AB79</f>
        <v>15.2</v>
      </c>
      <c r="AB105" s="158">
        <f>(I_ACQUISTI!AC25/30)*I_ACQUISTI!AC79</f>
        <v>15.2</v>
      </c>
      <c r="AC105" s="158">
        <f>(I_ACQUISTI!AD25/30)*I_ACQUISTI!AD79</f>
        <v>15.2</v>
      </c>
      <c r="AD105" s="158">
        <f>(I_ACQUISTI!AE25/30)*I_ACQUISTI!AE79</f>
        <v>15.2</v>
      </c>
      <c r="AE105" s="158">
        <f>(I_ACQUISTI!AF25/30)*I_ACQUISTI!AF79</f>
        <v>15.2</v>
      </c>
      <c r="AF105" s="158">
        <f>(I_ACQUISTI!AG25/30)*I_ACQUISTI!AG79</f>
        <v>15.2</v>
      </c>
      <c r="AG105" s="158">
        <f>(I_ACQUISTI!AH25/30)*I_ACQUISTI!AH79</f>
        <v>15.2</v>
      </c>
      <c r="AH105" s="158">
        <f>(I_ACQUISTI!AI25/30)*I_ACQUISTI!AI79</f>
        <v>15.2</v>
      </c>
      <c r="AI105" s="158">
        <f>(I_ACQUISTI!AJ25/30)*I_ACQUISTI!AJ79</f>
        <v>15.2</v>
      </c>
      <c r="AJ105" s="158">
        <f>(I_ACQUISTI!AK25/30)*I_ACQUISTI!AK79</f>
        <v>15.2</v>
      </c>
      <c r="AK105" s="158">
        <f>(I_ACQUISTI!AL25/30)*I_ACQUISTI!AL79</f>
        <v>15.2</v>
      </c>
      <c r="AL105" s="158">
        <f>(I_ACQUISTI!AM25/30)*I_ACQUISTI!AM79</f>
        <v>15.2</v>
      </c>
      <c r="AM105" s="158">
        <f>(I_ACQUISTI!AN25/30)*I_ACQUISTI!AN79</f>
        <v>15.2</v>
      </c>
    </row>
    <row r="106" spans="3:39" x14ac:dyDescent="0.25">
      <c r="C106" s="28" t="str">
        <f t="shared" si="16"/>
        <v>Farmaco 23</v>
      </c>
      <c r="D106" s="158">
        <f>(I_ACQUISTI!E26/30)*I_ACQUISTI!E80</f>
        <v>0</v>
      </c>
      <c r="E106" s="158">
        <f>(I_ACQUISTI!F26/30)*I_ACQUISTI!F80</f>
        <v>38</v>
      </c>
      <c r="F106" s="158">
        <f>(I_ACQUISTI!G26/30)*I_ACQUISTI!G80</f>
        <v>38</v>
      </c>
      <c r="G106" s="158">
        <f>(I_ACQUISTI!H26/30)*I_ACQUISTI!H80</f>
        <v>38</v>
      </c>
      <c r="H106" s="158">
        <f>(I_ACQUISTI!I26/30)*I_ACQUISTI!I80</f>
        <v>38</v>
      </c>
      <c r="I106" s="158">
        <f>(I_ACQUISTI!J26/30)*I_ACQUISTI!J80</f>
        <v>38</v>
      </c>
      <c r="J106" s="158">
        <f>(I_ACQUISTI!K26/30)*I_ACQUISTI!K80</f>
        <v>38</v>
      </c>
      <c r="K106" s="158">
        <f>(I_ACQUISTI!L26/30)*I_ACQUISTI!L80</f>
        <v>38</v>
      </c>
      <c r="L106" s="158">
        <f>(I_ACQUISTI!M26/30)*I_ACQUISTI!M80</f>
        <v>38</v>
      </c>
      <c r="M106" s="158">
        <f>(I_ACQUISTI!N26/30)*I_ACQUISTI!N80</f>
        <v>38</v>
      </c>
      <c r="N106" s="158">
        <f>(I_ACQUISTI!O26/30)*I_ACQUISTI!O80</f>
        <v>38</v>
      </c>
      <c r="O106" s="158">
        <f>(I_ACQUISTI!P26/30)*I_ACQUISTI!P80</f>
        <v>38</v>
      </c>
      <c r="P106" s="158">
        <f>(I_ACQUISTI!Q26/30)*I_ACQUISTI!Q80</f>
        <v>38</v>
      </c>
      <c r="Q106" s="158">
        <f>(I_ACQUISTI!R26/30)*I_ACQUISTI!R80</f>
        <v>38</v>
      </c>
      <c r="R106" s="158">
        <f>(I_ACQUISTI!S26/30)*I_ACQUISTI!S80</f>
        <v>38</v>
      </c>
      <c r="S106" s="158">
        <f>(I_ACQUISTI!T26/30)*I_ACQUISTI!T80</f>
        <v>38</v>
      </c>
      <c r="T106" s="158">
        <f>(I_ACQUISTI!U26/30)*I_ACQUISTI!U80</f>
        <v>38</v>
      </c>
      <c r="U106" s="158">
        <f>(I_ACQUISTI!V26/30)*I_ACQUISTI!V80</f>
        <v>38</v>
      </c>
      <c r="V106" s="158">
        <f>(I_ACQUISTI!W26/30)*I_ACQUISTI!W80</f>
        <v>38</v>
      </c>
      <c r="W106" s="158">
        <f>(I_ACQUISTI!X26/30)*I_ACQUISTI!X80</f>
        <v>38</v>
      </c>
      <c r="X106" s="158">
        <f>(I_ACQUISTI!Y26/30)*I_ACQUISTI!Y80</f>
        <v>38</v>
      </c>
      <c r="Y106" s="158">
        <f>(I_ACQUISTI!Z26/30)*I_ACQUISTI!Z80</f>
        <v>38</v>
      </c>
      <c r="Z106" s="158">
        <f>(I_ACQUISTI!AA26/30)*I_ACQUISTI!AA80</f>
        <v>38</v>
      </c>
      <c r="AA106" s="158">
        <f>(I_ACQUISTI!AB26/30)*I_ACQUISTI!AB80</f>
        <v>38</v>
      </c>
      <c r="AB106" s="158">
        <f>(I_ACQUISTI!AC26/30)*I_ACQUISTI!AC80</f>
        <v>38</v>
      </c>
      <c r="AC106" s="158">
        <f>(I_ACQUISTI!AD26/30)*I_ACQUISTI!AD80</f>
        <v>38</v>
      </c>
      <c r="AD106" s="158">
        <f>(I_ACQUISTI!AE26/30)*I_ACQUISTI!AE80</f>
        <v>38</v>
      </c>
      <c r="AE106" s="158">
        <f>(I_ACQUISTI!AF26/30)*I_ACQUISTI!AF80</f>
        <v>38</v>
      </c>
      <c r="AF106" s="158">
        <f>(I_ACQUISTI!AG26/30)*I_ACQUISTI!AG80</f>
        <v>38</v>
      </c>
      <c r="AG106" s="158">
        <f>(I_ACQUISTI!AH26/30)*I_ACQUISTI!AH80</f>
        <v>38</v>
      </c>
      <c r="AH106" s="158">
        <f>(I_ACQUISTI!AI26/30)*I_ACQUISTI!AI80</f>
        <v>38</v>
      </c>
      <c r="AI106" s="158">
        <f>(I_ACQUISTI!AJ26/30)*I_ACQUISTI!AJ80</f>
        <v>38</v>
      </c>
      <c r="AJ106" s="158">
        <f>(I_ACQUISTI!AK26/30)*I_ACQUISTI!AK80</f>
        <v>38</v>
      </c>
      <c r="AK106" s="158">
        <f>(I_ACQUISTI!AL26/30)*I_ACQUISTI!AL80</f>
        <v>38</v>
      </c>
      <c r="AL106" s="158">
        <f>(I_ACQUISTI!AM26/30)*I_ACQUISTI!AM80</f>
        <v>38</v>
      </c>
      <c r="AM106" s="158">
        <f>(I_ACQUISTI!AN26/30)*I_ACQUISTI!AN80</f>
        <v>38</v>
      </c>
    </row>
    <row r="107" spans="3:39" x14ac:dyDescent="0.25">
      <c r="C107" s="28" t="str">
        <f t="shared" si="16"/>
        <v>Farmaco 24</v>
      </c>
      <c r="D107" s="158">
        <f>(I_ACQUISTI!E27/30)*I_ACQUISTI!E81</f>
        <v>0</v>
      </c>
      <c r="E107" s="158">
        <f>(I_ACQUISTI!F27/30)*I_ACQUISTI!F81</f>
        <v>19</v>
      </c>
      <c r="F107" s="158">
        <f>(I_ACQUISTI!G27/30)*I_ACQUISTI!G81</f>
        <v>19</v>
      </c>
      <c r="G107" s="158">
        <f>(I_ACQUISTI!H27/30)*I_ACQUISTI!H81</f>
        <v>19</v>
      </c>
      <c r="H107" s="158">
        <f>(I_ACQUISTI!I27/30)*I_ACQUISTI!I81</f>
        <v>19</v>
      </c>
      <c r="I107" s="158">
        <f>(I_ACQUISTI!J27/30)*I_ACQUISTI!J81</f>
        <v>19</v>
      </c>
      <c r="J107" s="158">
        <f>(I_ACQUISTI!K27/30)*I_ACQUISTI!K81</f>
        <v>19</v>
      </c>
      <c r="K107" s="158">
        <f>(I_ACQUISTI!L27/30)*I_ACQUISTI!L81</f>
        <v>19</v>
      </c>
      <c r="L107" s="158">
        <f>(I_ACQUISTI!M27/30)*I_ACQUISTI!M81</f>
        <v>19</v>
      </c>
      <c r="M107" s="158">
        <f>(I_ACQUISTI!N27/30)*I_ACQUISTI!N81</f>
        <v>19</v>
      </c>
      <c r="N107" s="158">
        <f>(I_ACQUISTI!O27/30)*I_ACQUISTI!O81</f>
        <v>19</v>
      </c>
      <c r="O107" s="158">
        <f>(I_ACQUISTI!P27/30)*I_ACQUISTI!P81</f>
        <v>19</v>
      </c>
      <c r="P107" s="158">
        <f>(I_ACQUISTI!Q27/30)*I_ACQUISTI!Q81</f>
        <v>19</v>
      </c>
      <c r="Q107" s="158">
        <f>(I_ACQUISTI!R27/30)*I_ACQUISTI!R81</f>
        <v>19</v>
      </c>
      <c r="R107" s="158">
        <f>(I_ACQUISTI!S27/30)*I_ACQUISTI!S81</f>
        <v>19</v>
      </c>
      <c r="S107" s="158">
        <f>(I_ACQUISTI!T27/30)*I_ACQUISTI!T81</f>
        <v>19</v>
      </c>
      <c r="T107" s="158">
        <f>(I_ACQUISTI!U27/30)*I_ACQUISTI!U81</f>
        <v>19</v>
      </c>
      <c r="U107" s="158">
        <f>(I_ACQUISTI!V27/30)*I_ACQUISTI!V81</f>
        <v>19</v>
      </c>
      <c r="V107" s="158">
        <f>(I_ACQUISTI!W27/30)*I_ACQUISTI!W81</f>
        <v>19</v>
      </c>
      <c r="W107" s="158">
        <f>(I_ACQUISTI!X27/30)*I_ACQUISTI!X81</f>
        <v>19</v>
      </c>
      <c r="X107" s="158">
        <f>(I_ACQUISTI!Y27/30)*I_ACQUISTI!Y81</f>
        <v>19</v>
      </c>
      <c r="Y107" s="158">
        <f>(I_ACQUISTI!Z27/30)*I_ACQUISTI!Z81</f>
        <v>19</v>
      </c>
      <c r="Z107" s="158">
        <f>(I_ACQUISTI!AA27/30)*I_ACQUISTI!AA81</f>
        <v>19</v>
      </c>
      <c r="AA107" s="158">
        <f>(I_ACQUISTI!AB27/30)*I_ACQUISTI!AB81</f>
        <v>19</v>
      </c>
      <c r="AB107" s="158">
        <f>(I_ACQUISTI!AC27/30)*I_ACQUISTI!AC81</f>
        <v>19</v>
      </c>
      <c r="AC107" s="158">
        <f>(I_ACQUISTI!AD27/30)*I_ACQUISTI!AD81</f>
        <v>19</v>
      </c>
      <c r="AD107" s="158">
        <f>(I_ACQUISTI!AE27/30)*I_ACQUISTI!AE81</f>
        <v>19</v>
      </c>
      <c r="AE107" s="158">
        <f>(I_ACQUISTI!AF27/30)*I_ACQUISTI!AF81</f>
        <v>19</v>
      </c>
      <c r="AF107" s="158">
        <f>(I_ACQUISTI!AG27/30)*I_ACQUISTI!AG81</f>
        <v>19</v>
      </c>
      <c r="AG107" s="158">
        <f>(I_ACQUISTI!AH27/30)*I_ACQUISTI!AH81</f>
        <v>19</v>
      </c>
      <c r="AH107" s="158">
        <f>(I_ACQUISTI!AI27/30)*I_ACQUISTI!AI81</f>
        <v>19</v>
      </c>
      <c r="AI107" s="158">
        <f>(I_ACQUISTI!AJ27/30)*I_ACQUISTI!AJ81</f>
        <v>19</v>
      </c>
      <c r="AJ107" s="158">
        <f>(I_ACQUISTI!AK27/30)*I_ACQUISTI!AK81</f>
        <v>19</v>
      </c>
      <c r="AK107" s="158">
        <f>(I_ACQUISTI!AL27/30)*I_ACQUISTI!AL81</f>
        <v>19</v>
      </c>
      <c r="AL107" s="158">
        <f>(I_ACQUISTI!AM27/30)*I_ACQUISTI!AM81</f>
        <v>19</v>
      </c>
      <c r="AM107" s="158">
        <f>(I_ACQUISTI!AN27/30)*I_ACQUISTI!AN81</f>
        <v>19</v>
      </c>
    </row>
    <row r="108" spans="3:39" x14ac:dyDescent="0.25">
      <c r="C108" s="28" t="str">
        <f t="shared" si="16"/>
        <v>Farmaco 25</v>
      </c>
      <c r="D108" s="158">
        <f>(I_ACQUISTI!E28/30)*I_ACQUISTI!E82</f>
        <v>0</v>
      </c>
      <c r="E108" s="158">
        <f>(I_ACQUISTI!F28/30)*I_ACQUISTI!F82</f>
        <v>7.6</v>
      </c>
      <c r="F108" s="158">
        <f>(I_ACQUISTI!G28/30)*I_ACQUISTI!G82</f>
        <v>7.6</v>
      </c>
      <c r="G108" s="158">
        <f>(I_ACQUISTI!H28/30)*I_ACQUISTI!H82</f>
        <v>7.6</v>
      </c>
      <c r="H108" s="158">
        <f>(I_ACQUISTI!I28/30)*I_ACQUISTI!I82</f>
        <v>7.6</v>
      </c>
      <c r="I108" s="158">
        <f>(I_ACQUISTI!J28/30)*I_ACQUISTI!J82</f>
        <v>7.6</v>
      </c>
      <c r="J108" s="158">
        <f>(I_ACQUISTI!K28/30)*I_ACQUISTI!K82</f>
        <v>7.6</v>
      </c>
      <c r="K108" s="158">
        <f>(I_ACQUISTI!L28/30)*I_ACQUISTI!L82</f>
        <v>7.6</v>
      </c>
      <c r="L108" s="158">
        <f>(I_ACQUISTI!M28/30)*I_ACQUISTI!M82</f>
        <v>7.6</v>
      </c>
      <c r="M108" s="158">
        <f>(I_ACQUISTI!N28/30)*I_ACQUISTI!N82</f>
        <v>7.6</v>
      </c>
      <c r="N108" s="158">
        <f>(I_ACQUISTI!O28/30)*I_ACQUISTI!O82</f>
        <v>7.6</v>
      </c>
      <c r="O108" s="158">
        <f>(I_ACQUISTI!P28/30)*I_ACQUISTI!P82</f>
        <v>7.6</v>
      </c>
      <c r="P108" s="158">
        <f>(I_ACQUISTI!Q28/30)*I_ACQUISTI!Q82</f>
        <v>7.6</v>
      </c>
      <c r="Q108" s="158">
        <f>(I_ACQUISTI!R28/30)*I_ACQUISTI!R82</f>
        <v>7.6</v>
      </c>
      <c r="R108" s="158">
        <f>(I_ACQUISTI!S28/30)*I_ACQUISTI!S82</f>
        <v>7.6</v>
      </c>
      <c r="S108" s="158">
        <f>(I_ACQUISTI!T28/30)*I_ACQUISTI!T82</f>
        <v>7.6</v>
      </c>
      <c r="T108" s="158">
        <f>(I_ACQUISTI!U28/30)*I_ACQUISTI!U82</f>
        <v>7.6</v>
      </c>
      <c r="U108" s="158">
        <f>(I_ACQUISTI!V28/30)*I_ACQUISTI!V82</f>
        <v>7.6</v>
      </c>
      <c r="V108" s="158">
        <f>(I_ACQUISTI!W28/30)*I_ACQUISTI!W82</f>
        <v>7.6</v>
      </c>
      <c r="W108" s="158">
        <f>(I_ACQUISTI!X28/30)*I_ACQUISTI!X82</f>
        <v>7.6</v>
      </c>
      <c r="X108" s="158">
        <f>(I_ACQUISTI!Y28/30)*I_ACQUISTI!Y82</f>
        <v>7.6</v>
      </c>
      <c r="Y108" s="158">
        <f>(I_ACQUISTI!Z28/30)*I_ACQUISTI!Z82</f>
        <v>7.6</v>
      </c>
      <c r="Z108" s="158">
        <f>(I_ACQUISTI!AA28/30)*I_ACQUISTI!AA82</f>
        <v>7.6</v>
      </c>
      <c r="AA108" s="158">
        <f>(I_ACQUISTI!AB28/30)*I_ACQUISTI!AB82</f>
        <v>7.6</v>
      </c>
      <c r="AB108" s="158">
        <f>(I_ACQUISTI!AC28/30)*I_ACQUISTI!AC82</f>
        <v>7.6</v>
      </c>
      <c r="AC108" s="158">
        <f>(I_ACQUISTI!AD28/30)*I_ACQUISTI!AD82</f>
        <v>7.6</v>
      </c>
      <c r="AD108" s="158">
        <f>(I_ACQUISTI!AE28/30)*I_ACQUISTI!AE82</f>
        <v>7.6</v>
      </c>
      <c r="AE108" s="158">
        <f>(I_ACQUISTI!AF28/30)*I_ACQUISTI!AF82</f>
        <v>7.6</v>
      </c>
      <c r="AF108" s="158">
        <f>(I_ACQUISTI!AG28/30)*I_ACQUISTI!AG82</f>
        <v>7.6</v>
      </c>
      <c r="AG108" s="158">
        <f>(I_ACQUISTI!AH28/30)*I_ACQUISTI!AH82</f>
        <v>7.6</v>
      </c>
      <c r="AH108" s="158">
        <f>(I_ACQUISTI!AI28/30)*I_ACQUISTI!AI82</f>
        <v>7.6</v>
      </c>
      <c r="AI108" s="158">
        <f>(I_ACQUISTI!AJ28/30)*I_ACQUISTI!AJ82</f>
        <v>7.6</v>
      </c>
      <c r="AJ108" s="158">
        <f>(I_ACQUISTI!AK28/30)*I_ACQUISTI!AK82</f>
        <v>7.6</v>
      </c>
      <c r="AK108" s="158">
        <f>(I_ACQUISTI!AL28/30)*I_ACQUISTI!AL82</f>
        <v>7.6</v>
      </c>
      <c r="AL108" s="158">
        <f>(I_ACQUISTI!AM28/30)*I_ACQUISTI!AM82</f>
        <v>7.6</v>
      </c>
      <c r="AM108" s="158">
        <f>(I_ACQUISTI!AN28/30)*I_ACQUISTI!AN82</f>
        <v>7.6</v>
      </c>
    </row>
    <row r="109" spans="3:39" x14ac:dyDescent="0.25">
      <c r="C109" s="28" t="str">
        <f t="shared" si="16"/>
        <v>Farmaco 26</v>
      </c>
      <c r="D109" s="158">
        <f>(I_ACQUISTI!E29/30)*I_ACQUISTI!E83</f>
        <v>0</v>
      </c>
      <c r="E109" s="158">
        <f>(I_ACQUISTI!F29/30)*I_ACQUISTI!F83</f>
        <v>17.099999999999998</v>
      </c>
      <c r="F109" s="158">
        <f>(I_ACQUISTI!G29/30)*I_ACQUISTI!G83</f>
        <v>17.099999999999998</v>
      </c>
      <c r="G109" s="158">
        <f>(I_ACQUISTI!H29/30)*I_ACQUISTI!H83</f>
        <v>17.099999999999998</v>
      </c>
      <c r="H109" s="158">
        <f>(I_ACQUISTI!I29/30)*I_ACQUISTI!I83</f>
        <v>17.099999999999998</v>
      </c>
      <c r="I109" s="158">
        <f>(I_ACQUISTI!J29/30)*I_ACQUISTI!J83</f>
        <v>17.099999999999998</v>
      </c>
      <c r="J109" s="158">
        <f>(I_ACQUISTI!K29/30)*I_ACQUISTI!K83</f>
        <v>17.099999999999998</v>
      </c>
      <c r="K109" s="158">
        <f>(I_ACQUISTI!L29/30)*I_ACQUISTI!L83</f>
        <v>17.099999999999998</v>
      </c>
      <c r="L109" s="158">
        <f>(I_ACQUISTI!M29/30)*I_ACQUISTI!M83</f>
        <v>17.099999999999998</v>
      </c>
      <c r="M109" s="158">
        <f>(I_ACQUISTI!N29/30)*I_ACQUISTI!N83</f>
        <v>17.099999999999998</v>
      </c>
      <c r="N109" s="158">
        <f>(I_ACQUISTI!O29/30)*I_ACQUISTI!O83</f>
        <v>17.099999999999998</v>
      </c>
      <c r="O109" s="158">
        <f>(I_ACQUISTI!P29/30)*I_ACQUISTI!P83</f>
        <v>17.099999999999998</v>
      </c>
      <c r="P109" s="158">
        <f>(I_ACQUISTI!Q29/30)*I_ACQUISTI!Q83</f>
        <v>17.099999999999998</v>
      </c>
      <c r="Q109" s="158">
        <f>(I_ACQUISTI!R29/30)*I_ACQUISTI!R83</f>
        <v>17.099999999999998</v>
      </c>
      <c r="R109" s="158">
        <f>(I_ACQUISTI!S29/30)*I_ACQUISTI!S83</f>
        <v>17.099999999999998</v>
      </c>
      <c r="S109" s="158">
        <f>(I_ACQUISTI!T29/30)*I_ACQUISTI!T83</f>
        <v>17.099999999999998</v>
      </c>
      <c r="T109" s="158">
        <f>(I_ACQUISTI!U29/30)*I_ACQUISTI!U83</f>
        <v>17.099999999999998</v>
      </c>
      <c r="U109" s="158">
        <f>(I_ACQUISTI!V29/30)*I_ACQUISTI!V83</f>
        <v>17.099999999999998</v>
      </c>
      <c r="V109" s="158">
        <f>(I_ACQUISTI!W29/30)*I_ACQUISTI!W83</f>
        <v>17.099999999999998</v>
      </c>
      <c r="W109" s="158">
        <f>(I_ACQUISTI!X29/30)*I_ACQUISTI!X83</f>
        <v>17.099999999999998</v>
      </c>
      <c r="X109" s="158">
        <f>(I_ACQUISTI!Y29/30)*I_ACQUISTI!Y83</f>
        <v>17.099999999999998</v>
      </c>
      <c r="Y109" s="158">
        <f>(I_ACQUISTI!Z29/30)*I_ACQUISTI!Z83</f>
        <v>17.099999999999998</v>
      </c>
      <c r="Z109" s="158">
        <f>(I_ACQUISTI!AA29/30)*I_ACQUISTI!AA83</f>
        <v>17.099999999999998</v>
      </c>
      <c r="AA109" s="158">
        <f>(I_ACQUISTI!AB29/30)*I_ACQUISTI!AB83</f>
        <v>17.099999999999998</v>
      </c>
      <c r="AB109" s="158">
        <f>(I_ACQUISTI!AC29/30)*I_ACQUISTI!AC83</f>
        <v>17.099999999999998</v>
      </c>
      <c r="AC109" s="158">
        <f>(I_ACQUISTI!AD29/30)*I_ACQUISTI!AD83</f>
        <v>17.099999999999998</v>
      </c>
      <c r="AD109" s="158">
        <f>(I_ACQUISTI!AE29/30)*I_ACQUISTI!AE83</f>
        <v>17.099999999999998</v>
      </c>
      <c r="AE109" s="158">
        <f>(I_ACQUISTI!AF29/30)*I_ACQUISTI!AF83</f>
        <v>17.099999999999998</v>
      </c>
      <c r="AF109" s="158">
        <f>(I_ACQUISTI!AG29/30)*I_ACQUISTI!AG83</f>
        <v>17.099999999999998</v>
      </c>
      <c r="AG109" s="158">
        <f>(I_ACQUISTI!AH29/30)*I_ACQUISTI!AH83</f>
        <v>17.099999999999998</v>
      </c>
      <c r="AH109" s="158">
        <f>(I_ACQUISTI!AI29/30)*I_ACQUISTI!AI83</f>
        <v>17.099999999999998</v>
      </c>
      <c r="AI109" s="158">
        <f>(I_ACQUISTI!AJ29/30)*I_ACQUISTI!AJ83</f>
        <v>17.099999999999998</v>
      </c>
      <c r="AJ109" s="158">
        <f>(I_ACQUISTI!AK29/30)*I_ACQUISTI!AK83</f>
        <v>17.099999999999998</v>
      </c>
      <c r="AK109" s="158">
        <f>(I_ACQUISTI!AL29/30)*I_ACQUISTI!AL83</f>
        <v>17.099999999999998</v>
      </c>
      <c r="AL109" s="158">
        <f>(I_ACQUISTI!AM29/30)*I_ACQUISTI!AM83</f>
        <v>17.099999999999998</v>
      </c>
      <c r="AM109" s="158">
        <f>(I_ACQUISTI!AN29/30)*I_ACQUISTI!AN83</f>
        <v>17.099999999999998</v>
      </c>
    </row>
    <row r="110" spans="3:39" x14ac:dyDescent="0.25">
      <c r="C110" s="28" t="str">
        <f t="shared" si="16"/>
        <v>Farmaco 27</v>
      </c>
      <c r="D110" s="158">
        <f>(I_ACQUISTI!E30/30)*I_ACQUISTI!E84</f>
        <v>0</v>
      </c>
      <c r="E110" s="158">
        <f>(I_ACQUISTI!F30/30)*I_ACQUISTI!F84</f>
        <v>28.5</v>
      </c>
      <c r="F110" s="158">
        <f>(I_ACQUISTI!G30/30)*I_ACQUISTI!G84</f>
        <v>28.5</v>
      </c>
      <c r="G110" s="158">
        <f>(I_ACQUISTI!H30/30)*I_ACQUISTI!H84</f>
        <v>28.5</v>
      </c>
      <c r="H110" s="158">
        <f>(I_ACQUISTI!I30/30)*I_ACQUISTI!I84</f>
        <v>28.5</v>
      </c>
      <c r="I110" s="158">
        <f>(I_ACQUISTI!J30/30)*I_ACQUISTI!J84</f>
        <v>28.5</v>
      </c>
      <c r="J110" s="158">
        <f>(I_ACQUISTI!K30/30)*I_ACQUISTI!K84</f>
        <v>28.5</v>
      </c>
      <c r="K110" s="158">
        <f>(I_ACQUISTI!L30/30)*I_ACQUISTI!L84</f>
        <v>28.5</v>
      </c>
      <c r="L110" s="158">
        <f>(I_ACQUISTI!M30/30)*I_ACQUISTI!M84</f>
        <v>28.5</v>
      </c>
      <c r="M110" s="158">
        <f>(I_ACQUISTI!N30/30)*I_ACQUISTI!N84</f>
        <v>28.5</v>
      </c>
      <c r="N110" s="158">
        <f>(I_ACQUISTI!O30/30)*I_ACQUISTI!O84</f>
        <v>28.5</v>
      </c>
      <c r="O110" s="158">
        <f>(I_ACQUISTI!P30/30)*I_ACQUISTI!P84</f>
        <v>28.5</v>
      </c>
      <c r="P110" s="158">
        <f>(I_ACQUISTI!Q30/30)*I_ACQUISTI!Q84</f>
        <v>28.5</v>
      </c>
      <c r="Q110" s="158">
        <f>(I_ACQUISTI!R30/30)*I_ACQUISTI!R84</f>
        <v>28.5</v>
      </c>
      <c r="R110" s="158">
        <f>(I_ACQUISTI!S30/30)*I_ACQUISTI!S84</f>
        <v>28.5</v>
      </c>
      <c r="S110" s="158">
        <f>(I_ACQUISTI!T30/30)*I_ACQUISTI!T84</f>
        <v>28.5</v>
      </c>
      <c r="T110" s="158">
        <f>(I_ACQUISTI!U30/30)*I_ACQUISTI!U84</f>
        <v>28.5</v>
      </c>
      <c r="U110" s="158">
        <f>(I_ACQUISTI!V30/30)*I_ACQUISTI!V84</f>
        <v>28.5</v>
      </c>
      <c r="V110" s="158">
        <f>(I_ACQUISTI!W30/30)*I_ACQUISTI!W84</f>
        <v>28.5</v>
      </c>
      <c r="W110" s="158">
        <f>(I_ACQUISTI!X30/30)*I_ACQUISTI!X84</f>
        <v>28.5</v>
      </c>
      <c r="X110" s="158">
        <f>(I_ACQUISTI!Y30/30)*I_ACQUISTI!Y84</f>
        <v>28.5</v>
      </c>
      <c r="Y110" s="158">
        <f>(I_ACQUISTI!Z30/30)*I_ACQUISTI!Z84</f>
        <v>28.5</v>
      </c>
      <c r="Z110" s="158">
        <f>(I_ACQUISTI!AA30/30)*I_ACQUISTI!AA84</f>
        <v>28.5</v>
      </c>
      <c r="AA110" s="158">
        <f>(I_ACQUISTI!AB30/30)*I_ACQUISTI!AB84</f>
        <v>28.5</v>
      </c>
      <c r="AB110" s="158">
        <f>(I_ACQUISTI!AC30/30)*I_ACQUISTI!AC84</f>
        <v>28.5</v>
      </c>
      <c r="AC110" s="158">
        <f>(I_ACQUISTI!AD30/30)*I_ACQUISTI!AD84</f>
        <v>28.5</v>
      </c>
      <c r="AD110" s="158">
        <f>(I_ACQUISTI!AE30/30)*I_ACQUISTI!AE84</f>
        <v>28.5</v>
      </c>
      <c r="AE110" s="158">
        <f>(I_ACQUISTI!AF30/30)*I_ACQUISTI!AF84</f>
        <v>28.5</v>
      </c>
      <c r="AF110" s="158">
        <f>(I_ACQUISTI!AG30/30)*I_ACQUISTI!AG84</f>
        <v>28.5</v>
      </c>
      <c r="AG110" s="158">
        <f>(I_ACQUISTI!AH30/30)*I_ACQUISTI!AH84</f>
        <v>28.5</v>
      </c>
      <c r="AH110" s="158">
        <f>(I_ACQUISTI!AI30/30)*I_ACQUISTI!AI84</f>
        <v>28.5</v>
      </c>
      <c r="AI110" s="158">
        <f>(I_ACQUISTI!AJ30/30)*I_ACQUISTI!AJ84</f>
        <v>28.5</v>
      </c>
      <c r="AJ110" s="158">
        <f>(I_ACQUISTI!AK30/30)*I_ACQUISTI!AK84</f>
        <v>28.5</v>
      </c>
      <c r="AK110" s="158">
        <f>(I_ACQUISTI!AL30/30)*I_ACQUISTI!AL84</f>
        <v>28.5</v>
      </c>
      <c r="AL110" s="158">
        <f>(I_ACQUISTI!AM30/30)*I_ACQUISTI!AM84</f>
        <v>28.5</v>
      </c>
      <c r="AM110" s="158">
        <f>(I_ACQUISTI!AN30/30)*I_ACQUISTI!AN84</f>
        <v>28.5</v>
      </c>
    </row>
    <row r="111" spans="3:39" x14ac:dyDescent="0.25">
      <c r="C111" s="28" t="str">
        <f t="shared" si="16"/>
        <v>Farmaco 28</v>
      </c>
      <c r="D111" s="158">
        <f>(I_ACQUISTI!E31/30)*I_ACQUISTI!E85</f>
        <v>0</v>
      </c>
      <c r="E111" s="158">
        <f>(I_ACQUISTI!F31/30)*I_ACQUISTI!F85</f>
        <v>32.299999999999997</v>
      </c>
      <c r="F111" s="158">
        <f>(I_ACQUISTI!G31/30)*I_ACQUISTI!G85</f>
        <v>32.299999999999997</v>
      </c>
      <c r="G111" s="158">
        <f>(I_ACQUISTI!H31/30)*I_ACQUISTI!H85</f>
        <v>32.299999999999997</v>
      </c>
      <c r="H111" s="158">
        <f>(I_ACQUISTI!I31/30)*I_ACQUISTI!I85</f>
        <v>32.299999999999997</v>
      </c>
      <c r="I111" s="158">
        <f>(I_ACQUISTI!J31/30)*I_ACQUISTI!J85</f>
        <v>32.299999999999997</v>
      </c>
      <c r="J111" s="158">
        <f>(I_ACQUISTI!K31/30)*I_ACQUISTI!K85</f>
        <v>32.299999999999997</v>
      </c>
      <c r="K111" s="158">
        <f>(I_ACQUISTI!L31/30)*I_ACQUISTI!L85</f>
        <v>32.299999999999997</v>
      </c>
      <c r="L111" s="158">
        <f>(I_ACQUISTI!M31/30)*I_ACQUISTI!M85</f>
        <v>32.299999999999997</v>
      </c>
      <c r="M111" s="158">
        <f>(I_ACQUISTI!N31/30)*I_ACQUISTI!N85</f>
        <v>32.299999999999997</v>
      </c>
      <c r="N111" s="158">
        <f>(I_ACQUISTI!O31/30)*I_ACQUISTI!O85</f>
        <v>32.299999999999997</v>
      </c>
      <c r="O111" s="158">
        <f>(I_ACQUISTI!P31/30)*I_ACQUISTI!P85</f>
        <v>32.299999999999997</v>
      </c>
      <c r="P111" s="158">
        <f>(I_ACQUISTI!Q31/30)*I_ACQUISTI!Q85</f>
        <v>32.299999999999997</v>
      </c>
      <c r="Q111" s="158">
        <f>(I_ACQUISTI!R31/30)*I_ACQUISTI!R85</f>
        <v>32.299999999999997</v>
      </c>
      <c r="R111" s="158">
        <f>(I_ACQUISTI!S31/30)*I_ACQUISTI!S85</f>
        <v>32.299999999999997</v>
      </c>
      <c r="S111" s="158">
        <f>(I_ACQUISTI!T31/30)*I_ACQUISTI!T85</f>
        <v>32.299999999999997</v>
      </c>
      <c r="T111" s="158">
        <f>(I_ACQUISTI!U31/30)*I_ACQUISTI!U85</f>
        <v>32.299999999999997</v>
      </c>
      <c r="U111" s="158">
        <f>(I_ACQUISTI!V31/30)*I_ACQUISTI!V85</f>
        <v>32.299999999999997</v>
      </c>
      <c r="V111" s="158">
        <f>(I_ACQUISTI!W31/30)*I_ACQUISTI!W85</f>
        <v>32.299999999999997</v>
      </c>
      <c r="W111" s="158">
        <f>(I_ACQUISTI!X31/30)*I_ACQUISTI!X85</f>
        <v>32.299999999999997</v>
      </c>
      <c r="X111" s="158">
        <f>(I_ACQUISTI!Y31/30)*I_ACQUISTI!Y85</f>
        <v>32.299999999999997</v>
      </c>
      <c r="Y111" s="158">
        <f>(I_ACQUISTI!Z31/30)*I_ACQUISTI!Z85</f>
        <v>32.299999999999997</v>
      </c>
      <c r="Z111" s="158">
        <f>(I_ACQUISTI!AA31/30)*I_ACQUISTI!AA85</f>
        <v>32.299999999999997</v>
      </c>
      <c r="AA111" s="158">
        <f>(I_ACQUISTI!AB31/30)*I_ACQUISTI!AB85</f>
        <v>32.299999999999997</v>
      </c>
      <c r="AB111" s="158">
        <f>(I_ACQUISTI!AC31/30)*I_ACQUISTI!AC85</f>
        <v>32.299999999999997</v>
      </c>
      <c r="AC111" s="158">
        <f>(I_ACQUISTI!AD31/30)*I_ACQUISTI!AD85</f>
        <v>32.299999999999997</v>
      </c>
      <c r="AD111" s="158">
        <f>(I_ACQUISTI!AE31/30)*I_ACQUISTI!AE85</f>
        <v>32.299999999999997</v>
      </c>
      <c r="AE111" s="158">
        <f>(I_ACQUISTI!AF31/30)*I_ACQUISTI!AF85</f>
        <v>32.299999999999997</v>
      </c>
      <c r="AF111" s="158">
        <f>(I_ACQUISTI!AG31/30)*I_ACQUISTI!AG85</f>
        <v>32.299999999999997</v>
      </c>
      <c r="AG111" s="158">
        <f>(I_ACQUISTI!AH31/30)*I_ACQUISTI!AH85</f>
        <v>32.299999999999997</v>
      </c>
      <c r="AH111" s="158">
        <f>(I_ACQUISTI!AI31/30)*I_ACQUISTI!AI85</f>
        <v>32.299999999999997</v>
      </c>
      <c r="AI111" s="158">
        <f>(I_ACQUISTI!AJ31/30)*I_ACQUISTI!AJ85</f>
        <v>32.299999999999997</v>
      </c>
      <c r="AJ111" s="158">
        <f>(I_ACQUISTI!AK31/30)*I_ACQUISTI!AK85</f>
        <v>32.299999999999997</v>
      </c>
      <c r="AK111" s="158">
        <f>(I_ACQUISTI!AL31/30)*I_ACQUISTI!AL85</f>
        <v>32.299999999999997</v>
      </c>
      <c r="AL111" s="158">
        <f>(I_ACQUISTI!AM31/30)*I_ACQUISTI!AM85</f>
        <v>32.299999999999997</v>
      </c>
      <c r="AM111" s="158">
        <f>(I_ACQUISTI!AN31/30)*I_ACQUISTI!AN85</f>
        <v>32.299999999999997</v>
      </c>
    </row>
    <row r="112" spans="3:39" x14ac:dyDescent="0.25">
      <c r="C112" s="28" t="str">
        <f t="shared" si="16"/>
        <v>Farmaco 29</v>
      </c>
      <c r="D112" s="158">
        <f>(I_ACQUISTI!E32/30)*I_ACQUISTI!E86</f>
        <v>0</v>
      </c>
      <c r="E112" s="158">
        <f>(I_ACQUISTI!F32/30)*I_ACQUISTI!F86</f>
        <v>25.650000000000002</v>
      </c>
      <c r="F112" s="158">
        <f>(I_ACQUISTI!G32/30)*I_ACQUISTI!G86</f>
        <v>25.650000000000002</v>
      </c>
      <c r="G112" s="158">
        <f>(I_ACQUISTI!H32/30)*I_ACQUISTI!H86</f>
        <v>25.650000000000002</v>
      </c>
      <c r="H112" s="158">
        <f>(I_ACQUISTI!I32/30)*I_ACQUISTI!I86</f>
        <v>25.650000000000002</v>
      </c>
      <c r="I112" s="158">
        <f>(I_ACQUISTI!J32/30)*I_ACQUISTI!J86</f>
        <v>25.650000000000002</v>
      </c>
      <c r="J112" s="158">
        <f>(I_ACQUISTI!K32/30)*I_ACQUISTI!K86</f>
        <v>25.650000000000002</v>
      </c>
      <c r="K112" s="158">
        <f>(I_ACQUISTI!L32/30)*I_ACQUISTI!L86</f>
        <v>25.650000000000002</v>
      </c>
      <c r="L112" s="158">
        <f>(I_ACQUISTI!M32/30)*I_ACQUISTI!M86</f>
        <v>25.650000000000002</v>
      </c>
      <c r="M112" s="158">
        <f>(I_ACQUISTI!N32/30)*I_ACQUISTI!N86</f>
        <v>25.650000000000002</v>
      </c>
      <c r="N112" s="158">
        <f>(I_ACQUISTI!O32/30)*I_ACQUISTI!O86</f>
        <v>25.650000000000002</v>
      </c>
      <c r="O112" s="158">
        <f>(I_ACQUISTI!P32/30)*I_ACQUISTI!P86</f>
        <v>25.650000000000002</v>
      </c>
      <c r="P112" s="158">
        <f>(I_ACQUISTI!Q32/30)*I_ACQUISTI!Q86</f>
        <v>25.650000000000002</v>
      </c>
      <c r="Q112" s="158">
        <f>(I_ACQUISTI!R32/30)*I_ACQUISTI!R86</f>
        <v>25.650000000000002</v>
      </c>
      <c r="R112" s="158">
        <f>(I_ACQUISTI!S32/30)*I_ACQUISTI!S86</f>
        <v>25.650000000000002</v>
      </c>
      <c r="S112" s="158">
        <f>(I_ACQUISTI!T32/30)*I_ACQUISTI!T86</f>
        <v>25.650000000000002</v>
      </c>
      <c r="T112" s="158">
        <f>(I_ACQUISTI!U32/30)*I_ACQUISTI!U86</f>
        <v>25.650000000000002</v>
      </c>
      <c r="U112" s="158">
        <f>(I_ACQUISTI!V32/30)*I_ACQUISTI!V86</f>
        <v>25.650000000000002</v>
      </c>
      <c r="V112" s="158">
        <f>(I_ACQUISTI!W32/30)*I_ACQUISTI!W86</f>
        <v>25.650000000000002</v>
      </c>
      <c r="W112" s="158">
        <f>(I_ACQUISTI!X32/30)*I_ACQUISTI!X86</f>
        <v>25.650000000000002</v>
      </c>
      <c r="X112" s="158">
        <f>(I_ACQUISTI!Y32/30)*I_ACQUISTI!Y86</f>
        <v>25.650000000000002</v>
      </c>
      <c r="Y112" s="158">
        <f>(I_ACQUISTI!Z32/30)*I_ACQUISTI!Z86</f>
        <v>25.650000000000002</v>
      </c>
      <c r="Z112" s="158">
        <f>(I_ACQUISTI!AA32/30)*I_ACQUISTI!AA86</f>
        <v>25.650000000000002</v>
      </c>
      <c r="AA112" s="158">
        <f>(I_ACQUISTI!AB32/30)*I_ACQUISTI!AB86</f>
        <v>25.650000000000002</v>
      </c>
      <c r="AB112" s="158">
        <f>(I_ACQUISTI!AC32/30)*I_ACQUISTI!AC86</f>
        <v>25.650000000000002</v>
      </c>
      <c r="AC112" s="158">
        <f>(I_ACQUISTI!AD32/30)*I_ACQUISTI!AD86</f>
        <v>25.650000000000002</v>
      </c>
      <c r="AD112" s="158">
        <f>(I_ACQUISTI!AE32/30)*I_ACQUISTI!AE86</f>
        <v>25.650000000000002</v>
      </c>
      <c r="AE112" s="158">
        <f>(I_ACQUISTI!AF32/30)*I_ACQUISTI!AF86</f>
        <v>25.650000000000002</v>
      </c>
      <c r="AF112" s="158">
        <f>(I_ACQUISTI!AG32/30)*I_ACQUISTI!AG86</f>
        <v>25.650000000000002</v>
      </c>
      <c r="AG112" s="158">
        <f>(I_ACQUISTI!AH32/30)*I_ACQUISTI!AH86</f>
        <v>25.650000000000002</v>
      </c>
      <c r="AH112" s="158">
        <f>(I_ACQUISTI!AI32/30)*I_ACQUISTI!AI86</f>
        <v>25.650000000000002</v>
      </c>
      <c r="AI112" s="158">
        <f>(I_ACQUISTI!AJ32/30)*I_ACQUISTI!AJ86</f>
        <v>25.650000000000002</v>
      </c>
      <c r="AJ112" s="158">
        <f>(I_ACQUISTI!AK32/30)*I_ACQUISTI!AK86</f>
        <v>25.650000000000002</v>
      </c>
      <c r="AK112" s="158">
        <f>(I_ACQUISTI!AL32/30)*I_ACQUISTI!AL86</f>
        <v>25.650000000000002</v>
      </c>
      <c r="AL112" s="158">
        <f>(I_ACQUISTI!AM32/30)*I_ACQUISTI!AM86</f>
        <v>25.650000000000002</v>
      </c>
      <c r="AM112" s="158">
        <f>(I_ACQUISTI!AN32/30)*I_ACQUISTI!AN86</f>
        <v>25.650000000000002</v>
      </c>
    </row>
    <row r="113" spans="3:39" x14ac:dyDescent="0.25">
      <c r="C113" s="28" t="str">
        <f t="shared" si="16"/>
        <v>Farmaco 30</v>
      </c>
      <c r="D113" s="158">
        <f>(I_ACQUISTI!E33/30)*I_ACQUISTI!E87</f>
        <v>0</v>
      </c>
      <c r="E113" s="158">
        <f>(I_ACQUISTI!F33/30)*I_ACQUISTI!F87</f>
        <v>20.9</v>
      </c>
      <c r="F113" s="158">
        <f>(I_ACQUISTI!G33/30)*I_ACQUISTI!G87</f>
        <v>20.9</v>
      </c>
      <c r="G113" s="158">
        <f>(I_ACQUISTI!H33/30)*I_ACQUISTI!H87</f>
        <v>20.9</v>
      </c>
      <c r="H113" s="158">
        <f>(I_ACQUISTI!I33/30)*I_ACQUISTI!I87</f>
        <v>20.9</v>
      </c>
      <c r="I113" s="158">
        <f>(I_ACQUISTI!J33/30)*I_ACQUISTI!J87</f>
        <v>20.9</v>
      </c>
      <c r="J113" s="158">
        <f>(I_ACQUISTI!K33/30)*I_ACQUISTI!K87</f>
        <v>20.9</v>
      </c>
      <c r="K113" s="158">
        <f>(I_ACQUISTI!L33/30)*I_ACQUISTI!L87</f>
        <v>20.9</v>
      </c>
      <c r="L113" s="158">
        <f>(I_ACQUISTI!M33/30)*I_ACQUISTI!M87</f>
        <v>20.9</v>
      </c>
      <c r="M113" s="158">
        <f>(I_ACQUISTI!N33/30)*I_ACQUISTI!N87</f>
        <v>20.9</v>
      </c>
      <c r="N113" s="158">
        <f>(I_ACQUISTI!O33/30)*I_ACQUISTI!O87</f>
        <v>20.9</v>
      </c>
      <c r="O113" s="158">
        <f>(I_ACQUISTI!P33/30)*I_ACQUISTI!P87</f>
        <v>20.9</v>
      </c>
      <c r="P113" s="158">
        <f>(I_ACQUISTI!Q33/30)*I_ACQUISTI!Q87</f>
        <v>20.9</v>
      </c>
      <c r="Q113" s="158">
        <f>(I_ACQUISTI!R33/30)*I_ACQUISTI!R87</f>
        <v>20.9</v>
      </c>
      <c r="R113" s="158">
        <f>(I_ACQUISTI!S33/30)*I_ACQUISTI!S87</f>
        <v>20.9</v>
      </c>
      <c r="S113" s="158">
        <f>(I_ACQUISTI!T33/30)*I_ACQUISTI!T87</f>
        <v>20.9</v>
      </c>
      <c r="T113" s="158">
        <f>(I_ACQUISTI!U33/30)*I_ACQUISTI!U87</f>
        <v>20.9</v>
      </c>
      <c r="U113" s="158">
        <f>(I_ACQUISTI!V33/30)*I_ACQUISTI!V87</f>
        <v>20.9</v>
      </c>
      <c r="V113" s="158">
        <f>(I_ACQUISTI!W33/30)*I_ACQUISTI!W87</f>
        <v>20.9</v>
      </c>
      <c r="W113" s="158">
        <f>(I_ACQUISTI!X33/30)*I_ACQUISTI!X87</f>
        <v>20.9</v>
      </c>
      <c r="X113" s="158">
        <f>(I_ACQUISTI!Y33/30)*I_ACQUISTI!Y87</f>
        <v>20.9</v>
      </c>
      <c r="Y113" s="158">
        <f>(I_ACQUISTI!Z33/30)*I_ACQUISTI!Z87</f>
        <v>20.9</v>
      </c>
      <c r="Z113" s="158">
        <f>(I_ACQUISTI!AA33/30)*I_ACQUISTI!AA87</f>
        <v>20.9</v>
      </c>
      <c r="AA113" s="158">
        <f>(I_ACQUISTI!AB33/30)*I_ACQUISTI!AB87</f>
        <v>20.9</v>
      </c>
      <c r="AB113" s="158">
        <f>(I_ACQUISTI!AC33/30)*I_ACQUISTI!AC87</f>
        <v>20.9</v>
      </c>
      <c r="AC113" s="158">
        <f>(I_ACQUISTI!AD33/30)*I_ACQUISTI!AD87</f>
        <v>20.9</v>
      </c>
      <c r="AD113" s="158">
        <f>(I_ACQUISTI!AE33/30)*I_ACQUISTI!AE87</f>
        <v>20.9</v>
      </c>
      <c r="AE113" s="158">
        <f>(I_ACQUISTI!AF33/30)*I_ACQUISTI!AF87</f>
        <v>20.9</v>
      </c>
      <c r="AF113" s="158">
        <f>(I_ACQUISTI!AG33/30)*I_ACQUISTI!AG87</f>
        <v>20.9</v>
      </c>
      <c r="AG113" s="158">
        <f>(I_ACQUISTI!AH33/30)*I_ACQUISTI!AH87</f>
        <v>20.9</v>
      </c>
      <c r="AH113" s="158">
        <f>(I_ACQUISTI!AI33/30)*I_ACQUISTI!AI87</f>
        <v>20.9</v>
      </c>
      <c r="AI113" s="158">
        <f>(I_ACQUISTI!AJ33/30)*I_ACQUISTI!AJ87</f>
        <v>20.9</v>
      </c>
      <c r="AJ113" s="158">
        <f>(I_ACQUISTI!AK33/30)*I_ACQUISTI!AK87</f>
        <v>20.9</v>
      </c>
      <c r="AK113" s="158">
        <f>(I_ACQUISTI!AL33/30)*I_ACQUISTI!AL87</f>
        <v>20.9</v>
      </c>
      <c r="AL113" s="158">
        <f>(I_ACQUISTI!AM33/30)*I_ACQUISTI!AM87</f>
        <v>20.9</v>
      </c>
      <c r="AM113" s="158">
        <f>(I_ACQUISTI!AN33/30)*I_ACQUISTI!AN87</f>
        <v>20.9</v>
      </c>
    </row>
    <row r="114" spans="3:39" x14ac:dyDescent="0.25">
      <c r="C114" s="28" t="str">
        <f t="shared" si="16"/>
        <v>Farmaco 31</v>
      </c>
      <c r="D114" s="158">
        <f>(I_ACQUISTI!E34/30)*I_ACQUISTI!E88</f>
        <v>0</v>
      </c>
      <c r="E114" s="158">
        <f>(I_ACQUISTI!F34/30)*I_ACQUISTI!F88</f>
        <v>23.654999999999998</v>
      </c>
      <c r="F114" s="158">
        <f>(I_ACQUISTI!G34/30)*I_ACQUISTI!G88</f>
        <v>23.654999999999998</v>
      </c>
      <c r="G114" s="158">
        <f>(I_ACQUISTI!H34/30)*I_ACQUISTI!H88</f>
        <v>23.654999999999998</v>
      </c>
      <c r="H114" s="158">
        <f>(I_ACQUISTI!I34/30)*I_ACQUISTI!I88</f>
        <v>23.654999999999998</v>
      </c>
      <c r="I114" s="158">
        <f>(I_ACQUISTI!J34/30)*I_ACQUISTI!J88</f>
        <v>23.654999999999998</v>
      </c>
      <c r="J114" s="158">
        <f>(I_ACQUISTI!K34/30)*I_ACQUISTI!K88</f>
        <v>23.654999999999998</v>
      </c>
      <c r="K114" s="158">
        <f>(I_ACQUISTI!L34/30)*I_ACQUISTI!L88</f>
        <v>23.654999999999998</v>
      </c>
      <c r="L114" s="158">
        <f>(I_ACQUISTI!M34/30)*I_ACQUISTI!M88</f>
        <v>23.654999999999998</v>
      </c>
      <c r="M114" s="158">
        <f>(I_ACQUISTI!N34/30)*I_ACQUISTI!N88</f>
        <v>23.654999999999998</v>
      </c>
      <c r="N114" s="158">
        <f>(I_ACQUISTI!O34/30)*I_ACQUISTI!O88</f>
        <v>23.654999999999998</v>
      </c>
      <c r="O114" s="158">
        <f>(I_ACQUISTI!P34/30)*I_ACQUISTI!P88</f>
        <v>23.654999999999998</v>
      </c>
      <c r="P114" s="158">
        <f>(I_ACQUISTI!Q34/30)*I_ACQUISTI!Q88</f>
        <v>23.654999999999998</v>
      </c>
      <c r="Q114" s="158">
        <f>(I_ACQUISTI!R34/30)*I_ACQUISTI!R88</f>
        <v>23.654999999999998</v>
      </c>
      <c r="R114" s="158">
        <f>(I_ACQUISTI!S34/30)*I_ACQUISTI!S88</f>
        <v>23.654999999999998</v>
      </c>
      <c r="S114" s="158">
        <f>(I_ACQUISTI!T34/30)*I_ACQUISTI!T88</f>
        <v>23.654999999999998</v>
      </c>
      <c r="T114" s="158">
        <f>(I_ACQUISTI!U34/30)*I_ACQUISTI!U88</f>
        <v>23.654999999999998</v>
      </c>
      <c r="U114" s="158">
        <f>(I_ACQUISTI!V34/30)*I_ACQUISTI!V88</f>
        <v>23.654999999999998</v>
      </c>
      <c r="V114" s="158">
        <f>(I_ACQUISTI!W34/30)*I_ACQUISTI!W88</f>
        <v>23.654999999999998</v>
      </c>
      <c r="W114" s="158">
        <f>(I_ACQUISTI!X34/30)*I_ACQUISTI!X88</f>
        <v>23.654999999999998</v>
      </c>
      <c r="X114" s="158">
        <f>(I_ACQUISTI!Y34/30)*I_ACQUISTI!Y88</f>
        <v>23.654999999999998</v>
      </c>
      <c r="Y114" s="158">
        <f>(I_ACQUISTI!Z34/30)*I_ACQUISTI!Z88</f>
        <v>23.654999999999998</v>
      </c>
      <c r="Z114" s="158">
        <f>(I_ACQUISTI!AA34/30)*I_ACQUISTI!AA88</f>
        <v>23.654999999999998</v>
      </c>
      <c r="AA114" s="158">
        <f>(I_ACQUISTI!AB34/30)*I_ACQUISTI!AB88</f>
        <v>23.654999999999998</v>
      </c>
      <c r="AB114" s="158">
        <f>(I_ACQUISTI!AC34/30)*I_ACQUISTI!AC88</f>
        <v>23.654999999999998</v>
      </c>
      <c r="AC114" s="158">
        <f>(I_ACQUISTI!AD34/30)*I_ACQUISTI!AD88</f>
        <v>23.654999999999998</v>
      </c>
      <c r="AD114" s="158">
        <f>(I_ACQUISTI!AE34/30)*I_ACQUISTI!AE88</f>
        <v>23.654999999999998</v>
      </c>
      <c r="AE114" s="158">
        <f>(I_ACQUISTI!AF34/30)*I_ACQUISTI!AF88</f>
        <v>23.654999999999998</v>
      </c>
      <c r="AF114" s="158">
        <f>(I_ACQUISTI!AG34/30)*I_ACQUISTI!AG88</f>
        <v>23.654999999999998</v>
      </c>
      <c r="AG114" s="158">
        <f>(I_ACQUISTI!AH34/30)*I_ACQUISTI!AH88</f>
        <v>23.654999999999998</v>
      </c>
      <c r="AH114" s="158">
        <f>(I_ACQUISTI!AI34/30)*I_ACQUISTI!AI88</f>
        <v>23.654999999999998</v>
      </c>
      <c r="AI114" s="158">
        <f>(I_ACQUISTI!AJ34/30)*I_ACQUISTI!AJ88</f>
        <v>23.654999999999998</v>
      </c>
      <c r="AJ114" s="158">
        <f>(I_ACQUISTI!AK34/30)*I_ACQUISTI!AK88</f>
        <v>23.654999999999998</v>
      </c>
      <c r="AK114" s="158">
        <f>(I_ACQUISTI!AL34/30)*I_ACQUISTI!AL88</f>
        <v>23.654999999999998</v>
      </c>
      <c r="AL114" s="158">
        <f>(I_ACQUISTI!AM34/30)*I_ACQUISTI!AM88</f>
        <v>23.654999999999998</v>
      </c>
      <c r="AM114" s="158">
        <f>(I_ACQUISTI!AN34/30)*I_ACQUISTI!AN88</f>
        <v>23.654999999999998</v>
      </c>
    </row>
    <row r="115" spans="3:39" x14ac:dyDescent="0.25">
      <c r="C115" s="28" t="str">
        <f t="shared" si="16"/>
        <v>Farmaco 32</v>
      </c>
      <c r="D115" s="158">
        <f>(I_ACQUISTI!E35/30)*I_ACQUISTI!E89</f>
        <v>0</v>
      </c>
      <c r="E115" s="158">
        <f>(I_ACQUISTI!F35/30)*I_ACQUISTI!F89</f>
        <v>13.3</v>
      </c>
      <c r="F115" s="158">
        <f>(I_ACQUISTI!G35/30)*I_ACQUISTI!G89</f>
        <v>13.3</v>
      </c>
      <c r="G115" s="158">
        <f>(I_ACQUISTI!H35/30)*I_ACQUISTI!H89</f>
        <v>13.3</v>
      </c>
      <c r="H115" s="158">
        <f>(I_ACQUISTI!I35/30)*I_ACQUISTI!I89</f>
        <v>13.3</v>
      </c>
      <c r="I115" s="158">
        <f>(I_ACQUISTI!J35/30)*I_ACQUISTI!J89</f>
        <v>13.3</v>
      </c>
      <c r="J115" s="158">
        <f>(I_ACQUISTI!K35/30)*I_ACQUISTI!K89</f>
        <v>13.3</v>
      </c>
      <c r="K115" s="158">
        <f>(I_ACQUISTI!L35/30)*I_ACQUISTI!L89</f>
        <v>13.3</v>
      </c>
      <c r="L115" s="158">
        <f>(I_ACQUISTI!M35/30)*I_ACQUISTI!M89</f>
        <v>13.3</v>
      </c>
      <c r="M115" s="158">
        <f>(I_ACQUISTI!N35/30)*I_ACQUISTI!N89</f>
        <v>13.3</v>
      </c>
      <c r="N115" s="158">
        <f>(I_ACQUISTI!O35/30)*I_ACQUISTI!O89</f>
        <v>13.3</v>
      </c>
      <c r="O115" s="158">
        <f>(I_ACQUISTI!P35/30)*I_ACQUISTI!P89</f>
        <v>13.3</v>
      </c>
      <c r="P115" s="158">
        <f>(I_ACQUISTI!Q35/30)*I_ACQUISTI!Q89</f>
        <v>13.3</v>
      </c>
      <c r="Q115" s="158">
        <f>(I_ACQUISTI!R35/30)*I_ACQUISTI!R89</f>
        <v>13.3</v>
      </c>
      <c r="R115" s="158">
        <f>(I_ACQUISTI!S35/30)*I_ACQUISTI!S89</f>
        <v>13.3</v>
      </c>
      <c r="S115" s="158">
        <f>(I_ACQUISTI!T35/30)*I_ACQUISTI!T89</f>
        <v>13.3</v>
      </c>
      <c r="T115" s="158">
        <f>(I_ACQUISTI!U35/30)*I_ACQUISTI!U89</f>
        <v>13.3</v>
      </c>
      <c r="U115" s="158">
        <f>(I_ACQUISTI!V35/30)*I_ACQUISTI!V89</f>
        <v>13.3</v>
      </c>
      <c r="V115" s="158">
        <f>(I_ACQUISTI!W35/30)*I_ACQUISTI!W89</f>
        <v>13.3</v>
      </c>
      <c r="W115" s="158">
        <f>(I_ACQUISTI!X35/30)*I_ACQUISTI!X89</f>
        <v>13.3</v>
      </c>
      <c r="X115" s="158">
        <f>(I_ACQUISTI!Y35/30)*I_ACQUISTI!Y89</f>
        <v>13.3</v>
      </c>
      <c r="Y115" s="158">
        <f>(I_ACQUISTI!Z35/30)*I_ACQUISTI!Z89</f>
        <v>13.3</v>
      </c>
      <c r="Z115" s="158">
        <f>(I_ACQUISTI!AA35/30)*I_ACQUISTI!AA89</f>
        <v>13.3</v>
      </c>
      <c r="AA115" s="158">
        <f>(I_ACQUISTI!AB35/30)*I_ACQUISTI!AB89</f>
        <v>13.3</v>
      </c>
      <c r="AB115" s="158">
        <f>(I_ACQUISTI!AC35/30)*I_ACQUISTI!AC89</f>
        <v>13.3</v>
      </c>
      <c r="AC115" s="158">
        <f>(I_ACQUISTI!AD35/30)*I_ACQUISTI!AD89</f>
        <v>13.3</v>
      </c>
      <c r="AD115" s="158">
        <f>(I_ACQUISTI!AE35/30)*I_ACQUISTI!AE89</f>
        <v>13.3</v>
      </c>
      <c r="AE115" s="158">
        <f>(I_ACQUISTI!AF35/30)*I_ACQUISTI!AF89</f>
        <v>13.3</v>
      </c>
      <c r="AF115" s="158">
        <f>(I_ACQUISTI!AG35/30)*I_ACQUISTI!AG89</f>
        <v>13.3</v>
      </c>
      <c r="AG115" s="158">
        <f>(I_ACQUISTI!AH35/30)*I_ACQUISTI!AH89</f>
        <v>13.3</v>
      </c>
      <c r="AH115" s="158">
        <f>(I_ACQUISTI!AI35/30)*I_ACQUISTI!AI89</f>
        <v>13.3</v>
      </c>
      <c r="AI115" s="158">
        <f>(I_ACQUISTI!AJ35/30)*I_ACQUISTI!AJ89</f>
        <v>13.3</v>
      </c>
      <c r="AJ115" s="158">
        <f>(I_ACQUISTI!AK35/30)*I_ACQUISTI!AK89</f>
        <v>13.3</v>
      </c>
      <c r="AK115" s="158">
        <f>(I_ACQUISTI!AL35/30)*I_ACQUISTI!AL89</f>
        <v>13.3</v>
      </c>
      <c r="AL115" s="158">
        <f>(I_ACQUISTI!AM35/30)*I_ACQUISTI!AM89</f>
        <v>13.3</v>
      </c>
      <c r="AM115" s="158">
        <f>(I_ACQUISTI!AN35/30)*I_ACQUISTI!AN89</f>
        <v>13.3</v>
      </c>
    </row>
    <row r="116" spans="3:39" x14ac:dyDescent="0.25">
      <c r="C116" s="28" t="str">
        <f t="shared" si="16"/>
        <v>Farmaco 33</v>
      </c>
      <c r="D116" s="158">
        <f>(I_ACQUISTI!E36/30)*I_ACQUISTI!E90</f>
        <v>0</v>
      </c>
      <c r="E116" s="158">
        <f>(I_ACQUISTI!F36/30)*I_ACQUISTI!F90</f>
        <v>11.4</v>
      </c>
      <c r="F116" s="158">
        <f>(I_ACQUISTI!G36/30)*I_ACQUISTI!G90</f>
        <v>11.4</v>
      </c>
      <c r="G116" s="158">
        <f>(I_ACQUISTI!H36/30)*I_ACQUISTI!H90</f>
        <v>11.4</v>
      </c>
      <c r="H116" s="158">
        <f>(I_ACQUISTI!I36/30)*I_ACQUISTI!I90</f>
        <v>11.4</v>
      </c>
      <c r="I116" s="158">
        <f>(I_ACQUISTI!J36/30)*I_ACQUISTI!J90</f>
        <v>11.4</v>
      </c>
      <c r="J116" s="158">
        <f>(I_ACQUISTI!K36/30)*I_ACQUISTI!K90</f>
        <v>11.4</v>
      </c>
      <c r="K116" s="158">
        <f>(I_ACQUISTI!L36/30)*I_ACQUISTI!L90</f>
        <v>11.4</v>
      </c>
      <c r="L116" s="158">
        <f>(I_ACQUISTI!M36/30)*I_ACQUISTI!M90</f>
        <v>11.4</v>
      </c>
      <c r="M116" s="158">
        <f>(I_ACQUISTI!N36/30)*I_ACQUISTI!N90</f>
        <v>11.4</v>
      </c>
      <c r="N116" s="158">
        <f>(I_ACQUISTI!O36/30)*I_ACQUISTI!O90</f>
        <v>11.4</v>
      </c>
      <c r="O116" s="158">
        <f>(I_ACQUISTI!P36/30)*I_ACQUISTI!P90</f>
        <v>11.4</v>
      </c>
      <c r="P116" s="158">
        <f>(I_ACQUISTI!Q36/30)*I_ACQUISTI!Q90</f>
        <v>11.4</v>
      </c>
      <c r="Q116" s="158">
        <f>(I_ACQUISTI!R36/30)*I_ACQUISTI!R90</f>
        <v>11.4</v>
      </c>
      <c r="R116" s="158">
        <f>(I_ACQUISTI!S36/30)*I_ACQUISTI!S90</f>
        <v>11.4</v>
      </c>
      <c r="S116" s="158">
        <f>(I_ACQUISTI!T36/30)*I_ACQUISTI!T90</f>
        <v>11.4</v>
      </c>
      <c r="T116" s="158">
        <f>(I_ACQUISTI!U36/30)*I_ACQUISTI!U90</f>
        <v>11.4</v>
      </c>
      <c r="U116" s="158">
        <f>(I_ACQUISTI!V36/30)*I_ACQUISTI!V90</f>
        <v>11.4</v>
      </c>
      <c r="V116" s="158">
        <f>(I_ACQUISTI!W36/30)*I_ACQUISTI!W90</f>
        <v>11.4</v>
      </c>
      <c r="W116" s="158">
        <f>(I_ACQUISTI!X36/30)*I_ACQUISTI!X90</f>
        <v>11.4</v>
      </c>
      <c r="X116" s="158">
        <f>(I_ACQUISTI!Y36/30)*I_ACQUISTI!Y90</f>
        <v>11.4</v>
      </c>
      <c r="Y116" s="158">
        <f>(I_ACQUISTI!Z36/30)*I_ACQUISTI!Z90</f>
        <v>11.4</v>
      </c>
      <c r="Z116" s="158">
        <f>(I_ACQUISTI!AA36/30)*I_ACQUISTI!AA90</f>
        <v>11.4</v>
      </c>
      <c r="AA116" s="158">
        <f>(I_ACQUISTI!AB36/30)*I_ACQUISTI!AB90</f>
        <v>11.4</v>
      </c>
      <c r="AB116" s="158">
        <f>(I_ACQUISTI!AC36/30)*I_ACQUISTI!AC90</f>
        <v>11.4</v>
      </c>
      <c r="AC116" s="158">
        <f>(I_ACQUISTI!AD36/30)*I_ACQUISTI!AD90</f>
        <v>11.4</v>
      </c>
      <c r="AD116" s="158">
        <f>(I_ACQUISTI!AE36/30)*I_ACQUISTI!AE90</f>
        <v>11.4</v>
      </c>
      <c r="AE116" s="158">
        <f>(I_ACQUISTI!AF36/30)*I_ACQUISTI!AF90</f>
        <v>11.4</v>
      </c>
      <c r="AF116" s="158">
        <f>(I_ACQUISTI!AG36/30)*I_ACQUISTI!AG90</f>
        <v>11.4</v>
      </c>
      <c r="AG116" s="158">
        <f>(I_ACQUISTI!AH36/30)*I_ACQUISTI!AH90</f>
        <v>11.4</v>
      </c>
      <c r="AH116" s="158">
        <f>(I_ACQUISTI!AI36/30)*I_ACQUISTI!AI90</f>
        <v>11.4</v>
      </c>
      <c r="AI116" s="158">
        <f>(I_ACQUISTI!AJ36/30)*I_ACQUISTI!AJ90</f>
        <v>11.4</v>
      </c>
      <c r="AJ116" s="158">
        <f>(I_ACQUISTI!AK36/30)*I_ACQUISTI!AK90</f>
        <v>11.4</v>
      </c>
      <c r="AK116" s="158">
        <f>(I_ACQUISTI!AL36/30)*I_ACQUISTI!AL90</f>
        <v>11.4</v>
      </c>
      <c r="AL116" s="158">
        <f>(I_ACQUISTI!AM36/30)*I_ACQUISTI!AM90</f>
        <v>11.4</v>
      </c>
      <c r="AM116" s="158">
        <f>(I_ACQUISTI!AN36/30)*I_ACQUISTI!AN90</f>
        <v>11.4</v>
      </c>
    </row>
    <row r="117" spans="3:39" x14ac:dyDescent="0.25">
      <c r="C117" s="28" t="str">
        <f t="shared" si="16"/>
        <v>Farmaco 34</v>
      </c>
      <c r="D117" s="158">
        <f>(I_ACQUISTI!E37/30)*I_ACQUISTI!E91</f>
        <v>0</v>
      </c>
      <c r="E117" s="158">
        <f>(I_ACQUISTI!F37/30)*I_ACQUISTI!F91</f>
        <v>5.7</v>
      </c>
      <c r="F117" s="158">
        <f>(I_ACQUISTI!G37/30)*I_ACQUISTI!G91</f>
        <v>5.7</v>
      </c>
      <c r="G117" s="158">
        <f>(I_ACQUISTI!H37/30)*I_ACQUISTI!H91</f>
        <v>5.7</v>
      </c>
      <c r="H117" s="158">
        <f>(I_ACQUISTI!I37/30)*I_ACQUISTI!I91</f>
        <v>5.7</v>
      </c>
      <c r="I117" s="158">
        <f>(I_ACQUISTI!J37/30)*I_ACQUISTI!J91</f>
        <v>5.7</v>
      </c>
      <c r="J117" s="158">
        <f>(I_ACQUISTI!K37/30)*I_ACQUISTI!K91</f>
        <v>5.7</v>
      </c>
      <c r="K117" s="158">
        <f>(I_ACQUISTI!L37/30)*I_ACQUISTI!L91</f>
        <v>5.7</v>
      </c>
      <c r="L117" s="158">
        <f>(I_ACQUISTI!M37/30)*I_ACQUISTI!M91</f>
        <v>5.7</v>
      </c>
      <c r="M117" s="158">
        <f>(I_ACQUISTI!N37/30)*I_ACQUISTI!N91</f>
        <v>5.7</v>
      </c>
      <c r="N117" s="158">
        <f>(I_ACQUISTI!O37/30)*I_ACQUISTI!O91</f>
        <v>5.7</v>
      </c>
      <c r="O117" s="158">
        <f>(I_ACQUISTI!P37/30)*I_ACQUISTI!P91</f>
        <v>5.7</v>
      </c>
      <c r="P117" s="158">
        <f>(I_ACQUISTI!Q37/30)*I_ACQUISTI!Q91</f>
        <v>5.7</v>
      </c>
      <c r="Q117" s="158">
        <f>(I_ACQUISTI!R37/30)*I_ACQUISTI!R91</f>
        <v>5.7</v>
      </c>
      <c r="R117" s="158">
        <f>(I_ACQUISTI!S37/30)*I_ACQUISTI!S91</f>
        <v>5.7</v>
      </c>
      <c r="S117" s="158">
        <f>(I_ACQUISTI!T37/30)*I_ACQUISTI!T91</f>
        <v>5.7</v>
      </c>
      <c r="T117" s="158">
        <f>(I_ACQUISTI!U37/30)*I_ACQUISTI!U91</f>
        <v>5.7</v>
      </c>
      <c r="U117" s="158">
        <f>(I_ACQUISTI!V37/30)*I_ACQUISTI!V91</f>
        <v>5.7</v>
      </c>
      <c r="V117" s="158">
        <f>(I_ACQUISTI!W37/30)*I_ACQUISTI!W91</f>
        <v>5.7</v>
      </c>
      <c r="W117" s="158">
        <f>(I_ACQUISTI!X37/30)*I_ACQUISTI!X91</f>
        <v>5.7</v>
      </c>
      <c r="X117" s="158">
        <f>(I_ACQUISTI!Y37/30)*I_ACQUISTI!Y91</f>
        <v>5.7</v>
      </c>
      <c r="Y117" s="158">
        <f>(I_ACQUISTI!Z37/30)*I_ACQUISTI!Z91</f>
        <v>5.7</v>
      </c>
      <c r="Z117" s="158">
        <f>(I_ACQUISTI!AA37/30)*I_ACQUISTI!AA91</f>
        <v>5.7</v>
      </c>
      <c r="AA117" s="158">
        <f>(I_ACQUISTI!AB37/30)*I_ACQUISTI!AB91</f>
        <v>5.7</v>
      </c>
      <c r="AB117" s="158">
        <f>(I_ACQUISTI!AC37/30)*I_ACQUISTI!AC91</f>
        <v>5.7</v>
      </c>
      <c r="AC117" s="158">
        <f>(I_ACQUISTI!AD37/30)*I_ACQUISTI!AD91</f>
        <v>5.7</v>
      </c>
      <c r="AD117" s="158">
        <f>(I_ACQUISTI!AE37/30)*I_ACQUISTI!AE91</f>
        <v>5.7</v>
      </c>
      <c r="AE117" s="158">
        <f>(I_ACQUISTI!AF37/30)*I_ACQUISTI!AF91</f>
        <v>5.7</v>
      </c>
      <c r="AF117" s="158">
        <f>(I_ACQUISTI!AG37/30)*I_ACQUISTI!AG91</f>
        <v>5.7</v>
      </c>
      <c r="AG117" s="158">
        <f>(I_ACQUISTI!AH37/30)*I_ACQUISTI!AH91</f>
        <v>5.7</v>
      </c>
      <c r="AH117" s="158">
        <f>(I_ACQUISTI!AI37/30)*I_ACQUISTI!AI91</f>
        <v>5.7</v>
      </c>
      <c r="AI117" s="158">
        <f>(I_ACQUISTI!AJ37/30)*I_ACQUISTI!AJ91</f>
        <v>5.7</v>
      </c>
      <c r="AJ117" s="158">
        <f>(I_ACQUISTI!AK37/30)*I_ACQUISTI!AK91</f>
        <v>5.7</v>
      </c>
      <c r="AK117" s="158">
        <f>(I_ACQUISTI!AL37/30)*I_ACQUISTI!AL91</f>
        <v>5.7</v>
      </c>
      <c r="AL117" s="158">
        <f>(I_ACQUISTI!AM37/30)*I_ACQUISTI!AM91</f>
        <v>5.7</v>
      </c>
      <c r="AM117" s="158">
        <f>(I_ACQUISTI!AN37/30)*I_ACQUISTI!AN91</f>
        <v>5.7</v>
      </c>
    </row>
    <row r="118" spans="3:39" x14ac:dyDescent="0.25">
      <c r="C118" s="28" t="str">
        <f t="shared" si="16"/>
        <v>Farmaco 35</v>
      </c>
      <c r="D118" s="158">
        <f>(I_ACQUISTI!E38/30)*I_ACQUISTI!E92</f>
        <v>0</v>
      </c>
      <c r="E118" s="158">
        <f>(I_ACQUISTI!F38/30)*I_ACQUISTI!F92</f>
        <v>18.05</v>
      </c>
      <c r="F118" s="158">
        <f>(I_ACQUISTI!G38/30)*I_ACQUISTI!G92</f>
        <v>18.05</v>
      </c>
      <c r="G118" s="158">
        <f>(I_ACQUISTI!H38/30)*I_ACQUISTI!H92</f>
        <v>18.05</v>
      </c>
      <c r="H118" s="158">
        <f>(I_ACQUISTI!I38/30)*I_ACQUISTI!I92</f>
        <v>18.05</v>
      </c>
      <c r="I118" s="158">
        <f>(I_ACQUISTI!J38/30)*I_ACQUISTI!J92</f>
        <v>18.05</v>
      </c>
      <c r="J118" s="158">
        <f>(I_ACQUISTI!K38/30)*I_ACQUISTI!K92</f>
        <v>18.05</v>
      </c>
      <c r="K118" s="158">
        <f>(I_ACQUISTI!L38/30)*I_ACQUISTI!L92</f>
        <v>18.05</v>
      </c>
      <c r="L118" s="158">
        <f>(I_ACQUISTI!M38/30)*I_ACQUISTI!M92</f>
        <v>18.05</v>
      </c>
      <c r="M118" s="158">
        <f>(I_ACQUISTI!N38/30)*I_ACQUISTI!N92</f>
        <v>18.05</v>
      </c>
      <c r="N118" s="158">
        <f>(I_ACQUISTI!O38/30)*I_ACQUISTI!O92</f>
        <v>18.05</v>
      </c>
      <c r="O118" s="158">
        <f>(I_ACQUISTI!P38/30)*I_ACQUISTI!P92</f>
        <v>18.05</v>
      </c>
      <c r="P118" s="158">
        <f>(I_ACQUISTI!Q38/30)*I_ACQUISTI!Q92</f>
        <v>18.05</v>
      </c>
      <c r="Q118" s="158">
        <f>(I_ACQUISTI!R38/30)*I_ACQUISTI!R92</f>
        <v>18.05</v>
      </c>
      <c r="R118" s="158">
        <f>(I_ACQUISTI!S38/30)*I_ACQUISTI!S92</f>
        <v>18.05</v>
      </c>
      <c r="S118" s="158">
        <f>(I_ACQUISTI!T38/30)*I_ACQUISTI!T92</f>
        <v>18.05</v>
      </c>
      <c r="T118" s="158">
        <f>(I_ACQUISTI!U38/30)*I_ACQUISTI!U92</f>
        <v>18.05</v>
      </c>
      <c r="U118" s="158">
        <f>(I_ACQUISTI!V38/30)*I_ACQUISTI!V92</f>
        <v>18.05</v>
      </c>
      <c r="V118" s="158">
        <f>(I_ACQUISTI!W38/30)*I_ACQUISTI!W92</f>
        <v>18.05</v>
      </c>
      <c r="W118" s="158">
        <f>(I_ACQUISTI!X38/30)*I_ACQUISTI!X92</f>
        <v>18.05</v>
      </c>
      <c r="X118" s="158">
        <f>(I_ACQUISTI!Y38/30)*I_ACQUISTI!Y92</f>
        <v>18.05</v>
      </c>
      <c r="Y118" s="158">
        <f>(I_ACQUISTI!Z38/30)*I_ACQUISTI!Z92</f>
        <v>18.05</v>
      </c>
      <c r="Z118" s="158">
        <f>(I_ACQUISTI!AA38/30)*I_ACQUISTI!AA92</f>
        <v>18.05</v>
      </c>
      <c r="AA118" s="158">
        <f>(I_ACQUISTI!AB38/30)*I_ACQUISTI!AB92</f>
        <v>18.05</v>
      </c>
      <c r="AB118" s="158">
        <f>(I_ACQUISTI!AC38/30)*I_ACQUISTI!AC92</f>
        <v>18.05</v>
      </c>
      <c r="AC118" s="158">
        <f>(I_ACQUISTI!AD38/30)*I_ACQUISTI!AD92</f>
        <v>18.05</v>
      </c>
      <c r="AD118" s="158">
        <f>(I_ACQUISTI!AE38/30)*I_ACQUISTI!AE92</f>
        <v>18.05</v>
      </c>
      <c r="AE118" s="158">
        <f>(I_ACQUISTI!AF38/30)*I_ACQUISTI!AF92</f>
        <v>18.05</v>
      </c>
      <c r="AF118" s="158">
        <f>(I_ACQUISTI!AG38/30)*I_ACQUISTI!AG92</f>
        <v>18.05</v>
      </c>
      <c r="AG118" s="158">
        <f>(I_ACQUISTI!AH38/30)*I_ACQUISTI!AH92</f>
        <v>18.05</v>
      </c>
      <c r="AH118" s="158">
        <f>(I_ACQUISTI!AI38/30)*I_ACQUISTI!AI92</f>
        <v>18.05</v>
      </c>
      <c r="AI118" s="158">
        <f>(I_ACQUISTI!AJ38/30)*I_ACQUISTI!AJ92</f>
        <v>18.05</v>
      </c>
      <c r="AJ118" s="158">
        <f>(I_ACQUISTI!AK38/30)*I_ACQUISTI!AK92</f>
        <v>18.05</v>
      </c>
      <c r="AK118" s="158">
        <f>(I_ACQUISTI!AL38/30)*I_ACQUISTI!AL92</f>
        <v>18.05</v>
      </c>
      <c r="AL118" s="158">
        <f>(I_ACQUISTI!AM38/30)*I_ACQUISTI!AM92</f>
        <v>18.05</v>
      </c>
      <c r="AM118" s="158">
        <f>(I_ACQUISTI!AN38/30)*I_ACQUISTI!AN92</f>
        <v>18.05</v>
      </c>
    </row>
    <row r="119" spans="3:39" x14ac:dyDescent="0.25">
      <c r="C119" s="28" t="str">
        <f t="shared" si="16"/>
        <v>Farmaco 36</v>
      </c>
      <c r="D119" s="158">
        <f>(I_ACQUISTI!E39/30)*I_ACQUISTI!E93</f>
        <v>0</v>
      </c>
      <c r="E119" s="158">
        <f>(I_ACQUISTI!F39/30)*I_ACQUISTI!F93</f>
        <v>4.75</v>
      </c>
      <c r="F119" s="158">
        <f>(I_ACQUISTI!G39/30)*I_ACQUISTI!G93</f>
        <v>4.75</v>
      </c>
      <c r="G119" s="158">
        <f>(I_ACQUISTI!H39/30)*I_ACQUISTI!H93</f>
        <v>4.75</v>
      </c>
      <c r="H119" s="158">
        <f>(I_ACQUISTI!I39/30)*I_ACQUISTI!I93</f>
        <v>4.75</v>
      </c>
      <c r="I119" s="158">
        <f>(I_ACQUISTI!J39/30)*I_ACQUISTI!J93</f>
        <v>4.75</v>
      </c>
      <c r="J119" s="158">
        <f>(I_ACQUISTI!K39/30)*I_ACQUISTI!K93</f>
        <v>4.75</v>
      </c>
      <c r="K119" s="158">
        <f>(I_ACQUISTI!L39/30)*I_ACQUISTI!L93</f>
        <v>4.75</v>
      </c>
      <c r="L119" s="158">
        <f>(I_ACQUISTI!M39/30)*I_ACQUISTI!M93</f>
        <v>4.75</v>
      </c>
      <c r="M119" s="158">
        <f>(I_ACQUISTI!N39/30)*I_ACQUISTI!N93</f>
        <v>4.75</v>
      </c>
      <c r="N119" s="158">
        <f>(I_ACQUISTI!O39/30)*I_ACQUISTI!O93</f>
        <v>4.75</v>
      </c>
      <c r="O119" s="158">
        <f>(I_ACQUISTI!P39/30)*I_ACQUISTI!P93</f>
        <v>4.75</v>
      </c>
      <c r="P119" s="158">
        <f>(I_ACQUISTI!Q39/30)*I_ACQUISTI!Q93</f>
        <v>4.75</v>
      </c>
      <c r="Q119" s="158">
        <f>(I_ACQUISTI!R39/30)*I_ACQUISTI!R93</f>
        <v>4.75</v>
      </c>
      <c r="R119" s="158">
        <f>(I_ACQUISTI!S39/30)*I_ACQUISTI!S93</f>
        <v>4.75</v>
      </c>
      <c r="S119" s="158">
        <f>(I_ACQUISTI!T39/30)*I_ACQUISTI!T93</f>
        <v>4.75</v>
      </c>
      <c r="T119" s="158">
        <f>(I_ACQUISTI!U39/30)*I_ACQUISTI!U93</f>
        <v>4.75</v>
      </c>
      <c r="U119" s="158">
        <f>(I_ACQUISTI!V39/30)*I_ACQUISTI!V93</f>
        <v>4.75</v>
      </c>
      <c r="V119" s="158">
        <f>(I_ACQUISTI!W39/30)*I_ACQUISTI!W93</f>
        <v>4.75</v>
      </c>
      <c r="W119" s="158">
        <f>(I_ACQUISTI!X39/30)*I_ACQUISTI!X93</f>
        <v>4.75</v>
      </c>
      <c r="X119" s="158">
        <f>(I_ACQUISTI!Y39/30)*I_ACQUISTI!Y93</f>
        <v>4.75</v>
      </c>
      <c r="Y119" s="158">
        <f>(I_ACQUISTI!Z39/30)*I_ACQUISTI!Z93</f>
        <v>4.75</v>
      </c>
      <c r="Z119" s="158">
        <f>(I_ACQUISTI!AA39/30)*I_ACQUISTI!AA93</f>
        <v>4.75</v>
      </c>
      <c r="AA119" s="158">
        <f>(I_ACQUISTI!AB39/30)*I_ACQUISTI!AB93</f>
        <v>4.75</v>
      </c>
      <c r="AB119" s="158">
        <f>(I_ACQUISTI!AC39/30)*I_ACQUISTI!AC93</f>
        <v>4.75</v>
      </c>
      <c r="AC119" s="158">
        <f>(I_ACQUISTI!AD39/30)*I_ACQUISTI!AD93</f>
        <v>4.75</v>
      </c>
      <c r="AD119" s="158">
        <f>(I_ACQUISTI!AE39/30)*I_ACQUISTI!AE93</f>
        <v>4.75</v>
      </c>
      <c r="AE119" s="158">
        <f>(I_ACQUISTI!AF39/30)*I_ACQUISTI!AF93</f>
        <v>4.75</v>
      </c>
      <c r="AF119" s="158">
        <f>(I_ACQUISTI!AG39/30)*I_ACQUISTI!AG93</f>
        <v>4.75</v>
      </c>
      <c r="AG119" s="158">
        <f>(I_ACQUISTI!AH39/30)*I_ACQUISTI!AH93</f>
        <v>4.75</v>
      </c>
      <c r="AH119" s="158">
        <f>(I_ACQUISTI!AI39/30)*I_ACQUISTI!AI93</f>
        <v>4.75</v>
      </c>
      <c r="AI119" s="158">
        <f>(I_ACQUISTI!AJ39/30)*I_ACQUISTI!AJ93</f>
        <v>4.75</v>
      </c>
      <c r="AJ119" s="158">
        <f>(I_ACQUISTI!AK39/30)*I_ACQUISTI!AK93</f>
        <v>4.75</v>
      </c>
      <c r="AK119" s="158">
        <f>(I_ACQUISTI!AL39/30)*I_ACQUISTI!AL93</f>
        <v>4.75</v>
      </c>
      <c r="AL119" s="158">
        <f>(I_ACQUISTI!AM39/30)*I_ACQUISTI!AM93</f>
        <v>4.75</v>
      </c>
      <c r="AM119" s="158">
        <f>(I_ACQUISTI!AN39/30)*I_ACQUISTI!AN93</f>
        <v>4.75</v>
      </c>
    </row>
    <row r="120" spans="3:39" x14ac:dyDescent="0.25">
      <c r="C120" s="28" t="str">
        <f t="shared" si="16"/>
        <v>Farmaco 37</v>
      </c>
      <c r="D120" s="158">
        <f>(I_ACQUISTI!E40/30)*I_ACQUISTI!E94</f>
        <v>0</v>
      </c>
      <c r="E120" s="158">
        <f>(I_ACQUISTI!F40/30)*I_ACQUISTI!F94</f>
        <v>11.21</v>
      </c>
      <c r="F120" s="158">
        <f>(I_ACQUISTI!G40/30)*I_ACQUISTI!G94</f>
        <v>11.21</v>
      </c>
      <c r="G120" s="158">
        <f>(I_ACQUISTI!H40/30)*I_ACQUISTI!H94</f>
        <v>11.21</v>
      </c>
      <c r="H120" s="158">
        <f>(I_ACQUISTI!I40/30)*I_ACQUISTI!I94</f>
        <v>11.21</v>
      </c>
      <c r="I120" s="158">
        <f>(I_ACQUISTI!J40/30)*I_ACQUISTI!J94</f>
        <v>11.21</v>
      </c>
      <c r="J120" s="158">
        <f>(I_ACQUISTI!K40/30)*I_ACQUISTI!K94</f>
        <v>11.21</v>
      </c>
      <c r="K120" s="158">
        <f>(I_ACQUISTI!L40/30)*I_ACQUISTI!L94</f>
        <v>11.21</v>
      </c>
      <c r="L120" s="158">
        <f>(I_ACQUISTI!M40/30)*I_ACQUISTI!M94</f>
        <v>11.21</v>
      </c>
      <c r="M120" s="158">
        <f>(I_ACQUISTI!N40/30)*I_ACQUISTI!N94</f>
        <v>11.21</v>
      </c>
      <c r="N120" s="158">
        <f>(I_ACQUISTI!O40/30)*I_ACQUISTI!O94</f>
        <v>11.21</v>
      </c>
      <c r="O120" s="158">
        <f>(I_ACQUISTI!P40/30)*I_ACQUISTI!P94</f>
        <v>11.21</v>
      </c>
      <c r="P120" s="158">
        <f>(I_ACQUISTI!Q40/30)*I_ACQUISTI!Q94</f>
        <v>11.21</v>
      </c>
      <c r="Q120" s="158">
        <f>(I_ACQUISTI!R40/30)*I_ACQUISTI!R94</f>
        <v>11.21</v>
      </c>
      <c r="R120" s="158">
        <f>(I_ACQUISTI!S40/30)*I_ACQUISTI!S94</f>
        <v>11.21</v>
      </c>
      <c r="S120" s="158">
        <f>(I_ACQUISTI!T40/30)*I_ACQUISTI!T94</f>
        <v>11.21</v>
      </c>
      <c r="T120" s="158">
        <f>(I_ACQUISTI!U40/30)*I_ACQUISTI!U94</f>
        <v>11.21</v>
      </c>
      <c r="U120" s="158">
        <f>(I_ACQUISTI!V40/30)*I_ACQUISTI!V94</f>
        <v>11.21</v>
      </c>
      <c r="V120" s="158">
        <f>(I_ACQUISTI!W40/30)*I_ACQUISTI!W94</f>
        <v>11.21</v>
      </c>
      <c r="W120" s="158">
        <f>(I_ACQUISTI!X40/30)*I_ACQUISTI!X94</f>
        <v>11.21</v>
      </c>
      <c r="X120" s="158">
        <f>(I_ACQUISTI!Y40/30)*I_ACQUISTI!Y94</f>
        <v>11.21</v>
      </c>
      <c r="Y120" s="158">
        <f>(I_ACQUISTI!Z40/30)*I_ACQUISTI!Z94</f>
        <v>11.21</v>
      </c>
      <c r="Z120" s="158">
        <f>(I_ACQUISTI!AA40/30)*I_ACQUISTI!AA94</f>
        <v>11.21</v>
      </c>
      <c r="AA120" s="158">
        <f>(I_ACQUISTI!AB40/30)*I_ACQUISTI!AB94</f>
        <v>11.21</v>
      </c>
      <c r="AB120" s="158">
        <f>(I_ACQUISTI!AC40/30)*I_ACQUISTI!AC94</f>
        <v>11.21</v>
      </c>
      <c r="AC120" s="158">
        <f>(I_ACQUISTI!AD40/30)*I_ACQUISTI!AD94</f>
        <v>11.21</v>
      </c>
      <c r="AD120" s="158">
        <f>(I_ACQUISTI!AE40/30)*I_ACQUISTI!AE94</f>
        <v>11.21</v>
      </c>
      <c r="AE120" s="158">
        <f>(I_ACQUISTI!AF40/30)*I_ACQUISTI!AF94</f>
        <v>11.21</v>
      </c>
      <c r="AF120" s="158">
        <f>(I_ACQUISTI!AG40/30)*I_ACQUISTI!AG94</f>
        <v>11.21</v>
      </c>
      <c r="AG120" s="158">
        <f>(I_ACQUISTI!AH40/30)*I_ACQUISTI!AH94</f>
        <v>11.21</v>
      </c>
      <c r="AH120" s="158">
        <f>(I_ACQUISTI!AI40/30)*I_ACQUISTI!AI94</f>
        <v>11.21</v>
      </c>
      <c r="AI120" s="158">
        <f>(I_ACQUISTI!AJ40/30)*I_ACQUISTI!AJ94</f>
        <v>11.21</v>
      </c>
      <c r="AJ120" s="158">
        <f>(I_ACQUISTI!AK40/30)*I_ACQUISTI!AK94</f>
        <v>11.21</v>
      </c>
      <c r="AK120" s="158">
        <f>(I_ACQUISTI!AL40/30)*I_ACQUISTI!AL94</f>
        <v>11.21</v>
      </c>
      <c r="AL120" s="158">
        <f>(I_ACQUISTI!AM40/30)*I_ACQUISTI!AM94</f>
        <v>11.21</v>
      </c>
      <c r="AM120" s="158">
        <f>(I_ACQUISTI!AN40/30)*I_ACQUISTI!AN94</f>
        <v>11.21</v>
      </c>
    </row>
    <row r="121" spans="3:39" x14ac:dyDescent="0.25">
      <c r="C121" s="28" t="str">
        <f t="shared" si="16"/>
        <v>Farmaco 38</v>
      </c>
      <c r="D121" s="158">
        <f>(I_ACQUISTI!E41/30)*I_ACQUISTI!E95</f>
        <v>0</v>
      </c>
      <c r="E121" s="158">
        <f>(I_ACQUISTI!F41/30)*I_ACQUISTI!F95</f>
        <v>16.149999999999999</v>
      </c>
      <c r="F121" s="158">
        <f>(I_ACQUISTI!G41/30)*I_ACQUISTI!G95</f>
        <v>16.149999999999999</v>
      </c>
      <c r="G121" s="158">
        <f>(I_ACQUISTI!H41/30)*I_ACQUISTI!H95</f>
        <v>16.149999999999999</v>
      </c>
      <c r="H121" s="158">
        <f>(I_ACQUISTI!I41/30)*I_ACQUISTI!I95</f>
        <v>16.149999999999999</v>
      </c>
      <c r="I121" s="158">
        <f>(I_ACQUISTI!J41/30)*I_ACQUISTI!J95</f>
        <v>16.149999999999999</v>
      </c>
      <c r="J121" s="158">
        <f>(I_ACQUISTI!K41/30)*I_ACQUISTI!K95</f>
        <v>16.149999999999999</v>
      </c>
      <c r="K121" s="158">
        <f>(I_ACQUISTI!L41/30)*I_ACQUISTI!L95</f>
        <v>16.149999999999999</v>
      </c>
      <c r="L121" s="158">
        <f>(I_ACQUISTI!M41/30)*I_ACQUISTI!M95</f>
        <v>16.149999999999999</v>
      </c>
      <c r="M121" s="158">
        <f>(I_ACQUISTI!N41/30)*I_ACQUISTI!N95</f>
        <v>16.149999999999999</v>
      </c>
      <c r="N121" s="158">
        <f>(I_ACQUISTI!O41/30)*I_ACQUISTI!O95</f>
        <v>16.149999999999999</v>
      </c>
      <c r="O121" s="158">
        <f>(I_ACQUISTI!P41/30)*I_ACQUISTI!P95</f>
        <v>16.149999999999999</v>
      </c>
      <c r="P121" s="158">
        <f>(I_ACQUISTI!Q41/30)*I_ACQUISTI!Q95</f>
        <v>16.149999999999999</v>
      </c>
      <c r="Q121" s="158">
        <f>(I_ACQUISTI!R41/30)*I_ACQUISTI!R95</f>
        <v>16.149999999999999</v>
      </c>
      <c r="R121" s="158">
        <f>(I_ACQUISTI!S41/30)*I_ACQUISTI!S95</f>
        <v>16.149999999999999</v>
      </c>
      <c r="S121" s="158">
        <f>(I_ACQUISTI!T41/30)*I_ACQUISTI!T95</f>
        <v>16.149999999999999</v>
      </c>
      <c r="T121" s="158">
        <f>(I_ACQUISTI!U41/30)*I_ACQUISTI!U95</f>
        <v>16.149999999999999</v>
      </c>
      <c r="U121" s="158">
        <f>(I_ACQUISTI!V41/30)*I_ACQUISTI!V95</f>
        <v>16.149999999999999</v>
      </c>
      <c r="V121" s="158">
        <f>(I_ACQUISTI!W41/30)*I_ACQUISTI!W95</f>
        <v>16.149999999999999</v>
      </c>
      <c r="W121" s="158">
        <f>(I_ACQUISTI!X41/30)*I_ACQUISTI!X95</f>
        <v>16.149999999999999</v>
      </c>
      <c r="X121" s="158">
        <f>(I_ACQUISTI!Y41/30)*I_ACQUISTI!Y95</f>
        <v>16.149999999999999</v>
      </c>
      <c r="Y121" s="158">
        <f>(I_ACQUISTI!Z41/30)*I_ACQUISTI!Z95</f>
        <v>16.149999999999999</v>
      </c>
      <c r="Z121" s="158">
        <f>(I_ACQUISTI!AA41/30)*I_ACQUISTI!AA95</f>
        <v>16.149999999999999</v>
      </c>
      <c r="AA121" s="158">
        <f>(I_ACQUISTI!AB41/30)*I_ACQUISTI!AB95</f>
        <v>16.149999999999999</v>
      </c>
      <c r="AB121" s="158">
        <f>(I_ACQUISTI!AC41/30)*I_ACQUISTI!AC95</f>
        <v>16.149999999999999</v>
      </c>
      <c r="AC121" s="158">
        <f>(I_ACQUISTI!AD41/30)*I_ACQUISTI!AD95</f>
        <v>16.149999999999999</v>
      </c>
      <c r="AD121" s="158">
        <f>(I_ACQUISTI!AE41/30)*I_ACQUISTI!AE95</f>
        <v>16.149999999999999</v>
      </c>
      <c r="AE121" s="158">
        <f>(I_ACQUISTI!AF41/30)*I_ACQUISTI!AF95</f>
        <v>16.149999999999999</v>
      </c>
      <c r="AF121" s="158">
        <f>(I_ACQUISTI!AG41/30)*I_ACQUISTI!AG95</f>
        <v>16.149999999999999</v>
      </c>
      <c r="AG121" s="158">
        <f>(I_ACQUISTI!AH41/30)*I_ACQUISTI!AH95</f>
        <v>16.149999999999999</v>
      </c>
      <c r="AH121" s="158">
        <f>(I_ACQUISTI!AI41/30)*I_ACQUISTI!AI95</f>
        <v>16.149999999999999</v>
      </c>
      <c r="AI121" s="158">
        <f>(I_ACQUISTI!AJ41/30)*I_ACQUISTI!AJ95</f>
        <v>16.149999999999999</v>
      </c>
      <c r="AJ121" s="158">
        <f>(I_ACQUISTI!AK41/30)*I_ACQUISTI!AK95</f>
        <v>16.149999999999999</v>
      </c>
      <c r="AK121" s="158">
        <f>(I_ACQUISTI!AL41/30)*I_ACQUISTI!AL95</f>
        <v>16.149999999999999</v>
      </c>
      <c r="AL121" s="158">
        <f>(I_ACQUISTI!AM41/30)*I_ACQUISTI!AM95</f>
        <v>16.149999999999999</v>
      </c>
      <c r="AM121" s="158">
        <f>(I_ACQUISTI!AN41/30)*I_ACQUISTI!AN95</f>
        <v>16.149999999999999</v>
      </c>
    </row>
    <row r="122" spans="3:39" x14ac:dyDescent="0.25">
      <c r="C122" s="28" t="str">
        <f t="shared" si="16"/>
        <v>Farmaco 39</v>
      </c>
      <c r="D122" s="158">
        <f>(I_ACQUISTI!E42/30)*I_ACQUISTI!E96</f>
        <v>0</v>
      </c>
      <c r="E122" s="158">
        <f>(I_ACQUISTI!F42/30)*I_ACQUISTI!F96</f>
        <v>8.8349999999999991</v>
      </c>
      <c r="F122" s="158">
        <f>(I_ACQUISTI!G42/30)*I_ACQUISTI!G96</f>
        <v>8.8349999999999991</v>
      </c>
      <c r="G122" s="158">
        <f>(I_ACQUISTI!H42/30)*I_ACQUISTI!H96</f>
        <v>8.8349999999999991</v>
      </c>
      <c r="H122" s="158">
        <f>(I_ACQUISTI!I42/30)*I_ACQUISTI!I96</f>
        <v>8.8349999999999991</v>
      </c>
      <c r="I122" s="158">
        <f>(I_ACQUISTI!J42/30)*I_ACQUISTI!J96</f>
        <v>8.8349999999999991</v>
      </c>
      <c r="J122" s="158">
        <f>(I_ACQUISTI!K42/30)*I_ACQUISTI!K96</f>
        <v>8.8349999999999991</v>
      </c>
      <c r="K122" s="158">
        <f>(I_ACQUISTI!L42/30)*I_ACQUISTI!L96</f>
        <v>8.8349999999999991</v>
      </c>
      <c r="L122" s="158">
        <f>(I_ACQUISTI!M42/30)*I_ACQUISTI!M96</f>
        <v>8.8349999999999991</v>
      </c>
      <c r="M122" s="158">
        <f>(I_ACQUISTI!N42/30)*I_ACQUISTI!N96</f>
        <v>8.8349999999999991</v>
      </c>
      <c r="N122" s="158">
        <f>(I_ACQUISTI!O42/30)*I_ACQUISTI!O96</f>
        <v>8.8349999999999991</v>
      </c>
      <c r="O122" s="158">
        <f>(I_ACQUISTI!P42/30)*I_ACQUISTI!P96</f>
        <v>8.8349999999999991</v>
      </c>
      <c r="P122" s="158">
        <f>(I_ACQUISTI!Q42/30)*I_ACQUISTI!Q96</f>
        <v>8.8349999999999991</v>
      </c>
      <c r="Q122" s="158">
        <f>(I_ACQUISTI!R42/30)*I_ACQUISTI!R96</f>
        <v>8.8349999999999991</v>
      </c>
      <c r="R122" s="158">
        <f>(I_ACQUISTI!S42/30)*I_ACQUISTI!S96</f>
        <v>8.8349999999999991</v>
      </c>
      <c r="S122" s="158">
        <f>(I_ACQUISTI!T42/30)*I_ACQUISTI!T96</f>
        <v>8.8349999999999991</v>
      </c>
      <c r="T122" s="158">
        <f>(I_ACQUISTI!U42/30)*I_ACQUISTI!U96</f>
        <v>8.8349999999999991</v>
      </c>
      <c r="U122" s="158">
        <f>(I_ACQUISTI!V42/30)*I_ACQUISTI!V96</f>
        <v>8.8349999999999991</v>
      </c>
      <c r="V122" s="158">
        <f>(I_ACQUISTI!W42/30)*I_ACQUISTI!W96</f>
        <v>8.8349999999999991</v>
      </c>
      <c r="W122" s="158">
        <f>(I_ACQUISTI!X42/30)*I_ACQUISTI!X96</f>
        <v>8.8349999999999991</v>
      </c>
      <c r="X122" s="158">
        <f>(I_ACQUISTI!Y42/30)*I_ACQUISTI!Y96</f>
        <v>8.8349999999999991</v>
      </c>
      <c r="Y122" s="158">
        <f>(I_ACQUISTI!Z42/30)*I_ACQUISTI!Z96</f>
        <v>8.8349999999999991</v>
      </c>
      <c r="Z122" s="158">
        <f>(I_ACQUISTI!AA42/30)*I_ACQUISTI!AA96</f>
        <v>8.8349999999999991</v>
      </c>
      <c r="AA122" s="158">
        <f>(I_ACQUISTI!AB42/30)*I_ACQUISTI!AB96</f>
        <v>8.8349999999999991</v>
      </c>
      <c r="AB122" s="158">
        <f>(I_ACQUISTI!AC42/30)*I_ACQUISTI!AC96</f>
        <v>8.8349999999999991</v>
      </c>
      <c r="AC122" s="158">
        <f>(I_ACQUISTI!AD42/30)*I_ACQUISTI!AD96</f>
        <v>8.8349999999999991</v>
      </c>
      <c r="AD122" s="158">
        <f>(I_ACQUISTI!AE42/30)*I_ACQUISTI!AE96</f>
        <v>8.8349999999999991</v>
      </c>
      <c r="AE122" s="158">
        <f>(I_ACQUISTI!AF42/30)*I_ACQUISTI!AF96</f>
        <v>8.8349999999999991</v>
      </c>
      <c r="AF122" s="158">
        <f>(I_ACQUISTI!AG42/30)*I_ACQUISTI!AG96</f>
        <v>8.8349999999999991</v>
      </c>
      <c r="AG122" s="158">
        <f>(I_ACQUISTI!AH42/30)*I_ACQUISTI!AH96</f>
        <v>8.8349999999999991</v>
      </c>
      <c r="AH122" s="158">
        <f>(I_ACQUISTI!AI42/30)*I_ACQUISTI!AI96</f>
        <v>8.8349999999999991</v>
      </c>
      <c r="AI122" s="158">
        <f>(I_ACQUISTI!AJ42/30)*I_ACQUISTI!AJ96</f>
        <v>8.8349999999999991</v>
      </c>
      <c r="AJ122" s="158">
        <f>(I_ACQUISTI!AK42/30)*I_ACQUISTI!AK96</f>
        <v>8.8349999999999991</v>
      </c>
      <c r="AK122" s="158">
        <f>(I_ACQUISTI!AL42/30)*I_ACQUISTI!AL96</f>
        <v>8.8349999999999991</v>
      </c>
      <c r="AL122" s="158">
        <f>(I_ACQUISTI!AM42/30)*I_ACQUISTI!AM96</f>
        <v>8.8349999999999991</v>
      </c>
      <c r="AM122" s="158">
        <f>(I_ACQUISTI!AN42/30)*I_ACQUISTI!AN96</f>
        <v>8.8349999999999991</v>
      </c>
    </row>
    <row r="123" spans="3:39" x14ac:dyDescent="0.25">
      <c r="C123" s="28" t="str">
        <f t="shared" si="16"/>
        <v>Farmaco 40</v>
      </c>
      <c r="D123" s="158">
        <f>(I_ACQUISTI!E43/30)*I_ACQUISTI!E97</f>
        <v>0</v>
      </c>
      <c r="E123" s="158">
        <f>(I_ACQUISTI!F43/30)*I_ACQUISTI!F97</f>
        <v>6.1749999999999998</v>
      </c>
      <c r="F123" s="158">
        <f>(I_ACQUISTI!G43/30)*I_ACQUISTI!G97</f>
        <v>6.1749999999999998</v>
      </c>
      <c r="G123" s="158">
        <f>(I_ACQUISTI!H43/30)*I_ACQUISTI!H97</f>
        <v>6.1749999999999998</v>
      </c>
      <c r="H123" s="158">
        <f>(I_ACQUISTI!I43/30)*I_ACQUISTI!I97</f>
        <v>6.1749999999999998</v>
      </c>
      <c r="I123" s="158">
        <f>(I_ACQUISTI!J43/30)*I_ACQUISTI!J97</f>
        <v>6.1749999999999998</v>
      </c>
      <c r="J123" s="158">
        <f>(I_ACQUISTI!K43/30)*I_ACQUISTI!K97</f>
        <v>6.1749999999999998</v>
      </c>
      <c r="K123" s="158">
        <f>(I_ACQUISTI!L43/30)*I_ACQUISTI!L97</f>
        <v>6.1749999999999998</v>
      </c>
      <c r="L123" s="158">
        <f>(I_ACQUISTI!M43/30)*I_ACQUISTI!M97</f>
        <v>6.1749999999999998</v>
      </c>
      <c r="M123" s="158">
        <f>(I_ACQUISTI!N43/30)*I_ACQUISTI!N97</f>
        <v>6.1749999999999998</v>
      </c>
      <c r="N123" s="158">
        <f>(I_ACQUISTI!O43/30)*I_ACQUISTI!O97</f>
        <v>6.1749999999999998</v>
      </c>
      <c r="O123" s="158">
        <f>(I_ACQUISTI!P43/30)*I_ACQUISTI!P97</f>
        <v>6.1749999999999998</v>
      </c>
      <c r="P123" s="158">
        <f>(I_ACQUISTI!Q43/30)*I_ACQUISTI!Q97</f>
        <v>6.1749999999999998</v>
      </c>
      <c r="Q123" s="158">
        <f>(I_ACQUISTI!R43/30)*I_ACQUISTI!R97</f>
        <v>6.1749999999999998</v>
      </c>
      <c r="R123" s="158">
        <f>(I_ACQUISTI!S43/30)*I_ACQUISTI!S97</f>
        <v>6.1749999999999998</v>
      </c>
      <c r="S123" s="158">
        <f>(I_ACQUISTI!T43/30)*I_ACQUISTI!T97</f>
        <v>6.1749999999999998</v>
      </c>
      <c r="T123" s="158">
        <f>(I_ACQUISTI!U43/30)*I_ACQUISTI!U97</f>
        <v>6.1749999999999998</v>
      </c>
      <c r="U123" s="158">
        <f>(I_ACQUISTI!V43/30)*I_ACQUISTI!V97</f>
        <v>6.1749999999999998</v>
      </c>
      <c r="V123" s="158">
        <f>(I_ACQUISTI!W43/30)*I_ACQUISTI!W97</f>
        <v>6.1749999999999998</v>
      </c>
      <c r="W123" s="158">
        <f>(I_ACQUISTI!X43/30)*I_ACQUISTI!X97</f>
        <v>6.1749999999999998</v>
      </c>
      <c r="X123" s="158">
        <f>(I_ACQUISTI!Y43/30)*I_ACQUISTI!Y97</f>
        <v>6.1749999999999998</v>
      </c>
      <c r="Y123" s="158">
        <f>(I_ACQUISTI!Z43/30)*I_ACQUISTI!Z97</f>
        <v>6.1749999999999998</v>
      </c>
      <c r="Z123" s="158">
        <f>(I_ACQUISTI!AA43/30)*I_ACQUISTI!AA97</f>
        <v>6.1749999999999998</v>
      </c>
      <c r="AA123" s="158">
        <f>(I_ACQUISTI!AB43/30)*I_ACQUISTI!AB97</f>
        <v>6.1749999999999998</v>
      </c>
      <c r="AB123" s="158">
        <f>(I_ACQUISTI!AC43/30)*I_ACQUISTI!AC97</f>
        <v>6.1749999999999998</v>
      </c>
      <c r="AC123" s="158">
        <f>(I_ACQUISTI!AD43/30)*I_ACQUISTI!AD97</f>
        <v>6.1749999999999998</v>
      </c>
      <c r="AD123" s="158">
        <f>(I_ACQUISTI!AE43/30)*I_ACQUISTI!AE97</f>
        <v>6.1749999999999998</v>
      </c>
      <c r="AE123" s="158">
        <f>(I_ACQUISTI!AF43/30)*I_ACQUISTI!AF97</f>
        <v>6.1749999999999998</v>
      </c>
      <c r="AF123" s="158">
        <f>(I_ACQUISTI!AG43/30)*I_ACQUISTI!AG97</f>
        <v>6.1749999999999998</v>
      </c>
      <c r="AG123" s="158">
        <f>(I_ACQUISTI!AH43/30)*I_ACQUISTI!AH97</f>
        <v>6.1749999999999998</v>
      </c>
      <c r="AH123" s="158">
        <f>(I_ACQUISTI!AI43/30)*I_ACQUISTI!AI97</f>
        <v>6.1749999999999998</v>
      </c>
      <c r="AI123" s="158">
        <f>(I_ACQUISTI!AJ43/30)*I_ACQUISTI!AJ97</f>
        <v>6.1749999999999998</v>
      </c>
      <c r="AJ123" s="158">
        <f>(I_ACQUISTI!AK43/30)*I_ACQUISTI!AK97</f>
        <v>6.1749999999999998</v>
      </c>
      <c r="AK123" s="158">
        <f>(I_ACQUISTI!AL43/30)*I_ACQUISTI!AL97</f>
        <v>6.1749999999999998</v>
      </c>
      <c r="AL123" s="158">
        <f>(I_ACQUISTI!AM43/30)*I_ACQUISTI!AM97</f>
        <v>6.1749999999999998</v>
      </c>
      <c r="AM123" s="158">
        <f>(I_ACQUISTI!AN43/30)*I_ACQUISTI!AN97</f>
        <v>6.1749999999999998</v>
      </c>
    </row>
    <row r="124" spans="3:39" x14ac:dyDescent="0.25">
      <c r="C124" s="28" t="str">
        <f t="shared" si="16"/>
        <v>Farmaco 41</v>
      </c>
      <c r="D124" s="158">
        <f>(I_ACQUISTI!E44/30)*I_ACQUISTI!E98</f>
        <v>0</v>
      </c>
      <c r="E124" s="158">
        <f>(I_ACQUISTI!F44/30)*I_ACQUISTI!F98</f>
        <v>23.654999999999998</v>
      </c>
      <c r="F124" s="158">
        <f>(I_ACQUISTI!G44/30)*I_ACQUISTI!G98</f>
        <v>23.654999999999998</v>
      </c>
      <c r="G124" s="158">
        <f>(I_ACQUISTI!H44/30)*I_ACQUISTI!H98</f>
        <v>23.654999999999998</v>
      </c>
      <c r="H124" s="158">
        <f>(I_ACQUISTI!I44/30)*I_ACQUISTI!I98</f>
        <v>23.654999999999998</v>
      </c>
      <c r="I124" s="158">
        <f>(I_ACQUISTI!J44/30)*I_ACQUISTI!J98</f>
        <v>23.654999999999998</v>
      </c>
      <c r="J124" s="158">
        <f>(I_ACQUISTI!K44/30)*I_ACQUISTI!K98</f>
        <v>23.654999999999998</v>
      </c>
      <c r="K124" s="158">
        <f>(I_ACQUISTI!L44/30)*I_ACQUISTI!L98</f>
        <v>23.654999999999998</v>
      </c>
      <c r="L124" s="158">
        <f>(I_ACQUISTI!M44/30)*I_ACQUISTI!M98</f>
        <v>23.654999999999998</v>
      </c>
      <c r="M124" s="158">
        <f>(I_ACQUISTI!N44/30)*I_ACQUISTI!N98</f>
        <v>23.654999999999998</v>
      </c>
      <c r="N124" s="158">
        <f>(I_ACQUISTI!O44/30)*I_ACQUISTI!O98</f>
        <v>23.654999999999998</v>
      </c>
      <c r="O124" s="158">
        <f>(I_ACQUISTI!P44/30)*I_ACQUISTI!P98</f>
        <v>23.654999999999998</v>
      </c>
      <c r="P124" s="158">
        <f>(I_ACQUISTI!Q44/30)*I_ACQUISTI!Q98</f>
        <v>23.654999999999998</v>
      </c>
      <c r="Q124" s="158">
        <f>(I_ACQUISTI!R44/30)*I_ACQUISTI!R98</f>
        <v>23.654999999999998</v>
      </c>
      <c r="R124" s="158">
        <f>(I_ACQUISTI!S44/30)*I_ACQUISTI!S98</f>
        <v>23.654999999999998</v>
      </c>
      <c r="S124" s="158">
        <f>(I_ACQUISTI!T44/30)*I_ACQUISTI!T98</f>
        <v>23.654999999999998</v>
      </c>
      <c r="T124" s="158">
        <f>(I_ACQUISTI!U44/30)*I_ACQUISTI!U98</f>
        <v>23.654999999999998</v>
      </c>
      <c r="U124" s="158">
        <f>(I_ACQUISTI!V44/30)*I_ACQUISTI!V98</f>
        <v>23.654999999999998</v>
      </c>
      <c r="V124" s="158">
        <f>(I_ACQUISTI!W44/30)*I_ACQUISTI!W98</f>
        <v>23.654999999999998</v>
      </c>
      <c r="W124" s="158">
        <f>(I_ACQUISTI!X44/30)*I_ACQUISTI!X98</f>
        <v>23.654999999999998</v>
      </c>
      <c r="X124" s="158">
        <f>(I_ACQUISTI!Y44/30)*I_ACQUISTI!Y98</f>
        <v>23.654999999999998</v>
      </c>
      <c r="Y124" s="158">
        <f>(I_ACQUISTI!Z44/30)*I_ACQUISTI!Z98</f>
        <v>23.654999999999998</v>
      </c>
      <c r="Z124" s="158">
        <f>(I_ACQUISTI!AA44/30)*I_ACQUISTI!AA98</f>
        <v>23.654999999999998</v>
      </c>
      <c r="AA124" s="158">
        <f>(I_ACQUISTI!AB44/30)*I_ACQUISTI!AB98</f>
        <v>23.654999999999998</v>
      </c>
      <c r="AB124" s="158">
        <f>(I_ACQUISTI!AC44/30)*I_ACQUISTI!AC98</f>
        <v>23.654999999999998</v>
      </c>
      <c r="AC124" s="158">
        <f>(I_ACQUISTI!AD44/30)*I_ACQUISTI!AD98</f>
        <v>23.654999999999998</v>
      </c>
      <c r="AD124" s="158">
        <f>(I_ACQUISTI!AE44/30)*I_ACQUISTI!AE98</f>
        <v>23.654999999999998</v>
      </c>
      <c r="AE124" s="158">
        <f>(I_ACQUISTI!AF44/30)*I_ACQUISTI!AF98</f>
        <v>23.654999999999998</v>
      </c>
      <c r="AF124" s="158">
        <f>(I_ACQUISTI!AG44/30)*I_ACQUISTI!AG98</f>
        <v>23.654999999999998</v>
      </c>
      <c r="AG124" s="158">
        <f>(I_ACQUISTI!AH44/30)*I_ACQUISTI!AH98</f>
        <v>23.654999999999998</v>
      </c>
      <c r="AH124" s="158">
        <f>(I_ACQUISTI!AI44/30)*I_ACQUISTI!AI98</f>
        <v>23.654999999999998</v>
      </c>
      <c r="AI124" s="158">
        <f>(I_ACQUISTI!AJ44/30)*I_ACQUISTI!AJ98</f>
        <v>23.654999999999998</v>
      </c>
      <c r="AJ124" s="158">
        <f>(I_ACQUISTI!AK44/30)*I_ACQUISTI!AK98</f>
        <v>23.654999999999998</v>
      </c>
      <c r="AK124" s="158">
        <f>(I_ACQUISTI!AL44/30)*I_ACQUISTI!AL98</f>
        <v>23.654999999999998</v>
      </c>
      <c r="AL124" s="158">
        <f>(I_ACQUISTI!AM44/30)*I_ACQUISTI!AM98</f>
        <v>23.654999999999998</v>
      </c>
      <c r="AM124" s="158">
        <f>(I_ACQUISTI!AN44/30)*I_ACQUISTI!AN98</f>
        <v>23.654999999999998</v>
      </c>
    </row>
    <row r="125" spans="3:39" x14ac:dyDescent="0.25">
      <c r="C125" s="28" t="str">
        <f t="shared" si="16"/>
        <v>Farmaco 42</v>
      </c>
      <c r="D125" s="158">
        <f>(I_ACQUISTI!E45/30)*I_ACQUISTI!E99</f>
        <v>0</v>
      </c>
      <c r="E125" s="158">
        <f>(I_ACQUISTI!F45/30)*I_ACQUISTI!F99</f>
        <v>13.3</v>
      </c>
      <c r="F125" s="158">
        <f>(I_ACQUISTI!G45/30)*I_ACQUISTI!G99</f>
        <v>13.3</v>
      </c>
      <c r="G125" s="158">
        <f>(I_ACQUISTI!H45/30)*I_ACQUISTI!H99</f>
        <v>13.3</v>
      </c>
      <c r="H125" s="158">
        <f>(I_ACQUISTI!I45/30)*I_ACQUISTI!I99</f>
        <v>13.3</v>
      </c>
      <c r="I125" s="158">
        <f>(I_ACQUISTI!J45/30)*I_ACQUISTI!J99</f>
        <v>13.3</v>
      </c>
      <c r="J125" s="158">
        <f>(I_ACQUISTI!K45/30)*I_ACQUISTI!K99</f>
        <v>13.3</v>
      </c>
      <c r="K125" s="158">
        <f>(I_ACQUISTI!L45/30)*I_ACQUISTI!L99</f>
        <v>13.3</v>
      </c>
      <c r="L125" s="158">
        <f>(I_ACQUISTI!M45/30)*I_ACQUISTI!M99</f>
        <v>13.3</v>
      </c>
      <c r="M125" s="158">
        <f>(I_ACQUISTI!N45/30)*I_ACQUISTI!N99</f>
        <v>13.3</v>
      </c>
      <c r="N125" s="158">
        <f>(I_ACQUISTI!O45/30)*I_ACQUISTI!O99</f>
        <v>13.3</v>
      </c>
      <c r="O125" s="158">
        <f>(I_ACQUISTI!P45/30)*I_ACQUISTI!P99</f>
        <v>13.3</v>
      </c>
      <c r="P125" s="158">
        <f>(I_ACQUISTI!Q45/30)*I_ACQUISTI!Q99</f>
        <v>13.3</v>
      </c>
      <c r="Q125" s="158">
        <f>(I_ACQUISTI!R45/30)*I_ACQUISTI!R99</f>
        <v>13.3</v>
      </c>
      <c r="R125" s="158">
        <f>(I_ACQUISTI!S45/30)*I_ACQUISTI!S99</f>
        <v>13.3</v>
      </c>
      <c r="S125" s="158">
        <f>(I_ACQUISTI!T45/30)*I_ACQUISTI!T99</f>
        <v>13.3</v>
      </c>
      <c r="T125" s="158">
        <f>(I_ACQUISTI!U45/30)*I_ACQUISTI!U99</f>
        <v>13.3</v>
      </c>
      <c r="U125" s="158">
        <f>(I_ACQUISTI!V45/30)*I_ACQUISTI!V99</f>
        <v>13.3</v>
      </c>
      <c r="V125" s="158">
        <f>(I_ACQUISTI!W45/30)*I_ACQUISTI!W99</f>
        <v>13.3</v>
      </c>
      <c r="W125" s="158">
        <f>(I_ACQUISTI!X45/30)*I_ACQUISTI!X99</f>
        <v>13.3</v>
      </c>
      <c r="X125" s="158">
        <f>(I_ACQUISTI!Y45/30)*I_ACQUISTI!Y99</f>
        <v>13.3</v>
      </c>
      <c r="Y125" s="158">
        <f>(I_ACQUISTI!Z45/30)*I_ACQUISTI!Z99</f>
        <v>13.3</v>
      </c>
      <c r="Z125" s="158">
        <f>(I_ACQUISTI!AA45/30)*I_ACQUISTI!AA99</f>
        <v>13.3</v>
      </c>
      <c r="AA125" s="158">
        <f>(I_ACQUISTI!AB45/30)*I_ACQUISTI!AB99</f>
        <v>13.3</v>
      </c>
      <c r="AB125" s="158">
        <f>(I_ACQUISTI!AC45/30)*I_ACQUISTI!AC99</f>
        <v>13.3</v>
      </c>
      <c r="AC125" s="158">
        <f>(I_ACQUISTI!AD45/30)*I_ACQUISTI!AD99</f>
        <v>13.3</v>
      </c>
      <c r="AD125" s="158">
        <f>(I_ACQUISTI!AE45/30)*I_ACQUISTI!AE99</f>
        <v>13.3</v>
      </c>
      <c r="AE125" s="158">
        <f>(I_ACQUISTI!AF45/30)*I_ACQUISTI!AF99</f>
        <v>13.3</v>
      </c>
      <c r="AF125" s="158">
        <f>(I_ACQUISTI!AG45/30)*I_ACQUISTI!AG99</f>
        <v>13.3</v>
      </c>
      <c r="AG125" s="158">
        <f>(I_ACQUISTI!AH45/30)*I_ACQUISTI!AH99</f>
        <v>13.3</v>
      </c>
      <c r="AH125" s="158">
        <f>(I_ACQUISTI!AI45/30)*I_ACQUISTI!AI99</f>
        <v>13.3</v>
      </c>
      <c r="AI125" s="158">
        <f>(I_ACQUISTI!AJ45/30)*I_ACQUISTI!AJ99</f>
        <v>13.3</v>
      </c>
      <c r="AJ125" s="158">
        <f>(I_ACQUISTI!AK45/30)*I_ACQUISTI!AK99</f>
        <v>13.3</v>
      </c>
      <c r="AK125" s="158">
        <f>(I_ACQUISTI!AL45/30)*I_ACQUISTI!AL99</f>
        <v>13.3</v>
      </c>
      <c r="AL125" s="158">
        <f>(I_ACQUISTI!AM45/30)*I_ACQUISTI!AM99</f>
        <v>13.3</v>
      </c>
      <c r="AM125" s="158">
        <f>(I_ACQUISTI!AN45/30)*I_ACQUISTI!AN99</f>
        <v>13.3</v>
      </c>
    </row>
    <row r="126" spans="3:39" x14ac:dyDescent="0.25">
      <c r="C126" s="28" t="str">
        <f t="shared" si="16"/>
        <v>Farmaco 43</v>
      </c>
      <c r="D126" s="158">
        <f>(I_ACQUISTI!E46/30)*I_ACQUISTI!E100</f>
        <v>0</v>
      </c>
      <c r="E126" s="158">
        <f>(I_ACQUISTI!F46/30)*I_ACQUISTI!F100</f>
        <v>11.4</v>
      </c>
      <c r="F126" s="158">
        <f>(I_ACQUISTI!G46/30)*I_ACQUISTI!G100</f>
        <v>11.4</v>
      </c>
      <c r="G126" s="158">
        <f>(I_ACQUISTI!H46/30)*I_ACQUISTI!H100</f>
        <v>11.4</v>
      </c>
      <c r="H126" s="158">
        <f>(I_ACQUISTI!I46/30)*I_ACQUISTI!I100</f>
        <v>11.4</v>
      </c>
      <c r="I126" s="158">
        <f>(I_ACQUISTI!J46/30)*I_ACQUISTI!J100</f>
        <v>11.4</v>
      </c>
      <c r="J126" s="158">
        <f>(I_ACQUISTI!K46/30)*I_ACQUISTI!K100</f>
        <v>11.4</v>
      </c>
      <c r="K126" s="158">
        <f>(I_ACQUISTI!L46/30)*I_ACQUISTI!L100</f>
        <v>11.4</v>
      </c>
      <c r="L126" s="158">
        <f>(I_ACQUISTI!M46/30)*I_ACQUISTI!M100</f>
        <v>11.4</v>
      </c>
      <c r="M126" s="158">
        <f>(I_ACQUISTI!N46/30)*I_ACQUISTI!N100</f>
        <v>11.4</v>
      </c>
      <c r="N126" s="158">
        <f>(I_ACQUISTI!O46/30)*I_ACQUISTI!O100</f>
        <v>11.4</v>
      </c>
      <c r="O126" s="158">
        <f>(I_ACQUISTI!P46/30)*I_ACQUISTI!P100</f>
        <v>11.4</v>
      </c>
      <c r="P126" s="158">
        <f>(I_ACQUISTI!Q46/30)*I_ACQUISTI!Q100</f>
        <v>11.4</v>
      </c>
      <c r="Q126" s="158">
        <f>(I_ACQUISTI!R46/30)*I_ACQUISTI!R100</f>
        <v>11.4</v>
      </c>
      <c r="R126" s="158">
        <f>(I_ACQUISTI!S46/30)*I_ACQUISTI!S100</f>
        <v>11.4</v>
      </c>
      <c r="S126" s="158">
        <f>(I_ACQUISTI!T46/30)*I_ACQUISTI!T100</f>
        <v>11.4</v>
      </c>
      <c r="T126" s="158">
        <f>(I_ACQUISTI!U46/30)*I_ACQUISTI!U100</f>
        <v>11.4</v>
      </c>
      <c r="U126" s="158">
        <f>(I_ACQUISTI!V46/30)*I_ACQUISTI!V100</f>
        <v>11.4</v>
      </c>
      <c r="V126" s="158">
        <f>(I_ACQUISTI!W46/30)*I_ACQUISTI!W100</f>
        <v>11.4</v>
      </c>
      <c r="W126" s="158">
        <f>(I_ACQUISTI!X46/30)*I_ACQUISTI!X100</f>
        <v>11.4</v>
      </c>
      <c r="X126" s="158">
        <f>(I_ACQUISTI!Y46/30)*I_ACQUISTI!Y100</f>
        <v>11.4</v>
      </c>
      <c r="Y126" s="158">
        <f>(I_ACQUISTI!Z46/30)*I_ACQUISTI!Z100</f>
        <v>11.4</v>
      </c>
      <c r="Z126" s="158">
        <f>(I_ACQUISTI!AA46/30)*I_ACQUISTI!AA100</f>
        <v>11.4</v>
      </c>
      <c r="AA126" s="158">
        <f>(I_ACQUISTI!AB46/30)*I_ACQUISTI!AB100</f>
        <v>11.4</v>
      </c>
      <c r="AB126" s="158">
        <f>(I_ACQUISTI!AC46/30)*I_ACQUISTI!AC100</f>
        <v>11.4</v>
      </c>
      <c r="AC126" s="158">
        <f>(I_ACQUISTI!AD46/30)*I_ACQUISTI!AD100</f>
        <v>11.4</v>
      </c>
      <c r="AD126" s="158">
        <f>(I_ACQUISTI!AE46/30)*I_ACQUISTI!AE100</f>
        <v>11.4</v>
      </c>
      <c r="AE126" s="158">
        <f>(I_ACQUISTI!AF46/30)*I_ACQUISTI!AF100</f>
        <v>11.4</v>
      </c>
      <c r="AF126" s="158">
        <f>(I_ACQUISTI!AG46/30)*I_ACQUISTI!AG100</f>
        <v>11.4</v>
      </c>
      <c r="AG126" s="158">
        <f>(I_ACQUISTI!AH46/30)*I_ACQUISTI!AH100</f>
        <v>11.4</v>
      </c>
      <c r="AH126" s="158">
        <f>(I_ACQUISTI!AI46/30)*I_ACQUISTI!AI100</f>
        <v>11.4</v>
      </c>
      <c r="AI126" s="158">
        <f>(I_ACQUISTI!AJ46/30)*I_ACQUISTI!AJ100</f>
        <v>11.4</v>
      </c>
      <c r="AJ126" s="158">
        <f>(I_ACQUISTI!AK46/30)*I_ACQUISTI!AK100</f>
        <v>11.4</v>
      </c>
      <c r="AK126" s="158">
        <f>(I_ACQUISTI!AL46/30)*I_ACQUISTI!AL100</f>
        <v>11.4</v>
      </c>
      <c r="AL126" s="158">
        <f>(I_ACQUISTI!AM46/30)*I_ACQUISTI!AM100</f>
        <v>11.4</v>
      </c>
      <c r="AM126" s="158">
        <f>(I_ACQUISTI!AN46/30)*I_ACQUISTI!AN100</f>
        <v>11.4</v>
      </c>
    </row>
    <row r="127" spans="3:39" x14ac:dyDescent="0.25">
      <c r="C127" s="28" t="str">
        <f t="shared" si="16"/>
        <v>Farmaco 44</v>
      </c>
      <c r="D127" s="158">
        <f>(I_ACQUISTI!E47/30)*I_ACQUISTI!E101</f>
        <v>0</v>
      </c>
      <c r="E127" s="158">
        <f>(I_ACQUISTI!F47/30)*I_ACQUISTI!F101</f>
        <v>5.7</v>
      </c>
      <c r="F127" s="158">
        <f>(I_ACQUISTI!G47/30)*I_ACQUISTI!G101</f>
        <v>5.7</v>
      </c>
      <c r="G127" s="158">
        <f>(I_ACQUISTI!H47/30)*I_ACQUISTI!H101</f>
        <v>5.7</v>
      </c>
      <c r="H127" s="158">
        <f>(I_ACQUISTI!I47/30)*I_ACQUISTI!I101</f>
        <v>5.7</v>
      </c>
      <c r="I127" s="158">
        <f>(I_ACQUISTI!J47/30)*I_ACQUISTI!J101</f>
        <v>5.7</v>
      </c>
      <c r="J127" s="158">
        <f>(I_ACQUISTI!K47/30)*I_ACQUISTI!K101</f>
        <v>5.7</v>
      </c>
      <c r="K127" s="158">
        <f>(I_ACQUISTI!L47/30)*I_ACQUISTI!L101</f>
        <v>5.7</v>
      </c>
      <c r="L127" s="158">
        <f>(I_ACQUISTI!M47/30)*I_ACQUISTI!M101</f>
        <v>5.7</v>
      </c>
      <c r="M127" s="158">
        <f>(I_ACQUISTI!N47/30)*I_ACQUISTI!N101</f>
        <v>5.7</v>
      </c>
      <c r="N127" s="158">
        <f>(I_ACQUISTI!O47/30)*I_ACQUISTI!O101</f>
        <v>5.7</v>
      </c>
      <c r="O127" s="158">
        <f>(I_ACQUISTI!P47/30)*I_ACQUISTI!P101</f>
        <v>5.7</v>
      </c>
      <c r="P127" s="158">
        <f>(I_ACQUISTI!Q47/30)*I_ACQUISTI!Q101</f>
        <v>5.7</v>
      </c>
      <c r="Q127" s="158">
        <f>(I_ACQUISTI!R47/30)*I_ACQUISTI!R101</f>
        <v>5.7</v>
      </c>
      <c r="R127" s="158">
        <f>(I_ACQUISTI!S47/30)*I_ACQUISTI!S101</f>
        <v>5.7</v>
      </c>
      <c r="S127" s="158">
        <f>(I_ACQUISTI!T47/30)*I_ACQUISTI!T101</f>
        <v>5.7</v>
      </c>
      <c r="T127" s="158">
        <f>(I_ACQUISTI!U47/30)*I_ACQUISTI!U101</f>
        <v>5.7</v>
      </c>
      <c r="U127" s="158">
        <f>(I_ACQUISTI!V47/30)*I_ACQUISTI!V101</f>
        <v>5.7</v>
      </c>
      <c r="V127" s="158">
        <f>(I_ACQUISTI!W47/30)*I_ACQUISTI!W101</f>
        <v>5.7</v>
      </c>
      <c r="W127" s="158">
        <f>(I_ACQUISTI!X47/30)*I_ACQUISTI!X101</f>
        <v>5.7</v>
      </c>
      <c r="X127" s="158">
        <f>(I_ACQUISTI!Y47/30)*I_ACQUISTI!Y101</f>
        <v>5.7</v>
      </c>
      <c r="Y127" s="158">
        <f>(I_ACQUISTI!Z47/30)*I_ACQUISTI!Z101</f>
        <v>5.7</v>
      </c>
      <c r="Z127" s="158">
        <f>(I_ACQUISTI!AA47/30)*I_ACQUISTI!AA101</f>
        <v>5.7</v>
      </c>
      <c r="AA127" s="158">
        <f>(I_ACQUISTI!AB47/30)*I_ACQUISTI!AB101</f>
        <v>5.7</v>
      </c>
      <c r="AB127" s="158">
        <f>(I_ACQUISTI!AC47/30)*I_ACQUISTI!AC101</f>
        <v>5.7</v>
      </c>
      <c r="AC127" s="158">
        <f>(I_ACQUISTI!AD47/30)*I_ACQUISTI!AD101</f>
        <v>5.7</v>
      </c>
      <c r="AD127" s="158">
        <f>(I_ACQUISTI!AE47/30)*I_ACQUISTI!AE101</f>
        <v>5.7</v>
      </c>
      <c r="AE127" s="158">
        <f>(I_ACQUISTI!AF47/30)*I_ACQUISTI!AF101</f>
        <v>5.7</v>
      </c>
      <c r="AF127" s="158">
        <f>(I_ACQUISTI!AG47/30)*I_ACQUISTI!AG101</f>
        <v>5.7</v>
      </c>
      <c r="AG127" s="158">
        <f>(I_ACQUISTI!AH47/30)*I_ACQUISTI!AH101</f>
        <v>5.7</v>
      </c>
      <c r="AH127" s="158">
        <f>(I_ACQUISTI!AI47/30)*I_ACQUISTI!AI101</f>
        <v>5.7</v>
      </c>
      <c r="AI127" s="158">
        <f>(I_ACQUISTI!AJ47/30)*I_ACQUISTI!AJ101</f>
        <v>5.7</v>
      </c>
      <c r="AJ127" s="158">
        <f>(I_ACQUISTI!AK47/30)*I_ACQUISTI!AK101</f>
        <v>5.7</v>
      </c>
      <c r="AK127" s="158">
        <f>(I_ACQUISTI!AL47/30)*I_ACQUISTI!AL101</f>
        <v>5.7</v>
      </c>
      <c r="AL127" s="158">
        <f>(I_ACQUISTI!AM47/30)*I_ACQUISTI!AM101</f>
        <v>5.7</v>
      </c>
      <c r="AM127" s="158">
        <f>(I_ACQUISTI!AN47/30)*I_ACQUISTI!AN101</f>
        <v>5.7</v>
      </c>
    </row>
    <row r="128" spans="3:39" x14ac:dyDescent="0.25">
      <c r="C128" s="28" t="str">
        <f t="shared" si="16"/>
        <v>Farmaco 45</v>
      </c>
      <c r="D128" s="158">
        <f>(I_ACQUISTI!E48/30)*I_ACQUISTI!E102</f>
        <v>0</v>
      </c>
      <c r="E128" s="158">
        <f>(I_ACQUISTI!F48/30)*I_ACQUISTI!F102</f>
        <v>18.05</v>
      </c>
      <c r="F128" s="158">
        <f>(I_ACQUISTI!G48/30)*I_ACQUISTI!G102</f>
        <v>18.05</v>
      </c>
      <c r="G128" s="158">
        <f>(I_ACQUISTI!H48/30)*I_ACQUISTI!H102</f>
        <v>18.05</v>
      </c>
      <c r="H128" s="158">
        <f>(I_ACQUISTI!I48/30)*I_ACQUISTI!I102</f>
        <v>18.05</v>
      </c>
      <c r="I128" s="158">
        <f>(I_ACQUISTI!J48/30)*I_ACQUISTI!J102</f>
        <v>18.05</v>
      </c>
      <c r="J128" s="158">
        <f>(I_ACQUISTI!K48/30)*I_ACQUISTI!K102</f>
        <v>18.05</v>
      </c>
      <c r="K128" s="158">
        <f>(I_ACQUISTI!L48/30)*I_ACQUISTI!L102</f>
        <v>18.05</v>
      </c>
      <c r="L128" s="158">
        <f>(I_ACQUISTI!M48/30)*I_ACQUISTI!M102</f>
        <v>18.05</v>
      </c>
      <c r="M128" s="158">
        <f>(I_ACQUISTI!N48/30)*I_ACQUISTI!N102</f>
        <v>18.05</v>
      </c>
      <c r="N128" s="158">
        <f>(I_ACQUISTI!O48/30)*I_ACQUISTI!O102</f>
        <v>18.05</v>
      </c>
      <c r="O128" s="158">
        <f>(I_ACQUISTI!P48/30)*I_ACQUISTI!P102</f>
        <v>18.05</v>
      </c>
      <c r="P128" s="158">
        <f>(I_ACQUISTI!Q48/30)*I_ACQUISTI!Q102</f>
        <v>18.05</v>
      </c>
      <c r="Q128" s="158">
        <f>(I_ACQUISTI!R48/30)*I_ACQUISTI!R102</f>
        <v>18.05</v>
      </c>
      <c r="R128" s="158">
        <f>(I_ACQUISTI!S48/30)*I_ACQUISTI!S102</f>
        <v>18.05</v>
      </c>
      <c r="S128" s="158">
        <f>(I_ACQUISTI!T48/30)*I_ACQUISTI!T102</f>
        <v>18.05</v>
      </c>
      <c r="T128" s="158">
        <f>(I_ACQUISTI!U48/30)*I_ACQUISTI!U102</f>
        <v>18.05</v>
      </c>
      <c r="U128" s="158">
        <f>(I_ACQUISTI!V48/30)*I_ACQUISTI!V102</f>
        <v>18.05</v>
      </c>
      <c r="V128" s="158">
        <f>(I_ACQUISTI!W48/30)*I_ACQUISTI!W102</f>
        <v>18.05</v>
      </c>
      <c r="W128" s="158">
        <f>(I_ACQUISTI!X48/30)*I_ACQUISTI!X102</f>
        <v>18.05</v>
      </c>
      <c r="X128" s="158">
        <f>(I_ACQUISTI!Y48/30)*I_ACQUISTI!Y102</f>
        <v>18.05</v>
      </c>
      <c r="Y128" s="158">
        <f>(I_ACQUISTI!Z48/30)*I_ACQUISTI!Z102</f>
        <v>18.05</v>
      </c>
      <c r="Z128" s="158">
        <f>(I_ACQUISTI!AA48/30)*I_ACQUISTI!AA102</f>
        <v>18.05</v>
      </c>
      <c r="AA128" s="158">
        <f>(I_ACQUISTI!AB48/30)*I_ACQUISTI!AB102</f>
        <v>18.05</v>
      </c>
      <c r="AB128" s="158">
        <f>(I_ACQUISTI!AC48/30)*I_ACQUISTI!AC102</f>
        <v>18.05</v>
      </c>
      <c r="AC128" s="158">
        <f>(I_ACQUISTI!AD48/30)*I_ACQUISTI!AD102</f>
        <v>18.05</v>
      </c>
      <c r="AD128" s="158">
        <f>(I_ACQUISTI!AE48/30)*I_ACQUISTI!AE102</f>
        <v>18.05</v>
      </c>
      <c r="AE128" s="158">
        <f>(I_ACQUISTI!AF48/30)*I_ACQUISTI!AF102</f>
        <v>18.05</v>
      </c>
      <c r="AF128" s="158">
        <f>(I_ACQUISTI!AG48/30)*I_ACQUISTI!AG102</f>
        <v>18.05</v>
      </c>
      <c r="AG128" s="158">
        <f>(I_ACQUISTI!AH48/30)*I_ACQUISTI!AH102</f>
        <v>18.05</v>
      </c>
      <c r="AH128" s="158">
        <f>(I_ACQUISTI!AI48/30)*I_ACQUISTI!AI102</f>
        <v>18.05</v>
      </c>
      <c r="AI128" s="158">
        <f>(I_ACQUISTI!AJ48/30)*I_ACQUISTI!AJ102</f>
        <v>18.05</v>
      </c>
      <c r="AJ128" s="158">
        <f>(I_ACQUISTI!AK48/30)*I_ACQUISTI!AK102</f>
        <v>18.05</v>
      </c>
      <c r="AK128" s="158">
        <f>(I_ACQUISTI!AL48/30)*I_ACQUISTI!AL102</f>
        <v>18.05</v>
      </c>
      <c r="AL128" s="158">
        <f>(I_ACQUISTI!AM48/30)*I_ACQUISTI!AM102</f>
        <v>18.05</v>
      </c>
      <c r="AM128" s="158">
        <f>(I_ACQUISTI!AN48/30)*I_ACQUISTI!AN102</f>
        <v>18.05</v>
      </c>
    </row>
    <row r="129" spans="3:39" x14ac:dyDescent="0.25">
      <c r="C129" s="28" t="str">
        <f t="shared" si="16"/>
        <v>Farmaco 46</v>
      </c>
      <c r="D129" s="158">
        <f>(I_ACQUISTI!E49/30)*I_ACQUISTI!E103</f>
        <v>0</v>
      </c>
      <c r="E129" s="158">
        <f>(I_ACQUISTI!F49/30)*I_ACQUISTI!F103</f>
        <v>4.75</v>
      </c>
      <c r="F129" s="158">
        <f>(I_ACQUISTI!G49/30)*I_ACQUISTI!G103</f>
        <v>4.75</v>
      </c>
      <c r="G129" s="158">
        <f>(I_ACQUISTI!H49/30)*I_ACQUISTI!H103</f>
        <v>4.75</v>
      </c>
      <c r="H129" s="158">
        <f>(I_ACQUISTI!I49/30)*I_ACQUISTI!I103</f>
        <v>4.75</v>
      </c>
      <c r="I129" s="158">
        <f>(I_ACQUISTI!J49/30)*I_ACQUISTI!J103</f>
        <v>4.75</v>
      </c>
      <c r="J129" s="158">
        <f>(I_ACQUISTI!K49/30)*I_ACQUISTI!K103</f>
        <v>4.75</v>
      </c>
      <c r="K129" s="158">
        <f>(I_ACQUISTI!L49/30)*I_ACQUISTI!L103</f>
        <v>4.75</v>
      </c>
      <c r="L129" s="158">
        <f>(I_ACQUISTI!M49/30)*I_ACQUISTI!M103</f>
        <v>4.75</v>
      </c>
      <c r="M129" s="158">
        <f>(I_ACQUISTI!N49/30)*I_ACQUISTI!N103</f>
        <v>4.75</v>
      </c>
      <c r="N129" s="158">
        <f>(I_ACQUISTI!O49/30)*I_ACQUISTI!O103</f>
        <v>4.75</v>
      </c>
      <c r="O129" s="158">
        <f>(I_ACQUISTI!P49/30)*I_ACQUISTI!P103</f>
        <v>4.75</v>
      </c>
      <c r="P129" s="158">
        <f>(I_ACQUISTI!Q49/30)*I_ACQUISTI!Q103</f>
        <v>4.75</v>
      </c>
      <c r="Q129" s="158">
        <f>(I_ACQUISTI!R49/30)*I_ACQUISTI!R103</f>
        <v>4.75</v>
      </c>
      <c r="R129" s="158">
        <f>(I_ACQUISTI!S49/30)*I_ACQUISTI!S103</f>
        <v>4.75</v>
      </c>
      <c r="S129" s="158">
        <f>(I_ACQUISTI!T49/30)*I_ACQUISTI!T103</f>
        <v>4.75</v>
      </c>
      <c r="T129" s="158">
        <f>(I_ACQUISTI!U49/30)*I_ACQUISTI!U103</f>
        <v>4.75</v>
      </c>
      <c r="U129" s="158">
        <f>(I_ACQUISTI!V49/30)*I_ACQUISTI!V103</f>
        <v>4.75</v>
      </c>
      <c r="V129" s="158">
        <f>(I_ACQUISTI!W49/30)*I_ACQUISTI!W103</f>
        <v>4.75</v>
      </c>
      <c r="W129" s="158">
        <f>(I_ACQUISTI!X49/30)*I_ACQUISTI!X103</f>
        <v>4.75</v>
      </c>
      <c r="X129" s="158">
        <f>(I_ACQUISTI!Y49/30)*I_ACQUISTI!Y103</f>
        <v>4.75</v>
      </c>
      <c r="Y129" s="158">
        <f>(I_ACQUISTI!Z49/30)*I_ACQUISTI!Z103</f>
        <v>4.75</v>
      </c>
      <c r="Z129" s="158">
        <f>(I_ACQUISTI!AA49/30)*I_ACQUISTI!AA103</f>
        <v>4.75</v>
      </c>
      <c r="AA129" s="158">
        <f>(I_ACQUISTI!AB49/30)*I_ACQUISTI!AB103</f>
        <v>4.75</v>
      </c>
      <c r="AB129" s="158">
        <f>(I_ACQUISTI!AC49/30)*I_ACQUISTI!AC103</f>
        <v>4.75</v>
      </c>
      <c r="AC129" s="158">
        <f>(I_ACQUISTI!AD49/30)*I_ACQUISTI!AD103</f>
        <v>4.75</v>
      </c>
      <c r="AD129" s="158">
        <f>(I_ACQUISTI!AE49/30)*I_ACQUISTI!AE103</f>
        <v>4.75</v>
      </c>
      <c r="AE129" s="158">
        <f>(I_ACQUISTI!AF49/30)*I_ACQUISTI!AF103</f>
        <v>4.75</v>
      </c>
      <c r="AF129" s="158">
        <f>(I_ACQUISTI!AG49/30)*I_ACQUISTI!AG103</f>
        <v>4.75</v>
      </c>
      <c r="AG129" s="158">
        <f>(I_ACQUISTI!AH49/30)*I_ACQUISTI!AH103</f>
        <v>4.75</v>
      </c>
      <c r="AH129" s="158">
        <f>(I_ACQUISTI!AI49/30)*I_ACQUISTI!AI103</f>
        <v>4.75</v>
      </c>
      <c r="AI129" s="158">
        <f>(I_ACQUISTI!AJ49/30)*I_ACQUISTI!AJ103</f>
        <v>4.75</v>
      </c>
      <c r="AJ129" s="158">
        <f>(I_ACQUISTI!AK49/30)*I_ACQUISTI!AK103</f>
        <v>4.75</v>
      </c>
      <c r="AK129" s="158">
        <f>(I_ACQUISTI!AL49/30)*I_ACQUISTI!AL103</f>
        <v>4.75</v>
      </c>
      <c r="AL129" s="158">
        <f>(I_ACQUISTI!AM49/30)*I_ACQUISTI!AM103</f>
        <v>4.75</v>
      </c>
      <c r="AM129" s="158">
        <f>(I_ACQUISTI!AN49/30)*I_ACQUISTI!AN103</f>
        <v>4.75</v>
      </c>
    </row>
    <row r="130" spans="3:39" x14ac:dyDescent="0.25">
      <c r="C130" s="28" t="str">
        <f t="shared" si="16"/>
        <v>Farmaco 47</v>
      </c>
      <c r="D130" s="158">
        <f>(I_ACQUISTI!E50/30)*I_ACQUISTI!E104</f>
        <v>0</v>
      </c>
      <c r="E130" s="158">
        <f>(I_ACQUISTI!F50/30)*I_ACQUISTI!F104</f>
        <v>11.21</v>
      </c>
      <c r="F130" s="158">
        <f>(I_ACQUISTI!G50/30)*I_ACQUISTI!G104</f>
        <v>11.21</v>
      </c>
      <c r="G130" s="158">
        <f>(I_ACQUISTI!H50/30)*I_ACQUISTI!H104</f>
        <v>11.21</v>
      </c>
      <c r="H130" s="158">
        <f>(I_ACQUISTI!I50/30)*I_ACQUISTI!I104</f>
        <v>11.21</v>
      </c>
      <c r="I130" s="158">
        <f>(I_ACQUISTI!J50/30)*I_ACQUISTI!J104</f>
        <v>11.21</v>
      </c>
      <c r="J130" s="158">
        <f>(I_ACQUISTI!K50/30)*I_ACQUISTI!K104</f>
        <v>11.21</v>
      </c>
      <c r="K130" s="158">
        <f>(I_ACQUISTI!L50/30)*I_ACQUISTI!L104</f>
        <v>11.21</v>
      </c>
      <c r="L130" s="158">
        <f>(I_ACQUISTI!M50/30)*I_ACQUISTI!M104</f>
        <v>11.21</v>
      </c>
      <c r="M130" s="158">
        <f>(I_ACQUISTI!N50/30)*I_ACQUISTI!N104</f>
        <v>11.21</v>
      </c>
      <c r="N130" s="158">
        <f>(I_ACQUISTI!O50/30)*I_ACQUISTI!O104</f>
        <v>11.21</v>
      </c>
      <c r="O130" s="158">
        <f>(I_ACQUISTI!P50/30)*I_ACQUISTI!P104</f>
        <v>11.21</v>
      </c>
      <c r="P130" s="158">
        <f>(I_ACQUISTI!Q50/30)*I_ACQUISTI!Q104</f>
        <v>11.21</v>
      </c>
      <c r="Q130" s="158">
        <f>(I_ACQUISTI!R50/30)*I_ACQUISTI!R104</f>
        <v>11.21</v>
      </c>
      <c r="R130" s="158">
        <f>(I_ACQUISTI!S50/30)*I_ACQUISTI!S104</f>
        <v>11.21</v>
      </c>
      <c r="S130" s="158">
        <f>(I_ACQUISTI!T50/30)*I_ACQUISTI!T104</f>
        <v>11.21</v>
      </c>
      <c r="T130" s="158">
        <f>(I_ACQUISTI!U50/30)*I_ACQUISTI!U104</f>
        <v>11.21</v>
      </c>
      <c r="U130" s="158">
        <f>(I_ACQUISTI!V50/30)*I_ACQUISTI!V104</f>
        <v>11.21</v>
      </c>
      <c r="V130" s="158">
        <f>(I_ACQUISTI!W50/30)*I_ACQUISTI!W104</f>
        <v>11.21</v>
      </c>
      <c r="W130" s="158">
        <f>(I_ACQUISTI!X50/30)*I_ACQUISTI!X104</f>
        <v>11.21</v>
      </c>
      <c r="X130" s="158">
        <f>(I_ACQUISTI!Y50/30)*I_ACQUISTI!Y104</f>
        <v>11.21</v>
      </c>
      <c r="Y130" s="158">
        <f>(I_ACQUISTI!Z50/30)*I_ACQUISTI!Z104</f>
        <v>11.21</v>
      </c>
      <c r="Z130" s="158">
        <f>(I_ACQUISTI!AA50/30)*I_ACQUISTI!AA104</f>
        <v>11.21</v>
      </c>
      <c r="AA130" s="158">
        <f>(I_ACQUISTI!AB50/30)*I_ACQUISTI!AB104</f>
        <v>11.21</v>
      </c>
      <c r="AB130" s="158">
        <f>(I_ACQUISTI!AC50/30)*I_ACQUISTI!AC104</f>
        <v>11.21</v>
      </c>
      <c r="AC130" s="158">
        <f>(I_ACQUISTI!AD50/30)*I_ACQUISTI!AD104</f>
        <v>11.21</v>
      </c>
      <c r="AD130" s="158">
        <f>(I_ACQUISTI!AE50/30)*I_ACQUISTI!AE104</f>
        <v>11.21</v>
      </c>
      <c r="AE130" s="158">
        <f>(I_ACQUISTI!AF50/30)*I_ACQUISTI!AF104</f>
        <v>11.21</v>
      </c>
      <c r="AF130" s="158">
        <f>(I_ACQUISTI!AG50/30)*I_ACQUISTI!AG104</f>
        <v>11.21</v>
      </c>
      <c r="AG130" s="158">
        <f>(I_ACQUISTI!AH50/30)*I_ACQUISTI!AH104</f>
        <v>11.21</v>
      </c>
      <c r="AH130" s="158">
        <f>(I_ACQUISTI!AI50/30)*I_ACQUISTI!AI104</f>
        <v>11.21</v>
      </c>
      <c r="AI130" s="158">
        <f>(I_ACQUISTI!AJ50/30)*I_ACQUISTI!AJ104</f>
        <v>11.21</v>
      </c>
      <c r="AJ130" s="158">
        <f>(I_ACQUISTI!AK50/30)*I_ACQUISTI!AK104</f>
        <v>11.21</v>
      </c>
      <c r="AK130" s="158">
        <f>(I_ACQUISTI!AL50/30)*I_ACQUISTI!AL104</f>
        <v>11.21</v>
      </c>
      <c r="AL130" s="158">
        <f>(I_ACQUISTI!AM50/30)*I_ACQUISTI!AM104</f>
        <v>11.21</v>
      </c>
      <c r="AM130" s="158">
        <f>(I_ACQUISTI!AN50/30)*I_ACQUISTI!AN104</f>
        <v>11.21</v>
      </c>
    </row>
    <row r="131" spans="3:39" x14ac:dyDescent="0.25">
      <c r="C131" s="28" t="str">
        <f t="shared" si="16"/>
        <v>Farmaco 48</v>
      </c>
      <c r="D131" s="158">
        <f>(I_ACQUISTI!E51/30)*I_ACQUISTI!E105</f>
        <v>0</v>
      </c>
      <c r="E131" s="158">
        <f>(I_ACQUISTI!F51/30)*I_ACQUISTI!F105</f>
        <v>16.149999999999999</v>
      </c>
      <c r="F131" s="158">
        <f>(I_ACQUISTI!G51/30)*I_ACQUISTI!G105</f>
        <v>16.149999999999999</v>
      </c>
      <c r="G131" s="158">
        <f>(I_ACQUISTI!H51/30)*I_ACQUISTI!H105</f>
        <v>16.149999999999999</v>
      </c>
      <c r="H131" s="158">
        <f>(I_ACQUISTI!I51/30)*I_ACQUISTI!I105</f>
        <v>16.149999999999999</v>
      </c>
      <c r="I131" s="158">
        <f>(I_ACQUISTI!J51/30)*I_ACQUISTI!J105</f>
        <v>16.149999999999999</v>
      </c>
      <c r="J131" s="158">
        <f>(I_ACQUISTI!K51/30)*I_ACQUISTI!K105</f>
        <v>16.149999999999999</v>
      </c>
      <c r="K131" s="158">
        <f>(I_ACQUISTI!L51/30)*I_ACQUISTI!L105</f>
        <v>16.149999999999999</v>
      </c>
      <c r="L131" s="158">
        <f>(I_ACQUISTI!M51/30)*I_ACQUISTI!M105</f>
        <v>16.149999999999999</v>
      </c>
      <c r="M131" s="158">
        <f>(I_ACQUISTI!N51/30)*I_ACQUISTI!N105</f>
        <v>16.149999999999999</v>
      </c>
      <c r="N131" s="158">
        <f>(I_ACQUISTI!O51/30)*I_ACQUISTI!O105</f>
        <v>16.149999999999999</v>
      </c>
      <c r="O131" s="158">
        <f>(I_ACQUISTI!P51/30)*I_ACQUISTI!P105</f>
        <v>16.149999999999999</v>
      </c>
      <c r="P131" s="158">
        <f>(I_ACQUISTI!Q51/30)*I_ACQUISTI!Q105</f>
        <v>16.149999999999999</v>
      </c>
      <c r="Q131" s="158">
        <f>(I_ACQUISTI!R51/30)*I_ACQUISTI!R105</f>
        <v>16.149999999999999</v>
      </c>
      <c r="R131" s="158">
        <f>(I_ACQUISTI!S51/30)*I_ACQUISTI!S105</f>
        <v>16.149999999999999</v>
      </c>
      <c r="S131" s="158">
        <f>(I_ACQUISTI!T51/30)*I_ACQUISTI!T105</f>
        <v>16.149999999999999</v>
      </c>
      <c r="T131" s="158">
        <f>(I_ACQUISTI!U51/30)*I_ACQUISTI!U105</f>
        <v>16.149999999999999</v>
      </c>
      <c r="U131" s="158">
        <f>(I_ACQUISTI!V51/30)*I_ACQUISTI!V105</f>
        <v>16.149999999999999</v>
      </c>
      <c r="V131" s="158">
        <f>(I_ACQUISTI!W51/30)*I_ACQUISTI!W105</f>
        <v>16.149999999999999</v>
      </c>
      <c r="W131" s="158">
        <f>(I_ACQUISTI!X51/30)*I_ACQUISTI!X105</f>
        <v>16.149999999999999</v>
      </c>
      <c r="X131" s="158">
        <f>(I_ACQUISTI!Y51/30)*I_ACQUISTI!Y105</f>
        <v>16.149999999999999</v>
      </c>
      <c r="Y131" s="158">
        <f>(I_ACQUISTI!Z51/30)*I_ACQUISTI!Z105</f>
        <v>16.149999999999999</v>
      </c>
      <c r="Z131" s="158">
        <f>(I_ACQUISTI!AA51/30)*I_ACQUISTI!AA105</f>
        <v>16.149999999999999</v>
      </c>
      <c r="AA131" s="158">
        <f>(I_ACQUISTI!AB51/30)*I_ACQUISTI!AB105</f>
        <v>16.149999999999999</v>
      </c>
      <c r="AB131" s="158">
        <f>(I_ACQUISTI!AC51/30)*I_ACQUISTI!AC105</f>
        <v>16.149999999999999</v>
      </c>
      <c r="AC131" s="158">
        <f>(I_ACQUISTI!AD51/30)*I_ACQUISTI!AD105</f>
        <v>16.149999999999999</v>
      </c>
      <c r="AD131" s="158">
        <f>(I_ACQUISTI!AE51/30)*I_ACQUISTI!AE105</f>
        <v>16.149999999999999</v>
      </c>
      <c r="AE131" s="158">
        <f>(I_ACQUISTI!AF51/30)*I_ACQUISTI!AF105</f>
        <v>16.149999999999999</v>
      </c>
      <c r="AF131" s="158">
        <f>(I_ACQUISTI!AG51/30)*I_ACQUISTI!AG105</f>
        <v>16.149999999999999</v>
      </c>
      <c r="AG131" s="158">
        <f>(I_ACQUISTI!AH51/30)*I_ACQUISTI!AH105</f>
        <v>16.149999999999999</v>
      </c>
      <c r="AH131" s="158">
        <f>(I_ACQUISTI!AI51/30)*I_ACQUISTI!AI105</f>
        <v>16.149999999999999</v>
      </c>
      <c r="AI131" s="158">
        <f>(I_ACQUISTI!AJ51/30)*I_ACQUISTI!AJ105</f>
        <v>16.149999999999999</v>
      </c>
      <c r="AJ131" s="158">
        <f>(I_ACQUISTI!AK51/30)*I_ACQUISTI!AK105</f>
        <v>16.149999999999999</v>
      </c>
      <c r="AK131" s="158">
        <f>(I_ACQUISTI!AL51/30)*I_ACQUISTI!AL105</f>
        <v>16.149999999999999</v>
      </c>
      <c r="AL131" s="158">
        <f>(I_ACQUISTI!AM51/30)*I_ACQUISTI!AM105</f>
        <v>16.149999999999999</v>
      </c>
      <c r="AM131" s="158">
        <f>(I_ACQUISTI!AN51/30)*I_ACQUISTI!AN105</f>
        <v>16.149999999999999</v>
      </c>
    </row>
    <row r="132" spans="3:39" x14ac:dyDescent="0.25">
      <c r="C132" s="28" t="str">
        <f t="shared" si="16"/>
        <v>Farmaco 49</v>
      </c>
      <c r="D132" s="158">
        <f>(I_ACQUISTI!E52/30)*I_ACQUISTI!E106</f>
        <v>0</v>
      </c>
      <c r="E132" s="158">
        <f>(I_ACQUISTI!F52/30)*I_ACQUISTI!F106</f>
        <v>8.8349999999999991</v>
      </c>
      <c r="F132" s="158">
        <f>(I_ACQUISTI!G52/30)*I_ACQUISTI!G106</f>
        <v>8.8349999999999991</v>
      </c>
      <c r="G132" s="158">
        <f>(I_ACQUISTI!H52/30)*I_ACQUISTI!H106</f>
        <v>8.8349999999999991</v>
      </c>
      <c r="H132" s="158">
        <f>(I_ACQUISTI!I52/30)*I_ACQUISTI!I106</f>
        <v>8.8349999999999991</v>
      </c>
      <c r="I132" s="158">
        <f>(I_ACQUISTI!J52/30)*I_ACQUISTI!J106</f>
        <v>8.8349999999999991</v>
      </c>
      <c r="J132" s="158">
        <f>(I_ACQUISTI!K52/30)*I_ACQUISTI!K106</f>
        <v>8.8349999999999991</v>
      </c>
      <c r="K132" s="158">
        <f>(I_ACQUISTI!L52/30)*I_ACQUISTI!L106</f>
        <v>8.8349999999999991</v>
      </c>
      <c r="L132" s="158">
        <f>(I_ACQUISTI!M52/30)*I_ACQUISTI!M106</f>
        <v>8.8349999999999991</v>
      </c>
      <c r="M132" s="158">
        <f>(I_ACQUISTI!N52/30)*I_ACQUISTI!N106</f>
        <v>8.8349999999999991</v>
      </c>
      <c r="N132" s="158">
        <f>(I_ACQUISTI!O52/30)*I_ACQUISTI!O106</f>
        <v>8.8349999999999991</v>
      </c>
      <c r="O132" s="158">
        <f>(I_ACQUISTI!P52/30)*I_ACQUISTI!P106</f>
        <v>8.8349999999999991</v>
      </c>
      <c r="P132" s="158">
        <f>(I_ACQUISTI!Q52/30)*I_ACQUISTI!Q106</f>
        <v>8.8349999999999991</v>
      </c>
      <c r="Q132" s="158">
        <f>(I_ACQUISTI!R52/30)*I_ACQUISTI!R106</f>
        <v>8.8349999999999991</v>
      </c>
      <c r="R132" s="158">
        <f>(I_ACQUISTI!S52/30)*I_ACQUISTI!S106</f>
        <v>8.8349999999999991</v>
      </c>
      <c r="S132" s="158">
        <f>(I_ACQUISTI!T52/30)*I_ACQUISTI!T106</f>
        <v>8.8349999999999991</v>
      </c>
      <c r="T132" s="158">
        <f>(I_ACQUISTI!U52/30)*I_ACQUISTI!U106</f>
        <v>8.8349999999999991</v>
      </c>
      <c r="U132" s="158">
        <f>(I_ACQUISTI!V52/30)*I_ACQUISTI!V106</f>
        <v>8.8349999999999991</v>
      </c>
      <c r="V132" s="158">
        <f>(I_ACQUISTI!W52/30)*I_ACQUISTI!W106</f>
        <v>8.8349999999999991</v>
      </c>
      <c r="W132" s="158">
        <f>(I_ACQUISTI!X52/30)*I_ACQUISTI!X106</f>
        <v>8.8349999999999991</v>
      </c>
      <c r="X132" s="158">
        <f>(I_ACQUISTI!Y52/30)*I_ACQUISTI!Y106</f>
        <v>8.8349999999999991</v>
      </c>
      <c r="Y132" s="158">
        <f>(I_ACQUISTI!Z52/30)*I_ACQUISTI!Z106</f>
        <v>8.8349999999999991</v>
      </c>
      <c r="Z132" s="158">
        <f>(I_ACQUISTI!AA52/30)*I_ACQUISTI!AA106</f>
        <v>8.8349999999999991</v>
      </c>
      <c r="AA132" s="158">
        <f>(I_ACQUISTI!AB52/30)*I_ACQUISTI!AB106</f>
        <v>8.8349999999999991</v>
      </c>
      <c r="AB132" s="158">
        <f>(I_ACQUISTI!AC52/30)*I_ACQUISTI!AC106</f>
        <v>8.8349999999999991</v>
      </c>
      <c r="AC132" s="158">
        <f>(I_ACQUISTI!AD52/30)*I_ACQUISTI!AD106</f>
        <v>8.8349999999999991</v>
      </c>
      <c r="AD132" s="158">
        <f>(I_ACQUISTI!AE52/30)*I_ACQUISTI!AE106</f>
        <v>8.8349999999999991</v>
      </c>
      <c r="AE132" s="158">
        <f>(I_ACQUISTI!AF52/30)*I_ACQUISTI!AF106</f>
        <v>8.8349999999999991</v>
      </c>
      <c r="AF132" s="158">
        <f>(I_ACQUISTI!AG52/30)*I_ACQUISTI!AG106</f>
        <v>8.8349999999999991</v>
      </c>
      <c r="AG132" s="158">
        <f>(I_ACQUISTI!AH52/30)*I_ACQUISTI!AH106</f>
        <v>8.8349999999999991</v>
      </c>
      <c r="AH132" s="158">
        <f>(I_ACQUISTI!AI52/30)*I_ACQUISTI!AI106</f>
        <v>8.8349999999999991</v>
      </c>
      <c r="AI132" s="158">
        <f>(I_ACQUISTI!AJ52/30)*I_ACQUISTI!AJ106</f>
        <v>8.8349999999999991</v>
      </c>
      <c r="AJ132" s="158">
        <f>(I_ACQUISTI!AK52/30)*I_ACQUISTI!AK106</f>
        <v>8.8349999999999991</v>
      </c>
      <c r="AK132" s="158">
        <f>(I_ACQUISTI!AL52/30)*I_ACQUISTI!AL106</f>
        <v>8.8349999999999991</v>
      </c>
      <c r="AL132" s="158">
        <f>(I_ACQUISTI!AM52/30)*I_ACQUISTI!AM106</f>
        <v>8.8349999999999991</v>
      </c>
      <c r="AM132" s="158">
        <f>(I_ACQUISTI!AN52/30)*I_ACQUISTI!AN106</f>
        <v>8.8349999999999991</v>
      </c>
    </row>
    <row r="133" spans="3:39" x14ac:dyDescent="0.25">
      <c r="C133" s="28" t="str">
        <f t="shared" si="16"/>
        <v>Farmaco 50</v>
      </c>
      <c r="D133" s="158">
        <f>(I_ACQUISTI!E53/30)*I_ACQUISTI!E107</f>
        <v>0</v>
      </c>
      <c r="E133" s="158">
        <f>(I_ACQUISTI!F53/30)*I_ACQUISTI!F107</f>
        <v>6.1749999999999998</v>
      </c>
      <c r="F133" s="158">
        <f>(I_ACQUISTI!G53/30)*I_ACQUISTI!G107</f>
        <v>6.1749999999999998</v>
      </c>
      <c r="G133" s="158">
        <f>(I_ACQUISTI!H53/30)*I_ACQUISTI!H107</f>
        <v>6.1749999999999998</v>
      </c>
      <c r="H133" s="158">
        <f>(I_ACQUISTI!I53/30)*I_ACQUISTI!I107</f>
        <v>6.1749999999999998</v>
      </c>
      <c r="I133" s="158">
        <f>(I_ACQUISTI!J53/30)*I_ACQUISTI!J107</f>
        <v>6.1749999999999998</v>
      </c>
      <c r="J133" s="158">
        <f>(I_ACQUISTI!K53/30)*I_ACQUISTI!K107</f>
        <v>6.1749999999999998</v>
      </c>
      <c r="K133" s="158">
        <f>(I_ACQUISTI!L53/30)*I_ACQUISTI!L107</f>
        <v>6.1749999999999998</v>
      </c>
      <c r="L133" s="158">
        <f>(I_ACQUISTI!M53/30)*I_ACQUISTI!M107</f>
        <v>6.1749999999999998</v>
      </c>
      <c r="M133" s="158">
        <f>(I_ACQUISTI!N53/30)*I_ACQUISTI!N107</f>
        <v>6.1749999999999998</v>
      </c>
      <c r="N133" s="158">
        <f>(I_ACQUISTI!O53/30)*I_ACQUISTI!O107</f>
        <v>6.1749999999999998</v>
      </c>
      <c r="O133" s="158">
        <f>(I_ACQUISTI!P53/30)*I_ACQUISTI!P107</f>
        <v>6.1749999999999998</v>
      </c>
      <c r="P133" s="158">
        <f>(I_ACQUISTI!Q53/30)*I_ACQUISTI!Q107</f>
        <v>6.1749999999999998</v>
      </c>
      <c r="Q133" s="158">
        <f>(I_ACQUISTI!R53/30)*I_ACQUISTI!R107</f>
        <v>6.1749999999999998</v>
      </c>
      <c r="R133" s="158">
        <f>(I_ACQUISTI!S53/30)*I_ACQUISTI!S107</f>
        <v>6.1749999999999998</v>
      </c>
      <c r="S133" s="158">
        <f>(I_ACQUISTI!T53/30)*I_ACQUISTI!T107</f>
        <v>6.1749999999999998</v>
      </c>
      <c r="T133" s="158">
        <f>(I_ACQUISTI!U53/30)*I_ACQUISTI!U107</f>
        <v>6.1749999999999998</v>
      </c>
      <c r="U133" s="158">
        <f>(I_ACQUISTI!V53/30)*I_ACQUISTI!V107</f>
        <v>6.1749999999999998</v>
      </c>
      <c r="V133" s="158">
        <f>(I_ACQUISTI!W53/30)*I_ACQUISTI!W107</f>
        <v>6.1749999999999998</v>
      </c>
      <c r="W133" s="158">
        <f>(I_ACQUISTI!X53/30)*I_ACQUISTI!X107</f>
        <v>6.1749999999999998</v>
      </c>
      <c r="X133" s="158">
        <f>(I_ACQUISTI!Y53/30)*I_ACQUISTI!Y107</f>
        <v>6.1749999999999998</v>
      </c>
      <c r="Y133" s="158">
        <f>(I_ACQUISTI!Z53/30)*I_ACQUISTI!Z107</f>
        <v>6.1749999999999998</v>
      </c>
      <c r="Z133" s="158">
        <f>(I_ACQUISTI!AA53/30)*I_ACQUISTI!AA107</f>
        <v>6.1749999999999998</v>
      </c>
      <c r="AA133" s="158">
        <f>(I_ACQUISTI!AB53/30)*I_ACQUISTI!AB107</f>
        <v>6.1749999999999998</v>
      </c>
      <c r="AB133" s="158">
        <f>(I_ACQUISTI!AC53/30)*I_ACQUISTI!AC107</f>
        <v>6.1749999999999998</v>
      </c>
      <c r="AC133" s="158">
        <f>(I_ACQUISTI!AD53/30)*I_ACQUISTI!AD107</f>
        <v>6.1749999999999998</v>
      </c>
      <c r="AD133" s="158">
        <f>(I_ACQUISTI!AE53/30)*I_ACQUISTI!AE107</f>
        <v>6.1749999999999998</v>
      </c>
      <c r="AE133" s="158">
        <f>(I_ACQUISTI!AF53/30)*I_ACQUISTI!AF107</f>
        <v>6.1749999999999998</v>
      </c>
      <c r="AF133" s="158">
        <f>(I_ACQUISTI!AG53/30)*I_ACQUISTI!AG107</f>
        <v>6.1749999999999998</v>
      </c>
      <c r="AG133" s="158">
        <f>(I_ACQUISTI!AH53/30)*I_ACQUISTI!AH107</f>
        <v>6.1749999999999998</v>
      </c>
      <c r="AH133" s="158">
        <f>(I_ACQUISTI!AI53/30)*I_ACQUISTI!AI107</f>
        <v>6.1749999999999998</v>
      </c>
      <c r="AI133" s="158">
        <f>(I_ACQUISTI!AJ53/30)*I_ACQUISTI!AJ107</f>
        <v>6.1749999999999998</v>
      </c>
      <c r="AJ133" s="158">
        <f>(I_ACQUISTI!AK53/30)*I_ACQUISTI!AK107</f>
        <v>6.1749999999999998</v>
      </c>
      <c r="AK133" s="158">
        <f>(I_ACQUISTI!AL53/30)*I_ACQUISTI!AL107</f>
        <v>6.1749999999999998</v>
      </c>
      <c r="AL133" s="158">
        <f>(I_ACQUISTI!AM53/30)*I_ACQUISTI!AM107</f>
        <v>6.1749999999999998</v>
      </c>
      <c r="AM133" s="158">
        <f>(I_ACQUISTI!AN53/30)*I_ACQUISTI!AN107</f>
        <v>6.1749999999999998</v>
      </c>
    </row>
    <row r="134" spans="3:39" s="27" customFormat="1" x14ac:dyDescent="0.25">
      <c r="C134" s="27" t="s">
        <v>172</v>
      </c>
      <c r="D134" s="158">
        <f>SUM(D84:D133)</f>
        <v>0</v>
      </c>
      <c r="E134" s="158">
        <f>SUM(E84:E133)</f>
        <v>752.86999999999989</v>
      </c>
      <c r="F134" s="158">
        <f t="shared" ref="F134:AM134" si="17">SUM(F84:F133)</f>
        <v>752.86999999999989</v>
      </c>
      <c r="G134" s="158">
        <f t="shared" si="17"/>
        <v>752.86999999999989</v>
      </c>
      <c r="H134" s="158">
        <f t="shared" si="17"/>
        <v>752.86999999999989</v>
      </c>
      <c r="I134" s="158">
        <f t="shared" si="17"/>
        <v>752.86999999999989</v>
      </c>
      <c r="J134" s="158">
        <f t="shared" si="17"/>
        <v>752.86999999999989</v>
      </c>
      <c r="K134" s="158">
        <f t="shared" si="17"/>
        <v>752.86999999999989</v>
      </c>
      <c r="L134" s="158">
        <f t="shared" si="17"/>
        <v>752.86999999999989</v>
      </c>
      <c r="M134" s="158">
        <f t="shared" si="17"/>
        <v>752.86999999999989</v>
      </c>
      <c r="N134" s="158">
        <f t="shared" si="17"/>
        <v>752.86999999999989</v>
      </c>
      <c r="O134" s="158">
        <f t="shared" si="17"/>
        <v>752.86999999999989</v>
      </c>
      <c r="P134" s="158">
        <f t="shared" si="17"/>
        <v>752.86999999999989</v>
      </c>
      <c r="Q134" s="158">
        <f t="shared" si="17"/>
        <v>752.86999999999989</v>
      </c>
      <c r="R134" s="158">
        <f t="shared" si="17"/>
        <v>752.86999999999989</v>
      </c>
      <c r="S134" s="158">
        <f t="shared" si="17"/>
        <v>752.86999999999989</v>
      </c>
      <c r="T134" s="158">
        <f t="shared" si="17"/>
        <v>752.86999999999989</v>
      </c>
      <c r="U134" s="158">
        <f t="shared" si="17"/>
        <v>752.86999999999989</v>
      </c>
      <c r="V134" s="158">
        <f t="shared" si="17"/>
        <v>752.86999999999989</v>
      </c>
      <c r="W134" s="158">
        <f t="shared" si="17"/>
        <v>752.86999999999989</v>
      </c>
      <c r="X134" s="158">
        <f t="shared" si="17"/>
        <v>752.86999999999989</v>
      </c>
      <c r="Y134" s="158">
        <f t="shared" si="17"/>
        <v>752.86999999999989</v>
      </c>
      <c r="Z134" s="158">
        <f t="shared" si="17"/>
        <v>752.86999999999989</v>
      </c>
      <c r="AA134" s="158">
        <f t="shared" si="17"/>
        <v>752.86999999999989</v>
      </c>
      <c r="AB134" s="158">
        <f t="shared" si="17"/>
        <v>752.86999999999989</v>
      </c>
      <c r="AC134" s="158">
        <f t="shared" si="17"/>
        <v>752.86999999999989</v>
      </c>
      <c r="AD134" s="158">
        <f t="shared" si="17"/>
        <v>752.86999999999989</v>
      </c>
      <c r="AE134" s="158">
        <f t="shared" si="17"/>
        <v>752.86999999999989</v>
      </c>
      <c r="AF134" s="158">
        <f t="shared" si="17"/>
        <v>752.86999999999989</v>
      </c>
      <c r="AG134" s="158">
        <f t="shared" si="17"/>
        <v>752.86999999999989</v>
      </c>
      <c r="AH134" s="158">
        <f t="shared" si="17"/>
        <v>752.86999999999989</v>
      </c>
      <c r="AI134" s="158">
        <f t="shared" si="17"/>
        <v>752.86999999999989</v>
      </c>
      <c r="AJ134" s="158">
        <f t="shared" si="17"/>
        <v>752.86999999999989</v>
      </c>
      <c r="AK134" s="158">
        <f t="shared" si="17"/>
        <v>752.86999999999989</v>
      </c>
      <c r="AL134" s="158">
        <f t="shared" si="17"/>
        <v>752.86999999999989</v>
      </c>
      <c r="AM134" s="158">
        <f t="shared" si="17"/>
        <v>752.86999999999989</v>
      </c>
    </row>
    <row r="137" spans="3:39" s="27" customFormat="1" x14ac:dyDescent="0.25">
      <c r="C137" s="27" t="s">
        <v>173</v>
      </c>
      <c r="D137" s="31">
        <f>+D83</f>
        <v>43861</v>
      </c>
      <c r="E137" s="31">
        <f t="shared" ref="E137:AM137" si="18">+E83</f>
        <v>43890</v>
      </c>
      <c r="F137" s="31">
        <f t="shared" si="18"/>
        <v>43921</v>
      </c>
      <c r="G137" s="31">
        <f t="shared" si="18"/>
        <v>43951</v>
      </c>
      <c r="H137" s="31">
        <f t="shared" si="18"/>
        <v>43982</v>
      </c>
      <c r="I137" s="31">
        <f t="shared" si="18"/>
        <v>44012</v>
      </c>
      <c r="J137" s="31">
        <f t="shared" si="18"/>
        <v>44043</v>
      </c>
      <c r="K137" s="31">
        <f t="shared" si="18"/>
        <v>44074</v>
      </c>
      <c r="L137" s="31">
        <f t="shared" si="18"/>
        <v>44104</v>
      </c>
      <c r="M137" s="31">
        <f t="shared" si="18"/>
        <v>44135</v>
      </c>
      <c r="N137" s="31">
        <f t="shared" si="18"/>
        <v>44165</v>
      </c>
      <c r="O137" s="31">
        <f t="shared" si="18"/>
        <v>44196</v>
      </c>
      <c r="P137" s="31">
        <f t="shared" si="18"/>
        <v>44227</v>
      </c>
      <c r="Q137" s="31">
        <f t="shared" si="18"/>
        <v>44255</v>
      </c>
      <c r="R137" s="31">
        <f t="shared" si="18"/>
        <v>44286</v>
      </c>
      <c r="S137" s="31">
        <f t="shared" si="18"/>
        <v>44316</v>
      </c>
      <c r="T137" s="31">
        <f t="shared" si="18"/>
        <v>44347</v>
      </c>
      <c r="U137" s="31">
        <f t="shared" si="18"/>
        <v>44377</v>
      </c>
      <c r="V137" s="31">
        <f t="shared" si="18"/>
        <v>44408</v>
      </c>
      <c r="W137" s="31">
        <f t="shared" si="18"/>
        <v>44439</v>
      </c>
      <c r="X137" s="31">
        <f t="shared" si="18"/>
        <v>44469</v>
      </c>
      <c r="Y137" s="31">
        <f t="shared" si="18"/>
        <v>44500</v>
      </c>
      <c r="Z137" s="31">
        <f t="shared" si="18"/>
        <v>44530</v>
      </c>
      <c r="AA137" s="31">
        <f t="shared" si="18"/>
        <v>44561</v>
      </c>
      <c r="AB137" s="31">
        <f t="shared" si="18"/>
        <v>44592</v>
      </c>
      <c r="AC137" s="31">
        <f t="shared" si="18"/>
        <v>44620</v>
      </c>
      <c r="AD137" s="31">
        <f t="shared" si="18"/>
        <v>44651</v>
      </c>
      <c r="AE137" s="31">
        <f t="shared" si="18"/>
        <v>44681</v>
      </c>
      <c r="AF137" s="31">
        <f t="shared" si="18"/>
        <v>44712</v>
      </c>
      <c r="AG137" s="31">
        <f t="shared" si="18"/>
        <v>44742</v>
      </c>
      <c r="AH137" s="31">
        <f t="shared" si="18"/>
        <v>44773</v>
      </c>
      <c r="AI137" s="31">
        <f t="shared" si="18"/>
        <v>44804</v>
      </c>
      <c r="AJ137" s="31">
        <f t="shared" si="18"/>
        <v>44834</v>
      </c>
      <c r="AK137" s="31">
        <f t="shared" si="18"/>
        <v>44865</v>
      </c>
      <c r="AL137" s="31">
        <f t="shared" si="18"/>
        <v>44895</v>
      </c>
      <c r="AM137" s="31">
        <f t="shared" si="18"/>
        <v>44926</v>
      </c>
    </row>
    <row r="138" spans="3:39" x14ac:dyDescent="0.25">
      <c r="C138" s="28" t="str">
        <f t="shared" ref="C138:C157" si="19">+C84</f>
        <v>Farmaco 1</v>
      </c>
      <c r="D138" s="136">
        <v>0</v>
      </c>
      <c r="E138" s="158">
        <f t="shared" ref="E138:E157" si="20">E84-D84</f>
        <v>4.1666666666666661</v>
      </c>
      <c r="F138" s="158">
        <f t="shared" ref="F138:AM138" si="21">F84-E84</f>
        <v>0</v>
      </c>
      <c r="G138" s="158">
        <f t="shared" si="21"/>
        <v>0</v>
      </c>
      <c r="H138" s="158">
        <f t="shared" si="21"/>
        <v>0</v>
      </c>
      <c r="I138" s="158">
        <f t="shared" si="21"/>
        <v>0</v>
      </c>
      <c r="J138" s="158">
        <f t="shared" si="21"/>
        <v>0</v>
      </c>
      <c r="K138" s="158">
        <f t="shared" si="21"/>
        <v>0</v>
      </c>
      <c r="L138" s="158">
        <f t="shared" si="21"/>
        <v>0</v>
      </c>
      <c r="M138" s="158">
        <f t="shared" si="21"/>
        <v>0</v>
      </c>
      <c r="N138" s="158">
        <f t="shared" si="21"/>
        <v>0</v>
      </c>
      <c r="O138" s="158">
        <f t="shared" si="21"/>
        <v>0</v>
      </c>
      <c r="P138" s="158">
        <f t="shared" si="21"/>
        <v>0</v>
      </c>
      <c r="Q138" s="158">
        <f t="shared" si="21"/>
        <v>0</v>
      </c>
      <c r="R138" s="158">
        <f t="shared" si="21"/>
        <v>0</v>
      </c>
      <c r="S138" s="158">
        <f t="shared" si="21"/>
        <v>0</v>
      </c>
      <c r="T138" s="158">
        <f t="shared" si="21"/>
        <v>0</v>
      </c>
      <c r="U138" s="158">
        <f t="shared" si="21"/>
        <v>0</v>
      </c>
      <c r="V138" s="158">
        <f t="shared" si="21"/>
        <v>0</v>
      </c>
      <c r="W138" s="158">
        <f t="shared" si="21"/>
        <v>0</v>
      </c>
      <c r="X138" s="158">
        <f t="shared" si="21"/>
        <v>0</v>
      </c>
      <c r="Y138" s="158">
        <f t="shared" si="21"/>
        <v>0</v>
      </c>
      <c r="Z138" s="158">
        <f t="shared" si="21"/>
        <v>0</v>
      </c>
      <c r="AA138" s="158">
        <f t="shared" si="21"/>
        <v>0</v>
      </c>
      <c r="AB138" s="158">
        <f t="shared" si="21"/>
        <v>0</v>
      </c>
      <c r="AC138" s="158">
        <f t="shared" si="21"/>
        <v>0</v>
      </c>
      <c r="AD138" s="158">
        <f t="shared" si="21"/>
        <v>0</v>
      </c>
      <c r="AE138" s="158">
        <f t="shared" si="21"/>
        <v>0</v>
      </c>
      <c r="AF138" s="158">
        <f t="shared" si="21"/>
        <v>0</v>
      </c>
      <c r="AG138" s="158">
        <f t="shared" si="21"/>
        <v>0</v>
      </c>
      <c r="AH138" s="158">
        <f t="shared" si="21"/>
        <v>0</v>
      </c>
      <c r="AI138" s="158">
        <f t="shared" si="21"/>
        <v>0</v>
      </c>
      <c r="AJ138" s="158">
        <f t="shared" si="21"/>
        <v>0</v>
      </c>
      <c r="AK138" s="158">
        <f t="shared" si="21"/>
        <v>0</v>
      </c>
      <c r="AL138" s="158">
        <f t="shared" si="21"/>
        <v>0</v>
      </c>
      <c r="AM138" s="158">
        <f t="shared" si="21"/>
        <v>0</v>
      </c>
    </row>
    <row r="139" spans="3:39" x14ac:dyDescent="0.25">
      <c r="C139" s="28" t="str">
        <f t="shared" si="19"/>
        <v>Farmaco 2</v>
      </c>
      <c r="D139" s="136">
        <v>0</v>
      </c>
      <c r="E139" s="158">
        <f t="shared" si="20"/>
        <v>32.533333333333331</v>
      </c>
      <c r="F139" s="158">
        <f t="shared" ref="F139:AM139" si="22">F85-E85</f>
        <v>0</v>
      </c>
      <c r="G139" s="158">
        <f t="shared" si="22"/>
        <v>0</v>
      </c>
      <c r="H139" s="158">
        <f t="shared" si="22"/>
        <v>0</v>
      </c>
      <c r="I139" s="158">
        <f t="shared" si="22"/>
        <v>0</v>
      </c>
      <c r="J139" s="158">
        <f t="shared" si="22"/>
        <v>0</v>
      </c>
      <c r="K139" s="158">
        <f t="shared" si="22"/>
        <v>0</v>
      </c>
      <c r="L139" s="158">
        <f t="shared" si="22"/>
        <v>0</v>
      </c>
      <c r="M139" s="158">
        <f t="shared" si="22"/>
        <v>0</v>
      </c>
      <c r="N139" s="158">
        <f t="shared" si="22"/>
        <v>0</v>
      </c>
      <c r="O139" s="158">
        <f t="shared" si="22"/>
        <v>0</v>
      </c>
      <c r="P139" s="158">
        <f t="shared" si="22"/>
        <v>0</v>
      </c>
      <c r="Q139" s="158">
        <f t="shared" si="22"/>
        <v>0</v>
      </c>
      <c r="R139" s="158">
        <f t="shared" si="22"/>
        <v>0</v>
      </c>
      <c r="S139" s="158">
        <f t="shared" si="22"/>
        <v>0</v>
      </c>
      <c r="T139" s="158">
        <f t="shared" si="22"/>
        <v>0</v>
      </c>
      <c r="U139" s="158">
        <f t="shared" si="22"/>
        <v>0</v>
      </c>
      <c r="V139" s="158">
        <f t="shared" si="22"/>
        <v>0</v>
      </c>
      <c r="W139" s="158">
        <f t="shared" si="22"/>
        <v>0</v>
      </c>
      <c r="X139" s="158">
        <f t="shared" si="22"/>
        <v>0</v>
      </c>
      <c r="Y139" s="158">
        <f t="shared" si="22"/>
        <v>0</v>
      </c>
      <c r="Z139" s="158">
        <f t="shared" si="22"/>
        <v>0</v>
      </c>
      <c r="AA139" s="158">
        <f t="shared" si="22"/>
        <v>0</v>
      </c>
      <c r="AB139" s="158">
        <f t="shared" si="22"/>
        <v>0</v>
      </c>
      <c r="AC139" s="158">
        <f t="shared" si="22"/>
        <v>0</v>
      </c>
      <c r="AD139" s="158">
        <f t="shared" si="22"/>
        <v>0</v>
      </c>
      <c r="AE139" s="158">
        <f t="shared" si="22"/>
        <v>0</v>
      </c>
      <c r="AF139" s="158">
        <f t="shared" si="22"/>
        <v>0</v>
      </c>
      <c r="AG139" s="158">
        <f t="shared" si="22"/>
        <v>0</v>
      </c>
      <c r="AH139" s="158">
        <f t="shared" si="22"/>
        <v>0</v>
      </c>
      <c r="AI139" s="158">
        <f t="shared" si="22"/>
        <v>0</v>
      </c>
      <c r="AJ139" s="158">
        <f t="shared" si="22"/>
        <v>0</v>
      </c>
      <c r="AK139" s="158">
        <f t="shared" si="22"/>
        <v>0</v>
      </c>
      <c r="AL139" s="158">
        <f t="shared" si="22"/>
        <v>0</v>
      </c>
      <c r="AM139" s="158">
        <f t="shared" si="22"/>
        <v>0</v>
      </c>
    </row>
    <row r="140" spans="3:39" x14ac:dyDescent="0.25">
      <c r="C140" s="28" t="str">
        <f t="shared" si="19"/>
        <v>Farmaco 3</v>
      </c>
      <c r="D140" s="136">
        <v>0</v>
      </c>
      <c r="E140" s="158">
        <f t="shared" si="20"/>
        <v>22.666666666666664</v>
      </c>
      <c r="F140" s="158">
        <f t="shared" ref="F140:AM140" si="23">F86-E86</f>
        <v>0</v>
      </c>
      <c r="G140" s="158">
        <f t="shared" si="23"/>
        <v>0</v>
      </c>
      <c r="H140" s="158">
        <f t="shared" si="23"/>
        <v>0</v>
      </c>
      <c r="I140" s="158">
        <f t="shared" si="23"/>
        <v>0</v>
      </c>
      <c r="J140" s="158">
        <f t="shared" si="23"/>
        <v>0</v>
      </c>
      <c r="K140" s="158">
        <f t="shared" si="23"/>
        <v>0</v>
      </c>
      <c r="L140" s="158">
        <f t="shared" si="23"/>
        <v>0</v>
      </c>
      <c r="M140" s="158">
        <f t="shared" si="23"/>
        <v>0</v>
      </c>
      <c r="N140" s="158">
        <f t="shared" si="23"/>
        <v>0</v>
      </c>
      <c r="O140" s="158">
        <f t="shared" si="23"/>
        <v>0</v>
      </c>
      <c r="P140" s="158">
        <f t="shared" si="23"/>
        <v>0</v>
      </c>
      <c r="Q140" s="158">
        <f t="shared" si="23"/>
        <v>0</v>
      </c>
      <c r="R140" s="158">
        <f t="shared" si="23"/>
        <v>0</v>
      </c>
      <c r="S140" s="158">
        <f t="shared" si="23"/>
        <v>0</v>
      </c>
      <c r="T140" s="158">
        <f t="shared" si="23"/>
        <v>0</v>
      </c>
      <c r="U140" s="158">
        <f t="shared" si="23"/>
        <v>0</v>
      </c>
      <c r="V140" s="158">
        <f t="shared" si="23"/>
        <v>0</v>
      </c>
      <c r="W140" s="158">
        <f t="shared" si="23"/>
        <v>0</v>
      </c>
      <c r="X140" s="158">
        <f t="shared" si="23"/>
        <v>0</v>
      </c>
      <c r="Y140" s="158">
        <f t="shared" si="23"/>
        <v>0</v>
      </c>
      <c r="Z140" s="158">
        <f t="shared" si="23"/>
        <v>0</v>
      </c>
      <c r="AA140" s="158">
        <f t="shared" si="23"/>
        <v>0</v>
      </c>
      <c r="AB140" s="158">
        <f t="shared" si="23"/>
        <v>0</v>
      </c>
      <c r="AC140" s="158">
        <f t="shared" si="23"/>
        <v>0</v>
      </c>
      <c r="AD140" s="158">
        <f t="shared" si="23"/>
        <v>0</v>
      </c>
      <c r="AE140" s="158">
        <f t="shared" si="23"/>
        <v>0</v>
      </c>
      <c r="AF140" s="158">
        <f t="shared" si="23"/>
        <v>0</v>
      </c>
      <c r="AG140" s="158">
        <f t="shared" si="23"/>
        <v>0</v>
      </c>
      <c r="AH140" s="158">
        <f t="shared" si="23"/>
        <v>0</v>
      </c>
      <c r="AI140" s="158">
        <f t="shared" si="23"/>
        <v>0</v>
      </c>
      <c r="AJ140" s="158">
        <f t="shared" si="23"/>
        <v>0</v>
      </c>
      <c r="AK140" s="158">
        <f t="shared" si="23"/>
        <v>0</v>
      </c>
      <c r="AL140" s="158">
        <f t="shared" si="23"/>
        <v>0</v>
      </c>
      <c r="AM140" s="158">
        <f t="shared" si="23"/>
        <v>0</v>
      </c>
    </row>
    <row r="141" spans="3:39" x14ac:dyDescent="0.25">
      <c r="C141" s="28" t="str">
        <f t="shared" si="19"/>
        <v>Farmaco 4</v>
      </c>
      <c r="D141" s="136">
        <v>0</v>
      </c>
      <c r="E141" s="158">
        <f t="shared" si="20"/>
        <v>26</v>
      </c>
      <c r="F141" s="158">
        <f t="shared" ref="F141:AM141" si="24">F87-E87</f>
        <v>0</v>
      </c>
      <c r="G141" s="158">
        <f t="shared" si="24"/>
        <v>0</v>
      </c>
      <c r="H141" s="158">
        <f t="shared" si="24"/>
        <v>0</v>
      </c>
      <c r="I141" s="158">
        <f t="shared" si="24"/>
        <v>0</v>
      </c>
      <c r="J141" s="158">
        <f t="shared" si="24"/>
        <v>0</v>
      </c>
      <c r="K141" s="158">
        <f t="shared" si="24"/>
        <v>0</v>
      </c>
      <c r="L141" s="158">
        <f t="shared" si="24"/>
        <v>0</v>
      </c>
      <c r="M141" s="158">
        <f t="shared" si="24"/>
        <v>0</v>
      </c>
      <c r="N141" s="158">
        <f t="shared" si="24"/>
        <v>0</v>
      </c>
      <c r="O141" s="158">
        <f t="shared" si="24"/>
        <v>0</v>
      </c>
      <c r="P141" s="158">
        <f t="shared" si="24"/>
        <v>0</v>
      </c>
      <c r="Q141" s="158">
        <f t="shared" si="24"/>
        <v>0</v>
      </c>
      <c r="R141" s="158">
        <f t="shared" si="24"/>
        <v>0</v>
      </c>
      <c r="S141" s="158">
        <f t="shared" si="24"/>
        <v>0</v>
      </c>
      <c r="T141" s="158">
        <f t="shared" si="24"/>
        <v>0</v>
      </c>
      <c r="U141" s="158">
        <f t="shared" si="24"/>
        <v>0</v>
      </c>
      <c r="V141" s="158">
        <f t="shared" si="24"/>
        <v>0</v>
      </c>
      <c r="W141" s="158">
        <f t="shared" si="24"/>
        <v>0</v>
      </c>
      <c r="X141" s="158">
        <f t="shared" si="24"/>
        <v>0</v>
      </c>
      <c r="Y141" s="158">
        <f t="shared" si="24"/>
        <v>0</v>
      </c>
      <c r="Z141" s="158">
        <f t="shared" si="24"/>
        <v>0</v>
      </c>
      <c r="AA141" s="158">
        <f t="shared" si="24"/>
        <v>0</v>
      </c>
      <c r="AB141" s="158">
        <f t="shared" si="24"/>
        <v>0</v>
      </c>
      <c r="AC141" s="158">
        <f t="shared" si="24"/>
        <v>0</v>
      </c>
      <c r="AD141" s="158">
        <f t="shared" si="24"/>
        <v>0</v>
      </c>
      <c r="AE141" s="158">
        <f t="shared" si="24"/>
        <v>0</v>
      </c>
      <c r="AF141" s="158">
        <f t="shared" si="24"/>
        <v>0</v>
      </c>
      <c r="AG141" s="158">
        <f t="shared" si="24"/>
        <v>0</v>
      </c>
      <c r="AH141" s="158">
        <f t="shared" si="24"/>
        <v>0</v>
      </c>
      <c r="AI141" s="158">
        <f t="shared" si="24"/>
        <v>0</v>
      </c>
      <c r="AJ141" s="158">
        <f t="shared" si="24"/>
        <v>0</v>
      </c>
      <c r="AK141" s="158">
        <f t="shared" si="24"/>
        <v>0</v>
      </c>
      <c r="AL141" s="158">
        <f t="shared" si="24"/>
        <v>0</v>
      </c>
      <c r="AM141" s="158">
        <f t="shared" si="24"/>
        <v>0</v>
      </c>
    </row>
    <row r="142" spans="3:39" x14ac:dyDescent="0.25">
      <c r="C142" s="28" t="str">
        <f t="shared" si="19"/>
        <v>Farmaco 5</v>
      </c>
      <c r="D142" s="136">
        <v>0</v>
      </c>
      <c r="E142" s="158">
        <f t="shared" si="20"/>
        <v>13.066666666666666</v>
      </c>
      <c r="F142" s="158">
        <f t="shared" ref="F142:AM142" si="25">F88-E88</f>
        <v>0</v>
      </c>
      <c r="G142" s="158">
        <f t="shared" si="25"/>
        <v>0</v>
      </c>
      <c r="H142" s="158">
        <f t="shared" si="25"/>
        <v>0</v>
      </c>
      <c r="I142" s="158">
        <f t="shared" si="25"/>
        <v>0</v>
      </c>
      <c r="J142" s="158">
        <f t="shared" si="25"/>
        <v>0</v>
      </c>
      <c r="K142" s="158">
        <f t="shared" si="25"/>
        <v>0</v>
      </c>
      <c r="L142" s="158">
        <f t="shared" si="25"/>
        <v>0</v>
      </c>
      <c r="M142" s="158">
        <f t="shared" si="25"/>
        <v>0</v>
      </c>
      <c r="N142" s="158">
        <f t="shared" si="25"/>
        <v>0</v>
      </c>
      <c r="O142" s="158">
        <f t="shared" si="25"/>
        <v>0</v>
      </c>
      <c r="P142" s="158">
        <f t="shared" si="25"/>
        <v>0</v>
      </c>
      <c r="Q142" s="158">
        <f t="shared" si="25"/>
        <v>0</v>
      </c>
      <c r="R142" s="158">
        <f t="shared" si="25"/>
        <v>0</v>
      </c>
      <c r="S142" s="158">
        <f t="shared" si="25"/>
        <v>0</v>
      </c>
      <c r="T142" s="158">
        <f t="shared" si="25"/>
        <v>0</v>
      </c>
      <c r="U142" s="158">
        <f t="shared" si="25"/>
        <v>0</v>
      </c>
      <c r="V142" s="158">
        <f t="shared" si="25"/>
        <v>0</v>
      </c>
      <c r="W142" s="158">
        <f t="shared" si="25"/>
        <v>0</v>
      </c>
      <c r="X142" s="158">
        <f t="shared" si="25"/>
        <v>0</v>
      </c>
      <c r="Y142" s="158">
        <f t="shared" si="25"/>
        <v>0</v>
      </c>
      <c r="Z142" s="158">
        <f t="shared" si="25"/>
        <v>0</v>
      </c>
      <c r="AA142" s="158">
        <f t="shared" si="25"/>
        <v>0</v>
      </c>
      <c r="AB142" s="158">
        <f t="shared" si="25"/>
        <v>0</v>
      </c>
      <c r="AC142" s="158">
        <f t="shared" si="25"/>
        <v>0</v>
      </c>
      <c r="AD142" s="158">
        <f t="shared" si="25"/>
        <v>0</v>
      </c>
      <c r="AE142" s="158">
        <f t="shared" si="25"/>
        <v>0</v>
      </c>
      <c r="AF142" s="158">
        <f t="shared" si="25"/>
        <v>0</v>
      </c>
      <c r="AG142" s="158">
        <f t="shared" si="25"/>
        <v>0</v>
      </c>
      <c r="AH142" s="158">
        <f t="shared" si="25"/>
        <v>0</v>
      </c>
      <c r="AI142" s="158">
        <f t="shared" si="25"/>
        <v>0</v>
      </c>
      <c r="AJ142" s="158">
        <f t="shared" si="25"/>
        <v>0</v>
      </c>
      <c r="AK142" s="158">
        <f t="shared" si="25"/>
        <v>0</v>
      </c>
      <c r="AL142" s="158">
        <f t="shared" si="25"/>
        <v>0</v>
      </c>
      <c r="AM142" s="158">
        <f t="shared" si="25"/>
        <v>0</v>
      </c>
    </row>
    <row r="143" spans="3:39" x14ac:dyDescent="0.25">
      <c r="C143" s="28" t="str">
        <f t="shared" si="19"/>
        <v>Farmaco 6</v>
      </c>
      <c r="D143" s="136">
        <v>0</v>
      </c>
      <c r="E143" s="158">
        <f t="shared" si="20"/>
        <v>18</v>
      </c>
      <c r="F143" s="158">
        <f t="shared" ref="F143:AM143" si="26">F89-E89</f>
        <v>0</v>
      </c>
      <c r="G143" s="158">
        <f t="shared" si="26"/>
        <v>0</v>
      </c>
      <c r="H143" s="158">
        <f t="shared" si="26"/>
        <v>0</v>
      </c>
      <c r="I143" s="158">
        <f t="shared" si="26"/>
        <v>0</v>
      </c>
      <c r="J143" s="158">
        <f t="shared" si="26"/>
        <v>0</v>
      </c>
      <c r="K143" s="158">
        <f t="shared" si="26"/>
        <v>0</v>
      </c>
      <c r="L143" s="158">
        <f t="shared" si="26"/>
        <v>0</v>
      </c>
      <c r="M143" s="158">
        <f t="shared" si="26"/>
        <v>0</v>
      </c>
      <c r="N143" s="158">
        <f t="shared" si="26"/>
        <v>0</v>
      </c>
      <c r="O143" s="158">
        <f t="shared" si="26"/>
        <v>0</v>
      </c>
      <c r="P143" s="158">
        <f t="shared" si="26"/>
        <v>0</v>
      </c>
      <c r="Q143" s="158">
        <f t="shared" si="26"/>
        <v>0</v>
      </c>
      <c r="R143" s="158">
        <f t="shared" si="26"/>
        <v>0</v>
      </c>
      <c r="S143" s="158">
        <f t="shared" si="26"/>
        <v>0</v>
      </c>
      <c r="T143" s="158">
        <f t="shared" si="26"/>
        <v>0</v>
      </c>
      <c r="U143" s="158">
        <f t="shared" si="26"/>
        <v>0</v>
      </c>
      <c r="V143" s="158">
        <f t="shared" si="26"/>
        <v>0</v>
      </c>
      <c r="W143" s="158">
        <f t="shared" si="26"/>
        <v>0</v>
      </c>
      <c r="X143" s="158">
        <f t="shared" si="26"/>
        <v>0</v>
      </c>
      <c r="Y143" s="158">
        <f t="shared" si="26"/>
        <v>0</v>
      </c>
      <c r="Z143" s="158">
        <f t="shared" si="26"/>
        <v>0</v>
      </c>
      <c r="AA143" s="158">
        <f t="shared" si="26"/>
        <v>0</v>
      </c>
      <c r="AB143" s="158">
        <f t="shared" si="26"/>
        <v>0</v>
      </c>
      <c r="AC143" s="158">
        <f t="shared" si="26"/>
        <v>0</v>
      </c>
      <c r="AD143" s="158">
        <f t="shared" si="26"/>
        <v>0</v>
      </c>
      <c r="AE143" s="158">
        <f t="shared" si="26"/>
        <v>0</v>
      </c>
      <c r="AF143" s="158">
        <f t="shared" si="26"/>
        <v>0</v>
      </c>
      <c r="AG143" s="158">
        <f t="shared" si="26"/>
        <v>0</v>
      </c>
      <c r="AH143" s="158">
        <f t="shared" si="26"/>
        <v>0</v>
      </c>
      <c r="AI143" s="158">
        <f t="shared" si="26"/>
        <v>0</v>
      </c>
      <c r="AJ143" s="158">
        <f t="shared" si="26"/>
        <v>0</v>
      </c>
      <c r="AK143" s="158">
        <f t="shared" si="26"/>
        <v>0</v>
      </c>
      <c r="AL143" s="158">
        <f t="shared" si="26"/>
        <v>0</v>
      </c>
      <c r="AM143" s="158">
        <f t="shared" si="26"/>
        <v>0</v>
      </c>
    </row>
    <row r="144" spans="3:39" x14ac:dyDescent="0.25">
      <c r="C144" s="28" t="str">
        <f t="shared" si="19"/>
        <v>Farmaco 7</v>
      </c>
      <c r="D144" s="136">
        <v>0</v>
      </c>
      <c r="E144" s="158">
        <f t="shared" si="20"/>
        <v>15</v>
      </c>
      <c r="F144" s="158">
        <f t="shared" ref="F144:AM144" si="27">F90-E90</f>
        <v>0</v>
      </c>
      <c r="G144" s="158">
        <f t="shared" si="27"/>
        <v>0</v>
      </c>
      <c r="H144" s="158">
        <f t="shared" si="27"/>
        <v>0</v>
      </c>
      <c r="I144" s="158">
        <f t="shared" si="27"/>
        <v>0</v>
      </c>
      <c r="J144" s="158">
        <f t="shared" si="27"/>
        <v>0</v>
      </c>
      <c r="K144" s="158">
        <f t="shared" si="27"/>
        <v>0</v>
      </c>
      <c r="L144" s="158">
        <f t="shared" si="27"/>
        <v>0</v>
      </c>
      <c r="M144" s="158">
        <f t="shared" si="27"/>
        <v>0</v>
      </c>
      <c r="N144" s="158">
        <f t="shared" si="27"/>
        <v>0</v>
      </c>
      <c r="O144" s="158">
        <f t="shared" si="27"/>
        <v>0</v>
      </c>
      <c r="P144" s="158">
        <f t="shared" si="27"/>
        <v>0</v>
      </c>
      <c r="Q144" s="158">
        <f t="shared" si="27"/>
        <v>0</v>
      </c>
      <c r="R144" s="158">
        <f t="shared" si="27"/>
        <v>0</v>
      </c>
      <c r="S144" s="158">
        <f t="shared" si="27"/>
        <v>0</v>
      </c>
      <c r="T144" s="158">
        <f t="shared" si="27"/>
        <v>0</v>
      </c>
      <c r="U144" s="158">
        <f t="shared" si="27"/>
        <v>0</v>
      </c>
      <c r="V144" s="158">
        <f t="shared" si="27"/>
        <v>0</v>
      </c>
      <c r="W144" s="158">
        <f t="shared" si="27"/>
        <v>0</v>
      </c>
      <c r="X144" s="158">
        <f t="shared" si="27"/>
        <v>0</v>
      </c>
      <c r="Y144" s="158">
        <f t="shared" si="27"/>
        <v>0</v>
      </c>
      <c r="Z144" s="158">
        <f t="shared" si="27"/>
        <v>0</v>
      </c>
      <c r="AA144" s="158">
        <f t="shared" si="27"/>
        <v>0</v>
      </c>
      <c r="AB144" s="158">
        <f t="shared" si="27"/>
        <v>0</v>
      </c>
      <c r="AC144" s="158">
        <f t="shared" si="27"/>
        <v>0</v>
      </c>
      <c r="AD144" s="158">
        <f t="shared" si="27"/>
        <v>0</v>
      </c>
      <c r="AE144" s="158">
        <f t="shared" si="27"/>
        <v>0</v>
      </c>
      <c r="AF144" s="158">
        <f t="shared" si="27"/>
        <v>0</v>
      </c>
      <c r="AG144" s="158">
        <f t="shared" si="27"/>
        <v>0</v>
      </c>
      <c r="AH144" s="158">
        <f t="shared" si="27"/>
        <v>0</v>
      </c>
      <c r="AI144" s="158">
        <f t="shared" si="27"/>
        <v>0</v>
      </c>
      <c r="AJ144" s="158">
        <f t="shared" si="27"/>
        <v>0</v>
      </c>
      <c r="AK144" s="158">
        <f t="shared" si="27"/>
        <v>0</v>
      </c>
      <c r="AL144" s="158">
        <f t="shared" si="27"/>
        <v>0</v>
      </c>
      <c r="AM144" s="158">
        <f t="shared" si="27"/>
        <v>0</v>
      </c>
    </row>
    <row r="145" spans="3:39" x14ac:dyDescent="0.25">
      <c r="C145" s="28" t="str">
        <f t="shared" si="19"/>
        <v>Farmaco 8</v>
      </c>
      <c r="D145" s="136">
        <v>0</v>
      </c>
      <c r="E145" s="158">
        <f t="shared" si="20"/>
        <v>25.5</v>
      </c>
      <c r="F145" s="158">
        <f t="shared" ref="F145:AM145" si="28">F91-E91</f>
        <v>0</v>
      </c>
      <c r="G145" s="158">
        <f t="shared" si="28"/>
        <v>0</v>
      </c>
      <c r="H145" s="158">
        <f t="shared" si="28"/>
        <v>0</v>
      </c>
      <c r="I145" s="158">
        <f t="shared" si="28"/>
        <v>0</v>
      </c>
      <c r="J145" s="158">
        <f t="shared" si="28"/>
        <v>0</v>
      </c>
      <c r="K145" s="158">
        <f t="shared" si="28"/>
        <v>0</v>
      </c>
      <c r="L145" s="158">
        <f t="shared" si="28"/>
        <v>0</v>
      </c>
      <c r="M145" s="158">
        <f t="shared" si="28"/>
        <v>0</v>
      </c>
      <c r="N145" s="158">
        <f t="shared" si="28"/>
        <v>0</v>
      </c>
      <c r="O145" s="158">
        <f t="shared" si="28"/>
        <v>0</v>
      </c>
      <c r="P145" s="158">
        <f t="shared" si="28"/>
        <v>0</v>
      </c>
      <c r="Q145" s="158">
        <f t="shared" si="28"/>
        <v>0</v>
      </c>
      <c r="R145" s="158">
        <f t="shared" si="28"/>
        <v>0</v>
      </c>
      <c r="S145" s="158">
        <f t="shared" si="28"/>
        <v>0</v>
      </c>
      <c r="T145" s="158">
        <f t="shared" si="28"/>
        <v>0</v>
      </c>
      <c r="U145" s="158">
        <f t="shared" si="28"/>
        <v>0</v>
      </c>
      <c r="V145" s="158">
        <f t="shared" si="28"/>
        <v>0</v>
      </c>
      <c r="W145" s="158">
        <f t="shared" si="28"/>
        <v>0</v>
      </c>
      <c r="X145" s="158">
        <f t="shared" si="28"/>
        <v>0</v>
      </c>
      <c r="Y145" s="158">
        <f t="shared" si="28"/>
        <v>0</v>
      </c>
      <c r="Z145" s="158">
        <f t="shared" si="28"/>
        <v>0</v>
      </c>
      <c r="AA145" s="158">
        <f t="shared" si="28"/>
        <v>0</v>
      </c>
      <c r="AB145" s="158">
        <f t="shared" si="28"/>
        <v>0</v>
      </c>
      <c r="AC145" s="158">
        <f t="shared" si="28"/>
        <v>0</v>
      </c>
      <c r="AD145" s="158">
        <f t="shared" si="28"/>
        <v>0</v>
      </c>
      <c r="AE145" s="158">
        <f t="shared" si="28"/>
        <v>0</v>
      </c>
      <c r="AF145" s="158">
        <f t="shared" si="28"/>
        <v>0</v>
      </c>
      <c r="AG145" s="158">
        <f t="shared" si="28"/>
        <v>0</v>
      </c>
      <c r="AH145" s="158">
        <f t="shared" si="28"/>
        <v>0</v>
      </c>
      <c r="AI145" s="158">
        <f t="shared" si="28"/>
        <v>0</v>
      </c>
      <c r="AJ145" s="158">
        <f t="shared" si="28"/>
        <v>0</v>
      </c>
      <c r="AK145" s="158">
        <f t="shared" si="28"/>
        <v>0</v>
      </c>
      <c r="AL145" s="158">
        <f t="shared" si="28"/>
        <v>0</v>
      </c>
      <c r="AM145" s="158">
        <f t="shared" si="28"/>
        <v>0</v>
      </c>
    </row>
    <row r="146" spans="3:39" x14ac:dyDescent="0.25">
      <c r="C146" s="28" t="str">
        <f t="shared" si="19"/>
        <v>Farmaco 9</v>
      </c>
      <c r="D146" s="136">
        <v>0</v>
      </c>
      <c r="E146" s="158">
        <f t="shared" si="20"/>
        <v>21.150000000000002</v>
      </c>
      <c r="F146" s="158">
        <f t="shared" ref="F146:AM146" si="29">F92-E92</f>
        <v>0</v>
      </c>
      <c r="G146" s="158">
        <f t="shared" si="29"/>
        <v>0</v>
      </c>
      <c r="H146" s="158">
        <f t="shared" si="29"/>
        <v>0</v>
      </c>
      <c r="I146" s="158">
        <f t="shared" si="29"/>
        <v>0</v>
      </c>
      <c r="J146" s="158">
        <f t="shared" si="29"/>
        <v>0</v>
      </c>
      <c r="K146" s="158">
        <f t="shared" si="29"/>
        <v>0</v>
      </c>
      <c r="L146" s="158">
        <f t="shared" si="29"/>
        <v>0</v>
      </c>
      <c r="M146" s="158">
        <f t="shared" si="29"/>
        <v>0</v>
      </c>
      <c r="N146" s="158">
        <f t="shared" si="29"/>
        <v>0</v>
      </c>
      <c r="O146" s="158">
        <f t="shared" si="29"/>
        <v>0</v>
      </c>
      <c r="P146" s="158">
        <f t="shared" si="29"/>
        <v>0</v>
      </c>
      <c r="Q146" s="158">
        <f t="shared" si="29"/>
        <v>0</v>
      </c>
      <c r="R146" s="158">
        <f t="shared" si="29"/>
        <v>0</v>
      </c>
      <c r="S146" s="158">
        <f t="shared" si="29"/>
        <v>0</v>
      </c>
      <c r="T146" s="158">
        <f t="shared" si="29"/>
        <v>0</v>
      </c>
      <c r="U146" s="158">
        <f t="shared" si="29"/>
        <v>0</v>
      </c>
      <c r="V146" s="158">
        <f t="shared" si="29"/>
        <v>0</v>
      </c>
      <c r="W146" s="158">
        <f t="shared" si="29"/>
        <v>0</v>
      </c>
      <c r="X146" s="158">
        <f t="shared" si="29"/>
        <v>0</v>
      </c>
      <c r="Y146" s="158">
        <f t="shared" si="29"/>
        <v>0</v>
      </c>
      <c r="Z146" s="158">
        <f t="shared" si="29"/>
        <v>0</v>
      </c>
      <c r="AA146" s="158">
        <f t="shared" si="29"/>
        <v>0</v>
      </c>
      <c r="AB146" s="158">
        <f t="shared" si="29"/>
        <v>0</v>
      </c>
      <c r="AC146" s="158">
        <f t="shared" si="29"/>
        <v>0</v>
      </c>
      <c r="AD146" s="158">
        <f t="shared" si="29"/>
        <v>0</v>
      </c>
      <c r="AE146" s="158">
        <f t="shared" si="29"/>
        <v>0</v>
      </c>
      <c r="AF146" s="158">
        <f t="shared" si="29"/>
        <v>0</v>
      </c>
      <c r="AG146" s="158">
        <f t="shared" si="29"/>
        <v>0</v>
      </c>
      <c r="AH146" s="158">
        <f t="shared" si="29"/>
        <v>0</v>
      </c>
      <c r="AI146" s="158">
        <f t="shared" si="29"/>
        <v>0</v>
      </c>
      <c r="AJ146" s="158">
        <f t="shared" si="29"/>
        <v>0</v>
      </c>
      <c r="AK146" s="158">
        <f t="shared" si="29"/>
        <v>0</v>
      </c>
      <c r="AL146" s="158">
        <f t="shared" si="29"/>
        <v>0</v>
      </c>
      <c r="AM146" s="158">
        <f t="shared" si="29"/>
        <v>0</v>
      </c>
    </row>
    <row r="147" spans="3:39" x14ac:dyDescent="0.25">
      <c r="C147" s="28" t="str">
        <f t="shared" si="19"/>
        <v>Farmaco 10</v>
      </c>
      <c r="D147" s="136">
        <v>0</v>
      </c>
      <c r="E147" s="158">
        <f t="shared" si="20"/>
        <v>29.333333333333332</v>
      </c>
      <c r="F147" s="158">
        <f t="shared" ref="F147:AM147" si="30">F93-E93</f>
        <v>0</v>
      </c>
      <c r="G147" s="158">
        <f t="shared" si="30"/>
        <v>0</v>
      </c>
      <c r="H147" s="158">
        <f t="shared" si="30"/>
        <v>0</v>
      </c>
      <c r="I147" s="158">
        <f t="shared" si="30"/>
        <v>0</v>
      </c>
      <c r="J147" s="158">
        <f t="shared" si="30"/>
        <v>0</v>
      </c>
      <c r="K147" s="158">
        <f t="shared" si="30"/>
        <v>0</v>
      </c>
      <c r="L147" s="158">
        <f t="shared" si="30"/>
        <v>0</v>
      </c>
      <c r="M147" s="158">
        <f t="shared" si="30"/>
        <v>0</v>
      </c>
      <c r="N147" s="158">
        <f t="shared" si="30"/>
        <v>0</v>
      </c>
      <c r="O147" s="158">
        <f t="shared" si="30"/>
        <v>0</v>
      </c>
      <c r="P147" s="158">
        <f t="shared" si="30"/>
        <v>0</v>
      </c>
      <c r="Q147" s="158">
        <f t="shared" si="30"/>
        <v>0</v>
      </c>
      <c r="R147" s="158">
        <f t="shared" si="30"/>
        <v>0</v>
      </c>
      <c r="S147" s="158">
        <f t="shared" si="30"/>
        <v>0</v>
      </c>
      <c r="T147" s="158">
        <f t="shared" si="30"/>
        <v>0</v>
      </c>
      <c r="U147" s="158">
        <f t="shared" si="30"/>
        <v>0</v>
      </c>
      <c r="V147" s="158">
        <f t="shared" si="30"/>
        <v>0</v>
      </c>
      <c r="W147" s="158">
        <f t="shared" si="30"/>
        <v>0</v>
      </c>
      <c r="X147" s="158">
        <f t="shared" si="30"/>
        <v>0</v>
      </c>
      <c r="Y147" s="158">
        <f t="shared" si="30"/>
        <v>0</v>
      </c>
      <c r="Z147" s="158">
        <f t="shared" si="30"/>
        <v>0</v>
      </c>
      <c r="AA147" s="158">
        <f t="shared" si="30"/>
        <v>0</v>
      </c>
      <c r="AB147" s="158">
        <f t="shared" si="30"/>
        <v>0</v>
      </c>
      <c r="AC147" s="158">
        <f t="shared" si="30"/>
        <v>0</v>
      </c>
      <c r="AD147" s="158">
        <f t="shared" si="30"/>
        <v>0</v>
      </c>
      <c r="AE147" s="158">
        <f t="shared" si="30"/>
        <v>0</v>
      </c>
      <c r="AF147" s="158">
        <f t="shared" si="30"/>
        <v>0</v>
      </c>
      <c r="AG147" s="158">
        <f t="shared" si="30"/>
        <v>0</v>
      </c>
      <c r="AH147" s="158">
        <f t="shared" si="30"/>
        <v>0</v>
      </c>
      <c r="AI147" s="158">
        <f t="shared" si="30"/>
        <v>0</v>
      </c>
      <c r="AJ147" s="158">
        <f t="shared" si="30"/>
        <v>0</v>
      </c>
      <c r="AK147" s="158">
        <f t="shared" si="30"/>
        <v>0</v>
      </c>
      <c r="AL147" s="158">
        <f t="shared" si="30"/>
        <v>0</v>
      </c>
      <c r="AM147" s="158">
        <f t="shared" si="30"/>
        <v>0</v>
      </c>
    </row>
    <row r="148" spans="3:39" x14ac:dyDescent="0.25">
      <c r="C148" s="28" t="str">
        <f t="shared" si="19"/>
        <v>Farmaco 11</v>
      </c>
      <c r="D148" s="136">
        <v>0</v>
      </c>
      <c r="E148" s="158">
        <f t="shared" si="20"/>
        <v>26.56</v>
      </c>
      <c r="F148" s="158">
        <f t="shared" ref="F148:AM148" si="31">F94-E94</f>
        <v>0</v>
      </c>
      <c r="G148" s="158">
        <f t="shared" si="31"/>
        <v>0</v>
      </c>
      <c r="H148" s="158">
        <f t="shared" si="31"/>
        <v>0</v>
      </c>
      <c r="I148" s="158">
        <f t="shared" si="31"/>
        <v>0</v>
      </c>
      <c r="J148" s="158">
        <f t="shared" si="31"/>
        <v>0</v>
      </c>
      <c r="K148" s="158">
        <f t="shared" si="31"/>
        <v>0</v>
      </c>
      <c r="L148" s="158">
        <f t="shared" si="31"/>
        <v>0</v>
      </c>
      <c r="M148" s="158">
        <f t="shared" si="31"/>
        <v>0</v>
      </c>
      <c r="N148" s="158">
        <f t="shared" si="31"/>
        <v>0</v>
      </c>
      <c r="O148" s="158">
        <f t="shared" si="31"/>
        <v>0</v>
      </c>
      <c r="P148" s="158">
        <f t="shared" si="31"/>
        <v>0</v>
      </c>
      <c r="Q148" s="158">
        <f t="shared" si="31"/>
        <v>0</v>
      </c>
      <c r="R148" s="158">
        <f t="shared" si="31"/>
        <v>0</v>
      </c>
      <c r="S148" s="158">
        <f t="shared" si="31"/>
        <v>0</v>
      </c>
      <c r="T148" s="158">
        <f t="shared" si="31"/>
        <v>0</v>
      </c>
      <c r="U148" s="158">
        <f t="shared" si="31"/>
        <v>0</v>
      </c>
      <c r="V148" s="158">
        <f t="shared" si="31"/>
        <v>0</v>
      </c>
      <c r="W148" s="158">
        <f t="shared" si="31"/>
        <v>0</v>
      </c>
      <c r="X148" s="158">
        <f t="shared" si="31"/>
        <v>0</v>
      </c>
      <c r="Y148" s="158">
        <f t="shared" si="31"/>
        <v>0</v>
      </c>
      <c r="Z148" s="158">
        <f t="shared" si="31"/>
        <v>0</v>
      </c>
      <c r="AA148" s="158">
        <f t="shared" si="31"/>
        <v>0</v>
      </c>
      <c r="AB148" s="158">
        <f t="shared" si="31"/>
        <v>0</v>
      </c>
      <c r="AC148" s="158">
        <f t="shared" si="31"/>
        <v>0</v>
      </c>
      <c r="AD148" s="158">
        <f t="shared" si="31"/>
        <v>0</v>
      </c>
      <c r="AE148" s="158">
        <f t="shared" si="31"/>
        <v>0</v>
      </c>
      <c r="AF148" s="158">
        <f t="shared" si="31"/>
        <v>0</v>
      </c>
      <c r="AG148" s="158">
        <f t="shared" si="31"/>
        <v>0</v>
      </c>
      <c r="AH148" s="158">
        <f t="shared" si="31"/>
        <v>0</v>
      </c>
      <c r="AI148" s="158">
        <f t="shared" si="31"/>
        <v>0</v>
      </c>
      <c r="AJ148" s="158">
        <f t="shared" si="31"/>
        <v>0</v>
      </c>
      <c r="AK148" s="158">
        <f t="shared" si="31"/>
        <v>0</v>
      </c>
      <c r="AL148" s="158">
        <f t="shared" si="31"/>
        <v>0</v>
      </c>
      <c r="AM148" s="158">
        <f t="shared" si="31"/>
        <v>0</v>
      </c>
    </row>
    <row r="149" spans="3:39" x14ac:dyDescent="0.25">
      <c r="C149" s="28" t="str">
        <f t="shared" si="19"/>
        <v>Farmaco 12</v>
      </c>
      <c r="D149" s="136">
        <v>0</v>
      </c>
      <c r="E149" s="158">
        <f t="shared" si="20"/>
        <v>4.666666666666667</v>
      </c>
      <c r="F149" s="158">
        <f t="shared" ref="F149:AM149" si="32">F95-E95</f>
        <v>0</v>
      </c>
      <c r="G149" s="158">
        <f t="shared" si="32"/>
        <v>0</v>
      </c>
      <c r="H149" s="158">
        <f t="shared" si="32"/>
        <v>0</v>
      </c>
      <c r="I149" s="158">
        <f t="shared" si="32"/>
        <v>0</v>
      </c>
      <c r="J149" s="158">
        <f t="shared" si="32"/>
        <v>0</v>
      </c>
      <c r="K149" s="158">
        <f t="shared" si="32"/>
        <v>0</v>
      </c>
      <c r="L149" s="158">
        <f t="shared" si="32"/>
        <v>0</v>
      </c>
      <c r="M149" s="158">
        <f t="shared" si="32"/>
        <v>0</v>
      </c>
      <c r="N149" s="158">
        <f t="shared" si="32"/>
        <v>0</v>
      </c>
      <c r="O149" s="158">
        <f t="shared" si="32"/>
        <v>0</v>
      </c>
      <c r="P149" s="158">
        <f t="shared" si="32"/>
        <v>0</v>
      </c>
      <c r="Q149" s="158">
        <f t="shared" si="32"/>
        <v>0</v>
      </c>
      <c r="R149" s="158">
        <f t="shared" si="32"/>
        <v>0</v>
      </c>
      <c r="S149" s="158">
        <f t="shared" si="32"/>
        <v>0</v>
      </c>
      <c r="T149" s="158">
        <f t="shared" si="32"/>
        <v>0</v>
      </c>
      <c r="U149" s="158">
        <f t="shared" si="32"/>
        <v>0</v>
      </c>
      <c r="V149" s="158">
        <f t="shared" si="32"/>
        <v>0</v>
      </c>
      <c r="W149" s="158">
        <f t="shared" si="32"/>
        <v>0</v>
      </c>
      <c r="X149" s="158">
        <f t="shared" si="32"/>
        <v>0</v>
      </c>
      <c r="Y149" s="158">
        <f t="shared" si="32"/>
        <v>0</v>
      </c>
      <c r="Z149" s="158">
        <f t="shared" si="32"/>
        <v>0</v>
      </c>
      <c r="AA149" s="158">
        <f t="shared" si="32"/>
        <v>0</v>
      </c>
      <c r="AB149" s="158">
        <f t="shared" si="32"/>
        <v>0</v>
      </c>
      <c r="AC149" s="158">
        <f t="shared" si="32"/>
        <v>0</v>
      </c>
      <c r="AD149" s="158">
        <f t="shared" si="32"/>
        <v>0</v>
      </c>
      <c r="AE149" s="158">
        <f t="shared" si="32"/>
        <v>0</v>
      </c>
      <c r="AF149" s="158">
        <f t="shared" si="32"/>
        <v>0</v>
      </c>
      <c r="AG149" s="158">
        <f t="shared" si="32"/>
        <v>0</v>
      </c>
      <c r="AH149" s="158">
        <f t="shared" si="32"/>
        <v>0</v>
      </c>
      <c r="AI149" s="158">
        <f t="shared" si="32"/>
        <v>0</v>
      </c>
      <c r="AJ149" s="158">
        <f t="shared" si="32"/>
        <v>0</v>
      </c>
      <c r="AK149" s="158">
        <f t="shared" si="32"/>
        <v>0</v>
      </c>
      <c r="AL149" s="158">
        <f t="shared" si="32"/>
        <v>0</v>
      </c>
      <c r="AM149" s="158">
        <f t="shared" si="32"/>
        <v>0</v>
      </c>
    </row>
    <row r="150" spans="3:39" x14ac:dyDescent="0.25">
      <c r="C150" s="28" t="str">
        <f t="shared" si="19"/>
        <v>Farmaco 13</v>
      </c>
      <c r="D150" s="136">
        <v>0</v>
      </c>
      <c r="E150" s="158">
        <f t="shared" si="20"/>
        <v>7.4</v>
      </c>
      <c r="F150" s="158">
        <f t="shared" ref="F150:AM150" si="33">F96-E96</f>
        <v>0</v>
      </c>
      <c r="G150" s="158">
        <f t="shared" si="33"/>
        <v>0</v>
      </c>
      <c r="H150" s="158">
        <f t="shared" si="33"/>
        <v>0</v>
      </c>
      <c r="I150" s="158">
        <f t="shared" si="33"/>
        <v>0</v>
      </c>
      <c r="J150" s="158">
        <f t="shared" si="33"/>
        <v>0</v>
      </c>
      <c r="K150" s="158">
        <f t="shared" si="33"/>
        <v>0</v>
      </c>
      <c r="L150" s="158">
        <f t="shared" si="33"/>
        <v>0</v>
      </c>
      <c r="M150" s="158">
        <f t="shared" si="33"/>
        <v>0</v>
      </c>
      <c r="N150" s="158">
        <f t="shared" si="33"/>
        <v>0</v>
      </c>
      <c r="O150" s="158">
        <f t="shared" si="33"/>
        <v>0</v>
      </c>
      <c r="P150" s="158">
        <f t="shared" si="33"/>
        <v>0</v>
      </c>
      <c r="Q150" s="158">
        <f t="shared" si="33"/>
        <v>0</v>
      </c>
      <c r="R150" s="158">
        <f t="shared" si="33"/>
        <v>0</v>
      </c>
      <c r="S150" s="158">
        <f t="shared" si="33"/>
        <v>0</v>
      </c>
      <c r="T150" s="158">
        <f t="shared" si="33"/>
        <v>0</v>
      </c>
      <c r="U150" s="158">
        <f t="shared" si="33"/>
        <v>0</v>
      </c>
      <c r="V150" s="158">
        <f t="shared" si="33"/>
        <v>0</v>
      </c>
      <c r="W150" s="158">
        <f t="shared" si="33"/>
        <v>0</v>
      </c>
      <c r="X150" s="158">
        <f t="shared" si="33"/>
        <v>0</v>
      </c>
      <c r="Y150" s="158">
        <f t="shared" si="33"/>
        <v>0</v>
      </c>
      <c r="Z150" s="158">
        <f t="shared" si="33"/>
        <v>0</v>
      </c>
      <c r="AA150" s="158">
        <f t="shared" si="33"/>
        <v>0</v>
      </c>
      <c r="AB150" s="158">
        <f t="shared" si="33"/>
        <v>0</v>
      </c>
      <c r="AC150" s="158">
        <f t="shared" si="33"/>
        <v>0</v>
      </c>
      <c r="AD150" s="158">
        <f t="shared" si="33"/>
        <v>0</v>
      </c>
      <c r="AE150" s="158">
        <f t="shared" si="33"/>
        <v>0</v>
      </c>
      <c r="AF150" s="158">
        <f t="shared" si="33"/>
        <v>0</v>
      </c>
      <c r="AG150" s="158">
        <f t="shared" si="33"/>
        <v>0</v>
      </c>
      <c r="AH150" s="158">
        <f t="shared" si="33"/>
        <v>0</v>
      </c>
      <c r="AI150" s="158">
        <f t="shared" si="33"/>
        <v>0</v>
      </c>
      <c r="AJ150" s="158">
        <f t="shared" si="33"/>
        <v>0</v>
      </c>
      <c r="AK150" s="158">
        <f t="shared" si="33"/>
        <v>0</v>
      </c>
      <c r="AL150" s="158">
        <f t="shared" si="33"/>
        <v>0</v>
      </c>
      <c r="AM150" s="158">
        <f t="shared" si="33"/>
        <v>0</v>
      </c>
    </row>
    <row r="151" spans="3:39" x14ac:dyDescent="0.25">
      <c r="C151" s="28" t="str">
        <f t="shared" si="19"/>
        <v>Farmaco 14</v>
      </c>
      <c r="D151" s="136">
        <v>0</v>
      </c>
      <c r="E151" s="158">
        <f t="shared" si="20"/>
        <v>8.1</v>
      </c>
      <c r="F151" s="158">
        <f t="shared" ref="F151:AM151" si="34">F97-E97</f>
        <v>0</v>
      </c>
      <c r="G151" s="158">
        <f t="shared" si="34"/>
        <v>0</v>
      </c>
      <c r="H151" s="158">
        <f t="shared" si="34"/>
        <v>0</v>
      </c>
      <c r="I151" s="158">
        <f t="shared" si="34"/>
        <v>0</v>
      </c>
      <c r="J151" s="158">
        <f t="shared" si="34"/>
        <v>0</v>
      </c>
      <c r="K151" s="158">
        <f t="shared" si="34"/>
        <v>0</v>
      </c>
      <c r="L151" s="158">
        <f t="shared" si="34"/>
        <v>0</v>
      </c>
      <c r="M151" s="158">
        <f t="shared" si="34"/>
        <v>0</v>
      </c>
      <c r="N151" s="158">
        <f t="shared" si="34"/>
        <v>0</v>
      </c>
      <c r="O151" s="158">
        <f t="shared" si="34"/>
        <v>0</v>
      </c>
      <c r="P151" s="158">
        <f t="shared" si="34"/>
        <v>0</v>
      </c>
      <c r="Q151" s="158">
        <f t="shared" si="34"/>
        <v>0</v>
      </c>
      <c r="R151" s="158">
        <f t="shared" si="34"/>
        <v>0</v>
      </c>
      <c r="S151" s="158">
        <f t="shared" si="34"/>
        <v>0</v>
      </c>
      <c r="T151" s="158">
        <f t="shared" si="34"/>
        <v>0</v>
      </c>
      <c r="U151" s="158">
        <f t="shared" si="34"/>
        <v>0</v>
      </c>
      <c r="V151" s="158">
        <f t="shared" si="34"/>
        <v>0</v>
      </c>
      <c r="W151" s="158">
        <f t="shared" si="34"/>
        <v>0</v>
      </c>
      <c r="X151" s="158">
        <f t="shared" si="34"/>
        <v>0</v>
      </c>
      <c r="Y151" s="158">
        <f t="shared" si="34"/>
        <v>0</v>
      </c>
      <c r="Z151" s="158">
        <f t="shared" si="34"/>
        <v>0</v>
      </c>
      <c r="AA151" s="158">
        <f t="shared" si="34"/>
        <v>0</v>
      </c>
      <c r="AB151" s="158">
        <f t="shared" si="34"/>
        <v>0</v>
      </c>
      <c r="AC151" s="158">
        <f t="shared" si="34"/>
        <v>0</v>
      </c>
      <c r="AD151" s="158">
        <f t="shared" si="34"/>
        <v>0</v>
      </c>
      <c r="AE151" s="158">
        <f t="shared" si="34"/>
        <v>0</v>
      </c>
      <c r="AF151" s="158">
        <f t="shared" si="34"/>
        <v>0</v>
      </c>
      <c r="AG151" s="158">
        <f t="shared" si="34"/>
        <v>0</v>
      </c>
      <c r="AH151" s="158">
        <f t="shared" si="34"/>
        <v>0</v>
      </c>
      <c r="AI151" s="158">
        <f t="shared" si="34"/>
        <v>0</v>
      </c>
      <c r="AJ151" s="158">
        <f t="shared" si="34"/>
        <v>0</v>
      </c>
      <c r="AK151" s="158">
        <f t="shared" si="34"/>
        <v>0</v>
      </c>
      <c r="AL151" s="158">
        <f t="shared" si="34"/>
        <v>0</v>
      </c>
      <c r="AM151" s="158">
        <f t="shared" si="34"/>
        <v>0</v>
      </c>
    </row>
    <row r="152" spans="3:39" x14ac:dyDescent="0.25">
      <c r="C152" s="28" t="str">
        <f t="shared" si="19"/>
        <v>Farmaco 15</v>
      </c>
      <c r="D152" s="136">
        <v>0</v>
      </c>
      <c r="E152" s="158">
        <f t="shared" si="20"/>
        <v>4.75</v>
      </c>
      <c r="F152" s="158">
        <f t="shared" ref="F152:AM152" si="35">F98-E98</f>
        <v>0</v>
      </c>
      <c r="G152" s="158">
        <f t="shared" si="35"/>
        <v>0</v>
      </c>
      <c r="H152" s="158">
        <f t="shared" si="35"/>
        <v>0</v>
      </c>
      <c r="I152" s="158">
        <f t="shared" si="35"/>
        <v>0</v>
      </c>
      <c r="J152" s="158">
        <f t="shared" si="35"/>
        <v>0</v>
      </c>
      <c r="K152" s="158">
        <f t="shared" si="35"/>
        <v>0</v>
      </c>
      <c r="L152" s="158">
        <f t="shared" si="35"/>
        <v>0</v>
      </c>
      <c r="M152" s="158">
        <f t="shared" si="35"/>
        <v>0</v>
      </c>
      <c r="N152" s="158">
        <f t="shared" si="35"/>
        <v>0</v>
      </c>
      <c r="O152" s="158">
        <f t="shared" si="35"/>
        <v>0</v>
      </c>
      <c r="P152" s="158">
        <f t="shared" si="35"/>
        <v>0</v>
      </c>
      <c r="Q152" s="158">
        <f t="shared" si="35"/>
        <v>0</v>
      </c>
      <c r="R152" s="158">
        <f t="shared" si="35"/>
        <v>0</v>
      </c>
      <c r="S152" s="158">
        <f t="shared" si="35"/>
        <v>0</v>
      </c>
      <c r="T152" s="158">
        <f t="shared" si="35"/>
        <v>0</v>
      </c>
      <c r="U152" s="158">
        <f t="shared" si="35"/>
        <v>0</v>
      </c>
      <c r="V152" s="158">
        <f t="shared" si="35"/>
        <v>0</v>
      </c>
      <c r="W152" s="158">
        <f t="shared" si="35"/>
        <v>0</v>
      </c>
      <c r="X152" s="158">
        <f t="shared" si="35"/>
        <v>0</v>
      </c>
      <c r="Y152" s="158">
        <f t="shared" si="35"/>
        <v>0</v>
      </c>
      <c r="Z152" s="158">
        <f t="shared" si="35"/>
        <v>0</v>
      </c>
      <c r="AA152" s="158">
        <f t="shared" si="35"/>
        <v>0</v>
      </c>
      <c r="AB152" s="158">
        <f t="shared" si="35"/>
        <v>0</v>
      </c>
      <c r="AC152" s="158">
        <f t="shared" si="35"/>
        <v>0</v>
      </c>
      <c r="AD152" s="158">
        <f t="shared" si="35"/>
        <v>0</v>
      </c>
      <c r="AE152" s="158">
        <f t="shared" si="35"/>
        <v>0</v>
      </c>
      <c r="AF152" s="158">
        <f t="shared" si="35"/>
        <v>0</v>
      </c>
      <c r="AG152" s="158">
        <f t="shared" si="35"/>
        <v>0</v>
      </c>
      <c r="AH152" s="158">
        <f t="shared" si="35"/>
        <v>0</v>
      </c>
      <c r="AI152" s="158">
        <f t="shared" si="35"/>
        <v>0</v>
      </c>
      <c r="AJ152" s="158">
        <f t="shared" si="35"/>
        <v>0</v>
      </c>
      <c r="AK152" s="158">
        <f t="shared" si="35"/>
        <v>0</v>
      </c>
      <c r="AL152" s="158">
        <f t="shared" si="35"/>
        <v>0</v>
      </c>
      <c r="AM152" s="158">
        <f t="shared" si="35"/>
        <v>0</v>
      </c>
    </row>
    <row r="153" spans="3:39" x14ac:dyDescent="0.25">
      <c r="C153" s="28" t="str">
        <f t="shared" si="19"/>
        <v>Farmaco 16</v>
      </c>
      <c r="D153" s="136">
        <v>0</v>
      </c>
      <c r="E153" s="158">
        <f t="shared" si="20"/>
        <v>6.583333333333333</v>
      </c>
      <c r="F153" s="158">
        <f t="shared" ref="F153:AM153" si="36">F99-E99</f>
        <v>0</v>
      </c>
      <c r="G153" s="158">
        <f t="shared" si="36"/>
        <v>0</v>
      </c>
      <c r="H153" s="158">
        <f t="shared" si="36"/>
        <v>0</v>
      </c>
      <c r="I153" s="158">
        <f t="shared" si="36"/>
        <v>0</v>
      </c>
      <c r="J153" s="158">
        <f t="shared" si="36"/>
        <v>0</v>
      </c>
      <c r="K153" s="158">
        <f t="shared" si="36"/>
        <v>0</v>
      </c>
      <c r="L153" s="158">
        <f t="shared" si="36"/>
        <v>0</v>
      </c>
      <c r="M153" s="158">
        <f t="shared" si="36"/>
        <v>0</v>
      </c>
      <c r="N153" s="158">
        <f t="shared" si="36"/>
        <v>0</v>
      </c>
      <c r="O153" s="158">
        <f t="shared" si="36"/>
        <v>0</v>
      </c>
      <c r="P153" s="158">
        <f t="shared" si="36"/>
        <v>0</v>
      </c>
      <c r="Q153" s="158">
        <f t="shared" si="36"/>
        <v>0</v>
      </c>
      <c r="R153" s="158">
        <f t="shared" si="36"/>
        <v>0</v>
      </c>
      <c r="S153" s="158">
        <f t="shared" si="36"/>
        <v>0</v>
      </c>
      <c r="T153" s="158">
        <f t="shared" si="36"/>
        <v>0</v>
      </c>
      <c r="U153" s="158">
        <f t="shared" si="36"/>
        <v>0</v>
      </c>
      <c r="V153" s="158">
        <f t="shared" si="36"/>
        <v>0</v>
      </c>
      <c r="W153" s="158">
        <f t="shared" si="36"/>
        <v>0</v>
      </c>
      <c r="X153" s="158">
        <f t="shared" si="36"/>
        <v>0</v>
      </c>
      <c r="Y153" s="158">
        <f t="shared" si="36"/>
        <v>0</v>
      </c>
      <c r="Z153" s="158">
        <f t="shared" si="36"/>
        <v>0</v>
      </c>
      <c r="AA153" s="158">
        <f t="shared" si="36"/>
        <v>0</v>
      </c>
      <c r="AB153" s="158">
        <f t="shared" si="36"/>
        <v>0</v>
      </c>
      <c r="AC153" s="158">
        <f t="shared" si="36"/>
        <v>0</v>
      </c>
      <c r="AD153" s="158">
        <f t="shared" si="36"/>
        <v>0</v>
      </c>
      <c r="AE153" s="158">
        <f t="shared" si="36"/>
        <v>0</v>
      </c>
      <c r="AF153" s="158">
        <f t="shared" si="36"/>
        <v>0</v>
      </c>
      <c r="AG153" s="158">
        <f t="shared" si="36"/>
        <v>0</v>
      </c>
      <c r="AH153" s="158">
        <f t="shared" si="36"/>
        <v>0</v>
      </c>
      <c r="AI153" s="158">
        <f t="shared" si="36"/>
        <v>0</v>
      </c>
      <c r="AJ153" s="158">
        <f t="shared" si="36"/>
        <v>0</v>
      </c>
      <c r="AK153" s="158">
        <f t="shared" si="36"/>
        <v>0</v>
      </c>
      <c r="AL153" s="158">
        <f t="shared" si="36"/>
        <v>0</v>
      </c>
      <c r="AM153" s="158">
        <f t="shared" si="36"/>
        <v>0</v>
      </c>
    </row>
    <row r="154" spans="3:39" x14ac:dyDescent="0.25">
      <c r="C154" s="28" t="str">
        <f t="shared" si="19"/>
        <v>Farmaco 17</v>
      </c>
      <c r="D154" s="136">
        <v>0</v>
      </c>
      <c r="E154" s="158">
        <f t="shared" si="20"/>
        <v>17.700000000000003</v>
      </c>
      <c r="F154" s="158">
        <f t="shared" ref="F154:AM154" si="37">F100-E100</f>
        <v>0</v>
      </c>
      <c r="G154" s="158">
        <f t="shared" si="37"/>
        <v>0</v>
      </c>
      <c r="H154" s="158">
        <f t="shared" si="37"/>
        <v>0</v>
      </c>
      <c r="I154" s="158">
        <f t="shared" si="37"/>
        <v>0</v>
      </c>
      <c r="J154" s="158">
        <f t="shared" si="37"/>
        <v>0</v>
      </c>
      <c r="K154" s="158">
        <f t="shared" si="37"/>
        <v>0</v>
      </c>
      <c r="L154" s="158">
        <f t="shared" si="37"/>
        <v>0</v>
      </c>
      <c r="M154" s="158">
        <f t="shared" si="37"/>
        <v>0</v>
      </c>
      <c r="N154" s="158">
        <f t="shared" si="37"/>
        <v>0</v>
      </c>
      <c r="O154" s="158">
        <f t="shared" si="37"/>
        <v>0</v>
      </c>
      <c r="P154" s="158">
        <f t="shared" si="37"/>
        <v>0</v>
      </c>
      <c r="Q154" s="158">
        <f t="shared" si="37"/>
        <v>0</v>
      </c>
      <c r="R154" s="158">
        <f t="shared" si="37"/>
        <v>0</v>
      </c>
      <c r="S154" s="158">
        <f t="shared" si="37"/>
        <v>0</v>
      </c>
      <c r="T154" s="158">
        <f t="shared" si="37"/>
        <v>0</v>
      </c>
      <c r="U154" s="158">
        <f t="shared" si="37"/>
        <v>0</v>
      </c>
      <c r="V154" s="158">
        <f t="shared" si="37"/>
        <v>0</v>
      </c>
      <c r="W154" s="158">
        <f t="shared" si="37"/>
        <v>0</v>
      </c>
      <c r="X154" s="158">
        <f t="shared" si="37"/>
        <v>0</v>
      </c>
      <c r="Y154" s="158">
        <f t="shared" si="37"/>
        <v>0</v>
      </c>
      <c r="Z154" s="158">
        <f t="shared" si="37"/>
        <v>0</v>
      </c>
      <c r="AA154" s="158">
        <f t="shared" si="37"/>
        <v>0</v>
      </c>
      <c r="AB154" s="158">
        <f t="shared" si="37"/>
        <v>0</v>
      </c>
      <c r="AC154" s="158">
        <f t="shared" si="37"/>
        <v>0</v>
      </c>
      <c r="AD154" s="158">
        <f t="shared" si="37"/>
        <v>0</v>
      </c>
      <c r="AE154" s="158">
        <f t="shared" si="37"/>
        <v>0</v>
      </c>
      <c r="AF154" s="158">
        <f t="shared" si="37"/>
        <v>0</v>
      </c>
      <c r="AG154" s="158">
        <f t="shared" si="37"/>
        <v>0</v>
      </c>
      <c r="AH154" s="158">
        <f t="shared" si="37"/>
        <v>0</v>
      </c>
      <c r="AI154" s="158">
        <f t="shared" si="37"/>
        <v>0</v>
      </c>
      <c r="AJ154" s="158">
        <f t="shared" si="37"/>
        <v>0</v>
      </c>
      <c r="AK154" s="158">
        <f t="shared" si="37"/>
        <v>0</v>
      </c>
      <c r="AL154" s="158">
        <f t="shared" si="37"/>
        <v>0</v>
      </c>
      <c r="AM154" s="158">
        <f t="shared" si="37"/>
        <v>0</v>
      </c>
    </row>
    <row r="155" spans="3:39" x14ac:dyDescent="0.25">
      <c r="C155" s="28" t="str">
        <f t="shared" si="19"/>
        <v>Farmaco 18</v>
      </c>
      <c r="D155" s="136">
        <v>0</v>
      </c>
      <c r="E155" s="158">
        <f t="shared" si="20"/>
        <v>8.7833333333333332</v>
      </c>
      <c r="F155" s="158">
        <f t="shared" ref="F155:AM155" si="38">F101-E101</f>
        <v>0</v>
      </c>
      <c r="G155" s="158">
        <f t="shared" si="38"/>
        <v>0</v>
      </c>
      <c r="H155" s="158">
        <f t="shared" si="38"/>
        <v>0</v>
      </c>
      <c r="I155" s="158">
        <f t="shared" si="38"/>
        <v>0</v>
      </c>
      <c r="J155" s="158">
        <f t="shared" si="38"/>
        <v>0</v>
      </c>
      <c r="K155" s="158">
        <f t="shared" si="38"/>
        <v>0</v>
      </c>
      <c r="L155" s="158">
        <f t="shared" si="38"/>
        <v>0</v>
      </c>
      <c r="M155" s="158">
        <f t="shared" si="38"/>
        <v>0</v>
      </c>
      <c r="N155" s="158">
        <f t="shared" si="38"/>
        <v>0</v>
      </c>
      <c r="O155" s="158">
        <f t="shared" si="38"/>
        <v>0</v>
      </c>
      <c r="P155" s="158">
        <f t="shared" si="38"/>
        <v>0</v>
      </c>
      <c r="Q155" s="158">
        <f t="shared" si="38"/>
        <v>0</v>
      </c>
      <c r="R155" s="158">
        <f t="shared" si="38"/>
        <v>0</v>
      </c>
      <c r="S155" s="158">
        <f t="shared" si="38"/>
        <v>0</v>
      </c>
      <c r="T155" s="158">
        <f t="shared" si="38"/>
        <v>0</v>
      </c>
      <c r="U155" s="158">
        <f t="shared" si="38"/>
        <v>0</v>
      </c>
      <c r="V155" s="158">
        <f t="shared" si="38"/>
        <v>0</v>
      </c>
      <c r="W155" s="158">
        <f t="shared" si="38"/>
        <v>0</v>
      </c>
      <c r="X155" s="158">
        <f t="shared" si="38"/>
        <v>0</v>
      </c>
      <c r="Y155" s="158">
        <f t="shared" si="38"/>
        <v>0</v>
      </c>
      <c r="Z155" s="158">
        <f t="shared" si="38"/>
        <v>0</v>
      </c>
      <c r="AA155" s="158">
        <f t="shared" si="38"/>
        <v>0</v>
      </c>
      <c r="AB155" s="158">
        <f t="shared" si="38"/>
        <v>0</v>
      </c>
      <c r="AC155" s="158">
        <f t="shared" si="38"/>
        <v>0</v>
      </c>
      <c r="AD155" s="158">
        <f t="shared" si="38"/>
        <v>0</v>
      </c>
      <c r="AE155" s="158">
        <f t="shared" si="38"/>
        <v>0</v>
      </c>
      <c r="AF155" s="158">
        <f t="shared" si="38"/>
        <v>0</v>
      </c>
      <c r="AG155" s="158">
        <f t="shared" si="38"/>
        <v>0</v>
      </c>
      <c r="AH155" s="158">
        <f t="shared" si="38"/>
        <v>0</v>
      </c>
      <c r="AI155" s="158">
        <f t="shared" si="38"/>
        <v>0</v>
      </c>
      <c r="AJ155" s="158">
        <f t="shared" si="38"/>
        <v>0</v>
      </c>
      <c r="AK155" s="158">
        <f t="shared" si="38"/>
        <v>0</v>
      </c>
      <c r="AL155" s="158">
        <f t="shared" si="38"/>
        <v>0</v>
      </c>
      <c r="AM155" s="158">
        <f t="shared" si="38"/>
        <v>0</v>
      </c>
    </row>
    <row r="156" spans="3:39" x14ac:dyDescent="0.25">
      <c r="C156" s="28" t="str">
        <f t="shared" si="19"/>
        <v>Farmaco 19</v>
      </c>
      <c r="D156" s="136">
        <v>0</v>
      </c>
      <c r="E156" s="158">
        <f t="shared" si="20"/>
        <v>7.2850000000000001</v>
      </c>
      <c r="F156" s="158">
        <f t="shared" ref="F156:AM156" si="39">F102-E102</f>
        <v>0</v>
      </c>
      <c r="G156" s="158">
        <f t="shared" si="39"/>
        <v>0</v>
      </c>
      <c r="H156" s="158">
        <f t="shared" si="39"/>
        <v>0</v>
      </c>
      <c r="I156" s="158">
        <f t="shared" si="39"/>
        <v>0</v>
      </c>
      <c r="J156" s="158">
        <f t="shared" si="39"/>
        <v>0</v>
      </c>
      <c r="K156" s="158">
        <f t="shared" si="39"/>
        <v>0</v>
      </c>
      <c r="L156" s="158">
        <f t="shared" si="39"/>
        <v>0</v>
      </c>
      <c r="M156" s="158">
        <f t="shared" si="39"/>
        <v>0</v>
      </c>
      <c r="N156" s="158">
        <f t="shared" si="39"/>
        <v>0</v>
      </c>
      <c r="O156" s="158">
        <f t="shared" si="39"/>
        <v>0</v>
      </c>
      <c r="P156" s="158">
        <f t="shared" si="39"/>
        <v>0</v>
      </c>
      <c r="Q156" s="158">
        <f t="shared" si="39"/>
        <v>0</v>
      </c>
      <c r="R156" s="158">
        <f t="shared" si="39"/>
        <v>0</v>
      </c>
      <c r="S156" s="158">
        <f t="shared" si="39"/>
        <v>0</v>
      </c>
      <c r="T156" s="158">
        <f t="shared" si="39"/>
        <v>0</v>
      </c>
      <c r="U156" s="158">
        <f t="shared" si="39"/>
        <v>0</v>
      </c>
      <c r="V156" s="158">
        <f t="shared" si="39"/>
        <v>0</v>
      </c>
      <c r="W156" s="158">
        <f t="shared" si="39"/>
        <v>0</v>
      </c>
      <c r="X156" s="158">
        <f t="shared" si="39"/>
        <v>0</v>
      </c>
      <c r="Y156" s="158">
        <f t="shared" si="39"/>
        <v>0</v>
      </c>
      <c r="Z156" s="158">
        <f t="shared" si="39"/>
        <v>0</v>
      </c>
      <c r="AA156" s="158">
        <f t="shared" si="39"/>
        <v>0</v>
      </c>
      <c r="AB156" s="158">
        <f t="shared" si="39"/>
        <v>0</v>
      </c>
      <c r="AC156" s="158">
        <f t="shared" si="39"/>
        <v>0</v>
      </c>
      <c r="AD156" s="158">
        <f t="shared" si="39"/>
        <v>0</v>
      </c>
      <c r="AE156" s="158">
        <f t="shared" si="39"/>
        <v>0</v>
      </c>
      <c r="AF156" s="158">
        <f t="shared" si="39"/>
        <v>0</v>
      </c>
      <c r="AG156" s="158">
        <f t="shared" si="39"/>
        <v>0</v>
      </c>
      <c r="AH156" s="158">
        <f t="shared" si="39"/>
        <v>0</v>
      </c>
      <c r="AI156" s="158">
        <f t="shared" si="39"/>
        <v>0</v>
      </c>
      <c r="AJ156" s="158">
        <f t="shared" si="39"/>
        <v>0</v>
      </c>
      <c r="AK156" s="158">
        <f t="shared" si="39"/>
        <v>0</v>
      </c>
      <c r="AL156" s="158">
        <f t="shared" si="39"/>
        <v>0</v>
      </c>
      <c r="AM156" s="158">
        <f t="shared" si="39"/>
        <v>0</v>
      </c>
    </row>
    <row r="157" spans="3:39" x14ac:dyDescent="0.25">
      <c r="C157" s="28" t="str">
        <f t="shared" si="19"/>
        <v>Farmaco 20</v>
      </c>
      <c r="D157" s="136">
        <v>0</v>
      </c>
      <c r="E157" s="158">
        <f t="shared" si="20"/>
        <v>6.1749999999999998</v>
      </c>
      <c r="F157" s="158">
        <f t="shared" ref="F157:AM164" si="40">F103-E103</f>
        <v>0</v>
      </c>
      <c r="G157" s="158">
        <f t="shared" si="40"/>
        <v>0</v>
      </c>
      <c r="H157" s="158">
        <f t="shared" si="40"/>
        <v>0</v>
      </c>
      <c r="I157" s="158">
        <f t="shared" si="40"/>
        <v>0</v>
      </c>
      <c r="J157" s="158">
        <f t="shared" si="40"/>
        <v>0</v>
      </c>
      <c r="K157" s="158">
        <f t="shared" si="40"/>
        <v>0</v>
      </c>
      <c r="L157" s="158">
        <f t="shared" si="40"/>
        <v>0</v>
      </c>
      <c r="M157" s="158">
        <f t="shared" si="40"/>
        <v>0</v>
      </c>
      <c r="N157" s="158">
        <f t="shared" si="40"/>
        <v>0</v>
      </c>
      <c r="O157" s="158">
        <f t="shared" si="40"/>
        <v>0</v>
      </c>
      <c r="P157" s="158">
        <f t="shared" si="40"/>
        <v>0</v>
      </c>
      <c r="Q157" s="158">
        <f t="shared" si="40"/>
        <v>0</v>
      </c>
      <c r="R157" s="158">
        <f t="shared" si="40"/>
        <v>0</v>
      </c>
      <c r="S157" s="158">
        <f t="shared" si="40"/>
        <v>0</v>
      </c>
      <c r="T157" s="158">
        <f t="shared" si="40"/>
        <v>0</v>
      </c>
      <c r="U157" s="158">
        <f t="shared" si="40"/>
        <v>0</v>
      </c>
      <c r="V157" s="158">
        <f t="shared" si="40"/>
        <v>0</v>
      </c>
      <c r="W157" s="158">
        <f t="shared" si="40"/>
        <v>0</v>
      </c>
      <c r="X157" s="158">
        <f t="shared" si="40"/>
        <v>0</v>
      </c>
      <c r="Y157" s="158">
        <f t="shared" si="40"/>
        <v>0</v>
      </c>
      <c r="Z157" s="158">
        <f t="shared" si="40"/>
        <v>0</v>
      </c>
      <c r="AA157" s="158">
        <f t="shared" si="40"/>
        <v>0</v>
      </c>
      <c r="AB157" s="158">
        <f t="shared" si="40"/>
        <v>0</v>
      </c>
      <c r="AC157" s="158">
        <f t="shared" si="40"/>
        <v>0</v>
      </c>
      <c r="AD157" s="158">
        <f t="shared" si="40"/>
        <v>0</v>
      </c>
      <c r="AE157" s="158">
        <f t="shared" si="40"/>
        <v>0</v>
      </c>
      <c r="AF157" s="158">
        <f t="shared" si="40"/>
        <v>0</v>
      </c>
      <c r="AG157" s="158">
        <f t="shared" si="40"/>
        <v>0</v>
      </c>
      <c r="AH157" s="158">
        <f t="shared" si="40"/>
        <v>0</v>
      </c>
      <c r="AI157" s="158">
        <f t="shared" si="40"/>
        <v>0</v>
      </c>
      <c r="AJ157" s="158">
        <f t="shared" si="40"/>
        <v>0</v>
      </c>
      <c r="AK157" s="158">
        <f t="shared" si="40"/>
        <v>0</v>
      </c>
      <c r="AL157" s="158">
        <f t="shared" si="40"/>
        <v>0</v>
      </c>
      <c r="AM157" s="158">
        <f t="shared" si="40"/>
        <v>0</v>
      </c>
    </row>
    <row r="158" spans="3:39" x14ac:dyDescent="0.25">
      <c r="C158" s="28" t="str">
        <f t="shared" ref="C158:C187" si="41">+C104</f>
        <v>Farmaco 21</v>
      </c>
      <c r="D158" s="136">
        <v>0</v>
      </c>
      <c r="E158" s="158">
        <f t="shared" ref="E158:T187" si="42">E104-D104</f>
        <v>4.75</v>
      </c>
      <c r="F158" s="158">
        <f t="shared" si="42"/>
        <v>0</v>
      </c>
      <c r="G158" s="158">
        <f t="shared" si="42"/>
        <v>0</v>
      </c>
      <c r="H158" s="158">
        <f t="shared" si="42"/>
        <v>0</v>
      </c>
      <c r="I158" s="158">
        <f t="shared" si="42"/>
        <v>0</v>
      </c>
      <c r="J158" s="158">
        <f t="shared" si="42"/>
        <v>0</v>
      </c>
      <c r="K158" s="158">
        <f t="shared" si="42"/>
        <v>0</v>
      </c>
      <c r="L158" s="158">
        <f t="shared" si="42"/>
        <v>0</v>
      </c>
      <c r="M158" s="158">
        <f t="shared" si="42"/>
        <v>0</v>
      </c>
      <c r="N158" s="158">
        <f t="shared" si="42"/>
        <v>0</v>
      </c>
      <c r="O158" s="158">
        <f t="shared" si="42"/>
        <v>0</v>
      </c>
      <c r="P158" s="158">
        <f t="shared" si="42"/>
        <v>0</v>
      </c>
      <c r="Q158" s="158">
        <f t="shared" si="42"/>
        <v>0</v>
      </c>
      <c r="R158" s="158">
        <f t="shared" si="42"/>
        <v>0</v>
      </c>
      <c r="S158" s="158">
        <f t="shared" si="42"/>
        <v>0</v>
      </c>
      <c r="T158" s="158">
        <f t="shared" si="42"/>
        <v>0</v>
      </c>
      <c r="U158" s="158">
        <f t="shared" si="40"/>
        <v>0</v>
      </c>
      <c r="V158" s="158">
        <f t="shared" si="40"/>
        <v>0</v>
      </c>
      <c r="W158" s="158">
        <f t="shared" si="40"/>
        <v>0</v>
      </c>
      <c r="X158" s="158">
        <f t="shared" si="40"/>
        <v>0</v>
      </c>
      <c r="Y158" s="158">
        <f t="shared" si="40"/>
        <v>0</v>
      </c>
      <c r="Z158" s="158">
        <f t="shared" si="40"/>
        <v>0</v>
      </c>
      <c r="AA158" s="158">
        <f t="shared" si="40"/>
        <v>0</v>
      </c>
      <c r="AB158" s="158">
        <f t="shared" si="40"/>
        <v>0</v>
      </c>
      <c r="AC158" s="158">
        <f t="shared" si="40"/>
        <v>0</v>
      </c>
      <c r="AD158" s="158">
        <f t="shared" si="40"/>
        <v>0</v>
      </c>
      <c r="AE158" s="158">
        <f t="shared" si="40"/>
        <v>0</v>
      </c>
      <c r="AF158" s="158">
        <f t="shared" si="40"/>
        <v>0</v>
      </c>
      <c r="AG158" s="158">
        <f t="shared" si="40"/>
        <v>0</v>
      </c>
      <c r="AH158" s="158">
        <f t="shared" si="40"/>
        <v>0</v>
      </c>
      <c r="AI158" s="158">
        <f t="shared" si="40"/>
        <v>0</v>
      </c>
      <c r="AJ158" s="158">
        <f t="shared" si="40"/>
        <v>0</v>
      </c>
      <c r="AK158" s="158">
        <f t="shared" si="40"/>
        <v>0</v>
      </c>
      <c r="AL158" s="158">
        <f t="shared" si="40"/>
        <v>0</v>
      </c>
      <c r="AM158" s="158">
        <f t="shared" si="40"/>
        <v>0</v>
      </c>
    </row>
    <row r="159" spans="3:39" x14ac:dyDescent="0.25">
      <c r="C159" s="28" t="str">
        <f t="shared" si="41"/>
        <v>Farmaco 22</v>
      </c>
      <c r="D159" s="136">
        <v>0</v>
      </c>
      <c r="E159" s="158">
        <f t="shared" si="42"/>
        <v>15.2</v>
      </c>
      <c r="F159" s="158">
        <f t="shared" si="40"/>
        <v>0</v>
      </c>
      <c r="G159" s="158">
        <f t="shared" si="40"/>
        <v>0</v>
      </c>
      <c r="H159" s="158">
        <f t="shared" si="40"/>
        <v>0</v>
      </c>
      <c r="I159" s="158">
        <f t="shared" si="40"/>
        <v>0</v>
      </c>
      <c r="J159" s="158">
        <f t="shared" si="40"/>
        <v>0</v>
      </c>
      <c r="K159" s="158">
        <f t="shared" si="40"/>
        <v>0</v>
      </c>
      <c r="L159" s="158">
        <f t="shared" si="40"/>
        <v>0</v>
      </c>
      <c r="M159" s="158">
        <f t="shared" si="40"/>
        <v>0</v>
      </c>
      <c r="N159" s="158">
        <f t="shared" si="40"/>
        <v>0</v>
      </c>
      <c r="O159" s="158">
        <f t="shared" si="40"/>
        <v>0</v>
      </c>
      <c r="P159" s="158">
        <f t="shared" si="40"/>
        <v>0</v>
      </c>
      <c r="Q159" s="158">
        <f t="shared" si="40"/>
        <v>0</v>
      </c>
      <c r="R159" s="158">
        <f t="shared" si="40"/>
        <v>0</v>
      </c>
      <c r="S159" s="158">
        <f t="shared" si="40"/>
        <v>0</v>
      </c>
      <c r="T159" s="158">
        <f t="shared" si="40"/>
        <v>0</v>
      </c>
      <c r="U159" s="158">
        <f t="shared" si="40"/>
        <v>0</v>
      </c>
      <c r="V159" s="158">
        <f t="shared" si="40"/>
        <v>0</v>
      </c>
      <c r="W159" s="158">
        <f t="shared" si="40"/>
        <v>0</v>
      </c>
      <c r="X159" s="158">
        <f t="shared" si="40"/>
        <v>0</v>
      </c>
      <c r="Y159" s="158">
        <f t="shared" si="40"/>
        <v>0</v>
      </c>
      <c r="Z159" s="158">
        <f t="shared" si="40"/>
        <v>0</v>
      </c>
      <c r="AA159" s="158">
        <f t="shared" si="40"/>
        <v>0</v>
      </c>
      <c r="AB159" s="158">
        <f t="shared" si="40"/>
        <v>0</v>
      </c>
      <c r="AC159" s="158">
        <f t="shared" si="40"/>
        <v>0</v>
      </c>
      <c r="AD159" s="158">
        <f t="shared" si="40"/>
        <v>0</v>
      </c>
      <c r="AE159" s="158">
        <f t="shared" si="40"/>
        <v>0</v>
      </c>
      <c r="AF159" s="158">
        <f t="shared" si="40"/>
        <v>0</v>
      </c>
      <c r="AG159" s="158">
        <f t="shared" si="40"/>
        <v>0</v>
      </c>
      <c r="AH159" s="158">
        <f t="shared" si="40"/>
        <v>0</v>
      </c>
      <c r="AI159" s="158">
        <f t="shared" si="40"/>
        <v>0</v>
      </c>
      <c r="AJ159" s="158">
        <f t="shared" si="40"/>
        <v>0</v>
      </c>
      <c r="AK159" s="158">
        <f t="shared" si="40"/>
        <v>0</v>
      </c>
      <c r="AL159" s="158">
        <f t="shared" si="40"/>
        <v>0</v>
      </c>
      <c r="AM159" s="158">
        <f t="shared" si="40"/>
        <v>0</v>
      </c>
    </row>
    <row r="160" spans="3:39" x14ac:dyDescent="0.25">
      <c r="C160" s="28" t="str">
        <f t="shared" si="41"/>
        <v>Farmaco 23</v>
      </c>
      <c r="D160" s="136">
        <v>0</v>
      </c>
      <c r="E160" s="158">
        <f t="shared" si="42"/>
        <v>38</v>
      </c>
      <c r="F160" s="158">
        <f t="shared" si="40"/>
        <v>0</v>
      </c>
      <c r="G160" s="158">
        <f t="shared" si="40"/>
        <v>0</v>
      </c>
      <c r="H160" s="158">
        <f t="shared" si="40"/>
        <v>0</v>
      </c>
      <c r="I160" s="158">
        <f t="shared" si="40"/>
        <v>0</v>
      </c>
      <c r="J160" s="158">
        <f t="shared" si="40"/>
        <v>0</v>
      </c>
      <c r="K160" s="158">
        <f t="shared" si="40"/>
        <v>0</v>
      </c>
      <c r="L160" s="158">
        <f t="shared" si="40"/>
        <v>0</v>
      </c>
      <c r="M160" s="158">
        <f t="shared" si="40"/>
        <v>0</v>
      </c>
      <c r="N160" s="158">
        <f t="shared" si="40"/>
        <v>0</v>
      </c>
      <c r="O160" s="158">
        <f t="shared" si="40"/>
        <v>0</v>
      </c>
      <c r="P160" s="158">
        <f t="shared" si="40"/>
        <v>0</v>
      </c>
      <c r="Q160" s="158">
        <f t="shared" si="40"/>
        <v>0</v>
      </c>
      <c r="R160" s="158">
        <f t="shared" si="40"/>
        <v>0</v>
      </c>
      <c r="S160" s="158">
        <f t="shared" si="40"/>
        <v>0</v>
      </c>
      <c r="T160" s="158">
        <f t="shared" si="40"/>
        <v>0</v>
      </c>
      <c r="U160" s="158">
        <f t="shared" si="40"/>
        <v>0</v>
      </c>
      <c r="V160" s="158">
        <f t="shared" si="40"/>
        <v>0</v>
      </c>
      <c r="W160" s="158">
        <f t="shared" si="40"/>
        <v>0</v>
      </c>
      <c r="X160" s="158">
        <f t="shared" si="40"/>
        <v>0</v>
      </c>
      <c r="Y160" s="158">
        <f t="shared" si="40"/>
        <v>0</v>
      </c>
      <c r="Z160" s="158">
        <f t="shared" si="40"/>
        <v>0</v>
      </c>
      <c r="AA160" s="158">
        <f t="shared" si="40"/>
        <v>0</v>
      </c>
      <c r="AB160" s="158">
        <f t="shared" si="40"/>
        <v>0</v>
      </c>
      <c r="AC160" s="158">
        <f t="shared" si="40"/>
        <v>0</v>
      </c>
      <c r="AD160" s="158">
        <f t="shared" si="40"/>
        <v>0</v>
      </c>
      <c r="AE160" s="158">
        <f t="shared" si="40"/>
        <v>0</v>
      </c>
      <c r="AF160" s="158">
        <f t="shared" si="40"/>
        <v>0</v>
      </c>
      <c r="AG160" s="158">
        <f t="shared" si="40"/>
        <v>0</v>
      </c>
      <c r="AH160" s="158">
        <f t="shared" si="40"/>
        <v>0</v>
      </c>
      <c r="AI160" s="158">
        <f t="shared" si="40"/>
        <v>0</v>
      </c>
      <c r="AJ160" s="158">
        <f t="shared" si="40"/>
        <v>0</v>
      </c>
      <c r="AK160" s="158">
        <f t="shared" si="40"/>
        <v>0</v>
      </c>
      <c r="AL160" s="158">
        <f t="shared" si="40"/>
        <v>0</v>
      </c>
      <c r="AM160" s="158">
        <f t="shared" si="40"/>
        <v>0</v>
      </c>
    </row>
    <row r="161" spans="3:39" x14ac:dyDescent="0.25">
      <c r="C161" s="28" t="str">
        <f t="shared" si="41"/>
        <v>Farmaco 24</v>
      </c>
      <c r="D161" s="136">
        <v>0</v>
      </c>
      <c r="E161" s="158">
        <f t="shared" si="42"/>
        <v>19</v>
      </c>
      <c r="F161" s="158">
        <f t="shared" si="40"/>
        <v>0</v>
      </c>
      <c r="G161" s="158">
        <f t="shared" si="40"/>
        <v>0</v>
      </c>
      <c r="H161" s="158">
        <f t="shared" si="40"/>
        <v>0</v>
      </c>
      <c r="I161" s="158">
        <f t="shared" si="40"/>
        <v>0</v>
      </c>
      <c r="J161" s="158">
        <f t="shared" si="40"/>
        <v>0</v>
      </c>
      <c r="K161" s="158">
        <f t="shared" si="40"/>
        <v>0</v>
      </c>
      <c r="L161" s="158">
        <f t="shared" si="40"/>
        <v>0</v>
      </c>
      <c r="M161" s="158">
        <f t="shared" si="40"/>
        <v>0</v>
      </c>
      <c r="N161" s="158">
        <f t="shared" si="40"/>
        <v>0</v>
      </c>
      <c r="O161" s="158">
        <f t="shared" si="40"/>
        <v>0</v>
      </c>
      <c r="P161" s="158">
        <f t="shared" si="40"/>
        <v>0</v>
      </c>
      <c r="Q161" s="158">
        <f t="shared" si="40"/>
        <v>0</v>
      </c>
      <c r="R161" s="158">
        <f t="shared" si="40"/>
        <v>0</v>
      </c>
      <c r="S161" s="158">
        <f t="shared" si="40"/>
        <v>0</v>
      </c>
      <c r="T161" s="158">
        <f t="shared" si="40"/>
        <v>0</v>
      </c>
      <c r="U161" s="158">
        <f t="shared" si="40"/>
        <v>0</v>
      </c>
      <c r="V161" s="158">
        <f t="shared" si="40"/>
        <v>0</v>
      </c>
      <c r="W161" s="158">
        <f t="shared" si="40"/>
        <v>0</v>
      </c>
      <c r="X161" s="158">
        <f t="shared" si="40"/>
        <v>0</v>
      </c>
      <c r="Y161" s="158">
        <f t="shared" si="40"/>
        <v>0</v>
      </c>
      <c r="Z161" s="158">
        <f t="shared" si="40"/>
        <v>0</v>
      </c>
      <c r="AA161" s="158">
        <f t="shared" si="40"/>
        <v>0</v>
      </c>
      <c r="AB161" s="158">
        <f t="shared" si="40"/>
        <v>0</v>
      </c>
      <c r="AC161" s="158">
        <f t="shared" si="40"/>
        <v>0</v>
      </c>
      <c r="AD161" s="158">
        <f t="shared" si="40"/>
        <v>0</v>
      </c>
      <c r="AE161" s="158">
        <f t="shared" si="40"/>
        <v>0</v>
      </c>
      <c r="AF161" s="158">
        <f t="shared" si="40"/>
        <v>0</v>
      </c>
      <c r="AG161" s="158">
        <f t="shared" si="40"/>
        <v>0</v>
      </c>
      <c r="AH161" s="158">
        <f t="shared" si="40"/>
        <v>0</v>
      </c>
      <c r="AI161" s="158">
        <f t="shared" si="40"/>
        <v>0</v>
      </c>
      <c r="AJ161" s="158">
        <f t="shared" si="40"/>
        <v>0</v>
      </c>
      <c r="AK161" s="158">
        <f t="shared" si="40"/>
        <v>0</v>
      </c>
      <c r="AL161" s="158">
        <f t="shared" si="40"/>
        <v>0</v>
      </c>
      <c r="AM161" s="158">
        <f t="shared" si="40"/>
        <v>0</v>
      </c>
    </row>
    <row r="162" spans="3:39" x14ac:dyDescent="0.25">
      <c r="C162" s="28" t="str">
        <f t="shared" si="41"/>
        <v>Farmaco 25</v>
      </c>
      <c r="D162" s="136">
        <v>0</v>
      </c>
      <c r="E162" s="158">
        <f t="shared" si="42"/>
        <v>7.6</v>
      </c>
      <c r="F162" s="158">
        <f t="shared" si="40"/>
        <v>0</v>
      </c>
      <c r="G162" s="158">
        <f t="shared" si="40"/>
        <v>0</v>
      </c>
      <c r="H162" s="158">
        <f t="shared" si="40"/>
        <v>0</v>
      </c>
      <c r="I162" s="158">
        <f t="shared" si="40"/>
        <v>0</v>
      </c>
      <c r="J162" s="158">
        <f t="shared" si="40"/>
        <v>0</v>
      </c>
      <c r="K162" s="158">
        <f t="shared" si="40"/>
        <v>0</v>
      </c>
      <c r="L162" s="158">
        <f t="shared" si="40"/>
        <v>0</v>
      </c>
      <c r="M162" s="158">
        <f t="shared" si="40"/>
        <v>0</v>
      </c>
      <c r="N162" s="158">
        <f t="shared" si="40"/>
        <v>0</v>
      </c>
      <c r="O162" s="158">
        <f t="shared" si="40"/>
        <v>0</v>
      </c>
      <c r="P162" s="158">
        <f t="shared" si="40"/>
        <v>0</v>
      </c>
      <c r="Q162" s="158">
        <f t="shared" si="40"/>
        <v>0</v>
      </c>
      <c r="R162" s="158">
        <f t="shared" si="40"/>
        <v>0</v>
      </c>
      <c r="S162" s="158">
        <f t="shared" si="40"/>
        <v>0</v>
      </c>
      <c r="T162" s="158">
        <f t="shared" si="40"/>
        <v>0</v>
      </c>
      <c r="U162" s="158">
        <f t="shared" si="40"/>
        <v>0</v>
      </c>
      <c r="V162" s="158">
        <f t="shared" si="40"/>
        <v>0</v>
      </c>
      <c r="W162" s="158">
        <f t="shared" si="40"/>
        <v>0</v>
      </c>
      <c r="X162" s="158">
        <f t="shared" si="40"/>
        <v>0</v>
      </c>
      <c r="Y162" s="158">
        <f t="shared" si="40"/>
        <v>0</v>
      </c>
      <c r="Z162" s="158">
        <f t="shared" si="40"/>
        <v>0</v>
      </c>
      <c r="AA162" s="158">
        <f t="shared" si="40"/>
        <v>0</v>
      </c>
      <c r="AB162" s="158">
        <f t="shared" si="40"/>
        <v>0</v>
      </c>
      <c r="AC162" s="158">
        <f t="shared" si="40"/>
        <v>0</v>
      </c>
      <c r="AD162" s="158">
        <f t="shared" si="40"/>
        <v>0</v>
      </c>
      <c r="AE162" s="158">
        <f t="shared" si="40"/>
        <v>0</v>
      </c>
      <c r="AF162" s="158">
        <f t="shared" si="40"/>
        <v>0</v>
      </c>
      <c r="AG162" s="158">
        <f t="shared" si="40"/>
        <v>0</v>
      </c>
      <c r="AH162" s="158">
        <f t="shared" si="40"/>
        <v>0</v>
      </c>
      <c r="AI162" s="158">
        <f t="shared" si="40"/>
        <v>0</v>
      </c>
      <c r="AJ162" s="158">
        <f t="shared" si="40"/>
        <v>0</v>
      </c>
      <c r="AK162" s="158">
        <f t="shared" si="40"/>
        <v>0</v>
      </c>
      <c r="AL162" s="158">
        <f t="shared" si="40"/>
        <v>0</v>
      </c>
      <c r="AM162" s="158">
        <f t="shared" si="40"/>
        <v>0</v>
      </c>
    </row>
    <row r="163" spans="3:39" x14ac:dyDescent="0.25">
      <c r="C163" s="28" t="str">
        <f t="shared" si="41"/>
        <v>Farmaco 26</v>
      </c>
      <c r="D163" s="136">
        <v>0</v>
      </c>
      <c r="E163" s="158">
        <f t="shared" si="42"/>
        <v>17.099999999999998</v>
      </c>
      <c r="F163" s="158">
        <f t="shared" si="40"/>
        <v>0</v>
      </c>
      <c r="G163" s="158">
        <f t="shared" si="40"/>
        <v>0</v>
      </c>
      <c r="H163" s="158">
        <f t="shared" si="40"/>
        <v>0</v>
      </c>
      <c r="I163" s="158">
        <f t="shared" si="40"/>
        <v>0</v>
      </c>
      <c r="J163" s="158">
        <f t="shared" si="40"/>
        <v>0</v>
      </c>
      <c r="K163" s="158">
        <f t="shared" si="40"/>
        <v>0</v>
      </c>
      <c r="L163" s="158">
        <f t="shared" si="40"/>
        <v>0</v>
      </c>
      <c r="M163" s="158">
        <f t="shared" si="40"/>
        <v>0</v>
      </c>
      <c r="N163" s="158">
        <f t="shared" si="40"/>
        <v>0</v>
      </c>
      <c r="O163" s="158">
        <f t="shared" si="40"/>
        <v>0</v>
      </c>
      <c r="P163" s="158">
        <f t="shared" si="40"/>
        <v>0</v>
      </c>
      <c r="Q163" s="158">
        <f t="shared" si="40"/>
        <v>0</v>
      </c>
      <c r="R163" s="158">
        <f t="shared" si="40"/>
        <v>0</v>
      </c>
      <c r="S163" s="158">
        <f t="shared" si="40"/>
        <v>0</v>
      </c>
      <c r="T163" s="158">
        <f t="shared" si="40"/>
        <v>0</v>
      </c>
      <c r="U163" s="158">
        <f t="shared" si="40"/>
        <v>0</v>
      </c>
      <c r="V163" s="158">
        <f t="shared" si="40"/>
        <v>0</v>
      </c>
      <c r="W163" s="158">
        <f t="shared" si="40"/>
        <v>0</v>
      </c>
      <c r="X163" s="158">
        <f t="shared" si="40"/>
        <v>0</v>
      </c>
      <c r="Y163" s="158">
        <f t="shared" si="40"/>
        <v>0</v>
      </c>
      <c r="Z163" s="158">
        <f t="shared" si="40"/>
        <v>0</v>
      </c>
      <c r="AA163" s="158">
        <f t="shared" si="40"/>
        <v>0</v>
      </c>
      <c r="AB163" s="158">
        <f t="shared" si="40"/>
        <v>0</v>
      </c>
      <c r="AC163" s="158">
        <f t="shared" si="40"/>
        <v>0</v>
      </c>
      <c r="AD163" s="158">
        <f t="shared" si="40"/>
        <v>0</v>
      </c>
      <c r="AE163" s="158">
        <f t="shared" si="40"/>
        <v>0</v>
      </c>
      <c r="AF163" s="158">
        <f t="shared" si="40"/>
        <v>0</v>
      </c>
      <c r="AG163" s="158">
        <f t="shared" si="40"/>
        <v>0</v>
      </c>
      <c r="AH163" s="158">
        <f t="shared" si="40"/>
        <v>0</v>
      </c>
      <c r="AI163" s="158">
        <f t="shared" si="40"/>
        <v>0</v>
      </c>
      <c r="AJ163" s="158">
        <f t="shared" si="40"/>
        <v>0</v>
      </c>
      <c r="AK163" s="158">
        <f t="shared" si="40"/>
        <v>0</v>
      </c>
      <c r="AL163" s="158">
        <f t="shared" si="40"/>
        <v>0</v>
      </c>
      <c r="AM163" s="158">
        <f t="shared" si="40"/>
        <v>0</v>
      </c>
    </row>
    <row r="164" spans="3:39" x14ac:dyDescent="0.25">
      <c r="C164" s="28" t="str">
        <f t="shared" si="41"/>
        <v>Farmaco 27</v>
      </c>
      <c r="D164" s="136">
        <v>0</v>
      </c>
      <c r="E164" s="158">
        <f t="shared" si="42"/>
        <v>28.5</v>
      </c>
      <c r="F164" s="158">
        <f t="shared" si="40"/>
        <v>0</v>
      </c>
      <c r="G164" s="158">
        <f t="shared" si="40"/>
        <v>0</v>
      </c>
      <c r="H164" s="158">
        <f t="shared" si="40"/>
        <v>0</v>
      </c>
      <c r="I164" s="158">
        <f t="shared" si="40"/>
        <v>0</v>
      </c>
      <c r="J164" s="158">
        <f t="shared" si="40"/>
        <v>0</v>
      </c>
      <c r="K164" s="158">
        <f t="shared" si="40"/>
        <v>0</v>
      </c>
      <c r="L164" s="158">
        <f t="shared" si="40"/>
        <v>0</v>
      </c>
      <c r="M164" s="158">
        <f t="shared" si="40"/>
        <v>0</v>
      </c>
      <c r="N164" s="158">
        <f t="shared" si="40"/>
        <v>0</v>
      </c>
      <c r="O164" s="158">
        <f t="shared" si="40"/>
        <v>0</v>
      </c>
      <c r="P164" s="158">
        <f t="shared" si="40"/>
        <v>0</v>
      </c>
      <c r="Q164" s="158">
        <f t="shared" si="40"/>
        <v>0</v>
      </c>
      <c r="R164" s="158">
        <f t="shared" si="40"/>
        <v>0</v>
      </c>
      <c r="S164" s="158">
        <f t="shared" si="40"/>
        <v>0</v>
      </c>
      <c r="T164" s="158">
        <f t="shared" si="40"/>
        <v>0</v>
      </c>
      <c r="U164" s="158">
        <f t="shared" si="40"/>
        <v>0</v>
      </c>
      <c r="V164" s="158">
        <f t="shared" si="40"/>
        <v>0</v>
      </c>
      <c r="W164" s="158">
        <f t="shared" si="40"/>
        <v>0</v>
      </c>
      <c r="X164" s="158">
        <f t="shared" si="40"/>
        <v>0</v>
      </c>
      <c r="Y164" s="158">
        <f t="shared" si="40"/>
        <v>0</v>
      </c>
      <c r="Z164" s="158">
        <f t="shared" si="40"/>
        <v>0</v>
      </c>
      <c r="AA164" s="158">
        <f t="shared" si="40"/>
        <v>0</v>
      </c>
      <c r="AB164" s="158">
        <f t="shared" si="40"/>
        <v>0</v>
      </c>
      <c r="AC164" s="158">
        <f t="shared" si="40"/>
        <v>0</v>
      </c>
      <c r="AD164" s="158">
        <f t="shared" si="40"/>
        <v>0</v>
      </c>
      <c r="AE164" s="158">
        <f t="shared" si="40"/>
        <v>0</v>
      </c>
      <c r="AF164" s="158">
        <f t="shared" si="40"/>
        <v>0</v>
      </c>
      <c r="AG164" s="158">
        <f t="shared" si="40"/>
        <v>0</v>
      </c>
      <c r="AH164" s="158">
        <f t="shared" si="40"/>
        <v>0</v>
      </c>
      <c r="AI164" s="158">
        <f t="shared" si="40"/>
        <v>0</v>
      </c>
      <c r="AJ164" s="158">
        <f t="shared" si="40"/>
        <v>0</v>
      </c>
      <c r="AK164" s="158">
        <f t="shared" si="40"/>
        <v>0</v>
      </c>
      <c r="AL164" s="158">
        <f t="shared" ref="F164:AM172" si="43">AL110-AK110</f>
        <v>0</v>
      </c>
      <c r="AM164" s="158">
        <f t="shared" si="43"/>
        <v>0</v>
      </c>
    </row>
    <row r="165" spans="3:39" x14ac:dyDescent="0.25">
      <c r="C165" s="28" t="str">
        <f t="shared" si="41"/>
        <v>Farmaco 28</v>
      </c>
      <c r="D165" s="136">
        <v>0</v>
      </c>
      <c r="E165" s="158">
        <f t="shared" si="42"/>
        <v>32.299999999999997</v>
      </c>
      <c r="F165" s="158">
        <f t="shared" si="43"/>
        <v>0</v>
      </c>
      <c r="G165" s="158">
        <f t="shared" si="43"/>
        <v>0</v>
      </c>
      <c r="H165" s="158">
        <f t="shared" si="43"/>
        <v>0</v>
      </c>
      <c r="I165" s="158">
        <f t="shared" si="43"/>
        <v>0</v>
      </c>
      <c r="J165" s="158">
        <f t="shared" si="43"/>
        <v>0</v>
      </c>
      <c r="K165" s="158">
        <f t="shared" si="43"/>
        <v>0</v>
      </c>
      <c r="L165" s="158">
        <f t="shared" si="43"/>
        <v>0</v>
      </c>
      <c r="M165" s="158">
        <f t="shared" si="43"/>
        <v>0</v>
      </c>
      <c r="N165" s="158">
        <f t="shared" si="43"/>
        <v>0</v>
      </c>
      <c r="O165" s="158">
        <f t="shared" si="43"/>
        <v>0</v>
      </c>
      <c r="P165" s="158">
        <f t="shared" si="43"/>
        <v>0</v>
      </c>
      <c r="Q165" s="158">
        <f t="shared" si="43"/>
        <v>0</v>
      </c>
      <c r="R165" s="158">
        <f t="shared" si="43"/>
        <v>0</v>
      </c>
      <c r="S165" s="158">
        <f t="shared" si="43"/>
        <v>0</v>
      </c>
      <c r="T165" s="158">
        <f t="shared" si="43"/>
        <v>0</v>
      </c>
      <c r="U165" s="158">
        <f t="shared" si="43"/>
        <v>0</v>
      </c>
      <c r="V165" s="158">
        <f t="shared" si="43"/>
        <v>0</v>
      </c>
      <c r="W165" s="158">
        <f t="shared" si="43"/>
        <v>0</v>
      </c>
      <c r="X165" s="158">
        <f t="shared" si="43"/>
        <v>0</v>
      </c>
      <c r="Y165" s="158">
        <f t="shared" si="43"/>
        <v>0</v>
      </c>
      <c r="Z165" s="158">
        <f t="shared" si="43"/>
        <v>0</v>
      </c>
      <c r="AA165" s="158">
        <f t="shared" si="43"/>
        <v>0</v>
      </c>
      <c r="AB165" s="158">
        <f t="shared" si="43"/>
        <v>0</v>
      </c>
      <c r="AC165" s="158">
        <f t="shared" si="43"/>
        <v>0</v>
      </c>
      <c r="AD165" s="158">
        <f t="shared" si="43"/>
        <v>0</v>
      </c>
      <c r="AE165" s="158">
        <f t="shared" si="43"/>
        <v>0</v>
      </c>
      <c r="AF165" s="158">
        <f t="shared" si="43"/>
        <v>0</v>
      </c>
      <c r="AG165" s="158">
        <f t="shared" si="43"/>
        <v>0</v>
      </c>
      <c r="AH165" s="158">
        <f t="shared" si="43"/>
        <v>0</v>
      </c>
      <c r="AI165" s="158">
        <f t="shared" si="43"/>
        <v>0</v>
      </c>
      <c r="AJ165" s="158">
        <f t="shared" si="43"/>
        <v>0</v>
      </c>
      <c r="AK165" s="158">
        <f t="shared" si="43"/>
        <v>0</v>
      </c>
      <c r="AL165" s="158">
        <f t="shared" si="43"/>
        <v>0</v>
      </c>
      <c r="AM165" s="158">
        <f t="shared" si="43"/>
        <v>0</v>
      </c>
    </row>
    <row r="166" spans="3:39" x14ac:dyDescent="0.25">
      <c r="C166" s="28" t="str">
        <f t="shared" si="41"/>
        <v>Farmaco 29</v>
      </c>
      <c r="D166" s="136">
        <v>0</v>
      </c>
      <c r="E166" s="158">
        <f t="shared" si="42"/>
        <v>25.650000000000002</v>
      </c>
      <c r="F166" s="158">
        <f t="shared" si="43"/>
        <v>0</v>
      </c>
      <c r="G166" s="158">
        <f t="shared" si="43"/>
        <v>0</v>
      </c>
      <c r="H166" s="158">
        <f t="shared" si="43"/>
        <v>0</v>
      </c>
      <c r="I166" s="158">
        <f t="shared" si="43"/>
        <v>0</v>
      </c>
      <c r="J166" s="158">
        <f t="shared" si="43"/>
        <v>0</v>
      </c>
      <c r="K166" s="158">
        <f t="shared" si="43"/>
        <v>0</v>
      </c>
      <c r="L166" s="158">
        <f t="shared" si="43"/>
        <v>0</v>
      </c>
      <c r="M166" s="158">
        <f t="shared" si="43"/>
        <v>0</v>
      </c>
      <c r="N166" s="158">
        <f t="shared" si="43"/>
        <v>0</v>
      </c>
      <c r="O166" s="158">
        <f t="shared" si="43"/>
        <v>0</v>
      </c>
      <c r="P166" s="158">
        <f t="shared" si="43"/>
        <v>0</v>
      </c>
      <c r="Q166" s="158">
        <f t="shared" si="43"/>
        <v>0</v>
      </c>
      <c r="R166" s="158">
        <f t="shared" si="43"/>
        <v>0</v>
      </c>
      <c r="S166" s="158">
        <f t="shared" si="43"/>
        <v>0</v>
      </c>
      <c r="T166" s="158">
        <f t="shared" si="43"/>
        <v>0</v>
      </c>
      <c r="U166" s="158">
        <f t="shared" si="43"/>
        <v>0</v>
      </c>
      <c r="V166" s="158">
        <f t="shared" si="43"/>
        <v>0</v>
      </c>
      <c r="W166" s="158">
        <f t="shared" si="43"/>
        <v>0</v>
      </c>
      <c r="X166" s="158">
        <f t="shared" si="43"/>
        <v>0</v>
      </c>
      <c r="Y166" s="158">
        <f t="shared" si="43"/>
        <v>0</v>
      </c>
      <c r="Z166" s="158">
        <f t="shared" si="43"/>
        <v>0</v>
      </c>
      <c r="AA166" s="158">
        <f t="shared" si="43"/>
        <v>0</v>
      </c>
      <c r="AB166" s="158">
        <f t="shared" si="43"/>
        <v>0</v>
      </c>
      <c r="AC166" s="158">
        <f t="shared" si="43"/>
        <v>0</v>
      </c>
      <c r="AD166" s="158">
        <f t="shared" si="43"/>
        <v>0</v>
      </c>
      <c r="AE166" s="158">
        <f t="shared" si="43"/>
        <v>0</v>
      </c>
      <c r="AF166" s="158">
        <f t="shared" si="43"/>
        <v>0</v>
      </c>
      <c r="AG166" s="158">
        <f t="shared" si="43"/>
        <v>0</v>
      </c>
      <c r="AH166" s="158">
        <f t="shared" si="43"/>
        <v>0</v>
      </c>
      <c r="AI166" s="158">
        <f t="shared" si="43"/>
        <v>0</v>
      </c>
      <c r="AJ166" s="158">
        <f t="shared" si="43"/>
        <v>0</v>
      </c>
      <c r="AK166" s="158">
        <f t="shared" si="43"/>
        <v>0</v>
      </c>
      <c r="AL166" s="158">
        <f t="shared" si="43"/>
        <v>0</v>
      </c>
      <c r="AM166" s="158">
        <f t="shared" si="43"/>
        <v>0</v>
      </c>
    </row>
    <row r="167" spans="3:39" x14ac:dyDescent="0.25">
      <c r="C167" s="28" t="str">
        <f t="shared" si="41"/>
        <v>Farmaco 30</v>
      </c>
      <c r="D167" s="136">
        <v>0</v>
      </c>
      <c r="E167" s="158">
        <f t="shared" si="42"/>
        <v>20.9</v>
      </c>
      <c r="F167" s="158">
        <f t="shared" si="43"/>
        <v>0</v>
      </c>
      <c r="G167" s="158">
        <f t="shared" si="43"/>
        <v>0</v>
      </c>
      <c r="H167" s="158">
        <f t="shared" si="43"/>
        <v>0</v>
      </c>
      <c r="I167" s="158">
        <f t="shared" si="43"/>
        <v>0</v>
      </c>
      <c r="J167" s="158">
        <f t="shared" si="43"/>
        <v>0</v>
      </c>
      <c r="K167" s="158">
        <f t="shared" si="43"/>
        <v>0</v>
      </c>
      <c r="L167" s="158">
        <f t="shared" si="43"/>
        <v>0</v>
      </c>
      <c r="M167" s="158">
        <f t="shared" si="43"/>
        <v>0</v>
      </c>
      <c r="N167" s="158">
        <f t="shared" si="43"/>
        <v>0</v>
      </c>
      <c r="O167" s="158">
        <f t="shared" si="43"/>
        <v>0</v>
      </c>
      <c r="P167" s="158">
        <f t="shared" si="43"/>
        <v>0</v>
      </c>
      <c r="Q167" s="158">
        <f t="shared" si="43"/>
        <v>0</v>
      </c>
      <c r="R167" s="158">
        <f t="shared" si="43"/>
        <v>0</v>
      </c>
      <c r="S167" s="158">
        <f t="shared" si="43"/>
        <v>0</v>
      </c>
      <c r="T167" s="158">
        <f t="shared" si="43"/>
        <v>0</v>
      </c>
      <c r="U167" s="158">
        <f t="shared" si="43"/>
        <v>0</v>
      </c>
      <c r="V167" s="158">
        <f t="shared" si="43"/>
        <v>0</v>
      </c>
      <c r="W167" s="158">
        <f t="shared" si="43"/>
        <v>0</v>
      </c>
      <c r="X167" s="158">
        <f t="shared" si="43"/>
        <v>0</v>
      </c>
      <c r="Y167" s="158">
        <f t="shared" si="43"/>
        <v>0</v>
      </c>
      <c r="Z167" s="158">
        <f t="shared" si="43"/>
        <v>0</v>
      </c>
      <c r="AA167" s="158">
        <f t="shared" si="43"/>
        <v>0</v>
      </c>
      <c r="AB167" s="158">
        <f t="shared" si="43"/>
        <v>0</v>
      </c>
      <c r="AC167" s="158">
        <f t="shared" si="43"/>
        <v>0</v>
      </c>
      <c r="AD167" s="158">
        <f t="shared" si="43"/>
        <v>0</v>
      </c>
      <c r="AE167" s="158">
        <f t="shared" si="43"/>
        <v>0</v>
      </c>
      <c r="AF167" s="158">
        <f t="shared" si="43"/>
        <v>0</v>
      </c>
      <c r="AG167" s="158">
        <f t="shared" si="43"/>
        <v>0</v>
      </c>
      <c r="AH167" s="158">
        <f t="shared" si="43"/>
        <v>0</v>
      </c>
      <c r="AI167" s="158">
        <f t="shared" si="43"/>
        <v>0</v>
      </c>
      <c r="AJ167" s="158">
        <f t="shared" si="43"/>
        <v>0</v>
      </c>
      <c r="AK167" s="158">
        <f t="shared" si="43"/>
        <v>0</v>
      </c>
      <c r="AL167" s="158">
        <f t="shared" si="43"/>
        <v>0</v>
      </c>
      <c r="AM167" s="158">
        <f t="shared" si="43"/>
        <v>0</v>
      </c>
    </row>
    <row r="168" spans="3:39" x14ac:dyDescent="0.25">
      <c r="C168" s="28" t="str">
        <f t="shared" si="41"/>
        <v>Farmaco 31</v>
      </c>
      <c r="D168" s="136">
        <v>0</v>
      </c>
      <c r="E168" s="158">
        <f t="shared" si="42"/>
        <v>23.654999999999998</v>
      </c>
      <c r="F168" s="158">
        <f t="shared" si="43"/>
        <v>0</v>
      </c>
      <c r="G168" s="158">
        <f t="shared" si="43"/>
        <v>0</v>
      </c>
      <c r="H168" s="158">
        <f t="shared" si="43"/>
        <v>0</v>
      </c>
      <c r="I168" s="158">
        <f t="shared" si="43"/>
        <v>0</v>
      </c>
      <c r="J168" s="158">
        <f t="shared" si="43"/>
        <v>0</v>
      </c>
      <c r="K168" s="158">
        <f t="shared" si="43"/>
        <v>0</v>
      </c>
      <c r="L168" s="158">
        <f t="shared" si="43"/>
        <v>0</v>
      </c>
      <c r="M168" s="158">
        <f t="shared" si="43"/>
        <v>0</v>
      </c>
      <c r="N168" s="158">
        <f t="shared" si="43"/>
        <v>0</v>
      </c>
      <c r="O168" s="158">
        <f t="shared" si="43"/>
        <v>0</v>
      </c>
      <c r="P168" s="158">
        <f t="shared" si="43"/>
        <v>0</v>
      </c>
      <c r="Q168" s="158">
        <f t="shared" si="43"/>
        <v>0</v>
      </c>
      <c r="R168" s="158">
        <f t="shared" si="43"/>
        <v>0</v>
      </c>
      <c r="S168" s="158">
        <f t="shared" si="43"/>
        <v>0</v>
      </c>
      <c r="T168" s="158">
        <f t="shared" si="43"/>
        <v>0</v>
      </c>
      <c r="U168" s="158">
        <f t="shared" si="43"/>
        <v>0</v>
      </c>
      <c r="V168" s="158">
        <f t="shared" si="43"/>
        <v>0</v>
      </c>
      <c r="W168" s="158">
        <f t="shared" si="43"/>
        <v>0</v>
      </c>
      <c r="X168" s="158">
        <f t="shared" si="43"/>
        <v>0</v>
      </c>
      <c r="Y168" s="158">
        <f t="shared" si="43"/>
        <v>0</v>
      </c>
      <c r="Z168" s="158">
        <f t="shared" si="43"/>
        <v>0</v>
      </c>
      <c r="AA168" s="158">
        <f t="shared" si="43"/>
        <v>0</v>
      </c>
      <c r="AB168" s="158">
        <f t="shared" si="43"/>
        <v>0</v>
      </c>
      <c r="AC168" s="158">
        <f t="shared" si="43"/>
        <v>0</v>
      </c>
      <c r="AD168" s="158">
        <f t="shared" si="43"/>
        <v>0</v>
      </c>
      <c r="AE168" s="158">
        <f t="shared" si="43"/>
        <v>0</v>
      </c>
      <c r="AF168" s="158">
        <f t="shared" si="43"/>
        <v>0</v>
      </c>
      <c r="AG168" s="158">
        <f t="shared" si="43"/>
        <v>0</v>
      </c>
      <c r="AH168" s="158">
        <f t="shared" si="43"/>
        <v>0</v>
      </c>
      <c r="AI168" s="158">
        <f t="shared" si="43"/>
        <v>0</v>
      </c>
      <c r="AJ168" s="158">
        <f t="shared" si="43"/>
        <v>0</v>
      </c>
      <c r="AK168" s="158">
        <f t="shared" si="43"/>
        <v>0</v>
      </c>
      <c r="AL168" s="158">
        <f t="shared" si="43"/>
        <v>0</v>
      </c>
      <c r="AM168" s="158">
        <f t="shared" si="43"/>
        <v>0</v>
      </c>
    </row>
    <row r="169" spans="3:39" x14ac:dyDescent="0.25">
      <c r="C169" s="28" t="str">
        <f t="shared" si="41"/>
        <v>Farmaco 32</v>
      </c>
      <c r="D169" s="136">
        <v>0</v>
      </c>
      <c r="E169" s="158">
        <f t="shared" si="42"/>
        <v>13.3</v>
      </c>
      <c r="F169" s="158">
        <f t="shared" si="43"/>
        <v>0</v>
      </c>
      <c r="G169" s="158">
        <f t="shared" si="43"/>
        <v>0</v>
      </c>
      <c r="H169" s="158">
        <f t="shared" si="43"/>
        <v>0</v>
      </c>
      <c r="I169" s="158">
        <f t="shared" si="43"/>
        <v>0</v>
      </c>
      <c r="J169" s="158">
        <f t="shared" si="43"/>
        <v>0</v>
      </c>
      <c r="K169" s="158">
        <f t="shared" si="43"/>
        <v>0</v>
      </c>
      <c r="L169" s="158">
        <f t="shared" si="43"/>
        <v>0</v>
      </c>
      <c r="M169" s="158">
        <f t="shared" si="43"/>
        <v>0</v>
      </c>
      <c r="N169" s="158">
        <f t="shared" si="43"/>
        <v>0</v>
      </c>
      <c r="O169" s="158">
        <f t="shared" si="43"/>
        <v>0</v>
      </c>
      <c r="P169" s="158">
        <f t="shared" si="43"/>
        <v>0</v>
      </c>
      <c r="Q169" s="158">
        <f t="shared" si="43"/>
        <v>0</v>
      </c>
      <c r="R169" s="158">
        <f t="shared" si="43"/>
        <v>0</v>
      </c>
      <c r="S169" s="158">
        <f t="shared" si="43"/>
        <v>0</v>
      </c>
      <c r="T169" s="158">
        <f t="shared" si="43"/>
        <v>0</v>
      </c>
      <c r="U169" s="158">
        <f t="shared" si="43"/>
        <v>0</v>
      </c>
      <c r="V169" s="158">
        <f t="shared" si="43"/>
        <v>0</v>
      </c>
      <c r="W169" s="158">
        <f t="shared" si="43"/>
        <v>0</v>
      </c>
      <c r="X169" s="158">
        <f t="shared" si="43"/>
        <v>0</v>
      </c>
      <c r="Y169" s="158">
        <f t="shared" si="43"/>
        <v>0</v>
      </c>
      <c r="Z169" s="158">
        <f t="shared" si="43"/>
        <v>0</v>
      </c>
      <c r="AA169" s="158">
        <f t="shared" si="43"/>
        <v>0</v>
      </c>
      <c r="AB169" s="158">
        <f t="shared" si="43"/>
        <v>0</v>
      </c>
      <c r="AC169" s="158">
        <f t="shared" si="43"/>
        <v>0</v>
      </c>
      <c r="AD169" s="158">
        <f t="shared" si="43"/>
        <v>0</v>
      </c>
      <c r="AE169" s="158">
        <f t="shared" si="43"/>
        <v>0</v>
      </c>
      <c r="AF169" s="158">
        <f t="shared" si="43"/>
        <v>0</v>
      </c>
      <c r="AG169" s="158">
        <f t="shared" si="43"/>
        <v>0</v>
      </c>
      <c r="AH169" s="158">
        <f t="shared" si="43"/>
        <v>0</v>
      </c>
      <c r="AI169" s="158">
        <f t="shared" si="43"/>
        <v>0</v>
      </c>
      <c r="AJ169" s="158">
        <f t="shared" si="43"/>
        <v>0</v>
      </c>
      <c r="AK169" s="158">
        <f t="shared" si="43"/>
        <v>0</v>
      </c>
      <c r="AL169" s="158">
        <f t="shared" si="43"/>
        <v>0</v>
      </c>
      <c r="AM169" s="158">
        <f t="shared" si="43"/>
        <v>0</v>
      </c>
    </row>
    <row r="170" spans="3:39" x14ac:dyDescent="0.25">
      <c r="C170" s="28" t="str">
        <f t="shared" si="41"/>
        <v>Farmaco 33</v>
      </c>
      <c r="D170" s="136">
        <v>0</v>
      </c>
      <c r="E170" s="158">
        <f t="shared" si="42"/>
        <v>11.4</v>
      </c>
      <c r="F170" s="158">
        <f t="shared" si="43"/>
        <v>0</v>
      </c>
      <c r="G170" s="158">
        <f t="shared" si="43"/>
        <v>0</v>
      </c>
      <c r="H170" s="158">
        <f t="shared" si="43"/>
        <v>0</v>
      </c>
      <c r="I170" s="158">
        <f t="shared" si="43"/>
        <v>0</v>
      </c>
      <c r="J170" s="158">
        <f t="shared" si="43"/>
        <v>0</v>
      </c>
      <c r="K170" s="158">
        <f t="shared" si="43"/>
        <v>0</v>
      </c>
      <c r="L170" s="158">
        <f t="shared" si="43"/>
        <v>0</v>
      </c>
      <c r="M170" s="158">
        <f t="shared" si="43"/>
        <v>0</v>
      </c>
      <c r="N170" s="158">
        <f t="shared" si="43"/>
        <v>0</v>
      </c>
      <c r="O170" s="158">
        <f t="shared" si="43"/>
        <v>0</v>
      </c>
      <c r="P170" s="158">
        <f t="shared" si="43"/>
        <v>0</v>
      </c>
      <c r="Q170" s="158">
        <f t="shared" si="43"/>
        <v>0</v>
      </c>
      <c r="R170" s="158">
        <f t="shared" si="43"/>
        <v>0</v>
      </c>
      <c r="S170" s="158">
        <f t="shared" si="43"/>
        <v>0</v>
      </c>
      <c r="T170" s="158">
        <f t="shared" si="43"/>
        <v>0</v>
      </c>
      <c r="U170" s="158">
        <f t="shared" si="43"/>
        <v>0</v>
      </c>
      <c r="V170" s="158">
        <f t="shared" si="43"/>
        <v>0</v>
      </c>
      <c r="W170" s="158">
        <f t="shared" si="43"/>
        <v>0</v>
      </c>
      <c r="X170" s="158">
        <f t="shared" si="43"/>
        <v>0</v>
      </c>
      <c r="Y170" s="158">
        <f t="shared" si="43"/>
        <v>0</v>
      </c>
      <c r="Z170" s="158">
        <f t="shared" si="43"/>
        <v>0</v>
      </c>
      <c r="AA170" s="158">
        <f t="shared" si="43"/>
        <v>0</v>
      </c>
      <c r="AB170" s="158">
        <f t="shared" si="43"/>
        <v>0</v>
      </c>
      <c r="AC170" s="158">
        <f t="shared" si="43"/>
        <v>0</v>
      </c>
      <c r="AD170" s="158">
        <f t="shared" si="43"/>
        <v>0</v>
      </c>
      <c r="AE170" s="158">
        <f t="shared" si="43"/>
        <v>0</v>
      </c>
      <c r="AF170" s="158">
        <f t="shared" si="43"/>
        <v>0</v>
      </c>
      <c r="AG170" s="158">
        <f t="shared" si="43"/>
        <v>0</v>
      </c>
      <c r="AH170" s="158">
        <f t="shared" si="43"/>
        <v>0</v>
      </c>
      <c r="AI170" s="158">
        <f t="shared" si="43"/>
        <v>0</v>
      </c>
      <c r="AJ170" s="158">
        <f t="shared" si="43"/>
        <v>0</v>
      </c>
      <c r="AK170" s="158">
        <f t="shared" si="43"/>
        <v>0</v>
      </c>
      <c r="AL170" s="158">
        <f t="shared" si="43"/>
        <v>0</v>
      </c>
      <c r="AM170" s="158">
        <f t="shared" si="43"/>
        <v>0</v>
      </c>
    </row>
    <row r="171" spans="3:39" x14ac:dyDescent="0.25">
      <c r="C171" s="28" t="str">
        <f t="shared" si="41"/>
        <v>Farmaco 34</v>
      </c>
      <c r="D171" s="136">
        <v>0</v>
      </c>
      <c r="E171" s="158">
        <f t="shared" si="42"/>
        <v>5.7</v>
      </c>
      <c r="F171" s="158">
        <f t="shared" si="43"/>
        <v>0</v>
      </c>
      <c r="G171" s="158">
        <f t="shared" si="43"/>
        <v>0</v>
      </c>
      <c r="H171" s="158">
        <f t="shared" si="43"/>
        <v>0</v>
      </c>
      <c r="I171" s="158">
        <f t="shared" si="43"/>
        <v>0</v>
      </c>
      <c r="J171" s="158">
        <f t="shared" si="43"/>
        <v>0</v>
      </c>
      <c r="K171" s="158">
        <f t="shared" si="43"/>
        <v>0</v>
      </c>
      <c r="L171" s="158">
        <f t="shared" si="43"/>
        <v>0</v>
      </c>
      <c r="M171" s="158">
        <f t="shared" si="43"/>
        <v>0</v>
      </c>
      <c r="N171" s="158">
        <f t="shared" si="43"/>
        <v>0</v>
      </c>
      <c r="O171" s="158">
        <f t="shared" si="43"/>
        <v>0</v>
      </c>
      <c r="P171" s="158">
        <f t="shared" si="43"/>
        <v>0</v>
      </c>
      <c r="Q171" s="158">
        <f t="shared" si="43"/>
        <v>0</v>
      </c>
      <c r="R171" s="158">
        <f t="shared" si="43"/>
        <v>0</v>
      </c>
      <c r="S171" s="158">
        <f t="shared" si="43"/>
        <v>0</v>
      </c>
      <c r="T171" s="158">
        <f t="shared" si="43"/>
        <v>0</v>
      </c>
      <c r="U171" s="158">
        <f t="shared" si="43"/>
        <v>0</v>
      </c>
      <c r="V171" s="158">
        <f t="shared" si="43"/>
        <v>0</v>
      </c>
      <c r="W171" s="158">
        <f t="shared" si="43"/>
        <v>0</v>
      </c>
      <c r="X171" s="158">
        <f t="shared" si="43"/>
        <v>0</v>
      </c>
      <c r="Y171" s="158">
        <f t="shared" si="43"/>
        <v>0</v>
      </c>
      <c r="Z171" s="158">
        <f t="shared" si="43"/>
        <v>0</v>
      </c>
      <c r="AA171" s="158">
        <f t="shared" si="43"/>
        <v>0</v>
      </c>
      <c r="AB171" s="158">
        <f t="shared" si="43"/>
        <v>0</v>
      </c>
      <c r="AC171" s="158">
        <f t="shared" si="43"/>
        <v>0</v>
      </c>
      <c r="AD171" s="158">
        <f t="shared" si="43"/>
        <v>0</v>
      </c>
      <c r="AE171" s="158">
        <f t="shared" si="43"/>
        <v>0</v>
      </c>
      <c r="AF171" s="158">
        <f t="shared" si="43"/>
        <v>0</v>
      </c>
      <c r="AG171" s="158">
        <f t="shared" si="43"/>
        <v>0</v>
      </c>
      <c r="AH171" s="158">
        <f t="shared" si="43"/>
        <v>0</v>
      </c>
      <c r="AI171" s="158">
        <f t="shared" si="43"/>
        <v>0</v>
      </c>
      <c r="AJ171" s="158">
        <f t="shared" si="43"/>
        <v>0</v>
      </c>
      <c r="AK171" s="158">
        <f t="shared" si="43"/>
        <v>0</v>
      </c>
      <c r="AL171" s="158">
        <f t="shared" si="43"/>
        <v>0</v>
      </c>
      <c r="AM171" s="158">
        <f t="shared" si="43"/>
        <v>0</v>
      </c>
    </row>
    <row r="172" spans="3:39" x14ac:dyDescent="0.25">
      <c r="C172" s="28" t="str">
        <f t="shared" si="41"/>
        <v>Farmaco 35</v>
      </c>
      <c r="D172" s="136">
        <v>0</v>
      </c>
      <c r="E172" s="158">
        <f t="shared" si="42"/>
        <v>18.05</v>
      </c>
      <c r="F172" s="158">
        <f t="shared" si="43"/>
        <v>0</v>
      </c>
      <c r="G172" s="158">
        <f t="shared" si="43"/>
        <v>0</v>
      </c>
      <c r="H172" s="158">
        <f t="shared" si="43"/>
        <v>0</v>
      </c>
      <c r="I172" s="158">
        <f t="shared" si="43"/>
        <v>0</v>
      </c>
      <c r="J172" s="158">
        <f t="shared" si="43"/>
        <v>0</v>
      </c>
      <c r="K172" s="158">
        <f t="shared" si="43"/>
        <v>0</v>
      </c>
      <c r="L172" s="158">
        <f t="shared" si="43"/>
        <v>0</v>
      </c>
      <c r="M172" s="158">
        <f t="shared" si="43"/>
        <v>0</v>
      </c>
      <c r="N172" s="158">
        <f t="shared" si="43"/>
        <v>0</v>
      </c>
      <c r="O172" s="158">
        <f t="shared" si="43"/>
        <v>0</v>
      </c>
      <c r="P172" s="158">
        <f t="shared" si="43"/>
        <v>0</v>
      </c>
      <c r="Q172" s="158">
        <f t="shared" si="43"/>
        <v>0</v>
      </c>
      <c r="R172" s="158">
        <f t="shared" si="43"/>
        <v>0</v>
      </c>
      <c r="S172" s="158">
        <f t="shared" si="43"/>
        <v>0</v>
      </c>
      <c r="T172" s="158">
        <f t="shared" si="43"/>
        <v>0</v>
      </c>
      <c r="U172" s="158">
        <f t="shared" ref="F172:AM179" si="44">U118-T118</f>
        <v>0</v>
      </c>
      <c r="V172" s="158">
        <f t="shared" si="44"/>
        <v>0</v>
      </c>
      <c r="W172" s="158">
        <f t="shared" si="44"/>
        <v>0</v>
      </c>
      <c r="X172" s="158">
        <f t="shared" si="44"/>
        <v>0</v>
      </c>
      <c r="Y172" s="158">
        <f t="shared" si="44"/>
        <v>0</v>
      </c>
      <c r="Z172" s="158">
        <f t="shared" si="44"/>
        <v>0</v>
      </c>
      <c r="AA172" s="158">
        <f t="shared" si="44"/>
        <v>0</v>
      </c>
      <c r="AB172" s="158">
        <f t="shared" si="44"/>
        <v>0</v>
      </c>
      <c r="AC172" s="158">
        <f t="shared" si="44"/>
        <v>0</v>
      </c>
      <c r="AD172" s="158">
        <f t="shared" si="44"/>
        <v>0</v>
      </c>
      <c r="AE172" s="158">
        <f t="shared" si="44"/>
        <v>0</v>
      </c>
      <c r="AF172" s="158">
        <f t="shared" si="44"/>
        <v>0</v>
      </c>
      <c r="AG172" s="158">
        <f t="shared" si="44"/>
        <v>0</v>
      </c>
      <c r="AH172" s="158">
        <f t="shared" si="44"/>
        <v>0</v>
      </c>
      <c r="AI172" s="158">
        <f t="shared" si="44"/>
        <v>0</v>
      </c>
      <c r="AJ172" s="158">
        <f t="shared" si="44"/>
        <v>0</v>
      </c>
      <c r="AK172" s="158">
        <f t="shared" si="44"/>
        <v>0</v>
      </c>
      <c r="AL172" s="158">
        <f t="shared" si="44"/>
        <v>0</v>
      </c>
      <c r="AM172" s="158">
        <f t="shared" si="44"/>
        <v>0</v>
      </c>
    </row>
    <row r="173" spans="3:39" x14ac:dyDescent="0.25">
      <c r="C173" s="28" t="str">
        <f t="shared" si="41"/>
        <v>Farmaco 36</v>
      </c>
      <c r="D173" s="136">
        <v>0</v>
      </c>
      <c r="E173" s="158">
        <f t="shared" si="42"/>
        <v>4.75</v>
      </c>
      <c r="F173" s="158">
        <f t="shared" si="44"/>
        <v>0</v>
      </c>
      <c r="G173" s="158">
        <f t="shared" si="44"/>
        <v>0</v>
      </c>
      <c r="H173" s="158">
        <f t="shared" si="44"/>
        <v>0</v>
      </c>
      <c r="I173" s="158">
        <f t="shared" si="44"/>
        <v>0</v>
      </c>
      <c r="J173" s="158">
        <f t="shared" si="44"/>
        <v>0</v>
      </c>
      <c r="K173" s="158">
        <f t="shared" si="44"/>
        <v>0</v>
      </c>
      <c r="L173" s="158">
        <f t="shared" si="44"/>
        <v>0</v>
      </c>
      <c r="M173" s="158">
        <f t="shared" si="44"/>
        <v>0</v>
      </c>
      <c r="N173" s="158">
        <f t="shared" si="44"/>
        <v>0</v>
      </c>
      <c r="O173" s="158">
        <f t="shared" si="44"/>
        <v>0</v>
      </c>
      <c r="P173" s="158">
        <f t="shared" si="44"/>
        <v>0</v>
      </c>
      <c r="Q173" s="158">
        <f t="shared" si="44"/>
        <v>0</v>
      </c>
      <c r="R173" s="158">
        <f t="shared" si="44"/>
        <v>0</v>
      </c>
      <c r="S173" s="158">
        <f t="shared" si="44"/>
        <v>0</v>
      </c>
      <c r="T173" s="158">
        <f t="shared" si="44"/>
        <v>0</v>
      </c>
      <c r="U173" s="158">
        <f t="shared" si="44"/>
        <v>0</v>
      </c>
      <c r="V173" s="158">
        <f t="shared" si="44"/>
        <v>0</v>
      </c>
      <c r="W173" s="158">
        <f t="shared" si="44"/>
        <v>0</v>
      </c>
      <c r="X173" s="158">
        <f t="shared" si="44"/>
        <v>0</v>
      </c>
      <c r="Y173" s="158">
        <f t="shared" si="44"/>
        <v>0</v>
      </c>
      <c r="Z173" s="158">
        <f t="shared" si="44"/>
        <v>0</v>
      </c>
      <c r="AA173" s="158">
        <f t="shared" si="44"/>
        <v>0</v>
      </c>
      <c r="AB173" s="158">
        <f t="shared" si="44"/>
        <v>0</v>
      </c>
      <c r="AC173" s="158">
        <f t="shared" si="44"/>
        <v>0</v>
      </c>
      <c r="AD173" s="158">
        <f t="shared" si="44"/>
        <v>0</v>
      </c>
      <c r="AE173" s="158">
        <f t="shared" si="44"/>
        <v>0</v>
      </c>
      <c r="AF173" s="158">
        <f t="shared" si="44"/>
        <v>0</v>
      </c>
      <c r="AG173" s="158">
        <f t="shared" si="44"/>
        <v>0</v>
      </c>
      <c r="AH173" s="158">
        <f t="shared" si="44"/>
        <v>0</v>
      </c>
      <c r="AI173" s="158">
        <f t="shared" si="44"/>
        <v>0</v>
      </c>
      <c r="AJ173" s="158">
        <f t="shared" si="44"/>
        <v>0</v>
      </c>
      <c r="AK173" s="158">
        <f t="shared" si="44"/>
        <v>0</v>
      </c>
      <c r="AL173" s="158">
        <f t="shared" si="44"/>
        <v>0</v>
      </c>
      <c r="AM173" s="158">
        <f t="shared" si="44"/>
        <v>0</v>
      </c>
    </row>
    <row r="174" spans="3:39" x14ac:dyDescent="0.25">
      <c r="C174" s="28" t="str">
        <f t="shared" si="41"/>
        <v>Farmaco 37</v>
      </c>
      <c r="D174" s="136">
        <v>0</v>
      </c>
      <c r="E174" s="158">
        <f t="shared" si="42"/>
        <v>11.21</v>
      </c>
      <c r="F174" s="158">
        <f t="shared" si="44"/>
        <v>0</v>
      </c>
      <c r="G174" s="158">
        <f t="shared" si="44"/>
        <v>0</v>
      </c>
      <c r="H174" s="158">
        <f t="shared" si="44"/>
        <v>0</v>
      </c>
      <c r="I174" s="158">
        <f t="shared" si="44"/>
        <v>0</v>
      </c>
      <c r="J174" s="158">
        <f t="shared" si="44"/>
        <v>0</v>
      </c>
      <c r="K174" s="158">
        <f t="shared" si="44"/>
        <v>0</v>
      </c>
      <c r="L174" s="158">
        <f t="shared" si="44"/>
        <v>0</v>
      </c>
      <c r="M174" s="158">
        <f t="shared" si="44"/>
        <v>0</v>
      </c>
      <c r="N174" s="158">
        <f t="shared" si="44"/>
        <v>0</v>
      </c>
      <c r="O174" s="158">
        <f t="shared" si="44"/>
        <v>0</v>
      </c>
      <c r="P174" s="158">
        <f t="shared" si="44"/>
        <v>0</v>
      </c>
      <c r="Q174" s="158">
        <f t="shared" si="44"/>
        <v>0</v>
      </c>
      <c r="R174" s="158">
        <f t="shared" si="44"/>
        <v>0</v>
      </c>
      <c r="S174" s="158">
        <f t="shared" si="44"/>
        <v>0</v>
      </c>
      <c r="T174" s="158">
        <f t="shared" si="44"/>
        <v>0</v>
      </c>
      <c r="U174" s="158">
        <f t="shared" si="44"/>
        <v>0</v>
      </c>
      <c r="V174" s="158">
        <f t="shared" si="44"/>
        <v>0</v>
      </c>
      <c r="W174" s="158">
        <f t="shared" si="44"/>
        <v>0</v>
      </c>
      <c r="X174" s="158">
        <f t="shared" si="44"/>
        <v>0</v>
      </c>
      <c r="Y174" s="158">
        <f t="shared" si="44"/>
        <v>0</v>
      </c>
      <c r="Z174" s="158">
        <f t="shared" si="44"/>
        <v>0</v>
      </c>
      <c r="AA174" s="158">
        <f t="shared" si="44"/>
        <v>0</v>
      </c>
      <c r="AB174" s="158">
        <f t="shared" si="44"/>
        <v>0</v>
      </c>
      <c r="AC174" s="158">
        <f t="shared" si="44"/>
        <v>0</v>
      </c>
      <c r="AD174" s="158">
        <f t="shared" si="44"/>
        <v>0</v>
      </c>
      <c r="AE174" s="158">
        <f t="shared" si="44"/>
        <v>0</v>
      </c>
      <c r="AF174" s="158">
        <f t="shared" si="44"/>
        <v>0</v>
      </c>
      <c r="AG174" s="158">
        <f t="shared" si="44"/>
        <v>0</v>
      </c>
      <c r="AH174" s="158">
        <f t="shared" si="44"/>
        <v>0</v>
      </c>
      <c r="AI174" s="158">
        <f t="shared" si="44"/>
        <v>0</v>
      </c>
      <c r="AJ174" s="158">
        <f t="shared" si="44"/>
        <v>0</v>
      </c>
      <c r="AK174" s="158">
        <f t="shared" si="44"/>
        <v>0</v>
      </c>
      <c r="AL174" s="158">
        <f t="shared" si="44"/>
        <v>0</v>
      </c>
      <c r="AM174" s="158">
        <f t="shared" si="44"/>
        <v>0</v>
      </c>
    </row>
    <row r="175" spans="3:39" x14ac:dyDescent="0.25">
      <c r="C175" s="28" t="str">
        <f t="shared" si="41"/>
        <v>Farmaco 38</v>
      </c>
      <c r="D175" s="136">
        <v>0</v>
      </c>
      <c r="E175" s="158">
        <f t="shared" si="42"/>
        <v>16.149999999999999</v>
      </c>
      <c r="F175" s="158">
        <f t="shared" si="44"/>
        <v>0</v>
      </c>
      <c r="G175" s="158">
        <f t="shared" si="44"/>
        <v>0</v>
      </c>
      <c r="H175" s="158">
        <f t="shared" si="44"/>
        <v>0</v>
      </c>
      <c r="I175" s="158">
        <f t="shared" si="44"/>
        <v>0</v>
      </c>
      <c r="J175" s="158">
        <f t="shared" si="44"/>
        <v>0</v>
      </c>
      <c r="K175" s="158">
        <f t="shared" si="44"/>
        <v>0</v>
      </c>
      <c r="L175" s="158">
        <f t="shared" si="44"/>
        <v>0</v>
      </c>
      <c r="M175" s="158">
        <f t="shared" si="44"/>
        <v>0</v>
      </c>
      <c r="N175" s="158">
        <f t="shared" si="44"/>
        <v>0</v>
      </c>
      <c r="O175" s="158">
        <f t="shared" si="44"/>
        <v>0</v>
      </c>
      <c r="P175" s="158">
        <f t="shared" si="44"/>
        <v>0</v>
      </c>
      <c r="Q175" s="158">
        <f t="shared" si="44"/>
        <v>0</v>
      </c>
      <c r="R175" s="158">
        <f t="shared" si="44"/>
        <v>0</v>
      </c>
      <c r="S175" s="158">
        <f t="shared" si="44"/>
        <v>0</v>
      </c>
      <c r="T175" s="158">
        <f t="shared" si="44"/>
        <v>0</v>
      </c>
      <c r="U175" s="158">
        <f t="shared" si="44"/>
        <v>0</v>
      </c>
      <c r="V175" s="158">
        <f t="shared" si="44"/>
        <v>0</v>
      </c>
      <c r="W175" s="158">
        <f t="shared" si="44"/>
        <v>0</v>
      </c>
      <c r="X175" s="158">
        <f t="shared" si="44"/>
        <v>0</v>
      </c>
      <c r="Y175" s="158">
        <f t="shared" si="44"/>
        <v>0</v>
      </c>
      <c r="Z175" s="158">
        <f t="shared" si="44"/>
        <v>0</v>
      </c>
      <c r="AA175" s="158">
        <f t="shared" si="44"/>
        <v>0</v>
      </c>
      <c r="AB175" s="158">
        <f t="shared" si="44"/>
        <v>0</v>
      </c>
      <c r="AC175" s="158">
        <f t="shared" si="44"/>
        <v>0</v>
      </c>
      <c r="AD175" s="158">
        <f t="shared" si="44"/>
        <v>0</v>
      </c>
      <c r="AE175" s="158">
        <f t="shared" si="44"/>
        <v>0</v>
      </c>
      <c r="AF175" s="158">
        <f t="shared" si="44"/>
        <v>0</v>
      </c>
      <c r="AG175" s="158">
        <f t="shared" si="44"/>
        <v>0</v>
      </c>
      <c r="AH175" s="158">
        <f t="shared" si="44"/>
        <v>0</v>
      </c>
      <c r="AI175" s="158">
        <f t="shared" si="44"/>
        <v>0</v>
      </c>
      <c r="AJ175" s="158">
        <f t="shared" si="44"/>
        <v>0</v>
      </c>
      <c r="AK175" s="158">
        <f t="shared" si="44"/>
        <v>0</v>
      </c>
      <c r="AL175" s="158">
        <f t="shared" si="44"/>
        <v>0</v>
      </c>
      <c r="AM175" s="158">
        <f t="shared" si="44"/>
        <v>0</v>
      </c>
    </row>
    <row r="176" spans="3:39" x14ac:dyDescent="0.25">
      <c r="C176" s="28" t="str">
        <f t="shared" si="41"/>
        <v>Farmaco 39</v>
      </c>
      <c r="D176" s="136">
        <v>0</v>
      </c>
      <c r="E176" s="158">
        <f t="shared" si="42"/>
        <v>8.8349999999999991</v>
      </c>
      <c r="F176" s="158">
        <f t="shared" si="44"/>
        <v>0</v>
      </c>
      <c r="G176" s="158">
        <f t="shared" si="44"/>
        <v>0</v>
      </c>
      <c r="H176" s="158">
        <f t="shared" si="44"/>
        <v>0</v>
      </c>
      <c r="I176" s="158">
        <f t="shared" si="44"/>
        <v>0</v>
      </c>
      <c r="J176" s="158">
        <f t="shared" si="44"/>
        <v>0</v>
      </c>
      <c r="K176" s="158">
        <f t="shared" si="44"/>
        <v>0</v>
      </c>
      <c r="L176" s="158">
        <f t="shared" si="44"/>
        <v>0</v>
      </c>
      <c r="M176" s="158">
        <f t="shared" si="44"/>
        <v>0</v>
      </c>
      <c r="N176" s="158">
        <f t="shared" si="44"/>
        <v>0</v>
      </c>
      <c r="O176" s="158">
        <f t="shared" si="44"/>
        <v>0</v>
      </c>
      <c r="P176" s="158">
        <f t="shared" si="44"/>
        <v>0</v>
      </c>
      <c r="Q176" s="158">
        <f t="shared" si="44"/>
        <v>0</v>
      </c>
      <c r="R176" s="158">
        <f t="shared" si="44"/>
        <v>0</v>
      </c>
      <c r="S176" s="158">
        <f t="shared" si="44"/>
        <v>0</v>
      </c>
      <c r="T176" s="158">
        <f t="shared" si="44"/>
        <v>0</v>
      </c>
      <c r="U176" s="158">
        <f t="shared" si="44"/>
        <v>0</v>
      </c>
      <c r="V176" s="158">
        <f t="shared" si="44"/>
        <v>0</v>
      </c>
      <c r="W176" s="158">
        <f t="shared" si="44"/>
        <v>0</v>
      </c>
      <c r="X176" s="158">
        <f t="shared" si="44"/>
        <v>0</v>
      </c>
      <c r="Y176" s="158">
        <f t="shared" si="44"/>
        <v>0</v>
      </c>
      <c r="Z176" s="158">
        <f t="shared" si="44"/>
        <v>0</v>
      </c>
      <c r="AA176" s="158">
        <f t="shared" si="44"/>
        <v>0</v>
      </c>
      <c r="AB176" s="158">
        <f t="shared" si="44"/>
        <v>0</v>
      </c>
      <c r="AC176" s="158">
        <f t="shared" si="44"/>
        <v>0</v>
      </c>
      <c r="AD176" s="158">
        <f t="shared" si="44"/>
        <v>0</v>
      </c>
      <c r="AE176" s="158">
        <f t="shared" si="44"/>
        <v>0</v>
      </c>
      <c r="AF176" s="158">
        <f t="shared" si="44"/>
        <v>0</v>
      </c>
      <c r="AG176" s="158">
        <f t="shared" si="44"/>
        <v>0</v>
      </c>
      <c r="AH176" s="158">
        <f t="shared" si="44"/>
        <v>0</v>
      </c>
      <c r="AI176" s="158">
        <f t="shared" si="44"/>
        <v>0</v>
      </c>
      <c r="AJ176" s="158">
        <f t="shared" si="44"/>
        <v>0</v>
      </c>
      <c r="AK176" s="158">
        <f t="shared" si="44"/>
        <v>0</v>
      </c>
      <c r="AL176" s="158">
        <f t="shared" si="44"/>
        <v>0</v>
      </c>
      <c r="AM176" s="158">
        <f t="shared" si="44"/>
        <v>0</v>
      </c>
    </row>
    <row r="177" spans="3:40" x14ac:dyDescent="0.25">
      <c r="C177" s="28" t="str">
        <f t="shared" si="41"/>
        <v>Farmaco 40</v>
      </c>
      <c r="D177" s="136">
        <v>0</v>
      </c>
      <c r="E177" s="158">
        <f t="shared" si="42"/>
        <v>6.1749999999999998</v>
      </c>
      <c r="F177" s="158">
        <f t="shared" si="44"/>
        <v>0</v>
      </c>
      <c r="G177" s="158">
        <f t="shared" si="44"/>
        <v>0</v>
      </c>
      <c r="H177" s="158">
        <f t="shared" si="44"/>
        <v>0</v>
      </c>
      <c r="I177" s="158">
        <f t="shared" si="44"/>
        <v>0</v>
      </c>
      <c r="J177" s="158">
        <f t="shared" si="44"/>
        <v>0</v>
      </c>
      <c r="K177" s="158">
        <f t="shared" si="44"/>
        <v>0</v>
      </c>
      <c r="L177" s="158">
        <f t="shared" si="44"/>
        <v>0</v>
      </c>
      <c r="M177" s="158">
        <f t="shared" si="44"/>
        <v>0</v>
      </c>
      <c r="N177" s="158">
        <f t="shared" si="44"/>
        <v>0</v>
      </c>
      <c r="O177" s="158">
        <f t="shared" si="44"/>
        <v>0</v>
      </c>
      <c r="P177" s="158">
        <f t="shared" si="44"/>
        <v>0</v>
      </c>
      <c r="Q177" s="158">
        <f t="shared" si="44"/>
        <v>0</v>
      </c>
      <c r="R177" s="158">
        <f t="shared" si="44"/>
        <v>0</v>
      </c>
      <c r="S177" s="158">
        <f t="shared" si="44"/>
        <v>0</v>
      </c>
      <c r="T177" s="158">
        <f t="shared" si="44"/>
        <v>0</v>
      </c>
      <c r="U177" s="158">
        <f t="shared" si="44"/>
        <v>0</v>
      </c>
      <c r="V177" s="158">
        <f t="shared" si="44"/>
        <v>0</v>
      </c>
      <c r="W177" s="158">
        <f t="shared" si="44"/>
        <v>0</v>
      </c>
      <c r="X177" s="158">
        <f t="shared" si="44"/>
        <v>0</v>
      </c>
      <c r="Y177" s="158">
        <f t="shared" si="44"/>
        <v>0</v>
      </c>
      <c r="Z177" s="158">
        <f t="shared" si="44"/>
        <v>0</v>
      </c>
      <c r="AA177" s="158">
        <f t="shared" si="44"/>
        <v>0</v>
      </c>
      <c r="AB177" s="158">
        <f t="shared" si="44"/>
        <v>0</v>
      </c>
      <c r="AC177" s="158">
        <f t="shared" si="44"/>
        <v>0</v>
      </c>
      <c r="AD177" s="158">
        <f t="shared" si="44"/>
        <v>0</v>
      </c>
      <c r="AE177" s="158">
        <f t="shared" si="44"/>
        <v>0</v>
      </c>
      <c r="AF177" s="158">
        <f t="shared" si="44"/>
        <v>0</v>
      </c>
      <c r="AG177" s="158">
        <f t="shared" si="44"/>
        <v>0</v>
      </c>
      <c r="AH177" s="158">
        <f t="shared" si="44"/>
        <v>0</v>
      </c>
      <c r="AI177" s="158">
        <f t="shared" si="44"/>
        <v>0</v>
      </c>
      <c r="AJ177" s="158">
        <f t="shared" si="44"/>
        <v>0</v>
      </c>
      <c r="AK177" s="158">
        <f t="shared" si="44"/>
        <v>0</v>
      </c>
      <c r="AL177" s="158">
        <f t="shared" si="44"/>
        <v>0</v>
      </c>
      <c r="AM177" s="158">
        <f t="shared" si="44"/>
        <v>0</v>
      </c>
    </row>
    <row r="178" spans="3:40" x14ac:dyDescent="0.25">
      <c r="C178" s="28" t="str">
        <f t="shared" si="41"/>
        <v>Farmaco 41</v>
      </c>
      <c r="D178" s="136">
        <v>0</v>
      </c>
      <c r="E178" s="158">
        <f t="shared" si="42"/>
        <v>23.654999999999998</v>
      </c>
      <c r="F178" s="158">
        <f t="shared" si="44"/>
        <v>0</v>
      </c>
      <c r="G178" s="158">
        <f t="shared" si="44"/>
        <v>0</v>
      </c>
      <c r="H178" s="158">
        <f t="shared" si="44"/>
        <v>0</v>
      </c>
      <c r="I178" s="158">
        <f t="shared" si="44"/>
        <v>0</v>
      </c>
      <c r="J178" s="158">
        <f t="shared" si="44"/>
        <v>0</v>
      </c>
      <c r="K178" s="158">
        <f t="shared" si="44"/>
        <v>0</v>
      </c>
      <c r="L178" s="158">
        <f t="shared" si="44"/>
        <v>0</v>
      </c>
      <c r="M178" s="158">
        <f t="shared" si="44"/>
        <v>0</v>
      </c>
      <c r="N178" s="158">
        <f t="shared" si="44"/>
        <v>0</v>
      </c>
      <c r="O178" s="158">
        <f t="shared" si="44"/>
        <v>0</v>
      </c>
      <c r="P178" s="158">
        <f t="shared" si="44"/>
        <v>0</v>
      </c>
      <c r="Q178" s="158">
        <f t="shared" si="44"/>
        <v>0</v>
      </c>
      <c r="R178" s="158">
        <f t="shared" si="44"/>
        <v>0</v>
      </c>
      <c r="S178" s="158">
        <f t="shared" si="44"/>
        <v>0</v>
      </c>
      <c r="T178" s="158">
        <f t="shared" si="44"/>
        <v>0</v>
      </c>
      <c r="U178" s="158">
        <f t="shared" si="44"/>
        <v>0</v>
      </c>
      <c r="V178" s="158">
        <f t="shared" si="44"/>
        <v>0</v>
      </c>
      <c r="W178" s="158">
        <f t="shared" si="44"/>
        <v>0</v>
      </c>
      <c r="X178" s="158">
        <f t="shared" si="44"/>
        <v>0</v>
      </c>
      <c r="Y178" s="158">
        <f t="shared" si="44"/>
        <v>0</v>
      </c>
      <c r="Z178" s="158">
        <f t="shared" si="44"/>
        <v>0</v>
      </c>
      <c r="AA178" s="158">
        <f t="shared" si="44"/>
        <v>0</v>
      </c>
      <c r="AB178" s="158">
        <f t="shared" si="44"/>
        <v>0</v>
      </c>
      <c r="AC178" s="158">
        <f t="shared" si="44"/>
        <v>0</v>
      </c>
      <c r="AD178" s="158">
        <f t="shared" si="44"/>
        <v>0</v>
      </c>
      <c r="AE178" s="158">
        <f t="shared" si="44"/>
        <v>0</v>
      </c>
      <c r="AF178" s="158">
        <f t="shared" si="44"/>
        <v>0</v>
      </c>
      <c r="AG178" s="158">
        <f t="shared" si="44"/>
        <v>0</v>
      </c>
      <c r="AH178" s="158">
        <f t="shared" si="44"/>
        <v>0</v>
      </c>
      <c r="AI178" s="158">
        <f t="shared" si="44"/>
        <v>0</v>
      </c>
      <c r="AJ178" s="158">
        <f t="shared" si="44"/>
        <v>0</v>
      </c>
      <c r="AK178" s="158">
        <f t="shared" si="44"/>
        <v>0</v>
      </c>
      <c r="AL178" s="158">
        <f t="shared" si="44"/>
        <v>0</v>
      </c>
      <c r="AM178" s="158">
        <f t="shared" si="44"/>
        <v>0</v>
      </c>
    </row>
    <row r="179" spans="3:40" x14ac:dyDescent="0.25">
      <c r="C179" s="28" t="str">
        <f t="shared" si="41"/>
        <v>Farmaco 42</v>
      </c>
      <c r="D179" s="136">
        <v>0</v>
      </c>
      <c r="E179" s="158">
        <f t="shared" si="42"/>
        <v>13.3</v>
      </c>
      <c r="F179" s="158">
        <f t="shared" si="44"/>
        <v>0</v>
      </c>
      <c r="G179" s="158">
        <f t="shared" si="44"/>
        <v>0</v>
      </c>
      <c r="H179" s="158">
        <f t="shared" si="44"/>
        <v>0</v>
      </c>
      <c r="I179" s="158">
        <f t="shared" si="44"/>
        <v>0</v>
      </c>
      <c r="J179" s="158">
        <f t="shared" si="44"/>
        <v>0</v>
      </c>
      <c r="K179" s="158">
        <f t="shared" si="44"/>
        <v>0</v>
      </c>
      <c r="L179" s="158">
        <f t="shared" si="44"/>
        <v>0</v>
      </c>
      <c r="M179" s="158">
        <f t="shared" si="44"/>
        <v>0</v>
      </c>
      <c r="N179" s="158">
        <f t="shared" si="44"/>
        <v>0</v>
      </c>
      <c r="O179" s="158">
        <f t="shared" si="44"/>
        <v>0</v>
      </c>
      <c r="P179" s="158">
        <f t="shared" si="44"/>
        <v>0</v>
      </c>
      <c r="Q179" s="158">
        <f t="shared" si="44"/>
        <v>0</v>
      </c>
      <c r="R179" s="158">
        <f t="shared" si="44"/>
        <v>0</v>
      </c>
      <c r="S179" s="158">
        <f t="shared" si="44"/>
        <v>0</v>
      </c>
      <c r="T179" s="158">
        <f t="shared" si="44"/>
        <v>0</v>
      </c>
      <c r="U179" s="158">
        <f t="shared" si="44"/>
        <v>0</v>
      </c>
      <c r="V179" s="158">
        <f t="shared" si="44"/>
        <v>0</v>
      </c>
      <c r="W179" s="158">
        <f t="shared" si="44"/>
        <v>0</v>
      </c>
      <c r="X179" s="158">
        <f t="shared" si="44"/>
        <v>0</v>
      </c>
      <c r="Y179" s="158">
        <f t="shared" si="44"/>
        <v>0</v>
      </c>
      <c r="Z179" s="158">
        <f t="shared" si="44"/>
        <v>0</v>
      </c>
      <c r="AA179" s="158">
        <f t="shared" si="44"/>
        <v>0</v>
      </c>
      <c r="AB179" s="158">
        <f t="shared" si="44"/>
        <v>0</v>
      </c>
      <c r="AC179" s="158">
        <f t="shared" si="44"/>
        <v>0</v>
      </c>
      <c r="AD179" s="158">
        <f t="shared" si="44"/>
        <v>0</v>
      </c>
      <c r="AE179" s="158">
        <f t="shared" si="44"/>
        <v>0</v>
      </c>
      <c r="AF179" s="158">
        <f t="shared" si="44"/>
        <v>0</v>
      </c>
      <c r="AG179" s="158">
        <f t="shared" si="44"/>
        <v>0</v>
      </c>
      <c r="AH179" s="158">
        <f t="shared" si="44"/>
        <v>0</v>
      </c>
      <c r="AI179" s="158">
        <f t="shared" si="44"/>
        <v>0</v>
      </c>
      <c r="AJ179" s="158">
        <f t="shared" si="44"/>
        <v>0</v>
      </c>
      <c r="AK179" s="158">
        <f t="shared" si="44"/>
        <v>0</v>
      </c>
      <c r="AL179" s="158">
        <f t="shared" ref="F179:AM187" si="45">AL125-AK125</f>
        <v>0</v>
      </c>
      <c r="AM179" s="158">
        <f t="shared" si="45"/>
        <v>0</v>
      </c>
    </row>
    <row r="180" spans="3:40" x14ac:dyDescent="0.25">
      <c r="C180" s="28" t="str">
        <f t="shared" si="41"/>
        <v>Farmaco 43</v>
      </c>
      <c r="D180" s="136">
        <v>0</v>
      </c>
      <c r="E180" s="158">
        <f t="shared" si="42"/>
        <v>11.4</v>
      </c>
      <c r="F180" s="158">
        <f t="shared" si="45"/>
        <v>0</v>
      </c>
      <c r="G180" s="158">
        <f t="shared" si="45"/>
        <v>0</v>
      </c>
      <c r="H180" s="158">
        <f t="shared" si="45"/>
        <v>0</v>
      </c>
      <c r="I180" s="158">
        <f t="shared" si="45"/>
        <v>0</v>
      </c>
      <c r="J180" s="158">
        <f t="shared" si="45"/>
        <v>0</v>
      </c>
      <c r="K180" s="158">
        <f t="shared" si="45"/>
        <v>0</v>
      </c>
      <c r="L180" s="158">
        <f t="shared" si="45"/>
        <v>0</v>
      </c>
      <c r="M180" s="158">
        <f t="shared" si="45"/>
        <v>0</v>
      </c>
      <c r="N180" s="158">
        <f t="shared" si="45"/>
        <v>0</v>
      </c>
      <c r="O180" s="158">
        <f t="shared" si="45"/>
        <v>0</v>
      </c>
      <c r="P180" s="158">
        <f t="shared" si="45"/>
        <v>0</v>
      </c>
      <c r="Q180" s="158">
        <f t="shared" si="45"/>
        <v>0</v>
      </c>
      <c r="R180" s="158">
        <f t="shared" si="45"/>
        <v>0</v>
      </c>
      <c r="S180" s="158">
        <f t="shared" si="45"/>
        <v>0</v>
      </c>
      <c r="T180" s="158">
        <f t="shared" si="45"/>
        <v>0</v>
      </c>
      <c r="U180" s="158">
        <f t="shared" si="45"/>
        <v>0</v>
      </c>
      <c r="V180" s="158">
        <f t="shared" si="45"/>
        <v>0</v>
      </c>
      <c r="W180" s="158">
        <f t="shared" si="45"/>
        <v>0</v>
      </c>
      <c r="X180" s="158">
        <f t="shared" si="45"/>
        <v>0</v>
      </c>
      <c r="Y180" s="158">
        <f t="shared" si="45"/>
        <v>0</v>
      </c>
      <c r="Z180" s="158">
        <f t="shared" si="45"/>
        <v>0</v>
      </c>
      <c r="AA180" s="158">
        <f t="shared" si="45"/>
        <v>0</v>
      </c>
      <c r="AB180" s="158">
        <f t="shared" si="45"/>
        <v>0</v>
      </c>
      <c r="AC180" s="158">
        <f t="shared" si="45"/>
        <v>0</v>
      </c>
      <c r="AD180" s="158">
        <f t="shared" si="45"/>
        <v>0</v>
      </c>
      <c r="AE180" s="158">
        <f t="shared" si="45"/>
        <v>0</v>
      </c>
      <c r="AF180" s="158">
        <f t="shared" si="45"/>
        <v>0</v>
      </c>
      <c r="AG180" s="158">
        <f t="shared" si="45"/>
        <v>0</v>
      </c>
      <c r="AH180" s="158">
        <f t="shared" si="45"/>
        <v>0</v>
      </c>
      <c r="AI180" s="158">
        <f t="shared" si="45"/>
        <v>0</v>
      </c>
      <c r="AJ180" s="158">
        <f t="shared" si="45"/>
        <v>0</v>
      </c>
      <c r="AK180" s="158">
        <f t="shared" si="45"/>
        <v>0</v>
      </c>
      <c r="AL180" s="158">
        <f t="shared" si="45"/>
        <v>0</v>
      </c>
      <c r="AM180" s="158">
        <f t="shared" si="45"/>
        <v>0</v>
      </c>
    </row>
    <row r="181" spans="3:40" x14ac:dyDescent="0.25">
      <c r="C181" s="28" t="str">
        <f t="shared" si="41"/>
        <v>Farmaco 44</v>
      </c>
      <c r="D181" s="136">
        <v>0</v>
      </c>
      <c r="E181" s="158">
        <f t="shared" si="42"/>
        <v>5.7</v>
      </c>
      <c r="F181" s="158">
        <f t="shared" si="45"/>
        <v>0</v>
      </c>
      <c r="G181" s="158">
        <f t="shared" si="45"/>
        <v>0</v>
      </c>
      <c r="H181" s="158">
        <f t="shared" si="45"/>
        <v>0</v>
      </c>
      <c r="I181" s="158">
        <f t="shared" si="45"/>
        <v>0</v>
      </c>
      <c r="J181" s="158">
        <f t="shared" si="45"/>
        <v>0</v>
      </c>
      <c r="K181" s="158">
        <f t="shared" si="45"/>
        <v>0</v>
      </c>
      <c r="L181" s="158">
        <f t="shared" si="45"/>
        <v>0</v>
      </c>
      <c r="M181" s="158">
        <f t="shared" si="45"/>
        <v>0</v>
      </c>
      <c r="N181" s="158">
        <f t="shared" si="45"/>
        <v>0</v>
      </c>
      <c r="O181" s="158">
        <f t="shared" si="45"/>
        <v>0</v>
      </c>
      <c r="P181" s="158">
        <f t="shared" si="45"/>
        <v>0</v>
      </c>
      <c r="Q181" s="158">
        <f t="shared" si="45"/>
        <v>0</v>
      </c>
      <c r="R181" s="158">
        <f t="shared" si="45"/>
        <v>0</v>
      </c>
      <c r="S181" s="158">
        <f t="shared" si="45"/>
        <v>0</v>
      </c>
      <c r="T181" s="158">
        <f t="shared" si="45"/>
        <v>0</v>
      </c>
      <c r="U181" s="158">
        <f t="shared" si="45"/>
        <v>0</v>
      </c>
      <c r="V181" s="158">
        <f t="shared" si="45"/>
        <v>0</v>
      </c>
      <c r="W181" s="158">
        <f t="shared" si="45"/>
        <v>0</v>
      </c>
      <c r="X181" s="158">
        <f t="shared" si="45"/>
        <v>0</v>
      </c>
      <c r="Y181" s="158">
        <f t="shared" si="45"/>
        <v>0</v>
      </c>
      <c r="Z181" s="158">
        <f t="shared" si="45"/>
        <v>0</v>
      </c>
      <c r="AA181" s="158">
        <f t="shared" si="45"/>
        <v>0</v>
      </c>
      <c r="AB181" s="158">
        <f t="shared" si="45"/>
        <v>0</v>
      </c>
      <c r="AC181" s="158">
        <f t="shared" si="45"/>
        <v>0</v>
      </c>
      <c r="AD181" s="158">
        <f t="shared" si="45"/>
        <v>0</v>
      </c>
      <c r="AE181" s="158">
        <f t="shared" si="45"/>
        <v>0</v>
      </c>
      <c r="AF181" s="158">
        <f t="shared" si="45"/>
        <v>0</v>
      </c>
      <c r="AG181" s="158">
        <f t="shared" si="45"/>
        <v>0</v>
      </c>
      <c r="AH181" s="158">
        <f t="shared" si="45"/>
        <v>0</v>
      </c>
      <c r="AI181" s="158">
        <f t="shared" si="45"/>
        <v>0</v>
      </c>
      <c r="AJ181" s="158">
        <f t="shared" si="45"/>
        <v>0</v>
      </c>
      <c r="AK181" s="158">
        <f t="shared" si="45"/>
        <v>0</v>
      </c>
      <c r="AL181" s="158">
        <f t="shared" si="45"/>
        <v>0</v>
      </c>
      <c r="AM181" s="158">
        <f t="shared" si="45"/>
        <v>0</v>
      </c>
    </row>
    <row r="182" spans="3:40" x14ac:dyDescent="0.25">
      <c r="C182" s="28" t="str">
        <f t="shared" si="41"/>
        <v>Farmaco 45</v>
      </c>
      <c r="D182" s="136">
        <v>0</v>
      </c>
      <c r="E182" s="158">
        <f t="shared" si="42"/>
        <v>18.05</v>
      </c>
      <c r="F182" s="158">
        <f t="shared" si="45"/>
        <v>0</v>
      </c>
      <c r="G182" s="158">
        <f t="shared" si="45"/>
        <v>0</v>
      </c>
      <c r="H182" s="158">
        <f t="shared" si="45"/>
        <v>0</v>
      </c>
      <c r="I182" s="158">
        <f t="shared" si="45"/>
        <v>0</v>
      </c>
      <c r="J182" s="158">
        <f t="shared" si="45"/>
        <v>0</v>
      </c>
      <c r="K182" s="158">
        <f t="shared" si="45"/>
        <v>0</v>
      </c>
      <c r="L182" s="158">
        <f t="shared" si="45"/>
        <v>0</v>
      </c>
      <c r="M182" s="158">
        <f t="shared" si="45"/>
        <v>0</v>
      </c>
      <c r="N182" s="158">
        <f t="shared" si="45"/>
        <v>0</v>
      </c>
      <c r="O182" s="158">
        <f t="shared" si="45"/>
        <v>0</v>
      </c>
      <c r="P182" s="158">
        <f t="shared" si="45"/>
        <v>0</v>
      </c>
      <c r="Q182" s="158">
        <f t="shared" si="45"/>
        <v>0</v>
      </c>
      <c r="R182" s="158">
        <f t="shared" si="45"/>
        <v>0</v>
      </c>
      <c r="S182" s="158">
        <f t="shared" si="45"/>
        <v>0</v>
      </c>
      <c r="T182" s="158">
        <f t="shared" si="45"/>
        <v>0</v>
      </c>
      <c r="U182" s="158">
        <f t="shared" si="45"/>
        <v>0</v>
      </c>
      <c r="V182" s="158">
        <f t="shared" si="45"/>
        <v>0</v>
      </c>
      <c r="W182" s="158">
        <f t="shared" si="45"/>
        <v>0</v>
      </c>
      <c r="X182" s="158">
        <f t="shared" si="45"/>
        <v>0</v>
      </c>
      <c r="Y182" s="158">
        <f t="shared" si="45"/>
        <v>0</v>
      </c>
      <c r="Z182" s="158">
        <f t="shared" si="45"/>
        <v>0</v>
      </c>
      <c r="AA182" s="158">
        <f t="shared" si="45"/>
        <v>0</v>
      </c>
      <c r="AB182" s="158">
        <f t="shared" si="45"/>
        <v>0</v>
      </c>
      <c r="AC182" s="158">
        <f t="shared" si="45"/>
        <v>0</v>
      </c>
      <c r="AD182" s="158">
        <f t="shared" si="45"/>
        <v>0</v>
      </c>
      <c r="AE182" s="158">
        <f t="shared" si="45"/>
        <v>0</v>
      </c>
      <c r="AF182" s="158">
        <f t="shared" si="45"/>
        <v>0</v>
      </c>
      <c r="AG182" s="158">
        <f t="shared" si="45"/>
        <v>0</v>
      </c>
      <c r="AH182" s="158">
        <f t="shared" si="45"/>
        <v>0</v>
      </c>
      <c r="AI182" s="158">
        <f t="shared" si="45"/>
        <v>0</v>
      </c>
      <c r="AJ182" s="158">
        <f t="shared" si="45"/>
        <v>0</v>
      </c>
      <c r="AK182" s="158">
        <f t="shared" si="45"/>
        <v>0</v>
      </c>
      <c r="AL182" s="158">
        <f t="shared" si="45"/>
        <v>0</v>
      </c>
      <c r="AM182" s="158">
        <f t="shared" si="45"/>
        <v>0</v>
      </c>
    </row>
    <row r="183" spans="3:40" x14ac:dyDescent="0.25">
      <c r="C183" s="28" t="str">
        <f t="shared" si="41"/>
        <v>Farmaco 46</v>
      </c>
      <c r="D183" s="136">
        <v>0</v>
      </c>
      <c r="E183" s="158">
        <f t="shared" si="42"/>
        <v>4.75</v>
      </c>
      <c r="F183" s="158">
        <f t="shared" si="45"/>
        <v>0</v>
      </c>
      <c r="G183" s="158">
        <f t="shared" si="45"/>
        <v>0</v>
      </c>
      <c r="H183" s="158">
        <f t="shared" si="45"/>
        <v>0</v>
      </c>
      <c r="I183" s="158">
        <f t="shared" si="45"/>
        <v>0</v>
      </c>
      <c r="J183" s="158">
        <f t="shared" si="45"/>
        <v>0</v>
      </c>
      <c r="K183" s="158">
        <f t="shared" si="45"/>
        <v>0</v>
      </c>
      <c r="L183" s="158">
        <f t="shared" si="45"/>
        <v>0</v>
      </c>
      <c r="M183" s="158">
        <f t="shared" si="45"/>
        <v>0</v>
      </c>
      <c r="N183" s="158">
        <f t="shared" si="45"/>
        <v>0</v>
      </c>
      <c r="O183" s="158">
        <f t="shared" si="45"/>
        <v>0</v>
      </c>
      <c r="P183" s="158">
        <f t="shared" si="45"/>
        <v>0</v>
      </c>
      <c r="Q183" s="158">
        <f t="shared" si="45"/>
        <v>0</v>
      </c>
      <c r="R183" s="158">
        <f t="shared" si="45"/>
        <v>0</v>
      </c>
      <c r="S183" s="158">
        <f t="shared" si="45"/>
        <v>0</v>
      </c>
      <c r="T183" s="158">
        <f t="shared" si="45"/>
        <v>0</v>
      </c>
      <c r="U183" s="158">
        <f t="shared" si="45"/>
        <v>0</v>
      </c>
      <c r="V183" s="158">
        <f t="shared" si="45"/>
        <v>0</v>
      </c>
      <c r="W183" s="158">
        <f t="shared" si="45"/>
        <v>0</v>
      </c>
      <c r="X183" s="158">
        <f t="shared" si="45"/>
        <v>0</v>
      </c>
      <c r="Y183" s="158">
        <f t="shared" si="45"/>
        <v>0</v>
      </c>
      <c r="Z183" s="158">
        <f t="shared" si="45"/>
        <v>0</v>
      </c>
      <c r="AA183" s="158">
        <f t="shared" si="45"/>
        <v>0</v>
      </c>
      <c r="AB183" s="158">
        <f t="shared" si="45"/>
        <v>0</v>
      </c>
      <c r="AC183" s="158">
        <f t="shared" si="45"/>
        <v>0</v>
      </c>
      <c r="AD183" s="158">
        <f t="shared" si="45"/>
        <v>0</v>
      </c>
      <c r="AE183" s="158">
        <f t="shared" si="45"/>
        <v>0</v>
      </c>
      <c r="AF183" s="158">
        <f t="shared" si="45"/>
        <v>0</v>
      </c>
      <c r="AG183" s="158">
        <f t="shared" si="45"/>
        <v>0</v>
      </c>
      <c r="AH183" s="158">
        <f t="shared" si="45"/>
        <v>0</v>
      </c>
      <c r="AI183" s="158">
        <f t="shared" si="45"/>
        <v>0</v>
      </c>
      <c r="AJ183" s="158">
        <f t="shared" si="45"/>
        <v>0</v>
      </c>
      <c r="AK183" s="158">
        <f t="shared" si="45"/>
        <v>0</v>
      </c>
      <c r="AL183" s="158">
        <f t="shared" si="45"/>
        <v>0</v>
      </c>
      <c r="AM183" s="158">
        <f t="shared" si="45"/>
        <v>0</v>
      </c>
    </row>
    <row r="184" spans="3:40" x14ac:dyDescent="0.25">
      <c r="C184" s="28" t="str">
        <f t="shared" si="41"/>
        <v>Farmaco 47</v>
      </c>
      <c r="D184" s="136">
        <v>0</v>
      </c>
      <c r="E184" s="158">
        <f t="shared" si="42"/>
        <v>11.21</v>
      </c>
      <c r="F184" s="158">
        <f t="shared" si="45"/>
        <v>0</v>
      </c>
      <c r="G184" s="158">
        <f t="shared" si="45"/>
        <v>0</v>
      </c>
      <c r="H184" s="158">
        <f t="shared" si="45"/>
        <v>0</v>
      </c>
      <c r="I184" s="158">
        <f t="shared" si="45"/>
        <v>0</v>
      </c>
      <c r="J184" s="158">
        <f t="shared" si="45"/>
        <v>0</v>
      </c>
      <c r="K184" s="158">
        <f t="shared" si="45"/>
        <v>0</v>
      </c>
      <c r="L184" s="158">
        <f t="shared" si="45"/>
        <v>0</v>
      </c>
      <c r="M184" s="158">
        <f t="shared" si="45"/>
        <v>0</v>
      </c>
      <c r="N184" s="158">
        <f t="shared" si="45"/>
        <v>0</v>
      </c>
      <c r="O184" s="158">
        <f t="shared" si="45"/>
        <v>0</v>
      </c>
      <c r="P184" s="158">
        <f t="shared" si="45"/>
        <v>0</v>
      </c>
      <c r="Q184" s="158">
        <f t="shared" si="45"/>
        <v>0</v>
      </c>
      <c r="R184" s="158">
        <f t="shared" si="45"/>
        <v>0</v>
      </c>
      <c r="S184" s="158">
        <f t="shared" si="45"/>
        <v>0</v>
      </c>
      <c r="T184" s="158">
        <f t="shared" si="45"/>
        <v>0</v>
      </c>
      <c r="U184" s="158">
        <f t="shared" si="45"/>
        <v>0</v>
      </c>
      <c r="V184" s="158">
        <f t="shared" si="45"/>
        <v>0</v>
      </c>
      <c r="W184" s="158">
        <f t="shared" si="45"/>
        <v>0</v>
      </c>
      <c r="X184" s="158">
        <f t="shared" si="45"/>
        <v>0</v>
      </c>
      <c r="Y184" s="158">
        <f t="shared" si="45"/>
        <v>0</v>
      </c>
      <c r="Z184" s="158">
        <f t="shared" si="45"/>
        <v>0</v>
      </c>
      <c r="AA184" s="158">
        <f t="shared" si="45"/>
        <v>0</v>
      </c>
      <c r="AB184" s="158">
        <f t="shared" si="45"/>
        <v>0</v>
      </c>
      <c r="AC184" s="158">
        <f t="shared" si="45"/>
        <v>0</v>
      </c>
      <c r="AD184" s="158">
        <f t="shared" si="45"/>
        <v>0</v>
      </c>
      <c r="AE184" s="158">
        <f t="shared" si="45"/>
        <v>0</v>
      </c>
      <c r="AF184" s="158">
        <f t="shared" si="45"/>
        <v>0</v>
      </c>
      <c r="AG184" s="158">
        <f t="shared" si="45"/>
        <v>0</v>
      </c>
      <c r="AH184" s="158">
        <f t="shared" si="45"/>
        <v>0</v>
      </c>
      <c r="AI184" s="158">
        <f t="shared" si="45"/>
        <v>0</v>
      </c>
      <c r="AJ184" s="158">
        <f t="shared" si="45"/>
        <v>0</v>
      </c>
      <c r="AK184" s="158">
        <f t="shared" si="45"/>
        <v>0</v>
      </c>
      <c r="AL184" s="158">
        <f t="shared" si="45"/>
        <v>0</v>
      </c>
      <c r="AM184" s="158">
        <f t="shared" si="45"/>
        <v>0</v>
      </c>
    </row>
    <row r="185" spans="3:40" x14ac:dyDescent="0.25">
      <c r="C185" s="28" t="str">
        <f t="shared" si="41"/>
        <v>Farmaco 48</v>
      </c>
      <c r="D185" s="136">
        <v>0</v>
      </c>
      <c r="E185" s="158">
        <f t="shared" si="42"/>
        <v>16.149999999999999</v>
      </c>
      <c r="F185" s="158">
        <f t="shared" si="45"/>
        <v>0</v>
      </c>
      <c r="G185" s="158">
        <f t="shared" si="45"/>
        <v>0</v>
      </c>
      <c r="H185" s="158">
        <f t="shared" si="45"/>
        <v>0</v>
      </c>
      <c r="I185" s="158">
        <f t="shared" si="45"/>
        <v>0</v>
      </c>
      <c r="J185" s="158">
        <f t="shared" si="45"/>
        <v>0</v>
      </c>
      <c r="K185" s="158">
        <f t="shared" si="45"/>
        <v>0</v>
      </c>
      <c r="L185" s="158">
        <f t="shared" si="45"/>
        <v>0</v>
      </c>
      <c r="M185" s="158">
        <f t="shared" si="45"/>
        <v>0</v>
      </c>
      <c r="N185" s="158">
        <f t="shared" si="45"/>
        <v>0</v>
      </c>
      <c r="O185" s="158">
        <f t="shared" si="45"/>
        <v>0</v>
      </c>
      <c r="P185" s="158">
        <f t="shared" si="45"/>
        <v>0</v>
      </c>
      <c r="Q185" s="158">
        <f t="shared" si="45"/>
        <v>0</v>
      </c>
      <c r="R185" s="158">
        <f t="shared" si="45"/>
        <v>0</v>
      </c>
      <c r="S185" s="158">
        <f t="shared" si="45"/>
        <v>0</v>
      </c>
      <c r="T185" s="158">
        <f t="shared" si="45"/>
        <v>0</v>
      </c>
      <c r="U185" s="158">
        <f t="shared" si="45"/>
        <v>0</v>
      </c>
      <c r="V185" s="158">
        <f t="shared" si="45"/>
        <v>0</v>
      </c>
      <c r="W185" s="158">
        <f t="shared" si="45"/>
        <v>0</v>
      </c>
      <c r="X185" s="158">
        <f t="shared" si="45"/>
        <v>0</v>
      </c>
      <c r="Y185" s="158">
        <f t="shared" si="45"/>
        <v>0</v>
      </c>
      <c r="Z185" s="158">
        <f t="shared" si="45"/>
        <v>0</v>
      </c>
      <c r="AA185" s="158">
        <f t="shared" si="45"/>
        <v>0</v>
      </c>
      <c r="AB185" s="158">
        <f t="shared" si="45"/>
        <v>0</v>
      </c>
      <c r="AC185" s="158">
        <f t="shared" si="45"/>
        <v>0</v>
      </c>
      <c r="AD185" s="158">
        <f t="shared" si="45"/>
        <v>0</v>
      </c>
      <c r="AE185" s="158">
        <f t="shared" si="45"/>
        <v>0</v>
      </c>
      <c r="AF185" s="158">
        <f t="shared" si="45"/>
        <v>0</v>
      </c>
      <c r="AG185" s="158">
        <f t="shared" si="45"/>
        <v>0</v>
      </c>
      <c r="AH185" s="158">
        <f t="shared" si="45"/>
        <v>0</v>
      </c>
      <c r="AI185" s="158">
        <f t="shared" si="45"/>
        <v>0</v>
      </c>
      <c r="AJ185" s="158">
        <f t="shared" si="45"/>
        <v>0</v>
      </c>
      <c r="AK185" s="158">
        <f t="shared" si="45"/>
        <v>0</v>
      </c>
      <c r="AL185" s="158">
        <f t="shared" si="45"/>
        <v>0</v>
      </c>
      <c r="AM185" s="158">
        <f t="shared" si="45"/>
        <v>0</v>
      </c>
    </row>
    <row r="186" spans="3:40" x14ac:dyDescent="0.25">
      <c r="C186" s="28" t="str">
        <f t="shared" si="41"/>
        <v>Farmaco 49</v>
      </c>
      <c r="D186" s="136">
        <v>0</v>
      </c>
      <c r="E186" s="158">
        <f t="shared" si="42"/>
        <v>8.8349999999999991</v>
      </c>
      <c r="F186" s="158">
        <f t="shared" si="45"/>
        <v>0</v>
      </c>
      <c r="G186" s="158">
        <f t="shared" si="45"/>
        <v>0</v>
      </c>
      <c r="H186" s="158">
        <f t="shared" si="45"/>
        <v>0</v>
      </c>
      <c r="I186" s="158">
        <f t="shared" si="45"/>
        <v>0</v>
      </c>
      <c r="J186" s="158">
        <f t="shared" si="45"/>
        <v>0</v>
      </c>
      <c r="K186" s="158">
        <f t="shared" si="45"/>
        <v>0</v>
      </c>
      <c r="L186" s="158">
        <f t="shared" si="45"/>
        <v>0</v>
      </c>
      <c r="M186" s="158">
        <f t="shared" si="45"/>
        <v>0</v>
      </c>
      <c r="N186" s="158">
        <f t="shared" si="45"/>
        <v>0</v>
      </c>
      <c r="O186" s="158">
        <f t="shared" si="45"/>
        <v>0</v>
      </c>
      <c r="P186" s="158">
        <f t="shared" si="45"/>
        <v>0</v>
      </c>
      <c r="Q186" s="158">
        <f t="shared" si="45"/>
        <v>0</v>
      </c>
      <c r="R186" s="158">
        <f t="shared" si="45"/>
        <v>0</v>
      </c>
      <c r="S186" s="158">
        <f t="shared" si="45"/>
        <v>0</v>
      </c>
      <c r="T186" s="158">
        <f t="shared" si="45"/>
        <v>0</v>
      </c>
      <c r="U186" s="158">
        <f t="shared" si="45"/>
        <v>0</v>
      </c>
      <c r="V186" s="158">
        <f t="shared" si="45"/>
        <v>0</v>
      </c>
      <c r="W186" s="158">
        <f t="shared" si="45"/>
        <v>0</v>
      </c>
      <c r="X186" s="158">
        <f t="shared" si="45"/>
        <v>0</v>
      </c>
      <c r="Y186" s="158">
        <f t="shared" si="45"/>
        <v>0</v>
      </c>
      <c r="Z186" s="158">
        <f t="shared" si="45"/>
        <v>0</v>
      </c>
      <c r="AA186" s="158">
        <f t="shared" si="45"/>
        <v>0</v>
      </c>
      <c r="AB186" s="158">
        <f t="shared" si="45"/>
        <v>0</v>
      </c>
      <c r="AC186" s="158">
        <f t="shared" si="45"/>
        <v>0</v>
      </c>
      <c r="AD186" s="158">
        <f t="shared" si="45"/>
        <v>0</v>
      </c>
      <c r="AE186" s="158">
        <f t="shared" si="45"/>
        <v>0</v>
      </c>
      <c r="AF186" s="158">
        <f t="shared" si="45"/>
        <v>0</v>
      </c>
      <c r="AG186" s="158">
        <f t="shared" si="45"/>
        <v>0</v>
      </c>
      <c r="AH186" s="158">
        <f t="shared" si="45"/>
        <v>0</v>
      </c>
      <c r="AI186" s="158">
        <f t="shared" si="45"/>
        <v>0</v>
      </c>
      <c r="AJ186" s="158">
        <f t="shared" si="45"/>
        <v>0</v>
      </c>
      <c r="AK186" s="158">
        <f t="shared" si="45"/>
        <v>0</v>
      </c>
      <c r="AL186" s="158">
        <f t="shared" si="45"/>
        <v>0</v>
      </c>
      <c r="AM186" s="158">
        <f t="shared" si="45"/>
        <v>0</v>
      </c>
    </row>
    <row r="187" spans="3:40" x14ac:dyDescent="0.25">
      <c r="C187" s="28" t="str">
        <f t="shared" si="41"/>
        <v>Farmaco 50</v>
      </c>
      <c r="D187" s="136">
        <v>0</v>
      </c>
      <c r="E187" s="158">
        <f t="shared" si="42"/>
        <v>6.1749999999999998</v>
      </c>
      <c r="F187" s="158">
        <f t="shared" si="45"/>
        <v>0</v>
      </c>
      <c r="G187" s="158">
        <f t="shared" si="45"/>
        <v>0</v>
      </c>
      <c r="H187" s="158">
        <f t="shared" si="45"/>
        <v>0</v>
      </c>
      <c r="I187" s="158">
        <f t="shared" si="45"/>
        <v>0</v>
      </c>
      <c r="J187" s="158">
        <f t="shared" si="45"/>
        <v>0</v>
      </c>
      <c r="K187" s="158">
        <f t="shared" si="45"/>
        <v>0</v>
      </c>
      <c r="L187" s="158">
        <f t="shared" si="45"/>
        <v>0</v>
      </c>
      <c r="M187" s="158">
        <f t="shared" si="45"/>
        <v>0</v>
      </c>
      <c r="N187" s="158">
        <f t="shared" si="45"/>
        <v>0</v>
      </c>
      <c r="O187" s="158">
        <f t="shared" si="45"/>
        <v>0</v>
      </c>
      <c r="P187" s="158">
        <f t="shared" si="45"/>
        <v>0</v>
      </c>
      <c r="Q187" s="158">
        <f t="shared" si="45"/>
        <v>0</v>
      </c>
      <c r="R187" s="158">
        <f t="shared" si="45"/>
        <v>0</v>
      </c>
      <c r="S187" s="158">
        <f t="shared" si="45"/>
        <v>0</v>
      </c>
      <c r="T187" s="158">
        <f t="shared" si="45"/>
        <v>0</v>
      </c>
      <c r="U187" s="158">
        <f t="shared" ref="U187:AM187" si="46">U133-T133</f>
        <v>0</v>
      </c>
      <c r="V187" s="158">
        <f t="shared" si="46"/>
        <v>0</v>
      </c>
      <c r="W187" s="158">
        <f t="shared" si="46"/>
        <v>0</v>
      </c>
      <c r="X187" s="158">
        <f t="shared" si="46"/>
        <v>0</v>
      </c>
      <c r="Y187" s="158">
        <f t="shared" si="46"/>
        <v>0</v>
      </c>
      <c r="Z187" s="158">
        <f t="shared" si="46"/>
        <v>0</v>
      </c>
      <c r="AA187" s="158">
        <f t="shared" si="46"/>
        <v>0</v>
      </c>
      <c r="AB187" s="158">
        <f t="shared" si="46"/>
        <v>0</v>
      </c>
      <c r="AC187" s="158">
        <f t="shared" si="46"/>
        <v>0</v>
      </c>
      <c r="AD187" s="158">
        <f t="shared" si="46"/>
        <v>0</v>
      </c>
      <c r="AE187" s="158">
        <f t="shared" si="46"/>
        <v>0</v>
      </c>
      <c r="AF187" s="158">
        <f t="shared" si="46"/>
        <v>0</v>
      </c>
      <c r="AG187" s="158">
        <f t="shared" si="46"/>
        <v>0</v>
      </c>
      <c r="AH187" s="158">
        <f t="shared" si="46"/>
        <v>0</v>
      </c>
      <c r="AI187" s="158">
        <f t="shared" si="46"/>
        <v>0</v>
      </c>
      <c r="AJ187" s="158">
        <f t="shared" si="46"/>
        <v>0</v>
      </c>
      <c r="AK187" s="158">
        <f t="shared" si="46"/>
        <v>0</v>
      </c>
      <c r="AL187" s="158">
        <f t="shared" si="46"/>
        <v>0</v>
      </c>
      <c r="AM187" s="158">
        <f t="shared" si="46"/>
        <v>0</v>
      </c>
    </row>
    <row r="189" spans="3:40" s="27" customFormat="1" x14ac:dyDescent="0.25">
      <c r="C189" s="27" t="s">
        <v>174</v>
      </c>
      <c r="D189" s="31">
        <f>+D137</f>
        <v>43861</v>
      </c>
      <c r="E189" s="31">
        <f t="shared" ref="E189:AM189" si="47">+E137</f>
        <v>43890</v>
      </c>
      <c r="F189" s="31">
        <f t="shared" si="47"/>
        <v>43921</v>
      </c>
      <c r="G189" s="31">
        <f t="shared" si="47"/>
        <v>43951</v>
      </c>
      <c r="H189" s="31">
        <f t="shared" si="47"/>
        <v>43982</v>
      </c>
      <c r="I189" s="31">
        <f t="shared" si="47"/>
        <v>44012</v>
      </c>
      <c r="J189" s="31">
        <f t="shared" si="47"/>
        <v>44043</v>
      </c>
      <c r="K189" s="31">
        <f t="shared" si="47"/>
        <v>44074</v>
      </c>
      <c r="L189" s="31">
        <f t="shared" si="47"/>
        <v>44104</v>
      </c>
      <c r="M189" s="31">
        <f t="shared" si="47"/>
        <v>44135</v>
      </c>
      <c r="N189" s="31">
        <f t="shared" si="47"/>
        <v>44165</v>
      </c>
      <c r="O189" s="31">
        <f t="shared" si="47"/>
        <v>44196</v>
      </c>
      <c r="P189" s="31">
        <f t="shared" si="47"/>
        <v>44227</v>
      </c>
      <c r="Q189" s="31">
        <f t="shared" si="47"/>
        <v>44255</v>
      </c>
      <c r="R189" s="31">
        <f t="shared" si="47"/>
        <v>44286</v>
      </c>
      <c r="S189" s="31">
        <f t="shared" si="47"/>
        <v>44316</v>
      </c>
      <c r="T189" s="31">
        <f t="shared" si="47"/>
        <v>44347</v>
      </c>
      <c r="U189" s="31">
        <f t="shared" si="47"/>
        <v>44377</v>
      </c>
      <c r="V189" s="31">
        <f t="shared" si="47"/>
        <v>44408</v>
      </c>
      <c r="W189" s="31">
        <f t="shared" si="47"/>
        <v>44439</v>
      </c>
      <c r="X189" s="31">
        <f t="shared" si="47"/>
        <v>44469</v>
      </c>
      <c r="Y189" s="31">
        <f t="shared" si="47"/>
        <v>44500</v>
      </c>
      <c r="Z189" s="31">
        <f t="shared" si="47"/>
        <v>44530</v>
      </c>
      <c r="AA189" s="31">
        <f t="shared" si="47"/>
        <v>44561</v>
      </c>
      <c r="AB189" s="31">
        <f t="shared" si="47"/>
        <v>44592</v>
      </c>
      <c r="AC189" s="31">
        <f t="shared" si="47"/>
        <v>44620</v>
      </c>
      <c r="AD189" s="31">
        <f t="shared" si="47"/>
        <v>44651</v>
      </c>
      <c r="AE189" s="31">
        <f t="shared" si="47"/>
        <v>44681</v>
      </c>
      <c r="AF189" s="31">
        <f t="shared" si="47"/>
        <v>44712</v>
      </c>
      <c r="AG189" s="31">
        <f t="shared" si="47"/>
        <v>44742</v>
      </c>
      <c r="AH189" s="31">
        <f t="shared" si="47"/>
        <v>44773</v>
      </c>
      <c r="AI189" s="31">
        <f t="shared" si="47"/>
        <v>44804</v>
      </c>
      <c r="AJ189" s="31">
        <f t="shared" si="47"/>
        <v>44834</v>
      </c>
      <c r="AK189" s="31">
        <f t="shared" si="47"/>
        <v>44865</v>
      </c>
      <c r="AL189" s="31">
        <f t="shared" si="47"/>
        <v>44895</v>
      </c>
      <c r="AM189" s="31">
        <f t="shared" si="47"/>
        <v>44926</v>
      </c>
    </row>
    <row r="190" spans="3:40" x14ac:dyDescent="0.25">
      <c r="C190" s="28" t="str">
        <f t="shared" ref="C190:C209" si="48">+C138</f>
        <v>Farmaco 1</v>
      </c>
      <c r="D190" s="143">
        <f>+D138*I_VENDITE!D58</f>
        <v>0</v>
      </c>
      <c r="E190" s="143">
        <f>+E138*I_VENDITE!E58</f>
        <v>4166.6666666666661</v>
      </c>
      <c r="F190" s="143">
        <f>+F138*I_VENDITE!F58</f>
        <v>0</v>
      </c>
      <c r="G190" s="143">
        <f>+G138*I_VENDITE!G58</f>
        <v>0</v>
      </c>
      <c r="H190" s="143">
        <f>+H138*I_VENDITE!H58</f>
        <v>0</v>
      </c>
      <c r="I190" s="143">
        <f>+I138*I_VENDITE!I58</f>
        <v>0</v>
      </c>
      <c r="J190" s="143">
        <f>+J138*I_VENDITE!J58</f>
        <v>0</v>
      </c>
      <c r="K190" s="143">
        <f>+K138*I_VENDITE!K58</f>
        <v>0</v>
      </c>
      <c r="L190" s="143">
        <f>+L138*I_VENDITE!L58</f>
        <v>0</v>
      </c>
      <c r="M190" s="143">
        <f>+M138*I_VENDITE!M58</f>
        <v>0</v>
      </c>
      <c r="N190" s="143">
        <f>+N138*I_VENDITE!N58</f>
        <v>0</v>
      </c>
      <c r="O190" s="143">
        <f>+O138*I_VENDITE!O58</f>
        <v>0</v>
      </c>
      <c r="P190" s="143">
        <f>+P138*I_VENDITE!P58</f>
        <v>0</v>
      </c>
      <c r="Q190" s="143">
        <f>+Q138*I_VENDITE!Q58</f>
        <v>0</v>
      </c>
      <c r="R190" s="143">
        <f>+R138*I_VENDITE!R58</f>
        <v>0</v>
      </c>
      <c r="S190" s="143">
        <f>+S138*I_VENDITE!S58</f>
        <v>0</v>
      </c>
      <c r="T190" s="143">
        <f>+T138*I_VENDITE!T58</f>
        <v>0</v>
      </c>
      <c r="U190" s="143">
        <f>+U138*I_VENDITE!U58</f>
        <v>0</v>
      </c>
      <c r="V190" s="143">
        <f>+V138*I_VENDITE!V58</f>
        <v>0</v>
      </c>
      <c r="W190" s="143">
        <f>+W138*I_VENDITE!W58</f>
        <v>0</v>
      </c>
      <c r="X190" s="143">
        <f>+X138*I_VENDITE!X58</f>
        <v>0</v>
      </c>
      <c r="Y190" s="143">
        <f>+Y138*I_VENDITE!Y58</f>
        <v>0</v>
      </c>
      <c r="Z190" s="143">
        <f>+Z138*I_VENDITE!Z58</f>
        <v>0</v>
      </c>
      <c r="AA190" s="143">
        <f>+AA138*I_VENDITE!AA58</f>
        <v>0</v>
      </c>
      <c r="AB190" s="143">
        <f>+AB138*I_VENDITE!AB58</f>
        <v>0</v>
      </c>
      <c r="AC190" s="143">
        <f>+AC138*I_VENDITE!AC58</f>
        <v>0</v>
      </c>
      <c r="AD190" s="143">
        <f>+AD138*I_VENDITE!AD58</f>
        <v>0</v>
      </c>
      <c r="AE190" s="143">
        <f>+AE138*I_VENDITE!AE58</f>
        <v>0</v>
      </c>
      <c r="AF190" s="143">
        <f>+AF138*I_VENDITE!AF58</f>
        <v>0</v>
      </c>
      <c r="AG190" s="143">
        <f>+AG138*I_VENDITE!AG58</f>
        <v>0</v>
      </c>
      <c r="AH190" s="143">
        <f>+AH138*I_VENDITE!AH58</f>
        <v>0</v>
      </c>
      <c r="AI190" s="143">
        <f>+AI138*I_VENDITE!AI58</f>
        <v>0</v>
      </c>
      <c r="AJ190" s="143">
        <f>+AJ138*I_VENDITE!AJ58</f>
        <v>0</v>
      </c>
      <c r="AK190" s="143">
        <f>+AK138*I_VENDITE!AK58</f>
        <v>0</v>
      </c>
      <c r="AL190" s="143">
        <f>+AL138*I_VENDITE!AL58</f>
        <v>0</v>
      </c>
      <c r="AM190" s="143">
        <f>+AM138*I_VENDITE!AM58</f>
        <v>0</v>
      </c>
      <c r="AN190" s="32"/>
    </row>
    <row r="191" spans="3:40" x14ac:dyDescent="0.25">
      <c r="C191" s="28" t="str">
        <f t="shared" si="48"/>
        <v>Farmaco 2</v>
      </c>
      <c r="D191" s="143">
        <f>+D139*I_VENDITE!D59</f>
        <v>0</v>
      </c>
      <c r="E191" s="143">
        <f>+E139*I_VENDITE!E59</f>
        <v>32533.333333333332</v>
      </c>
      <c r="F191" s="143">
        <f>+F139*I_VENDITE!F59</f>
        <v>0</v>
      </c>
      <c r="G191" s="143">
        <f>+G139*I_VENDITE!G59</f>
        <v>0</v>
      </c>
      <c r="H191" s="143">
        <f>+H139*I_VENDITE!H59</f>
        <v>0</v>
      </c>
      <c r="I191" s="143">
        <f>+I139*I_VENDITE!I59</f>
        <v>0</v>
      </c>
      <c r="J191" s="143">
        <f>+J139*I_VENDITE!J59</f>
        <v>0</v>
      </c>
      <c r="K191" s="143">
        <f>+K139*I_VENDITE!K59</f>
        <v>0</v>
      </c>
      <c r="L191" s="143">
        <f>+L139*I_VENDITE!L59</f>
        <v>0</v>
      </c>
      <c r="M191" s="143">
        <f>+M139*I_VENDITE!M59</f>
        <v>0</v>
      </c>
      <c r="N191" s="143">
        <f>+N139*I_VENDITE!N59</f>
        <v>0</v>
      </c>
      <c r="O191" s="143">
        <f>+O139*I_VENDITE!O59</f>
        <v>0</v>
      </c>
      <c r="P191" s="143">
        <f>+P139*I_VENDITE!P59</f>
        <v>0</v>
      </c>
      <c r="Q191" s="143">
        <f>+Q139*I_VENDITE!Q59</f>
        <v>0</v>
      </c>
      <c r="R191" s="143">
        <f>+R139*I_VENDITE!R59</f>
        <v>0</v>
      </c>
      <c r="S191" s="143">
        <f>+S139*I_VENDITE!S59</f>
        <v>0</v>
      </c>
      <c r="T191" s="143">
        <f>+T139*I_VENDITE!T59</f>
        <v>0</v>
      </c>
      <c r="U191" s="143">
        <f>+U139*I_VENDITE!U59</f>
        <v>0</v>
      </c>
      <c r="V191" s="143">
        <f>+V139*I_VENDITE!V59</f>
        <v>0</v>
      </c>
      <c r="W191" s="143">
        <f>+W139*I_VENDITE!W59</f>
        <v>0</v>
      </c>
      <c r="X191" s="143">
        <f>+X139*I_VENDITE!X59</f>
        <v>0</v>
      </c>
      <c r="Y191" s="143">
        <f>+Y139*I_VENDITE!Y59</f>
        <v>0</v>
      </c>
      <c r="Z191" s="143">
        <f>+Z139*I_VENDITE!Z59</f>
        <v>0</v>
      </c>
      <c r="AA191" s="143">
        <f>+AA139*I_VENDITE!AA59</f>
        <v>0</v>
      </c>
      <c r="AB191" s="143">
        <f>+AB139*I_VENDITE!AB59</f>
        <v>0</v>
      </c>
      <c r="AC191" s="143">
        <f>+AC139*I_VENDITE!AC59</f>
        <v>0</v>
      </c>
      <c r="AD191" s="143">
        <f>+AD139*I_VENDITE!AD59</f>
        <v>0</v>
      </c>
      <c r="AE191" s="143">
        <f>+AE139*I_VENDITE!AE59</f>
        <v>0</v>
      </c>
      <c r="AF191" s="143">
        <f>+AF139*I_VENDITE!AF59</f>
        <v>0</v>
      </c>
      <c r="AG191" s="143">
        <f>+AG139*I_VENDITE!AG59</f>
        <v>0</v>
      </c>
      <c r="AH191" s="143">
        <f>+AH139*I_VENDITE!AH59</f>
        <v>0</v>
      </c>
      <c r="AI191" s="143">
        <f>+AI139*I_VENDITE!AI59</f>
        <v>0</v>
      </c>
      <c r="AJ191" s="143">
        <f>+AJ139*I_VENDITE!AJ59</f>
        <v>0</v>
      </c>
      <c r="AK191" s="143">
        <f>+AK139*I_VENDITE!AK59</f>
        <v>0</v>
      </c>
      <c r="AL191" s="143">
        <f>+AL139*I_VENDITE!AL59</f>
        <v>0</v>
      </c>
      <c r="AM191" s="143">
        <f>+AM139*I_VENDITE!AM59</f>
        <v>0</v>
      </c>
      <c r="AN191" s="32"/>
    </row>
    <row r="192" spans="3:40" x14ac:dyDescent="0.25">
      <c r="C192" s="28" t="str">
        <f t="shared" si="48"/>
        <v>Farmaco 3</v>
      </c>
      <c r="D192" s="143">
        <f>+D140*I_VENDITE!D60</f>
        <v>0</v>
      </c>
      <c r="E192" s="143">
        <f>+E140*I_VENDITE!E60</f>
        <v>22666.666666666664</v>
      </c>
      <c r="F192" s="143">
        <f>+F140*I_VENDITE!F60</f>
        <v>0</v>
      </c>
      <c r="G192" s="143">
        <f>+G140*I_VENDITE!G60</f>
        <v>0</v>
      </c>
      <c r="H192" s="143">
        <f>+H140*I_VENDITE!H60</f>
        <v>0</v>
      </c>
      <c r="I192" s="143">
        <f>+I140*I_VENDITE!I60</f>
        <v>0</v>
      </c>
      <c r="J192" s="143">
        <f>+J140*I_VENDITE!J60</f>
        <v>0</v>
      </c>
      <c r="K192" s="143">
        <f>+K140*I_VENDITE!K60</f>
        <v>0</v>
      </c>
      <c r="L192" s="143">
        <f>+L140*I_VENDITE!L60</f>
        <v>0</v>
      </c>
      <c r="M192" s="143">
        <f>+M140*I_VENDITE!M60</f>
        <v>0</v>
      </c>
      <c r="N192" s="143">
        <f>+N140*I_VENDITE!N60</f>
        <v>0</v>
      </c>
      <c r="O192" s="143">
        <f>+O140*I_VENDITE!O60</f>
        <v>0</v>
      </c>
      <c r="P192" s="143">
        <f>+P140*I_VENDITE!P60</f>
        <v>0</v>
      </c>
      <c r="Q192" s="143">
        <f>+Q140*I_VENDITE!Q60</f>
        <v>0</v>
      </c>
      <c r="R192" s="143">
        <f>+R140*I_VENDITE!R60</f>
        <v>0</v>
      </c>
      <c r="S192" s="143">
        <f>+S140*I_VENDITE!S60</f>
        <v>0</v>
      </c>
      <c r="T192" s="143">
        <f>+T140*I_VENDITE!T60</f>
        <v>0</v>
      </c>
      <c r="U192" s="143">
        <f>+U140*I_VENDITE!U60</f>
        <v>0</v>
      </c>
      <c r="V192" s="143">
        <f>+V140*I_VENDITE!V60</f>
        <v>0</v>
      </c>
      <c r="W192" s="143">
        <f>+W140*I_VENDITE!W60</f>
        <v>0</v>
      </c>
      <c r="X192" s="143">
        <f>+X140*I_VENDITE!X60</f>
        <v>0</v>
      </c>
      <c r="Y192" s="143">
        <f>+Y140*I_VENDITE!Y60</f>
        <v>0</v>
      </c>
      <c r="Z192" s="143">
        <f>+Z140*I_VENDITE!Z60</f>
        <v>0</v>
      </c>
      <c r="AA192" s="143">
        <f>+AA140*I_VENDITE!AA60</f>
        <v>0</v>
      </c>
      <c r="AB192" s="143">
        <f>+AB140*I_VENDITE!AB60</f>
        <v>0</v>
      </c>
      <c r="AC192" s="143">
        <f>+AC140*I_VENDITE!AC60</f>
        <v>0</v>
      </c>
      <c r="AD192" s="143">
        <f>+AD140*I_VENDITE!AD60</f>
        <v>0</v>
      </c>
      <c r="AE192" s="143">
        <f>+AE140*I_VENDITE!AE60</f>
        <v>0</v>
      </c>
      <c r="AF192" s="143">
        <f>+AF140*I_VENDITE!AF60</f>
        <v>0</v>
      </c>
      <c r="AG192" s="143">
        <f>+AG140*I_VENDITE!AG60</f>
        <v>0</v>
      </c>
      <c r="AH192" s="143">
        <f>+AH140*I_VENDITE!AH60</f>
        <v>0</v>
      </c>
      <c r="AI192" s="143">
        <f>+AI140*I_VENDITE!AI60</f>
        <v>0</v>
      </c>
      <c r="AJ192" s="143">
        <f>+AJ140*I_VENDITE!AJ60</f>
        <v>0</v>
      </c>
      <c r="AK192" s="143">
        <f>+AK140*I_VENDITE!AK60</f>
        <v>0</v>
      </c>
      <c r="AL192" s="143">
        <f>+AL140*I_VENDITE!AL60</f>
        <v>0</v>
      </c>
      <c r="AM192" s="143">
        <f>+AM140*I_VENDITE!AM60</f>
        <v>0</v>
      </c>
      <c r="AN192" s="32"/>
    </row>
    <row r="193" spans="3:40" x14ac:dyDescent="0.25">
      <c r="C193" s="28" t="str">
        <f t="shared" si="48"/>
        <v>Farmaco 4</v>
      </c>
      <c r="D193" s="143">
        <f>+D141*I_VENDITE!D61</f>
        <v>0</v>
      </c>
      <c r="E193" s="143">
        <f>+E141*I_VENDITE!E61</f>
        <v>26000</v>
      </c>
      <c r="F193" s="143">
        <f>+F141*I_VENDITE!F61</f>
        <v>0</v>
      </c>
      <c r="G193" s="143">
        <f>+G141*I_VENDITE!G61</f>
        <v>0</v>
      </c>
      <c r="H193" s="143">
        <f>+H141*I_VENDITE!H61</f>
        <v>0</v>
      </c>
      <c r="I193" s="143">
        <f>+I141*I_VENDITE!I61</f>
        <v>0</v>
      </c>
      <c r="J193" s="143">
        <f>+J141*I_VENDITE!J61</f>
        <v>0</v>
      </c>
      <c r="K193" s="143">
        <f>+K141*I_VENDITE!K61</f>
        <v>0</v>
      </c>
      <c r="L193" s="143">
        <f>+L141*I_VENDITE!L61</f>
        <v>0</v>
      </c>
      <c r="M193" s="143">
        <f>+M141*I_VENDITE!M61</f>
        <v>0</v>
      </c>
      <c r="N193" s="143">
        <f>+N141*I_VENDITE!N61</f>
        <v>0</v>
      </c>
      <c r="O193" s="143">
        <f>+O141*I_VENDITE!O61</f>
        <v>0</v>
      </c>
      <c r="P193" s="143">
        <f>+P141*I_VENDITE!P61</f>
        <v>0</v>
      </c>
      <c r="Q193" s="143">
        <f>+Q141*I_VENDITE!Q61</f>
        <v>0</v>
      </c>
      <c r="R193" s="143">
        <f>+R141*I_VENDITE!R61</f>
        <v>0</v>
      </c>
      <c r="S193" s="143">
        <f>+S141*I_VENDITE!S61</f>
        <v>0</v>
      </c>
      <c r="T193" s="143">
        <f>+T141*I_VENDITE!T61</f>
        <v>0</v>
      </c>
      <c r="U193" s="143">
        <f>+U141*I_VENDITE!U61</f>
        <v>0</v>
      </c>
      <c r="V193" s="143">
        <f>+V141*I_VENDITE!V61</f>
        <v>0</v>
      </c>
      <c r="W193" s="143">
        <f>+W141*I_VENDITE!W61</f>
        <v>0</v>
      </c>
      <c r="X193" s="143">
        <f>+X141*I_VENDITE!X61</f>
        <v>0</v>
      </c>
      <c r="Y193" s="143">
        <f>+Y141*I_VENDITE!Y61</f>
        <v>0</v>
      </c>
      <c r="Z193" s="143">
        <f>+Z141*I_VENDITE!Z61</f>
        <v>0</v>
      </c>
      <c r="AA193" s="143">
        <f>+AA141*I_VENDITE!AA61</f>
        <v>0</v>
      </c>
      <c r="AB193" s="143">
        <f>+AB141*I_VENDITE!AB61</f>
        <v>0</v>
      </c>
      <c r="AC193" s="143">
        <f>+AC141*I_VENDITE!AC61</f>
        <v>0</v>
      </c>
      <c r="AD193" s="143">
        <f>+AD141*I_VENDITE!AD61</f>
        <v>0</v>
      </c>
      <c r="AE193" s="143">
        <f>+AE141*I_VENDITE!AE61</f>
        <v>0</v>
      </c>
      <c r="AF193" s="143">
        <f>+AF141*I_VENDITE!AF61</f>
        <v>0</v>
      </c>
      <c r="AG193" s="143">
        <f>+AG141*I_VENDITE!AG61</f>
        <v>0</v>
      </c>
      <c r="AH193" s="143">
        <f>+AH141*I_VENDITE!AH61</f>
        <v>0</v>
      </c>
      <c r="AI193" s="143">
        <f>+AI141*I_VENDITE!AI61</f>
        <v>0</v>
      </c>
      <c r="AJ193" s="143">
        <f>+AJ141*I_VENDITE!AJ61</f>
        <v>0</v>
      </c>
      <c r="AK193" s="143">
        <f>+AK141*I_VENDITE!AK61</f>
        <v>0</v>
      </c>
      <c r="AL193" s="143">
        <f>+AL141*I_VENDITE!AL61</f>
        <v>0</v>
      </c>
      <c r="AM193" s="143">
        <f>+AM141*I_VENDITE!AM61</f>
        <v>0</v>
      </c>
      <c r="AN193" s="32"/>
    </row>
    <row r="194" spans="3:40" x14ac:dyDescent="0.25">
      <c r="C194" s="28" t="str">
        <f t="shared" si="48"/>
        <v>Farmaco 5</v>
      </c>
      <c r="D194" s="143">
        <f>+D142*I_VENDITE!D62</f>
        <v>0</v>
      </c>
      <c r="E194" s="143">
        <f>+E142*I_VENDITE!E62</f>
        <v>13066.666666666666</v>
      </c>
      <c r="F194" s="143">
        <f>+F142*I_VENDITE!F62</f>
        <v>0</v>
      </c>
      <c r="G194" s="143">
        <f>+G142*I_VENDITE!G62</f>
        <v>0</v>
      </c>
      <c r="H194" s="143">
        <f>+H142*I_VENDITE!H62</f>
        <v>0</v>
      </c>
      <c r="I194" s="143">
        <f>+I142*I_VENDITE!I62</f>
        <v>0</v>
      </c>
      <c r="J194" s="143">
        <f>+J142*I_VENDITE!J62</f>
        <v>0</v>
      </c>
      <c r="K194" s="143">
        <f>+K142*I_VENDITE!K62</f>
        <v>0</v>
      </c>
      <c r="L194" s="143">
        <f>+L142*I_VENDITE!L62</f>
        <v>0</v>
      </c>
      <c r="M194" s="143">
        <f>+M142*I_VENDITE!M62</f>
        <v>0</v>
      </c>
      <c r="N194" s="143">
        <f>+N142*I_VENDITE!N62</f>
        <v>0</v>
      </c>
      <c r="O194" s="143">
        <f>+O142*I_VENDITE!O62</f>
        <v>0</v>
      </c>
      <c r="P194" s="143">
        <f>+P142*I_VENDITE!P62</f>
        <v>0</v>
      </c>
      <c r="Q194" s="143">
        <f>+Q142*I_VENDITE!Q62</f>
        <v>0</v>
      </c>
      <c r="R194" s="143">
        <f>+R142*I_VENDITE!R62</f>
        <v>0</v>
      </c>
      <c r="S194" s="143">
        <f>+S142*I_VENDITE!S62</f>
        <v>0</v>
      </c>
      <c r="T194" s="143">
        <f>+T142*I_VENDITE!T62</f>
        <v>0</v>
      </c>
      <c r="U194" s="143">
        <f>+U142*I_VENDITE!U62</f>
        <v>0</v>
      </c>
      <c r="V194" s="143">
        <f>+V142*I_VENDITE!V62</f>
        <v>0</v>
      </c>
      <c r="W194" s="143">
        <f>+W142*I_VENDITE!W62</f>
        <v>0</v>
      </c>
      <c r="X194" s="143">
        <f>+X142*I_VENDITE!X62</f>
        <v>0</v>
      </c>
      <c r="Y194" s="143">
        <f>+Y142*I_VENDITE!Y62</f>
        <v>0</v>
      </c>
      <c r="Z194" s="143">
        <f>+Z142*I_VENDITE!Z62</f>
        <v>0</v>
      </c>
      <c r="AA194" s="143">
        <f>+AA142*I_VENDITE!AA62</f>
        <v>0</v>
      </c>
      <c r="AB194" s="143">
        <f>+AB142*I_VENDITE!AB62</f>
        <v>0</v>
      </c>
      <c r="AC194" s="143">
        <f>+AC142*I_VENDITE!AC62</f>
        <v>0</v>
      </c>
      <c r="AD194" s="143">
        <f>+AD142*I_VENDITE!AD62</f>
        <v>0</v>
      </c>
      <c r="AE194" s="143">
        <f>+AE142*I_VENDITE!AE62</f>
        <v>0</v>
      </c>
      <c r="AF194" s="143">
        <f>+AF142*I_VENDITE!AF62</f>
        <v>0</v>
      </c>
      <c r="AG194" s="143">
        <f>+AG142*I_VENDITE!AG62</f>
        <v>0</v>
      </c>
      <c r="AH194" s="143">
        <f>+AH142*I_VENDITE!AH62</f>
        <v>0</v>
      </c>
      <c r="AI194" s="143">
        <f>+AI142*I_VENDITE!AI62</f>
        <v>0</v>
      </c>
      <c r="AJ194" s="143">
        <f>+AJ142*I_VENDITE!AJ62</f>
        <v>0</v>
      </c>
      <c r="AK194" s="143">
        <f>+AK142*I_VENDITE!AK62</f>
        <v>0</v>
      </c>
      <c r="AL194" s="143">
        <f>+AL142*I_VENDITE!AL62</f>
        <v>0</v>
      </c>
      <c r="AM194" s="143">
        <f>+AM142*I_VENDITE!AM62</f>
        <v>0</v>
      </c>
      <c r="AN194" s="32"/>
    </row>
    <row r="195" spans="3:40" x14ac:dyDescent="0.25">
      <c r="C195" s="28" t="str">
        <f t="shared" si="48"/>
        <v>Farmaco 6</v>
      </c>
      <c r="D195" s="143">
        <f>+D143*I_VENDITE!D63</f>
        <v>0</v>
      </c>
      <c r="E195" s="143">
        <f>+E143*I_VENDITE!E63</f>
        <v>18000</v>
      </c>
      <c r="F195" s="143">
        <f>+F143*I_VENDITE!F63</f>
        <v>0</v>
      </c>
      <c r="G195" s="143">
        <f>+G143*I_VENDITE!G63</f>
        <v>0</v>
      </c>
      <c r="H195" s="143">
        <f>+H143*I_VENDITE!H63</f>
        <v>0</v>
      </c>
      <c r="I195" s="143">
        <f>+I143*I_VENDITE!I63</f>
        <v>0</v>
      </c>
      <c r="J195" s="143">
        <f>+J143*I_VENDITE!J63</f>
        <v>0</v>
      </c>
      <c r="K195" s="143">
        <f>+K143*I_VENDITE!K63</f>
        <v>0</v>
      </c>
      <c r="L195" s="143">
        <f>+L143*I_VENDITE!L63</f>
        <v>0</v>
      </c>
      <c r="M195" s="143">
        <f>+M143*I_VENDITE!M63</f>
        <v>0</v>
      </c>
      <c r="N195" s="143">
        <f>+N143*I_VENDITE!N63</f>
        <v>0</v>
      </c>
      <c r="O195" s="143">
        <f>+O143*I_VENDITE!O63</f>
        <v>0</v>
      </c>
      <c r="P195" s="143">
        <f>+P143*I_VENDITE!P63</f>
        <v>0</v>
      </c>
      <c r="Q195" s="143">
        <f>+Q143*I_VENDITE!Q63</f>
        <v>0</v>
      </c>
      <c r="R195" s="143">
        <f>+R143*I_VENDITE!R63</f>
        <v>0</v>
      </c>
      <c r="S195" s="143">
        <f>+S143*I_VENDITE!S63</f>
        <v>0</v>
      </c>
      <c r="T195" s="143">
        <f>+T143*I_VENDITE!T63</f>
        <v>0</v>
      </c>
      <c r="U195" s="143">
        <f>+U143*I_VENDITE!U63</f>
        <v>0</v>
      </c>
      <c r="V195" s="143">
        <f>+V143*I_VENDITE!V63</f>
        <v>0</v>
      </c>
      <c r="W195" s="143">
        <f>+W143*I_VENDITE!W63</f>
        <v>0</v>
      </c>
      <c r="X195" s="143">
        <f>+X143*I_VENDITE!X63</f>
        <v>0</v>
      </c>
      <c r="Y195" s="143">
        <f>+Y143*I_VENDITE!Y63</f>
        <v>0</v>
      </c>
      <c r="Z195" s="143">
        <f>+Z143*I_VENDITE!Z63</f>
        <v>0</v>
      </c>
      <c r="AA195" s="143">
        <f>+AA143*I_VENDITE!AA63</f>
        <v>0</v>
      </c>
      <c r="AB195" s="143">
        <f>+AB143*I_VENDITE!AB63</f>
        <v>0</v>
      </c>
      <c r="AC195" s="143">
        <f>+AC143*I_VENDITE!AC63</f>
        <v>0</v>
      </c>
      <c r="AD195" s="143">
        <f>+AD143*I_VENDITE!AD63</f>
        <v>0</v>
      </c>
      <c r="AE195" s="143">
        <f>+AE143*I_VENDITE!AE63</f>
        <v>0</v>
      </c>
      <c r="AF195" s="143">
        <f>+AF143*I_VENDITE!AF63</f>
        <v>0</v>
      </c>
      <c r="AG195" s="143">
        <f>+AG143*I_VENDITE!AG63</f>
        <v>0</v>
      </c>
      <c r="AH195" s="143">
        <f>+AH143*I_VENDITE!AH63</f>
        <v>0</v>
      </c>
      <c r="AI195" s="143">
        <f>+AI143*I_VENDITE!AI63</f>
        <v>0</v>
      </c>
      <c r="AJ195" s="143">
        <f>+AJ143*I_VENDITE!AJ63</f>
        <v>0</v>
      </c>
      <c r="AK195" s="143">
        <f>+AK143*I_VENDITE!AK63</f>
        <v>0</v>
      </c>
      <c r="AL195" s="143">
        <f>+AL143*I_VENDITE!AL63</f>
        <v>0</v>
      </c>
      <c r="AM195" s="143">
        <f>+AM143*I_VENDITE!AM63</f>
        <v>0</v>
      </c>
      <c r="AN195" s="32"/>
    </row>
    <row r="196" spans="3:40" x14ac:dyDescent="0.25">
      <c r="C196" s="28" t="str">
        <f t="shared" si="48"/>
        <v>Farmaco 7</v>
      </c>
      <c r="D196" s="143">
        <f>+D144*I_VENDITE!D64</f>
        <v>0</v>
      </c>
      <c r="E196" s="143">
        <f>+E144*I_VENDITE!E64</f>
        <v>15000</v>
      </c>
      <c r="F196" s="143">
        <f>+F144*I_VENDITE!F64</f>
        <v>0</v>
      </c>
      <c r="G196" s="143">
        <f>+G144*I_VENDITE!G64</f>
        <v>0</v>
      </c>
      <c r="H196" s="143">
        <f>+H144*I_VENDITE!H64</f>
        <v>0</v>
      </c>
      <c r="I196" s="143">
        <f>+I144*I_VENDITE!I64</f>
        <v>0</v>
      </c>
      <c r="J196" s="143">
        <f>+J144*I_VENDITE!J64</f>
        <v>0</v>
      </c>
      <c r="K196" s="143">
        <f>+K144*I_VENDITE!K64</f>
        <v>0</v>
      </c>
      <c r="L196" s="143">
        <f>+L144*I_VENDITE!L64</f>
        <v>0</v>
      </c>
      <c r="M196" s="143">
        <f>+M144*I_VENDITE!M64</f>
        <v>0</v>
      </c>
      <c r="N196" s="143">
        <f>+N144*I_VENDITE!N64</f>
        <v>0</v>
      </c>
      <c r="O196" s="143">
        <f>+O144*I_VENDITE!O64</f>
        <v>0</v>
      </c>
      <c r="P196" s="143">
        <f>+P144*I_VENDITE!P64</f>
        <v>0</v>
      </c>
      <c r="Q196" s="143">
        <f>+Q144*I_VENDITE!Q64</f>
        <v>0</v>
      </c>
      <c r="R196" s="143">
        <f>+R144*I_VENDITE!R64</f>
        <v>0</v>
      </c>
      <c r="S196" s="143">
        <f>+S144*I_VENDITE!S64</f>
        <v>0</v>
      </c>
      <c r="T196" s="143">
        <f>+T144*I_VENDITE!T64</f>
        <v>0</v>
      </c>
      <c r="U196" s="143">
        <f>+U144*I_VENDITE!U64</f>
        <v>0</v>
      </c>
      <c r="V196" s="143">
        <f>+V144*I_VENDITE!V64</f>
        <v>0</v>
      </c>
      <c r="W196" s="143">
        <f>+W144*I_VENDITE!W64</f>
        <v>0</v>
      </c>
      <c r="X196" s="143">
        <f>+X144*I_VENDITE!X64</f>
        <v>0</v>
      </c>
      <c r="Y196" s="143">
        <f>+Y144*I_VENDITE!Y64</f>
        <v>0</v>
      </c>
      <c r="Z196" s="143">
        <f>+Z144*I_VENDITE!Z64</f>
        <v>0</v>
      </c>
      <c r="AA196" s="143">
        <f>+AA144*I_VENDITE!AA64</f>
        <v>0</v>
      </c>
      <c r="AB196" s="143">
        <f>+AB144*I_VENDITE!AB64</f>
        <v>0</v>
      </c>
      <c r="AC196" s="143">
        <f>+AC144*I_VENDITE!AC64</f>
        <v>0</v>
      </c>
      <c r="AD196" s="143">
        <f>+AD144*I_VENDITE!AD64</f>
        <v>0</v>
      </c>
      <c r="AE196" s="143">
        <f>+AE144*I_VENDITE!AE64</f>
        <v>0</v>
      </c>
      <c r="AF196" s="143">
        <f>+AF144*I_VENDITE!AF64</f>
        <v>0</v>
      </c>
      <c r="AG196" s="143">
        <f>+AG144*I_VENDITE!AG64</f>
        <v>0</v>
      </c>
      <c r="AH196" s="143">
        <f>+AH144*I_VENDITE!AH64</f>
        <v>0</v>
      </c>
      <c r="AI196" s="143">
        <f>+AI144*I_VENDITE!AI64</f>
        <v>0</v>
      </c>
      <c r="AJ196" s="143">
        <f>+AJ144*I_VENDITE!AJ64</f>
        <v>0</v>
      </c>
      <c r="AK196" s="143">
        <f>+AK144*I_VENDITE!AK64</f>
        <v>0</v>
      </c>
      <c r="AL196" s="143">
        <f>+AL144*I_VENDITE!AL64</f>
        <v>0</v>
      </c>
      <c r="AM196" s="143">
        <f>+AM144*I_VENDITE!AM64</f>
        <v>0</v>
      </c>
      <c r="AN196" s="32"/>
    </row>
    <row r="197" spans="3:40" x14ac:dyDescent="0.25">
      <c r="C197" s="28" t="str">
        <f t="shared" si="48"/>
        <v>Farmaco 8</v>
      </c>
      <c r="D197" s="143">
        <f>+D145*I_VENDITE!D65</f>
        <v>0</v>
      </c>
      <c r="E197" s="143">
        <f>+E145*I_VENDITE!E65</f>
        <v>25500</v>
      </c>
      <c r="F197" s="143">
        <f>+F145*I_VENDITE!F65</f>
        <v>0</v>
      </c>
      <c r="G197" s="143">
        <f>+G145*I_VENDITE!G65</f>
        <v>0</v>
      </c>
      <c r="H197" s="143">
        <f>+H145*I_VENDITE!H65</f>
        <v>0</v>
      </c>
      <c r="I197" s="143">
        <f>+I145*I_VENDITE!I65</f>
        <v>0</v>
      </c>
      <c r="J197" s="143">
        <f>+J145*I_VENDITE!J65</f>
        <v>0</v>
      </c>
      <c r="K197" s="143">
        <f>+K145*I_VENDITE!K65</f>
        <v>0</v>
      </c>
      <c r="L197" s="143">
        <f>+L145*I_VENDITE!L65</f>
        <v>0</v>
      </c>
      <c r="M197" s="143">
        <f>+M145*I_VENDITE!M65</f>
        <v>0</v>
      </c>
      <c r="N197" s="143">
        <f>+N145*I_VENDITE!N65</f>
        <v>0</v>
      </c>
      <c r="O197" s="143">
        <f>+O145*I_VENDITE!O65</f>
        <v>0</v>
      </c>
      <c r="P197" s="143">
        <f>+P145*I_VENDITE!P65</f>
        <v>0</v>
      </c>
      <c r="Q197" s="143">
        <f>+Q145*I_VENDITE!Q65</f>
        <v>0</v>
      </c>
      <c r="R197" s="143">
        <f>+R145*I_VENDITE!R65</f>
        <v>0</v>
      </c>
      <c r="S197" s="143">
        <f>+S145*I_VENDITE!S65</f>
        <v>0</v>
      </c>
      <c r="T197" s="143">
        <f>+T145*I_VENDITE!T65</f>
        <v>0</v>
      </c>
      <c r="U197" s="143">
        <f>+U145*I_VENDITE!U65</f>
        <v>0</v>
      </c>
      <c r="V197" s="143">
        <f>+V145*I_VENDITE!V65</f>
        <v>0</v>
      </c>
      <c r="W197" s="143">
        <f>+W145*I_VENDITE!W65</f>
        <v>0</v>
      </c>
      <c r="X197" s="143">
        <f>+X145*I_VENDITE!X65</f>
        <v>0</v>
      </c>
      <c r="Y197" s="143">
        <f>+Y145*I_VENDITE!Y65</f>
        <v>0</v>
      </c>
      <c r="Z197" s="143">
        <f>+Z145*I_VENDITE!Z65</f>
        <v>0</v>
      </c>
      <c r="AA197" s="143">
        <f>+AA145*I_VENDITE!AA65</f>
        <v>0</v>
      </c>
      <c r="AB197" s="143">
        <f>+AB145*I_VENDITE!AB65</f>
        <v>0</v>
      </c>
      <c r="AC197" s="143">
        <f>+AC145*I_VENDITE!AC65</f>
        <v>0</v>
      </c>
      <c r="AD197" s="143">
        <f>+AD145*I_VENDITE!AD65</f>
        <v>0</v>
      </c>
      <c r="AE197" s="143">
        <f>+AE145*I_VENDITE!AE65</f>
        <v>0</v>
      </c>
      <c r="AF197" s="143">
        <f>+AF145*I_VENDITE!AF65</f>
        <v>0</v>
      </c>
      <c r="AG197" s="143">
        <f>+AG145*I_VENDITE!AG65</f>
        <v>0</v>
      </c>
      <c r="AH197" s="143">
        <f>+AH145*I_VENDITE!AH65</f>
        <v>0</v>
      </c>
      <c r="AI197" s="143">
        <f>+AI145*I_VENDITE!AI65</f>
        <v>0</v>
      </c>
      <c r="AJ197" s="143">
        <f>+AJ145*I_VENDITE!AJ65</f>
        <v>0</v>
      </c>
      <c r="AK197" s="143">
        <f>+AK145*I_VENDITE!AK65</f>
        <v>0</v>
      </c>
      <c r="AL197" s="143">
        <f>+AL145*I_VENDITE!AL65</f>
        <v>0</v>
      </c>
      <c r="AM197" s="143">
        <f>+AM145*I_VENDITE!AM65</f>
        <v>0</v>
      </c>
      <c r="AN197" s="32"/>
    </row>
    <row r="198" spans="3:40" x14ac:dyDescent="0.25">
      <c r="C198" s="28" t="str">
        <f t="shared" si="48"/>
        <v>Farmaco 9</v>
      </c>
      <c r="D198" s="143">
        <f>+D146*I_VENDITE!D66</f>
        <v>0</v>
      </c>
      <c r="E198" s="143">
        <f>+E146*I_VENDITE!E66</f>
        <v>21150.000000000004</v>
      </c>
      <c r="F198" s="143">
        <f>+F146*I_VENDITE!F66</f>
        <v>0</v>
      </c>
      <c r="G198" s="143">
        <f>+G146*I_VENDITE!G66</f>
        <v>0</v>
      </c>
      <c r="H198" s="143">
        <f>+H146*I_VENDITE!H66</f>
        <v>0</v>
      </c>
      <c r="I198" s="143">
        <f>+I146*I_VENDITE!I66</f>
        <v>0</v>
      </c>
      <c r="J198" s="143">
        <f>+J146*I_VENDITE!J66</f>
        <v>0</v>
      </c>
      <c r="K198" s="143">
        <f>+K146*I_VENDITE!K66</f>
        <v>0</v>
      </c>
      <c r="L198" s="143">
        <f>+L146*I_VENDITE!L66</f>
        <v>0</v>
      </c>
      <c r="M198" s="143">
        <f>+M146*I_VENDITE!M66</f>
        <v>0</v>
      </c>
      <c r="N198" s="143">
        <f>+N146*I_VENDITE!N66</f>
        <v>0</v>
      </c>
      <c r="O198" s="143">
        <f>+O146*I_VENDITE!O66</f>
        <v>0</v>
      </c>
      <c r="P198" s="143">
        <f>+P146*I_VENDITE!P66</f>
        <v>0</v>
      </c>
      <c r="Q198" s="143">
        <f>+Q146*I_VENDITE!Q66</f>
        <v>0</v>
      </c>
      <c r="R198" s="143">
        <f>+R146*I_VENDITE!R66</f>
        <v>0</v>
      </c>
      <c r="S198" s="143">
        <f>+S146*I_VENDITE!S66</f>
        <v>0</v>
      </c>
      <c r="T198" s="143">
        <f>+T146*I_VENDITE!T66</f>
        <v>0</v>
      </c>
      <c r="U198" s="143">
        <f>+U146*I_VENDITE!U66</f>
        <v>0</v>
      </c>
      <c r="V198" s="143">
        <f>+V146*I_VENDITE!V66</f>
        <v>0</v>
      </c>
      <c r="W198" s="143">
        <f>+W146*I_VENDITE!W66</f>
        <v>0</v>
      </c>
      <c r="X198" s="143">
        <f>+X146*I_VENDITE!X66</f>
        <v>0</v>
      </c>
      <c r="Y198" s="143">
        <f>+Y146*I_VENDITE!Y66</f>
        <v>0</v>
      </c>
      <c r="Z198" s="143">
        <f>+Z146*I_VENDITE!Z66</f>
        <v>0</v>
      </c>
      <c r="AA198" s="143">
        <f>+AA146*I_VENDITE!AA66</f>
        <v>0</v>
      </c>
      <c r="AB198" s="143">
        <f>+AB146*I_VENDITE!AB66</f>
        <v>0</v>
      </c>
      <c r="AC198" s="143">
        <f>+AC146*I_VENDITE!AC66</f>
        <v>0</v>
      </c>
      <c r="AD198" s="143">
        <f>+AD146*I_VENDITE!AD66</f>
        <v>0</v>
      </c>
      <c r="AE198" s="143">
        <f>+AE146*I_VENDITE!AE66</f>
        <v>0</v>
      </c>
      <c r="AF198" s="143">
        <f>+AF146*I_VENDITE!AF66</f>
        <v>0</v>
      </c>
      <c r="AG198" s="143">
        <f>+AG146*I_VENDITE!AG66</f>
        <v>0</v>
      </c>
      <c r="AH198" s="143">
        <f>+AH146*I_VENDITE!AH66</f>
        <v>0</v>
      </c>
      <c r="AI198" s="143">
        <f>+AI146*I_VENDITE!AI66</f>
        <v>0</v>
      </c>
      <c r="AJ198" s="143">
        <f>+AJ146*I_VENDITE!AJ66</f>
        <v>0</v>
      </c>
      <c r="AK198" s="143">
        <f>+AK146*I_VENDITE!AK66</f>
        <v>0</v>
      </c>
      <c r="AL198" s="143">
        <f>+AL146*I_VENDITE!AL66</f>
        <v>0</v>
      </c>
      <c r="AM198" s="143">
        <f>+AM146*I_VENDITE!AM66</f>
        <v>0</v>
      </c>
      <c r="AN198" s="32"/>
    </row>
    <row r="199" spans="3:40" x14ac:dyDescent="0.25">
      <c r="C199" s="28" t="str">
        <f t="shared" si="48"/>
        <v>Farmaco 10</v>
      </c>
      <c r="D199" s="143">
        <f>+D147*I_VENDITE!D67</f>
        <v>0</v>
      </c>
      <c r="E199" s="143">
        <f>+E147*I_VENDITE!E67</f>
        <v>29333.333333333332</v>
      </c>
      <c r="F199" s="143">
        <f>+F147*I_VENDITE!F67</f>
        <v>0</v>
      </c>
      <c r="G199" s="143">
        <f>+G147*I_VENDITE!G67</f>
        <v>0</v>
      </c>
      <c r="H199" s="143">
        <f>+H147*I_VENDITE!H67</f>
        <v>0</v>
      </c>
      <c r="I199" s="143">
        <f>+I147*I_VENDITE!I67</f>
        <v>0</v>
      </c>
      <c r="J199" s="143">
        <f>+J147*I_VENDITE!J67</f>
        <v>0</v>
      </c>
      <c r="K199" s="143">
        <f>+K147*I_VENDITE!K67</f>
        <v>0</v>
      </c>
      <c r="L199" s="143">
        <f>+L147*I_VENDITE!L67</f>
        <v>0</v>
      </c>
      <c r="M199" s="143">
        <f>+M147*I_VENDITE!M67</f>
        <v>0</v>
      </c>
      <c r="N199" s="143">
        <f>+N147*I_VENDITE!N67</f>
        <v>0</v>
      </c>
      <c r="O199" s="143">
        <f>+O147*I_VENDITE!O67</f>
        <v>0</v>
      </c>
      <c r="P199" s="143">
        <f>+P147*I_VENDITE!P67</f>
        <v>0</v>
      </c>
      <c r="Q199" s="143">
        <f>+Q147*I_VENDITE!Q67</f>
        <v>0</v>
      </c>
      <c r="R199" s="143">
        <f>+R147*I_VENDITE!R67</f>
        <v>0</v>
      </c>
      <c r="S199" s="143">
        <f>+S147*I_VENDITE!S67</f>
        <v>0</v>
      </c>
      <c r="T199" s="143">
        <f>+T147*I_VENDITE!T67</f>
        <v>0</v>
      </c>
      <c r="U199" s="143">
        <f>+U147*I_VENDITE!U67</f>
        <v>0</v>
      </c>
      <c r="V199" s="143">
        <f>+V147*I_VENDITE!V67</f>
        <v>0</v>
      </c>
      <c r="W199" s="143">
        <f>+W147*I_VENDITE!W67</f>
        <v>0</v>
      </c>
      <c r="X199" s="143">
        <f>+X147*I_VENDITE!X67</f>
        <v>0</v>
      </c>
      <c r="Y199" s="143">
        <f>+Y147*I_VENDITE!Y67</f>
        <v>0</v>
      </c>
      <c r="Z199" s="143">
        <f>+Z147*I_VENDITE!Z67</f>
        <v>0</v>
      </c>
      <c r="AA199" s="143">
        <f>+AA147*I_VENDITE!AA67</f>
        <v>0</v>
      </c>
      <c r="AB199" s="143">
        <f>+AB147*I_VENDITE!AB67</f>
        <v>0</v>
      </c>
      <c r="AC199" s="143">
        <f>+AC147*I_VENDITE!AC67</f>
        <v>0</v>
      </c>
      <c r="AD199" s="143">
        <f>+AD147*I_VENDITE!AD67</f>
        <v>0</v>
      </c>
      <c r="AE199" s="143">
        <f>+AE147*I_VENDITE!AE67</f>
        <v>0</v>
      </c>
      <c r="AF199" s="143">
        <f>+AF147*I_VENDITE!AF67</f>
        <v>0</v>
      </c>
      <c r="AG199" s="143">
        <f>+AG147*I_VENDITE!AG67</f>
        <v>0</v>
      </c>
      <c r="AH199" s="143">
        <f>+AH147*I_VENDITE!AH67</f>
        <v>0</v>
      </c>
      <c r="AI199" s="143">
        <f>+AI147*I_VENDITE!AI67</f>
        <v>0</v>
      </c>
      <c r="AJ199" s="143">
        <f>+AJ147*I_VENDITE!AJ67</f>
        <v>0</v>
      </c>
      <c r="AK199" s="143">
        <f>+AK147*I_VENDITE!AK67</f>
        <v>0</v>
      </c>
      <c r="AL199" s="143">
        <f>+AL147*I_VENDITE!AL67</f>
        <v>0</v>
      </c>
      <c r="AM199" s="143">
        <f>+AM147*I_VENDITE!AM67</f>
        <v>0</v>
      </c>
      <c r="AN199" s="32"/>
    </row>
    <row r="200" spans="3:40" x14ac:dyDescent="0.25">
      <c r="C200" s="28" t="str">
        <f t="shared" si="48"/>
        <v>Farmaco 11</v>
      </c>
      <c r="D200" s="143">
        <f>+D148*I_VENDITE!D68</f>
        <v>0</v>
      </c>
      <c r="E200" s="143">
        <f>+E148*I_VENDITE!E68</f>
        <v>26560</v>
      </c>
      <c r="F200" s="143">
        <f>+F148*I_VENDITE!F68</f>
        <v>0</v>
      </c>
      <c r="G200" s="143">
        <f>+G148*I_VENDITE!G68</f>
        <v>0</v>
      </c>
      <c r="H200" s="143">
        <f>+H148*I_VENDITE!H68</f>
        <v>0</v>
      </c>
      <c r="I200" s="143">
        <f>+I148*I_VENDITE!I68</f>
        <v>0</v>
      </c>
      <c r="J200" s="143">
        <f>+J148*I_VENDITE!J68</f>
        <v>0</v>
      </c>
      <c r="K200" s="143">
        <f>+K148*I_VENDITE!K68</f>
        <v>0</v>
      </c>
      <c r="L200" s="143">
        <f>+L148*I_VENDITE!L68</f>
        <v>0</v>
      </c>
      <c r="M200" s="143">
        <f>+M148*I_VENDITE!M68</f>
        <v>0</v>
      </c>
      <c r="N200" s="143">
        <f>+N148*I_VENDITE!N68</f>
        <v>0</v>
      </c>
      <c r="O200" s="143">
        <f>+O148*I_VENDITE!O68</f>
        <v>0</v>
      </c>
      <c r="P200" s="143">
        <f>+P148*I_VENDITE!P68</f>
        <v>0</v>
      </c>
      <c r="Q200" s="143">
        <f>+Q148*I_VENDITE!Q68</f>
        <v>0</v>
      </c>
      <c r="R200" s="143">
        <f>+R148*I_VENDITE!R68</f>
        <v>0</v>
      </c>
      <c r="S200" s="143">
        <f>+S148*I_VENDITE!S68</f>
        <v>0</v>
      </c>
      <c r="T200" s="143">
        <f>+T148*I_VENDITE!T68</f>
        <v>0</v>
      </c>
      <c r="U200" s="143">
        <f>+U148*I_VENDITE!U68</f>
        <v>0</v>
      </c>
      <c r="V200" s="143">
        <f>+V148*I_VENDITE!V68</f>
        <v>0</v>
      </c>
      <c r="W200" s="143">
        <f>+W148*I_VENDITE!W68</f>
        <v>0</v>
      </c>
      <c r="X200" s="143">
        <f>+X148*I_VENDITE!X68</f>
        <v>0</v>
      </c>
      <c r="Y200" s="143">
        <f>+Y148*I_VENDITE!Y68</f>
        <v>0</v>
      </c>
      <c r="Z200" s="143">
        <f>+Z148*I_VENDITE!Z68</f>
        <v>0</v>
      </c>
      <c r="AA200" s="143">
        <f>+AA148*I_VENDITE!AA68</f>
        <v>0</v>
      </c>
      <c r="AB200" s="143">
        <f>+AB148*I_VENDITE!AB68</f>
        <v>0</v>
      </c>
      <c r="AC200" s="143">
        <f>+AC148*I_VENDITE!AC68</f>
        <v>0</v>
      </c>
      <c r="AD200" s="143">
        <f>+AD148*I_VENDITE!AD68</f>
        <v>0</v>
      </c>
      <c r="AE200" s="143">
        <f>+AE148*I_VENDITE!AE68</f>
        <v>0</v>
      </c>
      <c r="AF200" s="143">
        <f>+AF148*I_VENDITE!AF68</f>
        <v>0</v>
      </c>
      <c r="AG200" s="143">
        <f>+AG148*I_VENDITE!AG68</f>
        <v>0</v>
      </c>
      <c r="AH200" s="143">
        <f>+AH148*I_VENDITE!AH68</f>
        <v>0</v>
      </c>
      <c r="AI200" s="143">
        <f>+AI148*I_VENDITE!AI68</f>
        <v>0</v>
      </c>
      <c r="AJ200" s="143">
        <f>+AJ148*I_VENDITE!AJ68</f>
        <v>0</v>
      </c>
      <c r="AK200" s="143">
        <f>+AK148*I_VENDITE!AK68</f>
        <v>0</v>
      </c>
      <c r="AL200" s="143">
        <f>+AL148*I_VENDITE!AL68</f>
        <v>0</v>
      </c>
      <c r="AM200" s="143">
        <f>+AM148*I_VENDITE!AM68</f>
        <v>0</v>
      </c>
      <c r="AN200" s="32"/>
    </row>
    <row r="201" spans="3:40" x14ac:dyDescent="0.25">
      <c r="C201" s="28" t="str">
        <f t="shared" si="48"/>
        <v>Farmaco 12</v>
      </c>
      <c r="D201" s="143">
        <f>+D149*I_VENDITE!D69</f>
        <v>0</v>
      </c>
      <c r="E201" s="143">
        <f>+E149*I_VENDITE!E69</f>
        <v>4666.666666666667</v>
      </c>
      <c r="F201" s="143">
        <f>+F149*I_VENDITE!F69</f>
        <v>0</v>
      </c>
      <c r="G201" s="143">
        <f>+G149*I_VENDITE!G69</f>
        <v>0</v>
      </c>
      <c r="H201" s="143">
        <f>+H149*I_VENDITE!H69</f>
        <v>0</v>
      </c>
      <c r="I201" s="143">
        <f>+I149*I_VENDITE!I69</f>
        <v>0</v>
      </c>
      <c r="J201" s="143">
        <f>+J149*I_VENDITE!J69</f>
        <v>0</v>
      </c>
      <c r="K201" s="143">
        <f>+K149*I_VENDITE!K69</f>
        <v>0</v>
      </c>
      <c r="L201" s="143">
        <f>+L149*I_VENDITE!L69</f>
        <v>0</v>
      </c>
      <c r="M201" s="143">
        <f>+M149*I_VENDITE!M69</f>
        <v>0</v>
      </c>
      <c r="N201" s="143">
        <f>+N149*I_VENDITE!N69</f>
        <v>0</v>
      </c>
      <c r="O201" s="143">
        <f>+O149*I_VENDITE!O69</f>
        <v>0</v>
      </c>
      <c r="P201" s="143">
        <f>+P149*I_VENDITE!P69</f>
        <v>0</v>
      </c>
      <c r="Q201" s="143">
        <f>+Q149*I_VENDITE!Q69</f>
        <v>0</v>
      </c>
      <c r="R201" s="143">
        <f>+R149*I_VENDITE!R69</f>
        <v>0</v>
      </c>
      <c r="S201" s="143">
        <f>+S149*I_VENDITE!S69</f>
        <v>0</v>
      </c>
      <c r="T201" s="143">
        <f>+T149*I_VENDITE!T69</f>
        <v>0</v>
      </c>
      <c r="U201" s="143">
        <f>+U149*I_VENDITE!U69</f>
        <v>0</v>
      </c>
      <c r="V201" s="143">
        <f>+V149*I_VENDITE!V69</f>
        <v>0</v>
      </c>
      <c r="W201" s="143">
        <f>+W149*I_VENDITE!W69</f>
        <v>0</v>
      </c>
      <c r="X201" s="143">
        <f>+X149*I_VENDITE!X69</f>
        <v>0</v>
      </c>
      <c r="Y201" s="143">
        <f>+Y149*I_VENDITE!Y69</f>
        <v>0</v>
      </c>
      <c r="Z201" s="143">
        <f>+Z149*I_VENDITE!Z69</f>
        <v>0</v>
      </c>
      <c r="AA201" s="143">
        <f>+AA149*I_VENDITE!AA69</f>
        <v>0</v>
      </c>
      <c r="AB201" s="143">
        <f>+AB149*I_VENDITE!AB69</f>
        <v>0</v>
      </c>
      <c r="AC201" s="143">
        <f>+AC149*I_VENDITE!AC69</f>
        <v>0</v>
      </c>
      <c r="AD201" s="143">
        <f>+AD149*I_VENDITE!AD69</f>
        <v>0</v>
      </c>
      <c r="AE201" s="143">
        <f>+AE149*I_VENDITE!AE69</f>
        <v>0</v>
      </c>
      <c r="AF201" s="143">
        <f>+AF149*I_VENDITE!AF69</f>
        <v>0</v>
      </c>
      <c r="AG201" s="143">
        <f>+AG149*I_VENDITE!AG69</f>
        <v>0</v>
      </c>
      <c r="AH201" s="143">
        <f>+AH149*I_VENDITE!AH69</f>
        <v>0</v>
      </c>
      <c r="AI201" s="143">
        <f>+AI149*I_VENDITE!AI69</f>
        <v>0</v>
      </c>
      <c r="AJ201" s="143">
        <f>+AJ149*I_VENDITE!AJ69</f>
        <v>0</v>
      </c>
      <c r="AK201" s="143">
        <f>+AK149*I_VENDITE!AK69</f>
        <v>0</v>
      </c>
      <c r="AL201" s="143">
        <f>+AL149*I_VENDITE!AL69</f>
        <v>0</v>
      </c>
      <c r="AM201" s="143">
        <f>+AM149*I_VENDITE!AM69</f>
        <v>0</v>
      </c>
      <c r="AN201" s="32"/>
    </row>
    <row r="202" spans="3:40" x14ac:dyDescent="0.25">
      <c r="C202" s="28" t="str">
        <f t="shared" si="48"/>
        <v>Farmaco 13</v>
      </c>
      <c r="D202" s="143">
        <f>+D150*I_VENDITE!D70</f>
        <v>0</v>
      </c>
      <c r="E202" s="143">
        <f>+E150*I_VENDITE!E70</f>
        <v>7400</v>
      </c>
      <c r="F202" s="143">
        <f>+F150*I_VENDITE!F70</f>
        <v>0</v>
      </c>
      <c r="G202" s="143">
        <f>+G150*I_VENDITE!G70</f>
        <v>0</v>
      </c>
      <c r="H202" s="143">
        <f>+H150*I_VENDITE!H70</f>
        <v>0</v>
      </c>
      <c r="I202" s="143">
        <f>+I150*I_VENDITE!I70</f>
        <v>0</v>
      </c>
      <c r="J202" s="143">
        <f>+J150*I_VENDITE!J70</f>
        <v>0</v>
      </c>
      <c r="K202" s="143">
        <f>+K150*I_VENDITE!K70</f>
        <v>0</v>
      </c>
      <c r="L202" s="143">
        <f>+L150*I_VENDITE!L70</f>
        <v>0</v>
      </c>
      <c r="M202" s="143">
        <f>+M150*I_VENDITE!M70</f>
        <v>0</v>
      </c>
      <c r="N202" s="143">
        <f>+N150*I_VENDITE!N70</f>
        <v>0</v>
      </c>
      <c r="O202" s="143">
        <f>+O150*I_VENDITE!O70</f>
        <v>0</v>
      </c>
      <c r="P202" s="143">
        <f>+P150*I_VENDITE!P70</f>
        <v>0</v>
      </c>
      <c r="Q202" s="143">
        <f>+Q150*I_VENDITE!Q70</f>
        <v>0</v>
      </c>
      <c r="R202" s="143">
        <f>+R150*I_VENDITE!R70</f>
        <v>0</v>
      </c>
      <c r="S202" s="143">
        <f>+S150*I_VENDITE!S70</f>
        <v>0</v>
      </c>
      <c r="T202" s="143">
        <f>+T150*I_VENDITE!T70</f>
        <v>0</v>
      </c>
      <c r="U202" s="143">
        <f>+U150*I_VENDITE!U70</f>
        <v>0</v>
      </c>
      <c r="V202" s="143">
        <f>+V150*I_VENDITE!V70</f>
        <v>0</v>
      </c>
      <c r="W202" s="143">
        <f>+W150*I_VENDITE!W70</f>
        <v>0</v>
      </c>
      <c r="X202" s="143">
        <f>+X150*I_VENDITE!X70</f>
        <v>0</v>
      </c>
      <c r="Y202" s="143">
        <f>+Y150*I_VENDITE!Y70</f>
        <v>0</v>
      </c>
      <c r="Z202" s="143">
        <f>+Z150*I_VENDITE!Z70</f>
        <v>0</v>
      </c>
      <c r="AA202" s="143">
        <f>+AA150*I_VENDITE!AA70</f>
        <v>0</v>
      </c>
      <c r="AB202" s="143">
        <f>+AB150*I_VENDITE!AB70</f>
        <v>0</v>
      </c>
      <c r="AC202" s="143">
        <f>+AC150*I_VENDITE!AC70</f>
        <v>0</v>
      </c>
      <c r="AD202" s="143">
        <f>+AD150*I_VENDITE!AD70</f>
        <v>0</v>
      </c>
      <c r="AE202" s="143">
        <f>+AE150*I_VENDITE!AE70</f>
        <v>0</v>
      </c>
      <c r="AF202" s="143">
        <f>+AF150*I_VENDITE!AF70</f>
        <v>0</v>
      </c>
      <c r="AG202" s="143">
        <f>+AG150*I_VENDITE!AG70</f>
        <v>0</v>
      </c>
      <c r="AH202" s="143">
        <f>+AH150*I_VENDITE!AH70</f>
        <v>0</v>
      </c>
      <c r="AI202" s="143">
        <f>+AI150*I_VENDITE!AI70</f>
        <v>0</v>
      </c>
      <c r="AJ202" s="143">
        <f>+AJ150*I_VENDITE!AJ70</f>
        <v>0</v>
      </c>
      <c r="AK202" s="143">
        <f>+AK150*I_VENDITE!AK70</f>
        <v>0</v>
      </c>
      <c r="AL202" s="143">
        <f>+AL150*I_VENDITE!AL70</f>
        <v>0</v>
      </c>
      <c r="AM202" s="143">
        <f>+AM150*I_VENDITE!AM70</f>
        <v>0</v>
      </c>
      <c r="AN202" s="32"/>
    </row>
    <row r="203" spans="3:40" x14ac:dyDescent="0.25">
      <c r="C203" s="28" t="str">
        <f t="shared" si="48"/>
        <v>Farmaco 14</v>
      </c>
      <c r="D203" s="143">
        <f>+D151*I_VENDITE!D71</f>
        <v>0</v>
      </c>
      <c r="E203" s="143">
        <f>+E151*I_VENDITE!E71</f>
        <v>8100</v>
      </c>
      <c r="F203" s="143">
        <f>+F151*I_VENDITE!F71</f>
        <v>0</v>
      </c>
      <c r="G203" s="143">
        <f>+G151*I_VENDITE!G71</f>
        <v>0</v>
      </c>
      <c r="H203" s="143">
        <f>+H151*I_VENDITE!H71</f>
        <v>0</v>
      </c>
      <c r="I203" s="143">
        <f>+I151*I_VENDITE!I71</f>
        <v>0</v>
      </c>
      <c r="J203" s="143">
        <f>+J151*I_VENDITE!J71</f>
        <v>0</v>
      </c>
      <c r="K203" s="143">
        <f>+K151*I_VENDITE!K71</f>
        <v>0</v>
      </c>
      <c r="L203" s="143">
        <f>+L151*I_VENDITE!L71</f>
        <v>0</v>
      </c>
      <c r="M203" s="143">
        <f>+M151*I_VENDITE!M71</f>
        <v>0</v>
      </c>
      <c r="N203" s="143">
        <f>+N151*I_VENDITE!N71</f>
        <v>0</v>
      </c>
      <c r="O203" s="143">
        <f>+O151*I_VENDITE!O71</f>
        <v>0</v>
      </c>
      <c r="P203" s="143">
        <f>+P151*I_VENDITE!P71</f>
        <v>0</v>
      </c>
      <c r="Q203" s="143">
        <f>+Q151*I_VENDITE!Q71</f>
        <v>0</v>
      </c>
      <c r="R203" s="143">
        <f>+R151*I_VENDITE!R71</f>
        <v>0</v>
      </c>
      <c r="S203" s="143">
        <f>+S151*I_VENDITE!S71</f>
        <v>0</v>
      </c>
      <c r="T203" s="143">
        <f>+T151*I_VENDITE!T71</f>
        <v>0</v>
      </c>
      <c r="U203" s="143">
        <f>+U151*I_VENDITE!U71</f>
        <v>0</v>
      </c>
      <c r="V203" s="143">
        <f>+V151*I_VENDITE!V71</f>
        <v>0</v>
      </c>
      <c r="W203" s="143">
        <f>+W151*I_VENDITE!W71</f>
        <v>0</v>
      </c>
      <c r="X203" s="143">
        <f>+X151*I_VENDITE!X71</f>
        <v>0</v>
      </c>
      <c r="Y203" s="143">
        <f>+Y151*I_VENDITE!Y71</f>
        <v>0</v>
      </c>
      <c r="Z203" s="143">
        <f>+Z151*I_VENDITE!Z71</f>
        <v>0</v>
      </c>
      <c r="AA203" s="143">
        <f>+AA151*I_VENDITE!AA71</f>
        <v>0</v>
      </c>
      <c r="AB203" s="143">
        <f>+AB151*I_VENDITE!AB71</f>
        <v>0</v>
      </c>
      <c r="AC203" s="143">
        <f>+AC151*I_VENDITE!AC71</f>
        <v>0</v>
      </c>
      <c r="AD203" s="143">
        <f>+AD151*I_VENDITE!AD71</f>
        <v>0</v>
      </c>
      <c r="AE203" s="143">
        <f>+AE151*I_VENDITE!AE71</f>
        <v>0</v>
      </c>
      <c r="AF203" s="143">
        <f>+AF151*I_VENDITE!AF71</f>
        <v>0</v>
      </c>
      <c r="AG203" s="143">
        <f>+AG151*I_VENDITE!AG71</f>
        <v>0</v>
      </c>
      <c r="AH203" s="143">
        <f>+AH151*I_VENDITE!AH71</f>
        <v>0</v>
      </c>
      <c r="AI203" s="143">
        <f>+AI151*I_VENDITE!AI71</f>
        <v>0</v>
      </c>
      <c r="AJ203" s="143">
        <f>+AJ151*I_VENDITE!AJ71</f>
        <v>0</v>
      </c>
      <c r="AK203" s="143">
        <f>+AK151*I_VENDITE!AK71</f>
        <v>0</v>
      </c>
      <c r="AL203" s="143">
        <f>+AL151*I_VENDITE!AL71</f>
        <v>0</v>
      </c>
      <c r="AM203" s="143">
        <f>+AM151*I_VENDITE!AM71</f>
        <v>0</v>
      </c>
      <c r="AN203" s="32"/>
    </row>
    <row r="204" spans="3:40" x14ac:dyDescent="0.25">
      <c r="C204" s="28" t="str">
        <f t="shared" si="48"/>
        <v>Farmaco 15</v>
      </c>
      <c r="D204" s="143">
        <f>+D152*I_VENDITE!D72</f>
        <v>0</v>
      </c>
      <c r="E204" s="143">
        <f>+E152*I_VENDITE!E72</f>
        <v>4750</v>
      </c>
      <c r="F204" s="143">
        <f>+F152*I_VENDITE!F72</f>
        <v>0</v>
      </c>
      <c r="G204" s="143">
        <f>+G152*I_VENDITE!G72</f>
        <v>0</v>
      </c>
      <c r="H204" s="143">
        <f>+H152*I_VENDITE!H72</f>
        <v>0</v>
      </c>
      <c r="I204" s="143">
        <f>+I152*I_VENDITE!I72</f>
        <v>0</v>
      </c>
      <c r="J204" s="143">
        <f>+J152*I_VENDITE!J72</f>
        <v>0</v>
      </c>
      <c r="K204" s="143">
        <f>+K152*I_VENDITE!K72</f>
        <v>0</v>
      </c>
      <c r="L204" s="143">
        <f>+L152*I_VENDITE!L72</f>
        <v>0</v>
      </c>
      <c r="M204" s="143">
        <f>+M152*I_VENDITE!M72</f>
        <v>0</v>
      </c>
      <c r="N204" s="143">
        <f>+N152*I_VENDITE!N72</f>
        <v>0</v>
      </c>
      <c r="O204" s="143">
        <f>+O152*I_VENDITE!O72</f>
        <v>0</v>
      </c>
      <c r="P204" s="143">
        <f>+P152*I_VENDITE!P72</f>
        <v>0</v>
      </c>
      <c r="Q204" s="143">
        <f>+Q152*I_VENDITE!Q72</f>
        <v>0</v>
      </c>
      <c r="R204" s="143">
        <f>+R152*I_VENDITE!R72</f>
        <v>0</v>
      </c>
      <c r="S204" s="143">
        <f>+S152*I_VENDITE!S72</f>
        <v>0</v>
      </c>
      <c r="T204" s="143">
        <f>+T152*I_VENDITE!T72</f>
        <v>0</v>
      </c>
      <c r="U204" s="143">
        <f>+U152*I_VENDITE!U72</f>
        <v>0</v>
      </c>
      <c r="V204" s="143">
        <f>+V152*I_VENDITE!V72</f>
        <v>0</v>
      </c>
      <c r="W204" s="143">
        <f>+W152*I_VENDITE!W72</f>
        <v>0</v>
      </c>
      <c r="X204" s="143">
        <f>+X152*I_VENDITE!X72</f>
        <v>0</v>
      </c>
      <c r="Y204" s="143">
        <f>+Y152*I_VENDITE!Y72</f>
        <v>0</v>
      </c>
      <c r="Z204" s="143">
        <f>+Z152*I_VENDITE!Z72</f>
        <v>0</v>
      </c>
      <c r="AA204" s="143">
        <f>+AA152*I_VENDITE!AA72</f>
        <v>0</v>
      </c>
      <c r="AB204" s="143">
        <f>+AB152*I_VENDITE!AB72</f>
        <v>0</v>
      </c>
      <c r="AC204" s="143">
        <f>+AC152*I_VENDITE!AC72</f>
        <v>0</v>
      </c>
      <c r="AD204" s="143">
        <f>+AD152*I_VENDITE!AD72</f>
        <v>0</v>
      </c>
      <c r="AE204" s="143">
        <f>+AE152*I_VENDITE!AE72</f>
        <v>0</v>
      </c>
      <c r="AF204" s="143">
        <f>+AF152*I_VENDITE!AF72</f>
        <v>0</v>
      </c>
      <c r="AG204" s="143">
        <f>+AG152*I_VENDITE!AG72</f>
        <v>0</v>
      </c>
      <c r="AH204" s="143">
        <f>+AH152*I_VENDITE!AH72</f>
        <v>0</v>
      </c>
      <c r="AI204" s="143">
        <f>+AI152*I_VENDITE!AI72</f>
        <v>0</v>
      </c>
      <c r="AJ204" s="143">
        <f>+AJ152*I_VENDITE!AJ72</f>
        <v>0</v>
      </c>
      <c r="AK204" s="143">
        <f>+AK152*I_VENDITE!AK72</f>
        <v>0</v>
      </c>
      <c r="AL204" s="143">
        <f>+AL152*I_VENDITE!AL72</f>
        <v>0</v>
      </c>
      <c r="AM204" s="143">
        <f>+AM152*I_VENDITE!AM72</f>
        <v>0</v>
      </c>
      <c r="AN204" s="32"/>
    </row>
    <row r="205" spans="3:40" x14ac:dyDescent="0.25">
      <c r="C205" s="28" t="str">
        <f t="shared" si="48"/>
        <v>Farmaco 16</v>
      </c>
      <c r="D205" s="143">
        <f>+D153*I_VENDITE!D73</f>
        <v>0</v>
      </c>
      <c r="E205" s="143">
        <f>+E153*I_VENDITE!E73</f>
        <v>6583.333333333333</v>
      </c>
      <c r="F205" s="143">
        <f>+F153*I_VENDITE!F73</f>
        <v>0</v>
      </c>
      <c r="G205" s="143">
        <f>+G153*I_VENDITE!G73</f>
        <v>0</v>
      </c>
      <c r="H205" s="143">
        <f>+H153*I_VENDITE!H73</f>
        <v>0</v>
      </c>
      <c r="I205" s="143">
        <f>+I153*I_VENDITE!I73</f>
        <v>0</v>
      </c>
      <c r="J205" s="143">
        <f>+J153*I_VENDITE!J73</f>
        <v>0</v>
      </c>
      <c r="K205" s="143">
        <f>+K153*I_VENDITE!K73</f>
        <v>0</v>
      </c>
      <c r="L205" s="143">
        <f>+L153*I_VENDITE!L73</f>
        <v>0</v>
      </c>
      <c r="M205" s="143">
        <f>+M153*I_VENDITE!M73</f>
        <v>0</v>
      </c>
      <c r="N205" s="143">
        <f>+N153*I_VENDITE!N73</f>
        <v>0</v>
      </c>
      <c r="O205" s="143">
        <f>+O153*I_VENDITE!O73</f>
        <v>0</v>
      </c>
      <c r="P205" s="143">
        <f>+P153*I_VENDITE!P73</f>
        <v>0</v>
      </c>
      <c r="Q205" s="143">
        <f>+Q153*I_VENDITE!Q73</f>
        <v>0</v>
      </c>
      <c r="R205" s="143">
        <f>+R153*I_VENDITE!R73</f>
        <v>0</v>
      </c>
      <c r="S205" s="143">
        <f>+S153*I_VENDITE!S73</f>
        <v>0</v>
      </c>
      <c r="T205" s="143">
        <f>+T153*I_VENDITE!T73</f>
        <v>0</v>
      </c>
      <c r="U205" s="143">
        <f>+U153*I_VENDITE!U73</f>
        <v>0</v>
      </c>
      <c r="V205" s="143">
        <f>+V153*I_VENDITE!V73</f>
        <v>0</v>
      </c>
      <c r="W205" s="143">
        <f>+W153*I_VENDITE!W73</f>
        <v>0</v>
      </c>
      <c r="X205" s="143">
        <f>+X153*I_VENDITE!X73</f>
        <v>0</v>
      </c>
      <c r="Y205" s="143">
        <f>+Y153*I_VENDITE!Y73</f>
        <v>0</v>
      </c>
      <c r="Z205" s="143">
        <f>+Z153*I_VENDITE!Z73</f>
        <v>0</v>
      </c>
      <c r="AA205" s="143">
        <f>+AA153*I_VENDITE!AA73</f>
        <v>0</v>
      </c>
      <c r="AB205" s="143">
        <f>+AB153*I_VENDITE!AB73</f>
        <v>0</v>
      </c>
      <c r="AC205" s="143">
        <f>+AC153*I_VENDITE!AC73</f>
        <v>0</v>
      </c>
      <c r="AD205" s="143">
        <f>+AD153*I_VENDITE!AD73</f>
        <v>0</v>
      </c>
      <c r="AE205" s="143">
        <f>+AE153*I_VENDITE!AE73</f>
        <v>0</v>
      </c>
      <c r="AF205" s="143">
        <f>+AF153*I_VENDITE!AF73</f>
        <v>0</v>
      </c>
      <c r="AG205" s="143">
        <f>+AG153*I_VENDITE!AG73</f>
        <v>0</v>
      </c>
      <c r="AH205" s="143">
        <f>+AH153*I_VENDITE!AH73</f>
        <v>0</v>
      </c>
      <c r="AI205" s="143">
        <f>+AI153*I_VENDITE!AI73</f>
        <v>0</v>
      </c>
      <c r="AJ205" s="143">
        <f>+AJ153*I_VENDITE!AJ73</f>
        <v>0</v>
      </c>
      <c r="AK205" s="143">
        <f>+AK153*I_VENDITE!AK73</f>
        <v>0</v>
      </c>
      <c r="AL205" s="143">
        <f>+AL153*I_VENDITE!AL73</f>
        <v>0</v>
      </c>
      <c r="AM205" s="143">
        <f>+AM153*I_VENDITE!AM73</f>
        <v>0</v>
      </c>
      <c r="AN205" s="32"/>
    </row>
    <row r="206" spans="3:40" x14ac:dyDescent="0.25">
      <c r="C206" s="28" t="str">
        <f t="shared" si="48"/>
        <v>Farmaco 17</v>
      </c>
      <c r="D206" s="143">
        <f>+D154*I_VENDITE!D74</f>
        <v>0</v>
      </c>
      <c r="E206" s="143">
        <f>+E154*I_VENDITE!E74</f>
        <v>17700.000000000004</v>
      </c>
      <c r="F206" s="143">
        <f>+F154*I_VENDITE!F74</f>
        <v>0</v>
      </c>
      <c r="G206" s="143">
        <f>+G154*I_VENDITE!G74</f>
        <v>0</v>
      </c>
      <c r="H206" s="143">
        <f>+H154*I_VENDITE!H74</f>
        <v>0</v>
      </c>
      <c r="I206" s="143">
        <f>+I154*I_VENDITE!I74</f>
        <v>0</v>
      </c>
      <c r="J206" s="143">
        <f>+J154*I_VENDITE!J74</f>
        <v>0</v>
      </c>
      <c r="K206" s="143">
        <f>+K154*I_VENDITE!K74</f>
        <v>0</v>
      </c>
      <c r="L206" s="143">
        <f>+L154*I_VENDITE!L74</f>
        <v>0</v>
      </c>
      <c r="M206" s="143">
        <f>+M154*I_VENDITE!M74</f>
        <v>0</v>
      </c>
      <c r="N206" s="143">
        <f>+N154*I_VENDITE!N74</f>
        <v>0</v>
      </c>
      <c r="O206" s="143">
        <f>+O154*I_VENDITE!O74</f>
        <v>0</v>
      </c>
      <c r="P206" s="143">
        <f>+P154*I_VENDITE!P74</f>
        <v>0</v>
      </c>
      <c r="Q206" s="143">
        <f>+Q154*I_VENDITE!Q74</f>
        <v>0</v>
      </c>
      <c r="R206" s="143">
        <f>+R154*I_VENDITE!R74</f>
        <v>0</v>
      </c>
      <c r="S206" s="143">
        <f>+S154*I_VENDITE!S74</f>
        <v>0</v>
      </c>
      <c r="T206" s="143">
        <f>+T154*I_VENDITE!T74</f>
        <v>0</v>
      </c>
      <c r="U206" s="143">
        <f>+U154*I_VENDITE!U74</f>
        <v>0</v>
      </c>
      <c r="V206" s="143">
        <f>+V154*I_VENDITE!V74</f>
        <v>0</v>
      </c>
      <c r="W206" s="143">
        <f>+W154*I_VENDITE!W74</f>
        <v>0</v>
      </c>
      <c r="X206" s="143">
        <f>+X154*I_VENDITE!X74</f>
        <v>0</v>
      </c>
      <c r="Y206" s="143">
        <f>+Y154*I_VENDITE!Y74</f>
        <v>0</v>
      </c>
      <c r="Z206" s="143">
        <f>+Z154*I_VENDITE!Z74</f>
        <v>0</v>
      </c>
      <c r="AA206" s="143">
        <f>+AA154*I_VENDITE!AA74</f>
        <v>0</v>
      </c>
      <c r="AB206" s="143">
        <f>+AB154*I_VENDITE!AB74</f>
        <v>0</v>
      </c>
      <c r="AC206" s="143">
        <f>+AC154*I_VENDITE!AC74</f>
        <v>0</v>
      </c>
      <c r="AD206" s="143">
        <f>+AD154*I_VENDITE!AD74</f>
        <v>0</v>
      </c>
      <c r="AE206" s="143">
        <f>+AE154*I_VENDITE!AE74</f>
        <v>0</v>
      </c>
      <c r="AF206" s="143">
        <f>+AF154*I_VENDITE!AF74</f>
        <v>0</v>
      </c>
      <c r="AG206" s="143">
        <f>+AG154*I_VENDITE!AG74</f>
        <v>0</v>
      </c>
      <c r="AH206" s="143">
        <f>+AH154*I_VENDITE!AH74</f>
        <v>0</v>
      </c>
      <c r="AI206" s="143">
        <f>+AI154*I_VENDITE!AI74</f>
        <v>0</v>
      </c>
      <c r="AJ206" s="143">
        <f>+AJ154*I_VENDITE!AJ74</f>
        <v>0</v>
      </c>
      <c r="AK206" s="143">
        <f>+AK154*I_VENDITE!AK74</f>
        <v>0</v>
      </c>
      <c r="AL206" s="143">
        <f>+AL154*I_VENDITE!AL74</f>
        <v>0</v>
      </c>
      <c r="AM206" s="143">
        <f>+AM154*I_VENDITE!AM74</f>
        <v>0</v>
      </c>
      <c r="AN206" s="32"/>
    </row>
    <row r="207" spans="3:40" x14ac:dyDescent="0.25">
      <c r="C207" s="28" t="str">
        <f t="shared" si="48"/>
        <v>Farmaco 18</v>
      </c>
      <c r="D207" s="143">
        <f>+D155*I_VENDITE!D75</f>
        <v>0</v>
      </c>
      <c r="E207" s="143">
        <f>+E155*I_VENDITE!E75</f>
        <v>8783.3333333333339</v>
      </c>
      <c r="F207" s="143">
        <f>+F155*I_VENDITE!F75</f>
        <v>0</v>
      </c>
      <c r="G207" s="143">
        <f>+G155*I_VENDITE!G75</f>
        <v>0</v>
      </c>
      <c r="H207" s="143">
        <f>+H155*I_VENDITE!H75</f>
        <v>0</v>
      </c>
      <c r="I207" s="143">
        <f>+I155*I_VENDITE!I75</f>
        <v>0</v>
      </c>
      <c r="J207" s="143">
        <f>+J155*I_VENDITE!J75</f>
        <v>0</v>
      </c>
      <c r="K207" s="143">
        <f>+K155*I_VENDITE!K75</f>
        <v>0</v>
      </c>
      <c r="L207" s="143">
        <f>+L155*I_VENDITE!L75</f>
        <v>0</v>
      </c>
      <c r="M207" s="143">
        <f>+M155*I_VENDITE!M75</f>
        <v>0</v>
      </c>
      <c r="N207" s="143">
        <f>+N155*I_VENDITE!N75</f>
        <v>0</v>
      </c>
      <c r="O207" s="143">
        <f>+O155*I_VENDITE!O75</f>
        <v>0</v>
      </c>
      <c r="P207" s="143">
        <f>+P155*I_VENDITE!P75</f>
        <v>0</v>
      </c>
      <c r="Q207" s="143">
        <f>+Q155*I_VENDITE!Q75</f>
        <v>0</v>
      </c>
      <c r="R207" s="143">
        <f>+R155*I_VENDITE!R75</f>
        <v>0</v>
      </c>
      <c r="S207" s="143">
        <f>+S155*I_VENDITE!S75</f>
        <v>0</v>
      </c>
      <c r="T207" s="143">
        <f>+T155*I_VENDITE!T75</f>
        <v>0</v>
      </c>
      <c r="U207" s="143">
        <f>+U155*I_VENDITE!U75</f>
        <v>0</v>
      </c>
      <c r="V207" s="143">
        <f>+V155*I_VENDITE!V75</f>
        <v>0</v>
      </c>
      <c r="W207" s="143">
        <f>+W155*I_VENDITE!W75</f>
        <v>0</v>
      </c>
      <c r="X207" s="143">
        <f>+X155*I_VENDITE!X75</f>
        <v>0</v>
      </c>
      <c r="Y207" s="143">
        <f>+Y155*I_VENDITE!Y75</f>
        <v>0</v>
      </c>
      <c r="Z207" s="143">
        <f>+Z155*I_VENDITE!Z75</f>
        <v>0</v>
      </c>
      <c r="AA207" s="143">
        <f>+AA155*I_VENDITE!AA75</f>
        <v>0</v>
      </c>
      <c r="AB207" s="143">
        <f>+AB155*I_VENDITE!AB75</f>
        <v>0</v>
      </c>
      <c r="AC207" s="143">
        <f>+AC155*I_VENDITE!AC75</f>
        <v>0</v>
      </c>
      <c r="AD207" s="143">
        <f>+AD155*I_VENDITE!AD75</f>
        <v>0</v>
      </c>
      <c r="AE207" s="143">
        <f>+AE155*I_VENDITE!AE75</f>
        <v>0</v>
      </c>
      <c r="AF207" s="143">
        <f>+AF155*I_VENDITE!AF75</f>
        <v>0</v>
      </c>
      <c r="AG207" s="143">
        <f>+AG155*I_VENDITE!AG75</f>
        <v>0</v>
      </c>
      <c r="AH207" s="143">
        <f>+AH155*I_VENDITE!AH75</f>
        <v>0</v>
      </c>
      <c r="AI207" s="143">
        <f>+AI155*I_VENDITE!AI75</f>
        <v>0</v>
      </c>
      <c r="AJ207" s="143">
        <f>+AJ155*I_VENDITE!AJ75</f>
        <v>0</v>
      </c>
      <c r="AK207" s="143">
        <f>+AK155*I_VENDITE!AK75</f>
        <v>0</v>
      </c>
      <c r="AL207" s="143">
        <f>+AL155*I_VENDITE!AL75</f>
        <v>0</v>
      </c>
      <c r="AM207" s="143">
        <f>+AM155*I_VENDITE!AM75</f>
        <v>0</v>
      </c>
      <c r="AN207" s="32"/>
    </row>
    <row r="208" spans="3:40" x14ac:dyDescent="0.25">
      <c r="C208" s="28" t="str">
        <f t="shared" si="48"/>
        <v>Farmaco 19</v>
      </c>
      <c r="D208" s="143">
        <f>+D156*I_VENDITE!D76</f>
        <v>0</v>
      </c>
      <c r="E208" s="143">
        <f>+E156*I_VENDITE!E76</f>
        <v>7285</v>
      </c>
      <c r="F208" s="143">
        <f>+F156*I_VENDITE!F76</f>
        <v>0</v>
      </c>
      <c r="G208" s="143">
        <f>+G156*I_VENDITE!G76</f>
        <v>0</v>
      </c>
      <c r="H208" s="143">
        <f>+H156*I_VENDITE!H76</f>
        <v>0</v>
      </c>
      <c r="I208" s="143">
        <f>+I156*I_VENDITE!I76</f>
        <v>0</v>
      </c>
      <c r="J208" s="143">
        <f>+J156*I_VENDITE!J76</f>
        <v>0</v>
      </c>
      <c r="K208" s="143">
        <f>+K156*I_VENDITE!K76</f>
        <v>0</v>
      </c>
      <c r="L208" s="143">
        <f>+L156*I_VENDITE!L76</f>
        <v>0</v>
      </c>
      <c r="M208" s="143">
        <f>+M156*I_VENDITE!M76</f>
        <v>0</v>
      </c>
      <c r="N208" s="143">
        <f>+N156*I_VENDITE!N76</f>
        <v>0</v>
      </c>
      <c r="O208" s="143">
        <f>+O156*I_VENDITE!O76</f>
        <v>0</v>
      </c>
      <c r="P208" s="143">
        <f>+P156*I_VENDITE!P76</f>
        <v>0</v>
      </c>
      <c r="Q208" s="143">
        <f>+Q156*I_VENDITE!Q76</f>
        <v>0</v>
      </c>
      <c r="R208" s="143">
        <f>+R156*I_VENDITE!R76</f>
        <v>0</v>
      </c>
      <c r="S208" s="143">
        <f>+S156*I_VENDITE!S76</f>
        <v>0</v>
      </c>
      <c r="T208" s="143">
        <f>+T156*I_VENDITE!T76</f>
        <v>0</v>
      </c>
      <c r="U208" s="143">
        <f>+U156*I_VENDITE!U76</f>
        <v>0</v>
      </c>
      <c r="V208" s="143">
        <f>+V156*I_VENDITE!V76</f>
        <v>0</v>
      </c>
      <c r="W208" s="143">
        <f>+W156*I_VENDITE!W76</f>
        <v>0</v>
      </c>
      <c r="X208" s="143">
        <f>+X156*I_VENDITE!X76</f>
        <v>0</v>
      </c>
      <c r="Y208" s="143">
        <f>+Y156*I_VENDITE!Y76</f>
        <v>0</v>
      </c>
      <c r="Z208" s="143">
        <f>+Z156*I_VENDITE!Z76</f>
        <v>0</v>
      </c>
      <c r="AA208" s="143">
        <f>+AA156*I_VENDITE!AA76</f>
        <v>0</v>
      </c>
      <c r="AB208" s="143">
        <f>+AB156*I_VENDITE!AB76</f>
        <v>0</v>
      </c>
      <c r="AC208" s="143">
        <f>+AC156*I_VENDITE!AC76</f>
        <v>0</v>
      </c>
      <c r="AD208" s="143">
        <f>+AD156*I_VENDITE!AD76</f>
        <v>0</v>
      </c>
      <c r="AE208" s="143">
        <f>+AE156*I_VENDITE!AE76</f>
        <v>0</v>
      </c>
      <c r="AF208" s="143">
        <f>+AF156*I_VENDITE!AF76</f>
        <v>0</v>
      </c>
      <c r="AG208" s="143">
        <f>+AG156*I_VENDITE!AG76</f>
        <v>0</v>
      </c>
      <c r="AH208" s="143">
        <f>+AH156*I_VENDITE!AH76</f>
        <v>0</v>
      </c>
      <c r="AI208" s="143">
        <f>+AI156*I_VENDITE!AI76</f>
        <v>0</v>
      </c>
      <c r="AJ208" s="143">
        <f>+AJ156*I_VENDITE!AJ76</f>
        <v>0</v>
      </c>
      <c r="AK208" s="143">
        <f>+AK156*I_VENDITE!AK76</f>
        <v>0</v>
      </c>
      <c r="AL208" s="143">
        <f>+AL156*I_VENDITE!AL76</f>
        <v>0</v>
      </c>
      <c r="AM208" s="143">
        <f>+AM156*I_VENDITE!AM76</f>
        <v>0</v>
      </c>
      <c r="AN208" s="32"/>
    </row>
    <row r="209" spans="3:40" x14ac:dyDescent="0.25">
      <c r="C209" s="28" t="str">
        <f t="shared" si="48"/>
        <v>Farmaco 20</v>
      </c>
      <c r="D209" s="143">
        <f>+D157*I_VENDITE!D77</f>
        <v>0</v>
      </c>
      <c r="E209" s="143">
        <f>+E157*I_VENDITE!E77</f>
        <v>6175</v>
      </c>
      <c r="F209" s="143">
        <f>+F157*I_VENDITE!F77</f>
        <v>0</v>
      </c>
      <c r="G209" s="143">
        <f>+G157*I_VENDITE!G77</f>
        <v>0</v>
      </c>
      <c r="H209" s="143">
        <f>+H157*I_VENDITE!H77</f>
        <v>0</v>
      </c>
      <c r="I209" s="143">
        <f>+I157*I_VENDITE!I77</f>
        <v>0</v>
      </c>
      <c r="J209" s="143">
        <f>+J157*I_VENDITE!J77</f>
        <v>0</v>
      </c>
      <c r="K209" s="143">
        <f>+K157*I_VENDITE!K77</f>
        <v>0</v>
      </c>
      <c r="L209" s="143">
        <f>+L157*I_VENDITE!L77</f>
        <v>0</v>
      </c>
      <c r="M209" s="143">
        <f>+M157*I_VENDITE!M77</f>
        <v>0</v>
      </c>
      <c r="N209" s="143">
        <f>+N157*I_VENDITE!N77</f>
        <v>0</v>
      </c>
      <c r="O209" s="143">
        <f>+O157*I_VENDITE!O77</f>
        <v>0</v>
      </c>
      <c r="P209" s="143">
        <f>+P157*I_VENDITE!P77</f>
        <v>0</v>
      </c>
      <c r="Q209" s="143">
        <f>+Q157*I_VENDITE!Q77</f>
        <v>0</v>
      </c>
      <c r="R209" s="143">
        <f>+R157*I_VENDITE!R77</f>
        <v>0</v>
      </c>
      <c r="S209" s="143">
        <f>+S157*I_VENDITE!S77</f>
        <v>0</v>
      </c>
      <c r="T209" s="143">
        <f>+T157*I_VENDITE!T77</f>
        <v>0</v>
      </c>
      <c r="U209" s="143">
        <f>+U157*I_VENDITE!U77</f>
        <v>0</v>
      </c>
      <c r="V209" s="143">
        <f>+V157*I_VENDITE!V77</f>
        <v>0</v>
      </c>
      <c r="W209" s="143">
        <f>+W157*I_VENDITE!W77</f>
        <v>0</v>
      </c>
      <c r="X209" s="143">
        <f>+X157*I_VENDITE!X77</f>
        <v>0</v>
      </c>
      <c r="Y209" s="143">
        <f>+Y157*I_VENDITE!Y77</f>
        <v>0</v>
      </c>
      <c r="Z209" s="143">
        <f>+Z157*I_VENDITE!Z77</f>
        <v>0</v>
      </c>
      <c r="AA209" s="143">
        <f>+AA157*I_VENDITE!AA77</f>
        <v>0</v>
      </c>
      <c r="AB209" s="143">
        <f>+AB157*I_VENDITE!AB77</f>
        <v>0</v>
      </c>
      <c r="AC209" s="143">
        <f>+AC157*I_VENDITE!AC77</f>
        <v>0</v>
      </c>
      <c r="AD209" s="143">
        <f>+AD157*I_VENDITE!AD77</f>
        <v>0</v>
      </c>
      <c r="AE209" s="143">
        <f>+AE157*I_VENDITE!AE77</f>
        <v>0</v>
      </c>
      <c r="AF209" s="143">
        <f>+AF157*I_VENDITE!AF77</f>
        <v>0</v>
      </c>
      <c r="AG209" s="143">
        <f>+AG157*I_VENDITE!AG77</f>
        <v>0</v>
      </c>
      <c r="AH209" s="143">
        <f>+AH157*I_VENDITE!AH77</f>
        <v>0</v>
      </c>
      <c r="AI209" s="143">
        <f>+AI157*I_VENDITE!AI77</f>
        <v>0</v>
      </c>
      <c r="AJ209" s="143">
        <f>+AJ157*I_VENDITE!AJ77</f>
        <v>0</v>
      </c>
      <c r="AK209" s="143">
        <f>+AK157*I_VENDITE!AK77</f>
        <v>0</v>
      </c>
      <c r="AL209" s="143">
        <f>+AL157*I_VENDITE!AL77</f>
        <v>0</v>
      </c>
      <c r="AM209" s="143">
        <f>+AM157*I_VENDITE!AM77</f>
        <v>0</v>
      </c>
      <c r="AN209" s="32"/>
    </row>
    <row r="210" spans="3:40" x14ac:dyDescent="0.25">
      <c r="C210" s="28" t="str">
        <f t="shared" ref="C210:C239" si="49">+C158</f>
        <v>Farmaco 21</v>
      </c>
      <c r="D210" s="143">
        <f>+D158*I_VENDITE!D78</f>
        <v>0</v>
      </c>
      <c r="E210" s="143">
        <f>+E158*I_VENDITE!E78</f>
        <v>4750</v>
      </c>
      <c r="F210" s="143">
        <f>+F158*I_VENDITE!F78</f>
        <v>0</v>
      </c>
      <c r="G210" s="143">
        <f>+G158*I_VENDITE!G78</f>
        <v>0</v>
      </c>
      <c r="H210" s="143">
        <f>+H158*I_VENDITE!H78</f>
        <v>0</v>
      </c>
      <c r="I210" s="143">
        <f>+I158*I_VENDITE!I78</f>
        <v>0</v>
      </c>
      <c r="J210" s="143">
        <f>+J158*I_VENDITE!J78</f>
        <v>0</v>
      </c>
      <c r="K210" s="143">
        <f>+K158*I_VENDITE!K78</f>
        <v>0</v>
      </c>
      <c r="L210" s="143">
        <f>+L158*I_VENDITE!L78</f>
        <v>0</v>
      </c>
      <c r="M210" s="143">
        <f>+M158*I_VENDITE!M78</f>
        <v>0</v>
      </c>
      <c r="N210" s="143">
        <f>+N158*I_VENDITE!N78</f>
        <v>0</v>
      </c>
      <c r="O210" s="143">
        <f>+O158*I_VENDITE!O78</f>
        <v>0</v>
      </c>
      <c r="P210" s="143">
        <f>+P158*I_VENDITE!P78</f>
        <v>0</v>
      </c>
      <c r="Q210" s="143">
        <f>+Q158*I_VENDITE!Q78</f>
        <v>0</v>
      </c>
      <c r="R210" s="143">
        <f>+R158*I_VENDITE!R78</f>
        <v>0</v>
      </c>
      <c r="S210" s="143">
        <f>+S158*I_VENDITE!S78</f>
        <v>0</v>
      </c>
      <c r="T210" s="143">
        <f>+T158*I_VENDITE!T78</f>
        <v>0</v>
      </c>
      <c r="U210" s="143">
        <f>+U158*I_VENDITE!U78</f>
        <v>0</v>
      </c>
      <c r="V210" s="143">
        <f>+V158*I_VENDITE!V78</f>
        <v>0</v>
      </c>
      <c r="W210" s="143">
        <f>+W158*I_VENDITE!W78</f>
        <v>0</v>
      </c>
      <c r="X210" s="143">
        <f>+X158*I_VENDITE!X78</f>
        <v>0</v>
      </c>
      <c r="Y210" s="143">
        <f>+Y158*I_VENDITE!Y78</f>
        <v>0</v>
      </c>
      <c r="Z210" s="143">
        <f>+Z158*I_VENDITE!Z78</f>
        <v>0</v>
      </c>
      <c r="AA210" s="143">
        <f>+AA158*I_VENDITE!AA78</f>
        <v>0</v>
      </c>
      <c r="AB210" s="143">
        <f>+AB158*I_VENDITE!AB78</f>
        <v>0</v>
      </c>
      <c r="AC210" s="143">
        <f>+AC158*I_VENDITE!AC78</f>
        <v>0</v>
      </c>
      <c r="AD210" s="143">
        <f>+AD158*I_VENDITE!AD78</f>
        <v>0</v>
      </c>
      <c r="AE210" s="143">
        <f>+AE158*I_VENDITE!AE78</f>
        <v>0</v>
      </c>
      <c r="AF210" s="143">
        <f>+AF158*I_VENDITE!AF78</f>
        <v>0</v>
      </c>
      <c r="AG210" s="143">
        <f>+AG158*I_VENDITE!AG78</f>
        <v>0</v>
      </c>
      <c r="AH210" s="143">
        <f>+AH158*I_VENDITE!AH78</f>
        <v>0</v>
      </c>
      <c r="AI210" s="143">
        <f>+AI158*I_VENDITE!AI78</f>
        <v>0</v>
      </c>
      <c r="AJ210" s="143">
        <f>+AJ158*I_VENDITE!AJ78</f>
        <v>0</v>
      </c>
      <c r="AK210" s="143">
        <f>+AK158*I_VENDITE!AK78</f>
        <v>0</v>
      </c>
      <c r="AL210" s="143">
        <f>+AL158*I_VENDITE!AL78</f>
        <v>0</v>
      </c>
      <c r="AM210" s="143">
        <f>+AM158*I_VENDITE!AM78</f>
        <v>0</v>
      </c>
      <c r="AN210" s="32"/>
    </row>
    <row r="211" spans="3:40" x14ac:dyDescent="0.25">
      <c r="C211" s="28" t="str">
        <f t="shared" si="49"/>
        <v>Farmaco 22</v>
      </c>
      <c r="D211" s="143">
        <f>+D159*I_VENDITE!D79</f>
        <v>0</v>
      </c>
      <c r="E211" s="143">
        <f>+E159*I_VENDITE!E79</f>
        <v>15200</v>
      </c>
      <c r="F211" s="143">
        <f>+F159*I_VENDITE!F79</f>
        <v>0</v>
      </c>
      <c r="G211" s="143">
        <f>+G159*I_VENDITE!G79</f>
        <v>0</v>
      </c>
      <c r="H211" s="143">
        <f>+H159*I_VENDITE!H79</f>
        <v>0</v>
      </c>
      <c r="I211" s="143">
        <f>+I159*I_VENDITE!I79</f>
        <v>0</v>
      </c>
      <c r="J211" s="143">
        <f>+J159*I_VENDITE!J79</f>
        <v>0</v>
      </c>
      <c r="K211" s="143">
        <f>+K159*I_VENDITE!K79</f>
        <v>0</v>
      </c>
      <c r="L211" s="143">
        <f>+L159*I_VENDITE!L79</f>
        <v>0</v>
      </c>
      <c r="M211" s="143">
        <f>+M159*I_VENDITE!M79</f>
        <v>0</v>
      </c>
      <c r="N211" s="143">
        <f>+N159*I_VENDITE!N79</f>
        <v>0</v>
      </c>
      <c r="O211" s="143">
        <f>+O159*I_VENDITE!O79</f>
        <v>0</v>
      </c>
      <c r="P211" s="143">
        <f>+P159*I_VENDITE!P79</f>
        <v>0</v>
      </c>
      <c r="Q211" s="143">
        <f>+Q159*I_VENDITE!Q79</f>
        <v>0</v>
      </c>
      <c r="R211" s="143">
        <f>+R159*I_VENDITE!R79</f>
        <v>0</v>
      </c>
      <c r="S211" s="143">
        <f>+S159*I_VENDITE!S79</f>
        <v>0</v>
      </c>
      <c r="T211" s="143">
        <f>+T159*I_VENDITE!T79</f>
        <v>0</v>
      </c>
      <c r="U211" s="143">
        <f>+U159*I_VENDITE!U79</f>
        <v>0</v>
      </c>
      <c r="V211" s="143">
        <f>+V159*I_VENDITE!V79</f>
        <v>0</v>
      </c>
      <c r="W211" s="143">
        <f>+W159*I_VENDITE!W79</f>
        <v>0</v>
      </c>
      <c r="X211" s="143">
        <f>+X159*I_VENDITE!X79</f>
        <v>0</v>
      </c>
      <c r="Y211" s="143">
        <f>+Y159*I_VENDITE!Y79</f>
        <v>0</v>
      </c>
      <c r="Z211" s="143">
        <f>+Z159*I_VENDITE!Z79</f>
        <v>0</v>
      </c>
      <c r="AA211" s="143">
        <f>+AA159*I_VENDITE!AA79</f>
        <v>0</v>
      </c>
      <c r="AB211" s="143">
        <f>+AB159*I_VENDITE!AB79</f>
        <v>0</v>
      </c>
      <c r="AC211" s="143">
        <f>+AC159*I_VENDITE!AC79</f>
        <v>0</v>
      </c>
      <c r="AD211" s="143">
        <f>+AD159*I_VENDITE!AD79</f>
        <v>0</v>
      </c>
      <c r="AE211" s="143">
        <f>+AE159*I_VENDITE!AE79</f>
        <v>0</v>
      </c>
      <c r="AF211" s="143">
        <f>+AF159*I_VENDITE!AF79</f>
        <v>0</v>
      </c>
      <c r="AG211" s="143">
        <f>+AG159*I_VENDITE!AG79</f>
        <v>0</v>
      </c>
      <c r="AH211" s="143">
        <f>+AH159*I_VENDITE!AH79</f>
        <v>0</v>
      </c>
      <c r="AI211" s="143">
        <f>+AI159*I_VENDITE!AI79</f>
        <v>0</v>
      </c>
      <c r="AJ211" s="143">
        <f>+AJ159*I_VENDITE!AJ79</f>
        <v>0</v>
      </c>
      <c r="AK211" s="143">
        <f>+AK159*I_VENDITE!AK79</f>
        <v>0</v>
      </c>
      <c r="AL211" s="143">
        <f>+AL159*I_VENDITE!AL79</f>
        <v>0</v>
      </c>
      <c r="AM211" s="143">
        <f>+AM159*I_VENDITE!AM79</f>
        <v>0</v>
      </c>
      <c r="AN211" s="32"/>
    </row>
    <row r="212" spans="3:40" x14ac:dyDescent="0.25">
      <c r="C212" s="28" t="str">
        <f t="shared" si="49"/>
        <v>Farmaco 23</v>
      </c>
      <c r="D212" s="143">
        <f>+D160*I_VENDITE!D80</f>
        <v>0</v>
      </c>
      <c r="E212" s="143">
        <f>+E160*I_VENDITE!E80</f>
        <v>38000</v>
      </c>
      <c r="F212" s="143">
        <f>+F160*I_VENDITE!F80</f>
        <v>0</v>
      </c>
      <c r="G212" s="143">
        <f>+G160*I_VENDITE!G80</f>
        <v>0</v>
      </c>
      <c r="H212" s="143">
        <f>+H160*I_VENDITE!H80</f>
        <v>0</v>
      </c>
      <c r="I212" s="143">
        <f>+I160*I_VENDITE!I80</f>
        <v>0</v>
      </c>
      <c r="J212" s="143">
        <f>+J160*I_VENDITE!J80</f>
        <v>0</v>
      </c>
      <c r="K212" s="143">
        <f>+K160*I_VENDITE!K80</f>
        <v>0</v>
      </c>
      <c r="L212" s="143">
        <f>+L160*I_VENDITE!L80</f>
        <v>0</v>
      </c>
      <c r="M212" s="143">
        <f>+M160*I_VENDITE!M80</f>
        <v>0</v>
      </c>
      <c r="N212" s="143">
        <f>+N160*I_VENDITE!N80</f>
        <v>0</v>
      </c>
      <c r="O212" s="143">
        <f>+O160*I_VENDITE!O80</f>
        <v>0</v>
      </c>
      <c r="P212" s="143">
        <f>+P160*I_VENDITE!P80</f>
        <v>0</v>
      </c>
      <c r="Q212" s="143">
        <f>+Q160*I_VENDITE!Q80</f>
        <v>0</v>
      </c>
      <c r="R212" s="143">
        <f>+R160*I_VENDITE!R80</f>
        <v>0</v>
      </c>
      <c r="S212" s="143">
        <f>+S160*I_VENDITE!S80</f>
        <v>0</v>
      </c>
      <c r="T212" s="143">
        <f>+T160*I_VENDITE!T80</f>
        <v>0</v>
      </c>
      <c r="U212" s="143">
        <f>+U160*I_VENDITE!U80</f>
        <v>0</v>
      </c>
      <c r="V212" s="143">
        <f>+V160*I_VENDITE!V80</f>
        <v>0</v>
      </c>
      <c r="W212" s="143">
        <f>+W160*I_VENDITE!W80</f>
        <v>0</v>
      </c>
      <c r="X212" s="143">
        <f>+X160*I_VENDITE!X80</f>
        <v>0</v>
      </c>
      <c r="Y212" s="143">
        <f>+Y160*I_VENDITE!Y80</f>
        <v>0</v>
      </c>
      <c r="Z212" s="143">
        <f>+Z160*I_VENDITE!Z80</f>
        <v>0</v>
      </c>
      <c r="AA212" s="143">
        <f>+AA160*I_VENDITE!AA80</f>
        <v>0</v>
      </c>
      <c r="AB212" s="143">
        <f>+AB160*I_VENDITE!AB80</f>
        <v>0</v>
      </c>
      <c r="AC212" s="143">
        <f>+AC160*I_VENDITE!AC80</f>
        <v>0</v>
      </c>
      <c r="AD212" s="143">
        <f>+AD160*I_VENDITE!AD80</f>
        <v>0</v>
      </c>
      <c r="AE212" s="143">
        <f>+AE160*I_VENDITE!AE80</f>
        <v>0</v>
      </c>
      <c r="AF212" s="143">
        <f>+AF160*I_VENDITE!AF80</f>
        <v>0</v>
      </c>
      <c r="AG212" s="143">
        <f>+AG160*I_VENDITE!AG80</f>
        <v>0</v>
      </c>
      <c r="AH212" s="143">
        <f>+AH160*I_VENDITE!AH80</f>
        <v>0</v>
      </c>
      <c r="AI212" s="143">
        <f>+AI160*I_VENDITE!AI80</f>
        <v>0</v>
      </c>
      <c r="AJ212" s="143">
        <f>+AJ160*I_VENDITE!AJ80</f>
        <v>0</v>
      </c>
      <c r="AK212" s="143">
        <f>+AK160*I_VENDITE!AK80</f>
        <v>0</v>
      </c>
      <c r="AL212" s="143">
        <f>+AL160*I_VENDITE!AL80</f>
        <v>0</v>
      </c>
      <c r="AM212" s="143">
        <f>+AM160*I_VENDITE!AM80</f>
        <v>0</v>
      </c>
      <c r="AN212" s="32"/>
    </row>
    <row r="213" spans="3:40" x14ac:dyDescent="0.25">
      <c r="C213" s="28" t="str">
        <f t="shared" si="49"/>
        <v>Farmaco 24</v>
      </c>
      <c r="D213" s="143">
        <f>+D161*I_VENDITE!D81</f>
        <v>0</v>
      </c>
      <c r="E213" s="143">
        <f>+E161*I_VENDITE!E81</f>
        <v>19000</v>
      </c>
      <c r="F213" s="143">
        <f>+F161*I_VENDITE!F81</f>
        <v>0</v>
      </c>
      <c r="G213" s="143">
        <f>+G161*I_VENDITE!G81</f>
        <v>0</v>
      </c>
      <c r="H213" s="143">
        <f>+H161*I_VENDITE!H81</f>
        <v>0</v>
      </c>
      <c r="I213" s="143">
        <f>+I161*I_VENDITE!I81</f>
        <v>0</v>
      </c>
      <c r="J213" s="143">
        <f>+J161*I_VENDITE!J81</f>
        <v>0</v>
      </c>
      <c r="K213" s="143">
        <f>+K161*I_VENDITE!K81</f>
        <v>0</v>
      </c>
      <c r="L213" s="143">
        <f>+L161*I_VENDITE!L81</f>
        <v>0</v>
      </c>
      <c r="M213" s="143">
        <f>+M161*I_VENDITE!M81</f>
        <v>0</v>
      </c>
      <c r="N213" s="143">
        <f>+N161*I_VENDITE!N81</f>
        <v>0</v>
      </c>
      <c r="O213" s="143">
        <f>+O161*I_VENDITE!O81</f>
        <v>0</v>
      </c>
      <c r="P213" s="143">
        <f>+P161*I_VENDITE!P81</f>
        <v>0</v>
      </c>
      <c r="Q213" s="143">
        <f>+Q161*I_VENDITE!Q81</f>
        <v>0</v>
      </c>
      <c r="R213" s="143">
        <f>+R161*I_VENDITE!R81</f>
        <v>0</v>
      </c>
      <c r="S213" s="143">
        <f>+S161*I_VENDITE!S81</f>
        <v>0</v>
      </c>
      <c r="T213" s="143">
        <f>+T161*I_VENDITE!T81</f>
        <v>0</v>
      </c>
      <c r="U213" s="143">
        <f>+U161*I_VENDITE!U81</f>
        <v>0</v>
      </c>
      <c r="V213" s="143">
        <f>+V161*I_VENDITE!V81</f>
        <v>0</v>
      </c>
      <c r="W213" s="143">
        <f>+W161*I_VENDITE!W81</f>
        <v>0</v>
      </c>
      <c r="X213" s="143">
        <f>+X161*I_VENDITE!X81</f>
        <v>0</v>
      </c>
      <c r="Y213" s="143">
        <f>+Y161*I_VENDITE!Y81</f>
        <v>0</v>
      </c>
      <c r="Z213" s="143">
        <f>+Z161*I_VENDITE!Z81</f>
        <v>0</v>
      </c>
      <c r="AA213" s="143">
        <f>+AA161*I_VENDITE!AA81</f>
        <v>0</v>
      </c>
      <c r="AB213" s="143">
        <f>+AB161*I_VENDITE!AB81</f>
        <v>0</v>
      </c>
      <c r="AC213" s="143">
        <f>+AC161*I_VENDITE!AC81</f>
        <v>0</v>
      </c>
      <c r="AD213" s="143">
        <f>+AD161*I_VENDITE!AD81</f>
        <v>0</v>
      </c>
      <c r="AE213" s="143">
        <f>+AE161*I_VENDITE!AE81</f>
        <v>0</v>
      </c>
      <c r="AF213" s="143">
        <f>+AF161*I_VENDITE!AF81</f>
        <v>0</v>
      </c>
      <c r="AG213" s="143">
        <f>+AG161*I_VENDITE!AG81</f>
        <v>0</v>
      </c>
      <c r="AH213" s="143">
        <f>+AH161*I_VENDITE!AH81</f>
        <v>0</v>
      </c>
      <c r="AI213" s="143">
        <f>+AI161*I_VENDITE!AI81</f>
        <v>0</v>
      </c>
      <c r="AJ213" s="143">
        <f>+AJ161*I_VENDITE!AJ81</f>
        <v>0</v>
      </c>
      <c r="AK213" s="143">
        <f>+AK161*I_VENDITE!AK81</f>
        <v>0</v>
      </c>
      <c r="AL213" s="143">
        <f>+AL161*I_VENDITE!AL81</f>
        <v>0</v>
      </c>
      <c r="AM213" s="143">
        <f>+AM161*I_VENDITE!AM81</f>
        <v>0</v>
      </c>
      <c r="AN213" s="32"/>
    </row>
    <row r="214" spans="3:40" x14ac:dyDescent="0.25">
      <c r="C214" s="28" t="str">
        <f t="shared" si="49"/>
        <v>Farmaco 25</v>
      </c>
      <c r="D214" s="143">
        <f>+D162*I_VENDITE!D82</f>
        <v>0</v>
      </c>
      <c r="E214" s="143">
        <f>+E162*I_VENDITE!E82</f>
        <v>7600</v>
      </c>
      <c r="F214" s="143">
        <f>+F162*I_VENDITE!F82</f>
        <v>0</v>
      </c>
      <c r="G214" s="143">
        <f>+G162*I_VENDITE!G82</f>
        <v>0</v>
      </c>
      <c r="H214" s="143">
        <f>+H162*I_VENDITE!H82</f>
        <v>0</v>
      </c>
      <c r="I214" s="143">
        <f>+I162*I_VENDITE!I82</f>
        <v>0</v>
      </c>
      <c r="J214" s="143">
        <f>+J162*I_VENDITE!J82</f>
        <v>0</v>
      </c>
      <c r="K214" s="143">
        <f>+K162*I_VENDITE!K82</f>
        <v>0</v>
      </c>
      <c r="L214" s="143">
        <f>+L162*I_VENDITE!L82</f>
        <v>0</v>
      </c>
      <c r="M214" s="143">
        <f>+M162*I_VENDITE!M82</f>
        <v>0</v>
      </c>
      <c r="N214" s="143">
        <f>+N162*I_VENDITE!N82</f>
        <v>0</v>
      </c>
      <c r="O214" s="143">
        <f>+O162*I_VENDITE!O82</f>
        <v>0</v>
      </c>
      <c r="P214" s="143">
        <f>+P162*I_VENDITE!P82</f>
        <v>0</v>
      </c>
      <c r="Q214" s="143">
        <f>+Q162*I_VENDITE!Q82</f>
        <v>0</v>
      </c>
      <c r="R214" s="143">
        <f>+R162*I_VENDITE!R82</f>
        <v>0</v>
      </c>
      <c r="S214" s="143">
        <f>+S162*I_VENDITE!S82</f>
        <v>0</v>
      </c>
      <c r="T214" s="143">
        <f>+T162*I_VENDITE!T82</f>
        <v>0</v>
      </c>
      <c r="U214" s="143">
        <f>+U162*I_VENDITE!U82</f>
        <v>0</v>
      </c>
      <c r="V214" s="143">
        <f>+V162*I_VENDITE!V82</f>
        <v>0</v>
      </c>
      <c r="W214" s="143">
        <f>+W162*I_VENDITE!W82</f>
        <v>0</v>
      </c>
      <c r="X214" s="143">
        <f>+X162*I_VENDITE!X82</f>
        <v>0</v>
      </c>
      <c r="Y214" s="143">
        <f>+Y162*I_VENDITE!Y82</f>
        <v>0</v>
      </c>
      <c r="Z214" s="143">
        <f>+Z162*I_VENDITE!Z82</f>
        <v>0</v>
      </c>
      <c r="AA214" s="143">
        <f>+AA162*I_VENDITE!AA82</f>
        <v>0</v>
      </c>
      <c r="AB214" s="143">
        <f>+AB162*I_VENDITE!AB82</f>
        <v>0</v>
      </c>
      <c r="AC214" s="143">
        <f>+AC162*I_VENDITE!AC82</f>
        <v>0</v>
      </c>
      <c r="AD214" s="143">
        <f>+AD162*I_VENDITE!AD82</f>
        <v>0</v>
      </c>
      <c r="AE214" s="143">
        <f>+AE162*I_VENDITE!AE82</f>
        <v>0</v>
      </c>
      <c r="AF214" s="143">
        <f>+AF162*I_VENDITE!AF82</f>
        <v>0</v>
      </c>
      <c r="AG214" s="143">
        <f>+AG162*I_VENDITE!AG82</f>
        <v>0</v>
      </c>
      <c r="AH214" s="143">
        <f>+AH162*I_VENDITE!AH82</f>
        <v>0</v>
      </c>
      <c r="AI214" s="143">
        <f>+AI162*I_VENDITE!AI82</f>
        <v>0</v>
      </c>
      <c r="AJ214" s="143">
        <f>+AJ162*I_VENDITE!AJ82</f>
        <v>0</v>
      </c>
      <c r="AK214" s="143">
        <f>+AK162*I_VENDITE!AK82</f>
        <v>0</v>
      </c>
      <c r="AL214" s="143">
        <f>+AL162*I_VENDITE!AL82</f>
        <v>0</v>
      </c>
      <c r="AM214" s="143">
        <f>+AM162*I_VENDITE!AM82</f>
        <v>0</v>
      </c>
      <c r="AN214" s="32"/>
    </row>
    <row r="215" spans="3:40" x14ac:dyDescent="0.25">
      <c r="C215" s="28" t="str">
        <f t="shared" si="49"/>
        <v>Farmaco 26</v>
      </c>
      <c r="D215" s="143">
        <f>+D163*I_VENDITE!D83</f>
        <v>0</v>
      </c>
      <c r="E215" s="143">
        <f>+E163*I_VENDITE!E83</f>
        <v>17099.999999999996</v>
      </c>
      <c r="F215" s="143">
        <f>+F163*I_VENDITE!F83</f>
        <v>0</v>
      </c>
      <c r="G215" s="143">
        <f>+G163*I_VENDITE!G83</f>
        <v>0</v>
      </c>
      <c r="H215" s="143">
        <f>+H163*I_VENDITE!H83</f>
        <v>0</v>
      </c>
      <c r="I215" s="143">
        <f>+I163*I_VENDITE!I83</f>
        <v>0</v>
      </c>
      <c r="J215" s="143">
        <f>+J163*I_VENDITE!J83</f>
        <v>0</v>
      </c>
      <c r="K215" s="143">
        <f>+K163*I_VENDITE!K83</f>
        <v>0</v>
      </c>
      <c r="L215" s="143">
        <f>+L163*I_VENDITE!L83</f>
        <v>0</v>
      </c>
      <c r="M215" s="143">
        <f>+M163*I_VENDITE!M83</f>
        <v>0</v>
      </c>
      <c r="N215" s="143">
        <f>+N163*I_VENDITE!N83</f>
        <v>0</v>
      </c>
      <c r="O215" s="143">
        <f>+O163*I_VENDITE!O83</f>
        <v>0</v>
      </c>
      <c r="P215" s="143">
        <f>+P163*I_VENDITE!P83</f>
        <v>0</v>
      </c>
      <c r="Q215" s="143">
        <f>+Q163*I_VENDITE!Q83</f>
        <v>0</v>
      </c>
      <c r="R215" s="143">
        <f>+R163*I_VENDITE!R83</f>
        <v>0</v>
      </c>
      <c r="S215" s="143">
        <f>+S163*I_VENDITE!S83</f>
        <v>0</v>
      </c>
      <c r="T215" s="143">
        <f>+T163*I_VENDITE!T83</f>
        <v>0</v>
      </c>
      <c r="U215" s="143">
        <f>+U163*I_VENDITE!U83</f>
        <v>0</v>
      </c>
      <c r="V215" s="143">
        <f>+V163*I_VENDITE!V83</f>
        <v>0</v>
      </c>
      <c r="W215" s="143">
        <f>+W163*I_VENDITE!W83</f>
        <v>0</v>
      </c>
      <c r="X215" s="143">
        <f>+X163*I_VENDITE!X83</f>
        <v>0</v>
      </c>
      <c r="Y215" s="143">
        <f>+Y163*I_VENDITE!Y83</f>
        <v>0</v>
      </c>
      <c r="Z215" s="143">
        <f>+Z163*I_VENDITE!Z83</f>
        <v>0</v>
      </c>
      <c r="AA215" s="143">
        <f>+AA163*I_VENDITE!AA83</f>
        <v>0</v>
      </c>
      <c r="AB215" s="143">
        <f>+AB163*I_VENDITE!AB83</f>
        <v>0</v>
      </c>
      <c r="AC215" s="143">
        <f>+AC163*I_VENDITE!AC83</f>
        <v>0</v>
      </c>
      <c r="AD215" s="143">
        <f>+AD163*I_VENDITE!AD83</f>
        <v>0</v>
      </c>
      <c r="AE215" s="143">
        <f>+AE163*I_VENDITE!AE83</f>
        <v>0</v>
      </c>
      <c r="AF215" s="143">
        <f>+AF163*I_VENDITE!AF83</f>
        <v>0</v>
      </c>
      <c r="AG215" s="143">
        <f>+AG163*I_VENDITE!AG83</f>
        <v>0</v>
      </c>
      <c r="AH215" s="143">
        <f>+AH163*I_VENDITE!AH83</f>
        <v>0</v>
      </c>
      <c r="AI215" s="143">
        <f>+AI163*I_VENDITE!AI83</f>
        <v>0</v>
      </c>
      <c r="AJ215" s="143">
        <f>+AJ163*I_VENDITE!AJ83</f>
        <v>0</v>
      </c>
      <c r="AK215" s="143">
        <f>+AK163*I_VENDITE!AK83</f>
        <v>0</v>
      </c>
      <c r="AL215" s="143">
        <f>+AL163*I_VENDITE!AL83</f>
        <v>0</v>
      </c>
      <c r="AM215" s="143">
        <f>+AM163*I_VENDITE!AM83</f>
        <v>0</v>
      </c>
      <c r="AN215" s="32"/>
    </row>
    <row r="216" spans="3:40" x14ac:dyDescent="0.25">
      <c r="C216" s="28" t="str">
        <f t="shared" si="49"/>
        <v>Farmaco 27</v>
      </c>
      <c r="D216" s="143">
        <f>+D164*I_VENDITE!D84</f>
        <v>0</v>
      </c>
      <c r="E216" s="143">
        <f>+E164*I_VENDITE!E84</f>
        <v>28500</v>
      </c>
      <c r="F216" s="143">
        <f>+F164*I_VENDITE!F84</f>
        <v>0</v>
      </c>
      <c r="G216" s="143">
        <f>+G164*I_VENDITE!G84</f>
        <v>0</v>
      </c>
      <c r="H216" s="143">
        <f>+H164*I_VENDITE!H84</f>
        <v>0</v>
      </c>
      <c r="I216" s="143">
        <f>+I164*I_VENDITE!I84</f>
        <v>0</v>
      </c>
      <c r="J216" s="143">
        <f>+J164*I_VENDITE!J84</f>
        <v>0</v>
      </c>
      <c r="K216" s="143">
        <f>+K164*I_VENDITE!K84</f>
        <v>0</v>
      </c>
      <c r="L216" s="143">
        <f>+L164*I_VENDITE!L84</f>
        <v>0</v>
      </c>
      <c r="M216" s="143">
        <f>+M164*I_VENDITE!M84</f>
        <v>0</v>
      </c>
      <c r="N216" s="143">
        <f>+N164*I_VENDITE!N84</f>
        <v>0</v>
      </c>
      <c r="O216" s="143">
        <f>+O164*I_VENDITE!O84</f>
        <v>0</v>
      </c>
      <c r="P216" s="143">
        <f>+P164*I_VENDITE!P84</f>
        <v>0</v>
      </c>
      <c r="Q216" s="143">
        <f>+Q164*I_VENDITE!Q84</f>
        <v>0</v>
      </c>
      <c r="R216" s="143">
        <f>+R164*I_VENDITE!R84</f>
        <v>0</v>
      </c>
      <c r="S216" s="143">
        <f>+S164*I_VENDITE!S84</f>
        <v>0</v>
      </c>
      <c r="T216" s="143">
        <f>+T164*I_VENDITE!T84</f>
        <v>0</v>
      </c>
      <c r="U216" s="143">
        <f>+U164*I_VENDITE!U84</f>
        <v>0</v>
      </c>
      <c r="V216" s="143">
        <f>+V164*I_VENDITE!V84</f>
        <v>0</v>
      </c>
      <c r="W216" s="143">
        <f>+W164*I_VENDITE!W84</f>
        <v>0</v>
      </c>
      <c r="X216" s="143">
        <f>+X164*I_VENDITE!X84</f>
        <v>0</v>
      </c>
      <c r="Y216" s="143">
        <f>+Y164*I_VENDITE!Y84</f>
        <v>0</v>
      </c>
      <c r="Z216" s="143">
        <f>+Z164*I_VENDITE!Z84</f>
        <v>0</v>
      </c>
      <c r="AA216" s="143">
        <f>+AA164*I_VENDITE!AA84</f>
        <v>0</v>
      </c>
      <c r="AB216" s="143">
        <f>+AB164*I_VENDITE!AB84</f>
        <v>0</v>
      </c>
      <c r="AC216" s="143">
        <f>+AC164*I_VENDITE!AC84</f>
        <v>0</v>
      </c>
      <c r="AD216" s="143">
        <f>+AD164*I_VENDITE!AD84</f>
        <v>0</v>
      </c>
      <c r="AE216" s="143">
        <f>+AE164*I_VENDITE!AE84</f>
        <v>0</v>
      </c>
      <c r="AF216" s="143">
        <f>+AF164*I_VENDITE!AF84</f>
        <v>0</v>
      </c>
      <c r="AG216" s="143">
        <f>+AG164*I_VENDITE!AG84</f>
        <v>0</v>
      </c>
      <c r="AH216" s="143">
        <f>+AH164*I_VENDITE!AH84</f>
        <v>0</v>
      </c>
      <c r="AI216" s="143">
        <f>+AI164*I_VENDITE!AI84</f>
        <v>0</v>
      </c>
      <c r="AJ216" s="143">
        <f>+AJ164*I_VENDITE!AJ84</f>
        <v>0</v>
      </c>
      <c r="AK216" s="143">
        <f>+AK164*I_VENDITE!AK84</f>
        <v>0</v>
      </c>
      <c r="AL216" s="143">
        <f>+AL164*I_VENDITE!AL84</f>
        <v>0</v>
      </c>
      <c r="AM216" s="143">
        <f>+AM164*I_VENDITE!AM84</f>
        <v>0</v>
      </c>
      <c r="AN216" s="32"/>
    </row>
    <row r="217" spans="3:40" x14ac:dyDescent="0.25">
      <c r="C217" s="28" t="str">
        <f t="shared" si="49"/>
        <v>Farmaco 28</v>
      </c>
      <c r="D217" s="143">
        <f>+D165*I_VENDITE!D85</f>
        <v>0</v>
      </c>
      <c r="E217" s="143">
        <f>+E165*I_VENDITE!E85</f>
        <v>32299.999999999996</v>
      </c>
      <c r="F217" s="143">
        <f>+F165*I_VENDITE!F85</f>
        <v>0</v>
      </c>
      <c r="G217" s="143">
        <f>+G165*I_VENDITE!G85</f>
        <v>0</v>
      </c>
      <c r="H217" s="143">
        <f>+H165*I_VENDITE!H85</f>
        <v>0</v>
      </c>
      <c r="I217" s="143">
        <f>+I165*I_VENDITE!I85</f>
        <v>0</v>
      </c>
      <c r="J217" s="143">
        <f>+J165*I_VENDITE!J85</f>
        <v>0</v>
      </c>
      <c r="K217" s="143">
        <f>+K165*I_VENDITE!K85</f>
        <v>0</v>
      </c>
      <c r="L217" s="143">
        <f>+L165*I_VENDITE!L85</f>
        <v>0</v>
      </c>
      <c r="M217" s="143">
        <f>+M165*I_VENDITE!M85</f>
        <v>0</v>
      </c>
      <c r="N217" s="143">
        <f>+N165*I_VENDITE!N85</f>
        <v>0</v>
      </c>
      <c r="O217" s="143">
        <f>+O165*I_VENDITE!O85</f>
        <v>0</v>
      </c>
      <c r="P217" s="143">
        <f>+P165*I_VENDITE!P85</f>
        <v>0</v>
      </c>
      <c r="Q217" s="143">
        <f>+Q165*I_VENDITE!Q85</f>
        <v>0</v>
      </c>
      <c r="R217" s="143">
        <f>+R165*I_VENDITE!R85</f>
        <v>0</v>
      </c>
      <c r="S217" s="143">
        <f>+S165*I_VENDITE!S85</f>
        <v>0</v>
      </c>
      <c r="T217" s="143">
        <f>+T165*I_VENDITE!T85</f>
        <v>0</v>
      </c>
      <c r="U217" s="143">
        <f>+U165*I_VENDITE!U85</f>
        <v>0</v>
      </c>
      <c r="V217" s="143">
        <f>+V165*I_VENDITE!V85</f>
        <v>0</v>
      </c>
      <c r="W217" s="143">
        <f>+W165*I_VENDITE!W85</f>
        <v>0</v>
      </c>
      <c r="X217" s="143">
        <f>+X165*I_VENDITE!X85</f>
        <v>0</v>
      </c>
      <c r="Y217" s="143">
        <f>+Y165*I_VENDITE!Y85</f>
        <v>0</v>
      </c>
      <c r="Z217" s="143">
        <f>+Z165*I_VENDITE!Z85</f>
        <v>0</v>
      </c>
      <c r="AA217" s="143">
        <f>+AA165*I_VENDITE!AA85</f>
        <v>0</v>
      </c>
      <c r="AB217" s="143">
        <f>+AB165*I_VENDITE!AB85</f>
        <v>0</v>
      </c>
      <c r="AC217" s="143">
        <f>+AC165*I_VENDITE!AC85</f>
        <v>0</v>
      </c>
      <c r="AD217" s="143">
        <f>+AD165*I_VENDITE!AD85</f>
        <v>0</v>
      </c>
      <c r="AE217" s="143">
        <f>+AE165*I_VENDITE!AE85</f>
        <v>0</v>
      </c>
      <c r="AF217" s="143">
        <f>+AF165*I_VENDITE!AF85</f>
        <v>0</v>
      </c>
      <c r="AG217" s="143">
        <f>+AG165*I_VENDITE!AG85</f>
        <v>0</v>
      </c>
      <c r="AH217" s="143">
        <f>+AH165*I_VENDITE!AH85</f>
        <v>0</v>
      </c>
      <c r="AI217" s="143">
        <f>+AI165*I_VENDITE!AI85</f>
        <v>0</v>
      </c>
      <c r="AJ217" s="143">
        <f>+AJ165*I_VENDITE!AJ85</f>
        <v>0</v>
      </c>
      <c r="AK217" s="143">
        <f>+AK165*I_VENDITE!AK85</f>
        <v>0</v>
      </c>
      <c r="AL217" s="143">
        <f>+AL165*I_VENDITE!AL85</f>
        <v>0</v>
      </c>
      <c r="AM217" s="143">
        <f>+AM165*I_VENDITE!AM85</f>
        <v>0</v>
      </c>
      <c r="AN217" s="32"/>
    </row>
    <row r="218" spans="3:40" x14ac:dyDescent="0.25">
      <c r="C218" s="28" t="str">
        <f t="shared" si="49"/>
        <v>Farmaco 29</v>
      </c>
      <c r="D218" s="143">
        <f>+D166*I_VENDITE!D86</f>
        <v>0</v>
      </c>
      <c r="E218" s="143">
        <f>+E166*I_VENDITE!E86</f>
        <v>25650.000000000004</v>
      </c>
      <c r="F218" s="143">
        <f>+F166*I_VENDITE!F86</f>
        <v>0</v>
      </c>
      <c r="G218" s="143">
        <f>+G166*I_VENDITE!G86</f>
        <v>0</v>
      </c>
      <c r="H218" s="143">
        <f>+H166*I_VENDITE!H86</f>
        <v>0</v>
      </c>
      <c r="I218" s="143">
        <f>+I166*I_VENDITE!I86</f>
        <v>0</v>
      </c>
      <c r="J218" s="143">
        <f>+J166*I_VENDITE!J86</f>
        <v>0</v>
      </c>
      <c r="K218" s="143">
        <f>+K166*I_VENDITE!K86</f>
        <v>0</v>
      </c>
      <c r="L218" s="143">
        <f>+L166*I_VENDITE!L86</f>
        <v>0</v>
      </c>
      <c r="M218" s="143">
        <f>+M166*I_VENDITE!M86</f>
        <v>0</v>
      </c>
      <c r="N218" s="143">
        <f>+N166*I_VENDITE!N86</f>
        <v>0</v>
      </c>
      <c r="O218" s="143">
        <f>+O166*I_VENDITE!O86</f>
        <v>0</v>
      </c>
      <c r="P218" s="143">
        <f>+P166*I_VENDITE!P86</f>
        <v>0</v>
      </c>
      <c r="Q218" s="143">
        <f>+Q166*I_VENDITE!Q86</f>
        <v>0</v>
      </c>
      <c r="R218" s="143">
        <f>+R166*I_VENDITE!R86</f>
        <v>0</v>
      </c>
      <c r="S218" s="143">
        <f>+S166*I_VENDITE!S86</f>
        <v>0</v>
      </c>
      <c r="T218" s="143">
        <f>+T166*I_VENDITE!T86</f>
        <v>0</v>
      </c>
      <c r="U218" s="143">
        <f>+U166*I_VENDITE!U86</f>
        <v>0</v>
      </c>
      <c r="V218" s="143">
        <f>+V166*I_VENDITE!V86</f>
        <v>0</v>
      </c>
      <c r="W218" s="143">
        <f>+W166*I_VENDITE!W86</f>
        <v>0</v>
      </c>
      <c r="X218" s="143">
        <f>+X166*I_VENDITE!X86</f>
        <v>0</v>
      </c>
      <c r="Y218" s="143">
        <f>+Y166*I_VENDITE!Y86</f>
        <v>0</v>
      </c>
      <c r="Z218" s="143">
        <f>+Z166*I_VENDITE!Z86</f>
        <v>0</v>
      </c>
      <c r="AA218" s="143">
        <f>+AA166*I_VENDITE!AA86</f>
        <v>0</v>
      </c>
      <c r="AB218" s="143">
        <f>+AB166*I_VENDITE!AB86</f>
        <v>0</v>
      </c>
      <c r="AC218" s="143">
        <f>+AC166*I_VENDITE!AC86</f>
        <v>0</v>
      </c>
      <c r="AD218" s="143">
        <f>+AD166*I_VENDITE!AD86</f>
        <v>0</v>
      </c>
      <c r="AE218" s="143">
        <f>+AE166*I_VENDITE!AE86</f>
        <v>0</v>
      </c>
      <c r="AF218" s="143">
        <f>+AF166*I_VENDITE!AF86</f>
        <v>0</v>
      </c>
      <c r="AG218" s="143">
        <f>+AG166*I_VENDITE!AG86</f>
        <v>0</v>
      </c>
      <c r="AH218" s="143">
        <f>+AH166*I_VENDITE!AH86</f>
        <v>0</v>
      </c>
      <c r="AI218" s="143">
        <f>+AI166*I_VENDITE!AI86</f>
        <v>0</v>
      </c>
      <c r="AJ218" s="143">
        <f>+AJ166*I_VENDITE!AJ86</f>
        <v>0</v>
      </c>
      <c r="AK218" s="143">
        <f>+AK166*I_VENDITE!AK86</f>
        <v>0</v>
      </c>
      <c r="AL218" s="143">
        <f>+AL166*I_VENDITE!AL86</f>
        <v>0</v>
      </c>
      <c r="AM218" s="143">
        <f>+AM166*I_VENDITE!AM86</f>
        <v>0</v>
      </c>
      <c r="AN218" s="32"/>
    </row>
    <row r="219" spans="3:40" x14ac:dyDescent="0.25">
      <c r="C219" s="28" t="str">
        <f t="shared" si="49"/>
        <v>Farmaco 30</v>
      </c>
      <c r="D219" s="143">
        <f>+D167*I_VENDITE!D87</f>
        <v>0</v>
      </c>
      <c r="E219" s="143">
        <f>+E167*I_VENDITE!E87</f>
        <v>20900</v>
      </c>
      <c r="F219" s="143">
        <f>+F167*I_VENDITE!F87</f>
        <v>0</v>
      </c>
      <c r="G219" s="143">
        <f>+G167*I_VENDITE!G87</f>
        <v>0</v>
      </c>
      <c r="H219" s="143">
        <f>+H167*I_VENDITE!H87</f>
        <v>0</v>
      </c>
      <c r="I219" s="143">
        <f>+I167*I_VENDITE!I87</f>
        <v>0</v>
      </c>
      <c r="J219" s="143">
        <f>+J167*I_VENDITE!J87</f>
        <v>0</v>
      </c>
      <c r="K219" s="143">
        <f>+K167*I_VENDITE!K87</f>
        <v>0</v>
      </c>
      <c r="L219" s="143">
        <f>+L167*I_VENDITE!L87</f>
        <v>0</v>
      </c>
      <c r="M219" s="143">
        <f>+M167*I_VENDITE!M87</f>
        <v>0</v>
      </c>
      <c r="N219" s="143">
        <f>+N167*I_VENDITE!N87</f>
        <v>0</v>
      </c>
      <c r="O219" s="143">
        <f>+O167*I_VENDITE!O87</f>
        <v>0</v>
      </c>
      <c r="P219" s="143">
        <f>+P167*I_VENDITE!P87</f>
        <v>0</v>
      </c>
      <c r="Q219" s="143">
        <f>+Q167*I_VENDITE!Q87</f>
        <v>0</v>
      </c>
      <c r="R219" s="143">
        <f>+R167*I_VENDITE!R87</f>
        <v>0</v>
      </c>
      <c r="S219" s="143">
        <f>+S167*I_VENDITE!S87</f>
        <v>0</v>
      </c>
      <c r="T219" s="143">
        <f>+T167*I_VENDITE!T87</f>
        <v>0</v>
      </c>
      <c r="U219" s="143">
        <f>+U167*I_VENDITE!U87</f>
        <v>0</v>
      </c>
      <c r="V219" s="143">
        <f>+V167*I_VENDITE!V87</f>
        <v>0</v>
      </c>
      <c r="W219" s="143">
        <f>+W167*I_VENDITE!W87</f>
        <v>0</v>
      </c>
      <c r="X219" s="143">
        <f>+X167*I_VENDITE!X87</f>
        <v>0</v>
      </c>
      <c r="Y219" s="143">
        <f>+Y167*I_VENDITE!Y87</f>
        <v>0</v>
      </c>
      <c r="Z219" s="143">
        <f>+Z167*I_VENDITE!Z87</f>
        <v>0</v>
      </c>
      <c r="AA219" s="143">
        <f>+AA167*I_VENDITE!AA87</f>
        <v>0</v>
      </c>
      <c r="AB219" s="143">
        <f>+AB167*I_VENDITE!AB87</f>
        <v>0</v>
      </c>
      <c r="AC219" s="143">
        <f>+AC167*I_VENDITE!AC87</f>
        <v>0</v>
      </c>
      <c r="AD219" s="143">
        <f>+AD167*I_VENDITE!AD87</f>
        <v>0</v>
      </c>
      <c r="AE219" s="143">
        <f>+AE167*I_VENDITE!AE87</f>
        <v>0</v>
      </c>
      <c r="AF219" s="143">
        <f>+AF167*I_VENDITE!AF87</f>
        <v>0</v>
      </c>
      <c r="AG219" s="143">
        <f>+AG167*I_VENDITE!AG87</f>
        <v>0</v>
      </c>
      <c r="AH219" s="143">
        <f>+AH167*I_VENDITE!AH87</f>
        <v>0</v>
      </c>
      <c r="AI219" s="143">
        <f>+AI167*I_VENDITE!AI87</f>
        <v>0</v>
      </c>
      <c r="AJ219" s="143">
        <f>+AJ167*I_VENDITE!AJ87</f>
        <v>0</v>
      </c>
      <c r="AK219" s="143">
        <f>+AK167*I_VENDITE!AK87</f>
        <v>0</v>
      </c>
      <c r="AL219" s="143">
        <f>+AL167*I_VENDITE!AL87</f>
        <v>0</v>
      </c>
      <c r="AM219" s="143">
        <f>+AM167*I_VENDITE!AM87</f>
        <v>0</v>
      </c>
      <c r="AN219" s="32"/>
    </row>
    <row r="220" spans="3:40" x14ac:dyDescent="0.25">
      <c r="C220" s="28" t="str">
        <f t="shared" si="49"/>
        <v>Farmaco 31</v>
      </c>
      <c r="D220" s="143">
        <f>+D168*I_VENDITE!D88</f>
        <v>0</v>
      </c>
      <c r="E220" s="143">
        <f>+E168*I_VENDITE!E88</f>
        <v>23654.999999999996</v>
      </c>
      <c r="F220" s="143">
        <f>+F168*I_VENDITE!F88</f>
        <v>0</v>
      </c>
      <c r="G220" s="143">
        <f>+G168*I_VENDITE!G88</f>
        <v>0</v>
      </c>
      <c r="H220" s="143">
        <f>+H168*I_VENDITE!H88</f>
        <v>0</v>
      </c>
      <c r="I220" s="143">
        <f>+I168*I_VENDITE!I88</f>
        <v>0</v>
      </c>
      <c r="J220" s="143">
        <f>+J168*I_VENDITE!J88</f>
        <v>0</v>
      </c>
      <c r="K220" s="143">
        <f>+K168*I_VENDITE!K88</f>
        <v>0</v>
      </c>
      <c r="L220" s="143">
        <f>+L168*I_VENDITE!L88</f>
        <v>0</v>
      </c>
      <c r="M220" s="143">
        <f>+M168*I_VENDITE!M88</f>
        <v>0</v>
      </c>
      <c r="N220" s="143">
        <f>+N168*I_VENDITE!N88</f>
        <v>0</v>
      </c>
      <c r="O220" s="143">
        <f>+O168*I_VENDITE!O88</f>
        <v>0</v>
      </c>
      <c r="P220" s="143">
        <f>+P168*I_VENDITE!P88</f>
        <v>0</v>
      </c>
      <c r="Q220" s="143">
        <f>+Q168*I_VENDITE!Q88</f>
        <v>0</v>
      </c>
      <c r="R220" s="143">
        <f>+R168*I_VENDITE!R88</f>
        <v>0</v>
      </c>
      <c r="S220" s="143">
        <f>+S168*I_VENDITE!S88</f>
        <v>0</v>
      </c>
      <c r="T220" s="143">
        <f>+T168*I_VENDITE!T88</f>
        <v>0</v>
      </c>
      <c r="U220" s="143">
        <f>+U168*I_VENDITE!U88</f>
        <v>0</v>
      </c>
      <c r="V220" s="143">
        <f>+V168*I_VENDITE!V88</f>
        <v>0</v>
      </c>
      <c r="W220" s="143">
        <f>+W168*I_VENDITE!W88</f>
        <v>0</v>
      </c>
      <c r="X220" s="143">
        <f>+X168*I_VENDITE!X88</f>
        <v>0</v>
      </c>
      <c r="Y220" s="143">
        <f>+Y168*I_VENDITE!Y88</f>
        <v>0</v>
      </c>
      <c r="Z220" s="143">
        <f>+Z168*I_VENDITE!Z88</f>
        <v>0</v>
      </c>
      <c r="AA220" s="143">
        <f>+AA168*I_VENDITE!AA88</f>
        <v>0</v>
      </c>
      <c r="AB220" s="143">
        <f>+AB168*I_VENDITE!AB88</f>
        <v>0</v>
      </c>
      <c r="AC220" s="143">
        <f>+AC168*I_VENDITE!AC88</f>
        <v>0</v>
      </c>
      <c r="AD220" s="143">
        <f>+AD168*I_VENDITE!AD88</f>
        <v>0</v>
      </c>
      <c r="AE220" s="143">
        <f>+AE168*I_VENDITE!AE88</f>
        <v>0</v>
      </c>
      <c r="AF220" s="143">
        <f>+AF168*I_VENDITE!AF88</f>
        <v>0</v>
      </c>
      <c r="AG220" s="143">
        <f>+AG168*I_VENDITE!AG88</f>
        <v>0</v>
      </c>
      <c r="AH220" s="143">
        <f>+AH168*I_VENDITE!AH88</f>
        <v>0</v>
      </c>
      <c r="AI220" s="143">
        <f>+AI168*I_VENDITE!AI88</f>
        <v>0</v>
      </c>
      <c r="AJ220" s="143">
        <f>+AJ168*I_VENDITE!AJ88</f>
        <v>0</v>
      </c>
      <c r="AK220" s="143">
        <f>+AK168*I_VENDITE!AK88</f>
        <v>0</v>
      </c>
      <c r="AL220" s="143">
        <f>+AL168*I_VENDITE!AL88</f>
        <v>0</v>
      </c>
      <c r="AM220" s="143">
        <f>+AM168*I_VENDITE!AM88</f>
        <v>0</v>
      </c>
      <c r="AN220" s="32"/>
    </row>
    <row r="221" spans="3:40" x14ac:dyDescent="0.25">
      <c r="C221" s="28" t="str">
        <f t="shared" si="49"/>
        <v>Farmaco 32</v>
      </c>
      <c r="D221" s="143">
        <f>+D169*I_VENDITE!D89</f>
        <v>0</v>
      </c>
      <c r="E221" s="143">
        <f>+E169*I_VENDITE!E89</f>
        <v>13300</v>
      </c>
      <c r="F221" s="143">
        <f>+F169*I_VENDITE!F89</f>
        <v>0</v>
      </c>
      <c r="G221" s="143">
        <f>+G169*I_VENDITE!G89</f>
        <v>0</v>
      </c>
      <c r="H221" s="143">
        <f>+H169*I_VENDITE!H89</f>
        <v>0</v>
      </c>
      <c r="I221" s="143">
        <f>+I169*I_VENDITE!I89</f>
        <v>0</v>
      </c>
      <c r="J221" s="143">
        <f>+J169*I_VENDITE!J89</f>
        <v>0</v>
      </c>
      <c r="K221" s="143">
        <f>+K169*I_VENDITE!K89</f>
        <v>0</v>
      </c>
      <c r="L221" s="143">
        <f>+L169*I_VENDITE!L89</f>
        <v>0</v>
      </c>
      <c r="M221" s="143">
        <f>+M169*I_VENDITE!M89</f>
        <v>0</v>
      </c>
      <c r="N221" s="143">
        <f>+N169*I_VENDITE!N89</f>
        <v>0</v>
      </c>
      <c r="O221" s="143">
        <f>+O169*I_VENDITE!O89</f>
        <v>0</v>
      </c>
      <c r="P221" s="143">
        <f>+P169*I_VENDITE!P89</f>
        <v>0</v>
      </c>
      <c r="Q221" s="143">
        <f>+Q169*I_VENDITE!Q89</f>
        <v>0</v>
      </c>
      <c r="R221" s="143">
        <f>+R169*I_VENDITE!R89</f>
        <v>0</v>
      </c>
      <c r="S221" s="143">
        <f>+S169*I_VENDITE!S89</f>
        <v>0</v>
      </c>
      <c r="T221" s="143">
        <f>+T169*I_VENDITE!T89</f>
        <v>0</v>
      </c>
      <c r="U221" s="143">
        <f>+U169*I_VENDITE!U89</f>
        <v>0</v>
      </c>
      <c r="V221" s="143">
        <f>+V169*I_VENDITE!V89</f>
        <v>0</v>
      </c>
      <c r="W221" s="143">
        <f>+W169*I_VENDITE!W89</f>
        <v>0</v>
      </c>
      <c r="X221" s="143">
        <f>+X169*I_VENDITE!X89</f>
        <v>0</v>
      </c>
      <c r="Y221" s="143">
        <f>+Y169*I_VENDITE!Y89</f>
        <v>0</v>
      </c>
      <c r="Z221" s="143">
        <f>+Z169*I_VENDITE!Z89</f>
        <v>0</v>
      </c>
      <c r="AA221" s="143">
        <f>+AA169*I_VENDITE!AA89</f>
        <v>0</v>
      </c>
      <c r="AB221" s="143">
        <f>+AB169*I_VENDITE!AB89</f>
        <v>0</v>
      </c>
      <c r="AC221" s="143">
        <f>+AC169*I_VENDITE!AC89</f>
        <v>0</v>
      </c>
      <c r="AD221" s="143">
        <f>+AD169*I_VENDITE!AD89</f>
        <v>0</v>
      </c>
      <c r="AE221" s="143">
        <f>+AE169*I_VENDITE!AE89</f>
        <v>0</v>
      </c>
      <c r="AF221" s="143">
        <f>+AF169*I_VENDITE!AF89</f>
        <v>0</v>
      </c>
      <c r="AG221" s="143">
        <f>+AG169*I_VENDITE!AG89</f>
        <v>0</v>
      </c>
      <c r="AH221" s="143">
        <f>+AH169*I_VENDITE!AH89</f>
        <v>0</v>
      </c>
      <c r="AI221" s="143">
        <f>+AI169*I_VENDITE!AI89</f>
        <v>0</v>
      </c>
      <c r="AJ221" s="143">
        <f>+AJ169*I_VENDITE!AJ89</f>
        <v>0</v>
      </c>
      <c r="AK221" s="143">
        <f>+AK169*I_VENDITE!AK89</f>
        <v>0</v>
      </c>
      <c r="AL221" s="143">
        <f>+AL169*I_VENDITE!AL89</f>
        <v>0</v>
      </c>
      <c r="AM221" s="143">
        <f>+AM169*I_VENDITE!AM89</f>
        <v>0</v>
      </c>
      <c r="AN221" s="32"/>
    </row>
    <row r="222" spans="3:40" x14ac:dyDescent="0.25">
      <c r="C222" s="28" t="str">
        <f t="shared" si="49"/>
        <v>Farmaco 33</v>
      </c>
      <c r="D222" s="143">
        <f>+D170*I_VENDITE!D90</f>
        <v>0</v>
      </c>
      <c r="E222" s="143">
        <f>+E170*I_VENDITE!E90</f>
        <v>11400</v>
      </c>
      <c r="F222" s="143">
        <f>+F170*I_VENDITE!F90</f>
        <v>0</v>
      </c>
      <c r="G222" s="143">
        <f>+G170*I_VENDITE!G90</f>
        <v>0</v>
      </c>
      <c r="H222" s="143">
        <f>+H170*I_VENDITE!H90</f>
        <v>0</v>
      </c>
      <c r="I222" s="143">
        <f>+I170*I_VENDITE!I90</f>
        <v>0</v>
      </c>
      <c r="J222" s="143">
        <f>+J170*I_VENDITE!J90</f>
        <v>0</v>
      </c>
      <c r="K222" s="143">
        <f>+K170*I_VENDITE!K90</f>
        <v>0</v>
      </c>
      <c r="L222" s="143">
        <f>+L170*I_VENDITE!L90</f>
        <v>0</v>
      </c>
      <c r="M222" s="143">
        <f>+M170*I_VENDITE!M90</f>
        <v>0</v>
      </c>
      <c r="N222" s="143">
        <f>+N170*I_VENDITE!N90</f>
        <v>0</v>
      </c>
      <c r="O222" s="143">
        <f>+O170*I_VENDITE!O90</f>
        <v>0</v>
      </c>
      <c r="P222" s="143">
        <f>+P170*I_VENDITE!P90</f>
        <v>0</v>
      </c>
      <c r="Q222" s="143">
        <f>+Q170*I_VENDITE!Q90</f>
        <v>0</v>
      </c>
      <c r="R222" s="143">
        <f>+R170*I_VENDITE!R90</f>
        <v>0</v>
      </c>
      <c r="S222" s="143">
        <f>+S170*I_VENDITE!S90</f>
        <v>0</v>
      </c>
      <c r="T222" s="143">
        <f>+T170*I_VENDITE!T90</f>
        <v>0</v>
      </c>
      <c r="U222" s="143">
        <f>+U170*I_VENDITE!U90</f>
        <v>0</v>
      </c>
      <c r="V222" s="143">
        <f>+V170*I_VENDITE!V90</f>
        <v>0</v>
      </c>
      <c r="W222" s="143">
        <f>+W170*I_VENDITE!W90</f>
        <v>0</v>
      </c>
      <c r="X222" s="143">
        <f>+X170*I_VENDITE!X90</f>
        <v>0</v>
      </c>
      <c r="Y222" s="143">
        <f>+Y170*I_VENDITE!Y90</f>
        <v>0</v>
      </c>
      <c r="Z222" s="143">
        <f>+Z170*I_VENDITE!Z90</f>
        <v>0</v>
      </c>
      <c r="AA222" s="143">
        <f>+AA170*I_VENDITE!AA90</f>
        <v>0</v>
      </c>
      <c r="AB222" s="143">
        <f>+AB170*I_VENDITE!AB90</f>
        <v>0</v>
      </c>
      <c r="AC222" s="143">
        <f>+AC170*I_VENDITE!AC90</f>
        <v>0</v>
      </c>
      <c r="AD222" s="143">
        <f>+AD170*I_VENDITE!AD90</f>
        <v>0</v>
      </c>
      <c r="AE222" s="143">
        <f>+AE170*I_VENDITE!AE90</f>
        <v>0</v>
      </c>
      <c r="AF222" s="143">
        <f>+AF170*I_VENDITE!AF90</f>
        <v>0</v>
      </c>
      <c r="AG222" s="143">
        <f>+AG170*I_VENDITE!AG90</f>
        <v>0</v>
      </c>
      <c r="AH222" s="143">
        <f>+AH170*I_VENDITE!AH90</f>
        <v>0</v>
      </c>
      <c r="AI222" s="143">
        <f>+AI170*I_VENDITE!AI90</f>
        <v>0</v>
      </c>
      <c r="AJ222" s="143">
        <f>+AJ170*I_VENDITE!AJ90</f>
        <v>0</v>
      </c>
      <c r="AK222" s="143">
        <f>+AK170*I_VENDITE!AK90</f>
        <v>0</v>
      </c>
      <c r="AL222" s="143">
        <f>+AL170*I_VENDITE!AL90</f>
        <v>0</v>
      </c>
      <c r="AM222" s="143">
        <f>+AM170*I_VENDITE!AM90</f>
        <v>0</v>
      </c>
      <c r="AN222" s="32"/>
    </row>
    <row r="223" spans="3:40" x14ac:dyDescent="0.25">
      <c r="C223" s="28" t="str">
        <f t="shared" si="49"/>
        <v>Farmaco 34</v>
      </c>
      <c r="D223" s="143">
        <f>+D171*I_VENDITE!D91</f>
        <v>0</v>
      </c>
      <c r="E223" s="143">
        <f>+E171*I_VENDITE!E91</f>
        <v>5700</v>
      </c>
      <c r="F223" s="143">
        <f>+F171*I_VENDITE!F91</f>
        <v>0</v>
      </c>
      <c r="G223" s="143">
        <f>+G171*I_VENDITE!G91</f>
        <v>0</v>
      </c>
      <c r="H223" s="143">
        <f>+H171*I_VENDITE!H91</f>
        <v>0</v>
      </c>
      <c r="I223" s="143">
        <f>+I171*I_VENDITE!I91</f>
        <v>0</v>
      </c>
      <c r="J223" s="143">
        <f>+J171*I_VENDITE!J91</f>
        <v>0</v>
      </c>
      <c r="K223" s="143">
        <f>+K171*I_VENDITE!K91</f>
        <v>0</v>
      </c>
      <c r="L223" s="143">
        <f>+L171*I_VENDITE!L91</f>
        <v>0</v>
      </c>
      <c r="M223" s="143">
        <f>+M171*I_VENDITE!M91</f>
        <v>0</v>
      </c>
      <c r="N223" s="143">
        <f>+N171*I_VENDITE!N91</f>
        <v>0</v>
      </c>
      <c r="O223" s="143">
        <f>+O171*I_VENDITE!O91</f>
        <v>0</v>
      </c>
      <c r="P223" s="143">
        <f>+P171*I_VENDITE!P91</f>
        <v>0</v>
      </c>
      <c r="Q223" s="143">
        <f>+Q171*I_VENDITE!Q91</f>
        <v>0</v>
      </c>
      <c r="R223" s="143">
        <f>+R171*I_VENDITE!R91</f>
        <v>0</v>
      </c>
      <c r="S223" s="143">
        <f>+S171*I_VENDITE!S91</f>
        <v>0</v>
      </c>
      <c r="T223" s="143">
        <f>+T171*I_VENDITE!T91</f>
        <v>0</v>
      </c>
      <c r="U223" s="143">
        <f>+U171*I_VENDITE!U91</f>
        <v>0</v>
      </c>
      <c r="V223" s="143">
        <f>+V171*I_VENDITE!V91</f>
        <v>0</v>
      </c>
      <c r="W223" s="143">
        <f>+W171*I_VENDITE!W91</f>
        <v>0</v>
      </c>
      <c r="X223" s="143">
        <f>+X171*I_VENDITE!X91</f>
        <v>0</v>
      </c>
      <c r="Y223" s="143">
        <f>+Y171*I_VENDITE!Y91</f>
        <v>0</v>
      </c>
      <c r="Z223" s="143">
        <f>+Z171*I_VENDITE!Z91</f>
        <v>0</v>
      </c>
      <c r="AA223" s="143">
        <f>+AA171*I_VENDITE!AA91</f>
        <v>0</v>
      </c>
      <c r="AB223" s="143">
        <f>+AB171*I_VENDITE!AB91</f>
        <v>0</v>
      </c>
      <c r="AC223" s="143">
        <f>+AC171*I_VENDITE!AC91</f>
        <v>0</v>
      </c>
      <c r="AD223" s="143">
        <f>+AD171*I_VENDITE!AD91</f>
        <v>0</v>
      </c>
      <c r="AE223" s="143">
        <f>+AE171*I_VENDITE!AE91</f>
        <v>0</v>
      </c>
      <c r="AF223" s="143">
        <f>+AF171*I_VENDITE!AF91</f>
        <v>0</v>
      </c>
      <c r="AG223" s="143">
        <f>+AG171*I_VENDITE!AG91</f>
        <v>0</v>
      </c>
      <c r="AH223" s="143">
        <f>+AH171*I_VENDITE!AH91</f>
        <v>0</v>
      </c>
      <c r="AI223" s="143">
        <f>+AI171*I_VENDITE!AI91</f>
        <v>0</v>
      </c>
      <c r="AJ223" s="143">
        <f>+AJ171*I_VENDITE!AJ91</f>
        <v>0</v>
      </c>
      <c r="AK223" s="143">
        <f>+AK171*I_VENDITE!AK91</f>
        <v>0</v>
      </c>
      <c r="AL223" s="143">
        <f>+AL171*I_VENDITE!AL91</f>
        <v>0</v>
      </c>
      <c r="AM223" s="143">
        <f>+AM171*I_VENDITE!AM91</f>
        <v>0</v>
      </c>
      <c r="AN223" s="32"/>
    </row>
    <row r="224" spans="3:40" x14ac:dyDescent="0.25">
      <c r="C224" s="28" t="str">
        <f t="shared" si="49"/>
        <v>Farmaco 35</v>
      </c>
      <c r="D224" s="143">
        <f>+D172*I_VENDITE!D92</f>
        <v>0</v>
      </c>
      <c r="E224" s="143">
        <f>+E172*I_VENDITE!E92</f>
        <v>18050</v>
      </c>
      <c r="F224" s="143">
        <f>+F172*I_VENDITE!F92</f>
        <v>0</v>
      </c>
      <c r="G224" s="143">
        <f>+G172*I_VENDITE!G92</f>
        <v>0</v>
      </c>
      <c r="H224" s="143">
        <f>+H172*I_VENDITE!H92</f>
        <v>0</v>
      </c>
      <c r="I224" s="143">
        <f>+I172*I_VENDITE!I92</f>
        <v>0</v>
      </c>
      <c r="J224" s="143">
        <f>+J172*I_VENDITE!J92</f>
        <v>0</v>
      </c>
      <c r="K224" s="143">
        <f>+K172*I_VENDITE!K92</f>
        <v>0</v>
      </c>
      <c r="L224" s="143">
        <f>+L172*I_VENDITE!L92</f>
        <v>0</v>
      </c>
      <c r="M224" s="143">
        <f>+M172*I_VENDITE!M92</f>
        <v>0</v>
      </c>
      <c r="N224" s="143">
        <f>+N172*I_VENDITE!N92</f>
        <v>0</v>
      </c>
      <c r="O224" s="143">
        <f>+O172*I_VENDITE!O92</f>
        <v>0</v>
      </c>
      <c r="P224" s="143">
        <f>+P172*I_VENDITE!P92</f>
        <v>0</v>
      </c>
      <c r="Q224" s="143">
        <f>+Q172*I_VENDITE!Q92</f>
        <v>0</v>
      </c>
      <c r="R224" s="143">
        <f>+R172*I_VENDITE!R92</f>
        <v>0</v>
      </c>
      <c r="S224" s="143">
        <f>+S172*I_VENDITE!S92</f>
        <v>0</v>
      </c>
      <c r="T224" s="143">
        <f>+T172*I_VENDITE!T92</f>
        <v>0</v>
      </c>
      <c r="U224" s="143">
        <f>+U172*I_VENDITE!U92</f>
        <v>0</v>
      </c>
      <c r="V224" s="143">
        <f>+V172*I_VENDITE!V92</f>
        <v>0</v>
      </c>
      <c r="W224" s="143">
        <f>+W172*I_VENDITE!W92</f>
        <v>0</v>
      </c>
      <c r="X224" s="143">
        <f>+X172*I_VENDITE!X92</f>
        <v>0</v>
      </c>
      <c r="Y224" s="143">
        <f>+Y172*I_VENDITE!Y92</f>
        <v>0</v>
      </c>
      <c r="Z224" s="143">
        <f>+Z172*I_VENDITE!Z92</f>
        <v>0</v>
      </c>
      <c r="AA224" s="143">
        <f>+AA172*I_VENDITE!AA92</f>
        <v>0</v>
      </c>
      <c r="AB224" s="143">
        <f>+AB172*I_VENDITE!AB92</f>
        <v>0</v>
      </c>
      <c r="AC224" s="143">
        <f>+AC172*I_VENDITE!AC92</f>
        <v>0</v>
      </c>
      <c r="AD224" s="143">
        <f>+AD172*I_VENDITE!AD92</f>
        <v>0</v>
      </c>
      <c r="AE224" s="143">
        <f>+AE172*I_VENDITE!AE92</f>
        <v>0</v>
      </c>
      <c r="AF224" s="143">
        <f>+AF172*I_VENDITE!AF92</f>
        <v>0</v>
      </c>
      <c r="AG224" s="143">
        <f>+AG172*I_VENDITE!AG92</f>
        <v>0</v>
      </c>
      <c r="AH224" s="143">
        <f>+AH172*I_VENDITE!AH92</f>
        <v>0</v>
      </c>
      <c r="AI224" s="143">
        <f>+AI172*I_VENDITE!AI92</f>
        <v>0</v>
      </c>
      <c r="AJ224" s="143">
        <f>+AJ172*I_VENDITE!AJ92</f>
        <v>0</v>
      </c>
      <c r="AK224" s="143">
        <f>+AK172*I_VENDITE!AK92</f>
        <v>0</v>
      </c>
      <c r="AL224" s="143">
        <f>+AL172*I_VENDITE!AL92</f>
        <v>0</v>
      </c>
      <c r="AM224" s="143">
        <f>+AM172*I_VENDITE!AM92</f>
        <v>0</v>
      </c>
      <c r="AN224" s="32"/>
    </row>
    <row r="225" spans="3:40" x14ac:dyDescent="0.25">
      <c r="C225" s="28" t="str">
        <f t="shared" si="49"/>
        <v>Farmaco 36</v>
      </c>
      <c r="D225" s="143">
        <f>+D173*I_VENDITE!D93</f>
        <v>0</v>
      </c>
      <c r="E225" s="143">
        <f>+E173*I_VENDITE!E93</f>
        <v>4750</v>
      </c>
      <c r="F225" s="143">
        <f>+F173*I_VENDITE!F93</f>
        <v>0</v>
      </c>
      <c r="G225" s="143">
        <f>+G173*I_VENDITE!G93</f>
        <v>0</v>
      </c>
      <c r="H225" s="143">
        <f>+H173*I_VENDITE!H93</f>
        <v>0</v>
      </c>
      <c r="I225" s="143">
        <f>+I173*I_VENDITE!I93</f>
        <v>0</v>
      </c>
      <c r="J225" s="143">
        <f>+J173*I_VENDITE!J93</f>
        <v>0</v>
      </c>
      <c r="K225" s="143">
        <f>+K173*I_VENDITE!K93</f>
        <v>0</v>
      </c>
      <c r="L225" s="143">
        <f>+L173*I_VENDITE!L93</f>
        <v>0</v>
      </c>
      <c r="M225" s="143">
        <f>+M173*I_VENDITE!M93</f>
        <v>0</v>
      </c>
      <c r="N225" s="143">
        <f>+N173*I_VENDITE!N93</f>
        <v>0</v>
      </c>
      <c r="O225" s="143">
        <f>+O173*I_VENDITE!O93</f>
        <v>0</v>
      </c>
      <c r="P225" s="143">
        <f>+P173*I_VENDITE!P93</f>
        <v>0</v>
      </c>
      <c r="Q225" s="143">
        <f>+Q173*I_VENDITE!Q93</f>
        <v>0</v>
      </c>
      <c r="R225" s="143">
        <f>+R173*I_VENDITE!R93</f>
        <v>0</v>
      </c>
      <c r="S225" s="143">
        <f>+S173*I_VENDITE!S93</f>
        <v>0</v>
      </c>
      <c r="T225" s="143">
        <f>+T173*I_VENDITE!T93</f>
        <v>0</v>
      </c>
      <c r="U225" s="143">
        <f>+U173*I_VENDITE!U93</f>
        <v>0</v>
      </c>
      <c r="V225" s="143">
        <f>+V173*I_VENDITE!V93</f>
        <v>0</v>
      </c>
      <c r="W225" s="143">
        <f>+W173*I_VENDITE!W93</f>
        <v>0</v>
      </c>
      <c r="X225" s="143">
        <f>+X173*I_VENDITE!X93</f>
        <v>0</v>
      </c>
      <c r="Y225" s="143">
        <f>+Y173*I_VENDITE!Y93</f>
        <v>0</v>
      </c>
      <c r="Z225" s="143">
        <f>+Z173*I_VENDITE!Z93</f>
        <v>0</v>
      </c>
      <c r="AA225" s="143">
        <f>+AA173*I_VENDITE!AA93</f>
        <v>0</v>
      </c>
      <c r="AB225" s="143">
        <f>+AB173*I_VENDITE!AB93</f>
        <v>0</v>
      </c>
      <c r="AC225" s="143">
        <f>+AC173*I_VENDITE!AC93</f>
        <v>0</v>
      </c>
      <c r="AD225" s="143">
        <f>+AD173*I_VENDITE!AD93</f>
        <v>0</v>
      </c>
      <c r="AE225" s="143">
        <f>+AE173*I_VENDITE!AE93</f>
        <v>0</v>
      </c>
      <c r="AF225" s="143">
        <f>+AF173*I_VENDITE!AF93</f>
        <v>0</v>
      </c>
      <c r="AG225" s="143">
        <f>+AG173*I_VENDITE!AG93</f>
        <v>0</v>
      </c>
      <c r="AH225" s="143">
        <f>+AH173*I_VENDITE!AH93</f>
        <v>0</v>
      </c>
      <c r="AI225" s="143">
        <f>+AI173*I_VENDITE!AI93</f>
        <v>0</v>
      </c>
      <c r="AJ225" s="143">
        <f>+AJ173*I_VENDITE!AJ93</f>
        <v>0</v>
      </c>
      <c r="AK225" s="143">
        <f>+AK173*I_VENDITE!AK93</f>
        <v>0</v>
      </c>
      <c r="AL225" s="143">
        <f>+AL173*I_VENDITE!AL93</f>
        <v>0</v>
      </c>
      <c r="AM225" s="143">
        <f>+AM173*I_VENDITE!AM93</f>
        <v>0</v>
      </c>
      <c r="AN225" s="32"/>
    </row>
    <row r="226" spans="3:40" x14ac:dyDescent="0.25">
      <c r="C226" s="28" t="str">
        <f t="shared" si="49"/>
        <v>Farmaco 37</v>
      </c>
      <c r="D226" s="143">
        <f>+D174*I_VENDITE!D94</f>
        <v>0</v>
      </c>
      <c r="E226" s="143">
        <f>+E174*I_VENDITE!E94</f>
        <v>11210</v>
      </c>
      <c r="F226" s="143">
        <f>+F174*I_VENDITE!F94</f>
        <v>0</v>
      </c>
      <c r="G226" s="143">
        <f>+G174*I_VENDITE!G94</f>
        <v>0</v>
      </c>
      <c r="H226" s="143">
        <f>+H174*I_VENDITE!H94</f>
        <v>0</v>
      </c>
      <c r="I226" s="143">
        <f>+I174*I_VENDITE!I94</f>
        <v>0</v>
      </c>
      <c r="J226" s="143">
        <f>+J174*I_VENDITE!J94</f>
        <v>0</v>
      </c>
      <c r="K226" s="143">
        <f>+K174*I_VENDITE!K94</f>
        <v>0</v>
      </c>
      <c r="L226" s="143">
        <f>+L174*I_VENDITE!L94</f>
        <v>0</v>
      </c>
      <c r="M226" s="143">
        <f>+M174*I_VENDITE!M94</f>
        <v>0</v>
      </c>
      <c r="N226" s="143">
        <f>+N174*I_VENDITE!N94</f>
        <v>0</v>
      </c>
      <c r="O226" s="143">
        <f>+O174*I_VENDITE!O94</f>
        <v>0</v>
      </c>
      <c r="P226" s="143">
        <f>+P174*I_VENDITE!P94</f>
        <v>0</v>
      </c>
      <c r="Q226" s="143">
        <f>+Q174*I_VENDITE!Q94</f>
        <v>0</v>
      </c>
      <c r="R226" s="143">
        <f>+R174*I_VENDITE!R94</f>
        <v>0</v>
      </c>
      <c r="S226" s="143">
        <f>+S174*I_VENDITE!S94</f>
        <v>0</v>
      </c>
      <c r="T226" s="143">
        <f>+T174*I_VENDITE!T94</f>
        <v>0</v>
      </c>
      <c r="U226" s="143">
        <f>+U174*I_VENDITE!U94</f>
        <v>0</v>
      </c>
      <c r="V226" s="143">
        <f>+V174*I_VENDITE!V94</f>
        <v>0</v>
      </c>
      <c r="W226" s="143">
        <f>+W174*I_VENDITE!W94</f>
        <v>0</v>
      </c>
      <c r="X226" s="143">
        <f>+X174*I_VENDITE!X94</f>
        <v>0</v>
      </c>
      <c r="Y226" s="143">
        <f>+Y174*I_VENDITE!Y94</f>
        <v>0</v>
      </c>
      <c r="Z226" s="143">
        <f>+Z174*I_VENDITE!Z94</f>
        <v>0</v>
      </c>
      <c r="AA226" s="143">
        <f>+AA174*I_VENDITE!AA94</f>
        <v>0</v>
      </c>
      <c r="AB226" s="143">
        <f>+AB174*I_VENDITE!AB94</f>
        <v>0</v>
      </c>
      <c r="AC226" s="143">
        <f>+AC174*I_VENDITE!AC94</f>
        <v>0</v>
      </c>
      <c r="AD226" s="143">
        <f>+AD174*I_VENDITE!AD94</f>
        <v>0</v>
      </c>
      <c r="AE226" s="143">
        <f>+AE174*I_VENDITE!AE94</f>
        <v>0</v>
      </c>
      <c r="AF226" s="143">
        <f>+AF174*I_VENDITE!AF94</f>
        <v>0</v>
      </c>
      <c r="AG226" s="143">
        <f>+AG174*I_VENDITE!AG94</f>
        <v>0</v>
      </c>
      <c r="AH226" s="143">
        <f>+AH174*I_VENDITE!AH94</f>
        <v>0</v>
      </c>
      <c r="AI226" s="143">
        <f>+AI174*I_VENDITE!AI94</f>
        <v>0</v>
      </c>
      <c r="AJ226" s="143">
        <f>+AJ174*I_VENDITE!AJ94</f>
        <v>0</v>
      </c>
      <c r="AK226" s="143">
        <f>+AK174*I_VENDITE!AK94</f>
        <v>0</v>
      </c>
      <c r="AL226" s="143">
        <f>+AL174*I_VENDITE!AL94</f>
        <v>0</v>
      </c>
      <c r="AM226" s="143">
        <f>+AM174*I_VENDITE!AM94</f>
        <v>0</v>
      </c>
      <c r="AN226" s="32"/>
    </row>
    <row r="227" spans="3:40" x14ac:dyDescent="0.25">
      <c r="C227" s="28" t="str">
        <f t="shared" si="49"/>
        <v>Farmaco 38</v>
      </c>
      <c r="D227" s="143">
        <f>+D175*I_VENDITE!D95</f>
        <v>0</v>
      </c>
      <c r="E227" s="143">
        <f>+E175*I_VENDITE!E95</f>
        <v>16149.999999999998</v>
      </c>
      <c r="F227" s="143">
        <f>+F175*I_VENDITE!F95</f>
        <v>0</v>
      </c>
      <c r="G227" s="143">
        <f>+G175*I_VENDITE!G95</f>
        <v>0</v>
      </c>
      <c r="H227" s="143">
        <f>+H175*I_VENDITE!H95</f>
        <v>0</v>
      </c>
      <c r="I227" s="143">
        <f>+I175*I_VENDITE!I95</f>
        <v>0</v>
      </c>
      <c r="J227" s="143">
        <f>+J175*I_VENDITE!J95</f>
        <v>0</v>
      </c>
      <c r="K227" s="143">
        <f>+K175*I_VENDITE!K95</f>
        <v>0</v>
      </c>
      <c r="L227" s="143">
        <f>+L175*I_VENDITE!L95</f>
        <v>0</v>
      </c>
      <c r="M227" s="143">
        <f>+M175*I_VENDITE!M95</f>
        <v>0</v>
      </c>
      <c r="N227" s="143">
        <f>+N175*I_VENDITE!N95</f>
        <v>0</v>
      </c>
      <c r="O227" s="143">
        <f>+O175*I_VENDITE!O95</f>
        <v>0</v>
      </c>
      <c r="P227" s="143">
        <f>+P175*I_VENDITE!P95</f>
        <v>0</v>
      </c>
      <c r="Q227" s="143">
        <f>+Q175*I_VENDITE!Q95</f>
        <v>0</v>
      </c>
      <c r="R227" s="143">
        <f>+R175*I_VENDITE!R95</f>
        <v>0</v>
      </c>
      <c r="S227" s="143">
        <f>+S175*I_VENDITE!S95</f>
        <v>0</v>
      </c>
      <c r="T227" s="143">
        <f>+T175*I_VENDITE!T95</f>
        <v>0</v>
      </c>
      <c r="U227" s="143">
        <f>+U175*I_VENDITE!U95</f>
        <v>0</v>
      </c>
      <c r="V227" s="143">
        <f>+V175*I_VENDITE!V95</f>
        <v>0</v>
      </c>
      <c r="W227" s="143">
        <f>+W175*I_VENDITE!W95</f>
        <v>0</v>
      </c>
      <c r="X227" s="143">
        <f>+X175*I_VENDITE!X95</f>
        <v>0</v>
      </c>
      <c r="Y227" s="143">
        <f>+Y175*I_VENDITE!Y95</f>
        <v>0</v>
      </c>
      <c r="Z227" s="143">
        <f>+Z175*I_VENDITE!Z95</f>
        <v>0</v>
      </c>
      <c r="AA227" s="143">
        <f>+AA175*I_VENDITE!AA95</f>
        <v>0</v>
      </c>
      <c r="AB227" s="143">
        <f>+AB175*I_VENDITE!AB95</f>
        <v>0</v>
      </c>
      <c r="AC227" s="143">
        <f>+AC175*I_VENDITE!AC95</f>
        <v>0</v>
      </c>
      <c r="AD227" s="143">
        <f>+AD175*I_VENDITE!AD95</f>
        <v>0</v>
      </c>
      <c r="AE227" s="143">
        <f>+AE175*I_VENDITE!AE95</f>
        <v>0</v>
      </c>
      <c r="AF227" s="143">
        <f>+AF175*I_VENDITE!AF95</f>
        <v>0</v>
      </c>
      <c r="AG227" s="143">
        <f>+AG175*I_VENDITE!AG95</f>
        <v>0</v>
      </c>
      <c r="AH227" s="143">
        <f>+AH175*I_VENDITE!AH95</f>
        <v>0</v>
      </c>
      <c r="AI227" s="143">
        <f>+AI175*I_VENDITE!AI95</f>
        <v>0</v>
      </c>
      <c r="AJ227" s="143">
        <f>+AJ175*I_VENDITE!AJ95</f>
        <v>0</v>
      </c>
      <c r="AK227" s="143">
        <f>+AK175*I_VENDITE!AK95</f>
        <v>0</v>
      </c>
      <c r="AL227" s="143">
        <f>+AL175*I_VENDITE!AL95</f>
        <v>0</v>
      </c>
      <c r="AM227" s="143">
        <f>+AM175*I_VENDITE!AM95</f>
        <v>0</v>
      </c>
      <c r="AN227" s="32"/>
    </row>
    <row r="228" spans="3:40" x14ac:dyDescent="0.25">
      <c r="C228" s="28" t="str">
        <f t="shared" si="49"/>
        <v>Farmaco 39</v>
      </c>
      <c r="D228" s="143">
        <f>+D176*I_VENDITE!D96</f>
        <v>0</v>
      </c>
      <c r="E228" s="143">
        <f>+E176*I_VENDITE!E96</f>
        <v>8834.9999999999982</v>
      </c>
      <c r="F228" s="143">
        <f>+F176*I_VENDITE!F96</f>
        <v>0</v>
      </c>
      <c r="G228" s="143">
        <f>+G176*I_VENDITE!G96</f>
        <v>0</v>
      </c>
      <c r="H228" s="143">
        <f>+H176*I_VENDITE!H96</f>
        <v>0</v>
      </c>
      <c r="I228" s="143">
        <f>+I176*I_VENDITE!I96</f>
        <v>0</v>
      </c>
      <c r="J228" s="143">
        <f>+J176*I_VENDITE!J96</f>
        <v>0</v>
      </c>
      <c r="K228" s="143">
        <f>+K176*I_VENDITE!K96</f>
        <v>0</v>
      </c>
      <c r="L228" s="143">
        <f>+L176*I_VENDITE!L96</f>
        <v>0</v>
      </c>
      <c r="M228" s="143">
        <f>+M176*I_VENDITE!M96</f>
        <v>0</v>
      </c>
      <c r="N228" s="143">
        <f>+N176*I_VENDITE!N96</f>
        <v>0</v>
      </c>
      <c r="O228" s="143">
        <f>+O176*I_VENDITE!O96</f>
        <v>0</v>
      </c>
      <c r="P228" s="143">
        <f>+P176*I_VENDITE!P96</f>
        <v>0</v>
      </c>
      <c r="Q228" s="143">
        <f>+Q176*I_VENDITE!Q96</f>
        <v>0</v>
      </c>
      <c r="R228" s="143">
        <f>+R176*I_VENDITE!R96</f>
        <v>0</v>
      </c>
      <c r="S228" s="143">
        <f>+S176*I_VENDITE!S96</f>
        <v>0</v>
      </c>
      <c r="T228" s="143">
        <f>+T176*I_VENDITE!T96</f>
        <v>0</v>
      </c>
      <c r="U228" s="143">
        <f>+U176*I_VENDITE!U96</f>
        <v>0</v>
      </c>
      <c r="V228" s="143">
        <f>+V176*I_VENDITE!V96</f>
        <v>0</v>
      </c>
      <c r="W228" s="143">
        <f>+W176*I_VENDITE!W96</f>
        <v>0</v>
      </c>
      <c r="X228" s="143">
        <f>+X176*I_VENDITE!X96</f>
        <v>0</v>
      </c>
      <c r="Y228" s="143">
        <f>+Y176*I_VENDITE!Y96</f>
        <v>0</v>
      </c>
      <c r="Z228" s="143">
        <f>+Z176*I_VENDITE!Z96</f>
        <v>0</v>
      </c>
      <c r="AA228" s="143">
        <f>+AA176*I_VENDITE!AA96</f>
        <v>0</v>
      </c>
      <c r="AB228" s="143">
        <f>+AB176*I_VENDITE!AB96</f>
        <v>0</v>
      </c>
      <c r="AC228" s="143">
        <f>+AC176*I_VENDITE!AC96</f>
        <v>0</v>
      </c>
      <c r="AD228" s="143">
        <f>+AD176*I_VENDITE!AD96</f>
        <v>0</v>
      </c>
      <c r="AE228" s="143">
        <f>+AE176*I_VENDITE!AE96</f>
        <v>0</v>
      </c>
      <c r="AF228" s="143">
        <f>+AF176*I_VENDITE!AF96</f>
        <v>0</v>
      </c>
      <c r="AG228" s="143">
        <f>+AG176*I_VENDITE!AG96</f>
        <v>0</v>
      </c>
      <c r="AH228" s="143">
        <f>+AH176*I_VENDITE!AH96</f>
        <v>0</v>
      </c>
      <c r="AI228" s="143">
        <f>+AI176*I_VENDITE!AI96</f>
        <v>0</v>
      </c>
      <c r="AJ228" s="143">
        <f>+AJ176*I_VENDITE!AJ96</f>
        <v>0</v>
      </c>
      <c r="AK228" s="143">
        <f>+AK176*I_VENDITE!AK96</f>
        <v>0</v>
      </c>
      <c r="AL228" s="143">
        <f>+AL176*I_VENDITE!AL96</f>
        <v>0</v>
      </c>
      <c r="AM228" s="143">
        <f>+AM176*I_VENDITE!AM96</f>
        <v>0</v>
      </c>
      <c r="AN228" s="32"/>
    </row>
    <row r="229" spans="3:40" x14ac:dyDescent="0.25">
      <c r="C229" s="28" t="str">
        <f t="shared" si="49"/>
        <v>Farmaco 40</v>
      </c>
      <c r="D229" s="143">
        <f>+D177*I_VENDITE!D97</f>
        <v>0</v>
      </c>
      <c r="E229" s="143">
        <f>+E177*I_VENDITE!E97</f>
        <v>6175</v>
      </c>
      <c r="F229" s="143">
        <f>+F177*I_VENDITE!F97</f>
        <v>0</v>
      </c>
      <c r="G229" s="143">
        <f>+G177*I_VENDITE!G97</f>
        <v>0</v>
      </c>
      <c r="H229" s="143">
        <f>+H177*I_VENDITE!H97</f>
        <v>0</v>
      </c>
      <c r="I229" s="143">
        <f>+I177*I_VENDITE!I97</f>
        <v>0</v>
      </c>
      <c r="J229" s="143">
        <f>+J177*I_VENDITE!J97</f>
        <v>0</v>
      </c>
      <c r="K229" s="143">
        <f>+K177*I_VENDITE!K97</f>
        <v>0</v>
      </c>
      <c r="L229" s="143">
        <f>+L177*I_VENDITE!L97</f>
        <v>0</v>
      </c>
      <c r="M229" s="143">
        <f>+M177*I_VENDITE!M97</f>
        <v>0</v>
      </c>
      <c r="N229" s="143">
        <f>+N177*I_VENDITE!N97</f>
        <v>0</v>
      </c>
      <c r="O229" s="143">
        <f>+O177*I_VENDITE!O97</f>
        <v>0</v>
      </c>
      <c r="P229" s="143">
        <f>+P177*I_VENDITE!P97</f>
        <v>0</v>
      </c>
      <c r="Q229" s="143">
        <f>+Q177*I_VENDITE!Q97</f>
        <v>0</v>
      </c>
      <c r="R229" s="143">
        <f>+R177*I_VENDITE!R97</f>
        <v>0</v>
      </c>
      <c r="S229" s="143">
        <f>+S177*I_VENDITE!S97</f>
        <v>0</v>
      </c>
      <c r="T229" s="143">
        <f>+T177*I_VENDITE!T97</f>
        <v>0</v>
      </c>
      <c r="U229" s="143">
        <f>+U177*I_VENDITE!U97</f>
        <v>0</v>
      </c>
      <c r="V229" s="143">
        <f>+V177*I_VENDITE!V97</f>
        <v>0</v>
      </c>
      <c r="W229" s="143">
        <f>+W177*I_VENDITE!W97</f>
        <v>0</v>
      </c>
      <c r="X229" s="143">
        <f>+X177*I_VENDITE!X97</f>
        <v>0</v>
      </c>
      <c r="Y229" s="143">
        <f>+Y177*I_VENDITE!Y97</f>
        <v>0</v>
      </c>
      <c r="Z229" s="143">
        <f>+Z177*I_VENDITE!Z97</f>
        <v>0</v>
      </c>
      <c r="AA229" s="143">
        <f>+AA177*I_VENDITE!AA97</f>
        <v>0</v>
      </c>
      <c r="AB229" s="143">
        <f>+AB177*I_VENDITE!AB97</f>
        <v>0</v>
      </c>
      <c r="AC229" s="143">
        <f>+AC177*I_VENDITE!AC97</f>
        <v>0</v>
      </c>
      <c r="AD229" s="143">
        <f>+AD177*I_VENDITE!AD97</f>
        <v>0</v>
      </c>
      <c r="AE229" s="143">
        <f>+AE177*I_VENDITE!AE97</f>
        <v>0</v>
      </c>
      <c r="AF229" s="143">
        <f>+AF177*I_VENDITE!AF97</f>
        <v>0</v>
      </c>
      <c r="AG229" s="143">
        <f>+AG177*I_VENDITE!AG97</f>
        <v>0</v>
      </c>
      <c r="AH229" s="143">
        <f>+AH177*I_VENDITE!AH97</f>
        <v>0</v>
      </c>
      <c r="AI229" s="143">
        <f>+AI177*I_VENDITE!AI97</f>
        <v>0</v>
      </c>
      <c r="AJ229" s="143">
        <f>+AJ177*I_VENDITE!AJ97</f>
        <v>0</v>
      </c>
      <c r="AK229" s="143">
        <f>+AK177*I_VENDITE!AK97</f>
        <v>0</v>
      </c>
      <c r="AL229" s="143">
        <f>+AL177*I_VENDITE!AL97</f>
        <v>0</v>
      </c>
      <c r="AM229" s="143">
        <f>+AM177*I_VENDITE!AM97</f>
        <v>0</v>
      </c>
      <c r="AN229" s="32"/>
    </row>
    <row r="230" spans="3:40" x14ac:dyDescent="0.25">
      <c r="C230" s="28" t="str">
        <f t="shared" si="49"/>
        <v>Farmaco 41</v>
      </c>
      <c r="D230" s="143">
        <f>+D178*I_VENDITE!D98</f>
        <v>0</v>
      </c>
      <c r="E230" s="143">
        <f>+E178*I_VENDITE!E98</f>
        <v>23654.999999999996</v>
      </c>
      <c r="F230" s="143">
        <f>+F178*I_VENDITE!F98</f>
        <v>0</v>
      </c>
      <c r="G230" s="143">
        <f>+G178*I_VENDITE!G98</f>
        <v>0</v>
      </c>
      <c r="H230" s="143">
        <f>+H178*I_VENDITE!H98</f>
        <v>0</v>
      </c>
      <c r="I230" s="143">
        <f>+I178*I_VENDITE!I98</f>
        <v>0</v>
      </c>
      <c r="J230" s="143">
        <f>+J178*I_VENDITE!J98</f>
        <v>0</v>
      </c>
      <c r="K230" s="143">
        <f>+K178*I_VENDITE!K98</f>
        <v>0</v>
      </c>
      <c r="L230" s="143">
        <f>+L178*I_VENDITE!L98</f>
        <v>0</v>
      </c>
      <c r="M230" s="143">
        <f>+M178*I_VENDITE!M98</f>
        <v>0</v>
      </c>
      <c r="N230" s="143">
        <f>+N178*I_VENDITE!N98</f>
        <v>0</v>
      </c>
      <c r="O230" s="143">
        <f>+O178*I_VENDITE!O98</f>
        <v>0</v>
      </c>
      <c r="P230" s="143">
        <f>+P178*I_VENDITE!P98</f>
        <v>0</v>
      </c>
      <c r="Q230" s="143">
        <f>+Q178*I_VENDITE!Q98</f>
        <v>0</v>
      </c>
      <c r="R230" s="143">
        <f>+R178*I_VENDITE!R98</f>
        <v>0</v>
      </c>
      <c r="S230" s="143">
        <f>+S178*I_VENDITE!S98</f>
        <v>0</v>
      </c>
      <c r="T230" s="143">
        <f>+T178*I_VENDITE!T98</f>
        <v>0</v>
      </c>
      <c r="U230" s="143">
        <f>+U178*I_VENDITE!U98</f>
        <v>0</v>
      </c>
      <c r="V230" s="143">
        <f>+V178*I_VENDITE!V98</f>
        <v>0</v>
      </c>
      <c r="W230" s="143">
        <f>+W178*I_VENDITE!W98</f>
        <v>0</v>
      </c>
      <c r="X230" s="143">
        <f>+X178*I_VENDITE!X98</f>
        <v>0</v>
      </c>
      <c r="Y230" s="143">
        <f>+Y178*I_VENDITE!Y98</f>
        <v>0</v>
      </c>
      <c r="Z230" s="143">
        <f>+Z178*I_VENDITE!Z98</f>
        <v>0</v>
      </c>
      <c r="AA230" s="143">
        <f>+AA178*I_VENDITE!AA98</f>
        <v>0</v>
      </c>
      <c r="AB230" s="143">
        <f>+AB178*I_VENDITE!AB98</f>
        <v>0</v>
      </c>
      <c r="AC230" s="143">
        <f>+AC178*I_VENDITE!AC98</f>
        <v>0</v>
      </c>
      <c r="AD230" s="143">
        <f>+AD178*I_VENDITE!AD98</f>
        <v>0</v>
      </c>
      <c r="AE230" s="143">
        <f>+AE178*I_VENDITE!AE98</f>
        <v>0</v>
      </c>
      <c r="AF230" s="143">
        <f>+AF178*I_VENDITE!AF98</f>
        <v>0</v>
      </c>
      <c r="AG230" s="143">
        <f>+AG178*I_VENDITE!AG98</f>
        <v>0</v>
      </c>
      <c r="AH230" s="143">
        <f>+AH178*I_VENDITE!AH98</f>
        <v>0</v>
      </c>
      <c r="AI230" s="143">
        <f>+AI178*I_VENDITE!AI98</f>
        <v>0</v>
      </c>
      <c r="AJ230" s="143">
        <f>+AJ178*I_VENDITE!AJ98</f>
        <v>0</v>
      </c>
      <c r="AK230" s="143">
        <f>+AK178*I_VENDITE!AK98</f>
        <v>0</v>
      </c>
      <c r="AL230" s="143">
        <f>+AL178*I_VENDITE!AL98</f>
        <v>0</v>
      </c>
      <c r="AM230" s="143">
        <f>+AM178*I_VENDITE!AM98</f>
        <v>0</v>
      </c>
      <c r="AN230" s="32"/>
    </row>
    <row r="231" spans="3:40" x14ac:dyDescent="0.25">
      <c r="C231" s="28" t="str">
        <f t="shared" si="49"/>
        <v>Farmaco 42</v>
      </c>
      <c r="D231" s="143">
        <f>+D179*I_VENDITE!D99</f>
        <v>0</v>
      </c>
      <c r="E231" s="143">
        <f>+E179*I_VENDITE!E99</f>
        <v>13300</v>
      </c>
      <c r="F231" s="143">
        <f>+F179*I_VENDITE!F99</f>
        <v>0</v>
      </c>
      <c r="G231" s="143">
        <f>+G179*I_VENDITE!G99</f>
        <v>0</v>
      </c>
      <c r="H231" s="143">
        <f>+H179*I_VENDITE!H99</f>
        <v>0</v>
      </c>
      <c r="I231" s="143">
        <f>+I179*I_VENDITE!I99</f>
        <v>0</v>
      </c>
      <c r="J231" s="143">
        <f>+J179*I_VENDITE!J99</f>
        <v>0</v>
      </c>
      <c r="K231" s="143">
        <f>+K179*I_VENDITE!K99</f>
        <v>0</v>
      </c>
      <c r="L231" s="143">
        <f>+L179*I_VENDITE!L99</f>
        <v>0</v>
      </c>
      <c r="M231" s="143">
        <f>+M179*I_VENDITE!M99</f>
        <v>0</v>
      </c>
      <c r="N231" s="143">
        <f>+N179*I_VENDITE!N99</f>
        <v>0</v>
      </c>
      <c r="O231" s="143">
        <f>+O179*I_VENDITE!O99</f>
        <v>0</v>
      </c>
      <c r="P231" s="143">
        <f>+P179*I_VENDITE!P99</f>
        <v>0</v>
      </c>
      <c r="Q231" s="143">
        <f>+Q179*I_VENDITE!Q99</f>
        <v>0</v>
      </c>
      <c r="R231" s="143">
        <f>+R179*I_VENDITE!R99</f>
        <v>0</v>
      </c>
      <c r="S231" s="143">
        <f>+S179*I_VENDITE!S99</f>
        <v>0</v>
      </c>
      <c r="T231" s="143">
        <f>+T179*I_VENDITE!T99</f>
        <v>0</v>
      </c>
      <c r="U231" s="143">
        <f>+U179*I_VENDITE!U99</f>
        <v>0</v>
      </c>
      <c r="V231" s="143">
        <f>+V179*I_VENDITE!V99</f>
        <v>0</v>
      </c>
      <c r="W231" s="143">
        <f>+W179*I_VENDITE!W99</f>
        <v>0</v>
      </c>
      <c r="X231" s="143">
        <f>+X179*I_VENDITE!X99</f>
        <v>0</v>
      </c>
      <c r="Y231" s="143">
        <f>+Y179*I_VENDITE!Y99</f>
        <v>0</v>
      </c>
      <c r="Z231" s="143">
        <f>+Z179*I_VENDITE!Z99</f>
        <v>0</v>
      </c>
      <c r="AA231" s="143">
        <f>+AA179*I_VENDITE!AA99</f>
        <v>0</v>
      </c>
      <c r="AB231" s="143">
        <f>+AB179*I_VENDITE!AB99</f>
        <v>0</v>
      </c>
      <c r="AC231" s="143">
        <f>+AC179*I_VENDITE!AC99</f>
        <v>0</v>
      </c>
      <c r="AD231" s="143">
        <f>+AD179*I_VENDITE!AD99</f>
        <v>0</v>
      </c>
      <c r="AE231" s="143">
        <f>+AE179*I_VENDITE!AE99</f>
        <v>0</v>
      </c>
      <c r="AF231" s="143">
        <f>+AF179*I_VENDITE!AF99</f>
        <v>0</v>
      </c>
      <c r="AG231" s="143">
        <f>+AG179*I_VENDITE!AG99</f>
        <v>0</v>
      </c>
      <c r="AH231" s="143">
        <f>+AH179*I_VENDITE!AH99</f>
        <v>0</v>
      </c>
      <c r="AI231" s="143">
        <f>+AI179*I_VENDITE!AI99</f>
        <v>0</v>
      </c>
      <c r="AJ231" s="143">
        <f>+AJ179*I_VENDITE!AJ99</f>
        <v>0</v>
      </c>
      <c r="AK231" s="143">
        <f>+AK179*I_VENDITE!AK99</f>
        <v>0</v>
      </c>
      <c r="AL231" s="143">
        <f>+AL179*I_VENDITE!AL99</f>
        <v>0</v>
      </c>
      <c r="AM231" s="143">
        <f>+AM179*I_VENDITE!AM99</f>
        <v>0</v>
      </c>
      <c r="AN231" s="32"/>
    </row>
    <row r="232" spans="3:40" x14ac:dyDescent="0.25">
      <c r="C232" s="28" t="str">
        <f t="shared" si="49"/>
        <v>Farmaco 43</v>
      </c>
      <c r="D232" s="143">
        <f>+D180*I_VENDITE!D100</f>
        <v>0</v>
      </c>
      <c r="E232" s="143">
        <f>+E180*I_VENDITE!E100</f>
        <v>11400</v>
      </c>
      <c r="F232" s="143">
        <f>+F180*I_VENDITE!F100</f>
        <v>0</v>
      </c>
      <c r="G232" s="143">
        <f>+G180*I_VENDITE!G100</f>
        <v>0</v>
      </c>
      <c r="H232" s="143">
        <f>+H180*I_VENDITE!H100</f>
        <v>0</v>
      </c>
      <c r="I232" s="143">
        <f>+I180*I_VENDITE!I100</f>
        <v>0</v>
      </c>
      <c r="J232" s="143">
        <f>+J180*I_VENDITE!J100</f>
        <v>0</v>
      </c>
      <c r="K232" s="143">
        <f>+K180*I_VENDITE!K100</f>
        <v>0</v>
      </c>
      <c r="L232" s="143">
        <f>+L180*I_VENDITE!L100</f>
        <v>0</v>
      </c>
      <c r="M232" s="143">
        <f>+M180*I_VENDITE!M100</f>
        <v>0</v>
      </c>
      <c r="N232" s="143">
        <f>+N180*I_VENDITE!N100</f>
        <v>0</v>
      </c>
      <c r="O232" s="143">
        <f>+O180*I_VENDITE!O100</f>
        <v>0</v>
      </c>
      <c r="P232" s="143">
        <f>+P180*I_VENDITE!P100</f>
        <v>0</v>
      </c>
      <c r="Q232" s="143">
        <f>+Q180*I_VENDITE!Q100</f>
        <v>0</v>
      </c>
      <c r="R232" s="143">
        <f>+R180*I_VENDITE!R100</f>
        <v>0</v>
      </c>
      <c r="S232" s="143">
        <f>+S180*I_VENDITE!S100</f>
        <v>0</v>
      </c>
      <c r="T232" s="143">
        <f>+T180*I_VENDITE!T100</f>
        <v>0</v>
      </c>
      <c r="U232" s="143">
        <f>+U180*I_VENDITE!U100</f>
        <v>0</v>
      </c>
      <c r="V232" s="143">
        <f>+V180*I_VENDITE!V100</f>
        <v>0</v>
      </c>
      <c r="W232" s="143">
        <f>+W180*I_VENDITE!W100</f>
        <v>0</v>
      </c>
      <c r="X232" s="143">
        <f>+X180*I_VENDITE!X100</f>
        <v>0</v>
      </c>
      <c r="Y232" s="143">
        <f>+Y180*I_VENDITE!Y100</f>
        <v>0</v>
      </c>
      <c r="Z232" s="143">
        <f>+Z180*I_VENDITE!Z100</f>
        <v>0</v>
      </c>
      <c r="AA232" s="143">
        <f>+AA180*I_VENDITE!AA100</f>
        <v>0</v>
      </c>
      <c r="AB232" s="143">
        <f>+AB180*I_VENDITE!AB100</f>
        <v>0</v>
      </c>
      <c r="AC232" s="143">
        <f>+AC180*I_VENDITE!AC100</f>
        <v>0</v>
      </c>
      <c r="AD232" s="143">
        <f>+AD180*I_VENDITE!AD100</f>
        <v>0</v>
      </c>
      <c r="AE232" s="143">
        <f>+AE180*I_VENDITE!AE100</f>
        <v>0</v>
      </c>
      <c r="AF232" s="143">
        <f>+AF180*I_VENDITE!AF100</f>
        <v>0</v>
      </c>
      <c r="AG232" s="143">
        <f>+AG180*I_VENDITE!AG100</f>
        <v>0</v>
      </c>
      <c r="AH232" s="143">
        <f>+AH180*I_VENDITE!AH100</f>
        <v>0</v>
      </c>
      <c r="AI232" s="143">
        <f>+AI180*I_VENDITE!AI100</f>
        <v>0</v>
      </c>
      <c r="AJ232" s="143">
        <f>+AJ180*I_VENDITE!AJ100</f>
        <v>0</v>
      </c>
      <c r="AK232" s="143">
        <f>+AK180*I_VENDITE!AK100</f>
        <v>0</v>
      </c>
      <c r="AL232" s="143">
        <f>+AL180*I_VENDITE!AL100</f>
        <v>0</v>
      </c>
      <c r="AM232" s="143">
        <f>+AM180*I_VENDITE!AM100</f>
        <v>0</v>
      </c>
      <c r="AN232" s="32"/>
    </row>
    <row r="233" spans="3:40" x14ac:dyDescent="0.25">
      <c r="C233" s="28" t="str">
        <f t="shared" si="49"/>
        <v>Farmaco 44</v>
      </c>
      <c r="D233" s="143">
        <f>+D181*I_VENDITE!D101</f>
        <v>0</v>
      </c>
      <c r="E233" s="143">
        <f>+E181*I_VENDITE!E101</f>
        <v>5700</v>
      </c>
      <c r="F233" s="143">
        <f>+F181*I_VENDITE!F101</f>
        <v>0</v>
      </c>
      <c r="G233" s="143">
        <f>+G181*I_VENDITE!G101</f>
        <v>0</v>
      </c>
      <c r="H233" s="143">
        <f>+H181*I_VENDITE!H101</f>
        <v>0</v>
      </c>
      <c r="I233" s="143">
        <f>+I181*I_VENDITE!I101</f>
        <v>0</v>
      </c>
      <c r="J233" s="143">
        <f>+J181*I_VENDITE!J101</f>
        <v>0</v>
      </c>
      <c r="K233" s="143">
        <f>+K181*I_VENDITE!K101</f>
        <v>0</v>
      </c>
      <c r="L233" s="143">
        <f>+L181*I_VENDITE!L101</f>
        <v>0</v>
      </c>
      <c r="M233" s="143">
        <f>+M181*I_VENDITE!M101</f>
        <v>0</v>
      </c>
      <c r="N233" s="143">
        <f>+N181*I_VENDITE!N101</f>
        <v>0</v>
      </c>
      <c r="O233" s="143">
        <f>+O181*I_VENDITE!O101</f>
        <v>0</v>
      </c>
      <c r="P233" s="143">
        <f>+P181*I_VENDITE!P101</f>
        <v>0</v>
      </c>
      <c r="Q233" s="143">
        <f>+Q181*I_VENDITE!Q101</f>
        <v>0</v>
      </c>
      <c r="R233" s="143">
        <f>+R181*I_VENDITE!R101</f>
        <v>0</v>
      </c>
      <c r="S233" s="143">
        <f>+S181*I_VENDITE!S101</f>
        <v>0</v>
      </c>
      <c r="T233" s="143">
        <f>+T181*I_VENDITE!T101</f>
        <v>0</v>
      </c>
      <c r="U233" s="143">
        <f>+U181*I_VENDITE!U101</f>
        <v>0</v>
      </c>
      <c r="V233" s="143">
        <f>+V181*I_VENDITE!V101</f>
        <v>0</v>
      </c>
      <c r="W233" s="143">
        <f>+W181*I_VENDITE!W101</f>
        <v>0</v>
      </c>
      <c r="X233" s="143">
        <f>+X181*I_VENDITE!X101</f>
        <v>0</v>
      </c>
      <c r="Y233" s="143">
        <f>+Y181*I_VENDITE!Y101</f>
        <v>0</v>
      </c>
      <c r="Z233" s="143">
        <f>+Z181*I_VENDITE!Z101</f>
        <v>0</v>
      </c>
      <c r="AA233" s="143">
        <f>+AA181*I_VENDITE!AA101</f>
        <v>0</v>
      </c>
      <c r="AB233" s="143">
        <f>+AB181*I_VENDITE!AB101</f>
        <v>0</v>
      </c>
      <c r="AC233" s="143">
        <f>+AC181*I_VENDITE!AC101</f>
        <v>0</v>
      </c>
      <c r="AD233" s="143">
        <f>+AD181*I_VENDITE!AD101</f>
        <v>0</v>
      </c>
      <c r="AE233" s="143">
        <f>+AE181*I_VENDITE!AE101</f>
        <v>0</v>
      </c>
      <c r="AF233" s="143">
        <f>+AF181*I_VENDITE!AF101</f>
        <v>0</v>
      </c>
      <c r="AG233" s="143">
        <f>+AG181*I_VENDITE!AG101</f>
        <v>0</v>
      </c>
      <c r="AH233" s="143">
        <f>+AH181*I_VENDITE!AH101</f>
        <v>0</v>
      </c>
      <c r="AI233" s="143">
        <f>+AI181*I_VENDITE!AI101</f>
        <v>0</v>
      </c>
      <c r="AJ233" s="143">
        <f>+AJ181*I_VENDITE!AJ101</f>
        <v>0</v>
      </c>
      <c r="AK233" s="143">
        <f>+AK181*I_VENDITE!AK101</f>
        <v>0</v>
      </c>
      <c r="AL233" s="143">
        <f>+AL181*I_VENDITE!AL101</f>
        <v>0</v>
      </c>
      <c r="AM233" s="143">
        <f>+AM181*I_VENDITE!AM101</f>
        <v>0</v>
      </c>
      <c r="AN233" s="32"/>
    </row>
    <row r="234" spans="3:40" x14ac:dyDescent="0.25">
      <c r="C234" s="28" t="str">
        <f t="shared" si="49"/>
        <v>Farmaco 45</v>
      </c>
      <c r="D234" s="143">
        <f>+D182*I_VENDITE!D102</f>
        <v>0</v>
      </c>
      <c r="E234" s="143">
        <f>+E182*I_VENDITE!E102</f>
        <v>18050</v>
      </c>
      <c r="F234" s="143">
        <f>+F182*I_VENDITE!F102</f>
        <v>0</v>
      </c>
      <c r="G234" s="143">
        <f>+G182*I_VENDITE!G102</f>
        <v>0</v>
      </c>
      <c r="H234" s="143">
        <f>+H182*I_VENDITE!H102</f>
        <v>0</v>
      </c>
      <c r="I234" s="143">
        <f>+I182*I_VENDITE!I102</f>
        <v>0</v>
      </c>
      <c r="J234" s="143">
        <f>+J182*I_VENDITE!J102</f>
        <v>0</v>
      </c>
      <c r="K234" s="143">
        <f>+K182*I_VENDITE!K102</f>
        <v>0</v>
      </c>
      <c r="L234" s="143">
        <f>+L182*I_VENDITE!L102</f>
        <v>0</v>
      </c>
      <c r="M234" s="143">
        <f>+M182*I_VENDITE!M102</f>
        <v>0</v>
      </c>
      <c r="N234" s="143">
        <f>+N182*I_VENDITE!N102</f>
        <v>0</v>
      </c>
      <c r="O234" s="143">
        <f>+O182*I_VENDITE!O102</f>
        <v>0</v>
      </c>
      <c r="P234" s="143">
        <f>+P182*I_VENDITE!P102</f>
        <v>0</v>
      </c>
      <c r="Q234" s="143">
        <f>+Q182*I_VENDITE!Q102</f>
        <v>0</v>
      </c>
      <c r="R234" s="143">
        <f>+R182*I_VENDITE!R102</f>
        <v>0</v>
      </c>
      <c r="S234" s="143">
        <f>+S182*I_VENDITE!S102</f>
        <v>0</v>
      </c>
      <c r="T234" s="143">
        <f>+T182*I_VENDITE!T102</f>
        <v>0</v>
      </c>
      <c r="U234" s="143">
        <f>+U182*I_VENDITE!U102</f>
        <v>0</v>
      </c>
      <c r="V234" s="143">
        <f>+V182*I_VENDITE!V102</f>
        <v>0</v>
      </c>
      <c r="W234" s="143">
        <f>+W182*I_VENDITE!W102</f>
        <v>0</v>
      </c>
      <c r="X234" s="143">
        <f>+X182*I_VENDITE!X102</f>
        <v>0</v>
      </c>
      <c r="Y234" s="143">
        <f>+Y182*I_VENDITE!Y102</f>
        <v>0</v>
      </c>
      <c r="Z234" s="143">
        <f>+Z182*I_VENDITE!Z102</f>
        <v>0</v>
      </c>
      <c r="AA234" s="143">
        <f>+AA182*I_VENDITE!AA102</f>
        <v>0</v>
      </c>
      <c r="AB234" s="143">
        <f>+AB182*I_VENDITE!AB102</f>
        <v>0</v>
      </c>
      <c r="AC234" s="143">
        <f>+AC182*I_VENDITE!AC102</f>
        <v>0</v>
      </c>
      <c r="AD234" s="143">
        <f>+AD182*I_VENDITE!AD102</f>
        <v>0</v>
      </c>
      <c r="AE234" s="143">
        <f>+AE182*I_VENDITE!AE102</f>
        <v>0</v>
      </c>
      <c r="AF234" s="143">
        <f>+AF182*I_VENDITE!AF102</f>
        <v>0</v>
      </c>
      <c r="AG234" s="143">
        <f>+AG182*I_VENDITE!AG102</f>
        <v>0</v>
      </c>
      <c r="AH234" s="143">
        <f>+AH182*I_VENDITE!AH102</f>
        <v>0</v>
      </c>
      <c r="AI234" s="143">
        <f>+AI182*I_VENDITE!AI102</f>
        <v>0</v>
      </c>
      <c r="AJ234" s="143">
        <f>+AJ182*I_VENDITE!AJ102</f>
        <v>0</v>
      </c>
      <c r="AK234" s="143">
        <f>+AK182*I_VENDITE!AK102</f>
        <v>0</v>
      </c>
      <c r="AL234" s="143">
        <f>+AL182*I_VENDITE!AL102</f>
        <v>0</v>
      </c>
      <c r="AM234" s="143">
        <f>+AM182*I_VENDITE!AM102</f>
        <v>0</v>
      </c>
      <c r="AN234" s="32"/>
    </row>
    <row r="235" spans="3:40" x14ac:dyDescent="0.25">
      <c r="C235" s="28" t="str">
        <f t="shared" si="49"/>
        <v>Farmaco 46</v>
      </c>
      <c r="D235" s="143">
        <f>+D183*I_VENDITE!D103</f>
        <v>0</v>
      </c>
      <c r="E235" s="143">
        <f>+E183*I_VENDITE!E103</f>
        <v>4750</v>
      </c>
      <c r="F235" s="143">
        <f>+F183*I_VENDITE!F103</f>
        <v>0</v>
      </c>
      <c r="G235" s="143">
        <f>+G183*I_VENDITE!G103</f>
        <v>0</v>
      </c>
      <c r="H235" s="143">
        <f>+H183*I_VENDITE!H103</f>
        <v>0</v>
      </c>
      <c r="I235" s="143">
        <f>+I183*I_VENDITE!I103</f>
        <v>0</v>
      </c>
      <c r="J235" s="143">
        <f>+J183*I_VENDITE!J103</f>
        <v>0</v>
      </c>
      <c r="K235" s="143">
        <f>+K183*I_VENDITE!K103</f>
        <v>0</v>
      </c>
      <c r="L235" s="143">
        <f>+L183*I_VENDITE!L103</f>
        <v>0</v>
      </c>
      <c r="M235" s="143">
        <f>+M183*I_VENDITE!M103</f>
        <v>0</v>
      </c>
      <c r="N235" s="143">
        <f>+N183*I_VENDITE!N103</f>
        <v>0</v>
      </c>
      <c r="O235" s="143">
        <f>+O183*I_VENDITE!O103</f>
        <v>0</v>
      </c>
      <c r="P235" s="143">
        <f>+P183*I_VENDITE!P103</f>
        <v>0</v>
      </c>
      <c r="Q235" s="143">
        <f>+Q183*I_VENDITE!Q103</f>
        <v>0</v>
      </c>
      <c r="R235" s="143">
        <f>+R183*I_VENDITE!R103</f>
        <v>0</v>
      </c>
      <c r="S235" s="143">
        <f>+S183*I_VENDITE!S103</f>
        <v>0</v>
      </c>
      <c r="T235" s="143">
        <f>+T183*I_VENDITE!T103</f>
        <v>0</v>
      </c>
      <c r="U235" s="143">
        <f>+U183*I_VENDITE!U103</f>
        <v>0</v>
      </c>
      <c r="V235" s="143">
        <f>+V183*I_VENDITE!V103</f>
        <v>0</v>
      </c>
      <c r="W235" s="143">
        <f>+W183*I_VENDITE!W103</f>
        <v>0</v>
      </c>
      <c r="X235" s="143">
        <f>+X183*I_VENDITE!X103</f>
        <v>0</v>
      </c>
      <c r="Y235" s="143">
        <f>+Y183*I_VENDITE!Y103</f>
        <v>0</v>
      </c>
      <c r="Z235" s="143">
        <f>+Z183*I_VENDITE!Z103</f>
        <v>0</v>
      </c>
      <c r="AA235" s="143">
        <f>+AA183*I_VENDITE!AA103</f>
        <v>0</v>
      </c>
      <c r="AB235" s="143">
        <f>+AB183*I_VENDITE!AB103</f>
        <v>0</v>
      </c>
      <c r="AC235" s="143">
        <f>+AC183*I_VENDITE!AC103</f>
        <v>0</v>
      </c>
      <c r="AD235" s="143">
        <f>+AD183*I_VENDITE!AD103</f>
        <v>0</v>
      </c>
      <c r="AE235" s="143">
        <f>+AE183*I_VENDITE!AE103</f>
        <v>0</v>
      </c>
      <c r="AF235" s="143">
        <f>+AF183*I_VENDITE!AF103</f>
        <v>0</v>
      </c>
      <c r="AG235" s="143">
        <f>+AG183*I_VENDITE!AG103</f>
        <v>0</v>
      </c>
      <c r="AH235" s="143">
        <f>+AH183*I_VENDITE!AH103</f>
        <v>0</v>
      </c>
      <c r="AI235" s="143">
        <f>+AI183*I_VENDITE!AI103</f>
        <v>0</v>
      </c>
      <c r="AJ235" s="143">
        <f>+AJ183*I_VENDITE!AJ103</f>
        <v>0</v>
      </c>
      <c r="AK235" s="143">
        <f>+AK183*I_VENDITE!AK103</f>
        <v>0</v>
      </c>
      <c r="AL235" s="143">
        <f>+AL183*I_VENDITE!AL103</f>
        <v>0</v>
      </c>
      <c r="AM235" s="143">
        <f>+AM183*I_VENDITE!AM103</f>
        <v>0</v>
      </c>
      <c r="AN235" s="32"/>
    </row>
    <row r="236" spans="3:40" x14ac:dyDescent="0.25">
      <c r="C236" s="28" t="str">
        <f t="shared" si="49"/>
        <v>Farmaco 47</v>
      </c>
      <c r="D236" s="143">
        <f>+D184*I_VENDITE!D104</f>
        <v>0</v>
      </c>
      <c r="E236" s="143">
        <f>+E184*I_VENDITE!E104</f>
        <v>11210</v>
      </c>
      <c r="F236" s="143">
        <f>+F184*I_VENDITE!F104</f>
        <v>0</v>
      </c>
      <c r="G236" s="143">
        <f>+G184*I_VENDITE!G104</f>
        <v>0</v>
      </c>
      <c r="H236" s="143">
        <f>+H184*I_VENDITE!H104</f>
        <v>0</v>
      </c>
      <c r="I236" s="143">
        <f>+I184*I_VENDITE!I104</f>
        <v>0</v>
      </c>
      <c r="J236" s="143">
        <f>+J184*I_VENDITE!J104</f>
        <v>0</v>
      </c>
      <c r="K236" s="143">
        <f>+K184*I_VENDITE!K104</f>
        <v>0</v>
      </c>
      <c r="L236" s="143">
        <f>+L184*I_VENDITE!L104</f>
        <v>0</v>
      </c>
      <c r="M236" s="143">
        <f>+M184*I_VENDITE!M104</f>
        <v>0</v>
      </c>
      <c r="N236" s="143">
        <f>+N184*I_VENDITE!N104</f>
        <v>0</v>
      </c>
      <c r="O236" s="143">
        <f>+O184*I_VENDITE!O104</f>
        <v>0</v>
      </c>
      <c r="P236" s="143">
        <f>+P184*I_VENDITE!P104</f>
        <v>0</v>
      </c>
      <c r="Q236" s="143">
        <f>+Q184*I_VENDITE!Q104</f>
        <v>0</v>
      </c>
      <c r="R236" s="143">
        <f>+R184*I_VENDITE!R104</f>
        <v>0</v>
      </c>
      <c r="S236" s="143">
        <f>+S184*I_VENDITE!S104</f>
        <v>0</v>
      </c>
      <c r="T236" s="143">
        <f>+T184*I_VENDITE!T104</f>
        <v>0</v>
      </c>
      <c r="U236" s="143">
        <f>+U184*I_VENDITE!U104</f>
        <v>0</v>
      </c>
      <c r="V236" s="143">
        <f>+V184*I_VENDITE!V104</f>
        <v>0</v>
      </c>
      <c r="W236" s="143">
        <f>+W184*I_VENDITE!W104</f>
        <v>0</v>
      </c>
      <c r="X236" s="143">
        <f>+X184*I_VENDITE!X104</f>
        <v>0</v>
      </c>
      <c r="Y236" s="143">
        <f>+Y184*I_VENDITE!Y104</f>
        <v>0</v>
      </c>
      <c r="Z236" s="143">
        <f>+Z184*I_VENDITE!Z104</f>
        <v>0</v>
      </c>
      <c r="AA236" s="143">
        <f>+AA184*I_VENDITE!AA104</f>
        <v>0</v>
      </c>
      <c r="AB236" s="143">
        <f>+AB184*I_VENDITE!AB104</f>
        <v>0</v>
      </c>
      <c r="AC236" s="143">
        <f>+AC184*I_VENDITE!AC104</f>
        <v>0</v>
      </c>
      <c r="AD236" s="143">
        <f>+AD184*I_VENDITE!AD104</f>
        <v>0</v>
      </c>
      <c r="AE236" s="143">
        <f>+AE184*I_VENDITE!AE104</f>
        <v>0</v>
      </c>
      <c r="AF236" s="143">
        <f>+AF184*I_VENDITE!AF104</f>
        <v>0</v>
      </c>
      <c r="AG236" s="143">
        <f>+AG184*I_VENDITE!AG104</f>
        <v>0</v>
      </c>
      <c r="AH236" s="143">
        <f>+AH184*I_VENDITE!AH104</f>
        <v>0</v>
      </c>
      <c r="AI236" s="143">
        <f>+AI184*I_VENDITE!AI104</f>
        <v>0</v>
      </c>
      <c r="AJ236" s="143">
        <f>+AJ184*I_VENDITE!AJ104</f>
        <v>0</v>
      </c>
      <c r="AK236" s="143">
        <f>+AK184*I_VENDITE!AK104</f>
        <v>0</v>
      </c>
      <c r="AL236" s="143">
        <f>+AL184*I_VENDITE!AL104</f>
        <v>0</v>
      </c>
      <c r="AM236" s="143">
        <f>+AM184*I_VENDITE!AM104</f>
        <v>0</v>
      </c>
      <c r="AN236" s="32"/>
    </row>
    <row r="237" spans="3:40" x14ac:dyDescent="0.25">
      <c r="C237" s="28" t="str">
        <f t="shared" si="49"/>
        <v>Farmaco 48</v>
      </c>
      <c r="D237" s="143">
        <f>+D185*I_VENDITE!D105</f>
        <v>0</v>
      </c>
      <c r="E237" s="143">
        <f>+E185*I_VENDITE!E105</f>
        <v>16149.999999999998</v>
      </c>
      <c r="F237" s="143">
        <f>+F185*I_VENDITE!F105</f>
        <v>0</v>
      </c>
      <c r="G237" s="143">
        <f>+G185*I_VENDITE!G105</f>
        <v>0</v>
      </c>
      <c r="H237" s="143">
        <f>+H185*I_VENDITE!H105</f>
        <v>0</v>
      </c>
      <c r="I237" s="143">
        <f>+I185*I_VENDITE!I105</f>
        <v>0</v>
      </c>
      <c r="J237" s="143">
        <f>+J185*I_VENDITE!J105</f>
        <v>0</v>
      </c>
      <c r="K237" s="143">
        <f>+K185*I_VENDITE!K105</f>
        <v>0</v>
      </c>
      <c r="L237" s="143">
        <f>+L185*I_VENDITE!L105</f>
        <v>0</v>
      </c>
      <c r="M237" s="143">
        <f>+M185*I_VENDITE!M105</f>
        <v>0</v>
      </c>
      <c r="N237" s="143">
        <f>+N185*I_VENDITE!N105</f>
        <v>0</v>
      </c>
      <c r="O237" s="143">
        <f>+O185*I_VENDITE!O105</f>
        <v>0</v>
      </c>
      <c r="P237" s="143">
        <f>+P185*I_VENDITE!P105</f>
        <v>0</v>
      </c>
      <c r="Q237" s="143">
        <f>+Q185*I_VENDITE!Q105</f>
        <v>0</v>
      </c>
      <c r="R237" s="143">
        <f>+R185*I_VENDITE!R105</f>
        <v>0</v>
      </c>
      <c r="S237" s="143">
        <f>+S185*I_VENDITE!S105</f>
        <v>0</v>
      </c>
      <c r="T237" s="143">
        <f>+T185*I_VENDITE!T105</f>
        <v>0</v>
      </c>
      <c r="U237" s="143">
        <f>+U185*I_VENDITE!U105</f>
        <v>0</v>
      </c>
      <c r="V237" s="143">
        <f>+V185*I_VENDITE!V105</f>
        <v>0</v>
      </c>
      <c r="W237" s="143">
        <f>+W185*I_VENDITE!W105</f>
        <v>0</v>
      </c>
      <c r="X237" s="143">
        <f>+X185*I_VENDITE!X105</f>
        <v>0</v>
      </c>
      <c r="Y237" s="143">
        <f>+Y185*I_VENDITE!Y105</f>
        <v>0</v>
      </c>
      <c r="Z237" s="143">
        <f>+Z185*I_VENDITE!Z105</f>
        <v>0</v>
      </c>
      <c r="AA237" s="143">
        <f>+AA185*I_VENDITE!AA105</f>
        <v>0</v>
      </c>
      <c r="AB237" s="143">
        <f>+AB185*I_VENDITE!AB105</f>
        <v>0</v>
      </c>
      <c r="AC237" s="143">
        <f>+AC185*I_VENDITE!AC105</f>
        <v>0</v>
      </c>
      <c r="AD237" s="143">
        <f>+AD185*I_VENDITE!AD105</f>
        <v>0</v>
      </c>
      <c r="AE237" s="143">
        <f>+AE185*I_VENDITE!AE105</f>
        <v>0</v>
      </c>
      <c r="AF237" s="143">
        <f>+AF185*I_VENDITE!AF105</f>
        <v>0</v>
      </c>
      <c r="AG237" s="143">
        <f>+AG185*I_VENDITE!AG105</f>
        <v>0</v>
      </c>
      <c r="AH237" s="143">
        <f>+AH185*I_VENDITE!AH105</f>
        <v>0</v>
      </c>
      <c r="AI237" s="143">
        <f>+AI185*I_VENDITE!AI105</f>
        <v>0</v>
      </c>
      <c r="AJ237" s="143">
        <f>+AJ185*I_VENDITE!AJ105</f>
        <v>0</v>
      </c>
      <c r="AK237" s="143">
        <f>+AK185*I_VENDITE!AK105</f>
        <v>0</v>
      </c>
      <c r="AL237" s="143">
        <f>+AL185*I_VENDITE!AL105</f>
        <v>0</v>
      </c>
      <c r="AM237" s="143">
        <f>+AM185*I_VENDITE!AM105</f>
        <v>0</v>
      </c>
      <c r="AN237" s="32"/>
    </row>
    <row r="238" spans="3:40" x14ac:dyDescent="0.25">
      <c r="C238" s="28" t="str">
        <f t="shared" si="49"/>
        <v>Farmaco 49</v>
      </c>
      <c r="D238" s="143">
        <f>+D186*I_VENDITE!D106</f>
        <v>0</v>
      </c>
      <c r="E238" s="143">
        <f>+E186*I_VENDITE!E106</f>
        <v>8834.9999999999982</v>
      </c>
      <c r="F238" s="143">
        <f>+F186*I_VENDITE!F106</f>
        <v>0</v>
      </c>
      <c r="G238" s="143">
        <f>+G186*I_VENDITE!G106</f>
        <v>0</v>
      </c>
      <c r="H238" s="143">
        <f>+H186*I_VENDITE!H106</f>
        <v>0</v>
      </c>
      <c r="I238" s="143">
        <f>+I186*I_VENDITE!I106</f>
        <v>0</v>
      </c>
      <c r="J238" s="143">
        <f>+J186*I_VENDITE!J106</f>
        <v>0</v>
      </c>
      <c r="K238" s="143">
        <f>+K186*I_VENDITE!K106</f>
        <v>0</v>
      </c>
      <c r="L238" s="143">
        <f>+L186*I_VENDITE!L106</f>
        <v>0</v>
      </c>
      <c r="M238" s="143">
        <f>+M186*I_VENDITE!M106</f>
        <v>0</v>
      </c>
      <c r="N238" s="143">
        <f>+N186*I_VENDITE!N106</f>
        <v>0</v>
      </c>
      <c r="O238" s="143">
        <f>+O186*I_VENDITE!O106</f>
        <v>0</v>
      </c>
      <c r="P238" s="143">
        <f>+P186*I_VENDITE!P106</f>
        <v>0</v>
      </c>
      <c r="Q238" s="143">
        <f>+Q186*I_VENDITE!Q106</f>
        <v>0</v>
      </c>
      <c r="R238" s="143">
        <f>+R186*I_VENDITE!R106</f>
        <v>0</v>
      </c>
      <c r="S238" s="143">
        <f>+S186*I_VENDITE!S106</f>
        <v>0</v>
      </c>
      <c r="T238" s="143">
        <f>+T186*I_VENDITE!T106</f>
        <v>0</v>
      </c>
      <c r="U238" s="143">
        <f>+U186*I_VENDITE!U106</f>
        <v>0</v>
      </c>
      <c r="V238" s="143">
        <f>+V186*I_VENDITE!V106</f>
        <v>0</v>
      </c>
      <c r="W238" s="143">
        <f>+W186*I_VENDITE!W106</f>
        <v>0</v>
      </c>
      <c r="X238" s="143">
        <f>+X186*I_VENDITE!X106</f>
        <v>0</v>
      </c>
      <c r="Y238" s="143">
        <f>+Y186*I_VENDITE!Y106</f>
        <v>0</v>
      </c>
      <c r="Z238" s="143">
        <f>+Z186*I_VENDITE!Z106</f>
        <v>0</v>
      </c>
      <c r="AA238" s="143">
        <f>+AA186*I_VENDITE!AA106</f>
        <v>0</v>
      </c>
      <c r="AB238" s="143">
        <f>+AB186*I_VENDITE!AB106</f>
        <v>0</v>
      </c>
      <c r="AC238" s="143">
        <f>+AC186*I_VENDITE!AC106</f>
        <v>0</v>
      </c>
      <c r="AD238" s="143">
        <f>+AD186*I_VENDITE!AD106</f>
        <v>0</v>
      </c>
      <c r="AE238" s="143">
        <f>+AE186*I_VENDITE!AE106</f>
        <v>0</v>
      </c>
      <c r="AF238" s="143">
        <f>+AF186*I_VENDITE!AF106</f>
        <v>0</v>
      </c>
      <c r="AG238" s="143">
        <f>+AG186*I_VENDITE!AG106</f>
        <v>0</v>
      </c>
      <c r="AH238" s="143">
        <f>+AH186*I_VENDITE!AH106</f>
        <v>0</v>
      </c>
      <c r="AI238" s="143">
        <f>+AI186*I_VENDITE!AI106</f>
        <v>0</v>
      </c>
      <c r="AJ238" s="143">
        <f>+AJ186*I_VENDITE!AJ106</f>
        <v>0</v>
      </c>
      <c r="AK238" s="143">
        <f>+AK186*I_VENDITE!AK106</f>
        <v>0</v>
      </c>
      <c r="AL238" s="143">
        <f>+AL186*I_VENDITE!AL106</f>
        <v>0</v>
      </c>
      <c r="AM238" s="143">
        <f>+AM186*I_VENDITE!AM106</f>
        <v>0</v>
      </c>
      <c r="AN238" s="32"/>
    </row>
    <row r="239" spans="3:40" x14ac:dyDescent="0.25">
      <c r="C239" s="28" t="str">
        <f t="shared" si="49"/>
        <v>Farmaco 50</v>
      </c>
      <c r="D239" s="143">
        <f>+D187*I_VENDITE!D107</f>
        <v>0</v>
      </c>
      <c r="E239" s="143">
        <f>+E187*I_VENDITE!E107</f>
        <v>6175</v>
      </c>
      <c r="F239" s="143">
        <f>+F187*I_VENDITE!F107</f>
        <v>0</v>
      </c>
      <c r="G239" s="143">
        <f>+G187*I_VENDITE!G107</f>
        <v>0</v>
      </c>
      <c r="H239" s="143">
        <f>+H187*I_VENDITE!H107</f>
        <v>0</v>
      </c>
      <c r="I239" s="143">
        <f>+I187*I_VENDITE!I107</f>
        <v>0</v>
      </c>
      <c r="J239" s="143">
        <f>+J187*I_VENDITE!J107</f>
        <v>0</v>
      </c>
      <c r="K239" s="143">
        <f>+K187*I_VENDITE!K107</f>
        <v>0</v>
      </c>
      <c r="L239" s="143">
        <f>+L187*I_VENDITE!L107</f>
        <v>0</v>
      </c>
      <c r="M239" s="143">
        <f>+M187*I_VENDITE!M107</f>
        <v>0</v>
      </c>
      <c r="N239" s="143">
        <f>+N187*I_VENDITE!N107</f>
        <v>0</v>
      </c>
      <c r="O239" s="143">
        <f>+O187*I_VENDITE!O107</f>
        <v>0</v>
      </c>
      <c r="P239" s="143">
        <f>+P187*I_VENDITE!P107</f>
        <v>0</v>
      </c>
      <c r="Q239" s="143">
        <f>+Q187*I_VENDITE!Q107</f>
        <v>0</v>
      </c>
      <c r="R239" s="143">
        <f>+R187*I_VENDITE!R107</f>
        <v>0</v>
      </c>
      <c r="S239" s="143">
        <f>+S187*I_VENDITE!S107</f>
        <v>0</v>
      </c>
      <c r="T239" s="143">
        <f>+T187*I_VENDITE!T107</f>
        <v>0</v>
      </c>
      <c r="U239" s="143">
        <f>+U187*I_VENDITE!U107</f>
        <v>0</v>
      </c>
      <c r="V239" s="143">
        <f>+V187*I_VENDITE!V107</f>
        <v>0</v>
      </c>
      <c r="W239" s="143">
        <f>+W187*I_VENDITE!W107</f>
        <v>0</v>
      </c>
      <c r="X239" s="143">
        <f>+X187*I_VENDITE!X107</f>
        <v>0</v>
      </c>
      <c r="Y239" s="143">
        <f>+Y187*I_VENDITE!Y107</f>
        <v>0</v>
      </c>
      <c r="Z239" s="143">
        <f>+Z187*I_VENDITE!Z107</f>
        <v>0</v>
      </c>
      <c r="AA239" s="143">
        <f>+AA187*I_VENDITE!AA107</f>
        <v>0</v>
      </c>
      <c r="AB239" s="143">
        <f>+AB187*I_VENDITE!AB107</f>
        <v>0</v>
      </c>
      <c r="AC239" s="143">
        <f>+AC187*I_VENDITE!AC107</f>
        <v>0</v>
      </c>
      <c r="AD239" s="143">
        <f>+AD187*I_VENDITE!AD107</f>
        <v>0</v>
      </c>
      <c r="AE239" s="143">
        <f>+AE187*I_VENDITE!AE107</f>
        <v>0</v>
      </c>
      <c r="AF239" s="143">
        <f>+AF187*I_VENDITE!AF107</f>
        <v>0</v>
      </c>
      <c r="AG239" s="143">
        <f>+AG187*I_VENDITE!AG107</f>
        <v>0</v>
      </c>
      <c r="AH239" s="143">
        <f>+AH187*I_VENDITE!AH107</f>
        <v>0</v>
      </c>
      <c r="AI239" s="143">
        <f>+AI187*I_VENDITE!AI107</f>
        <v>0</v>
      </c>
      <c r="AJ239" s="143">
        <f>+AJ187*I_VENDITE!AJ107</f>
        <v>0</v>
      </c>
      <c r="AK239" s="143">
        <f>+AK187*I_VENDITE!AK107</f>
        <v>0</v>
      </c>
      <c r="AL239" s="143">
        <f>+AL187*I_VENDITE!AL107</f>
        <v>0</v>
      </c>
      <c r="AM239" s="143">
        <f>+AM187*I_VENDITE!AM107</f>
        <v>0</v>
      </c>
      <c r="AN239" s="32"/>
    </row>
    <row r="240" spans="3:40" s="27" customFormat="1" x14ac:dyDescent="0.25">
      <c r="C240" s="27" t="s">
        <v>175</v>
      </c>
      <c r="D240" s="143">
        <f>SUM(D190:D239)</f>
        <v>0</v>
      </c>
      <c r="E240" s="143">
        <f t="shared" ref="E240:AM240" si="50">SUM(E190:E239)</f>
        <v>752869.99999999988</v>
      </c>
      <c r="F240" s="143">
        <f t="shared" si="50"/>
        <v>0</v>
      </c>
      <c r="G240" s="143">
        <f t="shared" si="50"/>
        <v>0</v>
      </c>
      <c r="H240" s="143">
        <f t="shared" si="50"/>
        <v>0</v>
      </c>
      <c r="I240" s="143">
        <f t="shared" si="50"/>
        <v>0</v>
      </c>
      <c r="J240" s="143">
        <f t="shared" si="50"/>
        <v>0</v>
      </c>
      <c r="K240" s="143">
        <f t="shared" si="50"/>
        <v>0</v>
      </c>
      <c r="L240" s="143">
        <f t="shared" si="50"/>
        <v>0</v>
      </c>
      <c r="M240" s="143">
        <f t="shared" si="50"/>
        <v>0</v>
      </c>
      <c r="N240" s="143">
        <f t="shared" si="50"/>
        <v>0</v>
      </c>
      <c r="O240" s="143">
        <f t="shared" si="50"/>
        <v>0</v>
      </c>
      <c r="P240" s="143">
        <f t="shared" si="50"/>
        <v>0</v>
      </c>
      <c r="Q240" s="143">
        <f t="shared" si="50"/>
        <v>0</v>
      </c>
      <c r="R240" s="143">
        <f t="shared" si="50"/>
        <v>0</v>
      </c>
      <c r="S240" s="143">
        <f t="shared" si="50"/>
        <v>0</v>
      </c>
      <c r="T240" s="143">
        <f t="shared" si="50"/>
        <v>0</v>
      </c>
      <c r="U240" s="143">
        <f t="shared" si="50"/>
        <v>0</v>
      </c>
      <c r="V240" s="143">
        <f t="shared" si="50"/>
        <v>0</v>
      </c>
      <c r="W240" s="143">
        <f t="shared" si="50"/>
        <v>0</v>
      </c>
      <c r="X240" s="143">
        <f t="shared" si="50"/>
        <v>0</v>
      </c>
      <c r="Y240" s="143">
        <f t="shared" si="50"/>
        <v>0</v>
      </c>
      <c r="Z240" s="143">
        <f t="shared" si="50"/>
        <v>0</v>
      </c>
      <c r="AA240" s="143">
        <f t="shared" si="50"/>
        <v>0</v>
      </c>
      <c r="AB240" s="143">
        <f t="shared" si="50"/>
        <v>0</v>
      </c>
      <c r="AC240" s="143">
        <f t="shared" si="50"/>
        <v>0</v>
      </c>
      <c r="AD240" s="143">
        <f t="shared" si="50"/>
        <v>0</v>
      </c>
      <c r="AE240" s="143">
        <f t="shared" si="50"/>
        <v>0</v>
      </c>
      <c r="AF240" s="143">
        <f t="shared" si="50"/>
        <v>0</v>
      </c>
      <c r="AG240" s="143">
        <f t="shared" si="50"/>
        <v>0</v>
      </c>
      <c r="AH240" s="143">
        <f t="shared" si="50"/>
        <v>0</v>
      </c>
      <c r="AI240" s="143">
        <f t="shared" si="50"/>
        <v>0</v>
      </c>
      <c r="AJ240" s="143">
        <f t="shared" si="50"/>
        <v>0</v>
      </c>
      <c r="AK240" s="143">
        <f t="shared" si="50"/>
        <v>0</v>
      </c>
      <c r="AL240" s="143">
        <f t="shared" si="50"/>
        <v>0</v>
      </c>
      <c r="AM240" s="143">
        <f t="shared" si="50"/>
        <v>0</v>
      </c>
    </row>
    <row r="242" spans="1:39" s="162" customFormat="1" x14ac:dyDescent="0.25"/>
    <row r="243" spans="1:39" x14ac:dyDescent="0.25">
      <c r="A243" s="181" t="s">
        <v>635</v>
      </c>
      <c r="B243" s="181"/>
      <c r="C243" s="163"/>
      <c r="D243" s="163"/>
    </row>
    <row r="244" spans="1:39" x14ac:dyDescent="0.25">
      <c r="A244" s="181"/>
      <c r="B244" s="181"/>
      <c r="C244" s="163"/>
      <c r="D244" s="163"/>
    </row>
    <row r="245" spans="1:39" x14ac:dyDescent="0.25">
      <c r="A245" s="181"/>
      <c r="B245" s="181"/>
      <c r="C245" s="27" t="s">
        <v>182</v>
      </c>
      <c r="D245" s="31">
        <f>+D2</f>
        <v>43861</v>
      </c>
      <c r="E245" s="31">
        <f t="shared" ref="E245:AM245" si="51">+E2</f>
        <v>43890</v>
      </c>
      <c r="F245" s="31">
        <f t="shared" si="51"/>
        <v>43921</v>
      </c>
      <c r="G245" s="31">
        <f t="shared" si="51"/>
        <v>43951</v>
      </c>
      <c r="H245" s="31">
        <f t="shared" si="51"/>
        <v>43982</v>
      </c>
      <c r="I245" s="31">
        <f t="shared" si="51"/>
        <v>44012</v>
      </c>
      <c r="J245" s="31">
        <f t="shared" si="51"/>
        <v>44043</v>
      </c>
      <c r="K245" s="31">
        <f t="shared" si="51"/>
        <v>44074</v>
      </c>
      <c r="L245" s="31">
        <f t="shared" si="51"/>
        <v>44104</v>
      </c>
      <c r="M245" s="31">
        <f t="shared" si="51"/>
        <v>44135</v>
      </c>
      <c r="N245" s="31">
        <f t="shared" si="51"/>
        <v>44165</v>
      </c>
      <c r="O245" s="31">
        <f t="shared" si="51"/>
        <v>44196</v>
      </c>
      <c r="P245" s="31">
        <f t="shared" si="51"/>
        <v>44227</v>
      </c>
      <c r="Q245" s="31">
        <f t="shared" si="51"/>
        <v>44255</v>
      </c>
      <c r="R245" s="31">
        <f t="shared" si="51"/>
        <v>44286</v>
      </c>
      <c r="S245" s="31">
        <f t="shared" si="51"/>
        <v>44316</v>
      </c>
      <c r="T245" s="31">
        <f t="shared" si="51"/>
        <v>44347</v>
      </c>
      <c r="U245" s="31">
        <f t="shared" si="51"/>
        <v>44377</v>
      </c>
      <c r="V245" s="31">
        <f t="shared" si="51"/>
        <v>44408</v>
      </c>
      <c r="W245" s="31">
        <f t="shared" si="51"/>
        <v>44439</v>
      </c>
      <c r="X245" s="31">
        <f t="shared" si="51"/>
        <v>44469</v>
      </c>
      <c r="Y245" s="31">
        <f t="shared" si="51"/>
        <v>44500</v>
      </c>
      <c r="Z245" s="31">
        <f t="shared" si="51"/>
        <v>44530</v>
      </c>
      <c r="AA245" s="31">
        <f t="shared" si="51"/>
        <v>44561</v>
      </c>
      <c r="AB245" s="31">
        <f t="shared" si="51"/>
        <v>44592</v>
      </c>
      <c r="AC245" s="31">
        <f t="shared" si="51"/>
        <v>44620</v>
      </c>
      <c r="AD245" s="31">
        <f t="shared" si="51"/>
        <v>44651</v>
      </c>
      <c r="AE245" s="31">
        <f t="shared" si="51"/>
        <v>44681</v>
      </c>
      <c r="AF245" s="31">
        <f t="shared" si="51"/>
        <v>44712</v>
      </c>
      <c r="AG245" s="31">
        <f t="shared" si="51"/>
        <v>44742</v>
      </c>
      <c r="AH245" s="31">
        <f t="shared" si="51"/>
        <v>44773</v>
      </c>
      <c r="AI245" s="31">
        <f t="shared" si="51"/>
        <v>44804</v>
      </c>
      <c r="AJ245" s="31">
        <f t="shared" si="51"/>
        <v>44834</v>
      </c>
      <c r="AK245" s="31">
        <f t="shared" si="51"/>
        <v>44865</v>
      </c>
      <c r="AL245" s="31">
        <f t="shared" si="51"/>
        <v>44895</v>
      </c>
      <c r="AM245" s="31">
        <f t="shared" si="51"/>
        <v>44926</v>
      </c>
    </row>
    <row r="246" spans="1:39" x14ac:dyDescent="0.25">
      <c r="A246" s="181"/>
      <c r="B246" s="181"/>
      <c r="C246" s="28" t="str">
        <f>+I_ACQUISTI!C122</f>
        <v>Farmaco 1</v>
      </c>
      <c r="D246" s="164">
        <f>(I_ACQUISTI!F122*I_ACQUISTI!$D122)*(I_ACQUISTI!E175+'M_VENDITE FARMACI CON RICETTA'!E375)</f>
        <v>300</v>
      </c>
      <c r="E246" s="164">
        <f>(I_ACQUISTI!G122*I_ACQUISTI!$D122)*(I_ACQUISTI!F175+'M_VENDITE FARMACI CON RICETTA'!F375)</f>
        <v>300</v>
      </c>
      <c r="F246" s="164">
        <f>(I_ACQUISTI!H122*I_ACQUISTI!$D122)*(I_ACQUISTI!G175+'M_VENDITE FARMACI CON RICETTA'!G375)</f>
        <v>300</v>
      </c>
      <c r="G246" s="164">
        <f>(I_ACQUISTI!I122*I_ACQUISTI!$D122)*(I_ACQUISTI!H175+'M_VENDITE FARMACI CON RICETTA'!H375)</f>
        <v>300</v>
      </c>
      <c r="H246" s="164">
        <f>(I_ACQUISTI!J122*I_ACQUISTI!$D122)*(I_ACQUISTI!I175+'M_VENDITE FARMACI CON RICETTA'!I375)</f>
        <v>300</v>
      </c>
      <c r="I246" s="164">
        <f>(I_ACQUISTI!K122*I_ACQUISTI!$D122)*(I_ACQUISTI!J175+'M_VENDITE FARMACI CON RICETTA'!J375)</f>
        <v>300</v>
      </c>
      <c r="J246" s="164">
        <f>(I_ACQUISTI!L122*I_ACQUISTI!$D122)*(I_ACQUISTI!K175+'M_VENDITE FARMACI CON RICETTA'!K375)</f>
        <v>300</v>
      </c>
      <c r="K246" s="164">
        <f>(I_ACQUISTI!M122*I_ACQUISTI!$D122)*(I_ACQUISTI!L175+'M_VENDITE FARMACI CON RICETTA'!L375)</f>
        <v>300</v>
      </c>
      <c r="L246" s="164">
        <f>(I_ACQUISTI!N122*I_ACQUISTI!$D122)*(I_ACQUISTI!M175+'M_VENDITE FARMACI CON RICETTA'!M375)</f>
        <v>300</v>
      </c>
      <c r="M246" s="164">
        <f>(I_ACQUISTI!O122*I_ACQUISTI!$D122)*(I_ACQUISTI!N175+'M_VENDITE FARMACI CON RICETTA'!N375)</f>
        <v>300</v>
      </c>
      <c r="N246" s="164">
        <f>(I_ACQUISTI!P122*I_ACQUISTI!$D122)*(I_ACQUISTI!O175+'M_VENDITE FARMACI CON RICETTA'!O375)</f>
        <v>300</v>
      </c>
      <c r="O246" s="164">
        <f>(I_ACQUISTI!Q122*I_ACQUISTI!$D122)*(I_ACQUISTI!P175+'M_VENDITE FARMACI CON RICETTA'!P375)</f>
        <v>300</v>
      </c>
      <c r="P246" s="164">
        <f>(I_ACQUISTI!R122*I_ACQUISTI!$D122)*(I_ACQUISTI!Q175+'M_VENDITE FARMACI CON RICETTA'!Q375)</f>
        <v>300</v>
      </c>
      <c r="Q246" s="164">
        <f>(I_ACQUISTI!S122*I_ACQUISTI!$D122)*(I_ACQUISTI!R175+'M_VENDITE FARMACI CON RICETTA'!R375)</f>
        <v>300</v>
      </c>
      <c r="R246" s="164">
        <f>(I_ACQUISTI!T122*I_ACQUISTI!$D122)*(I_ACQUISTI!S175+'M_VENDITE FARMACI CON RICETTA'!S375)</f>
        <v>300</v>
      </c>
      <c r="S246" s="164">
        <f>(I_ACQUISTI!U122*I_ACQUISTI!$D122)*(I_ACQUISTI!T175+'M_VENDITE FARMACI CON RICETTA'!T375)</f>
        <v>300</v>
      </c>
      <c r="T246" s="164">
        <f>(I_ACQUISTI!V122*I_ACQUISTI!$D122)*(I_ACQUISTI!U175+'M_VENDITE FARMACI CON RICETTA'!U375)</f>
        <v>300</v>
      </c>
      <c r="U246" s="164">
        <f>(I_ACQUISTI!W122*I_ACQUISTI!$D122)*(I_ACQUISTI!V175+'M_VENDITE FARMACI CON RICETTA'!V375)</f>
        <v>300</v>
      </c>
      <c r="V246" s="164">
        <f>(I_ACQUISTI!X122*I_ACQUISTI!$D122)*(I_ACQUISTI!W175+'M_VENDITE FARMACI CON RICETTA'!W375)</f>
        <v>300</v>
      </c>
      <c r="W246" s="164">
        <f>(I_ACQUISTI!Y122*I_ACQUISTI!$D122)*(I_ACQUISTI!X175+'M_VENDITE FARMACI CON RICETTA'!X375)</f>
        <v>300</v>
      </c>
      <c r="X246" s="164">
        <f>(I_ACQUISTI!Z122*I_ACQUISTI!$D122)*(I_ACQUISTI!Y175+'M_VENDITE FARMACI CON RICETTA'!Y375)</f>
        <v>300</v>
      </c>
      <c r="Y246" s="164">
        <f>(I_ACQUISTI!AA122*I_ACQUISTI!$D122)*(I_ACQUISTI!Z175+'M_VENDITE FARMACI CON RICETTA'!Z375)</f>
        <v>300</v>
      </c>
      <c r="Z246" s="164">
        <f>(I_ACQUISTI!AB122*I_ACQUISTI!$D122)*(I_ACQUISTI!AA175+'M_VENDITE FARMACI CON RICETTA'!AA375)</f>
        <v>300</v>
      </c>
      <c r="AA246" s="164">
        <f>(I_ACQUISTI!AC122*I_ACQUISTI!$D122)*(I_ACQUISTI!AB175+'M_VENDITE FARMACI CON RICETTA'!AB375)</f>
        <v>300</v>
      </c>
      <c r="AB246" s="164">
        <f>(I_ACQUISTI!AD122*I_ACQUISTI!$D122)*(I_ACQUISTI!AC175+'M_VENDITE FARMACI CON RICETTA'!AC375)</f>
        <v>300</v>
      </c>
      <c r="AC246" s="164">
        <f>(I_ACQUISTI!AE122*I_ACQUISTI!$D122)*(I_ACQUISTI!AD175+'M_VENDITE FARMACI CON RICETTA'!AD375)</f>
        <v>300</v>
      </c>
      <c r="AD246" s="164">
        <f>(I_ACQUISTI!AF122*I_ACQUISTI!$D122)*(I_ACQUISTI!AE175+'M_VENDITE FARMACI CON RICETTA'!AE375)</f>
        <v>300</v>
      </c>
      <c r="AE246" s="164">
        <f>(I_ACQUISTI!AG122*I_ACQUISTI!$D122)*(I_ACQUISTI!AF175+'M_VENDITE FARMACI CON RICETTA'!AF375)</f>
        <v>300</v>
      </c>
      <c r="AF246" s="164">
        <f>(I_ACQUISTI!AH122*I_ACQUISTI!$D122)*(I_ACQUISTI!AG175+'M_VENDITE FARMACI CON RICETTA'!AG375)</f>
        <v>300</v>
      </c>
      <c r="AG246" s="164">
        <f>(I_ACQUISTI!AI122*I_ACQUISTI!$D122)*(I_ACQUISTI!AH175+'M_VENDITE FARMACI CON RICETTA'!AH375)</f>
        <v>300</v>
      </c>
      <c r="AH246" s="164">
        <f>(I_ACQUISTI!AJ122*I_ACQUISTI!$D122)*(I_ACQUISTI!AI175+'M_VENDITE FARMACI CON RICETTA'!AI375)</f>
        <v>300</v>
      </c>
      <c r="AI246" s="164">
        <f>(I_ACQUISTI!AK122*I_ACQUISTI!$D122)*(I_ACQUISTI!AJ175+'M_VENDITE FARMACI CON RICETTA'!AJ375)</f>
        <v>300</v>
      </c>
      <c r="AJ246" s="164">
        <f>(I_ACQUISTI!AL122*I_ACQUISTI!$D122)*(I_ACQUISTI!AK175+'M_VENDITE FARMACI CON RICETTA'!AK375)</f>
        <v>300</v>
      </c>
      <c r="AK246" s="164">
        <f>(I_ACQUISTI!AM122*I_ACQUISTI!$D122)*(I_ACQUISTI!AL175+'M_VENDITE FARMACI CON RICETTA'!AL375)</f>
        <v>300</v>
      </c>
      <c r="AL246" s="164">
        <f>(I_ACQUISTI!AN122*I_ACQUISTI!$D122)*(I_ACQUISTI!AM175+'M_VENDITE FARMACI CON RICETTA'!AM375)</f>
        <v>300</v>
      </c>
      <c r="AM246" s="164">
        <f>(I_ACQUISTI!AO122*I_ACQUISTI!$D122)*(I_ACQUISTI!AN175+'M_VENDITE FARMACI CON RICETTA'!AN375)</f>
        <v>300</v>
      </c>
    </row>
    <row r="247" spans="1:39" x14ac:dyDescent="0.25">
      <c r="A247" s="181"/>
      <c r="B247" s="181"/>
      <c r="C247" s="28" t="str">
        <f>+I_ACQUISTI!C123</f>
        <v>Farmaco 2</v>
      </c>
      <c r="D247" s="164">
        <f>(I_ACQUISTI!F123*I_ACQUISTI!$D123)*(I_ACQUISTI!E176+'M_VENDITE FARMACI CON RICETTA'!E376)</f>
        <v>1220</v>
      </c>
      <c r="E247" s="164">
        <f>(I_ACQUISTI!G123*I_ACQUISTI!$D123)*(I_ACQUISTI!F176+'M_VENDITE FARMACI CON RICETTA'!F376)</f>
        <v>1220</v>
      </c>
      <c r="F247" s="164">
        <f>(I_ACQUISTI!H123*I_ACQUISTI!$D123)*(I_ACQUISTI!G176+'M_VENDITE FARMACI CON RICETTA'!G376)</f>
        <v>1220</v>
      </c>
      <c r="G247" s="164">
        <f>(I_ACQUISTI!I123*I_ACQUISTI!$D123)*(I_ACQUISTI!H176+'M_VENDITE FARMACI CON RICETTA'!H376)</f>
        <v>1220</v>
      </c>
      <c r="H247" s="164">
        <f>(I_ACQUISTI!J123*I_ACQUISTI!$D123)*(I_ACQUISTI!I176+'M_VENDITE FARMACI CON RICETTA'!I376)</f>
        <v>1220</v>
      </c>
      <c r="I247" s="164">
        <f>(I_ACQUISTI!K123*I_ACQUISTI!$D123)*(I_ACQUISTI!J176+'M_VENDITE FARMACI CON RICETTA'!J376)</f>
        <v>1220</v>
      </c>
      <c r="J247" s="164">
        <f>(I_ACQUISTI!L123*I_ACQUISTI!$D123)*(I_ACQUISTI!K176+'M_VENDITE FARMACI CON RICETTA'!K376)</f>
        <v>1220</v>
      </c>
      <c r="K247" s="164">
        <f>(I_ACQUISTI!M123*I_ACQUISTI!$D123)*(I_ACQUISTI!L176+'M_VENDITE FARMACI CON RICETTA'!L376)</f>
        <v>1220</v>
      </c>
      <c r="L247" s="164">
        <f>(I_ACQUISTI!N123*I_ACQUISTI!$D123)*(I_ACQUISTI!M176+'M_VENDITE FARMACI CON RICETTA'!M376)</f>
        <v>1220</v>
      </c>
      <c r="M247" s="164">
        <f>(I_ACQUISTI!O123*I_ACQUISTI!$D123)*(I_ACQUISTI!N176+'M_VENDITE FARMACI CON RICETTA'!N376)</f>
        <v>1220</v>
      </c>
      <c r="N247" s="164">
        <f>(I_ACQUISTI!P123*I_ACQUISTI!$D123)*(I_ACQUISTI!O176+'M_VENDITE FARMACI CON RICETTA'!O376)</f>
        <v>1220</v>
      </c>
      <c r="O247" s="164">
        <f>(I_ACQUISTI!Q123*I_ACQUISTI!$D123)*(I_ACQUISTI!P176+'M_VENDITE FARMACI CON RICETTA'!P376)</f>
        <v>1220</v>
      </c>
      <c r="P247" s="164">
        <f>(I_ACQUISTI!R123*I_ACQUISTI!$D123)*(I_ACQUISTI!Q176+'M_VENDITE FARMACI CON RICETTA'!Q376)</f>
        <v>1220</v>
      </c>
      <c r="Q247" s="164">
        <f>(I_ACQUISTI!S123*I_ACQUISTI!$D123)*(I_ACQUISTI!R176+'M_VENDITE FARMACI CON RICETTA'!R376)</f>
        <v>1220</v>
      </c>
      <c r="R247" s="164">
        <f>(I_ACQUISTI!T123*I_ACQUISTI!$D123)*(I_ACQUISTI!S176+'M_VENDITE FARMACI CON RICETTA'!S376)</f>
        <v>1220</v>
      </c>
      <c r="S247" s="164">
        <f>(I_ACQUISTI!U123*I_ACQUISTI!$D123)*(I_ACQUISTI!T176+'M_VENDITE FARMACI CON RICETTA'!T376)</f>
        <v>1220</v>
      </c>
      <c r="T247" s="164">
        <f>(I_ACQUISTI!V123*I_ACQUISTI!$D123)*(I_ACQUISTI!U176+'M_VENDITE FARMACI CON RICETTA'!U376)</f>
        <v>1220</v>
      </c>
      <c r="U247" s="164">
        <f>(I_ACQUISTI!W123*I_ACQUISTI!$D123)*(I_ACQUISTI!V176+'M_VENDITE FARMACI CON RICETTA'!V376)</f>
        <v>1220</v>
      </c>
      <c r="V247" s="164">
        <f>(I_ACQUISTI!X123*I_ACQUISTI!$D123)*(I_ACQUISTI!W176+'M_VENDITE FARMACI CON RICETTA'!W376)</f>
        <v>1220</v>
      </c>
      <c r="W247" s="164">
        <f>(I_ACQUISTI!Y123*I_ACQUISTI!$D123)*(I_ACQUISTI!X176+'M_VENDITE FARMACI CON RICETTA'!X376)</f>
        <v>1220</v>
      </c>
      <c r="X247" s="164">
        <f>(I_ACQUISTI!Z123*I_ACQUISTI!$D123)*(I_ACQUISTI!Y176+'M_VENDITE FARMACI CON RICETTA'!Y376)</f>
        <v>1220</v>
      </c>
      <c r="Y247" s="164">
        <f>(I_ACQUISTI!AA123*I_ACQUISTI!$D123)*(I_ACQUISTI!Z176+'M_VENDITE FARMACI CON RICETTA'!Z376)</f>
        <v>1220</v>
      </c>
      <c r="Z247" s="164">
        <f>(I_ACQUISTI!AB123*I_ACQUISTI!$D123)*(I_ACQUISTI!AA176+'M_VENDITE FARMACI CON RICETTA'!AA376)</f>
        <v>1220</v>
      </c>
      <c r="AA247" s="164">
        <f>(I_ACQUISTI!AC123*I_ACQUISTI!$D123)*(I_ACQUISTI!AB176+'M_VENDITE FARMACI CON RICETTA'!AB376)</f>
        <v>1220</v>
      </c>
      <c r="AB247" s="164">
        <f>(I_ACQUISTI!AD123*I_ACQUISTI!$D123)*(I_ACQUISTI!AC176+'M_VENDITE FARMACI CON RICETTA'!AC376)</f>
        <v>1220</v>
      </c>
      <c r="AC247" s="164">
        <f>(I_ACQUISTI!AE123*I_ACQUISTI!$D123)*(I_ACQUISTI!AD176+'M_VENDITE FARMACI CON RICETTA'!AD376)</f>
        <v>1220</v>
      </c>
      <c r="AD247" s="164">
        <f>(I_ACQUISTI!AF123*I_ACQUISTI!$D123)*(I_ACQUISTI!AE176+'M_VENDITE FARMACI CON RICETTA'!AE376)</f>
        <v>1220</v>
      </c>
      <c r="AE247" s="164">
        <f>(I_ACQUISTI!AG123*I_ACQUISTI!$D123)*(I_ACQUISTI!AF176+'M_VENDITE FARMACI CON RICETTA'!AF376)</f>
        <v>1220</v>
      </c>
      <c r="AF247" s="164">
        <f>(I_ACQUISTI!AH123*I_ACQUISTI!$D123)*(I_ACQUISTI!AG176+'M_VENDITE FARMACI CON RICETTA'!AG376)</f>
        <v>1220</v>
      </c>
      <c r="AG247" s="164">
        <f>(I_ACQUISTI!AI123*I_ACQUISTI!$D123)*(I_ACQUISTI!AH176+'M_VENDITE FARMACI CON RICETTA'!AH376)</f>
        <v>1220</v>
      </c>
      <c r="AH247" s="164">
        <f>(I_ACQUISTI!AJ123*I_ACQUISTI!$D123)*(I_ACQUISTI!AI176+'M_VENDITE FARMACI CON RICETTA'!AI376)</f>
        <v>1220</v>
      </c>
      <c r="AI247" s="164">
        <f>(I_ACQUISTI!AK123*I_ACQUISTI!$D123)*(I_ACQUISTI!AJ176+'M_VENDITE FARMACI CON RICETTA'!AJ376)</f>
        <v>1220</v>
      </c>
      <c r="AJ247" s="164">
        <f>(I_ACQUISTI!AL123*I_ACQUISTI!$D123)*(I_ACQUISTI!AK176+'M_VENDITE FARMACI CON RICETTA'!AK376)</f>
        <v>1220</v>
      </c>
      <c r="AK247" s="164">
        <f>(I_ACQUISTI!AM123*I_ACQUISTI!$D123)*(I_ACQUISTI!AL176+'M_VENDITE FARMACI CON RICETTA'!AL376)</f>
        <v>1220</v>
      </c>
      <c r="AL247" s="164">
        <f>(I_ACQUISTI!AN123*I_ACQUISTI!$D123)*(I_ACQUISTI!AM176+'M_VENDITE FARMACI CON RICETTA'!AM376)</f>
        <v>1220</v>
      </c>
      <c r="AM247" s="164">
        <f>(I_ACQUISTI!AO123*I_ACQUISTI!$D123)*(I_ACQUISTI!AN176+'M_VENDITE FARMACI CON RICETTA'!AN376)</f>
        <v>1220</v>
      </c>
    </row>
    <row r="248" spans="1:39" x14ac:dyDescent="0.25">
      <c r="C248" s="28" t="str">
        <f>+I_ACQUISTI!C124</f>
        <v>Farmaco 3</v>
      </c>
      <c r="D248" s="164">
        <f>(I_ACQUISTI!F124*I_ACQUISTI!$D124)*(I_ACQUISTI!E177+'M_VENDITE FARMACI CON RICETTA'!E377)</f>
        <v>136</v>
      </c>
      <c r="E248" s="164">
        <f>(I_ACQUISTI!G124*I_ACQUISTI!$D124)*(I_ACQUISTI!F177+'M_VENDITE FARMACI CON RICETTA'!F377)</f>
        <v>136</v>
      </c>
      <c r="F248" s="164">
        <f>(I_ACQUISTI!H124*I_ACQUISTI!$D124)*(I_ACQUISTI!G177+'M_VENDITE FARMACI CON RICETTA'!G377)</f>
        <v>136</v>
      </c>
      <c r="G248" s="164">
        <f>(I_ACQUISTI!I124*I_ACQUISTI!$D124)*(I_ACQUISTI!H177+'M_VENDITE FARMACI CON RICETTA'!H377)</f>
        <v>136</v>
      </c>
      <c r="H248" s="164">
        <f>(I_ACQUISTI!J124*I_ACQUISTI!$D124)*(I_ACQUISTI!I177+'M_VENDITE FARMACI CON RICETTA'!I377)</f>
        <v>136</v>
      </c>
      <c r="I248" s="164">
        <f>(I_ACQUISTI!K124*I_ACQUISTI!$D124)*(I_ACQUISTI!J177+'M_VENDITE FARMACI CON RICETTA'!J377)</f>
        <v>136</v>
      </c>
      <c r="J248" s="164">
        <f>(I_ACQUISTI!L124*I_ACQUISTI!$D124)*(I_ACQUISTI!K177+'M_VENDITE FARMACI CON RICETTA'!K377)</f>
        <v>136</v>
      </c>
      <c r="K248" s="164">
        <f>(I_ACQUISTI!M124*I_ACQUISTI!$D124)*(I_ACQUISTI!L177+'M_VENDITE FARMACI CON RICETTA'!L377)</f>
        <v>136</v>
      </c>
      <c r="L248" s="164">
        <f>(I_ACQUISTI!N124*I_ACQUISTI!$D124)*(I_ACQUISTI!M177+'M_VENDITE FARMACI CON RICETTA'!M377)</f>
        <v>136</v>
      </c>
      <c r="M248" s="164">
        <f>(I_ACQUISTI!O124*I_ACQUISTI!$D124)*(I_ACQUISTI!N177+'M_VENDITE FARMACI CON RICETTA'!N377)</f>
        <v>136</v>
      </c>
      <c r="N248" s="164">
        <f>(I_ACQUISTI!P124*I_ACQUISTI!$D124)*(I_ACQUISTI!O177+'M_VENDITE FARMACI CON RICETTA'!O377)</f>
        <v>136</v>
      </c>
      <c r="O248" s="164">
        <f>(I_ACQUISTI!Q124*I_ACQUISTI!$D124)*(I_ACQUISTI!P177+'M_VENDITE FARMACI CON RICETTA'!P377)</f>
        <v>136</v>
      </c>
      <c r="P248" s="164">
        <f>(I_ACQUISTI!R124*I_ACQUISTI!$D124)*(I_ACQUISTI!Q177+'M_VENDITE FARMACI CON RICETTA'!Q377)</f>
        <v>136</v>
      </c>
      <c r="Q248" s="164">
        <f>(I_ACQUISTI!S124*I_ACQUISTI!$D124)*(I_ACQUISTI!R177+'M_VENDITE FARMACI CON RICETTA'!R377)</f>
        <v>136</v>
      </c>
      <c r="R248" s="164">
        <f>(I_ACQUISTI!T124*I_ACQUISTI!$D124)*(I_ACQUISTI!S177+'M_VENDITE FARMACI CON RICETTA'!S377)</f>
        <v>136</v>
      </c>
      <c r="S248" s="164">
        <f>(I_ACQUISTI!U124*I_ACQUISTI!$D124)*(I_ACQUISTI!T177+'M_VENDITE FARMACI CON RICETTA'!T377)</f>
        <v>136</v>
      </c>
      <c r="T248" s="164">
        <f>(I_ACQUISTI!V124*I_ACQUISTI!$D124)*(I_ACQUISTI!U177+'M_VENDITE FARMACI CON RICETTA'!U377)</f>
        <v>136</v>
      </c>
      <c r="U248" s="164">
        <f>(I_ACQUISTI!W124*I_ACQUISTI!$D124)*(I_ACQUISTI!V177+'M_VENDITE FARMACI CON RICETTA'!V377)</f>
        <v>136</v>
      </c>
      <c r="V248" s="164">
        <f>(I_ACQUISTI!X124*I_ACQUISTI!$D124)*(I_ACQUISTI!W177+'M_VENDITE FARMACI CON RICETTA'!W377)</f>
        <v>136</v>
      </c>
      <c r="W248" s="164">
        <f>(I_ACQUISTI!Y124*I_ACQUISTI!$D124)*(I_ACQUISTI!X177+'M_VENDITE FARMACI CON RICETTA'!X377)</f>
        <v>136</v>
      </c>
      <c r="X248" s="164">
        <f>(I_ACQUISTI!Z124*I_ACQUISTI!$D124)*(I_ACQUISTI!Y177+'M_VENDITE FARMACI CON RICETTA'!Y377)</f>
        <v>136</v>
      </c>
      <c r="Y248" s="164">
        <f>(I_ACQUISTI!AA124*I_ACQUISTI!$D124)*(I_ACQUISTI!Z177+'M_VENDITE FARMACI CON RICETTA'!Z377)</f>
        <v>136</v>
      </c>
      <c r="Z248" s="164">
        <f>(I_ACQUISTI!AB124*I_ACQUISTI!$D124)*(I_ACQUISTI!AA177+'M_VENDITE FARMACI CON RICETTA'!AA377)</f>
        <v>136</v>
      </c>
      <c r="AA248" s="164">
        <f>(I_ACQUISTI!AC124*I_ACQUISTI!$D124)*(I_ACQUISTI!AB177+'M_VENDITE FARMACI CON RICETTA'!AB377)</f>
        <v>136</v>
      </c>
      <c r="AB248" s="164">
        <f>(I_ACQUISTI!AD124*I_ACQUISTI!$D124)*(I_ACQUISTI!AC177+'M_VENDITE FARMACI CON RICETTA'!AC377)</f>
        <v>136</v>
      </c>
      <c r="AC248" s="164">
        <f>(I_ACQUISTI!AE124*I_ACQUISTI!$D124)*(I_ACQUISTI!AD177+'M_VENDITE FARMACI CON RICETTA'!AD377)</f>
        <v>136</v>
      </c>
      <c r="AD248" s="164">
        <f>(I_ACQUISTI!AF124*I_ACQUISTI!$D124)*(I_ACQUISTI!AE177+'M_VENDITE FARMACI CON RICETTA'!AE377)</f>
        <v>136</v>
      </c>
      <c r="AE248" s="164">
        <f>(I_ACQUISTI!AG124*I_ACQUISTI!$D124)*(I_ACQUISTI!AF177+'M_VENDITE FARMACI CON RICETTA'!AF377)</f>
        <v>136</v>
      </c>
      <c r="AF248" s="164">
        <f>(I_ACQUISTI!AH124*I_ACQUISTI!$D124)*(I_ACQUISTI!AG177+'M_VENDITE FARMACI CON RICETTA'!AG377)</f>
        <v>136</v>
      </c>
      <c r="AG248" s="164">
        <f>(I_ACQUISTI!AI124*I_ACQUISTI!$D124)*(I_ACQUISTI!AH177+'M_VENDITE FARMACI CON RICETTA'!AH377)</f>
        <v>136</v>
      </c>
      <c r="AH248" s="164">
        <f>(I_ACQUISTI!AJ124*I_ACQUISTI!$D124)*(I_ACQUISTI!AI177+'M_VENDITE FARMACI CON RICETTA'!AI377)</f>
        <v>136</v>
      </c>
      <c r="AI248" s="164">
        <f>(I_ACQUISTI!AK124*I_ACQUISTI!$D124)*(I_ACQUISTI!AJ177+'M_VENDITE FARMACI CON RICETTA'!AJ377)</f>
        <v>136</v>
      </c>
      <c r="AJ248" s="164">
        <f>(I_ACQUISTI!AL124*I_ACQUISTI!$D124)*(I_ACQUISTI!AK177+'M_VENDITE FARMACI CON RICETTA'!AK377)</f>
        <v>136</v>
      </c>
      <c r="AK248" s="164">
        <f>(I_ACQUISTI!AM124*I_ACQUISTI!$D124)*(I_ACQUISTI!AL177+'M_VENDITE FARMACI CON RICETTA'!AL377)</f>
        <v>136</v>
      </c>
      <c r="AL248" s="164">
        <f>(I_ACQUISTI!AN124*I_ACQUISTI!$D124)*(I_ACQUISTI!AM177+'M_VENDITE FARMACI CON RICETTA'!AM377)</f>
        <v>136</v>
      </c>
      <c r="AM248" s="164">
        <f>(I_ACQUISTI!AO124*I_ACQUISTI!$D124)*(I_ACQUISTI!AN177+'M_VENDITE FARMACI CON RICETTA'!AN377)</f>
        <v>136</v>
      </c>
    </row>
    <row r="249" spans="1:39" x14ac:dyDescent="0.25">
      <c r="C249" s="28" t="str">
        <f>+I_ACQUISTI!C125</f>
        <v>Farmaco 4</v>
      </c>
      <c r="D249" s="164">
        <f>(I_ACQUISTI!F125*I_ACQUISTI!$D125)*(I_ACQUISTI!E178+'M_VENDITE FARMACI CON RICETTA'!E378)</f>
        <v>936</v>
      </c>
      <c r="E249" s="164">
        <f>(I_ACQUISTI!G125*I_ACQUISTI!$D125)*(I_ACQUISTI!F178+'M_VENDITE FARMACI CON RICETTA'!F378)</f>
        <v>936</v>
      </c>
      <c r="F249" s="164">
        <f>(I_ACQUISTI!H125*I_ACQUISTI!$D125)*(I_ACQUISTI!G178+'M_VENDITE FARMACI CON RICETTA'!G378)</f>
        <v>936</v>
      </c>
      <c r="G249" s="164">
        <f>(I_ACQUISTI!I125*I_ACQUISTI!$D125)*(I_ACQUISTI!H178+'M_VENDITE FARMACI CON RICETTA'!H378)</f>
        <v>936</v>
      </c>
      <c r="H249" s="164">
        <f>(I_ACQUISTI!J125*I_ACQUISTI!$D125)*(I_ACQUISTI!I178+'M_VENDITE FARMACI CON RICETTA'!I378)</f>
        <v>936</v>
      </c>
      <c r="I249" s="164">
        <f>(I_ACQUISTI!K125*I_ACQUISTI!$D125)*(I_ACQUISTI!J178+'M_VENDITE FARMACI CON RICETTA'!J378)</f>
        <v>936</v>
      </c>
      <c r="J249" s="164">
        <f>(I_ACQUISTI!L125*I_ACQUISTI!$D125)*(I_ACQUISTI!K178+'M_VENDITE FARMACI CON RICETTA'!K378)</f>
        <v>936</v>
      </c>
      <c r="K249" s="164">
        <f>(I_ACQUISTI!M125*I_ACQUISTI!$D125)*(I_ACQUISTI!L178+'M_VENDITE FARMACI CON RICETTA'!L378)</f>
        <v>936</v>
      </c>
      <c r="L249" s="164">
        <f>(I_ACQUISTI!N125*I_ACQUISTI!$D125)*(I_ACQUISTI!M178+'M_VENDITE FARMACI CON RICETTA'!M378)</f>
        <v>936</v>
      </c>
      <c r="M249" s="164">
        <f>(I_ACQUISTI!O125*I_ACQUISTI!$D125)*(I_ACQUISTI!N178+'M_VENDITE FARMACI CON RICETTA'!N378)</f>
        <v>936</v>
      </c>
      <c r="N249" s="164">
        <f>(I_ACQUISTI!P125*I_ACQUISTI!$D125)*(I_ACQUISTI!O178+'M_VENDITE FARMACI CON RICETTA'!O378)</f>
        <v>936</v>
      </c>
      <c r="O249" s="164">
        <f>(I_ACQUISTI!Q125*I_ACQUISTI!$D125)*(I_ACQUISTI!P178+'M_VENDITE FARMACI CON RICETTA'!P378)</f>
        <v>936</v>
      </c>
      <c r="P249" s="164">
        <f>(I_ACQUISTI!R125*I_ACQUISTI!$D125)*(I_ACQUISTI!Q178+'M_VENDITE FARMACI CON RICETTA'!Q378)</f>
        <v>936</v>
      </c>
      <c r="Q249" s="164">
        <f>(I_ACQUISTI!S125*I_ACQUISTI!$D125)*(I_ACQUISTI!R178+'M_VENDITE FARMACI CON RICETTA'!R378)</f>
        <v>936</v>
      </c>
      <c r="R249" s="164">
        <f>(I_ACQUISTI!T125*I_ACQUISTI!$D125)*(I_ACQUISTI!S178+'M_VENDITE FARMACI CON RICETTA'!S378)</f>
        <v>936</v>
      </c>
      <c r="S249" s="164">
        <f>(I_ACQUISTI!U125*I_ACQUISTI!$D125)*(I_ACQUISTI!T178+'M_VENDITE FARMACI CON RICETTA'!T378)</f>
        <v>936</v>
      </c>
      <c r="T249" s="164">
        <f>(I_ACQUISTI!V125*I_ACQUISTI!$D125)*(I_ACQUISTI!U178+'M_VENDITE FARMACI CON RICETTA'!U378)</f>
        <v>936</v>
      </c>
      <c r="U249" s="164">
        <f>(I_ACQUISTI!W125*I_ACQUISTI!$D125)*(I_ACQUISTI!V178+'M_VENDITE FARMACI CON RICETTA'!V378)</f>
        <v>936</v>
      </c>
      <c r="V249" s="164">
        <f>(I_ACQUISTI!X125*I_ACQUISTI!$D125)*(I_ACQUISTI!W178+'M_VENDITE FARMACI CON RICETTA'!W378)</f>
        <v>936</v>
      </c>
      <c r="W249" s="164">
        <f>(I_ACQUISTI!Y125*I_ACQUISTI!$D125)*(I_ACQUISTI!X178+'M_VENDITE FARMACI CON RICETTA'!X378)</f>
        <v>936</v>
      </c>
      <c r="X249" s="164">
        <f>(I_ACQUISTI!Z125*I_ACQUISTI!$D125)*(I_ACQUISTI!Y178+'M_VENDITE FARMACI CON RICETTA'!Y378)</f>
        <v>936</v>
      </c>
      <c r="Y249" s="164">
        <f>(I_ACQUISTI!AA125*I_ACQUISTI!$D125)*(I_ACQUISTI!Z178+'M_VENDITE FARMACI CON RICETTA'!Z378)</f>
        <v>936</v>
      </c>
      <c r="Z249" s="164">
        <f>(I_ACQUISTI!AB125*I_ACQUISTI!$D125)*(I_ACQUISTI!AA178+'M_VENDITE FARMACI CON RICETTA'!AA378)</f>
        <v>936</v>
      </c>
      <c r="AA249" s="164">
        <f>(I_ACQUISTI!AC125*I_ACQUISTI!$D125)*(I_ACQUISTI!AB178+'M_VENDITE FARMACI CON RICETTA'!AB378)</f>
        <v>936</v>
      </c>
      <c r="AB249" s="164">
        <f>(I_ACQUISTI!AD125*I_ACQUISTI!$D125)*(I_ACQUISTI!AC178+'M_VENDITE FARMACI CON RICETTA'!AC378)</f>
        <v>936</v>
      </c>
      <c r="AC249" s="164">
        <f>(I_ACQUISTI!AE125*I_ACQUISTI!$D125)*(I_ACQUISTI!AD178+'M_VENDITE FARMACI CON RICETTA'!AD378)</f>
        <v>936</v>
      </c>
      <c r="AD249" s="164">
        <f>(I_ACQUISTI!AF125*I_ACQUISTI!$D125)*(I_ACQUISTI!AE178+'M_VENDITE FARMACI CON RICETTA'!AE378)</f>
        <v>936</v>
      </c>
      <c r="AE249" s="164">
        <f>(I_ACQUISTI!AG125*I_ACQUISTI!$D125)*(I_ACQUISTI!AF178+'M_VENDITE FARMACI CON RICETTA'!AF378)</f>
        <v>936</v>
      </c>
      <c r="AF249" s="164">
        <f>(I_ACQUISTI!AH125*I_ACQUISTI!$D125)*(I_ACQUISTI!AG178+'M_VENDITE FARMACI CON RICETTA'!AG378)</f>
        <v>936</v>
      </c>
      <c r="AG249" s="164">
        <f>(I_ACQUISTI!AI125*I_ACQUISTI!$D125)*(I_ACQUISTI!AH178+'M_VENDITE FARMACI CON RICETTA'!AH378)</f>
        <v>936</v>
      </c>
      <c r="AH249" s="164">
        <f>(I_ACQUISTI!AJ125*I_ACQUISTI!$D125)*(I_ACQUISTI!AI178+'M_VENDITE FARMACI CON RICETTA'!AI378)</f>
        <v>936</v>
      </c>
      <c r="AI249" s="164">
        <f>(I_ACQUISTI!AK125*I_ACQUISTI!$D125)*(I_ACQUISTI!AJ178+'M_VENDITE FARMACI CON RICETTA'!AJ378)</f>
        <v>936</v>
      </c>
      <c r="AJ249" s="164">
        <f>(I_ACQUISTI!AL125*I_ACQUISTI!$D125)*(I_ACQUISTI!AK178+'M_VENDITE FARMACI CON RICETTA'!AK378)</f>
        <v>936</v>
      </c>
      <c r="AK249" s="164">
        <f>(I_ACQUISTI!AM125*I_ACQUISTI!$D125)*(I_ACQUISTI!AL178+'M_VENDITE FARMACI CON RICETTA'!AL378)</f>
        <v>936</v>
      </c>
      <c r="AL249" s="164">
        <f>(I_ACQUISTI!AN125*I_ACQUISTI!$D125)*(I_ACQUISTI!AM178+'M_VENDITE FARMACI CON RICETTA'!AM378)</f>
        <v>936</v>
      </c>
      <c r="AM249" s="164">
        <f>(I_ACQUISTI!AO125*I_ACQUISTI!$D125)*(I_ACQUISTI!AN178+'M_VENDITE FARMACI CON RICETTA'!AN378)</f>
        <v>936</v>
      </c>
    </row>
    <row r="250" spans="1:39" x14ac:dyDescent="0.25">
      <c r="C250" s="28" t="str">
        <f>+I_ACQUISTI!C126</f>
        <v>Farmaco 5</v>
      </c>
      <c r="D250" s="164">
        <f>(I_ACQUISTI!F126*I_ACQUISTI!$D126)*(I_ACQUISTI!E179+'M_VENDITE FARMACI CON RICETTA'!E379)</f>
        <v>588</v>
      </c>
      <c r="E250" s="164">
        <f>(I_ACQUISTI!G126*I_ACQUISTI!$D126)*(I_ACQUISTI!F179+'M_VENDITE FARMACI CON RICETTA'!F379)</f>
        <v>588</v>
      </c>
      <c r="F250" s="164">
        <f>(I_ACQUISTI!H126*I_ACQUISTI!$D126)*(I_ACQUISTI!G179+'M_VENDITE FARMACI CON RICETTA'!G379)</f>
        <v>588</v>
      </c>
      <c r="G250" s="164">
        <f>(I_ACQUISTI!I126*I_ACQUISTI!$D126)*(I_ACQUISTI!H179+'M_VENDITE FARMACI CON RICETTA'!H379)</f>
        <v>588</v>
      </c>
      <c r="H250" s="164">
        <f>(I_ACQUISTI!J126*I_ACQUISTI!$D126)*(I_ACQUISTI!I179+'M_VENDITE FARMACI CON RICETTA'!I379)</f>
        <v>588</v>
      </c>
      <c r="I250" s="164">
        <f>(I_ACQUISTI!K126*I_ACQUISTI!$D126)*(I_ACQUISTI!J179+'M_VENDITE FARMACI CON RICETTA'!J379)</f>
        <v>588</v>
      </c>
      <c r="J250" s="164">
        <f>(I_ACQUISTI!L126*I_ACQUISTI!$D126)*(I_ACQUISTI!K179+'M_VENDITE FARMACI CON RICETTA'!K379)</f>
        <v>588</v>
      </c>
      <c r="K250" s="164">
        <f>(I_ACQUISTI!M126*I_ACQUISTI!$D126)*(I_ACQUISTI!L179+'M_VENDITE FARMACI CON RICETTA'!L379)</f>
        <v>588</v>
      </c>
      <c r="L250" s="164">
        <f>(I_ACQUISTI!N126*I_ACQUISTI!$D126)*(I_ACQUISTI!M179+'M_VENDITE FARMACI CON RICETTA'!M379)</f>
        <v>588</v>
      </c>
      <c r="M250" s="164">
        <f>(I_ACQUISTI!O126*I_ACQUISTI!$D126)*(I_ACQUISTI!N179+'M_VENDITE FARMACI CON RICETTA'!N379)</f>
        <v>588</v>
      </c>
      <c r="N250" s="164">
        <f>(I_ACQUISTI!P126*I_ACQUISTI!$D126)*(I_ACQUISTI!O179+'M_VENDITE FARMACI CON RICETTA'!O379)</f>
        <v>588</v>
      </c>
      <c r="O250" s="164">
        <f>(I_ACQUISTI!Q126*I_ACQUISTI!$D126)*(I_ACQUISTI!P179+'M_VENDITE FARMACI CON RICETTA'!P379)</f>
        <v>588</v>
      </c>
      <c r="P250" s="164">
        <f>(I_ACQUISTI!R126*I_ACQUISTI!$D126)*(I_ACQUISTI!Q179+'M_VENDITE FARMACI CON RICETTA'!Q379)</f>
        <v>588</v>
      </c>
      <c r="Q250" s="164">
        <f>(I_ACQUISTI!S126*I_ACQUISTI!$D126)*(I_ACQUISTI!R179+'M_VENDITE FARMACI CON RICETTA'!R379)</f>
        <v>588</v>
      </c>
      <c r="R250" s="164">
        <f>(I_ACQUISTI!T126*I_ACQUISTI!$D126)*(I_ACQUISTI!S179+'M_VENDITE FARMACI CON RICETTA'!S379)</f>
        <v>588</v>
      </c>
      <c r="S250" s="164">
        <f>(I_ACQUISTI!U126*I_ACQUISTI!$D126)*(I_ACQUISTI!T179+'M_VENDITE FARMACI CON RICETTA'!T379)</f>
        <v>588</v>
      </c>
      <c r="T250" s="164">
        <f>(I_ACQUISTI!V126*I_ACQUISTI!$D126)*(I_ACQUISTI!U179+'M_VENDITE FARMACI CON RICETTA'!U379)</f>
        <v>588</v>
      </c>
      <c r="U250" s="164">
        <f>(I_ACQUISTI!W126*I_ACQUISTI!$D126)*(I_ACQUISTI!V179+'M_VENDITE FARMACI CON RICETTA'!V379)</f>
        <v>588</v>
      </c>
      <c r="V250" s="164">
        <f>(I_ACQUISTI!X126*I_ACQUISTI!$D126)*(I_ACQUISTI!W179+'M_VENDITE FARMACI CON RICETTA'!W379)</f>
        <v>588</v>
      </c>
      <c r="W250" s="164">
        <f>(I_ACQUISTI!Y126*I_ACQUISTI!$D126)*(I_ACQUISTI!X179+'M_VENDITE FARMACI CON RICETTA'!X379)</f>
        <v>588</v>
      </c>
      <c r="X250" s="164">
        <f>(I_ACQUISTI!Z126*I_ACQUISTI!$D126)*(I_ACQUISTI!Y179+'M_VENDITE FARMACI CON RICETTA'!Y379)</f>
        <v>588</v>
      </c>
      <c r="Y250" s="164">
        <f>(I_ACQUISTI!AA126*I_ACQUISTI!$D126)*(I_ACQUISTI!Z179+'M_VENDITE FARMACI CON RICETTA'!Z379)</f>
        <v>588</v>
      </c>
      <c r="Z250" s="164">
        <f>(I_ACQUISTI!AB126*I_ACQUISTI!$D126)*(I_ACQUISTI!AA179+'M_VENDITE FARMACI CON RICETTA'!AA379)</f>
        <v>588</v>
      </c>
      <c r="AA250" s="164">
        <f>(I_ACQUISTI!AC126*I_ACQUISTI!$D126)*(I_ACQUISTI!AB179+'M_VENDITE FARMACI CON RICETTA'!AB379)</f>
        <v>588</v>
      </c>
      <c r="AB250" s="164">
        <f>(I_ACQUISTI!AD126*I_ACQUISTI!$D126)*(I_ACQUISTI!AC179+'M_VENDITE FARMACI CON RICETTA'!AC379)</f>
        <v>588</v>
      </c>
      <c r="AC250" s="164">
        <f>(I_ACQUISTI!AE126*I_ACQUISTI!$D126)*(I_ACQUISTI!AD179+'M_VENDITE FARMACI CON RICETTA'!AD379)</f>
        <v>588</v>
      </c>
      <c r="AD250" s="164">
        <f>(I_ACQUISTI!AF126*I_ACQUISTI!$D126)*(I_ACQUISTI!AE179+'M_VENDITE FARMACI CON RICETTA'!AE379)</f>
        <v>588</v>
      </c>
      <c r="AE250" s="164">
        <f>(I_ACQUISTI!AG126*I_ACQUISTI!$D126)*(I_ACQUISTI!AF179+'M_VENDITE FARMACI CON RICETTA'!AF379)</f>
        <v>588</v>
      </c>
      <c r="AF250" s="164">
        <f>(I_ACQUISTI!AH126*I_ACQUISTI!$D126)*(I_ACQUISTI!AG179+'M_VENDITE FARMACI CON RICETTA'!AG379)</f>
        <v>588</v>
      </c>
      <c r="AG250" s="164">
        <f>(I_ACQUISTI!AI126*I_ACQUISTI!$D126)*(I_ACQUISTI!AH179+'M_VENDITE FARMACI CON RICETTA'!AH379)</f>
        <v>588</v>
      </c>
      <c r="AH250" s="164">
        <f>(I_ACQUISTI!AJ126*I_ACQUISTI!$D126)*(I_ACQUISTI!AI179+'M_VENDITE FARMACI CON RICETTA'!AI379)</f>
        <v>588</v>
      </c>
      <c r="AI250" s="164">
        <f>(I_ACQUISTI!AK126*I_ACQUISTI!$D126)*(I_ACQUISTI!AJ179+'M_VENDITE FARMACI CON RICETTA'!AJ379)</f>
        <v>588</v>
      </c>
      <c r="AJ250" s="164">
        <f>(I_ACQUISTI!AL126*I_ACQUISTI!$D126)*(I_ACQUISTI!AK179+'M_VENDITE FARMACI CON RICETTA'!AK379)</f>
        <v>588</v>
      </c>
      <c r="AK250" s="164">
        <f>(I_ACQUISTI!AM126*I_ACQUISTI!$D126)*(I_ACQUISTI!AL179+'M_VENDITE FARMACI CON RICETTA'!AL379)</f>
        <v>588</v>
      </c>
      <c r="AL250" s="164">
        <f>(I_ACQUISTI!AN126*I_ACQUISTI!$D126)*(I_ACQUISTI!AM179+'M_VENDITE FARMACI CON RICETTA'!AM379)</f>
        <v>588</v>
      </c>
      <c r="AM250" s="164">
        <f>(I_ACQUISTI!AO126*I_ACQUISTI!$D126)*(I_ACQUISTI!AN179+'M_VENDITE FARMACI CON RICETTA'!AN379)</f>
        <v>588</v>
      </c>
    </row>
    <row r="251" spans="1:39" x14ac:dyDescent="0.25">
      <c r="C251" s="28" t="str">
        <f>+I_ACQUISTI!C127</f>
        <v>Farmaco 6</v>
      </c>
      <c r="D251" s="164">
        <f>(I_ACQUISTI!F127*I_ACQUISTI!$D127)*(I_ACQUISTI!E180+'M_VENDITE FARMACI CON RICETTA'!E380)</f>
        <v>480</v>
      </c>
      <c r="E251" s="164">
        <f>(I_ACQUISTI!G127*I_ACQUISTI!$D127)*(I_ACQUISTI!F180+'M_VENDITE FARMACI CON RICETTA'!F380)</f>
        <v>480</v>
      </c>
      <c r="F251" s="164">
        <f>(I_ACQUISTI!H127*I_ACQUISTI!$D127)*(I_ACQUISTI!G180+'M_VENDITE FARMACI CON RICETTA'!G380)</f>
        <v>480</v>
      </c>
      <c r="G251" s="164">
        <f>(I_ACQUISTI!I127*I_ACQUISTI!$D127)*(I_ACQUISTI!H180+'M_VENDITE FARMACI CON RICETTA'!H380)</f>
        <v>480</v>
      </c>
      <c r="H251" s="164">
        <f>(I_ACQUISTI!J127*I_ACQUISTI!$D127)*(I_ACQUISTI!I180+'M_VENDITE FARMACI CON RICETTA'!I380)</f>
        <v>480</v>
      </c>
      <c r="I251" s="164">
        <f>(I_ACQUISTI!K127*I_ACQUISTI!$D127)*(I_ACQUISTI!J180+'M_VENDITE FARMACI CON RICETTA'!J380)</f>
        <v>480</v>
      </c>
      <c r="J251" s="164">
        <f>(I_ACQUISTI!L127*I_ACQUISTI!$D127)*(I_ACQUISTI!K180+'M_VENDITE FARMACI CON RICETTA'!K380)</f>
        <v>480</v>
      </c>
      <c r="K251" s="164">
        <f>(I_ACQUISTI!M127*I_ACQUISTI!$D127)*(I_ACQUISTI!L180+'M_VENDITE FARMACI CON RICETTA'!L380)</f>
        <v>480</v>
      </c>
      <c r="L251" s="164">
        <f>(I_ACQUISTI!N127*I_ACQUISTI!$D127)*(I_ACQUISTI!M180+'M_VENDITE FARMACI CON RICETTA'!M380)</f>
        <v>480</v>
      </c>
      <c r="M251" s="164">
        <f>(I_ACQUISTI!O127*I_ACQUISTI!$D127)*(I_ACQUISTI!N180+'M_VENDITE FARMACI CON RICETTA'!N380)</f>
        <v>480</v>
      </c>
      <c r="N251" s="164">
        <f>(I_ACQUISTI!P127*I_ACQUISTI!$D127)*(I_ACQUISTI!O180+'M_VENDITE FARMACI CON RICETTA'!O380)</f>
        <v>480</v>
      </c>
      <c r="O251" s="164">
        <f>(I_ACQUISTI!Q127*I_ACQUISTI!$D127)*(I_ACQUISTI!P180+'M_VENDITE FARMACI CON RICETTA'!P380)</f>
        <v>480</v>
      </c>
      <c r="P251" s="164">
        <f>(I_ACQUISTI!R127*I_ACQUISTI!$D127)*(I_ACQUISTI!Q180+'M_VENDITE FARMACI CON RICETTA'!Q380)</f>
        <v>480</v>
      </c>
      <c r="Q251" s="164">
        <f>(I_ACQUISTI!S127*I_ACQUISTI!$D127)*(I_ACQUISTI!R180+'M_VENDITE FARMACI CON RICETTA'!R380)</f>
        <v>480</v>
      </c>
      <c r="R251" s="164">
        <f>(I_ACQUISTI!T127*I_ACQUISTI!$D127)*(I_ACQUISTI!S180+'M_VENDITE FARMACI CON RICETTA'!S380)</f>
        <v>480</v>
      </c>
      <c r="S251" s="164">
        <f>(I_ACQUISTI!U127*I_ACQUISTI!$D127)*(I_ACQUISTI!T180+'M_VENDITE FARMACI CON RICETTA'!T380)</f>
        <v>480</v>
      </c>
      <c r="T251" s="164">
        <f>(I_ACQUISTI!V127*I_ACQUISTI!$D127)*(I_ACQUISTI!U180+'M_VENDITE FARMACI CON RICETTA'!U380)</f>
        <v>480</v>
      </c>
      <c r="U251" s="164">
        <f>(I_ACQUISTI!W127*I_ACQUISTI!$D127)*(I_ACQUISTI!V180+'M_VENDITE FARMACI CON RICETTA'!V380)</f>
        <v>480</v>
      </c>
      <c r="V251" s="164">
        <f>(I_ACQUISTI!X127*I_ACQUISTI!$D127)*(I_ACQUISTI!W180+'M_VENDITE FARMACI CON RICETTA'!W380)</f>
        <v>480</v>
      </c>
      <c r="W251" s="164">
        <f>(I_ACQUISTI!Y127*I_ACQUISTI!$D127)*(I_ACQUISTI!X180+'M_VENDITE FARMACI CON RICETTA'!X380)</f>
        <v>480</v>
      </c>
      <c r="X251" s="164">
        <f>(I_ACQUISTI!Z127*I_ACQUISTI!$D127)*(I_ACQUISTI!Y180+'M_VENDITE FARMACI CON RICETTA'!Y380)</f>
        <v>480</v>
      </c>
      <c r="Y251" s="164">
        <f>(I_ACQUISTI!AA127*I_ACQUISTI!$D127)*(I_ACQUISTI!Z180+'M_VENDITE FARMACI CON RICETTA'!Z380)</f>
        <v>480</v>
      </c>
      <c r="Z251" s="164">
        <f>(I_ACQUISTI!AB127*I_ACQUISTI!$D127)*(I_ACQUISTI!AA180+'M_VENDITE FARMACI CON RICETTA'!AA380)</f>
        <v>480</v>
      </c>
      <c r="AA251" s="164">
        <f>(I_ACQUISTI!AC127*I_ACQUISTI!$D127)*(I_ACQUISTI!AB180+'M_VENDITE FARMACI CON RICETTA'!AB380)</f>
        <v>480</v>
      </c>
      <c r="AB251" s="164">
        <f>(I_ACQUISTI!AD127*I_ACQUISTI!$D127)*(I_ACQUISTI!AC180+'M_VENDITE FARMACI CON RICETTA'!AC380)</f>
        <v>480</v>
      </c>
      <c r="AC251" s="164">
        <f>(I_ACQUISTI!AE127*I_ACQUISTI!$D127)*(I_ACQUISTI!AD180+'M_VENDITE FARMACI CON RICETTA'!AD380)</f>
        <v>480</v>
      </c>
      <c r="AD251" s="164">
        <f>(I_ACQUISTI!AF127*I_ACQUISTI!$D127)*(I_ACQUISTI!AE180+'M_VENDITE FARMACI CON RICETTA'!AE380)</f>
        <v>480</v>
      </c>
      <c r="AE251" s="164">
        <f>(I_ACQUISTI!AG127*I_ACQUISTI!$D127)*(I_ACQUISTI!AF180+'M_VENDITE FARMACI CON RICETTA'!AF380)</f>
        <v>480</v>
      </c>
      <c r="AF251" s="164">
        <f>(I_ACQUISTI!AH127*I_ACQUISTI!$D127)*(I_ACQUISTI!AG180+'M_VENDITE FARMACI CON RICETTA'!AG380)</f>
        <v>480</v>
      </c>
      <c r="AG251" s="164">
        <f>(I_ACQUISTI!AI127*I_ACQUISTI!$D127)*(I_ACQUISTI!AH180+'M_VENDITE FARMACI CON RICETTA'!AH380)</f>
        <v>480</v>
      </c>
      <c r="AH251" s="164">
        <f>(I_ACQUISTI!AJ127*I_ACQUISTI!$D127)*(I_ACQUISTI!AI180+'M_VENDITE FARMACI CON RICETTA'!AI380)</f>
        <v>480</v>
      </c>
      <c r="AI251" s="164">
        <f>(I_ACQUISTI!AK127*I_ACQUISTI!$D127)*(I_ACQUISTI!AJ180+'M_VENDITE FARMACI CON RICETTA'!AJ380)</f>
        <v>480</v>
      </c>
      <c r="AJ251" s="164">
        <f>(I_ACQUISTI!AL127*I_ACQUISTI!$D127)*(I_ACQUISTI!AK180+'M_VENDITE FARMACI CON RICETTA'!AK380)</f>
        <v>480</v>
      </c>
      <c r="AK251" s="164">
        <f>(I_ACQUISTI!AM127*I_ACQUISTI!$D127)*(I_ACQUISTI!AL180+'M_VENDITE FARMACI CON RICETTA'!AL380)</f>
        <v>480</v>
      </c>
      <c r="AL251" s="164">
        <f>(I_ACQUISTI!AN127*I_ACQUISTI!$D127)*(I_ACQUISTI!AM180+'M_VENDITE FARMACI CON RICETTA'!AM380)</f>
        <v>480</v>
      </c>
      <c r="AM251" s="164">
        <f>(I_ACQUISTI!AO127*I_ACQUISTI!$D127)*(I_ACQUISTI!AN180+'M_VENDITE FARMACI CON RICETTA'!AN380)</f>
        <v>480</v>
      </c>
    </row>
    <row r="252" spans="1:39" x14ac:dyDescent="0.25">
      <c r="C252" s="28" t="str">
        <f>+I_ACQUISTI!C128</f>
        <v>Farmaco 7</v>
      </c>
      <c r="D252" s="164">
        <f>(I_ACQUISTI!F128*I_ACQUISTI!$D128)*(I_ACQUISTI!E181+'M_VENDITE FARMACI CON RICETTA'!E381)</f>
        <v>120</v>
      </c>
      <c r="E252" s="164">
        <f>(I_ACQUISTI!G128*I_ACQUISTI!$D128)*(I_ACQUISTI!F181+'M_VENDITE FARMACI CON RICETTA'!F381)</f>
        <v>120</v>
      </c>
      <c r="F252" s="164">
        <f>(I_ACQUISTI!H128*I_ACQUISTI!$D128)*(I_ACQUISTI!G181+'M_VENDITE FARMACI CON RICETTA'!G381)</f>
        <v>120</v>
      </c>
      <c r="G252" s="164">
        <f>(I_ACQUISTI!I128*I_ACQUISTI!$D128)*(I_ACQUISTI!H181+'M_VENDITE FARMACI CON RICETTA'!H381)</f>
        <v>120</v>
      </c>
      <c r="H252" s="164">
        <f>(I_ACQUISTI!J128*I_ACQUISTI!$D128)*(I_ACQUISTI!I181+'M_VENDITE FARMACI CON RICETTA'!I381)</f>
        <v>120</v>
      </c>
      <c r="I252" s="164">
        <f>(I_ACQUISTI!K128*I_ACQUISTI!$D128)*(I_ACQUISTI!J181+'M_VENDITE FARMACI CON RICETTA'!J381)</f>
        <v>120</v>
      </c>
      <c r="J252" s="164">
        <f>(I_ACQUISTI!L128*I_ACQUISTI!$D128)*(I_ACQUISTI!K181+'M_VENDITE FARMACI CON RICETTA'!K381)</f>
        <v>120</v>
      </c>
      <c r="K252" s="164">
        <f>(I_ACQUISTI!M128*I_ACQUISTI!$D128)*(I_ACQUISTI!L181+'M_VENDITE FARMACI CON RICETTA'!L381)</f>
        <v>120</v>
      </c>
      <c r="L252" s="164">
        <f>(I_ACQUISTI!N128*I_ACQUISTI!$D128)*(I_ACQUISTI!M181+'M_VENDITE FARMACI CON RICETTA'!M381)</f>
        <v>120</v>
      </c>
      <c r="M252" s="164">
        <f>(I_ACQUISTI!O128*I_ACQUISTI!$D128)*(I_ACQUISTI!N181+'M_VENDITE FARMACI CON RICETTA'!N381)</f>
        <v>120</v>
      </c>
      <c r="N252" s="164">
        <f>(I_ACQUISTI!P128*I_ACQUISTI!$D128)*(I_ACQUISTI!O181+'M_VENDITE FARMACI CON RICETTA'!O381)</f>
        <v>120</v>
      </c>
      <c r="O252" s="164">
        <f>(I_ACQUISTI!Q128*I_ACQUISTI!$D128)*(I_ACQUISTI!P181+'M_VENDITE FARMACI CON RICETTA'!P381)</f>
        <v>120</v>
      </c>
      <c r="P252" s="164">
        <f>(I_ACQUISTI!R128*I_ACQUISTI!$D128)*(I_ACQUISTI!Q181+'M_VENDITE FARMACI CON RICETTA'!Q381)</f>
        <v>120</v>
      </c>
      <c r="Q252" s="164">
        <f>(I_ACQUISTI!S128*I_ACQUISTI!$D128)*(I_ACQUISTI!R181+'M_VENDITE FARMACI CON RICETTA'!R381)</f>
        <v>120</v>
      </c>
      <c r="R252" s="164">
        <f>(I_ACQUISTI!T128*I_ACQUISTI!$D128)*(I_ACQUISTI!S181+'M_VENDITE FARMACI CON RICETTA'!S381)</f>
        <v>120</v>
      </c>
      <c r="S252" s="164">
        <f>(I_ACQUISTI!U128*I_ACQUISTI!$D128)*(I_ACQUISTI!T181+'M_VENDITE FARMACI CON RICETTA'!T381)</f>
        <v>120</v>
      </c>
      <c r="T252" s="164">
        <f>(I_ACQUISTI!V128*I_ACQUISTI!$D128)*(I_ACQUISTI!U181+'M_VENDITE FARMACI CON RICETTA'!U381)</f>
        <v>120</v>
      </c>
      <c r="U252" s="164">
        <f>(I_ACQUISTI!W128*I_ACQUISTI!$D128)*(I_ACQUISTI!V181+'M_VENDITE FARMACI CON RICETTA'!V381)</f>
        <v>120</v>
      </c>
      <c r="V252" s="164">
        <f>(I_ACQUISTI!X128*I_ACQUISTI!$D128)*(I_ACQUISTI!W181+'M_VENDITE FARMACI CON RICETTA'!W381)</f>
        <v>120</v>
      </c>
      <c r="W252" s="164">
        <f>(I_ACQUISTI!Y128*I_ACQUISTI!$D128)*(I_ACQUISTI!X181+'M_VENDITE FARMACI CON RICETTA'!X381)</f>
        <v>120</v>
      </c>
      <c r="X252" s="164">
        <f>(I_ACQUISTI!Z128*I_ACQUISTI!$D128)*(I_ACQUISTI!Y181+'M_VENDITE FARMACI CON RICETTA'!Y381)</f>
        <v>120</v>
      </c>
      <c r="Y252" s="164">
        <f>(I_ACQUISTI!AA128*I_ACQUISTI!$D128)*(I_ACQUISTI!Z181+'M_VENDITE FARMACI CON RICETTA'!Z381)</f>
        <v>120</v>
      </c>
      <c r="Z252" s="164">
        <f>(I_ACQUISTI!AB128*I_ACQUISTI!$D128)*(I_ACQUISTI!AA181+'M_VENDITE FARMACI CON RICETTA'!AA381)</f>
        <v>120</v>
      </c>
      <c r="AA252" s="164">
        <f>(I_ACQUISTI!AC128*I_ACQUISTI!$D128)*(I_ACQUISTI!AB181+'M_VENDITE FARMACI CON RICETTA'!AB381)</f>
        <v>120</v>
      </c>
      <c r="AB252" s="164">
        <f>(I_ACQUISTI!AD128*I_ACQUISTI!$D128)*(I_ACQUISTI!AC181+'M_VENDITE FARMACI CON RICETTA'!AC381)</f>
        <v>120</v>
      </c>
      <c r="AC252" s="164">
        <f>(I_ACQUISTI!AE128*I_ACQUISTI!$D128)*(I_ACQUISTI!AD181+'M_VENDITE FARMACI CON RICETTA'!AD381)</f>
        <v>120</v>
      </c>
      <c r="AD252" s="164">
        <f>(I_ACQUISTI!AF128*I_ACQUISTI!$D128)*(I_ACQUISTI!AE181+'M_VENDITE FARMACI CON RICETTA'!AE381)</f>
        <v>120</v>
      </c>
      <c r="AE252" s="164">
        <f>(I_ACQUISTI!AG128*I_ACQUISTI!$D128)*(I_ACQUISTI!AF181+'M_VENDITE FARMACI CON RICETTA'!AF381)</f>
        <v>120</v>
      </c>
      <c r="AF252" s="164">
        <f>(I_ACQUISTI!AH128*I_ACQUISTI!$D128)*(I_ACQUISTI!AG181+'M_VENDITE FARMACI CON RICETTA'!AG381)</f>
        <v>120</v>
      </c>
      <c r="AG252" s="164">
        <f>(I_ACQUISTI!AI128*I_ACQUISTI!$D128)*(I_ACQUISTI!AH181+'M_VENDITE FARMACI CON RICETTA'!AH381)</f>
        <v>120</v>
      </c>
      <c r="AH252" s="164">
        <f>(I_ACQUISTI!AJ128*I_ACQUISTI!$D128)*(I_ACQUISTI!AI181+'M_VENDITE FARMACI CON RICETTA'!AI381)</f>
        <v>120</v>
      </c>
      <c r="AI252" s="164">
        <f>(I_ACQUISTI!AK128*I_ACQUISTI!$D128)*(I_ACQUISTI!AJ181+'M_VENDITE FARMACI CON RICETTA'!AJ381)</f>
        <v>120</v>
      </c>
      <c r="AJ252" s="164">
        <f>(I_ACQUISTI!AL128*I_ACQUISTI!$D128)*(I_ACQUISTI!AK181+'M_VENDITE FARMACI CON RICETTA'!AK381)</f>
        <v>120</v>
      </c>
      <c r="AK252" s="164">
        <f>(I_ACQUISTI!AM128*I_ACQUISTI!$D128)*(I_ACQUISTI!AL181+'M_VENDITE FARMACI CON RICETTA'!AL381)</f>
        <v>120</v>
      </c>
      <c r="AL252" s="164">
        <f>(I_ACQUISTI!AN128*I_ACQUISTI!$D128)*(I_ACQUISTI!AM181+'M_VENDITE FARMACI CON RICETTA'!AM381)</f>
        <v>120</v>
      </c>
      <c r="AM252" s="164">
        <f>(I_ACQUISTI!AO128*I_ACQUISTI!$D128)*(I_ACQUISTI!AN181+'M_VENDITE FARMACI CON RICETTA'!AN381)</f>
        <v>120</v>
      </c>
    </row>
    <row r="253" spans="1:39" x14ac:dyDescent="0.25">
      <c r="C253" s="28" t="str">
        <f>+I_ACQUISTI!C129</f>
        <v>Farmaco 8</v>
      </c>
      <c r="D253" s="164">
        <f>(I_ACQUISTI!F129*I_ACQUISTI!$D129)*(I_ACQUISTI!E182+'M_VENDITE FARMACI CON RICETTA'!E382)</f>
        <v>99.000000000000014</v>
      </c>
      <c r="E253" s="164">
        <f>(I_ACQUISTI!G129*I_ACQUISTI!$D129)*(I_ACQUISTI!F182+'M_VENDITE FARMACI CON RICETTA'!F382)</f>
        <v>99.000000000000014</v>
      </c>
      <c r="F253" s="164">
        <f>(I_ACQUISTI!H129*I_ACQUISTI!$D129)*(I_ACQUISTI!G182+'M_VENDITE FARMACI CON RICETTA'!G382)</f>
        <v>99.000000000000014</v>
      </c>
      <c r="G253" s="164">
        <f>(I_ACQUISTI!I129*I_ACQUISTI!$D129)*(I_ACQUISTI!H182+'M_VENDITE FARMACI CON RICETTA'!H382)</f>
        <v>99.000000000000014</v>
      </c>
      <c r="H253" s="164">
        <f>(I_ACQUISTI!J129*I_ACQUISTI!$D129)*(I_ACQUISTI!I182+'M_VENDITE FARMACI CON RICETTA'!I382)</f>
        <v>99.000000000000014</v>
      </c>
      <c r="I253" s="164">
        <f>(I_ACQUISTI!K129*I_ACQUISTI!$D129)*(I_ACQUISTI!J182+'M_VENDITE FARMACI CON RICETTA'!J382)</f>
        <v>99.000000000000014</v>
      </c>
      <c r="J253" s="164">
        <f>(I_ACQUISTI!L129*I_ACQUISTI!$D129)*(I_ACQUISTI!K182+'M_VENDITE FARMACI CON RICETTA'!K382)</f>
        <v>99.000000000000014</v>
      </c>
      <c r="K253" s="164">
        <f>(I_ACQUISTI!M129*I_ACQUISTI!$D129)*(I_ACQUISTI!L182+'M_VENDITE FARMACI CON RICETTA'!L382)</f>
        <v>99.000000000000014</v>
      </c>
      <c r="L253" s="164">
        <f>(I_ACQUISTI!N129*I_ACQUISTI!$D129)*(I_ACQUISTI!M182+'M_VENDITE FARMACI CON RICETTA'!M382)</f>
        <v>99.000000000000014</v>
      </c>
      <c r="M253" s="164">
        <f>(I_ACQUISTI!O129*I_ACQUISTI!$D129)*(I_ACQUISTI!N182+'M_VENDITE FARMACI CON RICETTA'!N382)</f>
        <v>99.000000000000014</v>
      </c>
      <c r="N253" s="164">
        <f>(I_ACQUISTI!P129*I_ACQUISTI!$D129)*(I_ACQUISTI!O182+'M_VENDITE FARMACI CON RICETTA'!O382)</f>
        <v>99.000000000000014</v>
      </c>
      <c r="O253" s="164">
        <f>(I_ACQUISTI!Q129*I_ACQUISTI!$D129)*(I_ACQUISTI!P182+'M_VENDITE FARMACI CON RICETTA'!P382)</f>
        <v>99.000000000000014</v>
      </c>
      <c r="P253" s="164">
        <f>(I_ACQUISTI!R129*I_ACQUISTI!$D129)*(I_ACQUISTI!Q182+'M_VENDITE FARMACI CON RICETTA'!Q382)</f>
        <v>99.000000000000014</v>
      </c>
      <c r="Q253" s="164">
        <f>(I_ACQUISTI!S129*I_ACQUISTI!$D129)*(I_ACQUISTI!R182+'M_VENDITE FARMACI CON RICETTA'!R382)</f>
        <v>99.000000000000014</v>
      </c>
      <c r="R253" s="164">
        <f>(I_ACQUISTI!T129*I_ACQUISTI!$D129)*(I_ACQUISTI!S182+'M_VENDITE FARMACI CON RICETTA'!S382)</f>
        <v>99.000000000000014</v>
      </c>
      <c r="S253" s="164">
        <f>(I_ACQUISTI!U129*I_ACQUISTI!$D129)*(I_ACQUISTI!T182+'M_VENDITE FARMACI CON RICETTA'!T382)</f>
        <v>99.000000000000014</v>
      </c>
      <c r="T253" s="164">
        <f>(I_ACQUISTI!V129*I_ACQUISTI!$D129)*(I_ACQUISTI!U182+'M_VENDITE FARMACI CON RICETTA'!U382)</f>
        <v>99.000000000000014</v>
      </c>
      <c r="U253" s="164">
        <f>(I_ACQUISTI!W129*I_ACQUISTI!$D129)*(I_ACQUISTI!V182+'M_VENDITE FARMACI CON RICETTA'!V382)</f>
        <v>99.000000000000014</v>
      </c>
      <c r="V253" s="164">
        <f>(I_ACQUISTI!X129*I_ACQUISTI!$D129)*(I_ACQUISTI!W182+'M_VENDITE FARMACI CON RICETTA'!W382)</f>
        <v>99.000000000000014</v>
      </c>
      <c r="W253" s="164">
        <f>(I_ACQUISTI!Y129*I_ACQUISTI!$D129)*(I_ACQUISTI!X182+'M_VENDITE FARMACI CON RICETTA'!X382)</f>
        <v>99.000000000000014</v>
      </c>
      <c r="X253" s="164">
        <f>(I_ACQUISTI!Z129*I_ACQUISTI!$D129)*(I_ACQUISTI!Y182+'M_VENDITE FARMACI CON RICETTA'!Y382)</f>
        <v>99.000000000000014</v>
      </c>
      <c r="Y253" s="164">
        <f>(I_ACQUISTI!AA129*I_ACQUISTI!$D129)*(I_ACQUISTI!Z182+'M_VENDITE FARMACI CON RICETTA'!Z382)</f>
        <v>99.000000000000014</v>
      </c>
      <c r="Z253" s="164">
        <f>(I_ACQUISTI!AB129*I_ACQUISTI!$D129)*(I_ACQUISTI!AA182+'M_VENDITE FARMACI CON RICETTA'!AA382)</f>
        <v>99.000000000000014</v>
      </c>
      <c r="AA253" s="164">
        <f>(I_ACQUISTI!AC129*I_ACQUISTI!$D129)*(I_ACQUISTI!AB182+'M_VENDITE FARMACI CON RICETTA'!AB382)</f>
        <v>99.000000000000014</v>
      </c>
      <c r="AB253" s="164">
        <f>(I_ACQUISTI!AD129*I_ACQUISTI!$D129)*(I_ACQUISTI!AC182+'M_VENDITE FARMACI CON RICETTA'!AC382)</f>
        <v>99.000000000000014</v>
      </c>
      <c r="AC253" s="164">
        <f>(I_ACQUISTI!AE129*I_ACQUISTI!$D129)*(I_ACQUISTI!AD182+'M_VENDITE FARMACI CON RICETTA'!AD382)</f>
        <v>99.000000000000014</v>
      </c>
      <c r="AD253" s="164">
        <f>(I_ACQUISTI!AF129*I_ACQUISTI!$D129)*(I_ACQUISTI!AE182+'M_VENDITE FARMACI CON RICETTA'!AE382)</f>
        <v>99.000000000000014</v>
      </c>
      <c r="AE253" s="164">
        <f>(I_ACQUISTI!AG129*I_ACQUISTI!$D129)*(I_ACQUISTI!AF182+'M_VENDITE FARMACI CON RICETTA'!AF382)</f>
        <v>99.000000000000014</v>
      </c>
      <c r="AF253" s="164">
        <f>(I_ACQUISTI!AH129*I_ACQUISTI!$D129)*(I_ACQUISTI!AG182+'M_VENDITE FARMACI CON RICETTA'!AG382)</f>
        <v>99.000000000000014</v>
      </c>
      <c r="AG253" s="164">
        <f>(I_ACQUISTI!AI129*I_ACQUISTI!$D129)*(I_ACQUISTI!AH182+'M_VENDITE FARMACI CON RICETTA'!AH382)</f>
        <v>99.000000000000014</v>
      </c>
      <c r="AH253" s="164">
        <f>(I_ACQUISTI!AJ129*I_ACQUISTI!$D129)*(I_ACQUISTI!AI182+'M_VENDITE FARMACI CON RICETTA'!AI382)</f>
        <v>99.000000000000014</v>
      </c>
      <c r="AI253" s="164">
        <f>(I_ACQUISTI!AK129*I_ACQUISTI!$D129)*(I_ACQUISTI!AJ182+'M_VENDITE FARMACI CON RICETTA'!AJ382)</f>
        <v>99.000000000000014</v>
      </c>
      <c r="AJ253" s="164">
        <f>(I_ACQUISTI!AL129*I_ACQUISTI!$D129)*(I_ACQUISTI!AK182+'M_VENDITE FARMACI CON RICETTA'!AK382)</f>
        <v>99.000000000000014</v>
      </c>
      <c r="AK253" s="164">
        <f>(I_ACQUISTI!AM129*I_ACQUISTI!$D129)*(I_ACQUISTI!AL182+'M_VENDITE FARMACI CON RICETTA'!AL382)</f>
        <v>99.000000000000014</v>
      </c>
      <c r="AL253" s="164">
        <f>(I_ACQUISTI!AN129*I_ACQUISTI!$D129)*(I_ACQUISTI!AM182+'M_VENDITE FARMACI CON RICETTA'!AM382)</f>
        <v>99.000000000000014</v>
      </c>
      <c r="AM253" s="164">
        <f>(I_ACQUISTI!AO129*I_ACQUISTI!$D129)*(I_ACQUISTI!AN182+'M_VENDITE FARMACI CON RICETTA'!AN382)</f>
        <v>99.000000000000014</v>
      </c>
    </row>
    <row r="254" spans="1:39" x14ac:dyDescent="0.25">
      <c r="C254" s="28" t="str">
        <f>+I_ACQUISTI!C130</f>
        <v>Farmaco 9</v>
      </c>
      <c r="D254" s="164">
        <f>(I_ACQUISTI!F130*I_ACQUISTI!$D130)*(I_ACQUISTI!E183+'M_VENDITE FARMACI CON RICETTA'!E383)</f>
        <v>122.2</v>
      </c>
      <c r="E254" s="164">
        <f>(I_ACQUISTI!G130*I_ACQUISTI!$D130)*(I_ACQUISTI!F183+'M_VENDITE FARMACI CON RICETTA'!F383)</f>
        <v>122.2</v>
      </c>
      <c r="F254" s="164">
        <f>(I_ACQUISTI!H130*I_ACQUISTI!$D130)*(I_ACQUISTI!G183+'M_VENDITE FARMACI CON RICETTA'!G383)</f>
        <v>122.2</v>
      </c>
      <c r="G254" s="164">
        <f>(I_ACQUISTI!I130*I_ACQUISTI!$D130)*(I_ACQUISTI!H183+'M_VENDITE FARMACI CON RICETTA'!H383)</f>
        <v>122.2</v>
      </c>
      <c r="H254" s="164">
        <f>(I_ACQUISTI!J130*I_ACQUISTI!$D130)*(I_ACQUISTI!I183+'M_VENDITE FARMACI CON RICETTA'!I383)</f>
        <v>122.2</v>
      </c>
      <c r="I254" s="164">
        <f>(I_ACQUISTI!K130*I_ACQUISTI!$D130)*(I_ACQUISTI!J183+'M_VENDITE FARMACI CON RICETTA'!J383)</f>
        <v>122.2</v>
      </c>
      <c r="J254" s="164">
        <f>(I_ACQUISTI!L130*I_ACQUISTI!$D130)*(I_ACQUISTI!K183+'M_VENDITE FARMACI CON RICETTA'!K383)</f>
        <v>122.2</v>
      </c>
      <c r="K254" s="164">
        <f>(I_ACQUISTI!M130*I_ACQUISTI!$D130)*(I_ACQUISTI!L183+'M_VENDITE FARMACI CON RICETTA'!L383)</f>
        <v>122.2</v>
      </c>
      <c r="L254" s="164">
        <f>(I_ACQUISTI!N130*I_ACQUISTI!$D130)*(I_ACQUISTI!M183+'M_VENDITE FARMACI CON RICETTA'!M383)</f>
        <v>122.2</v>
      </c>
      <c r="M254" s="164">
        <f>(I_ACQUISTI!O130*I_ACQUISTI!$D130)*(I_ACQUISTI!N183+'M_VENDITE FARMACI CON RICETTA'!N383)</f>
        <v>122.2</v>
      </c>
      <c r="N254" s="164">
        <f>(I_ACQUISTI!P130*I_ACQUISTI!$D130)*(I_ACQUISTI!O183+'M_VENDITE FARMACI CON RICETTA'!O383)</f>
        <v>122.2</v>
      </c>
      <c r="O254" s="164">
        <f>(I_ACQUISTI!Q130*I_ACQUISTI!$D130)*(I_ACQUISTI!P183+'M_VENDITE FARMACI CON RICETTA'!P383)</f>
        <v>122.2</v>
      </c>
      <c r="P254" s="164">
        <f>(I_ACQUISTI!R130*I_ACQUISTI!$D130)*(I_ACQUISTI!Q183+'M_VENDITE FARMACI CON RICETTA'!Q383)</f>
        <v>122.2</v>
      </c>
      <c r="Q254" s="164">
        <f>(I_ACQUISTI!S130*I_ACQUISTI!$D130)*(I_ACQUISTI!R183+'M_VENDITE FARMACI CON RICETTA'!R383)</f>
        <v>122.2</v>
      </c>
      <c r="R254" s="164">
        <f>(I_ACQUISTI!T130*I_ACQUISTI!$D130)*(I_ACQUISTI!S183+'M_VENDITE FARMACI CON RICETTA'!S383)</f>
        <v>122.2</v>
      </c>
      <c r="S254" s="164">
        <f>(I_ACQUISTI!U130*I_ACQUISTI!$D130)*(I_ACQUISTI!T183+'M_VENDITE FARMACI CON RICETTA'!T383)</f>
        <v>122.2</v>
      </c>
      <c r="T254" s="164">
        <f>(I_ACQUISTI!V130*I_ACQUISTI!$D130)*(I_ACQUISTI!U183+'M_VENDITE FARMACI CON RICETTA'!U383)</f>
        <v>122.2</v>
      </c>
      <c r="U254" s="164">
        <f>(I_ACQUISTI!W130*I_ACQUISTI!$D130)*(I_ACQUISTI!V183+'M_VENDITE FARMACI CON RICETTA'!V383)</f>
        <v>122.2</v>
      </c>
      <c r="V254" s="164">
        <f>(I_ACQUISTI!X130*I_ACQUISTI!$D130)*(I_ACQUISTI!W183+'M_VENDITE FARMACI CON RICETTA'!W383)</f>
        <v>122.2</v>
      </c>
      <c r="W254" s="164">
        <f>(I_ACQUISTI!Y130*I_ACQUISTI!$D130)*(I_ACQUISTI!X183+'M_VENDITE FARMACI CON RICETTA'!X383)</f>
        <v>122.2</v>
      </c>
      <c r="X254" s="164">
        <f>(I_ACQUISTI!Z130*I_ACQUISTI!$D130)*(I_ACQUISTI!Y183+'M_VENDITE FARMACI CON RICETTA'!Y383)</f>
        <v>122.2</v>
      </c>
      <c r="Y254" s="164">
        <f>(I_ACQUISTI!AA130*I_ACQUISTI!$D130)*(I_ACQUISTI!Z183+'M_VENDITE FARMACI CON RICETTA'!Z383)</f>
        <v>122.2</v>
      </c>
      <c r="Z254" s="164">
        <f>(I_ACQUISTI!AB130*I_ACQUISTI!$D130)*(I_ACQUISTI!AA183+'M_VENDITE FARMACI CON RICETTA'!AA383)</f>
        <v>122.2</v>
      </c>
      <c r="AA254" s="164">
        <f>(I_ACQUISTI!AC130*I_ACQUISTI!$D130)*(I_ACQUISTI!AB183+'M_VENDITE FARMACI CON RICETTA'!AB383)</f>
        <v>122.2</v>
      </c>
      <c r="AB254" s="164">
        <f>(I_ACQUISTI!AD130*I_ACQUISTI!$D130)*(I_ACQUISTI!AC183+'M_VENDITE FARMACI CON RICETTA'!AC383)</f>
        <v>122.2</v>
      </c>
      <c r="AC254" s="164">
        <f>(I_ACQUISTI!AE130*I_ACQUISTI!$D130)*(I_ACQUISTI!AD183+'M_VENDITE FARMACI CON RICETTA'!AD383)</f>
        <v>122.2</v>
      </c>
      <c r="AD254" s="164">
        <f>(I_ACQUISTI!AF130*I_ACQUISTI!$D130)*(I_ACQUISTI!AE183+'M_VENDITE FARMACI CON RICETTA'!AE383)</f>
        <v>122.2</v>
      </c>
      <c r="AE254" s="164">
        <f>(I_ACQUISTI!AG130*I_ACQUISTI!$D130)*(I_ACQUISTI!AF183+'M_VENDITE FARMACI CON RICETTA'!AF383)</f>
        <v>122.2</v>
      </c>
      <c r="AF254" s="164">
        <f>(I_ACQUISTI!AH130*I_ACQUISTI!$D130)*(I_ACQUISTI!AG183+'M_VENDITE FARMACI CON RICETTA'!AG383)</f>
        <v>122.2</v>
      </c>
      <c r="AG254" s="164">
        <f>(I_ACQUISTI!AI130*I_ACQUISTI!$D130)*(I_ACQUISTI!AH183+'M_VENDITE FARMACI CON RICETTA'!AH383)</f>
        <v>122.2</v>
      </c>
      <c r="AH254" s="164">
        <f>(I_ACQUISTI!AJ130*I_ACQUISTI!$D130)*(I_ACQUISTI!AI183+'M_VENDITE FARMACI CON RICETTA'!AI383)</f>
        <v>122.2</v>
      </c>
      <c r="AI254" s="164">
        <f>(I_ACQUISTI!AK130*I_ACQUISTI!$D130)*(I_ACQUISTI!AJ183+'M_VENDITE FARMACI CON RICETTA'!AJ383)</f>
        <v>122.2</v>
      </c>
      <c r="AJ254" s="164">
        <f>(I_ACQUISTI!AL130*I_ACQUISTI!$D130)*(I_ACQUISTI!AK183+'M_VENDITE FARMACI CON RICETTA'!AK383)</f>
        <v>122.2</v>
      </c>
      <c r="AK254" s="164">
        <f>(I_ACQUISTI!AM130*I_ACQUISTI!$D130)*(I_ACQUISTI!AL183+'M_VENDITE FARMACI CON RICETTA'!AL383)</f>
        <v>122.2</v>
      </c>
      <c r="AL254" s="164">
        <f>(I_ACQUISTI!AN130*I_ACQUISTI!$D130)*(I_ACQUISTI!AM183+'M_VENDITE FARMACI CON RICETTA'!AM383)</f>
        <v>122.2</v>
      </c>
      <c r="AM254" s="164">
        <f>(I_ACQUISTI!AO130*I_ACQUISTI!$D130)*(I_ACQUISTI!AN183+'M_VENDITE FARMACI CON RICETTA'!AN383)</f>
        <v>122.2</v>
      </c>
    </row>
    <row r="255" spans="1:39" x14ac:dyDescent="0.25">
      <c r="C255" s="28" t="str">
        <f>+I_ACQUISTI!C131</f>
        <v>Farmaco 10</v>
      </c>
      <c r="D255" s="164">
        <f>(I_ACQUISTI!F131*I_ACQUISTI!$D131)*(I_ACQUISTI!E184+'M_VENDITE FARMACI CON RICETTA'!E384)</f>
        <v>240</v>
      </c>
      <c r="E255" s="164">
        <f>(I_ACQUISTI!G131*I_ACQUISTI!$D131)*(I_ACQUISTI!F184+'M_VENDITE FARMACI CON RICETTA'!F384)</f>
        <v>240</v>
      </c>
      <c r="F255" s="164">
        <f>(I_ACQUISTI!H131*I_ACQUISTI!$D131)*(I_ACQUISTI!G184+'M_VENDITE FARMACI CON RICETTA'!G384)</f>
        <v>240</v>
      </c>
      <c r="G255" s="164">
        <f>(I_ACQUISTI!I131*I_ACQUISTI!$D131)*(I_ACQUISTI!H184+'M_VENDITE FARMACI CON RICETTA'!H384)</f>
        <v>240</v>
      </c>
      <c r="H255" s="164">
        <f>(I_ACQUISTI!J131*I_ACQUISTI!$D131)*(I_ACQUISTI!I184+'M_VENDITE FARMACI CON RICETTA'!I384)</f>
        <v>240</v>
      </c>
      <c r="I255" s="164">
        <f>(I_ACQUISTI!K131*I_ACQUISTI!$D131)*(I_ACQUISTI!J184+'M_VENDITE FARMACI CON RICETTA'!J384)</f>
        <v>240</v>
      </c>
      <c r="J255" s="164">
        <f>(I_ACQUISTI!L131*I_ACQUISTI!$D131)*(I_ACQUISTI!K184+'M_VENDITE FARMACI CON RICETTA'!K384)</f>
        <v>240</v>
      </c>
      <c r="K255" s="164">
        <f>(I_ACQUISTI!M131*I_ACQUISTI!$D131)*(I_ACQUISTI!L184+'M_VENDITE FARMACI CON RICETTA'!L384)</f>
        <v>240</v>
      </c>
      <c r="L255" s="164">
        <f>(I_ACQUISTI!N131*I_ACQUISTI!$D131)*(I_ACQUISTI!M184+'M_VENDITE FARMACI CON RICETTA'!M384)</f>
        <v>240</v>
      </c>
      <c r="M255" s="164">
        <f>(I_ACQUISTI!O131*I_ACQUISTI!$D131)*(I_ACQUISTI!N184+'M_VENDITE FARMACI CON RICETTA'!N384)</f>
        <v>240</v>
      </c>
      <c r="N255" s="164">
        <f>(I_ACQUISTI!P131*I_ACQUISTI!$D131)*(I_ACQUISTI!O184+'M_VENDITE FARMACI CON RICETTA'!O384)</f>
        <v>240</v>
      </c>
      <c r="O255" s="164">
        <f>(I_ACQUISTI!Q131*I_ACQUISTI!$D131)*(I_ACQUISTI!P184+'M_VENDITE FARMACI CON RICETTA'!P384)</f>
        <v>240</v>
      </c>
      <c r="P255" s="164">
        <f>(I_ACQUISTI!R131*I_ACQUISTI!$D131)*(I_ACQUISTI!Q184+'M_VENDITE FARMACI CON RICETTA'!Q384)</f>
        <v>240</v>
      </c>
      <c r="Q255" s="164">
        <f>(I_ACQUISTI!S131*I_ACQUISTI!$D131)*(I_ACQUISTI!R184+'M_VENDITE FARMACI CON RICETTA'!R384)</f>
        <v>240</v>
      </c>
      <c r="R255" s="164">
        <f>(I_ACQUISTI!T131*I_ACQUISTI!$D131)*(I_ACQUISTI!S184+'M_VENDITE FARMACI CON RICETTA'!S384)</f>
        <v>240</v>
      </c>
      <c r="S255" s="164">
        <f>(I_ACQUISTI!U131*I_ACQUISTI!$D131)*(I_ACQUISTI!T184+'M_VENDITE FARMACI CON RICETTA'!T384)</f>
        <v>240</v>
      </c>
      <c r="T255" s="164">
        <f>(I_ACQUISTI!V131*I_ACQUISTI!$D131)*(I_ACQUISTI!U184+'M_VENDITE FARMACI CON RICETTA'!U384)</f>
        <v>240</v>
      </c>
      <c r="U255" s="164">
        <f>(I_ACQUISTI!W131*I_ACQUISTI!$D131)*(I_ACQUISTI!V184+'M_VENDITE FARMACI CON RICETTA'!V384)</f>
        <v>240</v>
      </c>
      <c r="V255" s="164">
        <f>(I_ACQUISTI!X131*I_ACQUISTI!$D131)*(I_ACQUISTI!W184+'M_VENDITE FARMACI CON RICETTA'!W384)</f>
        <v>240</v>
      </c>
      <c r="W255" s="164">
        <f>(I_ACQUISTI!Y131*I_ACQUISTI!$D131)*(I_ACQUISTI!X184+'M_VENDITE FARMACI CON RICETTA'!X384)</f>
        <v>240</v>
      </c>
      <c r="X255" s="164">
        <f>(I_ACQUISTI!Z131*I_ACQUISTI!$D131)*(I_ACQUISTI!Y184+'M_VENDITE FARMACI CON RICETTA'!Y384)</f>
        <v>240</v>
      </c>
      <c r="Y255" s="164">
        <f>(I_ACQUISTI!AA131*I_ACQUISTI!$D131)*(I_ACQUISTI!Z184+'M_VENDITE FARMACI CON RICETTA'!Z384)</f>
        <v>240</v>
      </c>
      <c r="Z255" s="164">
        <f>(I_ACQUISTI!AB131*I_ACQUISTI!$D131)*(I_ACQUISTI!AA184+'M_VENDITE FARMACI CON RICETTA'!AA384)</f>
        <v>240</v>
      </c>
      <c r="AA255" s="164">
        <f>(I_ACQUISTI!AC131*I_ACQUISTI!$D131)*(I_ACQUISTI!AB184+'M_VENDITE FARMACI CON RICETTA'!AB384)</f>
        <v>240</v>
      </c>
      <c r="AB255" s="164">
        <f>(I_ACQUISTI!AD131*I_ACQUISTI!$D131)*(I_ACQUISTI!AC184+'M_VENDITE FARMACI CON RICETTA'!AC384)</f>
        <v>240</v>
      </c>
      <c r="AC255" s="164">
        <f>(I_ACQUISTI!AE131*I_ACQUISTI!$D131)*(I_ACQUISTI!AD184+'M_VENDITE FARMACI CON RICETTA'!AD384)</f>
        <v>240</v>
      </c>
      <c r="AD255" s="164">
        <f>(I_ACQUISTI!AF131*I_ACQUISTI!$D131)*(I_ACQUISTI!AE184+'M_VENDITE FARMACI CON RICETTA'!AE384)</f>
        <v>240</v>
      </c>
      <c r="AE255" s="164">
        <f>(I_ACQUISTI!AG131*I_ACQUISTI!$D131)*(I_ACQUISTI!AF184+'M_VENDITE FARMACI CON RICETTA'!AF384)</f>
        <v>240</v>
      </c>
      <c r="AF255" s="164">
        <f>(I_ACQUISTI!AH131*I_ACQUISTI!$D131)*(I_ACQUISTI!AG184+'M_VENDITE FARMACI CON RICETTA'!AG384)</f>
        <v>240</v>
      </c>
      <c r="AG255" s="164">
        <f>(I_ACQUISTI!AI131*I_ACQUISTI!$D131)*(I_ACQUISTI!AH184+'M_VENDITE FARMACI CON RICETTA'!AH384)</f>
        <v>240</v>
      </c>
      <c r="AH255" s="164">
        <f>(I_ACQUISTI!AJ131*I_ACQUISTI!$D131)*(I_ACQUISTI!AI184+'M_VENDITE FARMACI CON RICETTA'!AI384)</f>
        <v>240</v>
      </c>
      <c r="AI255" s="164">
        <f>(I_ACQUISTI!AK131*I_ACQUISTI!$D131)*(I_ACQUISTI!AJ184+'M_VENDITE FARMACI CON RICETTA'!AJ384)</f>
        <v>240</v>
      </c>
      <c r="AJ255" s="164">
        <f>(I_ACQUISTI!AL131*I_ACQUISTI!$D131)*(I_ACQUISTI!AK184+'M_VENDITE FARMACI CON RICETTA'!AK384)</f>
        <v>240</v>
      </c>
      <c r="AK255" s="164">
        <f>(I_ACQUISTI!AM131*I_ACQUISTI!$D131)*(I_ACQUISTI!AL184+'M_VENDITE FARMACI CON RICETTA'!AL384)</f>
        <v>240</v>
      </c>
      <c r="AL255" s="164">
        <f>(I_ACQUISTI!AN131*I_ACQUISTI!$D131)*(I_ACQUISTI!AM184+'M_VENDITE FARMACI CON RICETTA'!AM384)</f>
        <v>240</v>
      </c>
      <c r="AM255" s="164">
        <f>(I_ACQUISTI!AO131*I_ACQUISTI!$D131)*(I_ACQUISTI!AN184+'M_VENDITE FARMACI CON RICETTA'!AN384)</f>
        <v>240</v>
      </c>
    </row>
    <row r="256" spans="1:39" x14ac:dyDescent="0.25">
      <c r="C256" s="28" t="str">
        <f>+I_ACQUISTI!C132</f>
        <v>Farmaco 11</v>
      </c>
      <c r="D256" s="164">
        <f>(I_ACQUISTI!F132*I_ACQUISTI!$D132)*(I_ACQUISTI!E185+'M_VENDITE FARMACI CON RICETTA'!E385)</f>
        <v>128</v>
      </c>
      <c r="E256" s="164">
        <f>(I_ACQUISTI!G132*I_ACQUISTI!$D132)*(I_ACQUISTI!F185+'M_VENDITE FARMACI CON RICETTA'!F385)</f>
        <v>128</v>
      </c>
      <c r="F256" s="164">
        <f>(I_ACQUISTI!H132*I_ACQUISTI!$D132)*(I_ACQUISTI!G185+'M_VENDITE FARMACI CON RICETTA'!G385)</f>
        <v>128</v>
      </c>
      <c r="G256" s="164">
        <f>(I_ACQUISTI!I132*I_ACQUISTI!$D132)*(I_ACQUISTI!H185+'M_VENDITE FARMACI CON RICETTA'!H385)</f>
        <v>128</v>
      </c>
      <c r="H256" s="164">
        <f>(I_ACQUISTI!J132*I_ACQUISTI!$D132)*(I_ACQUISTI!I185+'M_VENDITE FARMACI CON RICETTA'!I385)</f>
        <v>128</v>
      </c>
      <c r="I256" s="164">
        <f>(I_ACQUISTI!K132*I_ACQUISTI!$D132)*(I_ACQUISTI!J185+'M_VENDITE FARMACI CON RICETTA'!J385)</f>
        <v>128</v>
      </c>
      <c r="J256" s="164">
        <f>(I_ACQUISTI!L132*I_ACQUISTI!$D132)*(I_ACQUISTI!K185+'M_VENDITE FARMACI CON RICETTA'!K385)</f>
        <v>128</v>
      </c>
      <c r="K256" s="164">
        <f>(I_ACQUISTI!M132*I_ACQUISTI!$D132)*(I_ACQUISTI!L185+'M_VENDITE FARMACI CON RICETTA'!L385)</f>
        <v>128</v>
      </c>
      <c r="L256" s="164">
        <f>(I_ACQUISTI!N132*I_ACQUISTI!$D132)*(I_ACQUISTI!M185+'M_VENDITE FARMACI CON RICETTA'!M385)</f>
        <v>128</v>
      </c>
      <c r="M256" s="164">
        <f>(I_ACQUISTI!O132*I_ACQUISTI!$D132)*(I_ACQUISTI!N185+'M_VENDITE FARMACI CON RICETTA'!N385)</f>
        <v>128</v>
      </c>
      <c r="N256" s="164">
        <f>(I_ACQUISTI!P132*I_ACQUISTI!$D132)*(I_ACQUISTI!O185+'M_VENDITE FARMACI CON RICETTA'!O385)</f>
        <v>128</v>
      </c>
      <c r="O256" s="164">
        <f>(I_ACQUISTI!Q132*I_ACQUISTI!$D132)*(I_ACQUISTI!P185+'M_VENDITE FARMACI CON RICETTA'!P385)</f>
        <v>128</v>
      </c>
      <c r="P256" s="164">
        <f>(I_ACQUISTI!R132*I_ACQUISTI!$D132)*(I_ACQUISTI!Q185+'M_VENDITE FARMACI CON RICETTA'!Q385)</f>
        <v>128</v>
      </c>
      <c r="Q256" s="164">
        <f>(I_ACQUISTI!S132*I_ACQUISTI!$D132)*(I_ACQUISTI!R185+'M_VENDITE FARMACI CON RICETTA'!R385)</f>
        <v>128</v>
      </c>
      <c r="R256" s="164">
        <f>(I_ACQUISTI!T132*I_ACQUISTI!$D132)*(I_ACQUISTI!S185+'M_VENDITE FARMACI CON RICETTA'!S385)</f>
        <v>128</v>
      </c>
      <c r="S256" s="164">
        <f>(I_ACQUISTI!U132*I_ACQUISTI!$D132)*(I_ACQUISTI!T185+'M_VENDITE FARMACI CON RICETTA'!T385)</f>
        <v>128</v>
      </c>
      <c r="T256" s="164">
        <f>(I_ACQUISTI!V132*I_ACQUISTI!$D132)*(I_ACQUISTI!U185+'M_VENDITE FARMACI CON RICETTA'!U385)</f>
        <v>128</v>
      </c>
      <c r="U256" s="164">
        <f>(I_ACQUISTI!W132*I_ACQUISTI!$D132)*(I_ACQUISTI!V185+'M_VENDITE FARMACI CON RICETTA'!V385)</f>
        <v>128</v>
      </c>
      <c r="V256" s="164">
        <f>(I_ACQUISTI!X132*I_ACQUISTI!$D132)*(I_ACQUISTI!W185+'M_VENDITE FARMACI CON RICETTA'!W385)</f>
        <v>128</v>
      </c>
      <c r="W256" s="164">
        <f>(I_ACQUISTI!Y132*I_ACQUISTI!$D132)*(I_ACQUISTI!X185+'M_VENDITE FARMACI CON RICETTA'!X385)</f>
        <v>128</v>
      </c>
      <c r="X256" s="164">
        <f>(I_ACQUISTI!Z132*I_ACQUISTI!$D132)*(I_ACQUISTI!Y185+'M_VENDITE FARMACI CON RICETTA'!Y385)</f>
        <v>128</v>
      </c>
      <c r="Y256" s="164">
        <f>(I_ACQUISTI!AA132*I_ACQUISTI!$D132)*(I_ACQUISTI!Z185+'M_VENDITE FARMACI CON RICETTA'!Z385)</f>
        <v>128</v>
      </c>
      <c r="Z256" s="164">
        <f>(I_ACQUISTI!AB132*I_ACQUISTI!$D132)*(I_ACQUISTI!AA185+'M_VENDITE FARMACI CON RICETTA'!AA385)</f>
        <v>128</v>
      </c>
      <c r="AA256" s="164">
        <f>(I_ACQUISTI!AC132*I_ACQUISTI!$D132)*(I_ACQUISTI!AB185+'M_VENDITE FARMACI CON RICETTA'!AB385)</f>
        <v>128</v>
      </c>
      <c r="AB256" s="164">
        <f>(I_ACQUISTI!AD132*I_ACQUISTI!$D132)*(I_ACQUISTI!AC185+'M_VENDITE FARMACI CON RICETTA'!AC385)</f>
        <v>128</v>
      </c>
      <c r="AC256" s="164">
        <f>(I_ACQUISTI!AE132*I_ACQUISTI!$D132)*(I_ACQUISTI!AD185+'M_VENDITE FARMACI CON RICETTA'!AD385)</f>
        <v>128</v>
      </c>
      <c r="AD256" s="164">
        <f>(I_ACQUISTI!AF132*I_ACQUISTI!$D132)*(I_ACQUISTI!AE185+'M_VENDITE FARMACI CON RICETTA'!AE385)</f>
        <v>128</v>
      </c>
      <c r="AE256" s="164">
        <f>(I_ACQUISTI!AG132*I_ACQUISTI!$D132)*(I_ACQUISTI!AF185+'M_VENDITE FARMACI CON RICETTA'!AF385)</f>
        <v>128</v>
      </c>
      <c r="AF256" s="164">
        <f>(I_ACQUISTI!AH132*I_ACQUISTI!$D132)*(I_ACQUISTI!AG185+'M_VENDITE FARMACI CON RICETTA'!AG385)</f>
        <v>128</v>
      </c>
      <c r="AG256" s="164">
        <f>(I_ACQUISTI!AI132*I_ACQUISTI!$D132)*(I_ACQUISTI!AH185+'M_VENDITE FARMACI CON RICETTA'!AH385)</f>
        <v>128</v>
      </c>
      <c r="AH256" s="164">
        <f>(I_ACQUISTI!AJ132*I_ACQUISTI!$D132)*(I_ACQUISTI!AI185+'M_VENDITE FARMACI CON RICETTA'!AI385)</f>
        <v>128</v>
      </c>
      <c r="AI256" s="164">
        <f>(I_ACQUISTI!AK132*I_ACQUISTI!$D132)*(I_ACQUISTI!AJ185+'M_VENDITE FARMACI CON RICETTA'!AJ385)</f>
        <v>128</v>
      </c>
      <c r="AJ256" s="164">
        <f>(I_ACQUISTI!AL132*I_ACQUISTI!$D132)*(I_ACQUISTI!AK185+'M_VENDITE FARMACI CON RICETTA'!AK385)</f>
        <v>128</v>
      </c>
      <c r="AK256" s="164">
        <f>(I_ACQUISTI!AM132*I_ACQUISTI!$D132)*(I_ACQUISTI!AL185+'M_VENDITE FARMACI CON RICETTA'!AL385)</f>
        <v>128</v>
      </c>
      <c r="AL256" s="164">
        <f>(I_ACQUISTI!AN132*I_ACQUISTI!$D132)*(I_ACQUISTI!AM185+'M_VENDITE FARMACI CON RICETTA'!AM385)</f>
        <v>128</v>
      </c>
      <c r="AM256" s="164">
        <f>(I_ACQUISTI!AO132*I_ACQUISTI!$D132)*(I_ACQUISTI!AN185+'M_VENDITE FARMACI CON RICETTA'!AN385)</f>
        <v>128</v>
      </c>
    </row>
    <row r="257" spans="3:39" x14ac:dyDescent="0.25">
      <c r="C257" s="28" t="str">
        <f>+I_ACQUISTI!C133</f>
        <v>Farmaco 12</v>
      </c>
      <c r="D257" s="164">
        <f>(I_ACQUISTI!F133*I_ACQUISTI!$D133)*(I_ACQUISTI!E186+'M_VENDITE FARMACI CON RICETTA'!E386)</f>
        <v>56.000000000000007</v>
      </c>
      <c r="E257" s="164">
        <f>(I_ACQUISTI!G133*I_ACQUISTI!$D133)*(I_ACQUISTI!F186+'M_VENDITE FARMACI CON RICETTA'!F386)</f>
        <v>56.000000000000007</v>
      </c>
      <c r="F257" s="164">
        <f>(I_ACQUISTI!H133*I_ACQUISTI!$D133)*(I_ACQUISTI!G186+'M_VENDITE FARMACI CON RICETTA'!G386)</f>
        <v>56.000000000000007</v>
      </c>
      <c r="G257" s="164">
        <f>(I_ACQUISTI!I133*I_ACQUISTI!$D133)*(I_ACQUISTI!H186+'M_VENDITE FARMACI CON RICETTA'!H386)</f>
        <v>56.000000000000007</v>
      </c>
      <c r="H257" s="164">
        <f>(I_ACQUISTI!J133*I_ACQUISTI!$D133)*(I_ACQUISTI!I186+'M_VENDITE FARMACI CON RICETTA'!I386)</f>
        <v>56.000000000000007</v>
      </c>
      <c r="I257" s="164">
        <f>(I_ACQUISTI!K133*I_ACQUISTI!$D133)*(I_ACQUISTI!J186+'M_VENDITE FARMACI CON RICETTA'!J386)</f>
        <v>56.000000000000007</v>
      </c>
      <c r="J257" s="164">
        <f>(I_ACQUISTI!L133*I_ACQUISTI!$D133)*(I_ACQUISTI!K186+'M_VENDITE FARMACI CON RICETTA'!K386)</f>
        <v>56.000000000000007</v>
      </c>
      <c r="K257" s="164">
        <f>(I_ACQUISTI!M133*I_ACQUISTI!$D133)*(I_ACQUISTI!L186+'M_VENDITE FARMACI CON RICETTA'!L386)</f>
        <v>56.000000000000007</v>
      </c>
      <c r="L257" s="164">
        <f>(I_ACQUISTI!N133*I_ACQUISTI!$D133)*(I_ACQUISTI!M186+'M_VENDITE FARMACI CON RICETTA'!M386)</f>
        <v>56.000000000000007</v>
      </c>
      <c r="M257" s="164">
        <f>(I_ACQUISTI!O133*I_ACQUISTI!$D133)*(I_ACQUISTI!N186+'M_VENDITE FARMACI CON RICETTA'!N386)</f>
        <v>56.000000000000007</v>
      </c>
      <c r="N257" s="164">
        <f>(I_ACQUISTI!P133*I_ACQUISTI!$D133)*(I_ACQUISTI!O186+'M_VENDITE FARMACI CON RICETTA'!O386)</f>
        <v>56.000000000000007</v>
      </c>
      <c r="O257" s="164">
        <f>(I_ACQUISTI!Q133*I_ACQUISTI!$D133)*(I_ACQUISTI!P186+'M_VENDITE FARMACI CON RICETTA'!P386)</f>
        <v>56.000000000000007</v>
      </c>
      <c r="P257" s="164">
        <f>(I_ACQUISTI!R133*I_ACQUISTI!$D133)*(I_ACQUISTI!Q186+'M_VENDITE FARMACI CON RICETTA'!Q386)</f>
        <v>56.000000000000007</v>
      </c>
      <c r="Q257" s="164">
        <f>(I_ACQUISTI!S133*I_ACQUISTI!$D133)*(I_ACQUISTI!R186+'M_VENDITE FARMACI CON RICETTA'!R386)</f>
        <v>56.000000000000007</v>
      </c>
      <c r="R257" s="164">
        <f>(I_ACQUISTI!T133*I_ACQUISTI!$D133)*(I_ACQUISTI!S186+'M_VENDITE FARMACI CON RICETTA'!S386)</f>
        <v>56.000000000000007</v>
      </c>
      <c r="S257" s="164">
        <f>(I_ACQUISTI!U133*I_ACQUISTI!$D133)*(I_ACQUISTI!T186+'M_VENDITE FARMACI CON RICETTA'!T386)</f>
        <v>56.000000000000007</v>
      </c>
      <c r="T257" s="164">
        <f>(I_ACQUISTI!V133*I_ACQUISTI!$D133)*(I_ACQUISTI!U186+'M_VENDITE FARMACI CON RICETTA'!U386)</f>
        <v>56.000000000000007</v>
      </c>
      <c r="U257" s="164">
        <f>(I_ACQUISTI!W133*I_ACQUISTI!$D133)*(I_ACQUISTI!V186+'M_VENDITE FARMACI CON RICETTA'!V386)</f>
        <v>56.000000000000007</v>
      </c>
      <c r="V257" s="164">
        <f>(I_ACQUISTI!X133*I_ACQUISTI!$D133)*(I_ACQUISTI!W186+'M_VENDITE FARMACI CON RICETTA'!W386)</f>
        <v>56.000000000000007</v>
      </c>
      <c r="W257" s="164">
        <f>(I_ACQUISTI!Y133*I_ACQUISTI!$D133)*(I_ACQUISTI!X186+'M_VENDITE FARMACI CON RICETTA'!X386)</f>
        <v>56.000000000000007</v>
      </c>
      <c r="X257" s="164">
        <f>(I_ACQUISTI!Z133*I_ACQUISTI!$D133)*(I_ACQUISTI!Y186+'M_VENDITE FARMACI CON RICETTA'!Y386)</f>
        <v>56.000000000000007</v>
      </c>
      <c r="Y257" s="164">
        <f>(I_ACQUISTI!AA133*I_ACQUISTI!$D133)*(I_ACQUISTI!Z186+'M_VENDITE FARMACI CON RICETTA'!Z386)</f>
        <v>56.000000000000007</v>
      </c>
      <c r="Z257" s="164">
        <f>(I_ACQUISTI!AB133*I_ACQUISTI!$D133)*(I_ACQUISTI!AA186+'M_VENDITE FARMACI CON RICETTA'!AA386)</f>
        <v>56.000000000000007</v>
      </c>
      <c r="AA257" s="164">
        <f>(I_ACQUISTI!AC133*I_ACQUISTI!$D133)*(I_ACQUISTI!AB186+'M_VENDITE FARMACI CON RICETTA'!AB386)</f>
        <v>56.000000000000007</v>
      </c>
      <c r="AB257" s="164">
        <f>(I_ACQUISTI!AD133*I_ACQUISTI!$D133)*(I_ACQUISTI!AC186+'M_VENDITE FARMACI CON RICETTA'!AC386)</f>
        <v>56.000000000000007</v>
      </c>
      <c r="AC257" s="164">
        <f>(I_ACQUISTI!AE133*I_ACQUISTI!$D133)*(I_ACQUISTI!AD186+'M_VENDITE FARMACI CON RICETTA'!AD386)</f>
        <v>56.000000000000007</v>
      </c>
      <c r="AD257" s="164">
        <f>(I_ACQUISTI!AF133*I_ACQUISTI!$D133)*(I_ACQUISTI!AE186+'M_VENDITE FARMACI CON RICETTA'!AE386)</f>
        <v>56.000000000000007</v>
      </c>
      <c r="AE257" s="164">
        <f>(I_ACQUISTI!AG133*I_ACQUISTI!$D133)*(I_ACQUISTI!AF186+'M_VENDITE FARMACI CON RICETTA'!AF386)</f>
        <v>56.000000000000007</v>
      </c>
      <c r="AF257" s="164">
        <f>(I_ACQUISTI!AH133*I_ACQUISTI!$D133)*(I_ACQUISTI!AG186+'M_VENDITE FARMACI CON RICETTA'!AG386)</f>
        <v>56.000000000000007</v>
      </c>
      <c r="AG257" s="164">
        <f>(I_ACQUISTI!AI133*I_ACQUISTI!$D133)*(I_ACQUISTI!AH186+'M_VENDITE FARMACI CON RICETTA'!AH386)</f>
        <v>56.000000000000007</v>
      </c>
      <c r="AH257" s="164">
        <f>(I_ACQUISTI!AJ133*I_ACQUISTI!$D133)*(I_ACQUISTI!AI186+'M_VENDITE FARMACI CON RICETTA'!AI386)</f>
        <v>56.000000000000007</v>
      </c>
      <c r="AI257" s="164">
        <f>(I_ACQUISTI!AK133*I_ACQUISTI!$D133)*(I_ACQUISTI!AJ186+'M_VENDITE FARMACI CON RICETTA'!AJ386)</f>
        <v>56.000000000000007</v>
      </c>
      <c r="AJ257" s="164">
        <f>(I_ACQUISTI!AL133*I_ACQUISTI!$D133)*(I_ACQUISTI!AK186+'M_VENDITE FARMACI CON RICETTA'!AK386)</f>
        <v>56.000000000000007</v>
      </c>
      <c r="AK257" s="164">
        <f>(I_ACQUISTI!AM133*I_ACQUISTI!$D133)*(I_ACQUISTI!AL186+'M_VENDITE FARMACI CON RICETTA'!AL386)</f>
        <v>56.000000000000007</v>
      </c>
      <c r="AL257" s="164">
        <f>(I_ACQUISTI!AN133*I_ACQUISTI!$D133)*(I_ACQUISTI!AM186+'M_VENDITE FARMACI CON RICETTA'!AM386)</f>
        <v>56.000000000000007</v>
      </c>
      <c r="AM257" s="164">
        <f>(I_ACQUISTI!AO133*I_ACQUISTI!$D133)*(I_ACQUISTI!AN186+'M_VENDITE FARMACI CON RICETTA'!AN386)</f>
        <v>56.000000000000007</v>
      </c>
    </row>
    <row r="258" spans="3:39" x14ac:dyDescent="0.25">
      <c r="C258" s="28" t="str">
        <f>+I_ACQUISTI!C134</f>
        <v>Farmaco 13</v>
      </c>
      <c r="D258" s="164">
        <f>(I_ACQUISTI!F134*I_ACQUISTI!$D134)*(I_ACQUISTI!E187+'M_VENDITE FARMACI CON RICETTA'!E387)</f>
        <v>140.6</v>
      </c>
      <c r="E258" s="164">
        <f>(I_ACQUISTI!G134*I_ACQUISTI!$D134)*(I_ACQUISTI!F187+'M_VENDITE FARMACI CON RICETTA'!F387)</f>
        <v>140.6</v>
      </c>
      <c r="F258" s="164">
        <f>(I_ACQUISTI!H134*I_ACQUISTI!$D134)*(I_ACQUISTI!G187+'M_VENDITE FARMACI CON RICETTA'!G387)</f>
        <v>140.6</v>
      </c>
      <c r="G258" s="164">
        <f>(I_ACQUISTI!I134*I_ACQUISTI!$D134)*(I_ACQUISTI!H187+'M_VENDITE FARMACI CON RICETTA'!H387)</f>
        <v>140.6</v>
      </c>
      <c r="H258" s="164">
        <f>(I_ACQUISTI!J134*I_ACQUISTI!$D134)*(I_ACQUISTI!I187+'M_VENDITE FARMACI CON RICETTA'!I387)</f>
        <v>140.6</v>
      </c>
      <c r="I258" s="164">
        <f>(I_ACQUISTI!K134*I_ACQUISTI!$D134)*(I_ACQUISTI!J187+'M_VENDITE FARMACI CON RICETTA'!J387)</f>
        <v>140.6</v>
      </c>
      <c r="J258" s="164">
        <f>(I_ACQUISTI!L134*I_ACQUISTI!$D134)*(I_ACQUISTI!K187+'M_VENDITE FARMACI CON RICETTA'!K387)</f>
        <v>140.6</v>
      </c>
      <c r="K258" s="164">
        <f>(I_ACQUISTI!M134*I_ACQUISTI!$D134)*(I_ACQUISTI!L187+'M_VENDITE FARMACI CON RICETTA'!L387)</f>
        <v>140.6</v>
      </c>
      <c r="L258" s="164">
        <f>(I_ACQUISTI!N134*I_ACQUISTI!$D134)*(I_ACQUISTI!M187+'M_VENDITE FARMACI CON RICETTA'!M387)</f>
        <v>140.6</v>
      </c>
      <c r="M258" s="164">
        <f>(I_ACQUISTI!O134*I_ACQUISTI!$D134)*(I_ACQUISTI!N187+'M_VENDITE FARMACI CON RICETTA'!N387)</f>
        <v>140.6</v>
      </c>
      <c r="N258" s="164">
        <f>(I_ACQUISTI!P134*I_ACQUISTI!$D134)*(I_ACQUISTI!O187+'M_VENDITE FARMACI CON RICETTA'!O387)</f>
        <v>140.6</v>
      </c>
      <c r="O258" s="164">
        <f>(I_ACQUISTI!Q134*I_ACQUISTI!$D134)*(I_ACQUISTI!P187+'M_VENDITE FARMACI CON RICETTA'!P387)</f>
        <v>140.6</v>
      </c>
      <c r="P258" s="164">
        <f>(I_ACQUISTI!R134*I_ACQUISTI!$D134)*(I_ACQUISTI!Q187+'M_VENDITE FARMACI CON RICETTA'!Q387)</f>
        <v>140.6</v>
      </c>
      <c r="Q258" s="164">
        <f>(I_ACQUISTI!S134*I_ACQUISTI!$D134)*(I_ACQUISTI!R187+'M_VENDITE FARMACI CON RICETTA'!R387)</f>
        <v>140.6</v>
      </c>
      <c r="R258" s="164">
        <f>(I_ACQUISTI!T134*I_ACQUISTI!$D134)*(I_ACQUISTI!S187+'M_VENDITE FARMACI CON RICETTA'!S387)</f>
        <v>140.6</v>
      </c>
      <c r="S258" s="164">
        <f>(I_ACQUISTI!U134*I_ACQUISTI!$D134)*(I_ACQUISTI!T187+'M_VENDITE FARMACI CON RICETTA'!T387)</f>
        <v>140.6</v>
      </c>
      <c r="T258" s="164">
        <f>(I_ACQUISTI!V134*I_ACQUISTI!$D134)*(I_ACQUISTI!U187+'M_VENDITE FARMACI CON RICETTA'!U387)</f>
        <v>140.6</v>
      </c>
      <c r="U258" s="164">
        <f>(I_ACQUISTI!W134*I_ACQUISTI!$D134)*(I_ACQUISTI!V187+'M_VENDITE FARMACI CON RICETTA'!V387)</f>
        <v>140.6</v>
      </c>
      <c r="V258" s="164">
        <f>(I_ACQUISTI!X134*I_ACQUISTI!$D134)*(I_ACQUISTI!W187+'M_VENDITE FARMACI CON RICETTA'!W387)</f>
        <v>140.6</v>
      </c>
      <c r="W258" s="164">
        <f>(I_ACQUISTI!Y134*I_ACQUISTI!$D134)*(I_ACQUISTI!X187+'M_VENDITE FARMACI CON RICETTA'!X387)</f>
        <v>140.6</v>
      </c>
      <c r="X258" s="164">
        <f>(I_ACQUISTI!Z134*I_ACQUISTI!$D134)*(I_ACQUISTI!Y187+'M_VENDITE FARMACI CON RICETTA'!Y387)</f>
        <v>140.6</v>
      </c>
      <c r="Y258" s="164">
        <f>(I_ACQUISTI!AA134*I_ACQUISTI!$D134)*(I_ACQUISTI!Z187+'M_VENDITE FARMACI CON RICETTA'!Z387)</f>
        <v>140.6</v>
      </c>
      <c r="Z258" s="164">
        <f>(I_ACQUISTI!AB134*I_ACQUISTI!$D134)*(I_ACQUISTI!AA187+'M_VENDITE FARMACI CON RICETTA'!AA387)</f>
        <v>140.6</v>
      </c>
      <c r="AA258" s="164">
        <f>(I_ACQUISTI!AC134*I_ACQUISTI!$D134)*(I_ACQUISTI!AB187+'M_VENDITE FARMACI CON RICETTA'!AB387)</f>
        <v>140.6</v>
      </c>
      <c r="AB258" s="164">
        <f>(I_ACQUISTI!AD134*I_ACQUISTI!$D134)*(I_ACQUISTI!AC187+'M_VENDITE FARMACI CON RICETTA'!AC387)</f>
        <v>140.6</v>
      </c>
      <c r="AC258" s="164">
        <f>(I_ACQUISTI!AE134*I_ACQUISTI!$D134)*(I_ACQUISTI!AD187+'M_VENDITE FARMACI CON RICETTA'!AD387)</f>
        <v>140.6</v>
      </c>
      <c r="AD258" s="164">
        <f>(I_ACQUISTI!AF134*I_ACQUISTI!$D134)*(I_ACQUISTI!AE187+'M_VENDITE FARMACI CON RICETTA'!AE387)</f>
        <v>140.6</v>
      </c>
      <c r="AE258" s="164">
        <f>(I_ACQUISTI!AG134*I_ACQUISTI!$D134)*(I_ACQUISTI!AF187+'M_VENDITE FARMACI CON RICETTA'!AF387)</f>
        <v>140.6</v>
      </c>
      <c r="AF258" s="164">
        <f>(I_ACQUISTI!AH134*I_ACQUISTI!$D134)*(I_ACQUISTI!AG187+'M_VENDITE FARMACI CON RICETTA'!AG387)</f>
        <v>140.6</v>
      </c>
      <c r="AG258" s="164">
        <f>(I_ACQUISTI!AI134*I_ACQUISTI!$D134)*(I_ACQUISTI!AH187+'M_VENDITE FARMACI CON RICETTA'!AH387)</f>
        <v>140.6</v>
      </c>
      <c r="AH258" s="164">
        <f>(I_ACQUISTI!AJ134*I_ACQUISTI!$D134)*(I_ACQUISTI!AI187+'M_VENDITE FARMACI CON RICETTA'!AI387)</f>
        <v>140.6</v>
      </c>
      <c r="AI258" s="164">
        <f>(I_ACQUISTI!AK134*I_ACQUISTI!$D134)*(I_ACQUISTI!AJ187+'M_VENDITE FARMACI CON RICETTA'!AJ387)</f>
        <v>140.6</v>
      </c>
      <c r="AJ258" s="164">
        <f>(I_ACQUISTI!AL134*I_ACQUISTI!$D134)*(I_ACQUISTI!AK187+'M_VENDITE FARMACI CON RICETTA'!AK387)</f>
        <v>140.6</v>
      </c>
      <c r="AK258" s="164">
        <f>(I_ACQUISTI!AM134*I_ACQUISTI!$D134)*(I_ACQUISTI!AL187+'M_VENDITE FARMACI CON RICETTA'!AL387)</f>
        <v>140.6</v>
      </c>
      <c r="AL258" s="164">
        <f>(I_ACQUISTI!AN134*I_ACQUISTI!$D134)*(I_ACQUISTI!AM187+'M_VENDITE FARMACI CON RICETTA'!AM387)</f>
        <v>140.6</v>
      </c>
      <c r="AM258" s="164">
        <f>(I_ACQUISTI!AO134*I_ACQUISTI!$D134)*(I_ACQUISTI!AN187+'M_VENDITE FARMACI CON RICETTA'!AN387)</f>
        <v>140.6</v>
      </c>
    </row>
    <row r="259" spans="3:39" x14ac:dyDescent="0.25">
      <c r="C259" s="28" t="str">
        <f>+I_ACQUISTI!C135</f>
        <v>Farmaco 14</v>
      </c>
      <c r="D259" s="164">
        <f>(I_ACQUISTI!F135*I_ACQUISTI!$D135)*(I_ACQUISTI!E188+'M_VENDITE FARMACI CON RICETTA'!E388)</f>
        <v>405</v>
      </c>
      <c r="E259" s="164">
        <f>(I_ACQUISTI!G135*I_ACQUISTI!$D135)*(I_ACQUISTI!F188+'M_VENDITE FARMACI CON RICETTA'!F388)</f>
        <v>405</v>
      </c>
      <c r="F259" s="164">
        <f>(I_ACQUISTI!H135*I_ACQUISTI!$D135)*(I_ACQUISTI!G188+'M_VENDITE FARMACI CON RICETTA'!G388)</f>
        <v>405</v>
      </c>
      <c r="G259" s="164">
        <f>(I_ACQUISTI!I135*I_ACQUISTI!$D135)*(I_ACQUISTI!H188+'M_VENDITE FARMACI CON RICETTA'!H388)</f>
        <v>405</v>
      </c>
      <c r="H259" s="164">
        <f>(I_ACQUISTI!J135*I_ACQUISTI!$D135)*(I_ACQUISTI!I188+'M_VENDITE FARMACI CON RICETTA'!I388)</f>
        <v>405</v>
      </c>
      <c r="I259" s="164">
        <f>(I_ACQUISTI!K135*I_ACQUISTI!$D135)*(I_ACQUISTI!J188+'M_VENDITE FARMACI CON RICETTA'!J388)</f>
        <v>405</v>
      </c>
      <c r="J259" s="164">
        <f>(I_ACQUISTI!L135*I_ACQUISTI!$D135)*(I_ACQUISTI!K188+'M_VENDITE FARMACI CON RICETTA'!K388)</f>
        <v>405</v>
      </c>
      <c r="K259" s="164">
        <f>(I_ACQUISTI!M135*I_ACQUISTI!$D135)*(I_ACQUISTI!L188+'M_VENDITE FARMACI CON RICETTA'!L388)</f>
        <v>405</v>
      </c>
      <c r="L259" s="164">
        <f>(I_ACQUISTI!N135*I_ACQUISTI!$D135)*(I_ACQUISTI!M188+'M_VENDITE FARMACI CON RICETTA'!M388)</f>
        <v>405</v>
      </c>
      <c r="M259" s="164">
        <f>(I_ACQUISTI!O135*I_ACQUISTI!$D135)*(I_ACQUISTI!N188+'M_VENDITE FARMACI CON RICETTA'!N388)</f>
        <v>405</v>
      </c>
      <c r="N259" s="164">
        <f>(I_ACQUISTI!P135*I_ACQUISTI!$D135)*(I_ACQUISTI!O188+'M_VENDITE FARMACI CON RICETTA'!O388)</f>
        <v>405</v>
      </c>
      <c r="O259" s="164">
        <f>(I_ACQUISTI!Q135*I_ACQUISTI!$D135)*(I_ACQUISTI!P188+'M_VENDITE FARMACI CON RICETTA'!P388)</f>
        <v>405</v>
      </c>
      <c r="P259" s="164">
        <f>(I_ACQUISTI!R135*I_ACQUISTI!$D135)*(I_ACQUISTI!Q188+'M_VENDITE FARMACI CON RICETTA'!Q388)</f>
        <v>405</v>
      </c>
      <c r="Q259" s="164">
        <f>(I_ACQUISTI!S135*I_ACQUISTI!$D135)*(I_ACQUISTI!R188+'M_VENDITE FARMACI CON RICETTA'!R388)</f>
        <v>405</v>
      </c>
      <c r="R259" s="164">
        <f>(I_ACQUISTI!T135*I_ACQUISTI!$D135)*(I_ACQUISTI!S188+'M_VENDITE FARMACI CON RICETTA'!S388)</f>
        <v>405</v>
      </c>
      <c r="S259" s="164">
        <f>(I_ACQUISTI!U135*I_ACQUISTI!$D135)*(I_ACQUISTI!T188+'M_VENDITE FARMACI CON RICETTA'!T388)</f>
        <v>405</v>
      </c>
      <c r="T259" s="164">
        <f>(I_ACQUISTI!V135*I_ACQUISTI!$D135)*(I_ACQUISTI!U188+'M_VENDITE FARMACI CON RICETTA'!U388)</f>
        <v>405</v>
      </c>
      <c r="U259" s="164">
        <f>(I_ACQUISTI!W135*I_ACQUISTI!$D135)*(I_ACQUISTI!V188+'M_VENDITE FARMACI CON RICETTA'!V388)</f>
        <v>405</v>
      </c>
      <c r="V259" s="164">
        <f>(I_ACQUISTI!X135*I_ACQUISTI!$D135)*(I_ACQUISTI!W188+'M_VENDITE FARMACI CON RICETTA'!W388)</f>
        <v>405</v>
      </c>
      <c r="W259" s="164">
        <f>(I_ACQUISTI!Y135*I_ACQUISTI!$D135)*(I_ACQUISTI!X188+'M_VENDITE FARMACI CON RICETTA'!X388)</f>
        <v>405</v>
      </c>
      <c r="X259" s="164">
        <f>(I_ACQUISTI!Z135*I_ACQUISTI!$D135)*(I_ACQUISTI!Y188+'M_VENDITE FARMACI CON RICETTA'!Y388)</f>
        <v>405</v>
      </c>
      <c r="Y259" s="164">
        <f>(I_ACQUISTI!AA135*I_ACQUISTI!$D135)*(I_ACQUISTI!Z188+'M_VENDITE FARMACI CON RICETTA'!Z388)</f>
        <v>405</v>
      </c>
      <c r="Z259" s="164">
        <f>(I_ACQUISTI!AB135*I_ACQUISTI!$D135)*(I_ACQUISTI!AA188+'M_VENDITE FARMACI CON RICETTA'!AA388)</f>
        <v>405</v>
      </c>
      <c r="AA259" s="164">
        <f>(I_ACQUISTI!AC135*I_ACQUISTI!$D135)*(I_ACQUISTI!AB188+'M_VENDITE FARMACI CON RICETTA'!AB388)</f>
        <v>405</v>
      </c>
      <c r="AB259" s="164">
        <f>(I_ACQUISTI!AD135*I_ACQUISTI!$D135)*(I_ACQUISTI!AC188+'M_VENDITE FARMACI CON RICETTA'!AC388)</f>
        <v>405</v>
      </c>
      <c r="AC259" s="164">
        <f>(I_ACQUISTI!AE135*I_ACQUISTI!$D135)*(I_ACQUISTI!AD188+'M_VENDITE FARMACI CON RICETTA'!AD388)</f>
        <v>405</v>
      </c>
      <c r="AD259" s="164">
        <f>(I_ACQUISTI!AF135*I_ACQUISTI!$D135)*(I_ACQUISTI!AE188+'M_VENDITE FARMACI CON RICETTA'!AE388)</f>
        <v>405</v>
      </c>
      <c r="AE259" s="164">
        <f>(I_ACQUISTI!AG135*I_ACQUISTI!$D135)*(I_ACQUISTI!AF188+'M_VENDITE FARMACI CON RICETTA'!AF388)</f>
        <v>405</v>
      </c>
      <c r="AF259" s="164">
        <f>(I_ACQUISTI!AH135*I_ACQUISTI!$D135)*(I_ACQUISTI!AG188+'M_VENDITE FARMACI CON RICETTA'!AG388)</f>
        <v>405</v>
      </c>
      <c r="AG259" s="164">
        <f>(I_ACQUISTI!AI135*I_ACQUISTI!$D135)*(I_ACQUISTI!AH188+'M_VENDITE FARMACI CON RICETTA'!AH388)</f>
        <v>405</v>
      </c>
      <c r="AH259" s="164">
        <f>(I_ACQUISTI!AJ135*I_ACQUISTI!$D135)*(I_ACQUISTI!AI188+'M_VENDITE FARMACI CON RICETTA'!AI388)</f>
        <v>405</v>
      </c>
      <c r="AI259" s="164">
        <f>(I_ACQUISTI!AK135*I_ACQUISTI!$D135)*(I_ACQUISTI!AJ188+'M_VENDITE FARMACI CON RICETTA'!AJ388)</f>
        <v>405</v>
      </c>
      <c r="AJ259" s="164">
        <f>(I_ACQUISTI!AL135*I_ACQUISTI!$D135)*(I_ACQUISTI!AK188+'M_VENDITE FARMACI CON RICETTA'!AK388)</f>
        <v>405</v>
      </c>
      <c r="AK259" s="164">
        <f>(I_ACQUISTI!AM135*I_ACQUISTI!$D135)*(I_ACQUISTI!AL188+'M_VENDITE FARMACI CON RICETTA'!AL388)</f>
        <v>405</v>
      </c>
      <c r="AL259" s="164">
        <f>(I_ACQUISTI!AN135*I_ACQUISTI!$D135)*(I_ACQUISTI!AM188+'M_VENDITE FARMACI CON RICETTA'!AM388)</f>
        <v>405</v>
      </c>
      <c r="AM259" s="164">
        <f>(I_ACQUISTI!AO135*I_ACQUISTI!$D135)*(I_ACQUISTI!AN188+'M_VENDITE FARMACI CON RICETTA'!AN388)</f>
        <v>405</v>
      </c>
    </row>
    <row r="260" spans="3:39" x14ac:dyDescent="0.25">
      <c r="C260" s="28" t="str">
        <f>+I_ACQUISTI!C136</f>
        <v>Farmaco 15</v>
      </c>
      <c r="D260" s="164">
        <f>(I_ACQUISTI!F136*I_ACQUISTI!$D136)*(I_ACQUISTI!E189+'M_VENDITE FARMACI CON RICETTA'!E389)</f>
        <v>93</v>
      </c>
      <c r="E260" s="164">
        <f>(I_ACQUISTI!G136*I_ACQUISTI!$D136)*(I_ACQUISTI!F189+'M_VENDITE FARMACI CON RICETTA'!F389)</f>
        <v>93</v>
      </c>
      <c r="F260" s="164">
        <f>(I_ACQUISTI!H136*I_ACQUISTI!$D136)*(I_ACQUISTI!G189+'M_VENDITE FARMACI CON RICETTA'!G389)</f>
        <v>93</v>
      </c>
      <c r="G260" s="164">
        <f>(I_ACQUISTI!I136*I_ACQUISTI!$D136)*(I_ACQUISTI!H189+'M_VENDITE FARMACI CON RICETTA'!H389)</f>
        <v>93</v>
      </c>
      <c r="H260" s="164">
        <f>(I_ACQUISTI!J136*I_ACQUISTI!$D136)*(I_ACQUISTI!I189+'M_VENDITE FARMACI CON RICETTA'!I389)</f>
        <v>93</v>
      </c>
      <c r="I260" s="164">
        <f>(I_ACQUISTI!K136*I_ACQUISTI!$D136)*(I_ACQUISTI!J189+'M_VENDITE FARMACI CON RICETTA'!J389)</f>
        <v>93</v>
      </c>
      <c r="J260" s="164">
        <f>(I_ACQUISTI!L136*I_ACQUISTI!$D136)*(I_ACQUISTI!K189+'M_VENDITE FARMACI CON RICETTA'!K389)</f>
        <v>93</v>
      </c>
      <c r="K260" s="164">
        <f>(I_ACQUISTI!M136*I_ACQUISTI!$D136)*(I_ACQUISTI!L189+'M_VENDITE FARMACI CON RICETTA'!L389)</f>
        <v>93</v>
      </c>
      <c r="L260" s="164">
        <f>(I_ACQUISTI!N136*I_ACQUISTI!$D136)*(I_ACQUISTI!M189+'M_VENDITE FARMACI CON RICETTA'!M389)</f>
        <v>93</v>
      </c>
      <c r="M260" s="164">
        <f>(I_ACQUISTI!O136*I_ACQUISTI!$D136)*(I_ACQUISTI!N189+'M_VENDITE FARMACI CON RICETTA'!N389)</f>
        <v>93</v>
      </c>
      <c r="N260" s="164">
        <f>(I_ACQUISTI!P136*I_ACQUISTI!$D136)*(I_ACQUISTI!O189+'M_VENDITE FARMACI CON RICETTA'!O389)</f>
        <v>93</v>
      </c>
      <c r="O260" s="164">
        <f>(I_ACQUISTI!Q136*I_ACQUISTI!$D136)*(I_ACQUISTI!P189+'M_VENDITE FARMACI CON RICETTA'!P389)</f>
        <v>93</v>
      </c>
      <c r="P260" s="164">
        <f>(I_ACQUISTI!R136*I_ACQUISTI!$D136)*(I_ACQUISTI!Q189+'M_VENDITE FARMACI CON RICETTA'!Q389)</f>
        <v>93</v>
      </c>
      <c r="Q260" s="164">
        <f>(I_ACQUISTI!S136*I_ACQUISTI!$D136)*(I_ACQUISTI!R189+'M_VENDITE FARMACI CON RICETTA'!R389)</f>
        <v>93</v>
      </c>
      <c r="R260" s="164">
        <f>(I_ACQUISTI!T136*I_ACQUISTI!$D136)*(I_ACQUISTI!S189+'M_VENDITE FARMACI CON RICETTA'!S389)</f>
        <v>93</v>
      </c>
      <c r="S260" s="164">
        <f>(I_ACQUISTI!U136*I_ACQUISTI!$D136)*(I_ACQUISTI!T189+'M_VENDITE FARMACI CON RICETTA'!T389)</f>
        <v>93</v>
      </c>
      <c r="T260" s="164">
        <f>(I_ACQUISTI!V136*I_ACQUISTI!$D136)*(I_ACQUISTI!U189+'M_VENDITE FARMACI CON RICETTA'!U389)</f>
        <v>93</v>
      </c>
      <c r="U260" s="164">
        <f>(I_ACQUISTI!W136*I_ACQUISTI!$D136)*(I_ACQUISTI!V189+'M_VENDITE FARMACI CON RICETTA'!V389)</f>
        <v>93</v>
      </c>
      <c r="V260" s="164">
        <f>(I_ACQUISTI!X136*I_ACQUISTI!$D136)*(I_ACQUISTI!W189+'M_VENDITE FARMACI CON RICETTA'!W389)</f>
        <v>93</v>
      </c>
      <c r="W260" s="164">
        <f>(I_ACQUISTI!Y136*I_ACQUISTI!$D136)*(I_ACQUISTI!X189+'M_VENDITE FARMACI CON RICETTA'!X389)</f>
        <v>93</v>
      </c>
      <c r="X260" s="164">
        <f>(I_ACQUISTI!Z136*I_ACQUISTI!$D136)*(I_ACQUISTI!Y189+'M_VENDITE FARMACI CON RICETTA'!Y389)</f>
        <v>93</v>
      </c>
      <c r="Y260" s="164">
        <f>(I_ACQUISTI!AA136*I_ACQUISTI!$D136)*(I_ACQUISTI!Z189+'M_VENDITE FARMACI CON RICETTA'!Z389)</f>
        <v>93</v>
      </c>
      <c r="Z260" s="164">
        <f>(I_ACQUISTI!AB136*I_ACQUISTI!$D136)*(I_ACQUISTI!AA189+'M_VENDITE FARMACI CON RICETTA'!AA389)</f>
        <v>93</v>
      </c>
      <c r="AA260" s="164">
        <f>(I_ACQUISTI!AC136*I_ACQUISTI!$D136)*(I_ACQUISTI!AB189+'M_VENDITE FARMACI CON RICETTA'!AB389)</f>
        <v>93</v>
      </c>
      <c r="AB260" s="164">
        <f>(I_ACQUISTI!AD136*I_ACQUISTI!$D136)*(I_ACQUISTI!AC189+'M_VENDITE FARMACI CON RICETTA'!AC389)</f>
        <v>93</v>
      </c>
      <c r="AC260" s="164">
        <f>(I_ACQUISTI!AE136*I_ACQUISTI!$D136)*(I_ACQUISTI!AD189+'M_VENDITE FARMACI CON RICETTA'!AD389)</f>
        <v>93</v>
      </c>
      <c r="AD260" s="164">
        <f>(I_ACQUISTI!AF136*I_ACQUISTI!$D136)*(I_ACQUISTI!AE189+'M_VENDITE FARMACI CON RICETTA'!AE389)</f>
        <v>93</v>
      </c>
      <c r="AE260" s="164">
        <f>(I_ACQUISTI!AG136*I_ACQUISTI!$D136)*(I_ACQUISTI!AF189+'M_VENDITE FARMACI CON RICETTA'!AF389)</f>
        <v>93</v>
      </c>
      <c r="AF260" s="164">
        <f>(I_ACQUISTI!AH136*I_ACQUISTI!$D136)*(I_ACQUISTI!AG189+'M_VENDITE FARMACI CON RICETTA'!AG389)</f>
        <v>93</v>
      </c>
      <c r="AG260" s="164">
        <f>(I_ACQUISTI!AI136*I_ACQUISTI!$D136)*(I_ACQUISTI!AH189+'M_VENDITE FARMACI CON RICETTA'!AH389)</f>
        <v>93</v>
      </c>
      <c r="AH260" s="164">
        <f>(I_ACQUISTI!AJ136*I_ACQUISTI!$D136)*(I_ACQUISTI!AI189+'M_VENDITE FARMACI CON RICETTA'!AI389)</f>
        <v>93</v>
      </c>
      <c r="AI260" s="164">
        <f>(I_ACQUISTI!AK136*I_ACQUISTI!$D136)*(I_ACQUISTI!AJ189+'M_VENDITE FARMACI CON RICETTA'!AJ389)</f>
        <v>93</v>
      </c>
      <c r="AJ260" s="164">
        <f>(I_ACQUISTI!AL136*I_ACQUISTI!$D136)*(I_ACQUISTI!AK189+'M_VENDITE FARMACI CON RICETTA'!AK389)</f>
        <v>93</v>
      </c>
      <c r="AK260" s="164">
        <f>(I_ACQUISTI!AM136*I_ACQUISTI!$D136)*(I_ACQUISTI!AL189+'M_VENDITE FARMACI CON RICETTA'!AL389)</f>
        <v>93</v>
      </c>
      <c r="AL260" s="164">
        <f>(I_ACQUISTI!AN136*I_ACQUISTI!$D136)*(I_ACQUISTI!AM189+'M_VENDITE FARMACI CON RICETTA'!AM389)</f>
        <v>93</v>
      </c>
      <c r="AM260" s="164">
        <f>(I_ACQUISTI!AO136*I_ACQUISTI!$D136)*(I_ACQUISTI!AN189+'M_VENDITE FARMACI CON RICETTA'!AN389)</f>
        <v>93</v>
      </c>
    </row>
    <row r="261" spans="3:39" x14ac:dyDescent="0.25">
      <c r="C261" s="28" t="str">
        <f>+I_ACQUISTI!C137</f>
        <v>Farmaco 16</v>
      </c>
      <c r="D261" s="164">
        <f>(I_ACQUISTI!F137*I_ACQUISTI!$D137)*(I_ACQUISTI!E190+'M_VENDITE FARMACI CON RICETTA'!E390)</f>
        <v>458.2</v>
      </c>
      <c r="E261" s="164">
        <f>(I_ACQUISTI!G137*I_ACQUISTI!$D137)*(I_ACQUISTI!F190+'M_VENDITE FARMACI CON RICETTA'!F390)</f>
        <v>458.2</v>
      </c>
      <c r="F261" s="164">
        <f>(I_ACQUISTI!H137*I_ACQUISTI!$D137)*(I_ACQUISTI!G190+'M_VENDITE FARMACI CON RICETTA'!G390)</f>
        <v>458.2</v>
      </c>
      <c r="G261" s="164">
        <f>(I_ACQUISTI!I137*I_ACQUISTI!$D137)*(I_ACQUISTI!H190+'M_VENDITE FARMACI CON RICETTA'!H390)</f>
        <v>458.2</v>
      </c>
      <c r="H261" s="164">
        <f>(I_ACQUISTI!J137*I_ACQUISTI!$D137)*(I_ACQUISTI!I190+'M_VENDITE FARMACI CON RICETTA'!I390)</f>
        <v>458.2</v>
      </c>
      <c r="I261" s="164">
        <f>(I_ACQUISTI!K137*I_ACQUISTI!$D137)*(I_ACQUISTI!J190+'M_VENDITE FARMACI CON RICETTA'!J390)</f>
        <v>458.2</v>
      </c>
      <c r="J261" s="164">
        <f>(I_ACQUISTI!L137*I_ACQUISTI!$D137)*(I_ACQUISTI!K190+'M_VENDITE FARMACI CON RICETTA'!K390)</f>
        <v>458.2</v>
      </c>
      <c r="K261" s="164">
        <f>(I_ACQUISTI!M137*I_ACQUISTI!$D137)*(I_ACQUISTI!L190+'M_VENDITE FARMACI CON RICETTA'!L390)</f>
        <v>458.2</v>
      </c>
      <c r="L261" s="164">
        <f>(I_ACQUISTI!N137*I_ACQUISTI!$D137)*(I_ACQUISTI!M190+'M_VENDITE FARMACI CON RICETTA'!M390)</f>
        <v>458.2</v>
      </c>
      <c r="M261" s="164">
        <f>(I_ACQUISTI!O137*I_ACQUISTI!$D137)*(I_ACQUISTI!N190+'M_VENDITE FARMACI CON RICETTA'!N390)</f>
        <v>458.2</v>
      </c>
      <c r="N261" s="164">
        <f>(I_ACQUISTI!P137*I_ACQUISTI!$D137)*(I_ACQUISTI!O190+'M_VENDITE FARMACI CON RICETTA'!O390)</f>
        <v>458.2</v>
      </c>
      <c r="O261" s="164">
        <f>(I_ACQUISTI!Q137*I_ACQUISTI!$D137)*(I_ACQUISTI!P190+'M_VENDITE FARMACI CON RICETTA'!P390)</f>
        <v>458.2</v>
      </c>
      <c r="P261" s="164">
        <f>(I_ACQUISTI!R137*I_ACQUISTI!$D137)*(I_ACQUISTI!Q190+'M_VENDITE FARMACI CON RICETTA'!Q390)</f>
        <v>458.2</v>
      </c>
      <c r="Q261" s="164">
        <f>(I_ACQUISTI!S137*I_ACQUISTI!$D137)*(I_ACQUISTI!R190+'M_VENDITE FARMACI CON RICETTA'!R390)</f>
        <v>458.2</v>
      </c>
      <c r="R261" s="164">
        <f>(I_ACQUISTI!T137*I_ACQUISTI!$D137)*(I_ACQUISTI!S190+'M_VENDITE FARMACI CON RICETTA'!S390)</f>
        <v>458.2</v>
      </c>
      <c r="S261" s="164">
        <f>(I_ACQUISTI!U137*I_ACQUISTI!$D137)*(I_ACQUISTI!T190+'M_VENDITE FARMACI CON RICETTA'!T390)</f>
        <v>458.2</v>
      </c>
      <c r="T261" s="164">
        <f>(I_ACQUISTI!V137*I_ACQUISTI!$D137)*(I_ACQUISTI!U190+'M_VENDITE FARMACI CON RICETTA'!U390)</f>
        <v>458.2</v>
      </c>
      <c r="U261" s="164">
        <f>(I_ACQUISTI!W137*I_ACQUISTI!$D137)*(I_ACQUISTI!V190+'M_VENDITE FARMACI CON RICETTA'!V390)</f>
        <v>458.2</v>
      </c>
      <c r="V261" s="164">
        <f>(I_ACQUISTI!X137*I_ACQUISTI!$D137)*(I_ACQUISTI!W190+'M_VENDITE FARMACI CON RICETTA'!W390)</f>
        <v>458.2</v>
      </c>
      <c r="W261" s="164">
        <f>(I_ACQUISTI!Y137*I_ACQUISTI!$D137)*(I_ACQUISTI!X190+'M_VENDITE FARMACI CON RICETTA'!X390)</f>
        <v>458.2</v>
      </c>
      <c r="X261" s="164">
        <f>(I_ACQUISTI!Z137*I_ACQUISTI!$D137)*(I_ACQUISTI!Y190+'M_VENDITE FARMACI CON RICETTA'!Y390)</f>
        <v>458.2</v>
      </c>
      <c r="Y261" s="164">
        <f>(I_ACQUISTI!AA137*I_ACQUISTI!$D137)*(I_ACQUISTI!Z190+'M_VENDITE FARMACI CON RICETTA'!Z390)</f>
        <v>458.2</v>
      </c>
      <c r="Z261" s="164">
        <f>(I_ACQUISTI!AB137*I_ACQUISTI!$D137)*(I_ACQUISTI!AA190+'M_VENDITE FARMACI CON RICETTA'!AA390)</f>
        <v>458.2</v>
      </c>
      <c r="AA261" s="164">
        <f>(I_ACQUISTI!AC137*I_ACQUISTI!$D137)*(I_ACQUISTI!AB190+'M_VENDITE FARMACI CON RICETTA'!AB390)</f>
        <v>458.2</v>
      </c>
      <c r="AB261" s="164">
        <f>(I_ACQUISTI!AD137*I_ACQUISTI!$D137)*(I_ACQUISTI!AC190+'M_VENDITE FARMACI CON RICETTA'!AC390)</f>
        <v>458.2</v>
      </c>
      <c r="AC261" s="164">
        <f>(I_ACQUISTI!AE137*I_ACQUISTI!$D137)*(I_ACQUISTI!AD190+'M_VENDITE FARMACI CON RICETTA'!AD390)</f>
        <v>458.2</v>
      </c>
      <c r="AD261" s="164">
        <f>(I_ACQUISTI!AF137*I_ACQUISTI!$D137)*(I_ACQUISTI!AE190+'M_VENDITE FARMACI CON RICETTA'!AE390)</f>
        <v>458.2</v>
      </c>
      <c r="AE261" s="164">
        <f>(I_ACQUISTI!AG137*I_ACQUISTI!$D137)*(I_ACQUISTI!AF190+'M_VENDITE FARMACI CON RICETTA'!AF390)</f>
        <v>458.2</v>
      </c>
      <c r="AF261" s="164">
        <f>(I_ACQUISTI!AH137*I_ACQUISTI!$D137)*(I_ACQUISTI!AG190+'M_VENDITE FARMACI CON RICETTA'!AG390)</f>
        <v>458.2</v>
      </c>
      <c r="AG261" s="164">
        <f>(I_ACQUISTI!AI137*I_ACQUISTI!$D137)*(I_ACQUISTI!AH190+'M_VENDITE FARMACI CON RICETTA'!AH390)</f>
        <v>458.2</v>
      </c>
      <c r="AH261" s="164">
        <f>(I_ACQUISTI!AJ137*I_ACQUISTI!$D137)*(I_ACQUISTI!AI190+'M_VENDITE FARMACI CON RICETTA'!AI390)</f>
        <v>458.2</v>
      </c>
      <c r="AI261" s="164">
        <f>(I_ACQUISTI!AK137*I_ACQUISTI!$D137)*(I_ACQUISTI!AJ190+'M_VENDITE FARMACI CON RICETTA'!AJ390)</f>
        <v>458.2</v>
      </c>
      <c r="AJ261" s="164">
        <f>(I_ACQUISTI!AL137*I_ACQUISTI!$D137)*(I_ACQUISTI!AK190+'M_VENDITE FARMACI CON RICETTA'!AK390)</f>
        <v>458.2</v>
      </c>
      <c r="AK261" s="164">
        <f>(I_ACQUISTI!AM137*I_ACQUISTI!$D137)*(I_ACQUISTI!AL190+'M_VENDITE FARMACI CON RICETTA'!AL390)</f>
        <v>458.2</v>
      </c>
      <c r="AL261" s="164">
        <f>(I_ACQUISTI!AN137*I_ACQUISTI!$D137)*(I_ACQUISTI!AM190+'M_VENDITE FARMACI CON RICETTA'!AM390)</f>
        <v>458.2</v>
      </c>
      <c r="AM261" s="164">
        <f>(I_ACQUISTI!AO137*I_ACQUISTI!$D137)*(I_ACQUISTI!AN190+'M_VENDITE FARMACI CON RICETTA'!AN390)</f>
        <v>458.2</v>
      </c>
    </row>
    <row r="262" spans="3:39" x14ac:dyDescent="0.25">
      <c r="C262" s="28" t="str">
        <f>+I_ACQUISTI!C138</f>
        <v>Farmaco 17</v>
      </c>
      <c r="D262" s="164">
        <f>(I_ACQUISTI!F138*I_ACQUISTI!$D138)*(I_ACQUISTI!E191+'M_VENDITE FARMACI CON RICETTA'!E391)</f>
        <v>558</v>
      </c>
      <c r="E262" s="164">
        <f>(I_ACQUISTI!G138*I_ACQUISTI!$D138)*(I_ACQUISTI!F191+'M_VENDITE FARMACI CON RICETTA'!F391)</f>
        <v>558</v>
      </c>
      <c r="F262" s="164">
        <f>(I_ACQUISTI!H138*I_ACQUISTI!$D138)*(I_ACQUISTI!G191+'M_VENDITE FARMACI CON RICETTA'!G391)</f>
        <v>558</v>
      </c>
      <c r="G262" s="164">
        <f>(I_ACQUISTI!I138*I_ACQUISTI!$D138)*(I_ACQUISTI!H191+'M_VENDITE FARMACI CON RICETTA'!H391)</f>
        <v>558</v>
      </c>
      <c r="H262" s="164">
        <f>(I_ACQUISTI!J138*I_ACQUISTI!$D138)*(I_ACQUISTI!I191+'M_VENDITE FARMACI CON RICETTA'!I391)</f>
        <v>558</v>
      </c>
      <c r="I262" s="164">
        <f>(I_ACQUISTI!K138*I_ACQUISTI!$D138)*(I_ACQUISTI!J191+'M_VENDITE FARMACI CON RICETTA'!J391)</f>
        <v>558</v>
      </c>
      <c r="J262" s="164">
        <f>(I_ACQUISTI!L138*I_ACQUISTI!$D138)*(I_ACQUISTI!K191+'M_VENDITE FARMACI CON RICETTA'!K391)</f>
        <v>558</v>
      </c>
      <c r="K262" s="164">
        <f>(I_ACQUISTI!M138*I_ACQUISTI!$D138)*(I_ACQUISTI!L191+'M_VENDITE FARMACI CON RICETTA'!L391)</f>
        <v>558</v>
      </c>
      <c r="L262" s="164">
        <f>(I_ACQUISTI!N138*I_ACQUISTI!$D138)*(I_ACQUISTI!M191+'M_VENDITE FARMACI CON RICETTA'!M391)</f>
        <v>558</v>
      </c>
      <c r="M262" s="164">
        <f>(I_ACQUISTI!O138*I_ACQUISTI!$D138)*(I_ACQUISTI!N191+'M_VENDITE FARMACI CON RICETTA'!N391)</f>
        <v>558</v>
      </c>
      <c r="N262" s="164">
        <f>(I_ACQUISTI!P138*I_ACQUISTI!$D138)*(I_ACQUISTI!O191+'M_VENDITE FARMACI CON RICETTA'!O391)</f>
        <v>558</v>
      </c>
      <c r="O262" s="164">
        <f>(I_ACQUISTI!Q138*I_ACQUISTI!$D138)*(I_ACQUISTI!P191+'M_VENDITE FARMACI CON RICETTA'!P391)</f>
        <v>558</v>
      </c>
      <c r="P262" s="164">
        <f>(I_ACQUISTI!R138*I_ACQUISTI!$D138)*(I_ACQUISTI!Q191+'M_VENDITE FARMACI CON RICETTA'!Q391)</f>
        <v>558</v>
      </c>
      <c r="Q262" s="164">
        <f>(I_ACQUISTI!S138*I_ACQUISTI!$D138)*(I_ACQUISTI!R191+'M_VENDITE FARMACI CON RICETTA'!R391)</f>
        <v>558</v>
      </c>
      <c r="R262" s="164">
        <f>(I_ACQUISTI!T138*I_ACQUISTI!$D138)*(I_ACQUISTI!S191+'M_VENDITE FARMACI CON RICETTA'!S391)</f>
        <v>558</v>
      </c>
      <c r="S262" s="164">
        <f>(I_ACQUISTI!U138*I_ACQUISTI!$D138)*(I_ACQUISTI!T191+'M_VENDITE FARMACI CON RICETTA'!T391)</f>
        <v>558</v>
      </c>
      <c r="T262" s="164">
        <f>(I_ACQUISTI!V138*I_ACQUISTI!$D138)*(I_ACQUISTI!U191+'M_VENDITE FARMACI CON RICETTA'!U391)</f>
        <v>558</v>
      </c>
      <c r="U262" s="164">
        <f>(I_ACQUISTI!W138*I_ACQUISTI!$D138)*(I_ACQUISTI!V191+'M_VENDITE FARMACI CON RICETTA'!V391)</f>
        <v>558</v>
      </c>
      <c r="V262" s="164">
        <f>(I_ACQUISTI!X138*I_ACQUISTI!$D138)*(I_ACQUISTI!W191+'M_VENDITE FARMACI CON RICETTA'!W391)</f>
        <v>558</v>
      </c>
      <c r="W262" s="164">
        <f>(I_ACQUISTI!Y138*I_ACQUISTI!$D138)*(I_ACQUISTI!X191+'M_VENDITE FARMACI CON RICETTA'!X391)</f>
        <v>558</v>
      </c>
      <c r="X262" s="164">
        <f>(I_ACQUISTI!Z138*I_ACQUISTI!$D138)*(I_ACQUISTI!Y191+'M_VENDITE FARMACI CON RICETTA'!Y391)</f>
        <v>558</v>
      </c>
      <c r="Y262" s="164">
        <f>(I_ACQUISTI!AA138*I_ACQUISTI!$D138)*(I_ACQUISTI!Z191+'M_VENDITE FARMACI CON RICETTA'!Z391)</f>
        <v>558</v>
      </c>
      <c r="Z262" s="164">
        <f>(I_ACQUISTI!AB138*I_ACQUISTI!$D138)*(I_ACQUISTI!AA191+'M_VENDITE FARMACI CON RICETTA'!AA391)</f>
        <v>558</v>
      </c>
      <c r="AA262" s="164">
        <f>(I_ACQUISTI!AC138*I_ACQUISTI!$D138)*(I_ACQUISTI!AB191+'M_VENDITE FARMACI CON RICETTA'!AB391)</f>
        <v>558</v>
      </c>
      <c r="AB262" s="164">
        <f>(I_ACQUISTI!AD138*I_ACQUISTI!$D138)*(I_ACQUISTI!AC191+'M_VENDITE FARMACI CON RICETTA'!AC391)</f>
        <v>558</v>
      </c>
      <c r="AC262" s="164">
        <f>(I_ACQUISTI!AE138*I_ACQUISTI!$D138)*(I_ACQUISTI!AD191+'M_VENDITE FARMACI CON RICETTA'!AD391)</f>
        <v>558</v>
      </c>
      <c r="AD262" s="164">
        <f>(I_ACQUISTI!AF138*I_ACQUISTI!$D138)*(I_ACQUISTI!AE191+'M_VENDITE FARMACI CON RICETTA'!AE391)</f>
        <v>558</v>
      </c>
      <c r="AE262" s="164">
        <f>(I_ACQUISTI!AG138*I_ACQUISTI!$D138)*(I_ACQUISTI!AF191+'M_VENDITE FARMACI CON RICETTA'!AF391)</f>
        <v>558</v>
      </c>
      <c r="AF262" s="164">
        <f>(I_ACQUISTI!AH138*I_ACQUISTI!$D138)*(I_ACQUISTI!AG191+'M_VENDITE FARMACI CON RICETTA'!AG391)</f>
        <v>558</v>
      </c>
      <c r="AG262" s="164">
        <f>(I_ACQUISTI!AI138*I_ACQUISTI!$D138)*(I_ACQUISTI!AH191+'M_VENDITE FARMACI CON RICETTA'!AH391)</f>
        <v>558</v>
      </c>
      <c r="AH262" s="164">
        <f>(I_ACQUISTI!AJ138*I_ACQUISTI!$D138)*(I_ACQUISTI!AI191+'M_VENDITE FARMACI CON RICETTA'!AI391)</f>
        <v>558</v>
      </c>
      <c r="AI262" s="164">
        <f>(I_ACQUISTI!AK138*I_ACQUISTI!$D138)*(I_ACQUISTI!AJ191+'M_VENDITE FARMACI CON RICETTA'!AJ391)</f>
        <v>558</v>
      </c>
      <c r="AJ262" s="164">
        <f>(I_ACQUISTI!AL138*I_ACQUISTI!$D138)*(I_ACQUISTI!AK191+'M_VENDITE FARMACI CON RICETTA'!AK391)</f>
        <v>558</v>
      </c>
      <c r="AK262" s="164">
        <f>(I_ACQUISTI!AM138*I_ACQUISTI!$D138)*(I_ACQUISTI!AL191+'M_VENDITE FARMACI CON RICETTA'!AL391)</f>
        <v>558</v>
      </c>
      <c r="AL262" s="164">
        <f>(I_ACQUISTI!AN138*I_ACQUISTI!$D138)*(I_ACQUISTI!AM191+'M_VENDITE FARMACI CON RICETTA'!AM391)</f>
        <v>558</v>
      </c>
      <c r="AM262" s="164">
        <f>(I_ACQUISTI!AO138*I_ACQUISTI!$D138)*(I_ACQUISTI!AN191+'M_VENDITE FARMACI CON RICETTA'!AN391)</f>
        <v>558</v>
      </c>
    </row>
    <row r="263" spans="3:39" x14ac:dyDescent="0.25">
      <c r="C263" s="28" t="str">
        <f>+I_ACQUISTI!C139</f>
        <v>Farmaco 18</v>
      </c>
      <c r="D263" s="164">
        <f>(I_ACQUISTI!F139*I_ACQUISTI!$D139)*(I_ACQUISTI!E192+'M_VENDITE FARMACI CON RICETTA'!E392)</f>
        <v>130.20000000000002</v>
      </c>
      <c r="E263" s="164">
        <f>(I_ACQUISTI!G139*I_ACQUISTI!$D139)*(I_ACQUISTI!F192+'M_VENDITE FARMACI CON RICETTA'!F392)</f>
        <v>130.20000000000002</v>
      </c>
      <c r="F263" s="164">
        <f>(I_ACQUISTI!H139*I_ACQUISTI!$D139)*(I_ACQUISTI!G192+'M_VENDITE FARMACI CON RICETTA'!G392)</f>
        <v>130.20000000000002</v>
      </c>
      <c r="G263" s="164">
        <f>(I_ACQUISTI!I139*I_ACQUISTI!$D139)*(I_ACQUISTI!H192+'M_VENDITE FARMACI CON RICETTA'!H392)</f>
        <v>130.20000000000002</v>
      </c>
      <c r="H263" s="164">
        <f>(I_ACQUISTI!J139*I_ACQUISTI!$D139)*(I_ACQUISTI!I192+'M_VENDITE FARMACI CON RICETTA'!I392)</f>
        <v>130.20000000000002</v>
      </c>
      <c r="I263" s="164">
        <f>(I_ACQUISTI!K139*I_ACQUISTI!$D139)*(I_ACQUISTI!J192+'M_VENDITE FARMACI CON RICETTA'!J392)</f>
        <v>130.20000000000002</v>
      </c>
      <c r="J263" s="164">
        <f>(I_ACQUISTI!L139*I_ACQUISTI!$D139)*(I_ACQUISTI!K192+'M_VENDITE FARMACI CON RICETTA'!K392)</f>
        <v>130.20000000000002</v>
      </c>
      <c r="K263" s="164">
        <f>(I_ACQUISTI!M139*I_ACQUISTI!$D139)*(I_ACQUISTI!L192+'M_VENDITE FARMACI CON RICETTA'!L392)</f>
        <v>130.20000000000002</v>
      </c>
      <c r="L263" s="164">
        <f>(I_ACQUISTI!N139*I_ACQUISTI!$D139)*(I_ACQUISTI!M192+'M_VENDITE FARMACI CON RICETTA'!M392)</f>
        <v>130.20000000000002</v>
      </c>
      <c r="M263" s="164">
        <f>(I_ACQUISTI!O139*I_ACQUISTI!$D139)*(I_ACQUISTI!N192+'M_VENDITE FARMACI CON RICETTA'!N392)</f>
        <v>130.20000000000002</v>
      </c>
      <c r="N263" s="164">
        <f>(I_ACQUISTI!P139*I_ACQUISTI!$D139)*(I_ACQUISTI!O192+'M_VENDITE FARMACI CON RICETTA'!O392)</f>
        <v>130.20000000000002</v>
      </c>
      <c r="O263" s="164">
        <f>(I_ACQUISTI!Q139*I_ACQUISTI!$D139)*(I_ACQUISTI!P192+'M_VENDITE FARMACI CON RICETTA'!P392)</f>
        <v>130.20000000000002</v>
      </c>
      <c r="P263" s="164">
        <f>(I_ACQUISTI!R139*I_ACQUISTI!$D139)*(I_ACQUISTI!Q192+'M_VENDITE FARMACI CON RICETTA'!Q392)</f>
        <v>130.20000000000002</v>
      </c>
      <c r="Q263" s="164">
        <f>(I_ACQUISTI!S139*I_ACQUISTI!$D139)*(I_ACQUISTI!R192+'M_VENDITE FARMACI CON RICETTA'!R392)</f>
        <v>130.20000000000002</v>
      </c>
      <c r="R263" s="164">
        <f>(I_ACQUISTI!T139*I_ACQUISTI!$D139)*(I_ACQUISTI!S192+'M_VENDITE FARMACI CON RICETTA'!S392)</f>
        <v>130.20000000000002</v>
      </c>
      <c r="S263" s="164">
        <f>(I_ACQUISTI!U139*I_ACQUISTI!$D139)*(I_ACQUISTI!T192+'M_VENDITE FARMACI CON RICETTA'!T392)</f>
        <v>130.20000000000002</v>
      </c>
      <c r="T263" s="164">
        <f>(I_ACQUISTI!V139*I_ACQUISTI!$D139)*(I_ACQUISTI!U192+'M_VENDITE FARMACI CON RICETTA'!U392)</f>
        <v>130.20000000000002</v>
      </c>
      <c r="U263" s="164">
        <f>(I_ACQUISTI!W139*I_ACQUISTI!$D139)*(I_ACQUISTI!V192+'M_VENDITE FARMACI CON RICETTA'!V392)</f>
        <v>130.20000000000002</v>
      </c>
      <c r="V263" s="164">
        <f>(I_ACQUISTI!X139*I_ACQUISTI!$D139)*(I_ACQUISTI!W192+'M_VENDITE FARMACI CON RICETTA'!W392)</f>
        <v>130.20000000000002</v>
      </c>
      <c r="W263" s="164">
        <f>(I_ACQUISTI!Y139*I_ACQUISTI!$D139)*(I_ACQUISTI!X192+'M_VENDITE FARMACI CON RICETTA'!X392)</f>
        <v>130.20000000000002</v>
      </c>
      <c r="X263" s="164">
        <f>(I_ACQUISTI!Z139*I_ACQUISTI!$D139)*(I_ACQUISTI!Y192+'M_VENDITE FARMACI CON RICETTA'!Y392)</f>
        <v>130.20000000000002</v>
      </c>
      <c r="Y263" s="164">
        <f>(I_ACQUISTI!AA139*I_ACQUISTI!$D139)*(I_ACQUISTI!Z192+'M_VENDITE FARMACI CON RICETTA'!Z392)</f>
        <v>130.20000000000002</v>
      </c>
      <c r="Z263" s="164">
        <f>(I_ACQUISTI!AB139*I_ACQUISTI!$D139)*(I_ACQUISTI!AA192+'M_VENDITE FARMACI CON RICETTA'!AA392)</f>
        <v>130.20000000000002</v>
      </c>
      <c r="AA263" s="164">
        <f>(I_ACQUISTI!AC139*I_ACQUISTI!$D139)*(I_ACQUISTI!AB192+'M_VENDITE FARMACI CON RICETTA'!AB392)</f>
        <v>130.20000000000002</v>
      </c>
      <c r="AB263" s="164">
        <f>(I_ACQUISTI!AD139*I_ACQUISTI!$D139)*(I_ACQUISTI!AC192+'M_VENDITE FARMACI CON RICETTA'!AC392)</f>
        <v>130.20000000000002</v>
      </c>
      <c r="AC263" s="164">
        <f>(I_ACQUISTI!AE139*I_ACQUISTI!$D139)*(I_ACQUISTI!AD192+'M_VENDITE FARMACI CON RICETTA'!AD392)</f>
        <v>130.20000000000002</v>
      </c>
      <c r="AD263" s="164">
        <f>(I_ACQUISTI!AF139*I_ACQUISTI!$D139)*(I_ACQUISTI!AE192+'M_VENDITE FARMACI CON RICETTA'!AE392)</f>
        <v>130.20000000000002</v>
      </c>
      <c r="AE263" s="164">
        <f>(I_ACQUISTI!AG139*I_ACQUISTI!$D139)*(I_ACQUISTI!AF192+'M_VENDITE FARMACI CON RICETTA'!AF392)</f>
        <v>130.20000000000002</v>
      </c>
      <c r="AF263" s="164">
        <f>(I_ACQUISTI!AH139*I_ACQUISTI!$D139)*(I_ACQUISTI!AG192+'M_VENDITE FARMACI CON RICETTA'!AG392)</f>
        <v>130.20000000000002</v>
      </c>
      <c r="AG263" s="164">
        <f>(I_ACQUISTI!AI139*I_ACQUISTI!$D139)*(I_ACQUISTI!AH192+'M_VENDITE FARMACI CON RICETTA'!AH392)</f>
        <v>130.20000000000002</v>
      </c>
      <c r="AH263" s="164">
        <f>(I_ACQUISTI!AJ139*I_ACQUISTI!$D139)*(I_ACQUISTI!AI192+'M_VENDITE FARMACI CON RICETTA'!AI392)</f>
        <v>130.20000000000002</v>
      </c>
      <c r="AI263" s="164">
        <f>(I_ACQUISTI!AK139*I_ACQUISTI!$D139)*(I_ACQUISTI!AJ192+'M_VENDITE FARMACI CON RICETTA'!AJ392)</f>
        <v>130.20000000000002</v>
      </c>
      <c r="AJ263" s="164">
        <f>(I_ACQUISTI!AL139*I_ACQUISTI!$D139)*(I_ACQUISTI!AK192+'M_VENDITE FARMACI CON RICETTA'!AK392)</f>
        <v>130.20000000000002</v>
      </c>
      <c r="AK263" s="164">
        <f>(I_ACQUISTI!AM139*I_ACQUISTI!$D139)*(I_ACQUISTI!AL192+'M_VENDITE FARMACI CON RICETTA'!AL392)</f>
        <v>130.20000000000002</v>
      </c>
      <c r="AL263" s="164">
        <f>(I_ACQUISTI!AN139*I_ACQUISTI!$D139)*(I_ACQUISTI!AM192+'M_VENDITE FARMACI CON RICETTA'!AM392)</f>
        <v>130.20000000000002</v>
      </c>
      <c r="AM263" s="164">
        <f>(I_ACQUISTI!AO139*I_ACQUISTI!$D139)*(I_ACQUISTI!AN192+'M_VENDITE FARMACI CON RICETTA'!AN392)</f>
        <v>130.20000000000002</v>
      </c>
    </row>
    <row r="264" spans="3:39" x14ac:dyDescent="0.25">
      <c r="C264" s="28" t="str">
        <f>+I_ACQUISTI!C140</f>
        <v>Farmaco 19</v>
      </c>
      <c r="D264" s="164">
        <f>(I_ACQUISTI!F140*I_ACQUISTI!$D140)*(I_ACQUISTI!E193+'M_VENDITE FARMACI CON RICETTA'!E393)</f>
        <v>122.2</v>
      </c>
      <c r="E264" s="164">
        <f>(I_ACQUISTI!G140*I_ACQUISTI!$D140)*(I_ACQUISTI!F193+'M_VENDITE FARMACI CON RICETTA'!F393)</f>
        <v>122.2</v>
      </c>
      <c r="F264" s="164">
        <f>(I_ACQUISTI!H140*I_ACQUISTI!$D140)*(I_ACQUISTI!G193+'M_VENDITE FARMACI CON RICETTA'!G393)</f>
        <v>122.2</v>
      </c>
      <c r="G264" s="164">
        <f>(I_ACQUISTI!I140*I_ACQUISTI!$D140)*(I_ACQUISTI!H193+'M_VENDITE FARMACI CON RICETTA'!H393)</f>
        <v>122.2</v>
      </c>
      <c r="H264" s="164">
        <f>(I_ACQUISTI!J140*I_ACQUISTI!$D140)*(I_ACQUISTI!I193+'M_VENDITE FARMACI CON RICETTA'!I393)</f>
        <v>122.2</v>
      </c>
      <c r="I264" s="164">
        <f>(I_ACQUISTI!K140*I_ACQUISTI!$D140)*(I_ACQUISTI!J193+'M_VENDITE FARMACI CON RICETTA'!J393)</f>
        <v>122.2</v>
      </c>
      <c r="J264" s="164">
        <f>(I_ACQUISTI!L140*I_ACQUISTI!$D140)*(I_ACQUISTI!K193+'M_VENDITE FARMACI CON RICETTA'!K393)</f>
        <v>122.2</v>
      </c>
      <c r="K264" s="164">
        <f>(I_ACQUISTI!M140*I_ACQUISTI!$D140)*(I_ACQUISTI!L193+'M_VENDITE FARMACI CON RICETTA'!L393)</f>
        <v>122.2</v>
      </c>
      <c r="L264" s="164">
        <f>(I_ACQUISTI!N140*I_ACQUISTI!$D140)*(I_ACQUISTI!M193+'M_VENDITE FARMACI CON RICETTA'!M393)</f>
        <v>122.2</v>
      </c>
      <c r="M264" s="164">
        <f>(I_ACQUISTI!O140*I_ACQUISTI!$D140)*(I_ACQUISTI!N193+'M_VENDITE FARMACI CON RICETTA'!N393)</f>
        <v>122.2</v>
      </c>
      <c r="N264" s="164">
        <f>(I_ACQUISTI!P140*I_ACQUISTI!$D140)*(I_ACQUISTI!O193+'M_VENDITE FARMACI CON RICETTA'!O393)</f>
        <v>122.2</v>
      </c>
      <c r="O264" s="164">
        <f>(I_ACQUISTI!Q140*I_ACQUISTI!$D140)*(I_ACQUISTI!P193+'M_VENDITE FARMACI CON RICETTA'!P393)</f>
        <v>122.2</v>
      </c>
      <c r="P264" s="164">
        <f>(I_ACQUISTI!R140*I_ACQUISTI!$D140)*(I_ACQUISTI!Q193+'M_VENDITE FARMACI CON RICETTA'!Q393)</f>
        <v>122.2</v>
      </c>
      <c r="Q264" s="164">
        <f>(I_ACQUISTI!S140*I_ACQUISTI!$D140)*(I_ACQUISTI!R193+'M_VENDITE FARMACI CON RICETTA'!R393)</f>
        <v>122.2</v>
      </c>
      <c r="R264" s="164">
        <f>(I_ACQUISTI!T140*I_ACQUISTI!$D140)*(I_ACQUISTI!S193+'M_VENDITE FARMACI CON RICETTA'!S393)</f>
        <v>122.2</v>
      </c>
      <c r="S264" s="164">
        <f>(I_ACQUISTI!U140*I_ACQUISTI!$D140)*(I_ACQUISTI!T193+'M_VENDITE FARMACI CON RICETTA'!T393)</f>
        <v>122.2</v>
      </c>
      <c r="T264" s="164">
        <f>(I_ACQUISTI!V140*I_ACQUISTI!$D140)*(I_ACQUISTI!U193+'M_VENDITE FARMACI CON RICETTA'!U393)</f>
        <v>122.2</v>
      </c>
      <c r="U264" s="164">
        <f>(I_ACQUISTI!W140*I_ACQUISTI!$D140)*(I_ACQUISTI!V193+'M_VENDITE FARMACI CON RICETTA'!V393)</f>
        <v>122.2</v>
      </c>
      <c r="V264" s="164">
        <f>(I_ACQUISTI!X140*I_ACQUISTI!$D140)*(I_ACQUISTI!W193+'M_VENDITE FARMACI CON RICETTA'!W393)</f>
        <v>122.2</v>
      </c>
      <c r="W264" s="164">
        <f>(I_ACQUISTI!Y140*I_ACQUISTI!$D140)*(I_ACQUISTI!X193+'M_VENDITE FARMACI CON RICETTA'!X393)</f>
        <v>122.2</v>
      </c>
      <c r="X264" s="164">
        <f>(I_ACQUISTI!Z140*I_ACQUISTI!$D140)*(I_ACQUISTI!Y193+'M_VENDITE FARMACI CON RICETTA'!Y393)</f>
        <v>122.2</v>
      </c>
      <c r="Y264" s="164">
        <f>(I_ACQUISTI!AA140*I_ACQUISTI!$D140)*(I_ACQUISTI!Z193+'M_VENDITE FARMACI CON RICETTA'!Z393)</f>
        <v>122.2</v>
      </c>
      <c r="Z264" s="164">
        <f>(I_ACQUISTI!AB140*I_ACQUISTI!$D140)*(I_ACQUISTI!AA193+'M_VENDITE FARMACI CON RICETTA'!AA393)</f>
        <v>122.2</v>
      </c>
      <c r="AA264" s="164">
        <f>(I_ACQUISTI!AC140*I_ACQUISTI!$D140)*(I_ACQUISTI!AB193+'M_VENDITE FARMACI CON RICETTA'!AB393)</f>
        <v>122.2</v>
      </c>
      <c r="AB264" s="164">
        <f>(I_ACQUISTI!AD140*I_ACQUISTI!$D140)*(I_ACQUISTI!AC193+'M_VENDITE FARMACI CON RICETTA'!AC393)</f>
        <v>122.2</v>
      </c>
      <c r="AC264" s="164">
        <f>(I_ACQUISTI!AE140*I_ACQUISTI!$D140)*(I_ACQUISTI!AD193+'M_VENDITE FARMACI CON RICETTA'!AD393)</f>
        <v>122.2</v>
      </c>
      <c r="AD264" s="164">
        <f>(I_ACQUISTI!AF140*I_ACQUISTI!$D140)*(I_ACQUISTI!AE193+'M_VENDITE FARMACI CON RICETTA'!AE393)</f>
        <v>122.2</v>
      </c>
      <c r="AE264" s="164">
        <f>(I_ACQUISTI!AG140*I_ACQUISTI!$D140)*(I_ACQUISTI!AF193+'M_VENDITE FARMACI CON RICETTA'!AF393)</f>
        <v>122.2</v>
      </c>
      <c r="AF264" s="164">
        <f>(I_ACQUISTI!AH140*I_ACQUISTI!$D140)*(I_ACQUISTI!AG193+'M_VENDITE FARMACI CON RICETTA'!AG393)</f>
        <v>122.2</v>
      </c>
      <c r="AG264" s="164">
        <f>(I_ACQUISTI!AI140*I_ACQUISTI!$D140)*(I_ACQUISTI!AH193+'M_VENDITE FARMACI CON RICETTA'!AH393)</f>
        <v>122.2</v>
      </c>
      <c r="AH264" s="164">
        <f>(I_ACQUISTI!AJ140*I_ACQUISTI!$D140)*(I_ACQUISTI!AI193+'M_VENDITE FARMACI CON RICETTA'!AI393)</f>
        <v>122.2</v>
      </c>
      <c r="AI264" s="164">
        <f>(I_ACQUISTI!AK140*I_ACQUISTI!$D140)*(I_ACQUISTI!AJ193+'M_VENDITE FARMACI CON RICETTA'!AJ393)</f>
        <v>122.2</v>
      </c>
      <c r="AJ264" s="164">
        <f>(I_ACQUISTI!AL140*I_ACQUISTI!$D140)*(I_ACQUISTI!AK193+'M_VENDITE FARMACI CON RICETTA'!AK393)</f>
        <v>122.2</v>
      </c>
      <c r="AK264" s="164">
        <f>(I_ACQUISTI!AM140*I_ACQUISTI!$D140)*(I_ACQUISTI!AL193+'M_VENDITE FARMACI CON RICETTA'!AL393)</f>
        <v>122.2</v>
      </c>
      <c r="AL264" s="164">
        <f>(I_ACQUISTI!AN140*I_ACQUISTI!$D140)*(I_ACQUISTI!AM193+'M_VENDITE FARMACI CON RICETTA'!AM393)</f>
        <v>122.2</v>
      </c>
      <c r="AM264" s="164">
        <f>(I_ACQUISTI!AO140*I_ACQUISTI!$D140)*(I_ACQUISTI!AN193+'M_VENDITE FARMACI CON RICETTA'!AN393)</f>
        <v>122.2</v>
      </c>
    </row>
    <row r="265" spans="3:39" x14ac:dyDescent="0.25">
      <c r="C265" s="28" t="str">
        <f>+I_ACQUISTI!C141</f>
        <v>Farmaco 20</v>
      </c>
      <c r="D265" s="164">
        <f>(I_ACQUISTI!F141*I_ACQUISTI!$D141)*(I_ACQUISTI!E194+'M_VENDITE FARMACI CON RICETTA'!E394)</f>
        <v>239.4</v>
      </c>
      <c r="E265" s="164">
        <f>(I_ACQUISTI!G141*I_ACQUISTI!$D141)*(I_ACQUISTI!F194+'M_VENDITE FARMACI CON RICETTA'!F394)</f>
        <v>239.4</v>
      </c>
      <c r="F265" s="164">
        <f>(I_ACQUISTI!H141*I_ACQUISTI!$D141)*(I_ACQUISTI!G194+'M_VENDITE FARMACI CON RICETTA'!G394)</f>
        <v>239.4</v>
      </c>
      <c r="G265" s="164">
        <f>(I_ACQUISTI!I141*I_ACQUISTI!$D141)*(I_ACQUISTI!H194+'M_VENDITE FARMACI CON RICETTA'!H394)</f>
        <v>239.4</v>
      </c>
      <c r="H265" s="164">
        <f>(I_ACQUISTI!J141*I_ACQUISTI!$D141)*(I_ACQUISTI!I194+'M_VENDITE FARMACI CON RICETTA'!I394)</f>
        <v>239.4</v>
      </c>
      <c r="I265" s="164">
        <f>(I_ACQUISTI!K141*I_ACQUISTI!$D141)*(I_ACQUISTI!J194+'M_VENDITE FARMACI CON RICETTA'!J394)</f>
        <v>239.4</v>
      </c>
      <c r="J265" s="164">
        <f>(I_ACQUISTI!L141*I_ACQUISTI!$D141)*(I_ACQUISTI!K194+'M_VENDITE FARMACI CON RICETTA'!K394)</f>
        <v>239.4</v>
      </c>
      <c r="K265" s="164">
        <f>(I_ACQUISTI!M141*I_ACQUISTI!$D141)*(I_ACQUISTI!L194+'M_VENDITE FARMACI CON RICETTA'!L394)</f>
        <v>239.4</v>
      </c>
      <c r="L265" s="164">
        <f>(I_ACQUISTI!N141*I_ACQUISTI!$D141)*(I_ACQUISTI!M194+'M_VENDITE FARMACI CON RICETTA'!M394)</f>
        <v>239.4</v>
      </c>
      <c r="M265" s="164">
        <f>(I_ACQUISTI!O141*I_ACQUISTI!$D141)*(I_ACQUISTI!N194+'M_VENDITE FARMACI CON RICETTA'!N394)</f>
        <v>239.4</v>
      </c>
      <c r="N265" s="164">
        <f>(I_ACQUISTI!P141*I_ACQUISTI!$D141)*(I_ACQUISTI!O194+'M_VENDITE FARMACI CON RICETTA'!O394)</f>
        <v>239.4</v>
      </c>
      <c r="O265" s="164">
        <f>(I_ACQUISTI!Q141*I_ACQUISTI!$D141)*(I_ACQUISTI!P194+'M_VENDITE FARMACI CON RICETTA'!P394)</f>
        <v>239.4</v>
      </c>
      <c r="P265" s="164">
        <f>(I_ACQUISTI!R141*I_ACQUISTI!$D141)*(I_ACQUISTI!Q194+'M_VENDITE FARMACI CON RICETTA'!Q394)</f>
        <v>239.4</v>
      </c>
      <c r="Q265" s="164">
        <f>(I_ACQUISTI!S141*I_ACQUISTI!$D141)*(I_ACQUISTI!R194+'M_VENDITE FARMACI CON RICETTA'!R394)</f>
        <v>239.4</v>
      </c>
      <c r="R265" s="164">
        <f>(I_ACQUISTI!T141*I_ACQUISTI!$D141)*(I_ACQUISTI!S194+'M_VENDITE FARMACI CON RICETTA'!S394)</f>
        <v>239.4</v>
      </c>
      <c r="S265" s="164">
        <f>(I_ACQUISTI!U141*I_ACQUISTI!$D141)*(I_ACQUISTI!T194+'M_VENDITE FARMACI CON RICETTA'!T394)</f>
        <v>239.4</v>
      </c>
      <c r="T265" s="164">
        <f>(I_ACQUISTI!V141*I_ACQUISTI!$D141)*(I_ACQUISTI!U194+'M_VENDITE FARMACI CON RICETTA'!U394)</f>
        <v>239.4</v>
      </c>
      <c r="U265" s="164">
        <f>(I_ACQUISTI!W141*I_ACQUISTI!$D141)*(I_ACQUISTI!V194+'M_VENDITE FARMACI CON RICETTA'!V394)</f>
        <v>239.4</v>
      </c>
      <c r="V265" s="164">
        <f>(I_ACQUISTI!X141*I_ACQUISTI!$D141)*(I_ACQUISTI!W194+'M_VENDITE FARMACI CON RICETTA'!W394)</f>
        <v>239.4</v>
      </c>
      <c r="W265" s="164">
        <f>(I_ACQUISTI!Y141*I_ACQUISTI!$D141)*(I_ACQUISTI!X194+'M_VENDITE FARMACI CON RICETTA'!X394)</f>
        <v>239.4</v>
      </c>
      <c r="X265" s="164">
        <f>(I_ACQUISTI!Z141*I_ACQUISTI!$D141)*(I_ACQUISTI!Y194+'M_VENDITE FARMACI CON RICETTA'!Y394)</f>
        <v>239.4</v>
      </c>
      <c r="Y265" s="164">
        <f>(I_ACQUISTI!AA141*I_ACQUISTI!$D141)*(I_ACQUISTI!Z194+'M_VENDITE FARMACI CON RICETTA'!Z394)</f>
        <v>239.4</v>
      </c>
      <c r="Z265" s="164">
        <f>(I_ACQUISTI!AB141*I_ACQUISTI!$D141)*(I_ACQUISTI!AA194+'M_VENDITE FARMACI CON RICETTA'!AA394)</f>
        <v>239.4</v>
      </c>
      <c r="AA265" s="164">
        <f>(I_ACQUISTI!AC141*I_ACQUISTI!$D141)*(I_ACQUISTI!AB194+'M_VENDITE FARMACI CON RICETTA'!AB394)</f>
        <v>239.4</v>
      </c>
      <c r="AB265" s="164">
        <f>(I_ACQUISTI!AD141*I_ACQUISTI!$D141)*(I_ACQUISTI!AC194+'M_VENDITE FARMACI CON RICETTA'!AC394)</f>
        <v>239.4</v>
      </c>
      <c r="AC265" s="164">
        <f>(I_ACQUISTI!AE141*I_ACQUISTI!$D141)*(I_ACQUISTI!AD194+'M_VENDITE FARMACI CON RICETTA'!AD394)</f>
        <v>239.4</v>
      </c>
      <c r="AD265" s="164">
        <f>(I_ACQUISTI!AF141*I_ACQUISTI!$D141)*(I_ACQUISTI!AE194+'M_VENDITE FARMACI CON RICETTA'!AE394)</f>
        <v>239.4</v>
      </c>
      <c r="AE265" s="164">
        <f>(I_ACQUISTI!AG141*I_ACQUISTI!$D141)*(I_ACQUISTI!AF194+'M_VENDITE FARMACI CON RICETTA'!AF394)</f>
        <v>239.4</v>
      </c>
      <c r="AF265" s="164">
        <f>(I_ACQUISTI!AH141*I_ACQUISTI!$D141)*(I_ACQUISTI!AG194+'M_VENDITE FARMACI CON RICETTA'!AG394)</f>
        <v>239.4</v>
      </c>
      <c r="AG265" s="164">
        <f>(I_ACQUISTI!AI141*I_ACQUISTI!$D141)*(I_ACQUISTI!AH194+'M_VENDITE FARMACI CON RICETTA'!AH394)</f>
        <v>239.4</v>
      </c>
      <c r="AH265" s="164">
        <f>(I_ACQUISTI!AJ141*I_ACQUISTI!$D141)*(I_ACQUISTI!AI194+'M_VENDITE FARMACI CON RICETTA'!AI394)</f>
        <v>239.4</v>
      </c>
      <c r="AI265" s="164">
        <f>(I_ACQUISTI!AK141*I_ACQUISTI!$D141)*(I_ACQUISTI!AJ194+'M_VENDITE FARMACI CON RICETTA'!AJ394)</f>
        <v>239.4</v>
      </c>
      <c r="AJ265" s="164">
        <f>(I_ACQUISTI!AL141*I_ACQUISTI!$D141)*(I_ACQUISTI!AK194+'M_VENDITE FARMACI CON RICETTA'!AK394)</f>
        <v>239.4</v>
      </c>
      <c r="AK265" s="164">
        <f>(I_ACQUISTI!AM141*I_ACQUISTI!$D141)*(I_ACQUISTI!AL194+'M_VENDITE FARMACI CON RICETTA'!AL394)</f>
        <v>239.4</v>
      </c>
      <c r="AL265" s="164">
        <f>(I_ACQUISTI!AN141*I_ACQUISTI!$D141)*(I_ACQUISTI!AM194+'M_VENDITE FARMACI CON RICETTA'!AM394)</f>
        <v>239.4</v>
      </c>
      <c r="AM265" s="164">
        <f>(I_ACQUISTI!AO141*I_ACQUISTI!$D141)*(I_ACQUISTI!AN194+'M_VENDITE FARMACI CON RICETTA'!AN394)</f>
        <v>239.4</v>
      </c>
    </row>
    <row r="266" spans="3:39" x14ac:dyDescent="0.25">
      <c r="C266" s="28" t="str">
        <f>+I_ACQUISTI!C142</f>
        <v>Farmaco 21</v>
      </c>
      <c r="D266" s="164">
        <f>(I_ACQUISTI!F142*I_ACQUISTI!$D142)*(I_ACQUISTI!E195+'M_VENDITE FARMACI CON RICETTA'!E395)</f>
        <v>239.4</v>
      </c>
      <c r="E266" s="164">
        <f>(I_ACQUISTI!G142*I_ACQUISTI!$D142)*(I_ACQUISTI!F195+'M_VENDITE FARMACI CON RICETTA'!F395)</f>
        <v>239.4</v>
      </c>
      <c r="F266" s="164">
        <f>(I_ACQUISTI!H142*I_ACQUISTI!$D142)*(I_ACQUISTI!G195+'M_VENDITE FARMACI CON RICETTA'!G395)</f>
        <v>239.4</v>
      </c>
      <c r="G266" s="164">
        <f>(I_ACQUISTI!I142*I_ACQUISTI!$D142)*(I_ACQUISTI!H195+'M_VENDITE FARMACI CON RICETTA'!H395)</f>
        <v>239.4</v>
      </c>
      <c r="H266" s="164">
        <f>(I_ACQUISTI!J142*I_ACQUISTI!$D142)*(I_ACQUISTI!I195+'M_VENDITE FARMACI CON RICETTA'!I395)</f>
        <v>239.4</v>
      </c>
      <c r="I266" s="164">
        <f>(I_ACQUISTI!K142*I_ACQUISTI!$D142)*(I_ACQUISTI!J195+'M_VENDITE FARMACI CON RICETTA'!J395)</f>
        <v>239.4</v>
      </c>
      <c r="J266" s="164">
        <f>(I_ACQUISTI!L142*I_ACQUISTI!$D142)*(I_ACQUISTI!K195+'M_VENDITE FARMACI CON RICETTA'!K395)</f>
        <v>239.4</v>
      </c>
      <c r="K266" s="164">
        <f>(I_ACQUISTI!M142*I_ACQUISTI!$D142)*(I_ACQUISTI!L195+'M_VENDITE FARMACI CON RICETTA'!L395)</f>
        <v>239.4</v>
      </c>
      <c r="L266" s="164">
        <f>(I_ACQUISTI!N142*I_ACQUISTI!$D142)*(I_ACQUISTI!M195+'M_VENDITE FARMACI CON RICETTA'!M395)</f>
        <v>239.4</v>
      </c>
      <c r="M266" s="164">
        <f>(I_ACQUISTI!O142*I_ACQUISTI!$D142)*(I_ACQUISTI!N195+'M_VENDITE FARMACI CON RICETTA'!N395)</f>
        <v>239.4</v>
      </c>
      <c r="N266" s="164">
        <f>(I_ACQUISTI!P142*I_ACQUISTI!$D142)*(I_ACQUISTI!O195+'M_VENDITE FARMACI CON RICETTA'!O395)</f>
        <v>239.4</v>
      </c>
      <c r="O266" s="164">
        <f>(I_ACQUISTI!Q142*I_ACQUISTI!$D142)*(I_ACQUISTI!P195+'M_VENDITE FARMACI CON RICETTA'!P395)</f>
        <v>239.4</v>
      </c>
      <c r="P266" s="164">
        <f>(I_ACQUISTI!R142*I_ACQUISTI!$D142)*(I_ACQUISTI!Q195+'M_VENDITE FARMACI CON RICETTA'!Q395)</f>
        <v>239.4</v>
      </c>
      <c r="Q266" s="164">
        <f>(I_ACQUISTI!S142*I_ACQUISTI!$D142)*(I_ACQUISTI!R195+'M_VENDITE FARMACI CON RICETTA'!R395)</f>
        <v>239.4</v>
      </c>
      <c r="R266" s="164">
        <f>(I_ACQUISTI!T142*I_ACQUISTI!$D142)*(I_ACQUISTI!S195+'M_VENDITE FARMACI CON RICETTA'!S395)</f>
        <v>239.4</v>
      </c>
      <c r="S266" s="164">
        <f>(I_ACQUISTI!U142*I_ACQUISTI!$D142)*(I_ACQUISTI!T195+'M_VENDITE FARMACI CON RICETTA'!T395)</f>
        <v>239.4</v>
      </c>
      <c r="T266" s="164">
        <f>(I_ACQUISTI!V142*I_ACQUISTI!$D142)*(I_ACQUISTI!U195+'M_VENDITE FARMACI CON RICETTA'!U395)</f>
        <v>239.4</v>
      </c>
      <c r="U266" s="164">
        <f>(I_ACQUISTI!W142*I_ACQUISTI!$D142)*(I_ACQUISTI!V195+'M_VENDITE FARMACI CON RICETTA'!V395)</f>
        <v>239.4</v>
      </c>
      <c r="V266" s="164">
        <f>(I_ACQUISTI!X142*I_ACQUISTI!$D142)*(I_ACQUISTI!W195+'M_VENDITE FARMACI CON RICETTA'!W395)</f>
        <v>239.4</v>
      </c>
      <c r="W266" s="164">
        <f>(I_ACQUISTI!Y142*I_ACQUISTI!$D142)*(I_ACQUISTI!X195+'M_VENDITE FARMACI CON RICETTA'!X395)</f>
        <v>239.4</v>
      </c>
      <c r="X266" s="164">
        <f>(I_ACQUISTI!Z142*I_ACQUISTI!$D142)*(I_ACQUISTI!Y195+'M_VENDITE FARMACI CON RICETTA'!Y395)</f>
        <v>239.4</v>
      </c>
      <c r="Y266" s="164">
        <f>(I_ACQUISTI!AA142*I_ACQUISTI!$D142)*(I_ACQUISTI!Z195+'M_VENDITE FARMACI CON RICETTA'!Z395)</f>
        <v>239.4</v>
      </c>
      <c r="Z266" s="164">
        <f>(I_ACQUISTI!AB142*I_ACQUISTI!$D142)*(I_ACQUISTI!AA195+'M_VENDITE FARMACI CON RICETTA'!AA395)</f>
        <v>239.4</v>
      </c>
      <c r="AA266" s="164">
        <f>(I_ACQUISTI!AC142*I_ACQUISTI!$D142)*(I_ACQUISTI!AB195+'M_VENDITE FARMACI CON RICETTA'!AB395)</f>
        <v>239.4</v>
      </c>
      <c r="AB266" s="164">
        <f>(I_ACQUISTI!AD142*I_ACQUISTI!$D142)*(I_ACQUISTI!AC195+'M_VENDITE FARMACI CON RICETTA'!AC395)</f>
        <v>239.4</v>
      </c>
      <c r="AC266" s="164">
        <f>(I_ACQUISTI!AE142*I_ACQUISTI!$D142)*(I_ACQUISTI!AD195+'M_VENDITE FARMACI CON RICETTA'!AD395)</f>
        <v>239.4</v>
      </c>
      <c r="AD266" s="164">
        <f>(I_ACQUISTI!AF142*I_ACQUISTI!$D142)*(I_ACQUISTI!AE195+'M_VENDITE FARMACI CON RICETTA'!AE395)</f>
        <v>239.4</v>
      </c>
      <c r="AE266" s="164">
        <f>(I_ACQUISTI!AG142*I_ACQUISTI!$D142)*(I_ACQUISTI!AF195+'M_VENDITE FARMACI CON RICETTA'!AF395)</f>
        <v>239.4</v>
      </c>
      <c r="AF266" s="164">
        <f>(I_ACQUISTI!AH142*I_ACQUISTI!$D142)*(I_ACQUISTI!AG195+'M_VENDITE FARMACI CON RICETTA'!AG395)</f>
        <v>239.4</v>
      </c>
      <c r="AG266" s="164">
        <f>(I_ACQUISTI!AI142*I_ACQUISTI!$D142)*(I_ACQUISTI!AH195+'M_VENDITE FARMACI CON RICETTA'!AH395)</f>
        <v>239.4</v>
      </c>
      <c r="AH266" s="164">
        <f>(I_ACQUISTI!AJ142*I_ACQUISTI!$D142)*(I_ACQUISTI!AI195+'M_VENDITE FARMACI CON RICETTA'!AI395)</f>
        <v>239.4</v>
      </c>
      <c r="AI266" s="164">
        <f>(I_ACQUISTI!AK142*I_ACQUISTI!$D142)*(I_ACQUISTI!AJ195+'M_VENDITE FARMACI CON RICETTA'!AJ395)</f>
        <v>239.4</v>
      </c>
      <c r="AJ266" s="164">
        <f>(I_ACQUISTI!AL142*I_ACQUISTI!$D142)*(I_ACQUISTI!AK195+'M_VENDITE FARMACI CON RICETTA'!AK395)</f>
        <v>239.4</v>
      </c>
      <c r="AK266" s="164">
        <f>(I_ACQUISTI!AM142*I_ACQUISTI!$D142)*(I_ACQUISTI!AL195+'M_VENDITE FARMACI CON RICETTA'!AL395)</f>
        <v>239.4</v>
      </c>
      <c r="AL266" s="164">
        <f>(I_ACQUISTI!AN142*I_ACQUISTI!$D142)*(I_ACQUISTI!AM195+'M_VENDITE FARMACI CON RICETTA'!AM395)</f>
        <v>239.4</v>
      </c>
      <c r="AM266" s="164">
        <f>(I_ACQUISTI!AO142*I_ACQUISTI!$D142)*(I_ACQUISTI!AN195+'M_VENDITE FARMACI CON RICETTA'!AN395)</f>
        <v>239.4</v>
      </c>
    </row>
    <row r="267" spans="3:39" x14ac:dyDescent="0.25">
      <c r="C267" s="28" t="str">
        <f>+I_ACQUISTI!C143</f>
        <v>Farmaco 22</v>
      </c>
      <c r="D267" s="164">
        <f>(I_ACQUISTI!F143*I_ACQUISTI!$D143)*(I_ACQUISTI!E196+'M_VENDITE FARMACI CON RICETTA'!E396)</f>
        <v>239.4</v>
      </c>
      <c r="E267" s="164">
        <f>(I_ACQUISTI!G143*I_ACQUISTI!$D143)*(I_ACQUISTI!F196+'M_VENDITE FARMACI CON RICETTA'!F396)</f>
        <v>239.4</v>
      </c>
      <c r="F267" s="164">
        <f>(I_ACQUISTI!H143*I_ACQUISTI!$D143)*(I_ACQUISTI!G196+'M_VENDITE FARMACI CON RICETTA'!G396)</f>
        <v>239.4</v>
      </c>
      <c r="G267" s="164">
        <f>(I_ACQUISTI!I143*I_ACQUISTI!$D143)*(I_ACQUISTI!H196+'M_VENDITE FARMACI CON RICETTA'!H396)</f>
        <v>239.4</v>
      </c>
      <c r="H267" s="164">
        <f>(I_ACQUISTI!J143*I_ACQUISTI!$D143)*(I_ACQUISTI!I196+'M_VENDITE FARMACI CON RICETTA'!I396)</f>
        <v>239.4</v>
      </c>
      <c r="I267" s="164">
        <f>(I_ACQUISTI!K143*I_ACQUISTI!$D143)*(I_ACQUISTI!J196+'M_VENDITE FARMACI CON RICETTA'!J396)</f>
        <v>239.4</v>
      </c>
      <c r="J267" s="164">
        <f>(I_ACQUISTI!L143*I_ACQUISTI!$D143)*(I_ACQUISTI!K196+'M_VENDITE FARMACI CON RICETTA'!K396)</f>
        <v>239.4</v>
      </c>
      <c r="K267" s="164">
        <f>(I_ACQUISTI!M143*I_ACQUISTI!$D143)*(I_ACQUISTI!L196+'M_VENDITE FARMACI CON RICETTA'!L396)</f>
        <v>239.4</v>
      </c>
      <c r="L267" s="164">
        <f>(I_ACQUISTI!N143*I_ACQUISTI!$D143)*(I_ACQUISTI!M196+'M_VENDITE FARMACI CON RICETTA'!M396)</f>
        <v>239.4</v>
      </c>
      <c r="M267" s="164">
        <f>(I_ACQUISTI!O143*I_ACQUISTI!$D143)*(I_ACQUISTI!N196+'M_VENDITE FARMACI CON RICETTA'!N396)</f>
        <v>239.4</v>
      </c>
      <c r="N267" s="164">
        <f>(I_ACQUISTI!P143*I_ACQUISTI!$D143)*(I_ACQUISTI!O196+'M_VENDITE FARMACI CON RICETTA'!O396)</f>
        <v>239.4</v>
      </c>
      <c r="O267" s="164">
        <f>(I_ACQUISTI!Q143*I_ACQUISTI!$D143)*(I_ACQUISTI!P196+'M_VENDITE FARMACI CON RICETTA'!P396)</f>
        <v>239.4</v>
      </c>
      <c r="P267" s="164">
        <f>(I_ACQUISTI!R143*I_ACQUISTI!$D143)*(I_ACQUISTI!Q196+'M_VENDITE FARMACI CON RICETTA'!Q396)</f>
        <v>239.4</v>
      </c>
      <c r="Q267" s="164">
        <f>(I_ACQUISTI!S143*I_ACQUISTI!$D143)*(I_ACQUISTI!R196+'M_VENDITE FARMACI CON RICETTA'!R396)</f>
        <v>239.4</v>
      </c>
      <c r="R267" s="164">
        <f>(I_ACQUISTI!T143*I_ACQUISTI!$D143)*(I_ACQUISTI!S196+'M_VENDITE FARMACI CON RICETTA'!S396)</f>
        <v>239.4</v>
      </c>
      <c r="S267" s="164">
        <f>(I_ACQUISTI!U143*I_ACQUISTI!$D143)*(I_ACQUISTI!T196+'M_VENDITE FARMACI CON RICETTA'!T396)</f>
        <v>239.4</v>
      </c>
      <c r="T267" s="164">
        <f>(I_ACQUISTI!V143*I_ACQUISTI!$D143)*(I_ACQUISTI!U196+'M_VENDITE FARMACI CON RICETTA'!U396)</f>
        <v>239.4</v>
      </c>
      <c r="U267" s="164">
        <f>(I_ACQUISTI!W143*I_ACQUISTI!$D143)*(I_ACQUISTI!V196+'M_VENDITE FARMACI CON RICETTA'!V396)</f>
        <v>239.4</v>
      </c>
      <c r="V267" s="164">
        <f>(I_ACQUISTI!X143*I_ACQUISTI!$D143)*(I_ACQUISTI!W196+'M_VENDITE FARMACI CON RICETTA'!W396)</f>
        <v>239.4</v>
      </c>
      <c r="W267" s="164">
        <f>(I_ACQUISTI!Y143*I_ACQUISTI!$D143)*(I_ACQUISTI!X196+'M_VENDITE FARMACI CON RICETTA'!X396)</f>
        <v>239.4</v>
      </c>
      <c r="X267" s="164">
        <f>(I_ACQUISTI!Z143*I_ACQUISTI!$D143)*(I_ACQUISTI!Y196+'M_VENDITE FARMACI CON RICETTA'!Y396)</f>
        <v>239.4</v>
      </c>
      <c r="Y267" s="164">
        <f>(I_ACQUISTI!AA143*I_ACQUISTI!$D143)*(I_ACQUISTI!Z196+'M_VENDITE FARMACI CON RICETTA'!Z396)</f>
        <v>239.4</v>
      </c>
      <c r="Z267" s="164">
        <f>(I_ACQUISTI!AB143*I_ACQUISTI!$D143)*(I_ACQUISTI!AA196+'M_VENDITE FARMACI CON RICETTA'!AA396)</f>
        <v>239.4</v>
      </c>
      <c r="AA267" s="164">
        <f>(I_ACQUISTI!AC143*I_ACQUISTI!$D143)*(I_ACQUISTI!AB196+'M_VENDITE FARMACI CON RICETTA'!AB396)</f>
        <v>239.4</v>
      </c>
      <c r="AB267" s="164">
        <f>(I_ACQUISTI!AD143*I_ACQUISTI!$D143)*(I_ACQUISTI!AC196+'M_VENDITE FARMACI CON RICETTA'!AC396)</f>
        <v>239.4</v>
      </c>
      <c r="AC267" s="164">
        <f>(I_ACQUISTI!AE143*I_ACQUISTI!$D143)*(I_ACQUISTI!AD196+'M_VENDITE FARMACI CON RICETTA'!AD396)</f>
        <v>239.4</v>
      </c>
      <c r="AD267" s="164">
        <f>(I_ACQUISTI!AF143*I_ACQUISTI!$D143)*(I_ACQUISTI!AE196+'M_VENDITE FARMACI CON RICETTA'!AE396)</f>
        <v>239.4</v>
      </c>
      <c r="AE267" s="164">
        <f>(I_ACQUISTI!AG143*I_ACQUISTI!$D143)*(I_ACQUISTI!AF196+'M_VENDITE FARMACI CON RICETTA'!AF396)</f>
        <v>239.4</v>
      </c>
      <c r="AF267" s="164">
        <f>(I_ACQUISTI!AH143*I_ACQUISTI!$D143)*(I_ACQUISTI!AG196+'M_VENDITE FARMACI CON RICETTA'!AG396)</f>
        <v>239.4</v>
      </c>
      <c r="AG267" s="164">
        <f>(I_ACQUISTI!AI143*I_ACQUISTI!$D143)*(I_ACQUISTI!AH196+'M_VENDITE FARMACI CON RICETTA'!AH396)</f>
        <v>239.4</v>
      </c>
      <c r="AH267" s="164">
        <f>(I_ACQUISTI!AJ143*I_ACQUISTI!$D143)*(I_ACQUISTI!AI196+'M_VENDITE FARMACI CON RICETTA'!AI396)</f>
        <v>239.4</v>
      </c>
      <c r="AI267" s="164">
        <f>(I_ACQUISTI!AK143*I_ACQUISTI!$D143)*(I_ACQUISTI!AJ196+'M_VENDITE FARMACI CON RICETTA'!AJ396)</f>
        <v>239.4</v>
      </c>
      <c r="AJ267" s="164">
        <f>(I_ACQUISTI!AL143*I_ACQUISTI!$D143)*(I_ACQUISTI!AK196+'M_VENDITE FARMACI CON RICETTA'!AK396)</f>
        <v>239.4</v>
      </c>
      <c r="AK267" s="164">
        <f>(I_ACQUISTI!AM143*I_ACQUISTI!$D143)*(I_ACQUISTI!AL196+'M_VENDITE FARMACI CON RICETTA'!AL396)</f>
        <v>239.4</v>
      </c>
      <c r="AL267" s="164">
        <f>(I_ACQUISTI!AN143*I_ACQUISTI!$D143)*(I_ACQUISTI!AM196+'M_VENDITE FARMACI CON RICETTA'!AM396)</f>
        <v>239.4</v>
      </c>
      <c r="AM267" s="164">
        <f>(I_ACQUISTI!AO143*I_ACQUISTI!$D143)*(I_ACQUISTI!AN196+'M_VENDITE FARMACI CON RICETTA'!AN396)</f>
        <v>239.4</v>
      </c>
    </row>
    <row r="268" spans="3:39" x14ac:dyDescent="0.25">
      <c r="C268" s="28" t="str">
        <f>+I_ACQUISTI!C144</f>
        <v>Farmaco 23</v>
      </c>
      <c r="D268" s="164">
        <f>(I_ACQUISTI!F144*I_ACQUISTI!$D144)*(I_ACQUISTI!E197+'M_VENDITE FARMACI CON RICETTA'!E397)</f>
        <v>239.4</v>
      </c>
      <c r="E268" s="164">
        <f>(I_ACQUISTI!G144*I_ACQUISTI!$D144)*(I_ACQUISTI!F197+'M_VENDITE FARMACI CON RICETTA'!F397)</f>
        <v>239.4</v>
      </c>
      <c r="F268" s="164">
        <f>(I_ACQUISTI!H144*I_ACQUISTI!$D144)*(I_ACQUISTI!G197+'M_VENDITE FARMACI CON RICETTA'!G397)</f>
        <v>239.4</v>
      </c>
      <c r="G268" s="164">
        <f>(I_ACQUISTI!I144*I_ACQUISTI!$D144)*(I_ACQUISTI!H197+'M_VENDITE FARMACI CON RICETTA'!H397)</f>
        <v>239.4</v>
      </c>
      <c r="H268" s="164">
        <f>(I_ACQUISTI!J144*I_ACQUISTI!$D144)*(I_ACQUISTI!I197+'M_VENDITE FARMACI CON RICETTA'!I397)</f>
        <v>239.4</v>
      </c>
      <c r="I268" s="164">
        <f>(I_ACQUISTI!K144*I_ACQUISTI!$D144)*(I_ACQUISTI!J197+'M_VENDITE FARMACI CON RICETTA'!J397)</f>
        <v>239.4</v>
      </c>
      <c r="J268" s="164">
        <f>(I_ACQUISTI!L144*I_ACQUISTI!$D144)*(I_ACQUISTI!K197+'M_VENDITE FARMACI CON RICETTA'!K397)</f>
        <v>239.4</v>
      </c>
      <c r="K268" s="164">
        <f>(I_ACQUISTI!M144*I_ACQUISTI!$D144)*(I_ACQUISTI!L197+'M_VENDITE FARMACI CON RICETTA'!L397)</f>
        <v>239.4</v>
      </c>
      <c r="L268" s="164">
        <f>(I_ACQUISTI!N144*I_ACQUISTI!$D144)*(I_ACQUISTI!M197+'M_VENDITE FARMACI CON RICETTA'!M397)</f>
        <v>239.4</v>
      </c>
      <c r="M268" s="164">
        <f>(I_ACQUISTI!O144*I_ACQUISTI!$D144)*(I_ACQUISTI!N197+'M_VENDITE FARMACI CON RICETTA'!N397)</f>
        <v>239.4</v>
      </c>
      <c r="N268" s="164">
        <f>(I_ACQUISTI!P144*I_ACQUISTI!$D144)*(I_ACQUISTI!O197+'M_VENDITE FARMACI CON RICETTA'!O397)</f>
        <v>239.4</v>
      </c>
      <c r="O268" s="164">
        <f>(I_ACQUISTI!Q144*I_ACQUISTI!$D144)*(I_ACQUISTI!P197+'M_VENDITE FARMACI CON RICETTA'!P397)</f>
        <v>239.4</v>
      </c>
      <c r="P268" s="164">
        <f>(I_ACQUISTI!R144*I_ACQUISTI!$D144)*(I_ACQUISTI!Q197+'M_VENDITE FARMACI CON RICETTA'!Q397)</f>
        <v>239.4</v>
      </c>
      <c r="Q268" s="164">
        <f>(I_ACQUISTI!S144*I_ACQUISTI!$D144)*(I_ACQUISTI!R197+'M_VENDITE FARMACI CON RICETTA'!R397)</f>
        <v>239.4</v>
      </c>
      <c r="R268" s="164">
        <f>(I_ACQUISTI!T144*I_ACQUISTI!$D144)*(I_ACQUISTI!S197+'M_VENDITE FARMACI CON RICETTA'!S397)</f>
        <v>239.4</v>
      </c>
      <c r="S268" s="164">
        <f>(I_ACQUISTI!U144*I_ACQUISTI!$D144)*(I_ACQUISTI!T197+'M_VENDITE FARMACI CON RICETTA'!T397)</f>
        <v>239.4</v>
      </c>
      <c r="T268" s="164">
        <f>(I_ACQUISTI!V144*I_ACQUISTI!$D144)*(I_ACQUISTI!U197+'M_VENDITE FARMACI CON RICETTA'!U397)</f>
        <v>239.4</v>
      </c>
      <c r="U268" s="164">
        <f>(I_ACQUISTI!W144*I_ACQUISTI!$D144)*(I_ACQUISTI!V197+'M_VENDITE FARMACI CON RICETTA'!V397)</f>
        <v>239.4</v>
      </c>
      <c r="V268" s="164">
        <f>(I_ACQUISTI!X144*I_ACQUISTI!$D144)*(I_ACQUISTI!W197+'M_VENDITE FARMACI CON RICETTA'!W397)</f>
        <v>239.4</v>
      </c>
      <c r="W268" s="164">
        <f>(I_ACQUISTI!Y144*I_ACQUISTI!$D144)*(I_ACQUISTI!X197+'M_VENDITE FARMACI CON RICETTA'!X397)</f>
        <v>239.4</v>
      </c>
      <c r="X268" s="164">
        <f>(I_ACQUISTI!Z144*I_ACQUISTI!$D144)*(I_ACQUISTI!Y197+'M_VENDITE FARMACI CON RICETTA'!Y397)</f>
        <v>239.4</v>
      </c>
      <c r="Y268" s="164">
        <f>(I_ACQUISTI!AA144*I_ACQUISTI!$D144)*(I_ACQUISTI!Z197+'M_VENDITE FARMACI CON RICETTA'!Z397)</f>
        <v>239.4</v>
      </c>
      <c r="Z268" s="164">
        <f>(I_ACQUISTI!AB144*I_ACQUISTI!$D144)*(I_ACQUISTI!AA197+'M_VENDITE FARMACI CON RICETTA'!AA397)</f>
        <v>239.4</v>
      </c>
      <c r="AA268" s="164">
        <f>(I_ACQUISTI!AC144*I_ACQUISTI!$D144)*(I_ACQUISTI!AB197+'M_VENDITE FARMACI CON RICETTA'!AB397)</f>
        <v>239.4</v>
      </c>
      <c r="AB268" s="164">
        <f>(I_ACQUISTI!AD144*I_ACQUISTI!$D144)*(I_ACQUISTI!AC197+'M_VENDITE FARMACI CON RICETTA'!AC397)</f>
        <v>239.4</v>
      </c>
      <c r="AC268" s="164">
        <f>(I_ACQUISTI!AE144*I_ACQUISTI!$D144)*(I_ACQUISTI!AD197+'M_VENDITE FARMACI CON RICETTA'!AD397)</f>
        <v>239.4</v>
      </c>
      <c r="AD268" s="164">
        <f>(I_ACQUISTI!AF144*I_ACQUISTI!$D144)*(I_ACQUISTI!AE197+'M_VENDITE FARMACI CON RICETTA'!AE397)</f>
        <v>239.4</v>
      </c>
      <c r="AE268" s="164">
        <f>(I_ACQUISTI!AG144*I_ACQUISTI!$D144)*(I_ACQUISTI!AF197+'M_VENDITE FARMACI CON RICETTA'!AF397)</f>
        <v>239.4</v>
      </c>
      <c r="AF268" s="164">
        <f>(I_ACQUISTI!AH144*I_ACQUISTI!$D144)*(I_ACQUISTI!AG197+'M_VENDITE FARMACI CON RICETTA'!AG397)</f>
        <v>239.4</v>
      </c>
      <c r="AG268" s="164">
        <f>(I_ACQUISTI!AI144*I_ACQUISTI!$D144)*(I_ACQUISTI!AH197+'M_VENDITE FARMACI CON RICETTA'!AH397)</f>
        <v>239.4</v>
      </c>
      <c r="AH268" s="164">
        <f>(I_ACQUISTI!AJ144*I_ACQUISTI!$D144)*(I_ACQUISTI!AI197+'M_VENDITE FARMACI CON RICETTA'!AI397)</f>
        <v>239.4</v>
      </c>
      <c r="AI268" s="164">
        <f>(I_ACQUISTI!AK144*I_ACQUISTI!$D144)*(I_ACQUISTI!AJ197+'M_VENDITE FARMACI CON RICETTA'!AJ397)</f>
        <v>239.4</v>
      </c>
      <c r="AJ268" s="164">
        <f>(I_ACQUISTI!AL144*I_ACQUISTI!$D144)*(I_ACQUISTI!AK197+'M_VENDITE FARMACI CON RICETTA'!AK397)</f>
        <v>239.4</v>
      </c>
      <c r="AK268" s="164">
        <f>(I_ACQUISTI!AM144*I_ACQUISTI!$D144)*(I_ACQUISTI!AL197+'M_VENDITE FARMACI CON RICETTA'!AL397)</f>
        <v>239.4</v>
      </c>
      <c r="AL268" s="164">
        <f>(I_ACQUISTI!AN144*I_ACQUISTI!$D144)*(I_ACQUISTI!AM197+'M_VENDITE FARMACI CON RICETTA'!AM397)</f>
        <v>239.4</v>
      </c>
      <c r="AM268" s="164">
        <f>(I_ACQUISTI!AO144*I_ACQUISTI!$D144)*(I_ACQUISTI!AN197+'M_VENDITE FARMACI CON RICETTA'!AN397)</f>
        <v>239.4</v>
      </c>
    </row>
    <row r="269" spans="3:39" x14ac:dyDescent="0.25">
      <c r="C269" s="28" t="str">
        <f>+I_ACQUISTI!C145</f>
        <v>Farmaco 24</v>
      </c>
      <c r="D269" s="164">
        <f>(I_ACQUISTI!F145*I_ACQUISTI!$D145)*(I_ACQUISTI!E198+'M_VENDITE FARMACI CON RICETTA'!E398)</f>
        <v>239.4</v>
      </c>
      <c r="E269" s="164">
        <f>(I_ACQUISTI!G145*I_ACQUISTI!$D145)*(I_ACQUISTI!F198+'M_VENDITE FARMACI CON RICETTA'!F398)</f>
        <v>239.4</v>
      </c>
      <c r="F269" s="164">
        <f>(I_ACQUISTI!H145*I_ACQUISTI!$D145)*(I_ACQUISTI!G198+'M_VENDITE FARMACI CON RICETTA'!G398)</f>
        <v>239.4</v>
      </c>
      <c r="G269" s="164">
        <f>(I_ACQUISTI!I145*I_ACQUISTI!$D145)*(I_ACQUISTI!H198+'M_VENDITE FARMACI CON RICETTA'!H398)</f>
        <v>239.4</v>
      </c>
      <c r="H269" s="164">
        <f>(I_ACQUISTI!J145*I_ACQUISTI!$D145)*(I_ACQUISTI!I198+'M_VENDITE FARMACI CON RICETTA'!I398)</f>
        <v>239.4</v>
      </c>
      <c r="I269" s="164">
        <f>(I_ACQUISTI!K145*I_ACQUISTI!$D145)*(I_ACQUISTI!J198+'M_VENDITE FARMACI CON RICETTA'!J398)</f>
        <v>239.4</v>
      </c>
      <c r="J269" s="164">
        <f>(I_ACQUISTI!L145*I_ACQUISTI!$D145)*(I_ACQUISTI!K198+'M_VENDITE FARMACI CON RICETTA'!K398)</f>
        <v>239.4</v>
      </c>
      <c r="K269" s="164">
        <f>(I_ACQUISTI!M145*I_ACQUISTI!$D145)*(I_ACQUISTI!L198+'M_VENDITE FARMACI CON RICETTA'!L398)</f>
        <v>239.4</v>
      </c>
      <c r="L269" s="164">
        <f>(I_ACQUISTI!N145*I_ACQUISTI!$D145)*(I_ACQUISTI!M198+'M_VENDITE FARMACI CON RICETTA'!M398)</f>
        <v>239.4</v>
      </c>
      <c r="M269" s="164">
        <f>(I_ACQUISTI!O145*I_ACQUISTI!$D145)*(I_ACQUISTI!N198+'M_VENDITE FARMACI CON RICETTA'!N398)</f>
        <v>239.4</v>
      </c>
      <c r="N269" s="164">
        <f>(I_ACQUISTI!P145*I_ACQUISTI!$D145)*(I_ACQUISTI!O198+'M_VENDITE FARMACI CON RICETTA'!O398)</f>
        <v>239.4</v>
      </c>
      <c r="O269" s="164">
        <f>(I_ACQUISTI!Q145*I_ACQUISTI!$D145)*(I_ACQUISTI!P198+'M_VENDITE FARMACI CON RICETTA'!P398)</f>
        <v>239.4</v>
      </c>
      <c r="P269" s="164">
        <f>(I_ACQUISTI!R145*I_ACQUISTI!$D145)*(I_ACQUISTI!Q198+'M_VENDITE FARMACI CON RICETTA'!Q398)</f>
        <v>239.4</v>
      </c>
      <c r="Q269" s="164">
        <f>(I_ACQUISTI!S145*I_ACQUISTI!$D145)*(I_ACQUISTI!R198+'M_VENDITE FARMACI CON RICETTA'!R398)</f>
        <v>239.4</v>
      </c>
      <c r="R269" s="164">
        <f>(I_ACQUISTI!T145*I_ACQUISTI!$D145)*(I_ACQUISTI!S198+'M_VENDITE FARMACI CON RICETTA'!S398)</f>
        <v>239.4</v>
      </c>
      <c r="S269" s="164">
        <f>(I_ACQUISTI!U145*I_ACQUISTI!$D145)*(I_ACQUISTI!T198+'M_VENDITE FARMACI CON RICETTA'!T398)</f>
        <v>239.4</v>
      </c>
      <c r="T269" s="164">
        <f>(I_ACQUISTI!V145*I_ACQUISTI!$D145)*(I_ACQUISTI!U198+'M_VENDITE FARMACI CON RICETTA'!U398)</f>
        <v>239.4</v>
      </c>
      <c r="U269" s="164">
        <f>(I_ACQUISTI!W145*I_ACQUISTI!$D145)*(I_ACQUISTI!V198+'M_VENDITE FARMACI CON RICETTA'!V398)</f>
        <v>239.4</v>
      </c>
      <c r="V269" s="164">
        <f>(I_ACQUISTI!X145*I_ACQUISTI!$D145)*(I_ACQUISTI!W198+'M_VENDITE FARMACI CON RICETTA'!W398)</f>
        <v>239.4</v>
      </c>
      <c r="W269" s="164">
        <f>(I_ACQUISTI!Y145*I_ACQUISTI!$D145)*(I_ACQUISTI!X198+'M_VENDITE FARMACI CON RICETTA'!X398)</f>
        <v>239.4</v>
      </c>
      <c r="X269" s="164">
        <f>(I_ACQUISTI!Z145*I_ACQUISTI!$D145)*(I_ACQUISTI!Y198+'M_VENDITE FARMACI CON RICETTA'!Y398)</f>
        <v>239.4</v>
      </c>
      <c r="Y269" s="164">
        <f>(I_ACQUISTI!AA145*I_ACQUISTI!$D145)*(I_ACQUISTI!Z198+'M_VENDITE FARMACI CON RICETTA'!Z398)</f>
        <v>239.4</v>
      </c>
      <c r="Z269" s="164">
        <f>(I_ACQUISTI!AB145*I_ACQUISTI!$D145)*(I_ACQUISTI!AA198+'M_VENDITE FARMACI CON RICETTA'!AA398)</f>
        <v>239.4</v>
      </c>
      <c r="AA269" s="164">
        <f>(I_ACQUISTI!AC145*I_ACQUISTI!$D145)*(I_ACQUISTI!AB198+'M_VENDITE FARMACI CON RICETTA'!AB398)</f>
        <v>239.4</v>
      </c>
      <c r="AB269" s="164">
        <f>(I_ACQUISTI!AD145*I_ACQUISTI!$D145)*(I_ACQUISTI!AC198+'M_VENDITE FARMACI CON RICETTA'!AC398)</f>
        <v>239.4</v>
      </c>
      <c r="AC269" s="164">
        <f>(I_ACQUISTI!AE145*I_ACQUISTI!$D145)*(I_ACQUISTI!AD198+'M_VENDITE FARMACI CON RICETTA'!AD398)</f>
        <v>239.4</v>
      </c>
      <c r="AD269" s="164">
        <f>(I_ACQUISTI!AF145*I_ACQUISTI!$D145)*(I_ACQUISTI!AE198+'M_VENDITE FARMACI CON RICETTA'!AE398)</f>
        <v>239.4</v>
      </c>
      <c r="AE269" s="164">
        <f>(I_ACQUISTI!AG145*I_ACQUISTI!$D145)*(I_ACQUISTI!AF198+'M_VENDITE FARMACI CON RICETTA'!AF398)</f>
        <v>239.4</v>
      </c>
      <c r="AF269" s="164">
        <f>(I_ACQUISTI!AH145*I_ACQUISTI!$D145)*(I_ACQUISTI!AG198+'M_VENDITE FARMACI CON RICETTA'!AG398)</f>
        <v>239.4</v>
      </c>
      <c r="AG269" s="164">
        <f>(I_ACQUISTI!AI145*I_ACQUISTI!$D145)*(I_ACQUISTI!AH198+'M_VENDITE FARMACI CON RICETTA'!AH398)</f>
        <v>239.4</v>
      </c>
      <c r="AH269" s="164">
        <f>(I_ACQUISTI!AJ145*I_ACQUISTI!$D145)*(I_ACQUISTI!AI198+'M_VENDITE FARMACI CON RICETTA'!AI398)</f>
        <v>239.4</v>
      </c>
      <c r="AI269" s="164">
        <f>(I_ACQUISTI!AK145*I_ACQUISTI!$D145)*(I_ACQUISTI!AJ198+'M_VENDITE FARMACI CON RICETTA'!AJ398)</f>
        <v>239.4</v>
      </c>
      <c r="AJ269" s="164">
        <f>(I_ACQUISTI!AL145*I_ACQUISTI!$D145)*(I_ACQUISTI!AK198+'M_VENDITE FARMACI CON RICETTA'!AK398)</f>
        <v>239.4</v>
      </c>
      <c r="AK269" s="164">
        <f>(I_ACQUISTI!AM145*I_ACQUISTI!$D145)*(I_ACQUISTI!AL198+'M_VENDITE FARMACI CON RICETTA'!AL398)</f>
        <v>239.4</v>
      </c>
      <c r="AL269" s="164">
        <f>(I_ACQUISTI!AN145*I_ACQUISTI!$D145)*(I_ACQUISTI!AM198+'M_VENDITE FARMACI CON RICETTA'!AM398)</f>
        <v>239.4</v>
      </c>
      <c r="AM269" s="164">
        <f>(I_ACQUISTI!AO145*I_ACQUISTI!$D145)*(I_ACQUISTI!AN198+'M_VENDITE FARMACI CON RICETTA'!AN398)</f>
        <v>239.4</v>
      </c>
    </row>
    <row r="270" spans="3:39" x14ac:dyDescent="0.25">
      <c r="C270" s="28" t="str">
        <f>+I_ACQUISTI!C146</f>
        <v>Farmaco 25</v>
      </c>
      <c r="D270" s="164">
        <f>(I_ACQUISTI!F146*I_ACQUISTI!$D146)*(I_ACQUISTI!E199+'M_VENDITE FARMACI CON RICETTA'!E399)</f>
        <v>239.4</v>
      </c>
      <c r="E270" s="164">
        <f>(I_ACQUISTI!G146*I_ACQUISTI!$D146)*(I_ACQUISTI!F199+'M_VENDITE FARMACI CON RICETTA'!F399)</f>
        <v>239.4</v>
      </c>
      <c r="F270" s="164">
        <f>(I_ACQUISTI!H146*I_ACQUISTI!$D146)*(I_ACQUISTI!G199+'M_VENDITE FARMACI CON RICETTA'!G399)</f>
        <v>239.4</v>
      </c>
      <c r="G270" s="164">
        <f>(I_ACQUISTI!I146*I_ACQUISTI!$D146)*(I_ACQUISTI!H199+'M_VENDITE FARMACI CON RICETTA'!H399)</f>
        <v>239.4</v>
      </c>
      <c r="H270" s="164">
        <f>(I_ACQUISTI!J146*I_ACQUISTI!$D146)*(I_ACQUISTI!I199+'M_VENDITE FARMACI CON RICETTA'!I399)</f>
        <v>239.4</v>
      </c>
      <c r="I270" s="164">
        <f>(I_ACQUISTI!K146*I_ACQUISTI!$D146)*(I_ACQUISTI!J199+'M_VENDITE FARMACI CON RICETTA'!J399)</f>
        <v>239.4</v>
      </c>
      <c r="J270" s="164">
        <f>(I_ACQUISTI!L146*I_ACQUISTI!$D146)*(I_ACQUISTI!K199+'M_VENDITE FARMACI CON RICETTA'!K399)</f>
        <v>239.4</v>
      </c>
      <c r="K270" s="164">
        <f>(I_ACQUISTI!M146*I_ACQUISTI!$D146)*(I_ACQUISTI!L199+'M_VENDITE FARMACI CON RICETTA'!L399)</f>
        <v>239.4</v>
      </c>
      <c r="L270" s="164">
        <f>(I_ACQUISTI!N146*I_ACQUISTI!$D146)*(I_ACQUISTI!M199+'M_VENDITE FARMACI CON RICETTA'!M399)</f>
        <v>239.4</v>
      </c>
      <c r="M270" s="164">
        <f>(I_ACQUISTI!O146*I_ACQUISTI!$D146)*(I_ACQUISTI!N199+'M_VENDITE FARMACI CON RICETTA'!N399)</f>
        <v>239.4</v>
      </c>
      <c r="N270" s="164">
        <f>(I_ACQUISTI!P146*I_ACQUISTI!$D146)*(I_ACQUISTI!O199+'M_VENDITE FARMACI CON RICETTA'!O399)</f>
        <v>239.4</v>
      </c>
      <c r="O270" s="164">
        <f>(I_ACQUISTI!Q146*I_ACQUISTI!$D146)*(I_ACQUISTI!P199+'M_VENDITE FARMACI CON RICETTA'!P399)</f>
        <v>239.4</v>
      </c>
      <c r="P270" s="164">
        <f>(I_ACQUISTI!R146*I_ACQUISTI!$D146)*(I_ACQUISTI!Q199+'M_VENDITE FARMACI CON RICETTA'!Q399)</f>
        <v>239.4</v>
      </c>
      <c r="Q270" s="164">
        <f>(I_ACQUISTI!S146*I_ACQUISTI!$D146)*(I_ACQUISTI!R199+'M_VENDITE FARMACI CON RICETTA'!R399)</f>
        <v>239.4</v>
      </c>
      <c r="R270" s="164">
        <f>(I_ACQUISTI!T146*I_ACQUISTI!$D146)*(I_ACQUISTI!S199+'M_VENDITE FARMACI CON RICETTA'!S399)</f>
        <v>239.4</v>
      </c>
      <c r="S270" s="164">
        <f>(I_ACQUISTI!U146*I_ACQUISTI!$D146)*(I_ACQUISTI!T199+'M_VENDITE FARMACI CON RICETTA'!T399)</f>
        <v>239.4</v>
      </c>
      <c r="T270" s="164">
        <f>(I_ACQUISTI!V146*I_ACQUISTI!$D146)*(I_ACQUISTI!U199+'M_VENDITE FARMACI CON RICETTA'!U399)</f>
        <v>239.4</v>
      </c>
      <c r="U270" s="164">
        <f>(I_ACQUISTI!W146*I_ACQUISTI!$D146)*(I_ACQUISTI!V199+'M_VENDITE FARMACI CON RICETTA'!V399)</f>
        <v>239.4</v>
      </c>
      <c r="V270" s="164">
        <f>(I_ACQUISTI!X146*I_ACQUISTI!$D146)*(I_ACQUISTI!W199+'M_VENDITE FARMACI CON RICETTA'!W399)</f>
        <v>239.4</v>
      </c>
      <c r="W270" s="164">
        <f>(I_ACQUISTI!Y146*I_ACQUISTI!$D146)*(I_ACQUISTI!X199+'M_VENDITE FARMACI CON RICETTA'!X399)</f>
        <v>239.4</v>
      </c>
      <c r="X270" s="164">
        <f>(I_ACQUISTI!Z146*I_ACQUISTI!$D146)*(I_ACQUISTI!Y199+'M_VENDITE FARMACI CON RICETTA'!Y399)</f>
        <v>239.4</v>
      </c>
      <c r="Y270" s="164">
        <f>(I_ACQUISTI!AA146*I_ACQUISTI!$D146)*(I_ACQUISTI!Z199+'M_VENDITE FARMACI CON RICETTA'!Z399)</f>
        <v>239.4</v>
      </c>
      <c r="Z270" s="164">
        <f>(I_ACQUISTI!AB146*I_ACQUISTI!$D146)*(I_ACQUISTI!AA199+'M_VENDITE FARMACI CON RICETTA'!AA399)</f>
        <v>239.4</v>
      </c>
      <c r="AA270" s="164">
        <f>(I_ACQUISTI!AC146*I_ACQUISTI!$D146)*(I_ACQUISTI!AB199+'M_VENDITE FARMACI CON RICETTA'!AB399)</f>
        <v>239.4</v>
      </c>
      <c r="AB270" s="164">
        <f>(I_ACQUISTI!AD146*I_ACQUISTI!$D146)*(I_ACQUISTI!AC199+'M_VENDITE FARMACI CON RICETTA'!AC399)</f>
        <v>239.4</v>
      </c>
      <c r="AC270" s="164">
        <f>(I_ACQUISTI!AE146*I_ACQUISTI!$D146)*(I_ACQUISTI!AD199+'M_VENDITE FARMACI CON RICETTA'!AD399)</f>
        <v>239.4</v>
      </c>
      <c r="AD270" s="164">
        <f>(I_ACQUISTI!AF146*I_ACQUISTI!$D146)*(I_ACQUISTI!AE199+'M_VENDITE FARMACI CON RICETTA'!AE399)</f>
        <v>239.4</v>
      </c>
      <c r="AE270" s="164">
        <f>(I_ACQUISTI!AG146*I_ACQUISTI!$D146)*(I_ACQUISTI!AF199+'M_VENDITE FARMACI CON RICETTA'!AF399)</f>
        <v>239.4</v>
      </c>
      <c r="AF270" s="164">
        <f>(I_ACQUISTI!AH146*I_ACQUISTI!$D146)*(I_ACQUISTI!AG199+'M_VENDITE FARMACI CON RICETTA'!AG399)</f>
        <v>239.4</v>
      </c>
      <c r="AG270" s="164">
        <f>(I_ACQUISTI!AI146*I_ACQUISTI!$D146)*(I_ACQUISTI!AH199+'M_VENDITE FARMACI CON RICETTA'!AH399)</f>
        <v>239.4</v>
      </c>
      <c r="AH270" s="164">
        <f>(I_ACQUISTI!AJ146*I_ACQUISTI!$D146)*(I_ACQUISTI!AI199+'M_VENDITE FARMACI CON RICETTA'!AI399)</f>
        <v>239.4</v>
      </c>
      <c r="AI270" s="164">
        <f>(I_ACQUISTI!AK146*I_ACQUISTI!$D146)*(I_ACQUISTI!AJ199+'M_VENDITE FARMACI CON RICETTA'!AJ399)</f>
        <v>239.4</v>
      </c>
      <c r="AJ270" s="164">
        <f>(I_ACQUISTI!AL146*I_ACQUISTI!$D146)*(I_ACQUISTI!AK199+'M_VENDITE FARMACI CON RICETTA'!AK399)</f>
        <v>239.4</v>
      </c>
      <c r="AK270" s="164">
        <f>(I_ACQUISTI!AM146*I_ACQUISTI!$D146)*(I_ACQUISTI!AL199+'M_VENDITE FARMACI CON RICETTA'!AL399)</f>
        <v>239.4</v>
      </c>
      <c r="AL270" s="164">
        <f>(I_ACQUISTI!AN146*I_ACQUISTI!$D146)*(I_ACQUISTI!AM199+'M_VENDITE FARMACI CON RICETTA'!AM399)</f>
        <v>239.4</v>
      </c>
      <c r="AM270" s="164">
        <f>(I_ACQUISTI!AO146*I_ACQUISTI!$D146)*(I_ACQUISTI!AN199+'M_VENDITE FARMACI CON RICETTA'!AN399)</f>
        <v>239.4</v>
      </c>
    </row>
    <row r="271" spans="3:39" x14ac:dyDescent="0.25">
      <c r="C271" s="28" t="str">
        <f>+I_ACQUISTI!C147</f>
        <v>Farmaco 26</v>
      </c>
      <c r="D271" s="164">
        <f>(I_ACQUISTI!F147*I_ACQUISTI!$D147)*(I_ACQUISTI!E200+'M_VENDITE FARMACI CON RICETTA'!E400)</f>
        <v>239.4</v>
      </c>
      <c r="E271" s="164">
        <f>(I_ACQUISTI!G147*I_ACQUISTI!$D147)*(I_ACQUISTI!F200+'M_VENDITE FARMACI CON RICETTA'!F400)</f>
        <v>239.4</v>
      </c>
      <c r="F271" s="164">
        <f>(I_ACQUISTI!H147*I_ACQUISTI!$D147)*(I_ACQUISTI!G200+'M_VENDITE FARMACI CON RICETTA'!G400)</f>
        <v>239.4</v>
      </c>
      <c r="G271" s="164">
        <f>(I_ACQUISTI!I147*I_ACQUISTI!$D147)*(I_ACQUISTI!H200+'M_VENDITE FARMACI CON RICETTA'!H400)</f>
        <v>239.4</v>
      </c>
      <c r="H271" s="164">
        <f>(I_ACQUISTI!J147*I_ACQUISTI!$D147)*(I_ACQUISTI!I200+'M_VENDITE FARMACI CON RICETTA'!I400)</f>
        <v>239.4</v>
      </c>
      <c r="I271" s="164">
        <f>(I_ACQUISTI!K147*I_ACQUISTI!$D147)*(I_ACQUISTI!J200+'M_VENDITE FARMACI CON RICETTA'!J400)</f>
        <v>239.4</v>
      </c>
      <c r="J271" s="164">
        <f>(I_ACQUISTI!L147*I_ACQUISTI!$D147)*(I_ACQUISTI!K200+'M_VENDITE FARMACI CON RICETTA'!K400)</f>
        <v>239.4</v>
      </c>
      <c r="K271" s="164">
        <f>(I_ACQUISTI!M147*I_ACQUISTI!$D147)*(I_ACQUISTI!L200+'M_VENDITE FARMACI CON RICETTA'!L400)</f>
        <v>239.4</v>
      </c>
      <c r="L271" s="164">
        <f>(I_ACQUISTI!N147*I_ACQUISTI!$D147)*(I_ACQUISTI!M200+'M_VENDITE FARMACI CON RICETTA'!M400)</f>
        <v>239.4</v>
      </c>
      <c r="M271" s="164">
        <f>(I_ACQUISTI!O147*I_ACQUISTI!$D147)*(I_ACQUISTI!N200+'M_VENDITE FARMACI CON RICETTA'!N400)</f>
        <v>239.4</v>
      </c>
      <c r="N271" s="164">
        <f>(I_ACQUISTI!P147*I_ACQUISTI!$D147)*(I_ACQUISTI!O200+'M_VENDITE FARMACI CON RICETTA'!O400)</f>
        <v>239.4</v>
      </c>
      <c r="O271" s="164">
        <f>(I_ACQUISTI!Q147*I_ACQUISTI!$D147)*(I_ACQUISTI!P200+'M_VENDITE FARMACI CON RICETTA'!P400)</f>
        <v>239.4</v>
      </c>
      <c r="P271" s="164">
        <f>(I_ACQUISTI!R147*I_ACQUISTI!$D147)*(I_ACQUISTI!Q200+'M_VENDITE FARMACI CON RICETTA'!Q400)</f>
        <v>239.4</v>
      </c>
      <c r="Q271" s="164">
        <f>(I_ACQUISTI!S147*I_ACQUISTI!$D147)*(I_ACQUISTI!R200+'M_VENDITE FARMACI CON RICETTA'!R400)</f>
        <v>239.4</v>
      </c>
      <c r="R271" s="164">
        <f>(I_ACQUISTI!T147*I_ACQUISTI!$D147)*(I_ACQUISTI!S200+'M_VENDITE FARMACI CON RICETTA'!S400)</f>
        <v>239.4</v>
      </c>
      <c r="S271" s="164">
        <f>(I_ACQUISTI!U147*I_ACQUISTI!$D147)*(I_ACQUISTI!T200+'M_VENDITE FARMACI CON RICETTA'!T400)</f>
        <v>239.4</v>
      </c>
      <c r="T271" s="164">
        <f>(I_ACQUISTI!V147*I_ACQUISTI!$D147)*(I_ACQUISTI!U200+'M_VENDITE FARMACI CON RICETTA'!U400)</f>
        <v>239.4</v>
      </c>
      <c r="U271" s="164">
        <f>(I_ACQUISTI!W147*I_ACQUISTI!$D147)*(I_ACQUISTI!V200+'M_VENDITE FARMACI CON RICETTA'!V400)</f>
        <v>239.4</v>
      </c>
      <c r="V271" s="164">
        <f>(I_ACQUISTI!X147*I_ACQUISTI!$D147)*(I_ACQUISTI!W200+'M_VENDITE FARMACI CON RICETTA'!W400)</f>
        <v>239.4</v>
      </c>
      <c r="W271" s="164">
        <f>(I_ACQUISTI!Y147*I_ACQUISTI!$D147)*(I_ACQUISTI!X200+'M_VENDITE FARMACI CON RICETTA'!X400)</f>
        <v>239.4</v>
      </c>
      <c r="X271" s="164">
        <f>(I_ACQUISTI!Z147*I_ACQUISTI!$D147)*(I_ACQUISTI!Y200+'M_VENDITE FARMACI CON RICETTA'!Y400)</f>
        <v>239.4</v>
      </c>
      <c r="Y271" s="164">
        <f>(I_ACQUISTI!AA147*I_ACQUISTI!$D147)*(I_ACQUISTI!Z200+'M_VENDITE FARMACI CON RICETTA'!Z400)</f>
        <v>239.4</v>
      </c>
      <c r="Z271" s="164">
        <f>(I_ACQUISTI!AB147*I_ACQUISTI!$D147)*(I_ACQUISTI!AA200+'M_VENDITE FARMACI CON RICETTA'!AA400)</f>
        <v>239.4</v>
      </c>
      <c r="AA271" s="164">
        <f>(I_ACQUISTI!AC147*I_ACQUISTI!$D147)*(I_ACQUISTI!AB200+'M_VENDITE FARMACI CON RICETTA'!AB400)</f>
        <v>239.4</v>
      </c>
      <c r="AB271" s="164">
        <f>(I_ACQUISTI!AD147*I_ACQUISTI!$D147)*(I_ACQUISTI!AC200+'M_VENDITE FARMACI CON RICETTA'!AC400)</f>
        <v>239.4</v>
      </c>
      <c r="AC271" s="164">
        <f>(I_ACQUISTI!AE147*I_ACQUISTI!$D147)*(I_ACQUISTI!AD200+'M_VENDITE FARMACI CON RICETTA'!AD400)</f>
        <v>239.4</v>
      </c>
      <c r="AD271" s="164">
        <f>(I_ACQUISTI!AF147*I_ACQUISTI!$D147)*(I_ACQUISTI!AE200+'M_VENDITE FARMACI CON RICETTA'!AE400)</f>
        <v>239.4</v>
      </c>
      <c r="AE271" s="164">
        <f>(I_ACQUISTI!AG147*I_ACQUISTI!$D147)*(I_ACQUISTI!AF200+'M_VENDITE FARMACI CON RICETTA'!AF400)</f>
        <v>239.4</v>
      </c>
      <c r="AF271" s="164">
        <f>(I_ACQUISTI!AH147*I_ACQUISTI!$D147)*(I_ACQUISTI!AG200+'M_VENDITE FARMACI CON RICETTA'!AG400)</f>
        <v>239.4</v>
      </c>
      <c r="AG271" s="164">
        <f>(I_ACQUISTI!AI147*I_ACQUISTI!$D147)*(I_ACQUISTI!AH200+'M_VENDITE FARMACI CON RICETTA'!AH400)</f>
        <v>239.4</v>
      </c>
      <c r="AH271" s="164">
        <f>(I_ACQUISTI!AJ147*I_ACQUISTI!$D147)*(I_ACQUISTI!AI200+'M_VENDITE FARMACI CON RICETTA'!AI400)</f>
        <v>239.4</v>
      </c>
      <c r="AI271" s="164">
        <f>(I_ACQUISTI!AK147*I_ACQUISTI!$D147)*(I_ACQUISTI!AJ200+'M_VENDITE FARMACI CON RICETTA'!AJ400)</f>
        <v>239.4</v>
      </c>
      <c r="AJ271" s="164">
        <f>(I_ACQUISTI!AL147*I_ACQUISTI!$D147)*(I_ACQUISTI!AK200+'M_VENDITE FARMACI CON RICETTA'!AK400)</f>
        <v>239.4</v>
      </c>
      <c r="AK271" s="164">
        <f>(I_ACQUISTI!AM147*I_ACQUISTI!$D147)*(I_ACQUISTI!AL200+'M_VENDITE FARMACI CON RICETTA'!AL400)</f>
        <v>239.4</v>
      </c>
      <c r="AL271" s="164">
        <f>(I_ACQUISTI!AN147*I_ACQUISTI!$D147)*(I_ACQUISTI!AM200+'M_VENDITE FARMACI CON RICETTA'!AM400)</f>
        <v>239.4</v>
      </c>
      <c r="AM271" s="164">
        <f>(I_ACQUISTI!AO147*I_ACQUISTI!$D147)*(I_ACQUISTI!AN200+'M_VENDITE FARMACI CON RICETTA'!AN400)</f>
        <v>239.4</v>
      </c>
    </row>
    <row r="272" spans="3:39" x14ac:dyDescent="0.25">
      <c r="C272" s="28" t="str">
        <f>+I_ACQUISTI!C148</f>
        <v>Farmaco 27</v>
      </c>
      <c r="D272" s="164">
        <f>(I_ACQUISTI!F148*I_ACQUISTI!$D148)*(I_ACQUISTI!E201+'M_VENDITE FARMACI CON RICETTA'!E401)</f>
        <v>239.4</v>
      </c>
      <c r="E272" s="164">
        <f>(I_ACQUISTI!G148*I_ACQUISTI!$D148)*(I_ACQUISTI!F201+'M_VENDITE FARMACI CON RICETTA'!F401)</f>
        <v>239.4</v>
      </c>
      <c r="F272" s="164">
        <f>(I_ACQUISTI!H148*I_ACQUISTI!$D148)*(I_ACQUISTI!G201+'M_VENDITE FARMACI CON RICETTA'!G401)</f>
        <v>239.4</v>
      </c>
      <c r="G272" s="164">
        <f>(I_ACQUISTI!I148*I_ACQUISTI!$D148)*(I_ACQUISTI!H201+'M_VENDITE FARMACI CON RICETTA'!H401)</f>
        <v>239.4</v>
      </c>
      <c r="H272" s="164">
        <f>(I_ACQUISTI!J148*I_ACQUISTI!$D148)*(I_ACQUISTI!I201+'M_VENDITE FARMACI CON RICETTA'!I401)</f>
        <v>239.4</v>
      </c>
      <c r="I272" s="164">
        <f>(I_ACQUISTI!K148*I_ACQUISTI!$D148)*(I_ACQUISTI!J201+'M_VENDITE FARMACI CON RICETTA'!J401)</f>
        <v>239.4</v>
      </c>
      <c r="J272" s="164">
        <f>(I_ACQUISTI!L148*I_ACQUISTI!$D148)*(I_ACQUISTI!K201+'M_VENDITE FARMACI CON RICETTA'!K401)</f>
        <v>239.4</v>
      </c>
      <c r="K272" s="164">
        <f>(I_ACQUISTI!M148*I_ACQUISTI!$D148)*(I_ACQUISTI!L201+'M_VENDITE FARMACI CON RICETTA'!L401)</f>
        <v>239.4</v>
      </c>
      <c r="L272" s="164">
        <f>(I_ACQUISTI!N148*I_ACQUISTI!$D148)*(I_ACQUISTI!M201+'M_VENDITE FARMACI CON RICETTA'!M401)</f>
        <v>239.4</v>
      </c>
      <c r="M272" s="164">
        <f>(I_ACQUISTI!O148*I_ACQUISTI!$D148)*(I_ACQUISTI!N201+'M_VENDITE FARMACI CON RICETTA'!N401)</f>
        <v>239.4</v>
      </c>
      <c r="N272" s="164">
        <f>(I_ACQUISTI!P148*I_ACQUISTI!$D148)*(I_ACQUISTI!O201+'M_VENDITE FARMACI CON RICETTA'!O401)</f>
        <v>239.4</v>
      </c>
      <c r="O272" s="164">
        <f>(I_ACQUISTI!Q148*I_ACQUISTI!$D148)*(I_ACQUISTI!P201+'M_VENDITE FARMACI CON RICETTA'!P401)</f>
        <v>239.4</v>
      </c>
      <c r="P272" s="164">
        <f>(I_ACQUISTI!R148*I_ACQUISTI!$D148)*(I_ACQUISTI!Q201+'M_VENDITE FARMACI CON RICETTA'!Q401)</f>
        <v>239.4</v>
      </c>
      <c r="Q272" s="164">
        <f>(I_ACQUISTI!S148*I_ACQUISTI!$D148)*(I_ACQUISTI!R201+'M_VENDITE FARMACI CON RICETTA'!R401)</f>
        <v>239.4</v>
      </c>
      <c r="R272" s="164">
        <f>(I_ACQUISTI!T148*I_ACQUISTI!$D148)*(I_ACQUISTI!S201+'M_VENDITE FARMACI CON RICETTA'!S401)</f>
        <v>239.4</v>
      </c>
      <c r="S272" s="164">
        <f>(I_ACQUISTI!U148*I_ACQUISTI!$D148)*(I_ACQUISTI!T201+'M_VENDITE FARMACI CON RICETTA'!T401)</f>
        <v>239.4</v>
      </c>
      <c r="T272" s="164">
        <f>(I_ACQUISTI!V148*I_ACQUISTI!$D148)*(I_ACQUISTI!U201+'M_VENDITE FARMACI CON RICETTA'!U401)</f>
        <v>239.4</v>
      </c>
      <c r="U272" s="164">
        <f>(I_ACQUISTI!W148*I_ACQUISTI!$D148)*(I_ACQUISTI!V201+'M_VENDITE FARMACI CON RICETTA'!V401)</f>
        <v>239.4</v>
      </c>
      <c r="V272" s="164">
        <f>(I_ACQUISTI!X148*I_ACQUISTI!$D148)*(I_ACQUISTI!W201+'M_VENDITE FARMACI CON RICETTA'!W401)</f>
        <v>239.4</v>
      </c>
      <c r="W272" s="164">
        <f>(I_ACQUISTI!Y148*I_ACQUISTI!$D148)*(I_ACQUISTI!X201+'M_VENDITE FARMACI CON RICETTA'!X401)</f>
        <v>239.4</v>
      </c>
      <c r="X272" s="164">
        <f>(I_ACQUISTI!Z148*I_ACQUISTI!$D148)*(I_ACQUISTI!Y201+'M_VENDITE FARMACI CON RICETTA'!Y401)</f>
        <v>239.4</v>
      </c>
      <c r="Y272" s="164">
        <f>(I_ACQUISTI!AA148*I_ACQUISTI!$D148)*(I_ACQUISTI!Z201+'M_VENDITE FARMACI CON RICETTA'!Z401)</f>
        <v>239.4</v>
      </c>
      <c r="Z272" s="164">
        <f>(I_ACQUISTI!AB148*I_ACQUISTI!$D148)*(I_ACQUISTI!AA201+'M_VENDITE FARMACI CON RICETTA'!AA401)</f>
        <v>239.4</v>
      </c>
      <c r="AA272" s="164">
        <f>(I_ACQUISTI!AC148*I_ACQUISTI!$D148)*(I_ACQUISTI!AB201+'M_VENDITE FARMACI CON RICETTA'!AB401)</f>
        <v>239.4</v>
      </c>
      <c r="AB272" s="164">
        <f>(I_ACQUISTI!AD148*I_ACQUISTI!$D148)*(I_ACQUISTI!AC201+'M_VENDITE FARMACI CON RICETTA'!AC401)</f>
        <v>239.4</v>
      </c>
      <c r="AC272" s="164">
        <f>(I_ACQUISTI!AE148*I_ACQUISTI!$D148)*(I_ACQUISTI!AD201+'M_VENDITE FARMACI CON RICETTA'!AD401)</f>
        <v>239.4</v>
      </c>
      <c r="AD272" s="164">
        <f>(I_ACQUISTI!AF148*I_ACQUISTI!$D148)*(I_ACQUISTI!AE201+'M_VENDITE FARMACI CON RICETTA'!AE401)</f>
        <v>239.4</v>
      </c>
      <c r="AE272" s="164">
        <f>(I_ACQUISTI!AG148*I_ACQUISTI!$D148)*(I_ACQUISTI!AF201+'M_VENDITE FARMACI CON RICETTA'!AF401)</f>
        <v>239.4</v>
      </c>
      <c r="AF272" s="164">
        <f>(I_ACQUISTI!AH148*I_ACQUISTI!$D148)*(I_ACQUISTI!AG201+'M_VENDITE FARMACI CON RICETTA'!AG401)</f>
        <v>239.4</v>
      </c>
      <c r="AG272" s="164">
        <f>(I_ACQUISTI!AI148*I_ACQUISTI!$D148)*(I_ACQUISTI!AH201+'M_VENDITE FARMACI CON RICETTA'!AH401)</f>
        <v>239.4</v>
      </c>
      <c r="AH272" s="164">
        <f>(I_ACQUISTI!AJ148*I_ACQUISTI!$D148)*(I_ACQUISTI!AI201+'M_VENDITE FARMACI CON RICETTA'!AI401)</f>
        <v>239.4</v>
      </c>
      <c r="AI272" s="164">
        <f>(I_ACQUISTI!AK148*I_ACQUISTI!$D148)*(I_ACQUISTI!AJ201+'M_VENDITE FARMACI CON RICETTA'!AJ401)</f>
        <v>239.4</v>
      </c>
      <c r="AJ272" s="164">
        <f>(I_ACQUISTI!AL148*I_ACQUISTI!$D148)*(I_ACQUISTI!AK201+'M_VENDITE FARMACI CON RICETTA'!AK401)</f>
        <v>239.4</v>
      </c>
      <c r="AK272" s="164">
        <f>(I_ACQUISTI!AM148*I_ACQUISTI!$D148)*(I_ACQUISTI!AL201+'M_VENDITE FARMACI CON RICETTA'!AL401)</f>
        <v>239.4</v>
      </c>
      <c r="AL272" s="164">
        <f>(I_ACQUISTI!AN148*I_ACQUISTI!$D148)*(I_ACQUISTI!AM201+'M_VENDITE FARMACI CON RICETTA'!AM401)</f>
        <v>239.4</v>
      </c>
      <c r="AM272" s="164">
        <f>(I_ACQUISTI!AO148*I_ACQUISTI!$D148)*(I_ACQUISTI!AN201+'M_VENDITE FARMACI CON RICETTA'!AN401)</f>
        <v>239.4</v>
      </c>
    </row>
    <row r="273" spans="3:39" x14ac:dyDescent="0.25">
      <c r="C273" s="28" t="str">
        <f>+I_ACQUISTI!C149</f>
        <v>Farmaco 28</v>
      </c>
      <c r="D273" s="164">
        <f>(I_ACQUISTI!F149*I_ACQUISTI!$D149)*(I_ACQUISTI!E202+'M_VENDITE FARMACI CON RICETTA'!E402)</f>
        <v>239.4</v>
      </c>
      <c r="E273" s="164">
        <f>(I_ACQUISTI!G149*I_ACQUISTI!$D149)*(I_ACQUISTI!F202+'M_VENDITE FARMACI CON RICETTA'!F402)</f>
        <v>239.4</v>
      </c>
      <c r="F273" s="164">
        <f>(I_ACQUISTI!H149*I_ACQUISTI!$D149)*(I_ACQUISTI!G202+'M_VENDITE FARMACI CON RICETTA'!G402)</f>
        <v>239.4</v>
      </c>
      <c r="G273" s="164">
        <f>(I_ACQUISTI!I149*I_ACQUISTI!$D149)*(I_ACQUISTI!H202+'M_VENDITE FARMACI CON RICETTA'!H402)</f>
        <v>239.4</v>
      </c>
      <c r="H273" s="164">
        <f>(I_ACQUISTI!J149*I_ACQUISTI!$D149)*(I_ACQUISTI!I202+'M_VENDITE FARMACI CON RICETTA'!I402)</f>
        <v>239.4</v>
      </c>
      <c r="I273" s="164">
        <f>(I_ACQUISTI!K149*I_ACQUISTI!$D149)*(I_ACQUISTI!J202+'M_VENDITE FARMACI CON RICETTA'!J402)</f>
        <v>239.4</v>
      </c>
      <c r="J273" s="164">
        <f>(I_ACQUISTI!L149*I_ACQUISTI!$D149)*(I_ACQUISTI!K202+'M_VENDITE FARMACI CON RICETTA'!K402)</f>
        <v>239.4</v>
      </c>
      <c r="K273" s="164">
        <f>(I_ACQUISTI!M149*I_ACQUISTI!$D149)*(I_ACQUISTI!L202+'M_VENDITE FARMACI CON RICETTA'!L402)</f>
        <v>239.4</v>
      </c>
      <c r="L273" s="164">
        <f>(I_ACQUISTI!N149*I_ACQUISTI!$D149)*(I_ACQUISTI!M202+'M_VENDITE FARMACI CON RICETTA'!M402)</f>
        <v>239.4</v>
      </c>
      <c r="M273" s="164">
        <f>(I_ACQUISTI!O149*I_ACQUISTI!$D149)*(I_ACQUISTI!N202+'M_VENDITE FARMACI CON RICETTA'!N402)</f>
        <v>239.4</v>
      </c>
      <c r="N273" s="164">
        <f>(I_ACQUISTI!P149*I_ACQUISTI!$D149)*(I_ACQUISTI!O202+'M_VENDITE FARMACI CON RICETTA'!O402)</f>
        <v>239.4</v>
      </c>
      <c r="O273" s="164">
        <f>(I_ACQUISTI!Q149*I_ACQUISTI!$D149)*(I_ACQUISTI!P202+'M_VENDITE FARMACI CON RICETTA'!P402)</f>
        <v>239.4</v>
      </c>
      <c r="P273" s="164">
        <f>(I_ACQUISTI!R149*I_ACQUISTI!$D149)*(I_ACQUISTI!Q202+'M_VENDITE FARMACI CON RICETTA'!Q402)</f>
        <v>239.4</v>
      </c>
      <c r="Q273" s="164">
        <f>(I_ACQUISTI!S149*I_ACQUISTI!$D149)*(I_ACQUISTI!R202+'M_VENDITE FARMACI CON RICETTA'!R402)</f>
        <v>239.4</v>
      </c>
      <c r="R273" s="164">
        <f>(I_ACQUISTI!T149*I_ACQUISTI!$D149)*(I_ACQUISTI!S202+'M_VENDITE FARMACI CON RICETTA'!S402)</f>
        <v>239.4</v>
      </c>
      <c r="S273" s="164">
        <f>(I_ACQUISTI!U149*I_ACQUISTI!$D149)*(I_ACQUISTI!T202+'M_VENDITE FARMACI CON RICETTA'!T402)</f>
        <v>239.4</v>
      </c>
      <c r="T273" s="164">
        <f>(I_ACQUISTI!V149*I_ACQUISTI!$D149)*(I_ACQUISTI!U202+'M_VENDITE FARMACI CON RICETTA'!U402)</f>
        <v>239.4</v>
      </c>
      <c r="U273" s="164">
        <f>(I_ACQUISTI!W149*I_ACQUISTI!$D149)*(I_ACQUISTI!V202+'M_VENDITE FARMACI CON RICETTA'!V402)</f>
        <v>239.4</v>
      </c>
      <c r="V273" s="164">
        <f>(I_ACQUISTI!X149*I_ACQUISTI!$D149)*(I_ACQUISTI!W202+'M_VENDITE FARMACI CON RICETTA'!W402)</f>
        <v>239.4</v>
      </c>
      <c r="W273" s="164">
        <f>(I_ACQUISTI!Y149*I_ACQUISTI!$D149)*(I_ACQUISTI!X202+'M_VENDITE FARMACI CON RICETTA'!X402)</f>
        <v>239.4</v>
      </c>
      <c r="X273" s="164">
        <f>(I_ACQUISTI!Z149*I_ACQUISTI!$D149)*(I_ACQUISTI!Y202+'M_VENDITE FARMACI CON RICETTA'!Y402)</f>
        <v>239.4</v>
      </c>
      <c r="Y273" s="164">
        <f>(I_ACQUISTI!AA149*I_ACQUISTI!$D149)*(I_ACQUISTI!Z202+'M_VENDITE FARMACI CON RICETTA'!Z402)</f>
        <v>239.4</v>
      </c>
      <c r="Z273" s="164">
        <f>(I_ACQUISTI!AB149*I_ACQUISTI!$D149)*(I_ACQUISTI!AA202+'M_VENDITE FARMACI CON RICETTA'!AA402)</f>
        <v>239.4</v>
      </c>
      <c r="AA273" s="164">
        <f>(I_ACQUISTI!AC149*I_ACQUISTI!$D149)*(I_ACQUISTI!AB202+'M_VENDITE FARMACI CON RICETTA'!AB402)</f>
        <v>239.4</v>
      </c>
      <c r="AB273" s="164">
        <f>(I_ACQUISTI!AD149*I_ACQUISTI!$D149)*(I_ACQUISTI!AC202+'M_VENDITE FARMACI CON RICETTA'!AC402)</f>
        <v>239.4</v>
      </c>
      <c r="AC273" s="164">
        <f>(I_ACQUISTI!AE149*I_ACQUISTI!$D149)*(I_ACQUISTI!AD202+'M_VENDITE FARMACI CON RICETTA'!AD402)</f>
        <v>239.4</v>
      </c>
      <c r="AD273" s="164">
        <f>(I_ACQUISTI!AF149*I_ACQUISTI!$D149)*(I_ACQUISTI!AE202+'M_VENDITE FARMACI CON RICETTA'!AE402)</f>
        <v>239.4</v>
      </c>
      <c r="AE273" s="164">
        <f>(I_ACQUISTI!AG149*I_ACQUISTI!$D149)*(I_ACQUISTI!AF202+'M_VENDITE FARMACI CON RICETTA'!AF402)</f>
        <v>239.4</v>
      </c>
      <c r="AF273" s="164">
        <f>(I_ACQUISTI!AH149*I_ACQUISTI!$D149)*(I_ACQUISTI!AG202+'M_VENDITE FARMACI CON RICETTA'!AG402)</f>
        <v>239.4</v>
      </c>
      <c r="AG273" s="164">
        <f>(I_ACQUISTI!AI149*I_ACQUISTI!$D149)*(I_ACQUISTI!AH202+'M_VENDITE FARMACI CON RICETTA'!AH402)</f>
        <v>239.4</v>
      </c>
      <c r="AH273" s="164">
        <f>(I_ACQUISTI!AJ149*I_ACQUISTI!$D149)*(I_ACQUISTI!AI202+'M_VENDITE FARMACI CON RICETTA'!AI402)</f>
        <v>239.4</v>
      </c>
      <c r="AI273" s="164">
        <f>(I_ACQUISTI!AK149*I_ACQUISTI!$D149)*(I_ACQUISTI!AJ202+'M_VENDITE FARMACI CON RICETTA'!AJ402)</f>
        <v>239.4</v>
      </c>
      <c r="AJ273" s="164">
        <f>(I_ACQUISTI!AL149*I_ACQUISTI!$D149)*(I_ACQUISTI!AK202+'M_VENDITE FARMACI CON RICETTA'!AK402)</f>
        <v>239.4</v>
      </c>
      <c r="AK273" s="164">
        <f>(I_ACQUISTI!AM149*I_ACQUISTI!$D149)*(I_ACQUISTI!AL202+'M_VENDITE FARMACI CON RICETTA'!AL402)</f>
        <v>239.4</v>
      </c>
      <c r="AL273" s="164">
        <f>(I_ACQUISTI!AN149*I_ACQUISTI!$D149)*(I_ACQUISTI!AM202+'M_VENDITE FARMACI CON RICETTA'!AM402)</f>
        <v>239.4</v>
      </c>
      <c r="AM273" s="164">
        <f>(I_ACQUISTI!AO149*I_ACQUISTI!$D149)*(I_ACQUISTI!AN202+'M_VENDITE FARMACI CON RICETTA'!AN402)</f>
        <v>239.4</v>
      </c>
    </row>
    <row r="274" spans="3:39" x14ac:dyDescent="0.25">
      <c r="C274" s="28" t="str">
        <f>+I_ACQUISTI!C150</f>
        <v>Farmaco 29</v>
      </c>
      <c r="D274" s="164">
        <f>(I_ACQUISTI!F150*I_ACQUISTI!$D150)*(I_ACQUISTI!E203+'M_VENDITE FARMACI CON RICETTA'!E403)</f>
        <v>239.4</v>
      </c>
      <c r="E274" s="164">
        <f>(I_ACQUISTI!G150*I_ACQUISTI!$D150)*(I_ACQUISTI!F203+'M_VENDITE FARMACI CON RICETTA'!F403)</f>
        <v>239.4</v>
      </c>
      <c r="F274" s="164">
        <f>(I_ACQUISTI!H150*I_ACQUISTI!$D150)*(I_ACQUISTI!G203+'M_VENDITE FARMACI CON RICETTA'!G403)</f>
        <v>239.4</v>
      </c>
      <c r="G274" s="164">
        <f>(I_ACQUISTI!I150*I_ACQUISTI!$D150)*(I_ACQUISTI!H203+'M_VENDITE FARMACI CON RICETTA'!H403)</f>
        <v>239.4</v>
      </c>
      <c r="H274" s="164">
        <f>(I_ACQUISTI!J150*I_ACQUISTI!$D150)*(I_ACQUISTI!I203+'M_VENDITE FARMACI CON RICETTA'!I403)</f>
        <v>239.4</v>
      </c>
      <c r="I274" s="164">
        <f>(I_ACQUISTI!K150*I_ACQUISTI!$D150)*(I_ACQUISTI!J203+'M_VENDITE FARMACI CON RICETTA'!J403)</f>
        <v>239.4</v>
      </c>
      <c r="J274" s="164">
        <f>(I_ACQUISTI!L150*I_ACQUISTI!$D150)*(I_ACQUISTI!K203+'M_VENDITE FARMACI CON RICETTA'!K403)</f>
        <v>239.4</v>
      </c>
      <c r="K274" s="164">
        <f>(I_ACQUISTI!M150*I_ACQUISTI!$D150)*(I_ACQUISTI!L203+'M_VENDITE FARMACI CON RICETTA'!L403)</f>
        <v>239.4</v>
      </c>
      <c r="L274" s="164">
        <f>(I_ACQUISTI!N150*I_ACQUISTI!$D150)*(I_ACQUISTI!M203+'M_VENDITE FARMACI CON RICETTA'!M403)</f>
        <v>239.4</v>
      </c>
      <c r="M274" s="164">
        <f>(I_ACQUISTI!O150*I_ACQUISTI!$D150)*(I_ACQUISTI!N203+'M_VENDITE FARMACI CON RICETTA'!N403)</f>
        <v>239.4</v>
      </c>
      <c r="N274" s="164">
        <f>(I_ACQUISTI!P150*I_ACQUISTI!$D150)*(I_ACQUISTI!O203+'M_VENDITE FARMACI CON RICETTA'!O403)</f>
        <v>239.4</v>
      </c>
      <c r="O274" s="164">
        <f>(I_ACQUISTI!Q150*I_ACQUISTI!$D150)*(I_ACQUISTI!P203+'M_VENDITE FARMACI CON RICETTA'!P403)</f>
        <v>239.4</v>
      </c>
      <c r="P274" s="164">
        <f>(I_ACQUISTI!R150*I_ACQUISTI!$D150)*(I_ACQUISTI!Q203+'M_VENDITE FARMACI CON RICETTA'!Q403)</f>
        <v>239.4</v>
      </c>
      <c r="Q274" s="164">
        <f>(I_ACQUISTI!S150*I_ACQUISTI!$D150)*(I_ACQUISTI!R203+'M_VENDITE FARMACI CON RICETTA'!R403)</f>
        <v>239.4</v>
      </c>
      <c r="R274" s="164">
        <f>(I_ACQUISTI!T150*I_ACQUISTI!$D150)*(I_ACQUISTI!S203+'M_VENDITE FARMACI CON RICETTA'!S403)</f>
        <v>239.4</v>
      </c>
      <c r="S274" s="164">
        <f>(I_ACQUISTI!U150*I_ACQUISTI!$D150)*(I_ACQUISTI!T203+'M_VENDITE FARMACI CON RICETTA'!T403)</f>
        <v>239.4</v>
      </c>
      <c r="T274" s="164">
        <f>(I_ACQUISTI!V150*I_ACQUISTI!$D150)*(I_ACQUISTI!U203+'M_VENDITE FARMACI CON RICETTA'!U403)</f>
        <v>239.4</v>
      </c>
      <c r="U274" s="164">
        <f>(I_ACQUISTI!W150*I_ACQUISTI!$D150)*(I_ACQUISTI!V203+'M_VENDITE FARMACI CON RICETTA'!V403)</f>
        <v>239.4</v>
      </c>
      <c r="V274" s="164">
        <f>(I_ACQUISTI!X150*I_ACQUISTI!$D150)*(I_ACQUISTI!W203+'M_VENDITE FARMACI CON RICETTA'!W403)</f>
        <v>239.4</v>
      </c>
      <c r="W274" s="164">
        <f>(I_ACQUISTI!Y150*I_ACQUISTI!$D150)*(I_ACQUISTI!X203+'M_VENDITE FARMACI CON RICETTA'!X403)</f>
        <v>239.4</v>
      </c>
      <c r="X274" s="164">
        <f>(I_ACQUISTI!Z150*I_ACQUISTI!$D150)*(I_ACQUISTI!Y203+'M_VENDITE FARMACI CON RICETTA'!Y403)</f>
        <v>239.4</v>
      </c>
      <c r="Y274" s="164">
        <f>(I_ACQUISTI!AA150*I_ACQUISTI!$D150)*(I_ACQUISTI!Z203+'M_VENDITE FARMACI CON RICETTA'!Z403)</f>
        <v>239.4</v>
      </c>
      <c r="Z274" s="164">
        <f>(I_ACQUISTI!AB150*I_ACQUISTI!$D150)*(I_ACQUISTI!AA203+'M_VENDITE FARMACI CON RICETTA'!AA403)</f>
        <v>239.4</v>
      </c>
      <c r="AA274" s="164">
        <f>(I_ACQUISTI!AC150*I_ACQUISTI!$D150)*(I_ACQUISTI!AB203+'M_VENDITE FARMACI CON RICETTA'!AB403)</f>
        <v>239.4</v>
      </c>
      <c r="AB274" s="164">
        <f>(I_ACQUISTI!AD150*I_ACQUISTI!$D150)*(I_ACQUISTI!AC203+'M_VENDITE FARMACI CON RICETTA'!AC403)</f>
        <v>239.4</v>
      </c>
      <c r="AC274" s="164">
        <f>(I_ACQUISTI!AE150*I_ACQUISTI!$D150)*(I_ACQUISTI!AD203+'M_VENDITE FARMACI CON RICETTA'!AD403)</f>
        <v>239.4</v>
      </c>
      <c r="AD274" s="164">
        <f>(I_ACQUISTI!AF150*I_ACQUISTI!$D150)*(I_ACQUISTI!AE203+'M_VENDITE FARMACI CON RICETTA'!AE403)</f>
        <v>239.4</v>
      </c>
      <c r="AE274" s="164">
        <f>(I_ACQUISTI!AG150*I_ACQUISTI!$D150)*(I_ACQUISTI!AF203+'M_VENDITE FARMACI CON RICETTA'!AF403)</f>
        <v>239.4</v>
      </c>
      <c r="AF274" s="164">
        <f>(I_ACQUISTI!AH150*I_ACQUISTI!$D150)*(I_ACQUISTI!AG203+'M_VENDITE FARMACI CON RICETTA'!AG403)</f>
        <v>239.4</v>
      </c>
      <c r="AG274" s="164">
        <f>(I_ACQUISTI!AI150*I_ACQUISTI!$D150)*(I_ACQUISTI!AH203+'M_VENDITE FARMACI CON RICETTA'!AH403)</f>
        <v>239.4</v>
      </c>
      <c r="AH274" s="164">
        <f>(I_ACQUISTI!AJ150*I_ACQUISTI!$D150)*(I_ACQUISTI!AI203+'M_VENDITE FARMACI CON RICETTA'!AI403)</f>
        <v>239.4</v>
      </c>
      <c r="AI274" s="164">
        <f>(I_ACQUISTI!AK150*I_ACQUISTI!$D150)*(I_ACQUISTI!AJ203+'M_VENDITE FARMACI CON RICETTA'!AJ403)</f>
        <v>239.4</v>
      </c>
      <c r="AJ274" s="164">
        <f>(I_ACQUISTI!AL150*I_ACQUISTI!$D150)*(I_ACQUISTI!AK203+'M_VENDITE FARMACI CON RICETTA'!AK403)</f>
        <v>239.4</v>
      </c>
      <c r="AK274" s="164">
        <f>(I_ACQUISTI!AM150*I_ACQUISTI!$D150)*(I_ACQUISTI!AL203+'M_VENDITE FARMACI CON RICETTA'!AL403)</f>
        <v>239.4</v>
      </c>
      <c r="AL274" s="164">
        <f>(I_ACQUISTI!AN150*I_ACQUISTI!$D150)*(I_ACQUISTI!AM203+'M_VENDITE FARMACI CON RICETTA'!AM403)</f>
        <v>239.4</v>
      </c>
      <c r="AM274" s="164">
        <f>(I_ACQUISTI!AO150*I_ACQUISTI!$D150)*(I_ACQUISTI!AN203+'M_VENDITE FARMACI CON RICETTA'!AN403)</f>
        <v>239.4</v>
      </c>
    </row>
    <row r="275" spans="3:39" x14ac:dyDescent="0.25">
      <c r="C275" s="28" t="str">
        <f>+I_ACQUISTI!C151</f>
        <v>Farmaco 30</v>
      </c>
      <c r="D275" s="164">
        <f>(I_ACQUISTI!F151*I_ACQUISTI!$D151)*(I_ACQUISTI!E204+'M_VENDITE FARMACI CON RICETTA'!E404)</f>
        <v>239.4</v>
      </c>
      <c r="E275" s="164">
        <f>(I_ACQUISTI!G151*I_ACQUISTI!$D151)*(I_ACQUISTI!F204+'M_VENDITE FARMACI CON RICETTA'!F404)</f>
        <v>239.4</v>
      </c>
      <c r="F275" s="164">
        <f>(I_ACQUISTI!H151*I_ACQUISTI!$D151)*(I_ACQUISTI!G204+'M_VENDITE FARMACI CON RICETTA'!G404)</f>
        <v>239.4</v>
      </c>
      <c r="G275" s="164">
        <f>(I_ACQUISTI!I151*I_ACQUISTI!$D151)*(I_ACQUISTI!H204+'M_VENDITE FARMACI CON RICETTA'!H404)</f>
        <v>239.4</v>
      </c>
      <c r="H275" s="164">
        <f>(I_ACQUISTI!J151*I_ACQUISTI!$D151)*(I_ACQUISTI!I204+'M_VENDITE FARMACI CON RICETTA'!I404)</f>
        <v>239.4</v>
      </c>
      <c r="I275" s="164">
        <f>(I_ACQUISTI!K151*I_ACQUISTI!$D151)*(I_ACQUISTI!J204+'M_VENDITE FARMACI CON RICETTA'!J404)</f>
        <v>239.4</v>
      </c>
      <c r="J275" s="164">
        <f>(I_ACQUISTI!L151*I_ACQUISTI!$D151)*(I_ACQUISTI!K204+'M_VENDITE FARMACI CON RICETTA'!K404)</f>
        <v>239.4</v>
      </c>
      <c r="K275" s="164">
        <f>(I_ACQUISTI!M151*I_ACQUISTI!$D151)*(I_ACQUISTI!L204+'M_VENDITE FARMACI CON RICETTA'!L404)</f>
        <v>239.4</v>
      </c>
      <c r="L275" s="164">
        <f>(I_ACQUISTI!N151*I_ACQUISTI!$D151)*(I_ACQUISTI!M204+'M_VENDITE FARMACI CON RICETTA'!M404)</f>
        <v>239.4</v>
      </c>
      <c r="M275" s="164">
        <f>(I_ACQUISTI!O151*I_ACQUISTI!$D151)*(I_ACQUISTI!N204+'M_VENDITE FARMACI CON RICETTA'!N404)</f>
        <v>239.4</v>
      </c>
      <c r="N275" s="164">
        <f>(I_ACQUISTI!P151*I_ACQUISTI!$D151)*(I_ACQUISTI!O204+'M_VENDITE FARMACI CON RICETTA'!O404)</f>
        <v>239.4</v>
      </c>
      <c r="O275" s="164">
        <f>(I_ACQUISTI!Q151*I_ACQUISTI!$D151)*(I_ACQUISTI!P204+'M_VENDITE FARMACI CON RICETTA'!P404)</f>
        <v>239.4</v>
      </c>
      <c r="P275" s="164">
        <f>(I_ACQUISTI!R151*I_ACQUISTI!$D151)*(I_ACQUISTI!Q204+'M_VENDITE FARMACI CON RICETTA'!Q404)</f>
        <v>239.4</v>
      </c>
      <c r="Q275" s="164">
        <f>(I_ACQUISTI!S151*I_ACQUISTI!$D151)*(I_ACQUISTI!R204+'M_VENDITE FARMACI CON RICETTA'!R404)</f>
        <v>239.4</v>
      </c>
      <c r="R275" s="164">
        <f>(I_ACQUISTI!T151*I_ACQUISTI!$D151)*(I_ACQUISTI!S204+'M_VENDITE FARMACI CON RICETTA'!S404)</f>
        <v>239.4</v>
      </c>
      <c r="S275" s="164">
        <f>(I_ACQUISTI!U151*I_ACQUISTI!$D151)*(I_ACQUISTI!T204+'M_VENDITE FARMACI CON RICETTA'!T404)</f>
        <v>239.4</v>
      </c>
      <c r="T275" s="164">
        <f>(I_ACQUISTI!V151*I_ACQUISTI!$D151)*(I_ACQUISTI!U204+'M_VENDITE FARMACI CON RICETTA'!U404)</f>
        <v>239.4</v>
      </c>
      <c r="U275" s="164">
        <f>(I_ACQUISTI!W151*I_ACQUISTI!$D151)*(I_ACQUISTI!V204+'M_VENDITE FARMACI CON RICETTA'!V404)</f>
        <v>239.4</v>
      </c>
      <c r="V275" s="164">
        <f>(I_ACQUISTI!X151*I_ACQUISTI!$D151)*(I_ACQUISTI!W204+'M_VENDITE FARMACI CON RICETTA'!W404)</f>
        <v>239.4</v>
      </c>
      <c r="W275" s="164">
        <f>(I_ACQUISTI!Y151*I_ACQUISTI!$D151)*(I_ACQUISTI!X204+'M_VENDITE FARMACI CON RICETTA'!X404)</f>
        <v>239.4</v>
      </c>
      <c r="X275" s="164">
        <f>(I_ACQUISTI!Z151*I_ACQUISTI!$D151)*(I_ACQUISTI!Y204+'M_VENDITE FARMACI CON RICETTA'!Y404)</f>
        <v>239.4</v>
      </c>
      <c r="Y275" s="164">
        <f>(I_ACQUISTI!AA151*I_ACQUISTI!$D151)*(I_ACQUISTI!Z204+'M_VENDITE FARMACI CON RICETTA'!Z404)</f>
        <v>239.4</v>
      </c>
      <c r="Z275" s="164">
        <f>(I_ACQUISTI!AB151*I_ACQUISTI!$D151)*(I_ACQUISTI!AA204+'M_VENDITE FARMACI CON RICETTA'!AA404)</f>
        <v>239.4</v>
      </c>
      <c r="AA275" s="164">
        <f>(I_ACQUISTI!AC151*I_ACQUISTI!$D151)*(I_ACQUISTI!AB204+'M_VENDITE FARMACI CON RICETTA'!AB404)</f>
        <v>239.4</v>
      </c>
      <c r="AB275" s="164">
        <f>(I_ACQUISTI!AD151*I_ACQUISTI!$D151)*(I_ACQUISTI!AC204+'M_VENDITE FARMACI CON RICETTA'!AC404)</f>
        <v>239.4</v>
      </c>
      <c r="AC275" s="164">
        <f>(I_ACQUISTI!AE151*I_ACQUISTI!$D151)*(I_ACQUISTI!AD204+'M_VENDITE FARMACI CON RICETTA'!AD404)</f>
        <v>239.4</v>
      </c>
      <c r="AD275" s="164">
        <f>(I_ACQUISTI!AF151*I_ACQUISTI!$D151)*(I_ACQUISTI!AE204+'M_VENDITE FARMACI CON RICETTA'!AE404)</f>
        <v>239.4</v>
      </c>
      <c r="AE275" s="164">
        <f>(I_ACQUISTI!AG151*I_ACQUISTI!$D151)*(I_ACQUISTI!AF204+'M_VENDITE FARMACI CON RICETTA'!AF404)</f>
        <v>239.4</v>
      </c>
      <c r="AF275" s="164">
        <f>(I_ACQUISTI!AH151*I_ACQUISTI!$D151)*(I_ACQUISTI!AG204+'M_VENDITE FARMACI CON RICETTA'!AG404)</f>
        <v>239.4</v>
      </c>
      <c r="AG275" s="164">
        <f>(I_ACQUISTI!AI151*I_ACQUISTI!$D151)*(I_ACQUISTI!AH204+'M_VENDITE FARMACI CON RICETTA'!AH404)</f>
        <v>239.4</v>
      </c>
      <c r="AH275" s="164">
        <f>(I_ACQUISTI!AJ151*I_ACQUISTI!$D151)*(I_ACQUISTI!AI204+'M_VENDITE FARMACI CON RICETTA'!AI404)</f>
        <v>239.4</v>
      </c>
      <c r="AI275" s="164">
        <f>(I_ACQUISTI!AK151*I_ACQUISTI!$D151)*(I_ACQUISTI!AJ204+'M_VENDITE FARMACI CON RICETTA'!AJ404)</f>
        <v>239.4</v>
      </c>
      <c r="AJ275" s="164">
        <f>(I_ACQUISTI!AL151*I_ACQUISTI!$D151)*(I_ACQUISTI!AK204+'M_VENDITE FARMACI CON RICETTA'!AK404)</f>
        <v>239.4</v>
      </c>
      <c r="AK275" s="164">
        <f>(I_ACQUISTI!AM151*I_ACQUISTI!$D151)*(I_ACQUISTI!AL204+'M_VENDITE FARMACI CON RICETTA'!AL404)</f>
        <v>239.4</v>
      </c>
      <c r="AL275" s="164">
        <f>(I_ACQUISTI!AN151*I_ACQUISTI!$D151)*(I_ACQUISTI!AM204+'M_VENDITE FARMACI CON RICETTA'!AM404)</f>
        <v>239.4</v>
      </c>
      <c r="AM275" s="164">
        <f>(I_ACQUISTI!AO151*I_ACQUISTI!$D151)*(I_ACQUISTI!AN204+'M_VENDITE FARMACI CON RICETTA'!AN404)</f>
        <v>239.4</v>
      </c>
    </row>
    <row r="276" spans="3:39" x14ac:dyDescent="0.25">
      <c r="C276" s="28" t="str">
        <f>+I_ACQUISTI!C152</f>
        <v>Farmaco 31</v>
      </c>
      <c r="D276" s="164">
        <f>(I_ACQUISTI!F152*I_ACQUISTI!$D152)*(I_ACQUISTI!E205+'M_VENDITE FARMACI CON RICETTA'!E405)</f>
        <v>239.4</v>
      </c>
      <c r="E276" s="164">
        <f>(I_ACQUISTI!G152*I_ACQUISTI!$D152)*(I_ACQUISTI!F205+'M_VENDITE FARMACI CON RICETTA'!F405)</f>
        <v>239.4</v>
      </c>
      <c r="F276" s="164">
        <f>(I_ACQUISTI!H152*I_ACQUISTI!$D152)*(I_ACQUISTI!G205+'M_VENDITE FARMACI CON RICETTA'!G405)</f>
        <v>239.4</v>
      </c>
      <c r="G276" s="164">
        <f>(I_ACQUISTI!I152*I_ACQUISTI!$D152)*(I_ACQUISTI!H205+'M_VENDITE FARMACI CON RICETTA'!H405)</f>
        <v>239.4</v>
      </c>
      <c r="H276" s="164">
        <f>(I_ACQUISTI!J152*I_ACQUISTI!$D152)*(I_ACQUISTI!I205+'M_VENDITE FARMACI CON RICETTA'!I405)</f>
        <v>239.4</v>
      </c>
      <c r="I276" s="164">
        <f>(I_ACQUISTI!K152*I_ACQUISTI!$D152)*(I_ACQUISTI!J205+'M_VENDITE FARMACI CON RICETTA'!J405)</f>
        <v>239.4</v>
      </c>
      <c r="J276" s="164">
        <f>(I_ACQUISTI!L152*I_ACQUISTI!$D152)*(I_ACQUISTI!K205+'M_VENDITE FARMACI CON RICETTA'!K405)</f>
        <v>239.4</v>
      </c>
      <c r="K276" s="164">
        <f>(I_ACQUISTI!M152*I_ACQUISTI!$D152)*(I_ACQUISTI!L205+'M_VENDITE FARMACI CON RICETTA'!L405)</f>
        <v>239.4</v>
      </c>
      <c r="L276" s="164">
        <f>(I_ACQUISTI!N152*I_ACQUISTI!$D152)*(I_ACQUISTI!M205+'M_VENDITE FARMACI CON RICETTA'!M405)</f>
        <v>239.4</v>
      </c>
      <c r="M276" s="164">
        <f>(I_ACQUISTI!O152*I_ACQUISTI!$D152)*(I_ACQUISTI!N205+'M_VENDITE FARMACI CON RICETTA'!N405)</f>
        <v>239.4</v>
      </c>
      <c r="N276" s="164">
        <f>(I_ACQUISTI!P152*I_ACQUISTI!$D152)*(I_ACQUISTI!O205+'M_VENDITE FARMACI CON RICETTA'!O405)</f>
        <v>239.4</v>
      </c>
      <c r="O276" s="164">
        <f>(I_ACQUISTI!Q152*I_ACQUISTI!$D152)*(I_ACQUISTI!P205+'M_VENDITE FARMACI CON RICETTA'!P405)</f>
        <v>239.4</v>
      </c>
      <c r="P276" s="164">
        <f>(I_ACQUISTI!R152*I_ACQUISTI!$D152)*(I_ACQUISTI!Q205+'M_VENDITE FARMACI CON RICETTA'!Q405)</f>
        <v>239.4</v>
      </c>
      <c r="Q276" s="164">
        <f>(I_ACQUISTI!S152*I_ACQUISTI!$D152)*(I_ACQUISTI!R205+'M_VENDITE FARMACI CON RICETTA'!R405)</f>
        <v>239.4</v>
      </c>
      <c r="R276" s="164">
        <f>(I_ACQUISTI!T152*I_ACQUISTI!$D152)*(I_ACQUISTI!S205+'M_VENDITE FARMACI CON RICETTA'!S405)</f>
        <v>239.4</v>
      </c>
      <c r="S276" s="164">
        <f>(I_ACQUISTI!U152*I_ACQUISTI!$D152)*(I_ACQUISTI!T205+'M_VENDITE FARMACI CON RICETTA'!T405)</f>
        <v>239.4</v>
      </c>
      <c r="T276" s="164">
        <f>(I_ACQUISTI!V152*I_ACQUISTI!$D152)*(I_ACQUISTI!U205+'M_VENDITE FARMACI CON RICETTA'!U405)</f>
        <v>239.4</v>
      </c>
      <c r="U276" s="164">
        <f>(I_ACQUISTI!W152*I_ACQUISTI!$D152)*(I_ACQUISTI!V205+'M_VENDITE FARMACI CON RICETTA'!V405)</f>
        <v>239.4</v>
      </c>
      <c r="V276" s="164">
        <f>(I_ACQUISTI!X152*I_ACQUISTI!$D152)*(I_ACQUISTI!W205+'M_VENDITE FARMACI CON RICETTA'!W405)</f>
        <v>239.4</v>
      </c>
      <c r="W276" s="164">
        <f>(I_ACQUISTI!Y152*I_ACQUISTI!$D152)*(I_ACQUISTI!X205+'M_VENDITE FARMACI CON RICETTA'!X405)</f>
        <v>239.4</v>
      </c>
      <c r="X276" s="164">
        <f>(I_ACQUISTI!Z152*I_ACQUISTI!$D152)*(I_ACQUISTI!Y205+'M_VENDITE FARMACI CON RICETTA'!Y405)</f>
        <v>239.4</v>
      </c>
      <c r="Y276" s="164">
        <f>(I_ACQUISTI!AA152*I_ACQUISTI!$D152)*(I_ACQUISTI!Z205+'M_VENDITE FARMACI CON RICETTA'!Z405)</f>
        <v>239.4</v>
      </c>
      <c r="Z276" s="164">
        <f>(I_ACQUISTI!AB152*I_ACQUISTI!$D152)*(I_ACQUISTI!AA205+'M_VENDITE FARMACI CON RICETTA'!AA405)</f>
        <v>239.4</v>
      </c>
      <c r="AA276" s="164">
        <f>(I_ACQUISTI!AC152*I_ACQUISTI!$D152)*(I_ACQUISTI!AB205+'M_VENDITE FARMACI CON RICETTA'!AB405)</f>
        <v>239.4</v>
      </c>
      <c r="AB276" s="164">
        <f>(I_ACQUISTI!AD152*I_ACQUISTI!$D152)*(I_ACQUISTI!AC205+'M_VENDITE FARMACI CON RICETTA'!AC405)</f>
        <v>239.4</v>
      </c>
      <c r="AC276" s="164">
        <f>(I_ACQUISTI!AE152*I_ACQUISTI!$D152)*(I_ACQUISTI!AD205+'M_VENDITE FARMACI CON RICETTA'!AD405)</f>
        <v>239.4</v>
      </c>
      <c r="AD276" s="164">
        <f>(I_ACQUISTI!AF152*I_ACQUISTI!$D152)*(I_ACQUISTI!AE205+'M_VENDITE FARMACI CON RICETTA'!AE405)</f>
        <v>239.4</v>
      </c>
      <c r="AE276" s="164">
        <f>(I_ACQUISTI!AG152*I_ACQUISTI!$D152)*(I_ACQUISTI!AF205+'M_VENDITE FARMACI CON RICETTA'!AF405)</f>
        <v>239.4</v>
      </c>
      <c r="AF276" s="164">
        <f>(I_ACQUISTI!AH152*I_ACQUISTI!$D152)*(I_ACQUISTI!AG205+'M_VENDITE FARMACI CON RICETTA'!AG405)</f>
        <v>239.4</v>
      </c>
      <c r="AG276" s="164">
        <f>(I_ACQUISTI!AI152*I_ACQUISTI!$D152)*(I_ACQUISTI!AH205+'M_VENDITE FARMACI CON RICETTA'!AH405)</f>
        <v>239.4</v>
      </c>
      <c r="AH276" s="164">
        <f>(I_ACQUISTI!AJ152*I_ACQUISTI!$D152)*(I_ACQUISTI!AI205+'M_VENDITE FARMACI CON RICETTA'!AI405)</f>
        <v>239.4</v>
      </c>
      <c r="AI276" s="164">
        <f>(I_ACQUISTI!AK152*I_ACQUISTI!$D152)*(I_ACQUISTI!AJ205+'M_VENDITE FARMACI CON RICETTA'!AJ405)</f>
        <v>239.4</v>
      </c>
      <c r="AJ276" s="164">
        <f>(I_ACQUISTI!AL152*I_ACQUISTI!$D152)*(I_ACQUISTI!AK205+'M_VENDITE FARMACI CON RICETTA'!AK405)</f>
        <v>239.4</v>
      </c>
      <c r="AK276" s="164">
        <f>(I_ACQUISTI!AM152*I_ACQUISTI!$D152)*(I_ACQUISTI!AL205+'M_VENDITE FARMACI CON RICETTA'!AL405)</f>
        <v>239.4</v>
      </c>
      <c r="AL276" s="164">
        <f>(I_ACQUISTI!AN152*I_ACQUISTI!$D152)*(I_ACQUISTI!AM205+'M_VENDITE FARMACI CON RICETTA'!AM405)</f>
        <v>239.4</v>
      </c>
      <c r="AM276" s="164">
        <f>(I_ACQUISTI!AO152*I_ACQUISTI!$D152)*(I_ACQUISTI!AN205+'M_VENDITE FARMACI CON RICETTA'!AN405)</f>
        <v>239.4</v>
      </c>
    </row>
    <row r="277" spans="3:39" x14ac:dyDescent="0.25">
      <c r="C277" s="28" t="str">
        <f>+I_ACQUISTI!C153</f>
        <v>Farmaco 32</v>
      </c>
      <c r="D277" s="164">
        <f>(I_ACQUISTI!F153*I_ACQUISTI!$D153)*(I_ACQUISTI!E206+'M_VENDITE FARMACI CON RICETTA'!E406)</f>
        <v>239.4</v>
      </c>
      <c r="E277" s="164">
        <f>(I_ACQUISTI!G153*I_ACQUISTI!$D153)*(I_ACQUISTI!F206+'M_VENDITE FARMACI CON RICETTA'!F406)</f>
        <v>239.4</v>
      </c>
      <c r="F277" s="164">
        <f>(I_ACQUISTI!H153*I_ACQUISTI!$D153)*(I_ACQUISTI!G206+'M_VENDITE FARMACI CON RICETTA'!G406)</f>
        <v>239.4</v>
      </c>
      <c r="G277" s="164">
        <f>(I_ACQUISTI!I153*I_ACQUISTI!$D153)*(I_ACQUISTI!H206+'M_VENDITE FARMACI CON RICETTA'!H406)</f>
        <v>239.4</v>
      </c>
      <c r="H277" s="164">
        <f>(I_ACQUISTI!J153*I_ACQUISTI!$D153)*(I_ACQUISTI!I206+'M_VENDITE FARMACI CON RICETTA'!I406)</f>
        <v>239.4</v>
      </c>
      <c r="I277" s="164">
        <f>(I_ACQUISTI!K153*I_ACQUISTI!$D153)*(I_ACQUISTI!J206+'M_VENDITE FARMACI CON RICETTA'!J406)</f>
        <v>239.4</v>
      </c>
      <c r="J277" s="164">
        <f>(I_ACQUISTI!L153*I_ACQUISTI!$D153)*(I_ACQUISTI!K206+'M_VENDITE FARMACI CON RICETTA'!K406)</f>
        <v>239.4</v>
      </c>
      <c r="K277" s="164">
        <f>(I_ACQUISTI!M153*I_ACQUISTI!$D153)*(I_ACQUISTI!L206+'M_VENDITE FARMACI CON RICETTA'!L406)</f>
        <v>239.4</v>
      </c>
      <c r="L277" s="164">
        <f>(I_ACQUISTI!N153*I_ACQUISTI!$D153)*(I_ACQUISTI!M206+'M_VENDITE FARMACI CON RICETTA'!M406)</f>
        <v>239.4</v>
      </c>
      <c r="M277" s="164">
        <f>(I_ACQUISTI!O153*I_ACQUISTI!$D153)*(I_ACQUISTI!N206+'M_VENDITE FARMACI CON RICETTA'!N406)</f>
        <v>239.4</v>
      </c>
      <c r="N277" s="164">
        <f>(I_ACQUISTI!P153*I_ACQUISTI!$D153)*(I_ACQUISTI!O206+'M_VENDITE FARMACI CON RICETTA'!O406)</f>
        <v>239.4</v>
      </c>
      <c r="O277" s="164">
        <f>(I_ACQUISTI!Q153*I_ACQUISTI!$D153)*(I_ACQUISTI!P206+'M_VENDITE FARMACI CON RICETTA'!P406)</f>
        <v>239.4</v>
      </c>
      <c r="P277" s="164">
        <f>(I_ACQUISTI!R153*I_ACQUISTI!$D153)*(I_ACQUISTI!Q206+'M_VENDITE FARMACI CON RICETTA'!Q406)</f>
        <v>239.4</v>
      </c>
      <c r="Q277" s="164">
        <f>(I_ACQUISTI!S153*I_ACQUISTI!$D153)*(I_ACQUISTI!R206+'M_VENDITE FARMACI CON RICETTA'!R406)</f>
        <v>239.4</v>
      </c>
      <c r="R277" s="164">
        <f>(I_ACQUISTI!T153*I_ACQUISTI!$D153)*(I_ACQUISTI!S206+'M_VENDITE FARMACI CON RICETTA'!S406)</f>
        <v>239.4</v>
      </c>
      <c r="S277" s="164">
        <f>(I_ACQUISTI!U153*I_ACQUISTI!$D153)*(I_ACQUISTI!T206+'M_VENDITE FARMACI CON RICETTA'!T406)</f>
        <v>239.4</v>
      </c>
      <c r="T277" s="164">
        <f>(I_ACQUISTI!V153*I_ACQUISTI!$D153)*(I_ACQUISTI!U206+'M_VENDITE FARMACI CON RICETTA'!U406)</f>
        <v>239.4</v>
      </c>
      <c r="U277" s="164">
        <f>(I_ACQUISTI!W153*I_ACQUISTI!$D153)*(I_ACQUISTI!V206+'M_VENDITE FARMACI CON RICETTA'!V406)</f>
        <v>239.4</v>
      </c>
      <c r="V277" s="164">
        <f>(I_ACQUISTI!X153*I_ACQUISTI!$D153)*(I_ACQUISTI!W206+'M_VENDITE FARMACI CON RICETTA'!W406)</f>
        <v>239.4</v>
      </c>
      <c r="W277" s="164">
        <f>(I_ACQUISTI!Y153*I_ACQUISTI!$D153)*(I_ACQUISTI!X206+'M_VENDITE FARMACI CON RICETTA'!X406)</f>
        <v>239.4</v>
      </c>
      <c r="X277" s="164">
        <f>(I_ACQUISTI!Z153*I_ACQUISTI!$D153)*(I_ACQUISTI!Y206+'M_VENDITE FARMACI CON RICETTA'!Y406)</f>
        <v>239.4</v>
      </c>
      <c r="Y277" s="164">
        <f>(I_ACQUISTI!AA153*I_ACQUISTI!$D153)*(I_ACQUISTI!Z206+'M_VENDITE FARMACI CON RICETTA'!Z406)</f>
        <v>239.4</v>
      </c>
      <c r="Z277" s="164">
        <f>(I_ACQUISTI!AB153*I_ACQUISTI!$D153)*(I_ACQUISTI!AA206+'M_VENDITE FARMACI CON RICETTA'!AA406)</f>
        <v>239.4</v>
      </c>
      <c r="AA277" s="164">
        <f>(I_ACQUISTI!AC153*I_ACQUISTI!$D153)*(I_ACQUISTI!AB206+'M_VENDITE FARMACI CON RICETTA'!AB406)</f>
        <v>239.4</v>
      </c>
      <c r="AB277" s="164">
        <f>(I_ACQUISTI!AD153*I_ACQUISTI!$D153)*(I_ACQUISTI!AC206+'M_VENDITE FARMACI CON RICETTA'!AC406)</f>
        <v>239.4</v>
      </c>
      <c r="AC277" s="164">
        <f>(I_ACQUISTI!AE153*I_ACQUISTI!$D153)*(I_ACQUISTI!AD206+'M_VENDITE FARMACI CON RICETTA'!AD406)</f>
        <v>239.4</v>
      </c>
      <c r="AD277" s="164">
        <f>(I_ACQUISTI!AF153*I_ACQUISTI!$D153)*(I_ACQUISTI!AE206+'M_VENDITE FARMACI CON RICETTA'!AE406)</f>
        <v>239.4</v>
      </c>
      <c r="AE277" s="164">
        <f>(I_ACQUISTI!AG153*I_ACQUISTI!$D153)*(I_ACQUISTI!AF206+'M_VENDITE FARMACI CON RICETTA'!AF406)</f>
        <v>239.4</v>
      </c>
      <c r="AF277" s="164">
        <f>(I_ACQUISTI!AH153*I_ACQUISTI!$D153)*(I_ACQUISTI!AG206+'M_VENDITE FARMACI CON RICETTA'!AG406)</f>
        <v>239.4</v>
      </c>
      <c r="AG277" s="164">
        <f>(I_ACQUISTI!AI153*I_ACQUISTI!$D153)*(I_ACQUISTI!AH206+'M_VENDITE FARMACI CON RICETTA'!AH406)</f>
        <v>239.4</v>
      </c>
      <c r="AH277" s="164">
        <f>(I_ACQUISTI!AJ153*I_ACQUISTI!$D153)*(I_ACQUISTI!AI206+'M_VENDITE FARMACI CON RICETTA'!AI406)</f>
        <v>239.4</v>
      </c>
      <c r="AI277" s="164">
        <f>(I_ACQUISTI!AK153*I_ACQUISTI!$D153)*(I_ACQUISTI!AJ206+'M_VENDITE FARMACI CON RICETTA'!AJ406)</f>
        <v>239.4</v>
      </c>
      <c r="AJ277" s="164">
        <f>(I_ACQUISTI!AL153*I_ACQUISTI!$D153)*(I_ACQUISTI!AK206+'M_VENDITE FARMACI CON RICETTA'!AK406)</f>
        <v>239.4</v>
      </c>
      <c r="AK277" s="164">
        <f>(I_ACQUISTI!AM153*I_ACQUISTI!$D153)*(I_ACQUISTI!AL206+'M_VENDITE FARMACI CON RICETTA'!AL406)</f>
        <v>239.4</v>
      </c>
      <c r="AL277" s="164">
        <f>(I_ACQUISTI!AN153*I_ACQUISTI!$D153)*(I_ACQUISTI!AM206+'M_VENDITE FARMACI CON RICETTA'!AM406)</f>
        <v>239.4</v>
      </c>
      <c r="AM277" s="164">
        <f>(I_ACQUISTI!AO153*I_ACQUISTI!$D153)*(I_ACQUISTI!AN206+'M_VENDITE FARMACI CON RICETTA'!AN406)</f>
        <v>239.4</v>
      </c>
    </row>
    <row r="278" spans="3:39" x14ac:dyDescent="0.25">
      <c r="C278" s="28" t="str">
        <f>+I_ACQUISTI!C154</f>
        <v>Farmaco 33</v>
      </c>
      <c r="D278" s="164">
        <f>(I_ACQUISTI!F154*I_ACQUISTI!$D154)*(I_ACQUISTI!E207+'M_VENDITE FARMACI CON RICETTA'!E407)</f>
        <v>239.4</v>
      </c>
      <c r="E278" s="164">
        <f>(I_ACQUISTI!G154*I_ACQUISTI!$D154)*(I_ACQUISTI!F207+'M_VENDITE FARMACI CON RICETTA'!F407)</f>
        <v>239.4</v>
      </c>
      <c r="F278" s="164">
        <f>(I_ACQUISTI!H154*I_ACQUISTI!$D154)*(I_ACQUISTI!G207+'M_VENDITE FARMACI CON RICETTA'!G407)</f>
        <v>239.4</v>
      </c>
      <c r="G278" s="164">
        <f>(I_ACQUISTI!I154*I_ACQUISTI!$D154)*(I_ACQUISTI!H207+'M_VENDITE FARMACI CON RICETTA'!H407)</f>
        <v>239.4</v>
      </c>
      <c r="H278" s="164">
        <f>(I_ACQUISTI!J154*I_ACQUISTI!$D154)*(I_ACQUISTI!I207+'M_VENDITE FARMACI CON RICETTA'!I407)</f>
        <v>239.4</v>
      </c>
      <c r="I278" s="164">
        <f>(I_ACQUISTI!K154*I_ACQUISTI!$D154)*(I_ACQUISTI!J207+'M_VENDITE FARMACI CON RICETTA'!J407)</f>
        <v>239.4</v>
      </c>
      <c r="J278" s="164">
        <f>(I_ACQUISTI!L154*I_ACQUISTI!$D154)*(I_ACQUISTI!K207+'M_VENDITE FARMACI CON RICETTA'!K407)</f>
        <v>239.4</v>
      </c>
      <c r="K278" s="164">
        <f>(I_ACQUISTI!M154*I_ACQUISTI!$D154)*(I_ACQUISTI!L207+'M_VENDITE FARMACI CON RICETTA'!L407)</f>
        <v>239.4</v>
      </c>
      <c r="L278" s="164">
        <f>(I_ACQUISTI!N154*I_ACQUISTI!$D154)*(I_ACQUISTI!M207+'M_VENDITE FARMACI CON RICETTA'!M407)</f>
        <v>239.4</v>
      </c>
      <c r="M278" s="164">
        <f>(I_ACQUISTI!O154*I_ACQUISTI!$D154)*(I_ACQUISTI!N207+'M_VENDITE FARMACI CON RICETTA'!N407)</f>
        <v>239.4</v>
      </c>
      <c r="N278" s="164">
        <f>(I_ACQUISTI!P154*I_ACQUISTI!$D154)*(I_ACQUISTI!O207+'M_VENDITE FARMACI CON RICETTA'!O407)</f>
        <v>239.4</v>
      </c>
      <c r="O278" s="164">
        <f>(I_ACQUISTI!Q154*I_ACQUISTI!$D154)*(I_ACQUISTI!P207+'M_VENDITE FARMACI CON RICETTA'!P407)</f>
        <v>239.4</v>
      </c>
      <c r="P278" s="164">
        <f>(I_ACQUISTI!R154*I_ACQUISTI!$D154)*(I_ACQUISTI!Q207+'M_VENDITE FARMACI CON RICETTA'!Q407)</f>
        <v>239.4</v>
      </c>
      <c r="Q278" s="164">
        <f>(I_ACQUISTI!S154*I_ACQUISTI!$D154)*(I_ACQUISTI!R207+'M_VENDITE FARMACI CON RICETTA'!R407)</f>
        <v>239.4</v>
      </c>
      <c r="R278" s="164">
        <f>(I_ACQUISTI!T154*I_ACQUISTI!$D154)*(I_ACQUISTI!S207+'M_VENDITE FARMACI CON RICETTA'!S407)</f>
        <v>239.4</v>
      </c>
      <c r="S278" s="164">
        <f>(I_ACQUISTI!U154*I_ACQUISTI!$D154)*(I_ACQUISTI!T207+'M_VENDITE FARMACI CON RICETTA'!T407)</f>
        <v>239.4</v>
      </c>
      <c r="T278" s="164">
        <f>(I_ACQUISTI!V154*I_ACQUISTI!$D154)*(I_ACQUISTI!U207+'M_VENDITE FARMACI CON RICETTA'!U407)</f>
        <v>239.4</v>
      </c>
      <c r="U278" s="164">
        <f>(I_ACQUISTI!W154*I_ACQUISTI!$D154)*(I_ACQUISTI!V207+'M_VENDITE FARMACI CON RICETTA'!V407)</f>
        <v>239.4</v>
      </c>
      <c r="V278" s="164">
        <f>(I_ACQUISTI!X154*I_ACQUISTI!$D154)*(I_ACQUISTI!W207+'M_VENDITE FARMACI CON RICETTA'!W407)</f>
        <v>239.4</v>
      </c>
      <c r="W278" s="164">
        <f>(I_ACQUISTI!Y154*I_ACQUISTI!$D154)*(I_ACQUISTI!X207+'M_VENDITE FARMACI CON RICETTA'!X407)</f>
        <v>239.4</v>
      </c>
      <c r="X278" s="164">
        <f>(I_ACQUISTI!Z154*I_ACQUISTI!$D154)*(I_ACQUISTI!Y207+'M_VENDITE FARMACI CON RICETTA'!Y407)</f>
        <v>239.4</v>
      </c>
      <c r="Y278" s="164">
        <f>(I_ACQUISTI!AA154*I_ACQUISTI!$D154)*(I_ACQUISTI!Z207+'M_VENDITE FARMACI CON RICETTA'!Z407)</f>
        <v>239.4</v>
      </c>
      <c r="Z278" s="164">
        <f>(I_ACQUISTI!AB154*I_ACQUISTI!$D154)*(I_ACQUISTI!AA207+'M_VENDITE FARMACI CON RICETTA'!AA407)</f>
        <v>239.4</v>
      </c>
      <c r="AA278" s="164">
        <f>(I_ACQUISTI!AC154*I_ACQUISTI!$D154)*(I_ACQUISTI!AB207+'M_VENDITE FARMACI CON RICETTA'!AB407)</f>
        <v>239.4</v>
      </c>
      <c r="AB278" s="164">
        <f>(I_ACQUISTI!AD154*I_ACQUISTI!$D154)*(I_ACQUISTI!AC207+'M_VENDITE FARMACI CON RICETTA'!AC407)</f>
        <v>239.4</v>
      </c>
      <c r="AC278" s="164">
        <f>(I_ACQUISTI!AE154*I_ACQUISTI!$D154)*(I_ACQUISTI!AD207+'M_VENDITE FARMACI CON RICETTA'!AD407)</f>
        <v>239.4</v>
      </c>
      <c r="AD278" s="164">
        <f>(I_ACQUISTI!AF154*I_ACQUISTI!$D154)*(I_ACQUISTI!AE207+'M_VENDITE FARMACI CON RICETTA'!AE407)</f>
        <v>239.4</v>
      </c>
      <c r="AE278" s="164">
        <f>(I_ACQUISTI!AG154*I_ACQUISTI!$D154)*(I_ACQUISTI!AF207+'M_VENDITE FARMACI CON RICETTA'!AF407)</f>
        <v>239.4</v>
      </c>
      <c r="AF278" s="164">
        <f>(I_ACQUISTI!AH154*I_ACQUISTI!$D154)*(I_ACQUISTI!AG207+'M_VENDITE FARMACI CON RICETTA'!AG407)</f>
        <v>239.4</v>
      </c>
      <c r="AG278" s="164">
        <f>(I_ACQUISTI!AI154*I_ACQUISTI!$D154)*(I_ACQUISTI!AH207+'M_VENDITE FARMACI CON RICETTA'!AH407)</f>
        <v>239.4</v>
      </c>
      <c r="AH278" s="164">
        <f>(I_ACQUISTI!AJ154*I_ACQUISTI!$D154)*(I_ACQUISTI!AI207+'M_VENDITE FARMACI CON RICETTA'!AI407)</f>
        <v>239.4</v>
      </c>
      <c r="AI278" s="164">
        <f>(I_ACQUISTI!AK154*I_ACQUISTI!$D154)*(I_ACQUISTI!AJ207+'M_VENDITE FARMACI CON RICETTA'!AJ407)</f>
        <v>239.4</v>
      </c>
      <c r="AJ278" s="164">
        <f>(I_ACQUISTI!AL154*I_ACQUISTI!$D154)*(I_ACQUISTI!AK207+'M_VENDITE FARMACI CON RICETTA'!AK407)</f>
        <v>239.4</v>
      </c>
      <c r="AK278" s="164">
        <f>(I_ACQUISTI!AM154*I_ACQUISTI!$D154)*(I_ACQUISTI!AL207+'M_VENDITE FARMACI CON RICETTA'!AL407)</f>
        <v>239.4</v>
      </c>
      <c r="AL278" s="164">
        <f>(I_ACQUISTI!AN154*I_ACQUISTI!$D154)*(I_ACQUISTI!AM207+'M_VENDITE FARMACI CON RICETTA'!AM407)</f>
        <v>239.4</v>
      </c>
      <c r="AM278" s="164">
        <f>(I_ACQUISTI!AO154*I_ACQUISTI!$D154)*(I_ACQUISTI!AN207+'M_VENDITE FARMACI CON RICETTA'!AN407)</f>
        <v>239.4</v>
      </c>
    </row>
    <row r="279" spans="3:39" x14ac:dyDescent="0.25">
      <c r="C279" s="28" t="str">
        <f>+I_ACQUISTI!C155</f>
        <v>Farmaco 34</v>
      </c>
      <c r="D279" s="164">
        <f>(I_ACQUISTI!F155*I_ACQUISTI!$D155)*(I_ACQUISTI!E208+'M_VENDITE FARMACI CON RICETTA'!E408)</f>
        <v>239.4</v>
      </c>
      <c r="E279" s="164">
        <f>(I_ACQUISTI!G155*I_ACQUISTI!$D155)*(I_ACQUISTI!F208+'M_VENDITE FARMACI CON RICETTA'!F408)</f>
        <v>239.4</v>
      </c>
      <c r="F279" s="164">
        <f>(I_ACQUISTI!H155*I_ACQUISTI!$D155)*(I_ACQUISTI!G208+'M_VENDITE FARMACI CON RICETTA'!G408)</f>
        <v>239.4</v>
      </c>
      <c r="G279" s="164">
        <f>(I_ACQUISTI!I155*I_ACQUISTI!$D155)*(I_ACQUISTI!H208+'M_VENDITE FARMACI CON RICETTA'!H408)</f>
        <v>239.4</v>
      </c>
      <c r="H279" s="164">
        <f>(I_ACQUISTI!J155*I_ACQUISTI!$D155)*(I_ACQUISTI!I208+'M_VENDITE FARMACI CON RICETTA'!I408)</f>
        <v>239.4</v>
      </c>
      <c r="I279" s="164">
        <f>(I_ACQUISTI!K155*I_ACQUISTI!$D155)*(I_ACQUISTI!J208+'M_VENDITE FARMACI CON RICETTA'!J408)</f>
        <v>239.4</v>
      </c>
      <c r="J279" s="164">
        <f>(I_ACQUISTI!L155*I_ACQUISTI!$D155)*(I_ACQUISTI!K208+'M_VENDITE FARMACI CON RICETTA'!K408)</f>
        <v>239.4</v>
      </c>
      <c r="K279" s="164">
        <f>(I_ACQUISTI!M155*I_ACQUISTI!$D155)*(I_ACQUISTI!L208+'M_VENDITE FARMACI CON RICETTA'!L408)</f>
        <v>239.4</v>
      </c>
      <c r="L279" s="164">
        <f>(I_ACQUISTI!N155*I_ACQUISTI!$D155)*(I_ACQUISTI!M208+'M_VENDITE FARMACI CON RICETTA'!M408)</f>
        <v>239.4</v>
      </c>
      <c r="M279" s="164">
        <f>(I_ACQUISTI!O155*I_ACQUISTI!$D155)*(I_ACQUISTI!N208+'M_VENDITE FARMACI CON RICETTA'!N408)</f>
        <v>239.4</v>
      </c>
      <c r="N279" s="164">
        <f>(I_ACQUISTI!P155*I_ACQUISTI!$D155)*(I_ACQUISTI!O208+'M_VENDITE FARMACI CON RICETTA'!O408)</f>
        <v>239.4</v>
      </c>
      <c r="O279" s="164">
        <f>(I_ACQUISTI!Q155*I_ACQUISTI!$D155)*(I_ACQUISTI!P208+'M_VENDITE FARMACI CON RICETTA'!P408)</f>
        <v>239.4</v>
      </c>
      <c r="P279" s="164">
        <f>(I_ACQUISTI!R155*I_ACQUISTI!$D155)*(I_ACQUISTI!Q208+'M_VENDITE FARMACI CON RICETTA'!Q408)</f>
        <v>239.4</v>
      </c>
      <c r="Q279" s="164">
        <f>(I_ACQUISTI!S155*I_ACQUISTI!$D155)*(I_ACQUISTI!R208+'M_VENDITE FARMACI CON RICETTA'!R408)</f>
        <v>239.4</v>
      </c>
      <c r="R279" s="164">
        <f>(I_ACQUISTI!T155*I_ACQUISTI!$D155)*(I_ACQUISTI!S208+'M_VENDITE FARMACI CON RICETTA'!S408)</f>
        <v>239.4</v>
      </c>
      <c r="S279" s="164">
        <f>(I_ACQUISTI!U155*I_ACQUISTI!$D155)*(I_ACQUISTI!T208+'M_VENDITE FARMACI CON RICETTA'!T408)</f>
        <v>239.4</v>
      </c>
      <c r="T279" s="164">
        <f>(I_ACQUISTI!V155*I_ACQUISTI!$D155)*(I_ACQUISTI!U208+'M_VENDITE FARMACI CON RICETTA'!U408)</f>
        <v>239.4</v>
      </c>
      <c r="U279" s="164">
        <f>(I_ACQUISTI!W155*I_ACQUISTI!$D155)*(I_ACQUISTI!V208+'M_VENDITE FARMACI CON RICETTA'!V408)</f>
        <v>239.4</v>
      </c>
      <c r="V279" s="164">
        <f>(I_ACQUISTI!X155*I_ACQUISTI!$D155)*(I_ACQUISTI!W208+'M_VENDITE FARMACI CON RICETTA'!W408)</f>
        <v>239.4</v>
      </c>
      <c r="W279" s="164">
        <f>(I_ACQUISTI!Y155*I_ACQUISTI!$D155)*(I_ACQUISTI!X208+'M_VENDITE FARMACI CON RICETTA'!X408)</f>
        <v>239.4</v>
      </c>
      <c r="X279" s="164">
        <f>(I_ACQUISTI!Z155*I_ACQUISTI!$D155)*(I_ACQUISTI!Y208+'M_VENDITE FARMACI CON RICETTA'!Y408)</f>
        <v>239.4</v>
      </c>
      <c r="Y279" s="164">
        <f>(I_ACQUISTI!AA155*I_ACQUISTI!$D155)*(I_ACQUISTI!Z208+'M_VENDITE FARMACI CON RICETTA'!Z408)</f>
        <v>239.4</v>
      </c>
      <c r="Z279" s="164">
        <f>(I_ACQUISTI!AB155*I_ACQUISTI!$D155)*(I_ACQUISTI!AA208+'M_VENDITE FARMACI CON RICETTA'!AA408)</f>
        <v>239.4</v>
      </c>
      <c r="AA279" s="164">
        <f>(I_ACQUISTI!AC155*I_ACQUISTI!$D155)*(I_ACQUISTI!AB208+'M_VENDITE FARMACI CON RICETTA'!AB408)</f>
        <v>239.4</v>
      </c>
      <c r="AB279" s="164">
        <f>(I_ACQUISTI!AD155*I_ACQUISTI!$D155)*(I_ACQUISTI!AC208+'M_VENDITE FARMACI CON RICETTA'!AC408)</f>
        <v>239.4</v>
      </c>
      <c r="AC279" s="164">
        <f>(I_ACQUISTI!AE155*I_ACQUISTI!$D155)*(I_ACQUISTI!AD208+'M_VENDITE FARMACI CON RICETTA'!AD408)</f>
        <v>239.4</v>
      </c>
      <c r="AD279" s="164">
        <f>(I_ACQUISTI!AF155*I_ACQUISTI!$D155)*(I_ACQUISTI!AE208+'M_VENDITE FARMACI CON RICETTA'!AE408)</f>
        <v>239.4</v>
      </c>
      <c r="AE279" s="164">
        <f>(I_ACQUISTI!AG155*I_ACQUISTI!$D155)*(I_ACQUISTI!AF208+'M_VENDITE FARMACI CON RICETTA'!AF408)</f>
        <v>239.4</v>
      </c>
      <c r="AF279" s="164">
        <f>(I_ACQUISTI!AH155*I_ACQUISTI!$D155)*(I_ACQUISTI!AG208+'M_VENDITE FARMACI CON RICETTA'!AG408)</f>
        <v>239.4</v>
      </c>
      <c r="AG279" s="164">
        <f>(I_ACQUISTI!AI155*I_ACQUISTI!$D155)*(I_ACQUISTI!AH208+'M_VENDITE FARMACI CON RICETTA'!AH408)</f>
        <v>239.4</v>
      </c>
      <c r="AH279" s="164">
        <f>(I_ACQUISTI!AJ155*I_ACQUISTI!$D155)*(I_ACQUISTI!AI208+'M_VENDITE FARMACI CON RICETTA'!AI408)</f>
        <v>239.4</v>
      </c>
      <c r="AI279" s="164">
        <f>(I_ACQUISTI!AK155*I_ACQUISTI!$D155)*(I_ACQUISTI!AJ208+'M_VENDITE FARMACI CON RICETTA'!AJ408)</f>
        <v>239.4</v>
      </c>
      <c r="AJ279" s="164">
        <f>(I_ACQUISTI!AL155*I_ACQUISTI!$D155)*(I_ACQUISTI!AK208+'M_VENDITE FARMACI CON RICETTA'!AK408)</f>
        <v>239.4</v>
      </c>
      <c r="AK279" s="164">
        <f>(I_ACQUISTI!AM155*I_ACQUISTI!$D155)*(I_ACQUISTI!AL208+'M_VENDITE FARMACI CON RICETTA'!AL408)</f>
        <v>239.4</v>
      </c>
      <c r="AL279" s="164">
        <f>(I_ACQUISTI!AN155*I_ACQUISTI!$D155)*(I_ACQUISTI!AM208+'M_VENDITE FARMACI CON RICETTA'!AM408)</f>
        <v>239.4</v>
      </c>
      <c r="AM279" s="164">
        <f>(I_ACQUISTI!AO155*I_ACQUISTI!$D155)*(I_ACQUISTI!AN208+'M_VENDITE FARMACI CON RICETTA'!AN408)</f>
        <v>239.4</v>
      </c>
    </row>
    <row r="280" spans="3:39" x14ac:dyDescent="0.25">
      <c r="C280" s="28" t="str">
        <f>+I_ACQUISTI!C156</f>
        <v>Farmaco 35</v>
      </c>
      <c r="D280" s="164">
        <f>(I_ACQUISTI!F156*I_ACQUISTI!$D156)*(I_ACQUISTI!E209+'M_VENDITE FARMACI CON RICETTA'!E409)</f>
        <v>239.4</v>
      </c>
      <c r="E280" s="164">
        <f>(I_ACQUISTI!G156*I_ACQUISTI!$D156)*(I_ACQUISTI!F209+'M_VENDITE FARMACI CON RICETTA'!F409)</f>
        <v>239.4</v>
      </c>
      <c r="F280" s="164">
        <f>(I_ACQUISTI!H156*I_ACQUISTI!$D156)*(I_ACQUISTI!G209+'M_VENDITE FARMACI CON RICETTA'!G409)</f>
        <v>239.4</v>
      </c>
      <c r="G280" s="164">
        <f>(I_ACQUISTI!I156*I_ACQUISTI!$D156)*(I_ACQUISTI!H209+'M_VENDITE FARMACI CON RICETTA'!H409)</f>
        <v>239.4</v>
      </c>
      <c r="H280" s="164">
        <f>(I_ACQUISTI!J156*I_ACQUISTI!$D156)*(I_ACQUISTI!I209+'M_VENDITE FARMACI CON RICETTA'!I409)</f>
        <v>239.4</v>
      </c>
      <c r="I280" s="164">
        <f>(I_ACQUISTI!K156*I_ACQUISTI!$D156)*(I_ACQUISTI!J209+'M_VENDITE FARMACI CON RICETTA'!J409)</f>
        <v>239.4</v>
      </c>
      <c r="J280" s="164">
        <f>(I_ACQUISTI!L156*I_ACQUISTI!$D156)*(I_ACQUISTI!K209+'M_VENDITE FARMACI CON RICETTA'!K409)</f>
        <v>239.4</v>
      </c>
      <c r="K280" s="164">
        <f>(I_ACQUISTI!M156*I_ACQUISTI!$D156)*(I_ACQUISTI!L209+'M_VENDITE FARMACI CON RICETTA'!L409)</f>
        <v>239.4</v>
      </c>
      <c r="L280" s="164">
        <f>(I_ACQUISTI!N156*I_ACQUISTI!$D156)*(I_ACQUISTI!M209+'M_VENDITE FARMACI CON RICETTA'!M409)</f>
        <v>239.4</v>
      </c>
      <c r="M280" s="164">
        <f>(I_ACQUISTI!O156*I_ACQUISTI!$D156)*(I_ACQUISTI!N209+'M_VENDITE FARMACI CON RICETTA'!N409)</f>
        <v>239.4</v>
      </c>
      <c r="N280" s="164">
        <f>(I_ACQUISTI!P156*I_ACQUISTI!$D156)*(I_ACQUISTI!O209+'M_VENDITE FARMACI CON RICETTA'!O409)</f>
        <v>239.4</v>
      </c>
      <c r="O280" s="164">
        <f>(I_ACQUISTI!Q156*I_ACQUISTI!$D156)*(I_ACQUISTI!P209+'M_VENDITE FARMACI CON RICETTA'!P409)</f>
        <v>239.4</v>
      </c>
      <c r="P280" s="164">
        <f>(I_ACQUISTI!R156*I_ACQUISTI!$D156)*(I_ACQUISTI!Q209+'M_VENDITE FARMACI CON RICETTA'!Q409)</f>
        <v>239.4</v>
      </c>
      <c r="Q280" s="164">
        <f>(I_ACQUISTI!S156*I_ACQUISTI!$D156)*(I_ACQUISTI!R209+'M_VENDITE FARMACI CON RICETTA'!R409)</f>
        <v>239.4</v>
      </c>
      <c r="R280" s="164">
        <f>(I_ACQUISTI!T156*I_ACQUISTI!$D156)*(I_ACQUISTI!S209+'M_VENDITE FARMACI CON RICETTA'!S409)</f>
        <v>239.4</v>
      </c>
      <c r="S280" s="164">
        <f>(I_ACQUISTI!U156*I_ACQUISTI!$D156)*(I_ACQUISTI!T209+'M_VENDITE FARMACI CON RICETTA'!T409)</f>
        <v>239.4</v>
      </c>
      <c r="T280" s="164">
        <f>(I_ACQUISTI!V156*I_ACQUISTI!$D156)*(I_ACQUISTI!U209+'M_VENDITE FARMACI CON RICETTA'!U409)</f>
        <v>239.4</v>
      </c>
      <c r="U280" s="164">
        <f>(I_ACQUISTI!W156*I_ACQUISTI!$D156)*(I_ACQUISTI!V209+'M_VENDITE FARMACI CON RICETTA'!V409)</f>
        <v>239.4</v>
      </c>
      <c r="V280" s="164">
        <f>(I_ACQUISTI!X156*I_ACQUISTI!$D156)*(I_ACQUISTI!W209+'M_VENDITE FARMACI CON RICETTA'!W409)</f>
        <v>239.4</v>
      </c>
      <c r="W280" s="164">
        <f>(I_ACQUISTI!Y156*I_ACQUISTI!$D156)*(I_ACQUISTI!X209+'M_VENDITE FARMACI CON RICETTA'!X409)</f>
        <v>239.4</v>
      </c>
      <c r="X280" s="164">
        <f>(I_ACQUISTI!Z156*I_ACQUISTI!$D156)*(I_ACQUISTI!Y209+'M_VENDITE FARMACI CON RICETTA'!Y409)</f>
        <v>239.4</v>
      </c>
      <c r="Y280" s="164">
        <f>(I_ACQUISTI!AA156*I_ACQUISTI!$D156)*(I_ACQUISTI!Z209+'M_VENDITE FARMACI CON RICETTA'!Z409)</f>
        <v>239.4</v>
      </c>
      <c r="Z280" s="164">
        <f>(I_ACQUISTI!AB156*I_ACQUISTI!$D156)*(I_ACQUISTI!AA209+'M_VENDITE FARMACI CON RICETTA'!AA409)</f>
        <v>239.4</v>
      </c>
      <c r="AA280" s="164">
        <f>(I_ACQUISTI!AC156*I_ACQUISTI!$D156)*(I_ACQUISTI!AB209+'M_VENDITE FARMACI CON RICETTA'!AB409)</f>
        <v>239.4</v>
      </c>
      <c r="AB280" s="164">
        <f>(I_ACQUISTI!AD156*I_ACQUISTI!$D156)*(I_ACQUISTI!AC209+'M_VENDITE FARMACI CON RICETTA'!AC409)</f>
        <v>239.4</v>
      </c>
      <c r="AC280" s="164">
        <f>(I_ACQUISTI!AE156*I_ACQUISTI!$D156)*(I_ACQUISTI!AD209+'M_VENDITE FARMACI CON RICETTA'!AD409)</f>
        <v>239.4</v>
      </c>
      <c r="AD280" s="164">
        <f>(I_ACQUISTI!AF156*I_ACQUISTI!$D156)*(I_ACQUISTI!AE209+'M_VENDITE FARMACI CON RICETTA'!AE409)</f>
        <v>239.4</v>
      </c>
      <c r="AE280" s="164">
        <f>(I_ACQUISTI!AG156*I_ACQUISTI!$D156)*(I_ACQUISTI!AF209+'M_VENDITE FARMACI CON RICETTA'!AF409)</f>
        <v>239.4</v>
      </c>
      <c r="AF280" s="164">
        <f>(I_ACQUISTI!AH156*I_ACQUISTI!$D156)*(I_ACQUISTI!AG209+'M_VENDITE FARMACI CON RICETTA'!AG409)</f>
        <v>239.4</v>
      </c>
      <c r="AG280" s="164">
        <f>(I_ACQUISTI!AI156*I_ACQUISTI!$D156)*(I_ACQUISTI!AH209+'M_VENDITE FARMACI CON RICETTA'!AH409)</f>
        <v>239.4</v>
      </c>
      <c r="AH280" s="164">
        <f>(I_ACQUISTI!AJ156*I_ACQUISTI!$D156)*(I_ACQUISTI!AI209+'M_VENDITE FARMACI CON RICETTA'!AI409)</f>
        <v>239.4</v>
      </c>
      <c r="AI280" s="164">
        <f>(I_ACQUISTI!AK156*I_ACQUISTI!$D156)*(I_ACQUISTI!AJ209+'M_VENDITE FARMACI CON RICETTA'!AJ409)</f>
        <v>239.4</v>
      </c>
      <c r="AJ280" s="164">
        <f>(I_ACQUISTI!AL156*I_ACQUISTI!$D156)*(I_ACQUISTI!AK209+'M_VENDITE FARMACI CON RICETTA'!AK409)</f>
        <v>239.4</v>
      </c>
      <c r="AK280" s="164">
        <f>(I_ACQUISTI!AM156*I_ACQUISTI!$D156)*(I_ACQUISTI!AL209+'M_VENDITE FARMACI CON RICETTA'!AL409)</f>
        <v>239.4</v>
      </c>
      <c r="AL280" s="164">
        <f>(I_ACQUISTI!AN156*I_ACQUISTI!$D156)*(I_ACQUISTI!AM209+'M_VENDITE FARMACI CON RICETTA'!AM409)</f>
        <v>239.4</v>
      </c>
      <c r="AM280" s="164">
        <f>(I_ACQUISTI!AO156*I_ACQUISTI!$D156)*(I_ACQUISTI!AN209+'M_VENDITE FARMACI CON RICETTA'!AN409)</f>
        <v>239.4</v>
      </c>
    </row>
    <row r="281" spans="3:39" x14ac:dyDescent="0.25">
      <c r="C281" s="28" t="str">
        <f>+I_ACQUISTI!C157</f>
        <v>Farmaco 36</v>
      </c>
      <c r="D281" s="164">
        <f>(I_ACQUISTI!F157*I_ACQUISTI!$D157)*(I_ACQUISTI!E210+'M_VENDITE FARMACI CON RICETTA'!E410)</f>
        <v>239.4</v>
      </c>
      <c r="E281" s="164">
        <f>(I_ACQUISTI!G157*I_ACQUISTI!$D157)*(I_ACQUISTI!F210+'M_VENDITE FARMACI CON RICETTA'!F410)</f>
        <v>239.4</v>
      </c>
      <c r="F281" s="164">
        <f>(I_ACQUISTI!H157*I_ACQUISTI!$D157)*(I_ACQUISTI!G210+'M_VENDITE FARMACI CON RICETTA'!G410)</f>
        <v>239.4</v>
      </c>
      <c r="G281" s="164">
        <f>(I_ACQUISTI!I157*I_ACQUISTI!$D157)*(I_ACQUISTI!H210+'M_VENDITE FARMACI CON RICETTA'!H410)</f>
        <v>239.4</v>
      </c>
      <c r="H281" s="164">
        <f>(I_ACQUISTI!J157*I_ACQUISTI!$D157)*(I_ACQUISTI!I210+'M_VENDITE FARMACI CON RICETTA'!I410)</f>
        <v>239.4</v>
      </c>
      <c r="I281" s="164">
        <f>(I_ACQUISTI!K157*I_ACQUISTI!$D157)*(I_ACQUISTI!J210+'M_VENDITE FARMACI CON RICETTA'!J410)</f>
        <v>239.4</v>
      </c>
      <c r="J281" s="164">
        <f>(I_ACQUISTI!L157*I_ACQUISTI!$D157)*(I_ACQUISTI!K210+'M_VENDITE FARMACI CON RICETTA'!K410)</f>
        <v>239.4</v>
      </c>
      <c r="K281" s="164">
        <f>(I_ACQUISTI!M157*I_ACQUISTI!$D157)*(I_ACQUISTI!L210+'M_VENDITE FARMACI CON RICETTA'!L410)</f>
        <v>239.4</v>
      </c>
      <c r="L281" s="164">
        <f>(I_ACQUISTI!N157*I_ACQUISTI!$D157)*(I_ACQUISTI!M210+'M_VENDITE FARMACI CON RICETTA'!M410)</f>
        <v>239.4</v>
      </c>
      <c r="M281" s="164">
        <f>(I_ACQUISTI!O157*I_ACQUISTI!$D157)*(I_ACQUISTI!N210+'M_VENDITE FARMACI CON RICETTA'!N410)</f>
        <v>239.4</v>
      </c>
      <c r="N281" s="164">
        <f>(I_ACQUISTI!P157*I_ACQUISTI!$D157)*(I_ACQUISTI!O210+'M_VENDITE FARMACI CON RICETTA'!O410)</f>
        <v>239.4</v>
      </c>
      <c r="O281" s="164">
        <f>(I_ACQUISTI!Q157*I_ACQUISTI!$D157)*(I_ACQUISTI!P210+'M_VENDITE FARMACI CON RICETTA'!P410)</f>
        <v>239.4</v>
      </c>
      <c r="P281" s="164">
        <f>(I_ACQUISTI!R157*I_ACQUISTI!$D157)*(I_ACQUISTI!Q210+'M_VENDITE FARMACI CON RICETTA'!Q410)</f>
        <v>239.4</v>
      </c>
      <c r="Q281" s="164">
        <f>(I_ACQUISTI!S157*I_ACQUISTI!$D157)*(I_ACQUISTI!R210+'M_VENDITE FARMACI CON RICETTA'!R410)</f>
        <v>239.4</v>
      </c>
      <c r="R281" s="164">
        <f>(I_ACQUISTI!T157*I_ACQUISTI!$D157)*(I_ACQUISTI!S210+'M_VENDITE FARMACI CON RICETTA'!S410)</f>
        <v>239.4</v>
      </c>
      <c r="S281" s="164">
        <f>(I_ACQUISTI!U157*I_ACQUISTI!$D157)*(I_ACQUISTI!T210+'M_VENDITE FARMACI CON RICETTA'!T410)</f>
        <v>239.4</v>
      </c>
      <c r="T281" s="164">
        <f>(I_ACQUISTI!V157*I_ACQUISTI!$D157)*(I_ACQUISTI!U210+'M_VENDITE FARMACI CON RICETTA'!U410)</f>
        <v>239.4</v>
      </c>
      <c r="U281" s="164">
        <f>(I_ACQUISTI!W157*I_ACQUISTI!$D157)*(I_ACQUISTI!V210+'M_VENDITE FARMACI CON RICETTA'!V410)</f>
        <v>239.4</v>
      </c>
      <c r="V281" s="164">
        <f>(I_ACQUISTI!X157*I_ACQUISTI!$D157)*(I_ACQUISTI!W210+'M_VENDITE FARMACI CON RICETTA'!W410)</f>
        <v>239.4</v>
      </c>
      <c r="W281" s="164">
        <f>(I_ACQUISTI!Y157*I_ACQUISTI!$D157)*(I_ACQUISTI!X210+'M_VENDITE FARMACI CON RICETTA'!X410)</f>
        <v>239.4</v>
      </c>
      <c r="X281" s="164">
        <f>(I_ACQUISTI!Z157*I_ACQUISTI!$D157)*(I_ACQUISTI!Y210+'M_VENDITE FARMACI CON RICETTA'!Y410)</f>
        <v>239.4</v>
      </c>
      <c r="Y281" s="164">
        <f>(I_ACQUISTI!AA157*I_ACQUISTI!$D157)*(I_ACQUISTI!Z210+'M_VENDITE FARMACI CON RICETTA'!Z410)</f>
        <v>239.4</v>
      </c>
      <c r="Z281" s="164">
        <f>(I_ACQUISTI!AB157*I_ACQUISTI!$D157)*(I_ACQUISTI!AA210+'M_VENDITE FARMACI CON RICETTA'!AA410)</f>
        <v>239.4</v>
      </c>
      <c r="AA281" s="164">
        <f>(I_ACQUISTI!AC157*I_ACQUISTI!$D157)*(I_ACQUISTI!AB210+'M_VENDITE FARMACI CON RICETTA'!AB410)</f>
        <v>239.4</v>
      </c>
      <c r="AB281" s="164">
        <f>(I_ACQUISTI!AD157*I_ACQUISTI!$D157)*(I_ACQUISTI!AC210+'M_VENDITE FARMACI CON RICETTA'!AC410)</f>
        <v>239.4</v>
      </c>
      <c r="AC281" s="164">
        <f>(I_ACQUISTI!AE157*I_ACQUISTI!$D157)*(I_ACQUISTI!AD210+'M_VENDITE FARMACI CON RICETTA'!AD410)</f>
        <v>239.4</v>
      </c>
      <c r="AD281" s="164">
        <f>(I_ACQUISTI!AF157*I_ACQUISTI!$D157)*(I_ACQUISTI!AE210+'M_VENDITE FARMACI CON RICETTA'!AE410)</f>
        <v>239.4</v>
      </c>
      <c r="AE281" s="164">
        <f>(I_ACQUISTI!AG157*I_ACQUISTI!$D157)*(I_ACQUISTI!AF210+'M_VENDITE FARMACI CON RICETTA'!AF410)</f>
        <v>239.4</v>
      </c>
      <c r="AF281" s="164">
        <f>(I_ACQUISTI!AH157*I_ACQUISTI!$D157)*(I_ACQUISTI!AG210+'M_VENDITE FARMACI CON RICETTA'!AG410)</f>
        <v>239.4</v>
      </c>
      <c r="AG281" s="164">
        <f>(I_ACQUISTI!AI157*I_ACQUISTI!$D157)*(I_ACQUISTI!AH210+'M_VENDITE FARMACI CON RICETTA'!AH410)</f>
        <v>239.4</v>
      </c>
      <c r="AH281" s="164">
        <f>(I_ACQUISTI!AJ157*I_ACQUISTI!$D157)*(I_ACQUISTI!AI210+'M_VENDITE FARMACI CON RICETTA'!AI410)</f>
        <v>239.4</v>
      </c>
      <c r="AI281" s="164">
        <f>(I_ACQUISTI!AK157*I_ACQUISTI!$D157)*(I_ACQUISTI!AJ210+'M_VENDITE FARMACI CON RICETTA'!AJ410)</f>
        <v>239.4</v>
      </c>
      <c r="AJ281" s="164">
        <f>(I_ACQUISTI!AL157*I_ACQUISTI!$D157)*(I_ACQUISTI!AK210+'M_VENDITE FARMACI CON RICETTA'!AK410)</f>
        <v>239.4</v>
      </c>
      <c r="AK281" s="164">
        <f>(I_ACQUISTI!AM157*I_ACQUISTI!$D157)*(I_ACQUISTI!AL210+'M_VENDITE FARMACI CON RICETTA'!AL410)</f>
        <v>239.4</v>
      </c>
      <c r="AL281" s="164">
        <f>(I_ACQUISTI!AN157*I_ACQUISTI!$D157)*(I_ACQUISTI!AM210+'M_VENDITE FARMACI CON RICETTA'!AM410)</f>
        <v>239.4</v>
      </c>
      <c r="AM281" s="164">
        <f>(I_ACQUISTI!AO157*I_ACQUISTI!$D157)*(I_ACQUISTI!AN210+'M_VENDITE FARMACI CON RICETTA'!AN410)</f>
        <v>239.4</v>
      </c>
    </row>
    <row r="282" spans="3:39" x14ac:dyDescent="0.25">
      <c r="C282" s="28" t="str">
        <f>+I_ACQUISTI!C158</f>
        <v>Farmaco 37</v>
      </c>
      <c r="D282" s="164">
        <f>(I_ACQUISTI!F158*I_ACQUISTI!$D158)*(I_ACQUISTI!E211+'M_VENDITE FARMACI CON RICETTA'!E411)</f>
        <v>239.4</v>
      </c>
      <c r="E282" s="164">
        <f>(I_ACQUISTI!G158*I_ACQUISTI!$D158)*(I_ACQUISTI!F211+'M_VENDITE FARMACI CON RICETTA'!F411)</f>
        <v>239.4</v>
      </c>
      <c r="F282" s="164">
        <f>(I_ACQUISTI!H158*I_ACQUISTI!$D158)*(I_ACQUISTI!G211+'M_VENDITE FARMACI CON RICETTA'!G411)</f>
        <v>239.4</v>
      </c>
      <c r="G282" s="164">
        <f>(I_ACQUISTI!I158*I_ACQUISTI!$D158)*(I_ACQUISTI!H211+'M_VENDITE FARMACI CON RICETTA'!H411)</f>
        <v>239.4</v>
      </c>
      <c r="H282" s="164">
        <f>(I_ACQUISTI!J158*I_ACQUISTI!$D158)*(I_ACQUISTI!I211+'M_VENDITE FARMACI CON RICETTA'!I411)</f>
        <v>239.4</v>
      </c>
      <c r="I282" s="164">
        <f>(I_ACQUISTI!K158*I_ACQUISTI!$D158)*(I_ACQUISTI!J211+'M_VENDITE FARMACI CON RICETTA'!J411)</f>
        <v>239.4</v>
      </c>
      <c r="J282" s="164">
        <f>(I_ACQUISTI!L158*I_ACQUISTI!$D158)*(I_ACQUISTI!K211+'M_VENDITE FARMACI CON RICETTA'!K411)</f>
        <v>239.4</v>
      </c>
      <c r="K282" s="164">
        <f>(I_ACQUISTI!M158*I_ACQUISTI!$D158)*(I_ACQUISTI!L211+'M_VENDITE FARMACI CON RICETTA'!L411)</f>
        <v>239.4</v>
      </c>
      <c r="L282" s="164">
        <f>(I_ACQUISTI!N158*I_ACQUISTI!$D158)*(I_ACQUISTI!M211+'M_VENDITE FARMACI CON RICETTA'!M411)</f>
        <v>239.4</v>
      </c>
      <c r="M282" s="164">
        <f>(I_ACQUISTI!O158*I_ACQUISTI!$D158)*(I_ACQUISTI!N211+'M_VENDITE FARMACI CON RICETTA'!N411)</f>
        <v>239.4</v>
      </c>
      <c r="N282" s="164">
        <f>(I_ACQUISTI!P158*I_ACQUISTI!$D158)*(I_ACQUISTI!O211+'M_VENDITE FARMACI CON RICETTA'!O411)</f>
        <v>239.4</v>
      </c>
      <c r="O282" s="164">
        <f>(I_ACQUISTI!Q158*I_ACQUISTI!$D158)*(I_ACQUISTI!P211+'M_VENDITE FARMACI CON RICETTA'!P411)</f>
        <v>239.4</v>
      </c>
      <c r="P282" s="164">
        <f>(I_ACQUISTI!R158*I_ACQUISTI!$D158)*(I_ACQUISTI!Q211+'M_VENDITE FARMACI CON RICETTA'!Q411)</f>
        <v>239.4</v>
      </c>
      <c r="Q282" s="164">
        <f>(I_ACQUISTI!S158*I_ACQUISTI!$D158)*(I_ACQUISTI!R211+'M_VENDITE FARMACI CON RICETTA'!R411)</f>
        <v>239.4</v>
      </c>
      <c r="R282" s="164">
        <f>(I_ACQUISTI!T158*I_ACQUISTI!$D158)*(I_ACQUISTI!S211+'M_VENDITE FARMACI CON RICETTA'!S411)</f>
        <v>239.4</v>
      </c>
      <c r="S282" s="164">
        <f>(I_ACQUISTI!U158*I_ACQUISTI!$D158)*(I_ACQUISTI!T211+'M_VENDITE FARMACI CON RICETTA'!T411)</f>
        <v>239.4</v>
      </c>
      <c r="T282" s="164">
        <f>(I_ACQUISTI!V158*I_ACQUISTI!$D158)*(I_ACQUISTI!U211+'M_VENDITE FARMACI CON RICETTA'!U411)</f>
        <v>239.4</v>
      </c>
      <c r="U282" s="164">
        <f>(I_ACQUISTI!W158*I_ACQUISTI!$D158)*(I_ACQUISTI!V211+'M_VENDITE FARMACI CON RICETTA'!V411)</f>
        <v>239.4</v>
      </c>
      <c r="V282" s="164">
        <f>(I_ACQUISTI!X158*I_ACQUISTI!$D158)*(I_ACQUISTI!W211+'M_VENDITE FARMACI CON RICETTA'!W411)</f>
        <v>239.4</v>
      </c>
      <c r="W282" s="164">
        <f>(I_ACQUISTI!Y158*I_ACQUISTI!$D158)*(I_ACQUISTI!X211+'M_VENDITE FARMACI CON RICETTA'!X411)</f>
        <v>239.4</v>
      </c>
      <c r="X282" s="164">
        <f>(I_ACQUISTI!Z158*I_ACQUISTI!$D158)*(I_ACQUISTI!Y211+'M_VENDITE FARMACI CON RICETTA'!Y411)</f>
        <v>239.4</v>
      </c>
      <c r="Y282" s="164">
        <f>(I_ACQUISTI!AA158*I_ACQUISTI!$D158)*(I_ACQUISTI!Z211+'M_VENDITE FARMACI CON RICETTA'!Z411)</f>
        <v>239.4</v>
      </c>
      <c r="Z282" s="164">
        <f>(I_ACQUISTI!AB158*I_ACQUISTI!$D158)*(I_ACQUISTI!AA211+'M_VENDITE FARMACI CON RICETTA'!AA411)</f>
        <v>239.4</v>
      </c>
      <c r="AA282" s="164">
        <f>(I_ACQUISTI!AC158*I_ACQUISTI!$D158)*(I_ACQUISTI!AB211+'M_VENDITE FARMACI CON RICETTA'!AB411)</f>
        <v>239.4</v>
      </c>
      <c r="AB282" s="164">
        <f>(I_ACQUISTI!AD158*I_ACQUISTI!$D158)*(I_ACQUISTI!AC211+'M_VENDITE FARMACI CON RICETTA'!AC411)</f>
        <v>239.4</v>
      </c>
      <c r="AC282" s="164">
        <f>(I_ACQUISTI!AE158*I_ACQUISTI!$D158)*(I_ACQUISTI!AD211+'M_VENDITE FARMACI CON RICETTA'!AD411)</f>
        <v>239.4</v>
      </c>
      <c r="AD282" s="164">
        <f>(I_ACQUISTI!AF158*I_ACQUISTI!$D158)*(I_ACQUISTI!AE211+'M_VENDITE FARMACI CON RICETTA'!AE411)</f>
        <v>239.4</v>
      </c>
      <c r="AE282" s="164">
        <f>(I_ACQUISTI!AG158*I_ACQUISTI!$D158)*(I_ACQUISTI!AF211+'M_VENDITE FARMACI CON RICETTA'!AF411)</f>
        <v>239.4</v>
      </c>
      <c r="AF282" s="164">
        <f>(I_ACQUISTI!AH158*I_ACQUISTI!$D158)*(I_ACQUISTI!AG211+'M_VENDITE FARMACI CON RICETTA'!AG411)</f>
        <v>239.4</v>
      </c>
      <c r="AG282" s="164">
        <f>(I_ACQUISTI!AI158*I_ACQUISTI!$D158)*(I_ACQUISTI!AH211+'M_VENDITE FARMACI CON RICETTA'!AH411)</f>
        <v>239.4</v>
      </c>
      <c r="AH282" s="164">
        <f>(I_ACQUISTI!AJ158*I_ACQUISTI!$D158)*(I_ACQUISTI!AI211+'M_VENDITE FARMACI CON RICETTA'!AI411)</f>
        <v>239.4</v>
      </c>
      <c r="AI282" s="164">
        <f>(I_ACQUISTI!AK158*I_ACQUISTI!$D158)*(I_ACQUISTI!AJ211+'M_VENDITE FARMACI CON RICETTA'!AJ411)</f>
        <v>239.4</v>
      </c>
      <c r="AJ282" s="164">
        <f>(I_ACQUISTI!AL158*I_ACQUISTI!$D158)*(I_ACQUISTI!AK211+'M_VENDITE FARMACI CON RICETTA'!AK411)</f>
        <v>239.4</v>
      </c>
      <c r="AK282" s="164">
        <f>(I_ACQUISTI!AM158*I_ACQUISTI!$D158)*(I_ACQUISTI!AL211+'M_VENDITE FARMACI CON RICETTA'!AL411)</f>
        <v>239.4</v>
      </c>
      <c r="AL282" s="164">
        <f>(I_ACQUISTI!AN158*I_ACQUISTI!$D158)*(I_ACQUISTI!AM211+'M_VENDITE FARMACI CON RICETTA'!AM411)</f>
        <v>239.4</v>
      </c>
      <c r="AM282" s="164">
        <f>(I_ACQUISTI!AO158*I_ACQUISTI!$D158)*(I_ACQUISTI!AN211+'M_VENDITE FARMACI CON RICETTA'!AN411)</f>
        <v>239.4</v>
      </c>
    </row>
    <row r="283" spans="3:39" x14ac:dyDescent="0.25">
      <c r="C283" s="28" t="str">
        <f>+I_ACQUISTI!C159</f>
        <v>Farmaco 38</v>
      </c>
      <c r="D283" s="164">
        <f>(I_ACQUISTI!F159*I_ACQUISTI!$D159)*(I_ACQUISTI!E212+'M_VENDITE FARMACI CON RICETTA'!E412)</f>
        <v>239.4</v>
      </c>
      <c r="E283" s="164">
        <f>(I_ACQUISTI!G159*I_ACQUISTI!$D159)*(I_ACQUISTI!F212+'M_VENDITE FARMACI CON RICETTA'!F412)</f>
        <v>239.4</v>
      </c>
      <c r="F283" s="164">
        <f>(I_ACQUISTI!H159*I_ACQUISTI!$D159)*(I_ACQUISTI!G212+'M_VENDITE FARMACI CON RICETTA'!G412)</f>
        <v>239.4</v>
      </c>
      <c r="G283" s="164">
        <f>(I_ACQUISTI!I159*I_ACQUISTI!$D159)*(I_ACQUISTI!H212+'M_VENDITE FARMACI CON RICETTA'!H412)</f>
        <v>239.4</v>
      </c>
      <c r="H283" s="164">
        <f>(I_ACQUISTI!J159*I_ACQUISTI!$D159)*(I_ACQUISTI!I212+'M_VENDITE FARMACI CON RICETTA'!I412)</f>
        <v>239.4</v>
      </c>
      <c r="I283" s="164">
        <f>(I_ACQUISTI!K159*I_ACQUISTI!$D159)*(I_ACQUISTI!J212+'M_VENDITE FARMACI CON RICETTA'!J412)</f>
        <v>239.4</v>
      </c>
      <c r="J283" s="164">
        <f>(I_ACQUISTI!L159*I_ACQUISTI!$D159)*(I_ACQUISTI!K212+'M_VENDITE FARMACI CON RICETTA'!K412)</f>
        <v>239.4</v>
      </c>
      <c r="K283" s="164">
        <f>(I_ACQUISTI!M159*I_ACQUISTI!$D159)*(I_ACQUISTI!L212+'M_VENDITE FARMACI CON RICETTA'!L412)</f>
        <v>239.4</v>
      </c>
      <c r="L283" s="164">
        <f>(I_ACQUISTI!N159*I_ACQUISTI!$D159)*(I_ACQUISTI!M212+'M_VENDITE FARMACI CON RICETTA'!M412)</f>
        <v>239.4</v>
      </c>
      <c r="M283" s="164">
        <f>(I_ACQUISTI!O159*I_ACQUISTI!$D159)*(I_ACQUISTI!N212+'M_VENDITE FARMACI CON RICETTA'!N412)</f>
        <v>239.4</v>
      </c>
      <c r="N283" s="164">
        <f>(I_ACQUISTI!P159*I_ACQUISTI!$D159)*(I_ACQUISTI!O212+'M_VENDITE FARMACI CON RICETTA'!O412)</f>
        <v>239.4</v>
      </c>
      <c r="O283" s="164">
        <f>(I_ACQUISTI!Q159*I_ACQUISTI!$D159)*(I_ACQUISTI!P212+'M_VENDITE FARMACI CON RICETTA'!P412)</f>
        <v>239.4</v>
      </c>
      <c r="P283" s="164">
        <f>(I_ACQUISTI!R159*I_ACQUISTI!$D159)*(I_ACQUISTI!Q212+'M_VENDITE FARMACI CON RICETTA'!Q412)</f>
        <v>239.4</v>
      </c>
      <c r="Q283" s="164">
        <f>(I_ACQUISTI!S159*I_ACQUISTI!$D159)*(I_ACQUISTI!R212+'M_VENDITE FARMACI CON RICETTA'!R412)</f>
        <v>239.4</v>
      </c>
      <c r="R283" s="164">
        <f>(I_ACQUISTI!T159*I_ACQUISTI!$D159)*(I_ACQUISTI!S212+'M_VENDITE FARMACI CON RICETTA'!S412)</f>
        <v>239.4</v>
      </c>
      <c r="S283" s="164">
        <f>(I_ACQUISTI!U159*I_ACQUISTI!$D159)*(I_ACQUISTI!T212+'M_VENDITE FARMACI CON RICETTA'!T412)</f>
        <v>239.4</v>
      </c>
      <c r="T283" s="164">
        <f>(I_ACQUISTI!V159*I_ACQUISTI!$D159)*(I_ACQUISTI!U212+'M_VENDITE FARMACI CON RICETTA'!U412)</f>
        <v>239.4</v>
      </c>
      <c r="U283" s="164">
        <f>(I_ACQUISTI!W159*I_ACQUISTI!$D159)*(I_ACQUISTI!V212+'M_VENDITE FARMACI CON RICETTA'!V412)</f>
        <v>239.4</v>
      </c>
      <c r="V283" s="164">
        <f>(I_ACQUISTI!X159*I_ACQUISTI!$D159)*(I_ACQUISTI!W212+'M_VENDITE FARMACI CON RICETTA'!W412)</f>
        <v>239.4</v>
      </c>
      <c r="W283" s="164">
        <f>(I_ACQUISTI!Y159*I_ACQUISTI!$D159)*(I_ACQUISTI!X212+'M_VENDITE FARMACI CON RICETTA'!X412)</f>
        <v>239.4</v>
      </c>
      <c r="X283" s="164">
        <f>(I_ACQUISTI!Z159*I_ACQUISTI!$D159)*(I_ACQUISTI!Y212+'M_VENDITE FARMACI CON RICETTA'!Y412)</f>
        <v>239.4</v>
      </c>
      <c r="Y283" s="164">
        <f>(I_ACQUISTI!AA159*I_ACQUISTI!$D159)*(I_ACQUISTI!Z212+'M_VENDITE FARMACI CON RICETTA'!Z412)</f>
        <v>239.4</v>
      </c>
      <c r="Z283" s="164">
        <f>(I_ACQUISTI!AB159*I_ACQUISTI!$D159)*(I_ACQUISTI!AA212+'M_VENDITE FARMACI CON RICETTA'!AA412)</f>
        <v>239.4</v>
      </c>
      <c r="AA283" s="164">
        <f>(I_ACQUISTI!AC159*I_ACQUISTI!$D159)*(I_ACQUISTI!AB212+'M_VENDITE FARMACI CON RICETTA'!AB412)</f>
        <v>239.4</v>
      </c>
      <c r="AB283" s="164">
        <f>(I_ACQUISTI!AD159*I_ACQUISTI!$D159)*(I_ACQUISTI!AC212+'M_VENDITE FARMACI CON RICETTA'!AC412)</f>
        <v>239.4</v>
      </c>
      <c r="AC283" s="164">
        <f>(I_ACQUISTI!AE159*I_ACQUISTI!$D159)*(I_ACQUISTI!AD212+'M_VENDITE FARMACI CON RICETTA'!AD412)</f>
        <v>239.4</v>
      </c>
      <c r="AD283" s="164">
        <f>(I_ACQUISTI!AF159*I_ACQUISTI!$D159)*(I_ACQUISTI!AE212+'M_VENDITE FARMACI CON RICETTA'!AE412)</f>
        <v>239.4</v>
      </c>
      <c r="AE283" s="164">
        <f>(I_ACQUISTI!AG159*I_ACQUISTI!$D159)*(I_ACQUISTI!AF212+'M_VENDITE FARMACI CON RICETTA'!AF412)</f>
        <v>239.4</v>
      </c>
      <c r="AF283" s="164">
        <f>(I_ACQUISTI!AH159*I_ACQUISTI!$D159)*(I_ACQUISTI!AG212+'M_VENDITE FARMACI CON RICETTA'!AG412)</f>
        <v>239.4</v>
      </c>
      <c r="AG283" s="164">
        <f>(I_ACQUISTI!AI159*I_ACQUISTI!$D159)*(I_ACQUISTI!AH212+'M_VENDITE FARMACI CON RICETTA'!AH412)</f>
        <v>239.4</v>
      </c>
      <c r="AH283" s="164">
        <f>(I_ACQUISTI!AJ159*I_ACQUISTI!$D159)*(I_ACQUISTI!AI212+'M_VENDITE FARMACI CON RICETTA'!AI412)</f>
        <v>239.4</v>
      </c>
      <c r="AI283" s="164">
        <f>(I_ACQUISTI!AK159*I_ACQUISTI!$D159)*(I_ACQUISTI!AJ212+'M_VENDITE FARMACI CON RICETTA'!AJ412)</f>
        <v>239.4</v>
      </c>
      <c r="AJ283" s="164">
        <f>(I_ACQUISTI!AL159*I_ACQUISTI!$D159)*(I_ACQUISTI!AK212+'M_VENDITE FARMACI CON RICETTA'!AK412)</f>
        <v>239.4</v>
      </c>
      <c r="AK283" s="164">
        <f>(I_ACQUISTI!AM159*I_ACQUISTI!$D159)*(I_ACQUISTI!AL212+'M_VENDITE FARMACI CON RICETTA'!AL412)</f>
        <v>239.4</v>
      </c>
      <c r="AL283" s="164">
        <f>(I_ACQUISTI!AN159*I_ACQUISTI!$D159)*(I_ACQUISTI!AM212+'M_VENDITE FARMACI CON RICETTA'!AM412)</f>
        <v>239.4</v>
      </c>
      <c r="AM283" s="164">
        <f>(I_ACQUISTI!AO159*I_ACQUISTI!$D159)*(I_ACQUISTI!AN212+'M_VENDITE FARMACI CON RICETTA'!AN412)</f>
        <v>239.4</v>
      </c>
    </row>
    <row r="284" spans="3:39" x14ac:dyDescent="0.25">
      <c r="C284" s="28" t="str">
        <f>+I_ACQUISTI!C160</f>
        <v>Farmaco 39</v>
      </c>
      <c r="D284" s="164">
        <f>(I_ACQUISTI!F160*I_ACQUISTI!$D160)*(I_ACQUISTI!E213+'M_VENDITE FARMACI CON RICETTA'!E413)</f>
        <v>239.4</v>
      </c>
      <c r="E284" s="164">
        <f>(I_ACQUISTI!G160*I_ACQUISTI!$D160)*(I_ACQUISTI!F213+'M_VENDITE FARMACI CON RICETTA'!F413)</f>
        <v>239.4</v>
      </c>
      <c r="F284" s="164">
        <f>(I_ACQUISTI!H160*I_ACQUISTI!$D160)*(I_ACQUISTI!G213+'M_VENDITE FARMACI CON RICETTA'!G413)</f>
        <v>239.4</v>
      </c>
      <c r="G284" s="164">
        <f>(I_ACQUISTI!I160*I_ACQUISTI!$D160)*(I_ACQUISTI!H213+'M_VENDITE FARMACI CON RICETTA'!H413)</f>
        <v>239.4</v>
      </c>
      <c r="H284" s="164">
        <f>(I_ACQUISTI!J160*I_ACQUISTI!$D160)*(I_ACQUISTI!I213+'M_VENDITE FARMACI CON RICETTA'!I413)</f>
        <v>239.4</v>
      </c>
      <c r="I284" s="164">
        <f>(I_ACQUISTI!K160*I_ACQUISTI!$D160)*(I_ACQUISTI!J213+'M_VENDITE FARMACI CON RICETTA'!J413)</f>
        <v>239.4</v>
      </c>
      <c r="J284" s="164">
        <f>(I_ACQUISTI!L160*I_ACQUISTI!$D160)*(I_ACQUISTI!K213+'M_VENDITE FARMACI CON RICETTA'!K413)</f>
        <v>239.4</v>
      </c>
      <c r="K284" s="164">
        <f>(I_ACQUISTI!M160*I_ACQUISTI!$D160)*(I_ACQUISTI!L213+'M_VENDITE FARMACI CON RICETTA'!L413)</f>
        <v>239.4</v>
      </c>
      <c r="L284" s="164">
        <f>(I_ACQUISTI!N160*I_ACQUISTI!$D160)*(I_ACQUISTI!M213+'M_VENDITE FARMACI CON RICETTA'!M413)</f>
        <v>239.4</v>
      </c>
      <c r="M284" s="164">
        <f>(I_ACQUISTI!O160*I_ACQUISTI!$D160)*(I_ACQUISTI!N213+'M_VENDITE FARMACI CON RICETTA'!N413)</f>
        <v>239.4</v>
      </c>
      <c r="N284" s="164">
        <f>(I_ACQUISTI!P160*I_ACQUISTI!$D160)*(I_ACQUISTI!O213+'M_VENDITE FARMACI CON RICETTA'!O413)</f>
        <v>239.4</v>
      </c>
      <c r="O284" s="164">
        <f>(I_ACQUISTI!Q160*I_ACQUISTI!$D160)*(I_ACQUISTI!P213+'M_VENDITE FARMACI CON RICETTA'!P413)</f>
        <v>239.4</v>
      </c>
      <c r="P284" s="164">
        <f>(I_ACQUISTI!R160*I_ACQUISTI!$D160)*(I_ACQUISTI!Q213+'M_VENDITE FARMACI CON RICETTA'!Q413)</f>
        <v>239.4</v>
      </c>
      <c r="Q284" s="164">
        <f>(I_ACQUISTI!S160*I_ACQUISTI!$D160)*(I_ACQUISTI!R213+'M_VENDITE FARMACI CON RICETTA'!R413)</f>
        <v>239.4</v>
      </c>
      <c r="R284" s="164">
        <f>(I_ACQUISTI!T160*I_ACQUISTI!$D160)*(I_ACQUISTI!S213+'M_VENDITE FARMACI CON RICETTA'!S413)</f>
        <v>239.4</v>
      </c>
      <c r="S284" s="164">
        <f>(I_ACQUISTI!U160*I_ACQUISTI!$D160)*(I_ACQUISTI!T213+'M_VENDITE FARMACI CON RICETTA'!T413)</f>
        <v>239.4</v>
      </c>
      <c r="T284" s="164">
        <f>(I_ACQUISTI!V160*I_ACQUISTI!$D160)*(I_ACQUISTI!U213+'M_VENDITE FARMACI CON RICETTA'!U413)</f>
        <v>239.4</v>
      </c>
      <c r="U284" s="164">
        <f>(I_ACQUISTI!W160*I_ACQUISTI!$D160)*(I_ACQUISTI!V213+'M_VENDITE FARMACI CON RICETTA'!V413)</f>
        <v>239.4</v>
      </c>
      <c r="V284" s="164">
        <f>(I_ACQUISTI!X160*I_ACQUISTI!$D160)*(I_ACQUISTI!W213+'M_VENDITE FARMACI CON RICETTA'!W413)</f>
        <v>239.4</v>
      </c>
      <c r="W284" s="164">
        <f>(I_ACQUISTI!Y160*I_ACQUISTI!$D160)*(I_ACQUISTI!X213+'M_VENDITE FARMACI CON RICETTA'!X413)</f>
        <v>239.4</v>
      </c>
      <c r="X284" s="164">
        <f>(I_ACQUISTI!Z160*I_ACQUISTI!$D160)*(I_ACQUISTI!Y213+'M_VENDITE FARMACI CON RICETTA'!Y413)</f>
        <v>239.4</v>
      </c>
      <c r="Y284" s="164">
        <f>(I_ACQUISTI!AA160*I_ACQUISTI!$D160)*(I_ACQUISTI!Z213+'M_VENDITE FARMACI CON RICETTA'!Z413)</f>
        <v>239.4</v>
      </c>
      <c r="Z284" s="164">
        <f>(I_ACQUISTI!AB160*I_ACQUISTI!$D160)*(I_ACQUISTI!AA213+'M_VENDITE FARMACI CON RICETTA'!AA413)</f>
        <v>239.4</v>
      </c>
      <c r="AA284" s="164">
        <f>(I_ACQUISTI!AC160*I_ACQUISTI!$D160)*(I_ACQUISTI!AB213+'M_VENDITE FARMACI CON RICETTA'!AB413)</f>
        <v>239.4</v>
      </c>
      <c r="AB284" s="164">
        <f>(I_ACQUISTI!AD160*I_ACQUISTI!$D160)*(I_ACQUISTI!AC213+'M_VENDITE FARMACI CON RICETTA'!AC413)</f>
        <v>239.4</v>
      </c>
      <c r="AC284" s="164">
        <f>(I_ACQUISTI!AE160*I_ACQUISTI!$D160)*(I_ACQUISTI!AD213+'M_VENDITE FARMACI CON RICETTA'!AD413)</f>
        <v>239.4</v>
      </c>
      <c r="AD284" s="164">
        <f>(I_ACQUISTI!AF160*I_ACQUISTI!$D160)*(I_ACQUISTI!AE213+'M_VENDITE FARMACI CON RICETTA'!AE413)</f>
        <v>239.4</v>
      </c>
      <c r="AE284" s="164">
        <f>(I_ACQUISTI!AG160*I_ACQUISTI!$D160)*(I_ACQUISTI!AF213+'M_VENDITE FARMACI CON RICETTA'!AF413)</f>
        <v>239.4</v>
      </c>
      <c r="AF284" s="164">
        <f>(I_ACQUISTI!AH160*I_ACQUISTI!$D160)*(I_ACQUISTI!AG213+'M_VENDITE FARMACI CON RICETTA'!AG413)</f>
        <v>239.4</v>
      </c>
      <c r="AG284" s="164">
        <f>(I_ACQUISTI!AI160*I_ACQUISTI!$D160)*(I_ACQUISTI!AH213+'M_VENDITE FARMACI CON RICETTA'!AH413)</f>
        <v>239.4</v>
      </c>
      <c r="AH284" s="164">
        <f>(I_ACQUISTI!AJ160*I_ACQUISTI!$D160)*(I_ACQUISTI!AI213+'M_VENDITE FARMACI CON RICETTA'!AI413)</f>
        <v>239.4</v>
      </c>
      <c r="AI284" s="164">
        <f>(I_ACQUISTI!AK160*I_ACQUISTI!$D160)*(I_ACQUISTI!AJ213+'M_VENDITE FARMACI CON RICETTA'!AJ413)</f>
        <v>239.4</v>
      </c>
      <c r="AJ284" s="164">
        <f>(I_ACQUISTI!AL160*I_ACQUISTI!$D160)*(I_ACQUISTI!AK213+'M_VENDITE FARMACI CON RICETTA'!AK413)</f>
        <v>239.4</v>
      </c>
      <c r="AK284" s="164">
        <f>(I_ACQUISTI!AM160*I_ACQUISTI!$D160)*(I_ACQUISTI!AL213+'M_VENDITE FARMACI CON RICETTA'!AL413)</f>
        <v>239.4</v>
      </c>
      <c r="AL284" s="164">
        <f>(I_ACQUISTI!AN160*I_ACQUISTI!$D160)*(I_ACQUISTI!AM213+'M_VENDITE FARMACI CON RICETTA'!AM413)</f>
        <v>239.4</v>
      </c>
      <c r="AM284" s="164">
        <f>(I_ACQUISTI!AO160*I_ACQUISTI!$D160)*(I_ACQUISTI!AN213+'M_VENDITE FARMACI CON RICETTA'!AN413)</f>
        <v>239.4</v>
      </c>
    </row>
    <row r="285" spans="3:39" x14ac:dyDescent="0.25">
      <c r="C285" s="28" t="str">
        <f>+I_ACQUISTI!C161</f>
        <v>Farmaco 40</v>
      </c>
      <c r="D285" s="164">
        <f>(I_ACQUISTI!F161*I_ACQUISTI!$D161)*(I_ACQUISTI!E214+'M_VENDITE FARMACI CON RICETTA'!E414)</f>
        <v>239.4</v>
      </c>
      <c r="E285" s="164">
        <f>(I_ACQUISTI!G161*I_ACQUISTI!$D161)*(I_ACQUISTI!F214+'M_VENDITE FARMACI CON RICETTA'!F414)</f>
        <v>239.4</v>
      </c>
      <c r="F285" s="164">
        <f>(I_ACQUISTI!H161*I_ACQUISTI!$D161)*(I_ACQUISTI!G214+'M_VENDITE FARMACI CON RICETTA'!G414)</f>
        <v>239.4</v>
      </c>
      <c r="G285" s="164">
        <f>(I_ACQUISTI!I161*I_ACQUISTI!$D161)*(I_ACQUISTI!H214+'M_VENDITE FARMACI CON RICETTA'!H414)</f>
        <v>239.4</v>
      </c>
      <c r="H285" s="164">
        <f>(I_ACQUISTI!J161*I_ACQUISTI!$D161)*(I_ACQUISTI!I214+'M_VENDITE FARMACI CON RICETTA'!I414)</f>
        <v>239.4</v>
      </c>
      <c r="I285" s="164">
        <f>(I_ACQUISTI!K161*I_ACQUISTI!$D161)*(I_ACQUISTI!J214+'M_VENDITE FARMACI CON RICETTA'!J414)</f>
        <v>239.4</v>
      </c>
      <c r="J285" s="164">
        <f>(I_ACQUISTI!L161*I_ACQUISTI!$D161)*(I_ACQUISTI!K214+'M_VENDITE FARMACI CON RICETTA'!K414)</f>
        <v>239.4</v>
      </c>
      <c r="K285" s="164">
        <f>(I_ACQUISTI!M161*I_ACQUISTI!$D161)*(I_ACQUISTI!L214+'M_VENDITE FARMACI CON RICETTA'!L414)</f>
        <v>239.4</v>
      </c>
      <c r="L285" s="164">
        <f>(I_ACQUISTI!N161*I_ACQUISTI!$D161)*(I_ACQUISTI!M214+'M_VENDITE FARMACI CON RICETTA'!M414)</f>
        <v>239.4</v>
      </c>
      <c r="M285" s="164">
        <f>(I_ACQUISTI!O161*I_ACQUISTI!$D161)*(I_ACQUISTI!N214+'M_VENDITE FARMACI CON RICETTA'!N414)</f>
        <v>239.4</v>
      </c>
      <c r="N285" s="164">
        <f>(I_ACQUISTI!P161*I_ACQUISTI!$D161)*(I_ACQUISTI!O214+'M_VENDITE FARMACI CON RICETTA'!O414)</f>
        <v>239.4</v>
      </c>
      <c r="O285" s="164">
        <f>(I_ACQUISTI!Q161*I_ACQUISTI!$D161)*(I_ACQUISTI!P214+'M_VENDITE FARMACI CON RICETTA'!P414)</f>
        <v>239.4</v>
      </c>
      <c r="P285" s="164">
        <f>(I_ACQUISTI!R161*I_ACQUISTI!$D161)*(I_ACQUISTI!Q214+'M_VENDITE FARMACI CON RICETTA'!Q414)</f>
        <v>239.4</v>
      </c>
      <c r="Q285" s="164">
        <f>(I_ACQUISTI!S161*I_ACQUISTI!$D161)*(I_ACQUISTI!R214+'M_VENDITE FARMACI CON RICETTA'!R414)</f>
        <v>239.4</v>
      </c>
      <c r="R285" s="164">
        <f>(I_ACQUISTI!T161*I_ACQUISTI!$D161)*(I_ACQUISTI!S214+'M_VENDITE FARMACI CON RICETTA'!S414)</f>
        <v>239.4</v>
      </c>
      <c r="S285" s="164">
        <f>(I_ACQUISTI!U161*I_ACQUISTI!$D161)*(I_ACQUISTI!T214+'M_VENDITE FARMACI CON RICETTA'!T414)</f>
        <v>239.4</v>
      </c>
      <c r="T285" s="164">
        <f>(I_ACQUISTI!V161*I_ACQUISTI!$D161)*(I_ACQUISTI!U214+'M_VENDITE FARMACI CON RICETTA'!U414)</f>
        <v>239.4</v>
      </c>
      <c r="U285" s="164">
        <f>(I_ACQUISTI!W161*I_ACQUISTI!$D161)*(I_ACQUISTI!V214+'M_VENDITE FARMACI CON RICETTA'!V414)</f>
        <v>239.4</v>
      </c>
      <c r="V285" s="164">
        <f>(I_ACQUISTI!X161*I_ACQUISTI!$D161)*(I_ACQUISTI!W214+'M_VENDITE FARMACI CON RICETTA'!W414)</f>
        <v>239.4</v>
      </c>
      <c r="W285" s="164">
        <f>(I_ACQUISTI!Y161*I_ACQUISTI!$D161)*(I_ACQUISTI!X214+'M_VENDITE FARMACI CON RICETTA'!X414)</f>
        <v>239.4</v>
      </c>
      <c r="X285" s="164">
        <f>(I_ACQUISTI!Z161*I_ACQUISTI!$D161)*(I_ACQUISTI!Y214+'M_VENDITE FARMACI CON RICETTA'!Y414)</f>
        <v>239.4</v>
      </c>
      <c r="Y285" s="164">
        <f>(I_ACQUISTI!AA161*I_ACQUISTI!$D161)*(I_ACQUISTI!Z214+'M_VENDITE FARMACI CON RICETTA'!Z414)</f>
        <v>239.4</v>
      </c>
      <c r="Z285" s="164">
        <f>(I_ACQUISTI!AB161*I_ACQUISTI!$D161)*(I_ACQUISTI!AA214+'M_VENDITE FARMACI CON RICETTA'!AA414)</f>
        <v>239.4</v>
      </c>
      <c r="AA285" s="164">
        <f>(I_ACQUISTI!AC161*I_ACQUISTI!$D161)*(I_ACQUISTI!AB214+'M_VENDITE FARMACI CON RICETTA'!AB414)</f>
        <v>239.4</v>
      </c>
      <c r="AB285" s="164">
        <f>(I_ACQUISTI!AD161*I_ACQUISTI!$D161)*(I_ACQUISTI!AC214+'M_VENDITE FARMACI CON RICETTA'!AC414)</f>
        <v>239.4</v>
      </c>
      <c r="AC285" s="164">
        <f>(I_ACQUISTI!AE161*I_ACQUISTI!$D161)*(I_ACQUISTI!AD214+'M_VENDITE FARMACI CON RICETTA'!AD414)</f>
        <v>239.4</v>
      </c>
      <c r="AD285" s="164">
        <f>(I_ACQUISTI!AF161*I_ACQUISTI!$D161)*(I_ACQUISTI!AE214+'M_VENDITE FARMACI CON RICETTA'!AE414)</f>
        <v>239.4</v>
      </c>
      <c r="AE285" s="164">
        <f>(I_ACQUISTI!AG161*I_ACQUISTI!$D161)*(I_ACQUISTI!AF214+'M_VENDITE FARMACI CON RICETTA'!AF414)</f>
        <v>239.4</v>
      </c>
      <c r="AF285" s="164">
        <f>(I_ACQUISTI!AH161*I_ACQUISTI!$D161)*(I_ACQUISTI!AG214+'M_VENDITE FARMACI CON RICETTA'!AG414)</f>
        <v>239.4</v>
      </c>
      <c r="AG285" s="164">
        <f>(I_ACQUISTI!AI161*I_ACQUISTI!$D161)*(I_ACQUISTI!AH214+'M_VENDITE FARMACI CON RICETTA'!AH414)</f>
        <v>239.4</v>
      </c>
      <c r="AH285" s="164">
        <f>(I_ACQUISTI!AJ161*I_ACQUISTI!$D161)*(I_ACQUISTI!AI214+'M_VENDITE FARMACI CON RICETTA'!AI414)</f>
        <v>239.4</v>
      </c>
      <c r="AI285" s="164">
        <f>(I_ACQUISTI!AK161*I_ACQUISTI!$D161)*(I_ACQUISTI!AJ214+'M_VENDITE FARMACI CON RICETTA'!AJ414)</f>
        <v>239.4</v>
      </c>
      <c r="AJ285" s="164">
        <f>(I_ACQUISTI!AL161*I_ACQUISTI!$D161)*(I_ACQUISTI!AK214+'M_VENDITE FARMACI CON RICETTA'!AK414)</f>
        <v>239.4</v>
      </c>
      <c r="AK285" s="164">
        <f>(I_ACQUISTI!AM161*I_ACQUISTI!$D161)*(I_ACQUISTI!AL214+'M_VENDITE FARMACI CON RICETTA'!AL414)</f>
        <v>239.4</v>
      </c>
      <c r="AL285" s="164">
        <f>(I_ACQUISTI!AN161*I_ACQUISTI!$D161)*(I_ACQUISTI!AM214+'M_VENDITE FARMACI CON RICETTA'!AM414)</f>
        <v>239.4</v>
      </c>
      <c r="AM285" s="164">
        <f>(I_ACQUISTI!AO161*I_ACQUISTI!$D161)*(I_ACQUISTI!AN214+'M_VENDITE FARMACI CON RICETTA'!AN414)</f>
        <v>239.4</v>
      </c>
    </row>
    <row r="286" spans="3:39" x14ac:dyDescent="0.25">
      <c r="C286" s="28" t="str">
        <f>+I_ACQUISTI!C162</f>
        <v>Farmaco 41</v>
      </c>
      <c r="D286" s="164">
        <f>(I_ACQUISTI!F162*I_ACQUISTI!$D162)*(I_ACQUISTI!E215+'M_VENDITE FARMACI CON RICETTA'!E415)</f>
        <v>239.4</v>
      </c>
      <c r="E286" s="164">
        <f>(I_ACQUISTI!G162*I_ACQUISTI!$D162)*(I_ACQUISTI!F215+'M_VENDITE FARMACI CON RICETTA'!F415)</f>
        <v>239.4</v>
      </c>
      <c r="F286" s="164">
        <f>(I_ACQUISTI!H162*I_ACQUISTI!$D162)*(I_ACQUISTI!G215+'M_VENDITE FARMACI CON RICETTA'!G415)</f>
        <v>239.4</v>
      </c>
      <c r="G286" s="164">
        <f>(I_ACQUISTI!I162*I_ACQUISTI!$D162)*(I_ACQUISTI!H215+'M_VENDITE FARMACI CON RICETTA'!H415)</f>
        <v>239.4</v>
      </c>
      <c r="H286" s="164">
        <f>(I_ACQUISTI!J162*I_ACQUISTI!$D162)*(I_ACQUISTI!I215+'M_VENDITE FARMACI CON RICETTA'!I415)</f>
        <v>239.4</v>
      </c>
      <c r="I286" s="164">
        <f>(I_ACQUISTI!K162*I_ACQUISTI!$D162)*(I_ACQUISTI!J215+'M_VENDITE FARMACI CON RICETTA'!J415)</f>
        <v>239.4</v>
      </c>
      <c r="J286" s="164">
        <f>(I_ACQUISTI!L162*I_ACQUISTI!$D162)*(I_ACQUISTI!K215+'M_VENDITE FARMACI CON RICETTA'!K415)</f>
        <v>239.4</v>
      </c>
      <c r="K286" s="164">
        <f>(I_ACQUISTI!M162*I_ACQUISTI!$D162)*(I_ACQUISTI!L215+'M_VENDITE FARMACI CON RICETTA'!L415)</f>
        <v>239.4</v>
      </c>
      <c r="L286" s="164">
        <f>(I_ACQUISTI!N162*I_ACQUISTI!$D162)*(I_ACQUISTI!M215+'M_VENDITE FARMACI CON RICETTA'!M415)</f>
        <v>239.4</v>
      </c>
      <c r="M286" s="164">
        <f>(I_ACQUISTI!O162*I_ACQUISTI!$D162)*(I_ACQUISTI!N215+'M_VENDITE FARMACI CON RICETTA'!N415)</f>
        <v>239.4</v>
      </c>
      <c r="N286" s="164">
        <f>(I_ACQUISTI!P162*I_ACQUISTI!$D162)*(I_ACQUISTI!O215+'M_VENDITE FARMACI CON RICETTA'!O415)</f>
        <v>239.4</v>
      </c>
      <c r="O286" s="164">
        <f>(I_ACQUISTI!Q162*I_ACQUISTI!$D162)*(I_ACQUISTI!P215+'M_VENDITE FARMACI CON RICETTA'!P415)</f>
        <v>239.4</v>
      </c>
      <c r="P286" s="164">
        <f>(I_ACQUISTI!R162*I_ACQUISTI!$D162)*(I_ACQUISTI!Q215+'M_VENDITE FARMACI CON RICETTA'!Q415)</f>
        <v>239.4</v>
      </c>
      <c r="Q286" s="164">
        <f>(I_ACQUISTI!S162*I_ACQUISTI!$D162)*(I_ACQUISTI!R215+'M_VENDITE FARMACI CON RICETTA'!R415)</f>
        <v>239.4</v>
      </c>
      <c r="R286" s="164">
        <f>(I_ACQUISTI!T162*I_ACQUISTI!$D162)*(I_ACQUISTI!S215+'M_VENDITE FARMACI CON RICETTA'!S415)</f>
        <v>239.4</v>
      </c>
      <c r="S286" s="164">
        <f>(I_ACQUISTI!U162*I_ACQUISTI!$D162)*(I_ACQUISTI!T215+'M_VENDITE FARMACI CON RICETTA'!T415)</f>
        <v>239.4</v>
      </c>
      <c r="T286" s="164">
        <f>(I_ACQUISTI!V162*I_ACQUISTI!$D162)*(I_ACQUISTI!U215+'M_VENDITE FARMACI CON RICETTA'!U415)</f>
        <v>239.4</v>
      </c>
      <c r="U286" s="164">
        <f>(I_ACQUISTI!W162*I_ACQUISTI!$D162)*(I_ACQUISTI!V215+'M_VENDITE FARMACI CON RICETTA'!V415)</f>
        <v>239.4</v>
      </c>
      <c r="V286" s="164">
        <f>(I_ACQUISTI!X162*I_ACQUISTI!$D162)*(I_ACQUISTI!W215+'M_VENDITE FARMACI CON RICETTA'!W415)</f>
        <v>239.4</v>
      </c>
      <c r="W286" s="164">
        <f>(I_ACQUISTI!Y162*I_ACQUISTI!$D162)*(I_ACQUISTI!X215+'M_VENDITE FARMACI CON RICETTA'!X415)</f>
        <v>239.4</v>
      </c>
      <c r="X286" s="164">
        <f>(I_ACQUISTI!Z162*I_ACQUISTI!$D162)*(I_ACQUISTI!Y215+'M_VENDITE FARMACI CON RICETTA'!Y415)</f>
        <v>239.4</v>
      </c>
      <c r="Y286" s="164">
        <f>(I_ACQUISTI!AA162*I_ACQUISTI!$D162)*(I_ACQUISTI!Z215+'M_VENDITE FARMACI CON RICETTA'!Z415)</f>
        <v>239.4</v>
      </c>
      <c r="Z286" s="164">
        <f>(I_ACQUISTI!AB162*I_ACQUISTI!$D162)*(I_ACQUISTI!AA215+'M_VENDITE FARMACI CON RICETTA'!AA415)</f>
        <v>239.4</v>
      </c>
      <c r="AA286" s="164">
        <f>(I_ACQUISTI!AC162*I_ACQUISTI!$D162)*(I_ACQUISTI!AB215+'M_VENDITE FARMACI CON RICETTA'!AB415)</f>
        <v>239.4</v>
      </c>
      <c r="AB286" s="164">
        <f>(I_ACQUISTI!AD162*I_ACQUISTI!$D162)*(I_ACQUISTI!AC215+'M_VENDITE FARMACI CON RICETTA'!AC415)</f>
        <v>239.4</v>
      </c>
      <c r="AC286" s="164">
        <f>(I_ACQUISTI!AE162*I_ACQUISTI!$D162)*(I_ACQUISTI!AD215+'M_VENDITE FARMACI CON RICETTA'!AD415)</f>
        <v>239.4</v>
      </c>
      <c r="AD286" s="164">
        <f>(I_ACQUISTI!AF162*I_ACQUISTI!$D162)*(I_ACQUISTI!AE215+'M_VENDITE FARMACI CON RICETTA'!AE415)</f>
        <v>239.4</v>
      </c>
      <c r="AE286" s="164">
        <f>(I_ACQUISTI!AG162*I_ACQUISTI!$D162)*(I_ACQUISTI!AF215+'M_VENDITE FARMACI CON RICETTA'!AF415)</f>
        <v>239.4</v>
      </c>
      <c r="AF286" s="164">
        <f>(I_ACQUISTI!AH162*I_ACQUISTI!$D162)*(I_ACQUISTI!AG215+'M_VENDITE FARMACI CON RICETTA'!AG415)</f>
        <v>239.4</v>
      </c>
      <c r="AG286" s="164">
        <f>(I_ACQUISTI!AI162*I_ACQUISTI!$D162)*(I_ACQUISTI!AH215+'M_VENDITE FARMACI CON RICETTA'!AH415)</f>
        <v>239.4</v>
      </c>
      <c r="AH286" s="164">
        <f>(I_ACQUISTI!AJ162*I_ACQUISTI!$D162)*(I_ACQUISTI!AI215+'M_VENDITE FARMACI CON RICETTA'!AI415)</f>
        <v>239.4</v>
      </c>
      <c r="AI286" s="164">
        <f>(I_ACQUISTI!AK162*I_ACQUISTI!$D162)*(I_ACQUISTI!AJ215+'M_VENDITE FARMACI CON RICETTA'!AJ415)</f>
        <v>239.4</v>
      </c>
      <c r="AJ286" s="164">
        <f>(I_ACQUISTI!AL162*I_ACQUISTI!$D162)*(I_ACQUISTI!AK215+'M_VENDITE FARMACI CON RICETTA'!AK415)</f>
        <v>239.4</v>
      </c>
      <c r="AK286" s="164">
        <f>(I_ACQUISTI!AM162*I_ACQUISTI!$D162)*(I_ACQUISTI!AL215+'M_VENDITE FARMACI CON RICETTA'!AL415)</f>
        <v>239.4</v>
      </c>
      <c r="AL286" s="164">
        <f>(I_ACQUISTI!AN162*I_ACQUISTI!$D162)*(I_ACQUISTI!AM215+'M_VENDITE FARMACI CON RICETTA'!AM415)</f>
        <v>239.4</v>
      </c>
      <c r="AM286" s="164">
        <f>(I_ACQUISTI!AO162*I_ACQUISTI!$D162)*(I_ACQUISTI!AN215+'M_VENDITE FARMACI CON RICETTA'!AN415)</f>
        <v>239.4</v>
      </c>
    </row>
    <row r="287" spans="3:39" x14ac:dyDescent="0.25">
      <c r="C287" s="28" t="str">
        <f>+I_ACQUISTI!C163</f>
        <v>Farmaco 42</v>
      </c>
      <c r="D287" s="164">
        <f>(I_ACQUISTI!F163*I_ACQUISTI!$D163)*(I_ACQUISTI!E216+'M_VENDITE FARMACI CON RICETTA'!E416)</f>
        <v>239.4</v>
      </c>
      <c r="E287" s="164">
        <f>(I_ACQUISTI!G163*I_ACQUISTI!$D163)*(I_ACQUISTI!F216+'M_VENDITE FARMACI CON RICETTA'!F416)</f>
        <v>239.4</v>
      </c>
      <c r="F287" s="164">
        <f>(I_ACQUISTI!H163*I_ACQUISTI!$D163)*(I_ACQUISTI!G216+'M_VENDITE FARMACI CON RICETTA'!G416)</f>
        <v>239.4</v>
      </c>
      <c r="G287" s="164">
        <f>(I_ACQUISTI!I163*I_ACQUISTI!$D163)*(I_ACQUISTI!H216+'M_VENDITE FARMACI CON RICETTA'!H416)</f>
        <v>239.4</v>
      </c>
      <c r="H287" s="164">
        <f>(I_ACQUISTI!J163*I_ACQUISTI!$D163)*(I_ACQUISTI!I216+'M_VENDITE FARMACI CON RICETTA'!I416)</f>
        <v>239.4</v>
      </c>
      <c r="I287" s="164">
        <f>(I_ACQUISTI!K163*I_ACQUISTI!$D163)*(I_ACQUISTI!J216+'M_VENDITE FARMACI CON RICETTA'!J416)</f>
        <v>239.4</v>
      </c>
      <c r="J287" s="164">
        <f>(I_ACQUISTI!L163*I_ACQUISTI!$D163)*(I_ACQUISTI!K216+'M_VENDITE FARMACI CON RICETTA'!K416)</f>
        <v>239.4</v>
      </c>
      <c r="K287" s="164">
        <f>(I_ACQUISTI!M163*I_ACQUISTI!$D163)*(I_ACQUISTI!L216+'M_VENDITE FARMACI CON RICETTA'!L416)</f>
        <v>239.4</v>
      </c>
      <c r="L287" s="164">
        <f>(I_ACQUISTI!N163*I_ACQUISTI!$D163)*(I_ACQUISTI!M216+'M_VENDITE FARMACI CON RICETTA'!M416)</f>
        <v>239.4</v>
      </c>
      <c r="M287" s="164">
        <f>(I_ACQUISTI!O163*I_ACQUISTI!$D163)*(I_ACQUISTI!N216+'M_VENDITE FARMACI CON RICETTA'!N416)</f>
        <v>239.4</v>
      </c>
      <c r="N287" s="164">
        <f>(I_ACQUISTI!P163*I_ACQUISTI!$D163)*(I_ACQUISTI!O216+'M_VENDITE FARMACI CON RICETTA'!O416)</f>
        <v>239.4</v>
      </c>
      <c r="O287" s="164">
        <f>(I_ACQUISTI!Q163*I_ACQUISTI!$D163)*(I_ACQUISTI!P216+'M_VENDITE FARMACI CON RICETTA'!P416)</f>
        <v>239.4</v>
      </c>
      <c r="P287" s="164">
        <f>(I_ACQUISTI!R163*I_ACQUISTI!$D163)*(I_ACQUISTI!Q216+'M_VENDITE FARMACI CON RICETTA'!Q416)</f>
        <v>239.4</v>
      </c>
      <c r="Q287" s="164">
        <f>(I_ACQUISTI!S163*I_ACQUISTI!$D163)*(I_ACQUISTI!R216+'M_VENDITE FARMACI CON RICETTA'!R416)</f>
        <v>239.4</v>
      </c>
      <c r="R287" s="164">
        <f>(I_ACQUISTI!T163*I_ACQUISTI!$D163)*(I_ACQUISTI!S216+'M_VENDITE FARMACI CON RICETTA'!S416)</f>
        <v>239.4</v>
      </c>
      <c r="S287" s="164">
        <f>(I_ACQUISTI!U163*I_ACQUISTI!$D163)*(I_ACQUISTI!T216+'M_VENDITE FARMACI CON RICETTA'!T416)</f>
        <v>239.4</v>
      </c>
      <c r="T287" s="164">
        <f>(I_ACQUISTI!V163*I_ACQUISTI!$D163)*(I_ACQUISTI!U216+'M_VENDITE FARMACI CON RICETTA'!U416)</f>
        <v>239.4</v>
      </c>
      <c r="U287" s="164">
        <f>(I_ACQUISTI!W163*I_ACQUISTI!$D163)*(I_ACQUISTI!V216+'M_VENDITE FARMACI CON RICETTA'!V416)</f>
        <v>239.4</v>
      </c>
      <c r="V287" s="164">
        <f>(I_ACQUISTI!X163*I_ACQUISTI!$D163)*(I_ACQUISTI!W216+'M_VENDITE FARMACI CON RICETTA'!W416)</f>
        <v>239.4</v>
      </c>
      <c r="W287" s="164">
        <f>(I_ACQUISTI!Y163*I_ACQUISTI!$D163)*(I_ACQUISTI!X216+'M_VENDITE FARMACI CON RICETTA'!X416)</f>
        <v>239.4</v>
      </c>
      <c r="X287" s="164">
        <f>(I_ACQUISTI!Z163*I_ACQUISTI!$D163)*(I_ACQUISTI!Y216+'M_VENDITE FARMACI CON RICETTA'!Y416)</f>
        <v>239.4</v>
      </c>
      <c r="Y287" s="164">
        <f>(I_ACQUISTI!AA163*I_ACQUISTI!$D163)*(I_ACQUISTI!Z216+'M_VENDITE FARMACI CON RICETTA'!Z416)</f>
        <v>239.4</v>
      </c>
      <c r="Z287" s="164">
        <f>(I_ACQUISTI!AB163*I_ACQUISTI!$D163)*(I_ACQUISTI!AA216+'M_VENDITE FARMACI CON RICETTA'!AA416)</f>
        <v>239.4</v>
      </c>
      <c r="AA287" s="164">
        <f>(I_ACQUISTI!AC163*I_ACQUISTI!$D163)*(I_ACQUISTI!AB216+'M_VENDITE FARMACI CON RICETTA'!AB416)</f>
        <v>239.4</v>
      </c>
      <c r="AB287" s="164">
        <f>(I_ACQUISTI!AD163*I_ACQUISTI!$D163)*(I_ACQUISTI!AC216+'M_VENDITE FARMACI CON RICETTA'!AC416)</f>
        <v>239.4</v>
      </c>
      <c r="AC287" s="164">
        <f>(I_ACQUISTI!AE163*I_ACQUISTI!$D163)*(I_ACQUISTI!AD216+'M_VENDITE FARMACI CON RICETTA'!AD416)</f>
        <v>239.4</v>
      </c>
      <c r="AD287" s="164">
        <f>(I_ACQUISTI!AF163*I_ACQUISTI!$D163)*(I_ACQUISTI!AE216+'M_VENDITE FARMACI CON RICETTA'!AE416)</f>
        <v>239.4</v>
      </c>
      <c r="AE287" s="164">
        <f>(I_ACQUISTI!AG163*I_ACQUISTI!$D163)*(I_ACQUISTI!AF216+'M_VENDITE FARMACI CON RICETTA'!AF416)</f>
        <v>239.4</v>
      </c>
      <c r="AF287" s="164">
        <f>(I_ACQUISTI!AH163*I_ACQUISTI!$D163)*(I_ACQUISTI!AG216+'M_VENDITE FARMACI CON RICETTA'!AG416)</f>
        <v>239.4</v>
      </c>
      <c r="AG287" s="164">
        <f>(I_ACQUISTI!AI163*I_ACQUISTI!$D163)*(I_ACQUISTI!AH216+'M_VENDITE FARMACI CON RICETTA'!AH416)</f>
        <v>239.4</v>
      </c>
      <c r="AH287" s="164">
        <f>(I_ACQUISTI!AJ163*I_ACQUISTI!$D163)*(I_ACQUISTI!AI216+'M_VENDITE FARMACI CON RICETTA'!AI416)</f>
        <v>239.4</v>
      </c>
      <c r="AI287" s="164">
        <f>(I_ACQUISTI!AK163*I_ACQUISTI!$D163)*(I_ACQUISTI!AJ216+'M_VENDITE FARMACI CON RICETTA'!AJ416)</f>
        <v>239.4</v>
      </c>
      <c r="AJ287" s="164">
        <f>(I_ACQUISTI!AL163*I_ACQUISTI!$D163)*(I_ACQUISTI!AK216+'M_VENDITE FARMACI CON RICETTA'!AK416)</f>
        <v>239.4</v>
      </c>
      <c r="AK287" s="164">
        <f>(I_ACQUISTI!AM163*I_ACQUISTI!$D163)*(I_ACQUISTI!AL216+'M_VENDITE FARMACI CON RICETTA'!AL416)</f>
        <v>239.4</v>
      </c>
      <c r="AL287" s="164">
        <f>(I_ACQUISTI!AN163*I_ACQUISTI!$D163)*(I_ACQUISTI!AM216+'M_VENDITE FARMACI CON RICETTA'!AM416)</f>
        <v>239.4</v>
      </c>
      <c r="AM287" s="164">
        <f>(I_ACQUISTI!AO163*I_ACQUISTI!$D163)*(I_ACQUISTI!AN216+'M_VENDITE FARMACI CON RICETTA'!AN416)</f>
        <v>239.4</v>
      </c>
    </row>
    <row r="288" spans="3:39" x14ac:dyDescent="0.25">
      <c r="C288" s="28" t="str">
        <f>+I_ACQUISTI!C164</f>
        <v>Farmaco 43</v>
      </c>
      <c r="D288" s="164">
        <f>(I_ACQUISTI!F164*I_ACQUISTI!$D164)*(I_ACQUISTI!E217+'M_VENDITE FARMACI CON RICETTA'!E417)</f>
        <v>239.4</v>
      </c>
      <c r="E288" s="164">
        <f>(I_ACQUISTI!G164*I_ACQUISTI!$D164)*(I_ACQUISTI!F217+'M_VENDITE FARMACI CON RICETTA'!F417)</f>
        <v>239.4</v>
      </c>
      <c r="F288" s="164">
        <f>(I_ACQUISTI!H164*I_ACQUISTI!$D164)*(I_ACQUISTI!G217+'M_VENDITE FARMACI CON RICETTA'!G417)</f>
        <v>239.4</v>
      </c>
      <c r="G288" s="164">
        <f>(I_ACQUISTI!I164*I_ACQUISTI!$D164)*(I_ACQUISTI!H217+'M_VENDITE FARMACI CON RICETTA'!H417)</f>
        <v>239.4</v>
      </c>
      <c r="H288" s="164">
        <f>(I_ACQUISTI!J164*I_ACQUISTI!$D164)*(I_ACQUISTI!I217+'M_VENDITE FARMACI CON RICETTA'!I417)</f>
        <v>239.4</v>
      </c>
      <c r="I288" s="164">
        <f>(I_ACQUISTI!K164*I_ACQUISTI!$D164)*(I_ACQUISTI!J217+'M_VENDITE FARMACI CON RICETTA'!J417)</f>
        <v>239.4</v>
      </c>
      <c r="J288" s="164">
        <f>(I_ACQUISTI!L164*I_ACQUISTI!$D164)*(I_ACQUISTI!K217+'M_VENDITE FARMACI CON RICETTA'!K417)</f>
        <v>239.4</v>
      </c>
      <c r="K288" s="164">
        <f>(I_ACQUISTI!M164*I_ACQUISTI!$D164)*(I_ACQUISTI!L217+'M_VENDITE FARMACI CON RICETTA'!L417)</f>
        <v>239.4</v>
      </c>
      <c r="L288" s="164">
        <f>(I_ACQUISTI!N164*I_ACQUISTI!$D164)*(I_ACQUISTI!M217+'M_VENDITE FARMACI CON RICETTA'!M417)</f>
        <v>239.4</v>
      </c>
      <c r="M288" s="164">
        <f>(I_ACQUISTI!O164*I_ACQUISTI!$D164)*(I_ACQUISTI!N217+'M_VENDITE FARMACI CON RICETTA'!N417)</f>
        <v>239.4</v>
      </c>
      <c r="N288" s="164">
        <f>(I_ACQUISTI!P164*I_ACQUISTI!$D164)*(I_ACQUISTI!O217+'M_VENDITE FARMACI CON RICETTA'!O417)</f>
        <v>239.4</v>
      </c>
      <c r="O288" s="164">
        <f>(I_ACQUISTI!Q164*I_ACQUISTI!$D164)*(I_ACQUISTI!P217+'M_VENDITE FARMACI CON RICETTA'!P417)</f>
        <v>239.4</v>
      </c>
      <c r="P288" s="164">
        <f>(I_ACQUISTI!R164*I_ACQUISTI!$D164)*(I_ACQUISTI!Q217+'M_VENDITE FARMACI CON RICETTA'!Q417)</f>
        <v>239.4</v>
      </c>
      <c r="Q288" s="164">
        <f>(I_ACQUISTI!S164*I_ACQUISTI!$D164)*(I_ACQUISTI!R217+'M_VENDITE FARMACI CON RICETTA'!R417)</f>
        <v>239.4</v>
      </c>
      <c r="R288" s="164">
        <f>(I_ACQUISTI!T164*I_ACQUISTI!$D164)*(I_ACQUISTI!S217+'M_VENDITE FARMACI CON RICETTA'!S417)</f>
        <v>239.4</v>
      </c>
      <c r="S288" s="164">
        <f>(I_ACQUISTI!U164*I_ACQUISTI!$D164)*(I_ACQUISTI!T217+'M_VENDITE FARMACI CON RICETTA'!T417)</f>
        <v>239.4</v>
      </c>
      <c r="T288" s="164">
        <f>(I_ACQUISTI!V164*I_ACQUISTI!$D164)*(I_ACQUISTI!U217+'M_VENDITE FARMACI CON RICETTA'!U417)</f>
        <v>239.4</v>
      </c>
      <c r="U288" s="164">
        <f>(I_ACQUISTI!W164*I_ACQUISTI!$D164)*(I_ACQUISTI!V217+'M_VENDITE FARMACI CON RICETTA'!V417)</f>
        <v>239.4</v>
      </c>
      <c r="V288" s="164">
        <f>(I_ACQUISTI!X164*I_ACQUISTI!$D164)*(I_ACQUISTI!W217+'M_VENDITE FARMACI CON RICETTA'!W417)</f>
        <v>239.4</v>
      </c>
      <c r="W288" s="164">
        <f>(I_ACQUISTI!Y164*I_ACQUISTI!$D164)*(I_ACQUISTI!X217+'M_VENDITE FARMACI CON RICETTA'!X417)</f>
        <v>239.4</v>
      </c>
      <c r="X288" s="164">
        <f>(I_ACQUISTI!Z164*I_ACQUISTI!$D164)*(I_ACQUISTI!Y217+'M_VENDITE FARMACI CON RICETTA'!Y417)</f>
        <v>239.4</v>
      </c>
      <c r="Y288" s="164">
        <f>(I_ACQUISTI!AA164*I_ACQUISTI!$D164)*(I_ACQUISTI!Z217+'M_VENDITE FARMACI CON RICETTA'!Z417)</f>
        <v>239.4</v>
      </c>
      <c r="Z288" s="164">
        <f>(I_ACQUISTI!AB164*I_ACQUISTI!$D164)*(I_ACQUISTI!AA217+'M_VENDITE FARMACI CON RICETTA'!AA417)</f>
        <v>239.4</v>
      </c>
      <c r="AA288" s="164">
        <f>(I_ACQUISTI!AC164*I_ACQUISTI!$D164)*(I_ACQUISTI!AB217+'M_VENDITE FARMACI CON RICETTA'!AB417)</f>
        <v>239.4</v>
      </c>
      <c r="AB288" s="164">
        <f>(I_ACQUISTI!AD164*I_ACQUISTI!$D164)*(I_ACQUISTI!AC217+'M_VENDITE FARMACI CON RICETTA'!AC417)</f>
        <v>239.4</v>
      </c>
      <c r="AC288" s="164">
        <f>(I_ACQUISTI!AE164*I_ACQUISTI!$D164)*(I_ACQUISTI!AD217+'M_VENDITE FARMACI CON RICETTA'!AD417)</f>
        <v>239.4</v>
      </c>
      <c r="AD288" s="164">
        <f>(I_ACQUISTI!AF164*I_ACQUISTI!$D164)*(I_ACQUISTI!AE217+'M_VENDITE FARMACI CON RICETTA'!AE417)</f>
        <v>239.4</v>
      </c>
      <c r="AE288" s="164">
        <f>(I_ACQUISTI!AG164*I_ACQUISTI!$D164)*(I_ACQUISTI!AF217+'M_VENDITE FARMACI CON RICETTA'!AF417)</f>
        <v>239.4</v>
      </c>
      <c r="AF288" s="164">
        <f>(I_ACQUISTI!AH164*I_ACQUISTI!$D164)*(I_ACQUISTI!AG217+'M_VENDITE FARMACI CON RICETTA'!AG417)</f>
        <v>239.4</v>
      </c>
      <c r="AG288" s="164">
        <f>(I_ACQUISTI!AI164*I_ACQUISTI!$D164)*(I_ACQUISTI!AH217+'M_VENDITE FARMACI CON RICETTA'!AH417)</f>
        <v>239.4</v>
      </c>
      <c r="AH288" s="164">
        <f>(I_ACQUISTI!AJ164*I_ACQUISTI!$D164)*(I_ACQUISTI!AI217+'M_VENDITE FARMACI CON RICETTA'!AI417)</f>
        <v>239.4</v>
      </c>
      <c r="AI288" s="164">
        <f>(I_ACQUISTI!AK164*I_ACQUISTI!$D164)*(I_ACQUISTI!AJ217+'M_VENDITE FARMACI CON RICETTA'!AJ417)</f>
        <v>239.4</v>
      </c>
      <c r="AJ288" s="164">
        <f>(I_ACQUISTI!AL164*I_ACQUISTI!$D164)*(I_ACQUISTI!AK217+'M_VENDITE FARMACI CON RICETTA'!AK417)</f>
        <v>239.4</v>
      </c>
      <c r="AK288" s="164">
        <f>(I_ACQUISTI!AM164*I_ACQUISTI!$D164)*(I_ACQUISTI!AL217+'M_VENDITE FARMACI CON RICETTA'!AL417)</f>
        <v>239.4</v>
      </c>
      <c r="AL288" s="164">
        <f>(I_ACQUISTI!AN164*I_ACQUISTI!$D164)*(I_ACQUISTI!AM217+'M_VENDITE FARMACI CON RICETTA'!AM417)</f>
        <v>239.4</v>
      </c>
      <c r="AM288" s="164">
        <f>(I_ACQUISTI!AO164*I_ACQUISTI!$D164)*(I_ACQUISTI!AN217+'M_VENDITE FARMACI CON RICETTA'!AN417)</f>
        <v>239.4</v>
      </c>
    </row>
    <row r="289" spans="3:39" x14ac:dyDescent="0.25">
      <c r="C289" s="28" t="str">
        <f>+I_ACQUISTI!C165</f>
        <v>Farmaco 44</v>
      </c>
      <c r="D289" s="164">
        <f>(I_ACQUISTI!F165*I_ACQUISTI!$D165)*(I_ACQUISTI!E218+'M_VENDITE FARMACI CON RICETTA'!E418)</f>
        <v>239.4</v>
      </c>
      <c r="E289" s="164">
        <f>(I_ACQUISTI!G165*I_ACQUISTI!$D165)*(I_ACQUISTI!F218+'M_VENDITE FARMACI CON RICETTA'!F418)</f>
        <v>239.4</v>
      </c>
      <c r="F289" s="164">
        <f>(I_ACQUISTI!H165*I_ACQUISTI!$D165)*(I_ACQUISTI!G218+'M_VENDITE FARMACI CON RICETTA'!G418)</f>
        <v>239.4</v>
      </c>
      <c r="G289" s="164">
        <f>(I_ACQUISTI!I165*I_ACQUISTI!$D165)*(I_ACQUISTI!H218+'M_VENDITE FARMACI CON RICETTA'!H418)</f>
        <v>239.4</v>
      </c>
      <c r="H289" s="164">
        <f>(I_ACQUISTI!J165*I_ACQUISTI!$D165)*(I_ACQUISTI!I218+'M_VENDITE FARMACI CON RICETTA'!I418)</f>
        <v>239.4</v>
      </c>
      <c r="I289" s="164">
        <f>(I_ACQUISTI!K165*I_ACQUISTI!$D165)*(I_ACQUISTI!J218+'M_VENDITE FARMACI CON RICETTA'!J418)</f>
        <v>239.4</v>
      </c>
      <c r="J289" s="164">
        <f>(I_ACQUISTI!L165*I_ACQUISTI!$D165)*(I_ACQUISTI!K218+'M_VENDITE FARMACI CON RICETTA'!K418)</f>
        <v>239.4</v>
      </c>
      <c r="K289" s="164">
        <f>(I_ACQUISTI!M165*I_ACQUISTI!$D165)*(I_ACQUISTI!L218+'M_VENDITE FARMACI CON RICETTA'!L418)</f>
        <v>239.4</v>
      </c>
      <c r="L289" s="164">
        <f>(I_ACQUISTI!N165*I_ACQUISTI!$D165)*(I_ACQUISTI!M218+'M_VENDITE FARMACI CON RICETTA'!M418)</f>
        <v>239.4</v>
      </c>
      <c r="M289" s="164">
        <f>(I_ACQUISTI!O165*I_ACQUISTI!$D165)*(I_ACQUISTI!N218+'M_VENDITE FARMACI CON RICETTA'!N418)</f>
        <v>239.4</v>
      </c>
      <c r="N289" s="164">
        <f>(I_ACQUISTI!P165*I_ACQUISTI!$D165)*(I_ACQUISTI!O218+'M_VENDITE FARMACI CON RICETTA'!O418)</f>
        <v>239.4</v>
      </c>
      <c r="O289" s="164">
        <f>(I_ACQUISTI!Q165*I_ACQUISTI!$D165)*(I_ACQUISTI!P218+'M_VENDITE FARMACI CON RICETTA'!P418)</f>
        <v>239.4</v>
      </c>
      <c r="P289" s="164">
        <f>(I_ACQUISTI!R165*I_ACQUISTI!$D165)*(I_ACQUISTI!Q218+'M_VENDITE FARMACI CON RICETTA'!Q418)</f>
        <v>239.4</v>
      </c>
      <c r="Q289" s="164">
        <f>(I_ACQUISTI!S165*I_ACQUISTI!$D165)*(I_ACQUISTI!R218+'M_VENDITE FARMACI CON RICETTA'!R418)</f>
        <v>239.4</v>
      </c>
      <c r="R289" s="164">
        <f>(I_ACQUISTI!T165*I_ACQUISTI!$D165)*(I_ACQUISTI!S218+'M_VENDITE FARMACI CON RICETTA'!S418)</f>
        <v>239.4</v>
      </c>
      <c r="S289" s="164">
        <f>(I_ACQUISTI!U165*I_ACQUISTI!$D165)*(I_ACQUISTI!T218+'M_VENDITE FARMACI CON RICETTA'!T418)</f>
        <v>239.4</v>
      </c>
      <c r="T289" s="164">
        <f>(I_ACQUISTI!V165*I_ACQUISTI!$D165)*(I_ACQUISTI!U218+'M_VENDITE FARMACI CON RICETTA'!U418)</f>
        <v>239.4</v>
      </c>
      <c r="U289" s="164">
        <f>(I_ACQUISTI!W165*I_ACQUISTI!$D165)*(I_ACQUISTI!V218+'M_VENDITE FARMACI CON RICETTA'!V418)</f>
        <v>239.4</v>
      </c>
      <c r="V289" s="164">
        <f>(I_ACQUISTI!X165*I_ACQUISTI!$D165)*(I_ACQUISTI!W218+'M_VENDITE FARMACI CON RICETTA'!W418)</f>
        <v>239.4</v>
      </c>
      <c r="W289" s="164">
        <f>(I_ACQUISTI!Y165*I_ACQUISTI!$D165)*(I_ACQUISTI!X218+'M_VENDITE FARMACI CON RICETTA'!X418)</f>
        <v>239.4</v>
      </c>
      <c r="X289" s="164">
        <f>(I_ACQUISTI!Z165*I_ACQUISTI!$D165)*(I_ACQUISTI!Y218+'M_VENDITE FARMACI CON RICETTA'!Y418)</f>
        <v>239.4</v>
      </c>
      <c r="Y289" s="164">
        <f>(I_ACQUISTI!AA165*I_ACQUISTI!$D165)*(I_ACQUISTI!Z218+'M_VENDITE FARMACI CON RICETTA'!Z418)</f>
        <v>239.4</v>
      </c>
      <c r="Z289" s="164">
        <f>(I_ACQUISTI!AB165*I_ACQUISTI!$D165)*(I_ACQUISTI!AA218+'M_VENDITE FARMACI CON RICETTA'!AA418)</f>
        <v>239.4</v>
      </c>
      <c r="AA289" s="164">
        <f>(I_ACQUISTI!AC165*I_ACQUISTI!$D165)*(I_ACQUISTI!AB218+'M_VENDITE FARMACI CON RICETTA'!AB418)</f>
        <v>239.4</v>
      </c>
      <c r="AB289" s="164">
        <f>(I_ACQUISTI!AD165*I_ACQUISTI!$D165)*(I_ACQUISTI!AC218+'M_VENDITE FARMACI CON RICETTA'!AC418)</f>
        <v>239.4</v>
      </c>
      <c r="AC289" s="164">
        <f>(I_ACQUISTI!AE165*I_ACQUISTI!$D165)*(I_ACQUISTI!AD218+'M_VENDITE FARMACI CON RICETTA'!AD418)</f>
        <v>239.4</v>
      </c>
      <c r="AD289" s="164">
        <f>(I_ACQUISTI!AF165*I_ACQUISTI!$D165)*(I_ACQUISTI!AE218+'M_VENDITE FARMACI CON RICETTA'!AE418)</f>
        <v>239.4</v>
      </c>
      <c r="AE289" s="164">
        <f>(I_ACQUISTI!AG165*I_ACQUISTI!$D165)*(I_ACQUISTI!AF218+'M_VENDITE FARMACI CON RICETTA'!AF418)</f>
        <v>239.4</v>
      </c>
      <c r="AF289" s="164">
        <f>(I_ACQUISTI!AH165*I_ACQUISTI!$D165)*(I_ACQUISTI!AG218+'M_VENDITE FARMACI CON RICETTA'!AG418)</f>
        <v>239.4</v>
      </c>
      <c r="AG289" s="164">
        <f>(I_ACQUISTI!AI165*I_ACQUISTI!$D165)*(I_ACQUISTI!AH218+'M_VENDITE FARMACI CON RICETTA'!AH418)</f>
        <v>239.4</v>
      </c>
      <c r="AH289" s="164">
        <f>(I_ACQUISTI!AJ165*I_ACQUISTI!$D165)*(I_ACQUISTI!AI218+'M_VENDITE FARMACI CON RICETTA'!AI418)</f>
        <v>239.4</v>
      </c>
      <c r="AI289" s="164">
        <f>(I_ACQUISTI!AK165*I_ACQUISTI!$D165)*(I_ACQUISTI!AJ218+'M_VENDITE FARMACI CON RICETTA'!AJ418)</f>
        <v>239.4</v>
      </c>
      <c r="AJ289" s="164">
        <f>(I_ACQUISTI!AL165*I_ACQUISTI!$D165)*(I_ACQUISTI!AK218+'M_VENDITE FARMACI CON RICETTA'!AK418)</f>
        <v>239.4</v>
      </c>
      <c r="AK289" s="164">
        <f>(I_ACQUISTI!AM165*I_ACQUISTI!$D165)*(I_ACQUISTI!AL218+'M_VENDITE FARMACI CON RICETTA'!AL418)</f>
        <v>239.4</v>
      </c>
      <c r="AL289" s="164">
        <f>(I_ACQUISTI!AN165*I_ACQUISTI!$D165)*(I_ACQUISTI!AM218+'M_VENDITE FARMACI CON RICETTA'!AM418)</f>
        <v>239.4</v>
      </c>
      <c r="AM289" s="164">
        <f>(I_ACQUISTI!AO165*I_ACQUISTI!$D165)*(I_ACQUISTI!AN218+'M_VENDITE FARMACI CON RICETTA'!AN418)</f>
        <v>239.4</v>
      </c>
    </row>
    <row r="290" spans="3:39" x14ac:dyDescent="0.25">
      <c r="C290" s="28" t="str">
        <f>+I_ACQUISTI!C166</f>
        <v>Farmaco 45</v>
      </c>
      <c r="D290" s="164">
        <f>(I_ACQUISTI!F166*I_ACQUISTI!$D166)*(I_ACQUISTI!E219+'M_VENDITE FARMACI CON RICETTA'!E419)</f>
        <v>239.4</v>
      </c>
      <c r="E290" s="164">
        <f>(I_ACQUISTI!G166*I_ACQUISTI!$D166)*(I_ACQUISTI!F219+'M_VENDITE FARMACI CON RICETTA'!F419)</f>
        <v>239.4</v>
      </c>
      <c r="F290" s="164">
        <f>(I_ACQUISTI!H166*I_ACQUISTI!$D166)*(I_ACQUISTI!G219+'M_VENDITE FARMACI CON RICETTA'!G419)</f>
        <v>239.4</v>
      </c>
      <c r="G290" s="164">
        <f>(I_ACQUISTI!I166*I_ACQUISTI!$D166)*(I_ACQUISTI!H219+'M_VENDITE FARMACI CON RICETTA'!H419)</f>
        <v>239.4</v>
      </c>
      <c r="H290" s="164">
        <f>(I_ACQUISTI!J166*I_ACQUISTI!$D166)*(I_ACQUISTI!I219+'M_VENDITE FARMACI CON RICETTA'!I419)</f>
        <v>239.4</v>
      </c>
      <c r="I290" s="164">
        <f>(I_ACQUISTI!K166*I_ACQUISTI!$D166)*(I_ACQUISTI!J219+'M_VENDITE FARMACI CON RICETTA'!J419)</f>
        <v>239.4</v>
      </c>
      <c r="J290" s="164">
        <f>(I_ACQUISTI!L166*I_ACQUISTI!$D166)*(I_ACQUISTI!K219+'M_VENDITE FARMACI CON RICETTA'!K419)</f>
        <v>239.4</v>
      </c>
      <c r="K290" s="164">
        <f>(I_ACQUISTI!M166*I_ACQUISTI!$D166)*(I_ACQUISTI!L219+'M_VENDITE FARMACI CON RICETTA'!L419)</f>
        <v>239.4</v>
      </c>
      <c r="L290" s="164">
        <f>(I_ACQUISTI!N166*I_ACQUISTI!$D166)*(I_ACQUISTI!M219+'M_VENDITE FARMACI CON RICETTA'!M419)</f>
        <v>239.4</v>
      </c>
      <c r="M290" s="164">
        <f>(I_ACQUISTI!O166*I_ACQUISTI!$D166)*(I_ACQUISTI!N219+'M_VENDITE FARMACI CON RICETTA'!N419)</f>
        <v>239.4</v>
      </c>
      <c r="N290" s="164">
        <f>(I_ACQUISTI!P166*I_ACQUISTI!$D166)*(I_ACQUISTI!O219+'M_VENDITE FARMACI CON RICETTA'!O419)</f>
        <v>239.4</v>
      </c>
      <c r="O290" s="164">
        <f>(I_ACQUISTI!Q166*I_ACQUISTI!$D166)*(I_ACQUISTI!P219+'M_VENDITE FARMACI CON RICETTA'!P419)</f>
        <v>239.4</v>
      </c>
      <c r="P290" s="164">
        <f>(I_ACQUISTI!R166*I_ACQUISTI!$D166)*(I_ACQUISTI!Q219+'M_VENDITE FARMACI CON RICETTA'!Q419)</f>
        <v>239.4</v>
      </c>
      <c r="Q290" s="164">
        <f>(I_ACQUISTI!S166*I_ACQUISTI!$D166)*(I_ACQUISTI!R219+'M_VENDITE FARMACI CON RICETTA'!R419)</f>
        <v>239.4</v>
      </c>
      <c r="R290" s="164">
        <f>(I_ACQUISTI!T166*I_ACQUISTI!$D166)*(I_ACQUISTI!S219+'M_VENDITE FARMACI CON RICETTA'!S419)</f>
        <v>239.4</v>
      </c>
      <c r="S290" s="164">
        <f>(I_ACQUISTI!U166*I_ACQUISTI!$D166)*(I_ACQUISTI!T219+'M_VENDITE FARMACI CON RICETTA'!T419)</f>
        <v>239.4</v>
      </c>
      <c r="T290" s="164">
        <f>(I_ACQUISTI!V166*I_ACQUISTI!$D166)*(I_ACQUISTI!U219+'M_VENDITE FARMACI CON RICETTA'!U419)</f>
        <v>239.4</v>
      </c>
      <c r="U290" s="164">
        <f>(I_ACQUISTI!W166*I_ACQUISTI!$D166)*(I_ACQUISTI!V219+'M_VENDITE FARMACI CON RICETTA'!V419)</f>
        <v>239.4</v>
      </c>
      <c r="V290" s="164">
        <f>(I_ACQUISTI!X166*I_ACQUISTI!$D166)*(I_ACQUISTI!W219+'M_VENDITE FARMACI CON RICETTA'!W419)</f>
        <v>239.4</v>
      </c>
      <c r="W290" s="164">
        <f>(I_ACQUISTI!Y166*I_ACQUISTI!$D166)*(I_ACQUISTI!X219+'M_VENDITE FARMACI CON RICETTA'!X419)</f>
        <v>239.4</v>
      </c>
      <c r="X290" s="164">
        <f>(I_ACQUISTI!Z166*I_ACQUISTI!$D166)*(I_ACQUISTI!Y219+'M_VENDITE FARMACI CON RICETTA'!Y419)</f>
        <v>239.4</v>
      </c>
      <c r="Y290" s="164">
        <f>(I_ACQUISTI!AA166*I_ACQUISTI!$D166)*(I_ACQUISTI!Z219+'M_VENDITE FARMACI CON RICETTA'!Z419)</f>
        <v>239.4</v>
      </c>
      <c r="Z290" s="164">
        <f>(I_ACQUISTI!AB166*I_ACQUISTI!$D166)*(I_ACQUISTI!AA219+'M_VENDITE FARMACI CON RICETTA'!AA419)</f>
        <v>239.4</v>
      </c>
      <c r="AA290" s="164">
        <f>(I_ACQUISTI!AC166*I_ACQUISTI!$D166)*(I_ACQUISTI!AB219+'M_VENDITE FARMACI CON RICETTA'!AB419)</f>
        <v>239.4</v>
      </c>
      <c r="AB290" s="164">
        <f>(I_ACQUISTI!AD166*I_ACQUISTI!$D166)*(I_ACQUISTI!AC219+'M_VENDITE FARMACI CON RICETTA'!AC419)</f>
        <v>239.4</v>
      </c>
      <c r="AC290" s="164">
        <f>(I_ACQUISTI!AE166*I_ACQUISTI!$D166)*(I_ACQUISTI!AD219+'M_VENDITE FARMACI CON RICETTA'!AD419)</f>
        <v>239.4</v>
      </c>
      <c r="AD290" s="164">
        <f>(I_ACQUISTI!AF166*I_ACQUISTI!$D166)*(I_ACQUISTI!AE219+'M_VENDITE FARMACI CON RICETTA'!AE419)</f>
        <v>239.4</v>
      </c>
      <c r="AE290" s="164">
        <f>(I_ACQUISTI!AG166*I_ACQUISTI!$D166)*(I_ACQUISTI!AF219+'M_VENDITE FARMACI CON RICETTA'!AF419)</f>
        <v>239.4</v>
      </c>
      <c r="AF290" s="164">
        <f>(I_ACQUISTI!AH166*I_ACQUISTI!$D166)*(I_ACQUISTI!AG219+'M_VENDITE FARMACI CON RICETTA'!AG419)</f>
        <v>239.4</v>
      </c>
      <c r="AG290" s="164">
        <f>(I_ACQUISTI!AI166*I_ACQUISTI!$D166)*(I_ACQUISTI!AH219+'M_VENDITE FARMACI CON RICETTA'!AH419)</f>
        <v>239.4</v>
      </c>
      <c r="AH290" s="164">
        <f>(I_ACQUISTI!AJ166*I_ACQUISTI!$D166)*(I_ACQUISTI!AI219+'M_VENDITE FARMACI CON RICETTA'!AI419)</f>
        <v>239.4</v>
      </c>
      <c r="AI290" s="164">
        <f>(I_ACQUISTI!AK166*I_ACQUISTI!$D166)*(I_ACQUISTI!AJ219+'M_VENDITE FARMACI CON RICETTA'!AJ419)</f>
        <v>239.4</v>
      </c>
      <c r="AJ290" s="164">
        <f>(I_ACQUISTI!AL166*I_ACQUISTI!$D166)*(I_ACQUISTI!AK219+'M_VENDITE FARMACI CON RICETTA'!AK419)</f>
        <v>239.4</v>
      </c>
      <c r="AK290" s="164">
        <f>(I_ACQUISTI!AM166*I_ACQUISTI!$D166)*(I_ACQUISTI!AL219+'M_VENDITE FARMACI CON RICETTA'!AL419)</f>
        <v>239.4</v>
      </c>
      <c r="AL290" s="164">
        <f>(I_ACQUISTI!AN166*I_ACQUISTI!$D166)*(I_ACQUISTI!AM219+'M_VENDITE FARMACI CON RICETTA'!AM419)</f>
        <v>239.4</v>
      </c>
      <c r="AM290" s="164">
        <f>(I_ACQUISTI!AO166*I_ACQUISTI!$D166)*(I_ACQUISTI!AN219+'M_VENDITE FARMACI CON RICETTA'!AN419)</f>
        <v>239.4</v>
      </c>
    </row>
    <row r="291" spans="3:39" x14ac:dyDescent="0.25">
      <c r="C291" s="28" t="str">
        <f>+I_ACQUISTI!C167</f>
        <v>Farmaco 46</v>
      </c>
      <c r="D291" s="164">
        <f>(I_ACQUISTI!F167*I_ACQUISTI!$D167)*(I_ACQUISTI!E220+'M_VENDITE FARMACI CON RICETTA'!E420)</f>
        <v>239.4</v>
      </c>
      <c r="E291" s="164">
        <f>(I_ACQUISTI!G167*I_ACQUISTI!$D167)*(I_ACQUISTI!F220+'M_VENDITE FARMACI CON RICETTA'!F420)</f>
        <v>239.4</v>
      </c>
      <c r="F291" s="164">
        <f>(I_ACQUISTI!H167*I_ACQUISTI!$D167)*(I_ACQUISTI!G220+'M_VENDITE FARMACI CON RICETTA'!G420)</f>
        <v>239.4</v>
      </c>
      <c r="G291" s="164">
        <f>(I_ACQUISTI!I167*I_ACQUISTI!$D167)*(I_ACQUISTI!H220+'M_VENDITE FARMACI CON RICETTA'!H420)</f>
        <v>239.4</v>
      </c>
      <c r="H291" s="164">
        <f>(I_ACQUISTI!J167*I_ACQUISTI!$D167)*(I_ACQUISTI!I220+'M_VENDITE FARMACI CON RICETTA'!I420)</f>
        <v>239.4</v>
      </c>
      <c r="I291" s="164">
        <f>(I_ACQUISTI!K167*I_ACQUISTI!$D167)*(I_ACQUISTI!J220+'M_VENDITE FARMACI CON RICETTA'!J420)</f>
        <v>239.4</v>
      </c>
      <c r="J291" s="164">
        <f>(I_ACQUISTI!L167*I_ACQUISTI!$D167)*(I_ACQUISTI!K220+'M_VENDITE FARMACI CON RICETTA'!K420)</f>
        <v>239.4</v>
      </c>
      <c r="K291" s="164">
        <f>(I_ACQUISTI!M167*I_ACQUISTI!$D167)*(I_ACQUISTI!L220+'M_VENDITE FARMACI CON RICETTA'!L420)</f>
        <v>239.4</v>
      </c>
      <c r="L291" s="164">
        <f>(I_ACQUISTI!N167*I_ACQUISTI!$D167)*(I_ACQUISTI!M220+'M_VENDITE FARMACI CON RICETTA'!M420)</f>
        <v>239.4</v>
      </c>
      <c r="M291" s="164">
        <f>(I_ACQUISTI!O167*I_ACQUISTI!$D167)*(I_ACQUISTI!N220+'M_VENDITE FARMACI CON RICETTA'!N420)</f>
        <v>239.4</v>
      </c>
      <c r="N291" s="164">
        <f>(I_ACQUISTI!P167*I_ACQUISTI!$D167)*(I_ACQUISTI!O220+'M_VENDITE FARMACI CON RICETTA'!O420)</f>
        <v>239.4</v>
      </c>
      <c r="O291" s="164">
        <f>(I_ACQUISTI!Q167*I_ACQUISTI!$D167)*(I_ACQUISTI!P220+'M_VENDITE FARMACI CON RICETTA'!P420)</f>
        <v>239.4</v>
      </c>
      <c r="P291" s="164">
        <f>(I_ACQUISTI!R167*I_ACQUISTI!$D167)*(I_ACQUISTI!Q220+'M_VENDITE FARMACI CON RICETTA'!Q420)</f>
        <v>239.4</v>
      </c>
      <c r="Q291" s="164">
        <f>(I_ACQUISTI!S167*I_ACQUISTI!$D167)*(I_ACQUISTI!R220+'M_VENDITE FARMACI CON RICETTA'!R420)</f>
        <v>239.4</v>
      </c>
      <c r="R291" s="164">
        <f>(I_ACQUISTI!T167*I_ACQUISTI!$D167)*(I_ACQUISTI!S220+'M_VENDITE FARMACI CON RICETTA'!S420)</f>
        <v>239.4</v>
      </c>
      <c r="S291" s="164">
        <f>(I_ACQUISTI!U167*I_ACQUISTI!$D167)*(I_ACQUISTI!T220+'M_VENDITE FARMACI CON RICETTA'!T420)</f>
        <v>239.4</v>
      </c>
      <c r="T291" s="164">
        <f>(I_ACQUISTI!V167*I_ACQUISTI!$D167)*(I_ACQUISTI!U220+'M_VENDITE FARMACI CON RICETTA'!U420)</f>
        <v>239.4</v>
      </c>
      <c r="U291" s="164">
        <f>(I_ACQUISTI!W167*I_ACQUISTI!$D167)*(I_ACQUISTI!V220+'M_VENDITE FARMACI CON RICETTA'!V420)</f>
        <v>239.4</v>
      </c>
      <c r="V291" s="164">
        <f>(I_ACQUISTI!X167*I_ACQUISTI!$D167)*(I_ACQUISTI!W220+'M_VENDITE FARMACI CON RICETTA'!W420)</f>
        <v>239.4</v>
      </c>
      <c r="W291" s="164">
        <f>(I_ACQUISTI!Y167*I_ACQUISTI!$D167)*(I_ACQUISTI!X220+'M_VENDITE FARMACI CON RICETTA'!X420)</f>
        <v>239.4</v>
      </c>
      <c r="X291" s="164">
        <f>(I_ACQUISTI!Z167*I_ACQUISTI!$D167)*(I_ACQUISTI!Y220+'M_VENDITE FARMACI CON RICETTA'!Y420)</f>
        <v>239.4</v>
      </c>
      <c r="Y291" s="164">
        <f>(I_ACQUISTI!AA167*I_ACQUISTI!$D167)*(I_ACQUISTI!Z220+'M_VENDITE FARMACI CON RICETTA'!Z420)</f>
        <v>239.4</v>
      </c>
      <c r="Z291" s="164">
        <f>(I_ACQUISTI!AB167*I_ACQUISTI!$D167)*(I_ACQUISTI!AA220+'M_VENDITE FARMACI CON RICETTA'!AA420)</f>
        <v>239.4</v>
      </c>
      <c r="AA291" s="164">
        <f>(I_ACQUISTI!AC167*I_ACQUISTI!$D167)*(I_ACQUISTI!AB220+'M_VENDITE FARMACI CON RICETTA'!AB420)</f>
        <v>239.4</v>
      </c>
      <c r="AB291" s="164">
        <f>(I_ACQUISTI!AD167*I_ACQUISTI!$D167)*(I_ACQUISTI!AC220+'M_VENDITE FARMACI CON RICETTA'!AC420)</f>
        <v>239.4</v>
      </c>
      <c r="AC291" s="164">
        <f>(I_ACQUISTI!AE167*I_ACQUISTI!$D167)*(I_ACQUISTI!AD220+'M_VENDITE FARMACI CON RICETTA'!AD420)</f>
        <v>239.4</v>
      </c>
      <c r="AD291" s="164">
        <f>(I_ACQUISTI!AF167*I_ACQUISTI!$D167)*(I_ACQUISTI!AE220+'M_VENDITE FARMACI CON RICETTA'!AE420)</f>
        <v>239.4</v>
      </c>
      <c r="AE291" s="164">
        <f>(I_ACQUISTI!AG167*I_ACQUISTI!$D167)*(I_ACQUISTI!AF220+'M_VENDITE FARMACI CON RICETTA'!AF420)</f>
        <v>239.4</v>
      </c>
      <c r="AF291" s="164">
        <f>(I_ACQUISTI!AH167*I_ACQUISTI!$D167)*(I_ACQUISTI!AG220+'M_VENDITE FARMACI CON RICETTA'!AG420)</f>
        <v>239.4</v>
      </c>
      <c r="AG291" s="164">
        <f>(I_ACQUISTI!AI167*I_ACQUISTI!$D167)*(I_ACQUISTI!AH220+'M_VENDITE FARMACI CON RICETTA'!AH420)</f>
        <v>239.4</v>
      </c>
      <c r="AH291" s="164">
        <f>(I_ACQUISTI!AJ167*I_ACQUISTI!$D167)*(I_ACQUISTI!AI220+'M_VENDITE FARMACI CON RICETTA'!AI420)</f>
        <v>239.4</v>
      </c>
      <c r="AI291" s="164">
        <f>(I_ACQUISTI!AK167*I_ACQUISTI!$D167)*(I_ACQUISTI!AJ220+'M_VENDITE FARMACI CON RICETTA'!AJ420)</f>
        <v>239.4</v>
      </c>
      <c r="AJ291" s="164">
        <f>(I_ACQUISTI!AL167*I_ACQUISTI!$D167)*(I_ACQUISTI!AK220+'M_VENDITE FARMACI CON RICETTA'!AK420)</f>
        <v>239.4</v>
      </c>
      <c r="AK291" s="164">
        <f>(I_ACQUISTI!AM167*I_ACQUISTI!$D167)*(I_ACQUISTI!AL220+'M_VENDITE FARMACI CON RICETTA'!AL420)</f>
        <v>239.4</v>
      </c>
      <c r="AL291" s="164">
        <f>(I_ACQUISTI!AN167*I_ACQUISTI!$D167)*(I_ACQUISTI!AM220+'M_VENDITE FARMACI CON RICETTA'!AM420)</f>
        <v>239.4</v>
      </c>
      <c r="AM291" s="164">
        <f>(I_ACQUISTI!AO167*I_ACQUISTI!$D167)*(I_ACQUISTI!AN220+'M_VENDITE FARMACI CON RICETTA'!AN420)</f>
        <v>239.4</v>
      </c>
    </row>
    <row r="292" spans="3:39" x14ac:dyDescent="0.25">
      <c r="C292" s="28" t="str">
        <f>+I_ACQUISTI!C168</f>
        <v>Farmaco 47</v>
      </c>
      <c r="D292" s="164">
        <f>(I_ACQUISTI!F168*I_ACQUISTI!$D168)*(I_ACQUISTI!E221+'M_VENDITE FARMACI CON RICETTA'!E421)</f>
        <v>239.4</v>
      </c>
      <c r="E292" s="164">
        <f>(I_ACQUISTI!G168*I_ACQUISTI!$D168)*(I_ACQUISTI!F221+'M_VENDITE FARMACI CON RICETTA'!F421)</f>
        <v>239.4</v>
      </c>
      <c r="F292" s="164">
        <f>(I_ACQUISTI!H168*I_ACQUISTI!$D168)*(I_ACQUISTI!G221+'M_VENDITE FARMACI CON RICETTA'!G421)</f>
        <v>239.4</v>
      </c>
      <c r="G292" s="164">
        <f>(I_ACQUISTI!I168*I_ACQUISTI!$D168)*(I_ACQUISTI!H221+'M_VENDITE FARMACI CON RICETTA'!H421)</f>
        <v>239.4</v>
      </c>
      <c r="H292" s="164">
        <f>(I_ACQUISTI!J168*I_ACQUISTI!$D168)*(I_ACQUISTI!I221+'M_VENDITE FARMACI CON RICETTA'!I421)</f>
        <v>239.4</v>
      </c>
      <c r="I292" s="164">
        <f>(I_ACQUISTI!K168*I_ACQUISTI!$D168)*(I_ACQUISTI!J221+'M_VENDITE FARMACI CON RICETTA'!J421)</f>
        <v>239.4</v>
      </c>
      <c r="J292" s="164">
        <f>(I_ACQUISTI!L168*I_ACQUISTI!$D168)*(I_ACQUISTI!K221+'M_VENDITE FARMACI CON RICETTA'!K421)</f>
        <v>239.4</v>
      </c>
      <c r="K292" s="164">
        <f>(I_ACQUISTI!M168*I_ACQUISTI!$D168)*(I_ACQUISTI!L221+'M_VENDITE FARMACI CON RICETTA'!L421)</f>
        <v>239.4</v>
      </c>
      <c r="L292" s="164">
        <f>(I_ACQUISTI!N168*I_ACQUISTI!$D168)*(I_ACQUISTI!M221+'M_VENDITE FARMACI CON RICETTA'!M421)</f>
        <v>239.4</v>
      </c>
      <c r="M292" s="164">
        <f>(I_ACQUISTI!O168*I_ACQUISTI!$D168)*(I_ACQUISTI!N221+'M_VENDITE FARMACI CON RICETTA'!N421)</f>
        <v>239.4</v>
      </c>
      <c r="N292" s="164">
        <f>(I_ACQUISTI!P168*I_ACQUISTI!$D168)*(I_ACQUISTI!O221+'M_VENDITE FARMACI CON RICETTA'!O421)</f>
        <v>239.4</v>
      </c>
      <c r="O292" s="164">
        <f>(I_ACQUISTI!Q168*I_ACQUISTI!$D168)*(I_ACQUISTI!P221+'M_VENDITE FARMACI CON RICETTA'!P421)</f>
        <v>239.4</v>
      </c>
      <c r="P292" s="164">
        <f>(I_ACQUISTI!R168*I_ACQUISTI!$D168)*(I_ACQUISTI!Q221+'M_VENDITE FARMACI CON RICETTA'!Q421)</f>
        <v>239.4</v>
      </c>
      <c r="Q292" s="164">
        <f>(I_ACQUISTI!S168*I_ACQUISTI!$D168)*(I_ACQUISTI!R221+'M_VENDITE FARMACI CON RICETTA'!R421)</f>
        <v>239.4</v>
      </c>
      <c r="R292" s="164">
        <f>(I_ACQUISTI!T168*I_ACQUISTI!$D168)*(I_ACQUISTI!S221+'M_VENDITE FARMACI CON RICETTA'!S421)</f>
        <v>239.4</v>
      </c>
      <c r="S292" s="164">
        <f>(I_ACQUISTI!U168*I_ACQUISTI!$D168)*(I_ACQUISTI!T221+'M_VENDITE FARMACI CON RICETTA'!T421)</f>
        <v>239.4</v>
      </c>
      <c r="T292" s="164">
        <f>(I_ACQUISTI!V168*I_ACQUISTI!$D168)*(I_ACQUISTI!U221+'M_VENDITE FARMACI CON RICETTA'!U421)</f>
        <v>239.4</v>
      </c>
      <c r="U292" s="164">
        <f>(I_ACQUISTI!W168*I_ACQUISTI!$D168)*(I_ACQUISTI!V221+'M_VENDITE FARMACI CON RICETTA'!V421)</f>
        <v>239.4</v>
      </c>
      <c r="V292" s="164">
        <f>(I_ACQUISTI!X168*I_ACQUISTI!$D168)*(I_ACQUISTI!W221+'M_VENDITE FARMACI CON RICETTA'!W421)</f>
        <v>239.4</v>
      </c>
      <c r="W292" s="164">
        <f>(I_ACQUISTI!Y168*I_ACQUISTI!$D168)*(I_ACQUISTI!X221+'M_VENDITE FARMACI CON RICETTA'!X421)</f>
        <v>239.4</v>
      </c>
      <c r="X292" s="164">
        <f>(I_ACQUISTI!Z168*I_ACQUISTI!$D168)*(I_ACQUISTI!Y221+'M_VENDITE FARMACI CON RICETTA'!Y421)</f>
        <v>239.4</v>
      </c>
      <c r="Y292" s="164">
        <f>(I_ACQUISTI!AA168*I_ACQUISTI!$D168)*(I_ACQUISTI!Z221+'M_VENDITE FARMACI CON RICETTA'!Z421)</f>
        <v>239.4</v>
      </c>
      <c r="Z292" s="164">
        <f>(I_ACQUISTI!AB168*I_ACQUISTI!$D168)*(I_ACQUISTI!AA221+'M_VENDITE FARMACI CON RICETTA'!AA421)</f>
        <v>239.4</v>
      </c>
      <c r="AA292" s="164">
        <f>(I_ACQUISTI!AC168*I_ACQUISTI!$D168)*(I_ACQUISTI!AB221+'M_VENDITE FARMACI CON RICETTA'!AB421)</f>
        <v>239.4</v>
      </c>
      <c r="AB292" s="164">
        <f>(I_ACQUISTI!AD168*I_ACQUISTI!$D168)*(I_ACQUISTI!AC221+'M_VENDITE FARMACI CON RICETTA'!AC421)</f>
        <v>239.4</v>
      </c>
      <c r="AC292" s="164">
        <f>(I_ACQUISTI!AE168*I_ACQUISTI!$D168)*(I_ACQUISTI!AD221+'M_VENDITE FARMACI CON RICETTA'!AD421)</f>
        <v>239.4</v>
      </c>
      <c r="AD292" s="164">
        <f>(I_ACQUISTI!AF168*I_ACQUISTI!$D168)*(I_ACQUISTI!AE221+'M_VENDITE FARMACI CON RICETTA'!AE421)</f>
        <v>239.4</v>
      </c>
      <c r="AE292" s="164">
        <f>(I_ACQUISTI!AG168*I_ACQUISTI!$D168)*(I_ACQUISTI!AF221+'M_VENDITE FARMACI CON RICETTA'!AF421)</f>
        <v>239.4</v>
      </c>
      <c r="AF292" s="164">
        <f>(I_ACQUISTI!AH168*I_ACQUISTI!$D168)*(I_ACQUISTI!AG221+'M_VENDITE FARMACI CON RICETTA'!AG421)</f>
        <v>239.4</v>
      </c>
      <c r="AG292" s="164">
        <f>(I_ACQUISTI!AI168*I_ACQUISTI!$D168)*(I_ACQUISTI!AH221+'M_VENDITE FARMACI CON RICETTA'!AH421)</f>
        <v>239.4</v>
      </c>
      <c r="AH292" s="164">
        <f>(I_ACQUISTI!AJ168*I_ACQUISTI!$D168)*(I_ACQUISTI!AI221+'M_VENDITE FARMACI CON RICETTA'!AI421)</f>
        <v>239.4</v>
      </c>
      <c r="AI292" s="164">
        <f>(I_ACQUISTI!AK168*I_ACQUISTI!$D168)*(I_ACQUISTI!AJ221+'M_VENDITE FARMACI CON RICETTA'!AJ421)</f>
        <v>239.4</v>
      </c>
      <c r="AJ292" s="164">
        <f>(I_ACQUISTI!AL168*I_ACQUISTI!$D168)*(I_ACQUISTI!AK221+'M_VENDITE FARMACI CON RICETTA'!AK421)</f>
        <v>239.4</v>
      </c>
      <c r="AK292" s="164">
        <f>(I_ACQUISTI!AM168*I_ACQUISTI!$D168)*(I_ACQUISTI!AL221+'M_VENDITE FARMACI CON RICETTA'!AL421)</f>
        <v>239.4</v>
      </c>
      <c r="AL292" s="164">
        <f>(I_ACQUISTI!AN168*I_ACQUISTI!$D168)*(I_ACQUISTI!AM221+'M_VENDITE FARMACI CON RICETTA'!AM421)</f>
        <v>239.4</v>
      </c>
      <c r="AM292" s="164">
        <f>(I_ACQUISTI!AO168*I_ACQUISTI!$D168)*(I_ACQUISTI!AN221+'M_VENDITE FARMACI CON RICETTA'!AN421)</f>
        <v>239.4</v>
      </c>
    </row>
    <row r="293" spans="3:39" x14ac:dyDescent="0.25">
      <c r="C293" s="28" t="str">
        <f>+I_ACQUISTI!C169</f>
        <v>Farmaco 48</v>
      </c>
      <c r="D293" s="164">
        <f>(I_ACQUISTI!F169*I_ACQUISTI!$D169)*(I_ACQUISTI!E222+'M_VENDITE FARMACI CON RICETTA'!E422)</f>
        <v>239.4</v>
      </c>
      <c r="E293" s="164">
        <f>(I_ACQUISTI!G169*I_ACQUISTI!$D169)*(I_ACQUISTI!F222+'M_VENDITE FARMACI CON RICETTA'!F422)</f>
        <v>239.4</v>
      </c>
      <c r="F293" s="164">
        <f>(I_ACQUISTI!H169*I_ACQUISTI!$D169)*(I_ACQUISTI!G222+'M_VENDITE FARMACI CON RICETTA'!G422)</f>
        <v>239.4</v>
      </c>
      <c r="G293" s="164">
        <f>(I_ACQUISTI!I169*I_ACQUISTI!$D169)*(I_ACQUISTI!H222+'M_VENDITE FARMACI CON RICETTA'!H422)</f>
        <v>239.4</v>
      </c>
      <c r="H293" s="164">
        <f>(I_ACQUISTI!J169*I_ACQUISTI!$D169)*(I_ACQUISTI!I222+'M_VENDITE FARMACI CON RICETTA'!I422)</f>
        <v>239.4</v>
      </c>
      <c r="I293" s="164">
        <f>(I_ACQUISTI!K169*I_ACQUISTI!$D169)*(I_ACQUISTI!J222+'M_VENDITE FARMACI CON RICETTA'!J422)</f>
        <v>239.4</v>
      </c>
      <c r="J293" s="164">
        <f>(I_ACQUISTI!L169*I_ACQUISTI!$D169)*(I_ACQUISTI!K222+'M_VENDITE FARMACI CON RICETTA'!K422)</f>
        <v>239.4</v>
      </c>
      <c r="K293" s="164">
        <f>(I_ACQUISTI!M169*I_ACQUISTI!$D169)*(I_ACQUISTI!L222+'M_VENDITE FARMACI CON RICETTA'!L422)</f>
        <v>239.4</v>
      </c>
      <c r="L293" s="164">
        <f>(I_ACQUISTI!N169*I_ACQUISTI!$D169)*(I_ACQUISTI!M222+'M_VENDITE FARMACI CON RICETTA'!M422)</f>
        <v>239.4</v>
      </c>
      <c r="M293" s="164">
        <f>(I_ACQUISTI!O169*I_ACQUISTI!$D169)*(I_ACQUISTI!N222+'M_VENDITE FARMACI CON RICETTA'!N422)</f>
        <v>239.4</v>
      </c>
      <c r="N293" s="164">
        <f>(I_ACQUISTI!P169*I_ACQUISTI!$D169)*(I_ACQUISTI!O222+'M_VENDITE FARMACI CON RICETTA'!O422)</f>
        <v>239.4</v>
      </c>
      <c r="O293" s="164">
        <f>(I_ACQUISTI!Q169*I_ACQUISTI!$D169)*(I_ACQUISTI!P222+'M_VENDITE FARMACI CON RICETTA'!P422)</f>
        <v>239.4</v>
      </c>
      <c r="P293" s="164">
        <f>(I_ACQUISTI!R169*I_ACQUISTI!$D169)*(I_ACQUISTI!Q222+'M_VENDITE FARMACI CON RICETTA'!Q422)</f>
        <v>239.4</v>
      </c>
      <c r="Q293" s="164">
        <f>(I_ACQUISTI!S169*I_ACQUISTI!$D169)*(I_ACQUISTI!R222+'M_VENDITE FARMACI CON RICETTA'!R422)</f>
        <v>239.4</v>
      </c>
      <c r="R293" s="164">
        <f>(I_ACQUISTI!T169*I_ACQUISTI!$D169)*(I_ACQUISTI!S222+'M_VENDITE FARMACI CON RICETTA'!S422)</f>
        <v>239.4</v>
      </c>
      <c r="S293" s="164">
        <f>(I_ACQUISTI!U169*I_ACQUISTI!$D169)*(I_ACQUISTI!T222+'M_VENDITE FARMACI CON RICETTA'!T422)</f>
        <v>239.4</v>
      </c>
      <c r="T293" s="164">
        <f>(I_ACQUISTI!V169*I_ACQUISTI!$D169)*(I_ACQUISTI!U222+'M_VENDITE FARMACI CON RICETTA'!U422)</f>
        <v>239.4</v>
      </c>
      <c r="U293" s="164">
        <f>(I_ACQUISTI!W169*I_ACQUISTI!$D169)*(I_ACQUISTI!V222+'M_VENDITE FARMACI CON RICETTA'!V422)</f>
        <v>239.4</v>
      </c>
      <c r="V293" s="164">
        <f>(I_ACQUISTI!X169*I_ACQUISTI!$D169)*(I_ACQUISTI!W222+'M_VENDITE FARMACI CON RICETTA'!W422)</f>
        <v>239.4</v>
      </c>
      <c r="W293" s="164">
        <f>(I_ACQUISTI!Y169*I_ACQUISTI!$D169)*(I_ACQUISTI!X222+'M_VENDITE FARMACI CON RICETTA'!X422)</f>
        <v>239.4</v>
      </c>
      <c r="X293" s="164">
        <f>(I_ACQUISTI!Z169*I_ACQUISTI!$D169)*(I_ACQUISTI!Y222+'M_VENDITE FARMACI CON RICETTA'!Y422)</f>
        <v>239.4</v>
      </c>
      <c r="Y293" s="164">
        <f>(I_ACQUISTI!AA169*I_ACQUISTI!$D169)*(I_ACQUISTI!Z222+'M_VENDITE FARMACI CON RICETTA'!Z422)</f>
        <v>239.4</v>
      </c>
      <c r="Z293" s="164">
        <f>(I_ACQUISTI!AB169*I_ACQUISTI!$D169)*(I_ACQUISTI!AA222+'M_VENDITE FARMACI CON RICETTA'!AA422)</f>
        <v>239.4</v>
      </c>
      <c r="AA293" s="164">
        <f>(I_ACQUISTI!AC169*I_ACQUISTI!$D169)*(I_ACQUISTI!AB222+'M_VENDITE FARMACI CON RICETTA'!AB422)</f>
        <v>239.4</v>
      </c>
      <c r="AB293" s="164">
        <f>(I_ACQUISTI!AD169*I_ACQUISTI!$D169)*(I_ACQUISTI!AC222+'M_VENDITE FARMACI CON RICETTA'!AC422)</f>
        <v>239.4</v>
      </c>
      <c r="AC293" s="164">
        <f>(I_ACQUISTI!AE169*I_ACQUISTI!$D169)*(I_ACQUISTI!AD222+'M_VENDITE FARMACI CON RICETTA'!AD422)</f>
        <v>239.4</v>
      </c>
      <c r="AD293" s="164">
        <f>(I_ACQUISTI!AF169*I_ACQUISTI!$D169)*(I_ACQUISTI!AE222+'M_VENDITE FARMACI CON RICETTA'!AE422)</f>
        <v>239.4</v>
      </c>
      <c r="AE293" s="164">
        <f>(I_ACQUISTI!AG169*I_ACQUISTI!$D169)*(I_ACQUISTI!AF222+'M_VENDITE FARMACI CON RICETTA'!AF422)</f>
        <v>239.4</v>
      </c>
      <c r="AF293" s="164">
        <f>(I_ACQUISTI!AH169*I_ACQUISTI!$D169)*(I_ACQUISTI!AG222+'M_VENDITE FARMACI CON RICETTA'!AG422)</f>
        <v>239.4</v>
      </c>
      <c r="AG293" s="164">
        <f>(I_ACQUISTI!AI169*I_ACQUISTI!$D169)*(I_ACQUISTI!AH222+'M_VENDITE FARMACI CON RICETTA'!AH422)</f>
        <v>239.4</v>
      </c>
      <c r="AH293" s="164">
        <f>(I_ACQUISTI!AJ169*I_ACQUISTI!$D169)*(I_ACQUISTI!AI222+'M_VENDITE FARMACI CON RICETTA'!AI422)</f>
        <v>239.4</v>
      </c>
      <c r="AI293" s="164">
        <f>(I_ACQUISTI!AK169*I_ACQUISTI!$D169)*(I_ACQUISTI!AJ222+'M_VENDITE FARMACI CON RICETTA'!AJ422)</f>
        <v>239.4</v>
      </c>
      <c r="AJ293" s="164">
        <f>(I_ACQUISTI!AL169*I_ACQUISTI!$D169)*(I_ACQUISTI!AK222+'M_VENDITE FARMACI CON RICETTA'!AK422)</f>
        <v>239.4</v>
      </c>
      <c r="AK293" s="164">
        <f>(I_ACQUISTI!AM169*I_ACQUISTI!$D169)*(I_ACQUISTI!AL222+'M_VENDITE FARMACI CON RICETTA'!AL422)</f>
        <v>239.4</v>
      </c>
      <c r="AL293" s="164">
        <f>(I_ACQUISTI!AN169*I_ACQUISTI!$D169)*(I_ACQUISTI!AM222+'M_VENDITE FARMACI CON RICETTA'!AM422)</f>
        <v>239.4</v>
      </c>
      <c r="AM293" s="164">
        <f>(I_ACQUISTI!AO169*I_ACQUISTI!$D169)*(I_ACQUISTI!AN222+'M_VENDITE FARMACI CON RICETTA'!AN422)</f>
        <v>239.4</v>
      </c>
    </row>
    <row r="294" spans="3:39" x14ac:dyDescent="0.25">
      <c r="C294" s="28" t="str">
        <f>+I_ACQUISTI!C170</f>
        <v>Farmaco 49</v>
      </c>
      <c r="D294" s="164">
        <f>(I_ACQUISTI!F170*I_ACQUISTI!$D170)*(I_ACQUISTI!E223+'M_VENDITE FARMACI CON RICETTA'!E423)</f>
        <v>239.4</v>
      </c>
      <c r="E294" s="164">
        <f>(I_ACQUISTI!G170*I_ACQUISTI!$D170)*(I_ACQUISTI!F223+'M_VENDITE FARMACI CON RICETTA'!F423)</f>
        <v>239.4</v>
      </c>
      <c r="F294" s="164">
        <f>(I_ACQUISTI!H170*I_ACQUISTI!$D170)*(I_ACQUISTI!G223+'M_VENDITE FARMACI CON RICETTA'!G423)</f>
        <v>239.4</v>
      </c>
      <c r="G294" s="164">
        <f>(I_ACQUISTI!I170*I_ACQUISTI!$D170)*(I_ACQUISTI!H223+'M_VENDITE FARMACI CON RICETTA'!H423)</f>
        <v>239.4</v>
      </c>
      <c r="H294" s="164">
        <f>(I_ACQUISTI!J170*I_ACQUISTI!$D170)*(I_ACQUISTI!I223+'M_VENDITE FARMACI CON RICETTA'!I423)</f>
        <v>239.4</v>
      </c>
      <c r="I294" s="164">
        <f>(I_ACQUISTI!K170*I_ACQUISTI!$D170)*(I_ACQUISTI!J223+'M_VENDITE FARMACI CON RICETTA'!J423)</f>
        <v>239.4</v>
      </c>
      <c r="J294" s="164">
        <f>(I_ACQUISTI!L170*I_ACQUISTI!$D170)*(I_ACQUISTI!K223+'M_VENDITE FARMACI CON RICETTA'!K423)</f>
        <v>239.4</v>
      </c>
      <c r="K294" s="164">
        <f>(I_ACQUISTI!M170*I_ACQUISTI!$D170)*(I_ACQUISTI!L223+'M_VENDITE FARMACI CON RICETTA'!L423)</f>
        <v>239.4</v>
      </c>
      <c r="L294" s="164">
        <f>(I_ACQUISTI!N170*I_ACQUISTI!$D170)*(I_ACQUISTI!M223+'M_VENDITE FARMACI CON RICETTA'!M423)</f>
        <v>239.4</v>
      </c>
      <c r="M294" s="164">
        <f>(I_ACQUISTI!O170*I_ACQUISTI!$D170)*(I_ACQUISTI!N223+'M_VENDITE FARMACI CON RICETTA'!N423)</f>
        <v>239.4</v>
      </c>
      <c r="N294" s="164">
        <f>(I_ACQUISTI!P170*I_ACQUISTI!$D170)*(I_ACQUISTI!O223+'M_VENDITE FARMACI CON RICETTA'!O423)</f>
        <v>239.4</v>
      </c>
      <c r="O294" s="164">
        <f>(I_ACQUISTI!Q170*I_ACQUISTI!$D170)*(I_ACQUISTI!P223+'M_VENDITE FARMACI CON RICETTA'!P423)</f>
        <v>239.4</v>
      </c>
      <c r="P294" s="164">
        <f>(I_ACQUISTI!R170*I_ACQUISTI!$D170)*(I_ACQUISTI!Q223+'M_VENDITE FARMACI CON RICETTA'!Q423)</f>
        <v>239.4</v>
      </c>
      <c r="Q294" s="164">
        <f>(I_ACQUISTI!S170*I_ACQUISTI!$D170)*(I_ACQUISTI!R223+'M_VENDITE FARMACI CON RICETTA'!R423)</f>
        <v>239.4</v>
      </c>
      <c r="R294" s="164">
        <f>(I_ACQUISTI!T170*I_ACQUISTI!$D170)*(I_ACQUISTI!S223+'M_VENDITE FARMACI CON RICETTA'!S423)</f>
        <v>239.4</v>
      </c>
      <c r="S294" s="164">
        <f>(I_ACQUISTI!U170*I_ACQUISTI!$D170)*(I_ACQUISTI!T223+'M_VENDITE FARMACI CON RICETTA'!T423)</f>
        <v>239.4</v>
      </c>
      <c r="T294" s="164">
        <f>(I_ACQUISTI!V170*I_ACQUISTI!$D170)*(I_ACQUISTI!U223+'M_VENDITE FARMACI CON RICETTA'!U423)</f>
        <v>239.4</v>
      </c>
      <c r="U294" s="164">
        <f>(I_ACQUISTI!W170*I_ACQUISTI!$D170)*(I_ACQUISTI!V223+'M_VENDITE FARMACI CON RICETTA'!V423)</f>
        <v>239.4</v>
      </c>
      <c r="V294" s="164">
        <f>(I_ACQUISTI!X170*I_ACQUISTI!$D170)*(I_ACQUISTI!W223+'M_VENDITE FARMACI CON RICETTA'!W423)</f>
        <v>239.4</v>
      </c>
      <c r="W294" s="164">
        <f>(I_ACQUISTI!Y170*I_ACQUISTI!$D170)*(I_ACQUISTI!X223+'M_VENDITE FARMACI CON RICETTA'!X423)</f>
        <v>239.4</v>
      </c>
      <c r="X294" s="164">
        <f>(I_ACQUISTI!Z170*I_ACQUISTI!$D170)*(I_ACQUISTI!Y223+'M_VENDITE FARMACI CON RICETTA'!Y423)</f>
        <v>239.4</v>
      </c>
      <c r="Y294" s="164">
        <f>(I_ACQUISTI!AA170*I_ACQUISTI!$D170)*(I_ACQUISTI!Z223+'M_VENDITE FARMACI CON RICETTA'!Z423)</f>
        <v>239.4</v>
      </c>
      <c r="Z294" s="164">
        <f>(I_ACQUISTI!AB170*I_ACQUISTI!$D170)*(I_ACQUISTI!AA223+'M_VENDITE FARMACI CON RICETTA'!AA423)</f>
        <v>239.4</v>
      </c>
      <c r="AA294" s="164">
        <f>(I_ACQUISTI!AC170*I_ACQUISTI!$D170)*(I_ACQUISTI!AB223+'M_VENDITE FARMACI CON RICETTA'!AB423)</f>
        <v>239.4</v>
      </c>
      <c r="AB294" s="164">
        <f>(I_ACQUISTI!AD170*I_ACQUISTI!$D170)*(I_ACQUISTI!AC223+'M_VENDITE FARMACI CON RICETTA'!AC423)</f>
        <v>239.4</v>
      </c>
      <c r="AC294" s="164">
        <f>(I_ACQUISTI!AE170*I_ACQUISTI!$D170)*(I_ACQUISTI!AD223+'M_VENDITE FARMACI CON RICETTA'!AD423)</f>
        <v>239.4</v>
      </c>
      <c r="AD294" s="164">
        <f>(I_ACQUISTI!AF170*I_ACQUISTI!$D170)*(I_ACQUISTI!AE223+'M_VENDITE FARMACI CON RICETTA'!AE423)</f>
        <v>239.4</v>
      </c>
      <c r="AE294" s="164">
        <f>(I_ACQUISTI!AG170*I_ACQUISTI!$D170)*(I_ACQUISTI!AF223+'M_VENDITE FARMACI CON RICETTA'!AF423)</f>
        <v>239.4</v>
      </c>
      <c r="AF294" s="164">
        <f>(I_ACQUISTI!AH170*I_ACQUISTI!$D170)*(I_ACQUISTI!AG223+'M_VENDITE FARMACI CON RICETTA'!AG423)</f>
        <v>239.4</v>
      </c>
      <c r="AG294" s="164">
        <f>(I_ACQUISTI!AI170*I_ACQUISTI!$D170)*(I_ACQUISTI!AH223+'M_VENDITE FARMACI CON RICETTA'!AH423)</f>
        <v>239.4</v>
      </c>
      <c r="AH294" s="164">
        <f>(I_ACQUISTI!AJ170*I_ACQUISTI!$D170)*(I_ACQUISTI!AI223+'M_VENDITE FARMACI CON RICETTA'!AI423)</f>
        <v>239.4</v>
      </c>
      <c r="AI294" s="164">
        <f>(I_ACQUISTI!AK170*I_ACQUISTI!$D170)*(I_ACQUISTI!AJ223+'M_VENDITE FARMACI CON RICETTA'!AJ423)</f>
        <v>239.4</v>
      </c>
      <c r="AJ294" s="164">
        <f>(I_ACQUISTI!AL170*I_ACQUISTI!$D170)*(I_ACQUISTI!AK223+'M_VENDITE FARMACI CON RICETTA'!AK423)</f>
        <v>239.4</v>
      </c>
      <c r="AK294" s="164">
        <f>(I_ACQUISTI!AM170*I_ACQUISTI!$D170)*(I_ACQUISTI!AL223+'M_VENDITE FARMACI CON RICETTA'!AL423)</f>
        <v>239.4</v>
      </c>
      <c r="AL294" s="164">
        <f>(I_ACQUISTI!AN170*I_ACQUISTI!$D170)*(I_ACQUISTI!AM223+'M_VENDITE FARMACI CON RICETTA'!AM423)</f>
        <v>239.4</v>
      </c>
      <c r="AM294" s="164">
        <f>(I_ACQUISTI!AO170*I_ACQUISTI!$D170)*(I_ACQUISTI!AN223+'M_VENDITE FARMACI CON RICETTA'!AN423)</f>
        <v>239.4</v>
      </c>
    </row>
    <row r="295" spans="3:39" x14ac:dyDescent="0.25">
      <c r="C295" s="28" t="str">
        <f>+I_ACQUISTI!C171</f>
        <v>Farmaco 50</v>
      </c>
      <c r="D295" s="164">
        <f>(I_ACQUISTI!F171*I_ACQUISTI!$D171)*(I_ACQUISTI!E224+'M_VENDITE FARMACI CON RICETTA'!E424)</f>
        <v>239.4</v>
      </c>
      <c r="E295" s="164">
        <f>(I_ACQUISTI!G171*I_ACQUISTI!$D171)*(I_ACQUISTI!F224+'M_VENDITE FARMACI CON RICETTA'!F424)</f>
        <v>239.4</v>
      </c>
      <c r="F295" s="164">
        <f>(I_ACQUISTI!H171*I_ACQUISTI!$D171)*(I_ACQUISTI!G224+'M_VENDITE FARMACI CON RICETTA'!G424)</f>
        <v>239.4</v>
      </c>
      <c r="G295" s="164">
        <f>(I_ACQUISTI!I171*I_ACQUISTI!$D171)*(I_ACQUISTI!H224+'M_VENDITE FARMACI CON RICETTA'!H424)</f>
        <v>239.4</v>
      </c>
      <c r="H295" s="164">
        <f>(I_ACQUISTI!J171*I_ACQUISTI!$D171)*(I_ACQUISTI!I224+'M_VENDITE FARMACI CON RICETTA'!I424)</f>
        <v>239.4</v>
      </c>
      <c r="I295" s="164">
        <f>(I_ACQUISTI!K171*I_ACQUISTI!$D171)*(I_ACQUISTI!J224+'M_VENDITE FARMACI CON RICETTA'!J424)</f>
        <v>239.4</v>
      </c>
      <c r="J295" s="164">
        <f>(I_ACQUISTI!L171*I_ACQUISTI!$D171)*(I_ACQUISTI!K224+'M_VENDITE FARMACI CON RICETTA'!K424)</f>
        <v>239.4</v>
      </c>
      <c r="K295" s="164">
        <f>(I_ACQUISTI!M171*I_ACQUISTI!$D171)*(I_ACQUISTI!L224+'M_VENDITE FARMACI CON RICETTA'!L424)</f>
        <v>239.4</v>
      </c>
      <c r="L295" s="164">
        <f>(I_ACQUISTI!N171*I_ACQUISTI!$D171)*(I_ACQUISTI!M224+'M_VENDITE FARMACI CON RICETTA'!M424)</f>
        <v>239.4</v>
      </c>
      <c r="M295" s="164">
        <f>(I_ACQUISTI!O171*I_ACQUISTI!$D171)*(I_ACQUISTI!N224+'M_VENDITE FARMACI CON RICETTA'!N424)</f>
        <v>239.4</v>
      </c>
      <c r="N295" s="164">
        <f>(I_ACQUISTI!P171*I_ACQUISTI!$D171)*(I_ACQUISTI!O224+'M_VENDITE FARMACI CON RICETTA'!O424)</f>
        <v>239.4</v>
      </c>
      <c r="O295" s="164">
        <f>(I_ACQUISTI!Q171*I_ACQUISTI!$D171)*(I_ACQUISTI!P224+'M_VENDITE FARMACI CON RICETTA'!P424)</f>
        <v>239.4</v>
      </c>
      <c r="P295" s="164">
        <f>(I_ACQUISTI!R171*I_ACQUISTI!$D171)*(I_ACQUISTI!Q224+'M_VENDITE FARMACI CON RICETTA'!Q424)</f>
        <v>239.4</v>
      </c>
      <c r="Q295" s="164">
        <f>(I_ACQUISTI!S171*I_ACQUISTI!$D171)*(I_ACQUISTI!R224+'M_VENDITE FARMACI CON RICETTA'!R424)</f>
        <v>239.4</v>
      </c>
      <c r="R295" s="164">
        <f>(I_ACQUISTI!T171*I_ACQUISTI!$D171)*(I_ACQUISTI!S224+'M_VENDITE FARMACI CON RICETTA'!S424)</f>
        <v>239.4</v>
      </c>
      <c r="S295" s="164">
        <f>(I_ACQUISTI!U171*I_ACQUISTI!$D171)*(I_ACQUISTI!T224+'M_VENDITE FARMACI CON RICETTA'!T424)</f>
        <v>239.4</v>
      </c>
      <c r="T295" s="164">
        <f>(I_ACQUISTI!V171*I_ACQUISTI!$D171)*(I_ACQUISTI!U224+'M_VENDITE FARMACI CON RICETTA'!U424)</f>
        <v>239.4</v>
      </c>
      <c r="U295" s="164">
        <f>(I_ACQUISTI!W171*I_ACQUISTI!$D171)*(I_ACQUISTI!V224+'M_VENDITE FARMACI CON RICETTA'!V424)</f>
        <v>239.4</v>
      </c>
      <c r="V295" s="164">
        <f>(I_ACQUISTI!X171*I_ACQUISTI!$D171)*(I_ACQUISTI!W224+'M_VENDITE FARMACI CON RICETTA'!W424)</f>
        <v>239.4</v>
      </c>
      <c r="W295" s="164">
        <f>(I_ACQUISTI!Y171*I_ACQUISTI!$D171)*(I_ACQUISTI!X224+'M_VENDITE FARMACI CON RICETTA'!X424)</f>
        <v>239.4</v>
      </c>
      <c r="X295" s="164">
        <f>(I_ACQUISTI!Z171*I_ACQUISTI!$D171)*(I_ACQUISTI!Y224+'M_VENDITE FARMACI CON RICETTA'!Y424)</f>
        <v>239.4</v>
      </c>
      <c r="Y295" s="164">
        <f>(I_ACQUISTI!AA171*I_ACQUISTI!$D171)*(I_ACQUISTI!Z224+'M_VENDITE FARMACI CON RICETTA'!Z424)</f>
        <v>239.4</v>
      </c>
      <c r="Z295" s="164">
        <f>(I_ACQUISTI!AB171*I_ACQUISTI!$D171)*(I_ACQUISTI!AA224+'M_VENDITE FARMACI CON RICETTA'!AA424)</f>
        <v>239.4</v>
      </c>
      <c r="AA295" s="164">
        <f>(I_ACQUISTI!AC171*I_ACQUISTI!$D171)*(I_ACQUISTI!AB224+'M_VENDITE FARMACI CON RICETTA'!AB424)</f>
        <v>239.4</v>
      </c>
      <c r="AB295" s="164">
        <f>(I_ACQUISTI!AD171*I_ACQUISTI!$D171)*(I_ACQUISTI!AC224+'M_VENDITE FARMACI CON RICETTA'!AC424)</f>
        <v>239.4</v>
      </c>
      <c r="AC295" s="164">
        <f>(I_ACQUISTI!AE171*I_ACQUISTI!$D171)*(I_ACQUISTI!AD224+'M_VENDITE FARMACI CON RICETTA'!AD424)</f>
        <v>239.4</v>
      </c>
      <c r="AD295" s="164">
        <f>(I_ACQUISTI!AF171*I_ACQUISTI!$D171)*(I_ACQUISTI!AE224+'M_VENDITE FARMACI CON RICETTA'!AE424)</f>
        <v>239.4</v>
      </c>
      <c r="AE295" s="164">
        <f>(I_ACQUISTI!AG171*I_ACQUISTI!$D171)*(I_ACQUISTI!AF224+'M_VENDITE FARMACI CON RICETTA'!AF424)</f>
        <v>239.4</v>
      </c>
      <c r="AF295" s="164">
        <f>(I_ACQUISTI!AH171*I_ACQUISTI!$D171)*(I_ACQUISTI!AG224+'M_VENDITE FARMACI CON RICETTA'!AG424)</f>
        <v>239.4</v>
      </c>
      <c r="AG295" s="164">
        <f>(I_ACQUISTI!AI171*I_ACQUISTI!$D171)*(I_ACQUISTI!AH224+'M_VENDITE FARMACI CON RICETTA'!AH424)</f>
        <v>239.4</v>
      </c>
      <c r="AH295" s="164">
        <f>(I_ACQUISTI!AJ171*I_ACQUISTI!$D171)*(I_ACQUISTI!AI224+'M_VENDITE FARMACI CON RICETTA'!AI424)</f>
        <v>239.4</v>
      </c>
      <c r="AI295" s="164">
        <f>(I_ACQUISTI!AK171*I_ACQUISTI!$D171)*(I_ACQUISTI!AJ224+'M_VENDITE FARMACI CON RICETTA'!AJ424)</f>
        <v>239.4</v>
      </c>
      <c r="AJ295" s="164">
        <f>(I_ACQUISTI!AL171*I_ACQUISTI!$D171)*(I_ACQUISTI!AK224+'M_VENDITE FARMACI CON RICETTA'!AK424)</f>
        <v>239.4</v>
      </c>
      <c r="AK295" s="164">
        <f>(I_ACQUISTI!AM171*I_ACQUISTI!$D171)*(I_ACQUISTI!AL224+'M_VENDITE FARMACI CON RICETTA'!AL424)</f>
        <v>239.4</v>
      </c>
      <c r="AL295" s="164">
        <f>(I_ACQUISTI!AN171*I_ACQUISTI!$D171)*(I_ACQUISTI!AM224+'M_VENDITE FARMACI CON RICETTA'!AM424)</f>
        <v>239.4</v>
      </c>
      <c r="AM295" s="164">
        <f>(I_ACQUISTI!AO171*I_ACQUISTI!$D171)*(I_ACQUISTI!AN224+'M_VENDITE FARMACI CON RICETTA'!AN424)</f>
        <v>239.4</v>
      </c>
    </row>
    <row r="296" spans="3:39" x14ac:dyDescent="0.25">
      <c r="C296" s="27" t="s">
        <v>183</v>
      </c>
      <c r="D296" s="142">
        <f>SUM(D246:D295)</f>
        <v>13753.799999999988</v>
      </c>
      <c r="E296" s="142">
        <f t="shared" ref="E296:AM296" si="52">SUM(E246:E295)</f>
        <v>13753.799999999988</v>
      </c>
      <c r="F296" s="142">
        <f t="shared" si="52"/>
        <v>13753.799999999988</v>
      </c>
      <c r="G296" s="142">
        <f t="shared" si="52"/>
        <v>13753.799999999988</v>
      </c>
      <c r="H296" s="142">
        <f t="shared" si="52"/>
        <v>13753.799999999988</v>
      </c>
      <c r="I296" s="142">
        <f t="shared" si="52"/>
        <v>13753.799999999988</v>
      </c>
      <c r="J296" s="142">
        <f t="shared" si="52"/>
        <v>13753.799999999988</v>
      </c>
      <c r="K296" s="142">
        <f t="shared" si="52"/>
        <v>13753.799999999988</v>
      </c>
      <c r="L296" s="142">
        <f t="shared" si="52"/>
        <v>13753.799999999988</v>
      </c>
      <c r="M296" s="142">
        <f t="shared" si="52"/>
        <v>13753.799999999988</v>
      </c>
      <c r="N296" s="142">
        <f t="shared" si="52"/>
        <v>13753.799999999988</v>
      </c>
      <c r="O296" s="142">
        <f t="shared" si="52"/>
        <v>13753.799999999988</v>
      </c>
      <c r="P296" s="142">
        <f t="shared" si="52"/>
        <v>13753.799999999988</v>
      </c>
      <c r="Q296" s="142">
        <f t="shared" si="52"/>
        <v>13753.799999999988</v>
      </c>
      <c r="R296" s="142">
        <f t="shared" si="52"/>
        <v>13753.799999999988</v>
      </c>
      <c r="S296" s="142">
        <f t="shared" si="52"/>
        <v>13753.799999999988</v>
      </c>
      <c r="T296" s="142">
        <f t="shared" si="52"/>
        <v>13753.799999999988</v>
      </c>
      <c r="U296" s="142">
        <f t="shared" si="52"/>
        <v>13753.799999999988</v>
      </c>
      <c r="V296" s="142">
        <f t="shared" si="52"/>
        <v>13753.799999999988</v>
      </c>
      <c r="W296" s="142">
        <f t="shared" si="52"/>
        <v>13753.799999999988</v>
      </c>
      <c r="X296" s="142">
        <f t="shared" si="52"/>
        <v>13753.799999999988</v>
      </c>
      <c r="Y296" s="142">
        <f t="shared" si="52"/>
        <v>13753.799999999988</v>
      </c>
      <c r="Z296" s="142">
        <f t="shared" si="52"/>
        <v>13753.799999999988</v>
      </c>
      <c r="AA296" s="142">
        <f t="shared" si="52"/>
        <v>13753.799999999988</v>
      </c>
      <c r="AB296" s="142">
        <f t="shared" si="52"/>
        <v>13753.799999999988</v>
      </c>
      <c r="AC296" s="142">
        <f t="shared" si="52"/>
        <v>13753.799999999988</v>
      </c>
      <c r="AD296" s="142">
        <f t="shared" si="52"/>
        <v>13753.799999999988</v>
      </c>
      <c r="AE296" s="142">
        <f t="shared" si="52"/>
        <v>13753.799999999988</v>
      </c>
      <c r="AF296" s="142">
        <f t="shared" si="52"/>
        <v>13753.799999999988</v>
      </c>
      <c r="AG296" s="142">
        <f t="shared" si="52"/>
        <v>13753.799999999988</v>
      </c>
      <c r="AH296" s="142">
        <f t="shared" si="52"/>
        <v>13753.799999999988</v>
      </c>
      <c r="AI296" s="142">
        <f t="shared" si="52"/>
        <v>13753.799999999988</v>
      </c>
      <c r="AJ296" s="142">
        <f t="shared" si="52"/>
        <v>13753.799999999988</v>
      </c>
      <c r="AK296" s="142">
        <f t="shared" si="52"/>
        <v>13753.799999999988</v>
      </c>
      <c r="AL296" s="142">
        <f t="shared" si="52"/>
        <v>13753.799999999988</v>
      </c>
      <c r="AM296" s="142">
        <f t="shared" si="52"/>
        <v>13753.799999999988</v>
      </c>
    </row>
    <row r="298" spans="3:39" x14ac:dyDescent="0.25">
      <c r="C298" s="27" t="s">
        <v>185</v>
      </c>
      <c r="D298" s="31">
        <f>+D245</f>
        <v>43861</v>
      </c>
      <c r="E298" s="31">
        <f t="shared" ref="E298:AM298" si="53">+E245</f>
        <v>43890</v>
      </c>
      <c r="F298" s="31">
        <f t="shared" si="53"/>
        <v>43921</v>
      </c>
      <c r="G298" s="31">
        <f t="shared" si="53"/>
        <v>43951</v>
      </c>
      <c r="H298" s="31">
        <f t="shared" si="53"/>
        <v>43982</v>
      </c>
      <c r="I298" s="31">
        <f t="shared" si="53"/>
        <v>44012</v>
      </c>
      <c r="J298" s="31">
        <f t="shared" si="53"/>
        <v>44043</v>
      </c>
      <c r="K298" s="31">
        <f t="shared" si="53"/>
        <v>44074</v>
      </c>
      <c r="L298" s="31">
        <f t="shared" si="53"/>
        <v>44104</v>
      </c>
      <c r="M298" s="31">
        <f t="shared" si="53"/>
        <v>44135</v>
      </c>
      <c r="N298" s="31">
        <f t="shared" si="53"/>
        <v>44165</v>
      </c>
      <c r="O298" s="31">
        <f t="shared" si="53"/>
        <v>44196</v>
      </c>
      <c r="P298" s="31">
        <f t="shared" si="53"/>
        <v>44227</v>
      </c>
      <c r="Q298" s="31">
        <f t="shared" si="53"/>
        <v>44255</v>
      </c>
      <c r="R298" s="31">
        <f t="shared" si="53"/>
        <v>44286</v>
      </c>
      <c r="S298" s="31">
        <f t="shared" si="53"/>
        <v>44316</v>
      </c>
      <c r="T298" s="31">
        <f t="shared" si="53"/>
        <v>44347</v>
      </c>
      <c r="U298" s="31">
        <f t="shared" si="53"/>
        <v>44377</v>
      </c>
      <c r="V298" s="31">
        <f t="shared" si="53"/>
        <v>44408</v>
      </c>
      <c r="W298" s="31">
        <f t="shared" si="53"/>
        <v>44439</v>
      </c>
      <c r="X298" s="31">
        <f t="shared" si="53"/>
        <v>44469</v>
      </c>
      <c r="Y298" s="31">
        <f t="shared" si="53"/>
        <v>44500</v>
      </c>
      <c r="Z298" s="31">
        <f t="shared" si="53"/>
        <v>44530</v>
      </c>
      <c r="AA298" s="31">
        <f t="shared" si="53"/>
        <v>44561</v>
      </c>
      <c r="AB298" s="31">
        <f t="shared" si="53"/>
        <v>44592</v>
      </c>
      <c r="AC298" s="31">
        <f t="shared" si="53"/>
        <v>44620</v>
      </c>
      <c r="AD298" s="31">
        <f t="shared" si="53"/>
        <v>44651</v>
      </c>
      <c r="AE298" s="31">
        <f t="shared" si="53"/>
        <v>44681</v>
      </c>
      <c r="AF298" s="31">
        <f t="shared" si="53"/>
        <v>44712</v>
      </c>
      <c r="AG298" s="31">
        <f t="shared" si="53"/>
        <v>44742</v>
      </c>
      <c r="AH298" s="31">
        <f t="shared" si="53"/>
        <v>44773</v>
      </c>
      <c r="AI298" s="31">
        <f t="shared" si="53"/>
        <v>44804</v>
      </c>
      <c r="AJ298" s="31">
        <f t="shared" si="53"/>
        <v>44834</v>
      </c>
      <c r="AK298" s="31">
        <f t="shared" si="53"/>
        <v>44865</v>
      </c>
      <c r="AL298" s="31">
        <f t="shared" si="53"/>
        <v>44895</v>
      </c>
      <c r="AM298" s="31">
        <f t="shared" si="53"/>
        <v>44926</v>
      </c>
    </row>
    <row r="299" spans="3:39" x14ac:dyDescent="0.25">
      <c r="C299" s="28" t="str">
        <f>+I_ACQUISTI!C228</f>
        <v>FORNITORE 1</v>
      </c>
      <c r="D299" s="142">
        <f>+D296*I_ACQUISTI!$E228</f>
        <v>4126.1399999999967</v>
      </c>
      <c r="E299" s="142">
        <f>+E296*I_ACQUISTI!$E228</f>
        <v>4126.1399999999967</v>
      </c>
      <c r="F299" s="142">
        <f>+F296*I_ACQUISTI!$E228</f>
        <v>4126.1399999999967</v>
      </c>
      <c r="G299" s="142">
        <f>+G296*I_ACQUISTI!$E228</f>
        <v>4126.1399999999967</v>
      </c>
      <c r="H299" s="142">
        <f>+H296*I_ACQUISTI!$E228</f>
        <v>4126.1399999999967</v>
      </c>
      <c r="I299" s="142">
        <f>+I296*I_ACQUISTI!$E228</f>
        <v>4126.1399999999967</v>
      </c>
      <c r="J299" s="142">
        <f>+J296*I_ACQUISTI!$E228</f>
        <v>4126.1399999999967</v>
      </c>
      <c r="K299" s="142">
        <f>+K296*I_ACQUISTI!$E228</f>
        <v>4126.1399999999967</v>
      </c>
      <c r="L299" s="142">
        <f>+L296*I_ACQUISTI!$E228</f>
        <v>4126.1399999999967</v>
      </c>
      <c r="M299" s="142">
        <f>+M296*I_ACQUISTI!$E228</f>
        <v>4126.1399999999967</v>
      </c>
      <c r="N299" s="142">
        <f>+N296*I_ACQUISTI!$E228</f>
        <v>4126.1399999999967</v>
      </c>
      <c r="O299" s="142">
        <f>+O296*I_ACQUISTI!$E228</f>
        <v>4126.1399999999967</v>
      </c>
      <c r="P299" s="142">
        <f>+P296*I_ACQUISTI!$E228</f>
        <v>4126.1399999999967</v>
      </c>
      <c r="Q299" s="142">
        <f>+Q296*I_ACQUISTI!$E228</f>
        <v>4126.1399999999967</v>
      </c>
      <c r="R299" s="142">
        <f>+R296*I_ACQUISTI!$E228</f>
        <v>4126.1399999999967</v>
      </c>
      <c r="S299" s="142">
        <f>+S296*I_ACQUISTI!$E228</f>
        <v>4126.1399999999967</v>
      </c>
      <c r="T299" s="142">
        <f>+T296*I_ACQUISTI!$E228</f>
        <v>4126.1399999999967</v>
      </c>
      <c r="U299" s="142">
        <f>+U296*I_ACQUISTI!$E228</f>
        <v>4126.1399999999967</v>
      </c>
      <c r="V299" s="142">
        <f>+V296*I_ACQUISTI!$E228</f>
        <v>4126.1399999999967</v>
      </c>
      <c r="W299" s="142">
        <f>+W296*I_ACQUISTI!$E228</f>
        <v>4126.1399999999967</v>
      </c>
      <c r="X299" s="142">
        <f>+X296*I_ACQUISTI!$E228</f>
        <v>4126.1399999999967</v>
      </c>
      <c r="Y299" s="142">
        <f>+Y296*I_ACQUISTI!$E228</f>
        <v>4126.1399999999967</v>
      </c>
      <c r="Z299" s="142">
        <f>+Z296*I_ACQUISTI!$E228</f>
        <v>4126.1399999999967</v>
      </c>
      <c r="AA299" s="142">
        <f>+AA296*I_ACQUISTI!$E228</f>
        <v>4126.1399999999967</v>
      </c>
      <c r="AB299" s="142">
        <f>+AB296*I_ACQUISTI!$E228</f>
        <v>4126.1399999999967</v>
      </c>
      <c r="AC299" s="142">
        <f>+AC296*I_ACQUISTI!$E228</f>
        <v>4126.1399999999967</v>
      </c>
      <c r="AD299" s="142">
        <f>+AD296*I_ACQUISTI!$E228</f>
        <v>4126.1399999999967</v>
      </c>
      <c r="AE299" s="142">
        <f>+AE296*I_ACQUISTI!$E228</f>
        <v>4126.1399999999967</v>
      </c>
      <c r="AF299" s="142">
        <f>+AF296*I_ACQUISTI!$E228</f>
        <v>4126.1399999999967</v>
      </c>
      <c r="AG299" s="142">
        <f>+AG296*I_ACQUISTI!$E228</f>
        <v>4126.1399999999967</v>
      </c>
      <c r="AH299" s="142">
        <f>+AH296*I_ACQUISTI!$E228</f>
        <v>4126.1399999999967</v>
      </c>
      <c r="AI299" s="142">
        <f>+AI296*I_ACQUISTI!$E228</f>
        <v>4126.1399999999967</v>
      </c>
      <c r="AJ299" s="142">
        <f>+AJ296*I_ACQUISTI!$E228</f>
        <v>4126.1399999999967</v>
      </c>
      <c r="AK299" s="142">
        <f>+AK296*I_ACQUISTI!$E228</f>
        <v>4126.1399999999967</v>
      </c>
      <c r="AL299" s="142">
        <f>+AL296*I_ACQUISTI!$E228</f>
        <v>4126.1399999999967</v>
      </c>
      <c r="AM299" s="142">
        <f>+AM296*I_ACQUISTI!$E228</f>
        <v>4126.1399999999967</v>
      </c>
    </row>
    <row r="300" spans="3:39" x14ac:dyDescent="0.25">
      <c r="C300" s="28" t="str">
        <f>+I_ACQUISTI!C229</f>
        <v>FORNITORE 2</v>
      </c>
      <c r="D300" s="142">
        <f>+D296*I_ACQUISTI!$E229</f>
        <v>3438.4499999999971</v>
      </c>
      <c r="E300" s="142">
        <f>+E296*I_ACQUISTI!$E229</f>
        <v>3438.4499999999971</v>
      </c>
      <c r="F300" s="142">
        <f>+F296*I_ACQUISTI!$E229</f>
        <v>3438.4499999999971</v>
      </c>
      <c r="G300" s="142">
        <f>+G296*I_ACQUISTI!$E229</f>
        <v>3438.4499999999971</v>
      </c>
      <c r="H300" s="142">
        <f>+H296*I_ACQUISTI!$E229</f>
        <v>3438.4499999999971</v>
      </c>
      <c r="I300" s="142">
        <f>+I296*I_ACQUISTI!$E229</f>
        <v>3438.4499999999971</v>
      </c>
      <c r="J300" s="142">
        <f>+J296*I_ACQUISTI!$E229</f>
        <v>3438.4499999999971</v>
      </c>
      <c r="K300" s="142">
        <f>+K296*I_ACQUISTI!$E229</f>
        <v>3438.4499999999971</v>
      </c>
      <c r="L300" s="142">
        <f>+L296*I_ACQUISTI!$E229</f>
        <v>3438.4499999999971</v>
      </c>
      <c r="M300" s="142">
        <f>+M296*I_ACQUISTI!$E229</f>
        <v>3438.4499999999971</v>
      </c>
      <c r="N300" s="142">
        <f>+N296*I_ACQUISTI!$E229</f>
        <v>3438.4499999999971</v>
      </c>
      <c r="O300" s="142">
        <f>+O296*I_ACQUISTI!$E229</f>
        <v>3438.4499999999971</v>
      </c>
      <c r="P300" s="142">
        <f>+P296*I_ACQUISTI!$E229</f>
        <v>3438.4499999999971</v>
      </c>
      <c r="Q300" s="142">
        <f>+Q296*I_ACQUISTI!$E229</f>
        <v>3438.4499999999971</v>
      </c>
      <c r="R300" s="142">
        <f>+R296*I_ACQUISTI!$E229</f>
        <v>3438.4499999999971</v>
      </c>
      <c r="S300" s="142">
        <f>+S296*I_ACQUISTI!$E229</f>
        <v>3438.4499999999971</v>
      </c>
      <c r="T300" s="142">
        <f>+T296*I_ACQUISTI!$E229</f>
        <v>3438.4499999999971</v>
      </c>
      <c r="U300" s="142">
        <f>+U296*I_ACQUISTI!$E229</f>
        <v>3438.4499999999971</v>
      </c>
      <c r="V300" s="142">
        <f>+V296*I_ACQUISTI!$E229</f>
        <v>3438.4499999999971</v>
      </c>
      <c r="W300" s="142">
        <f>+W296*I_ACQUISTI!$E229</f>
        <v>3438.4499999999971</v>
      </c>
      <c r="X300" s="142">
        <f>+X296*I_ACQUISTI!$E229</f>
        <v>3438.4499999999971</v>
      </c>
      <c r="Y300" s="142">
        <f>+Y296*I_ACQUISTI!$E229</f>
        <v>3438.4499999999971</v>
      </c>
      <c r="Z300" s="142">
        <f>+Z296*I_ACQUISTI!$E229</f>
        <v>3438.4499999999971</v>
      </c>
      <c r="AA300" s="142">
        <f>+AA296*I_ACQUISTI!$E229</f>
        <v>3438.4499999999971</v>
      </c>
      <c r="AB300" s="142">
        <f>+AB296*I_ACQUISTI!$E229</f>
        <v>3438.4499999999971</v>
      </c>
      <c r="AC300" s="142">
        <f>+AC296*I_ACQUISTI!$E229</f>
        <v>3438.4499999999971</v>
      </c>
      <c r="AD300" s="142">
        <f>+AD296*I_ACQUISTI!$E229</f>
        <v>3438.4499999999971</v>
      </c>
      <c r="AE300" s="142">
        <f>+AE296*I_ACQUISTI!$E229</f>
        <v>3438.4499999999971</v>
      </c>
      <c r="AF300" s="142">
        <f>+AF296*I_ACQUISTI!$E229</f>
        <v>3438.4499999999971</v>
      </c>
      <c r="AG300" s="142">
        <f>+AG296*I_ACQUISTI!$E229</f>
        <v>3438.4499999999971</v>
      </c>
      <c r="AH300" s="142">
        <f>+AH296*I_ACQUISTI!$E229</f>
        <v>3438.4499999999971</v>
      </c>
      <c r="AI300" s="142">
        <f>+AI296*I_ACQUISTI!$E229</f>
        <v>3438.4499999999971</v>
      </c>
      <c r="AJ300" s="142">
        <f>+AJ296*I_ACQUISTI!$E229</f>
        <v>3438.4499999999971</v>
      </c>
      <c r="AK300" s="142">
        <f>+AK296*I_ACQUISTI!$E229</f>
        <v>3438.4499999999971</v>
      </c>
      <c r="AL300" s="142">
        <f>+AL296*I_ACQUISTI!$E229</f>
        <v>3438.4499999999971</v>
      </c>
      <c r="AM300" s="142">
        <f>+AM296*I_ACQUISTI!$E229</f>
        <v>3438.4499999999971</v>
      </c>
    </row>
    <row r="301" spans="3:39" x14ac:dyDescent="0.25">
      <c r="C301" s="28" t="str">
        <f>+I_ACQUISTI!C230</f>
        <v>FORNITORE 3</v>
      </c>
      <c r="D301" s="142">
        <f>+D296*I_ACQUISTI!$E230</f>
        <v>2750.7599999999979</v>
      </c>
      <c r="E301" s="142">
        <f>+E296*I_ACQUISTI!$E230</f>
        <v>2750.7599999999979</v>
      </c>
      <c r="F301" s="142">
        <f>+F296*I_ACQUISTI!$E230</f>
        <v>2750.7599999999979</v>
      </c>
      <c r="G301" s="142">
        <f>+G296*I_ACQUISTI!$E230</f>
        <v>2750.7599999999979</v>
      </c>
      <c r="H301" s="142">
        <f>+H296*I_ACQUISTI!$E230</f>
        <v>2750.7599999999979</v>
      </c>
      <c r="I301" s="142">
        <f>+I296*I_ACQUISTI!$E230</f>
        <v>2750.7599999999979</v>
      </c>
      <c r="J301" s="142">
        <f>+J296*I_ACQUISTI!$E230</f>
        <v>2750.7599999999979</v>
      </c>
      <c r="K301" s="142">
        <f>+K296*I_ACQUISTI!$E230</f>
        <v>2750.7599999999979</v>
      </c>
      <c r="L301" s="142">
        <f>+L296*I_ACQUISTI!$E230</f>
        <v>2750.7599999999979</v>
      </c>
      <c r="M301" s="142">
        <f>+M296*I_ACQUISTI!$E230</f>
        <v>2750.7599999999979</v>
      </c>
      <c r="N301" s="142">
        <f>+N296*I_ACQUISTI!$E230</f>
        <v>2750.7599999999979</v>
      </c>
      <c r="O301" s="142">
        <f>+O296*I_ACQUISTI!$E230</f>
        <v>2750.7599999999979</v>
      </c>
      <c r="P301" s="142">
        <f>+P296*I_ACQUISTI!$E230</f>
        <v>2750.7599999999979</v>
      </c>
      <c r="Q301" s="142">
        <f>+Q296*I_ACQUISTI!$E230</f>
        <v>2750.7599999999979</v>
      </c>
      <c r="R301" s="142">
        <f>+R296*I_ACQUISTI!$E230</f>
        <v>2750.7599999999979</v>
      </c>
      <c r="S301" s="142">
        <f>+S296*I_ACQUISTI!$E230</f>
        <v>2750.7599999999979</v>
      </c>
      <c r="T301" s="142">
        <f>+T296*I_ACQUISTI!$E230</f>
        <v>2750.7599999999979</v>
      </c>
      <c r="U301" s="142">
        <f>+U296*I_ACQUISTI!$E230</f>
        <v>2750.7599999999979</v>
      </c>
      <c r="V301" s="142">
        <f>+V296*I_ACQUISTI!$E230</f>
        <v>2750.7599999999979</v>
      </c>
      <c r="W301" s="142">
        <f>+W296*I_ACQUISTI!$E230</f>
        <v>2750.7599999999979</v>
      </c>
      <c r="X301" s="142">
        <f>+X296*I_ACQUISTI!$E230</f>
        <v>2750.7599999999979</v>
      </c>
      <c r="Y301" s="142">
        <f>+Y296*I_ACQUISTI!$E230</f>
        <v>2750.7599999999979</v>
      </c>
      <c r="Z301" s="142">
        <f>+Z296*I_ACQUISTI!$E230</f>
        <v>2750.7599999999979</v>
      </c>
      <c r="AA301" s="142">
        <f>+AA296*I_ACQUISTI!$E230</f>
        <v>2750.7599999999979</v>
      </c>
      <c r="AB301" s="142">
        <f>+AB296*I_ACQUISTI!$E230</f>
        <v>2750.7599999999979</v>
      </c>
      <c r="AC301" s="142">
        <f>+AC296*I_ACQUISTI!$E230</f>
        <v>2750.7599999999979</v>
      </c>
      <c r="AD301" s="142">
        <f>+AD296*I_ACQUISTI!$E230</f>
        <v>2750.7599999999979</v>
      </c>
      <c r="AE301" s="142">
        <f>+AE296*I_ACQUISTI!$E230</f>
        <v>2750.7599999999979</v>
      </c>
      <c r="AF301" s="142">
        <f>+AF296*I_ACQUISTI!$E230</f>
        <v>2750.7599999999979</v>
      </c>
      <c r="AG301" s="142">
        <f>+AG296*I_ACQUISTI!$E230</f>
        <v>2750.7599999999979</v>
      </c>
      <c r="AH301" s="142">
        <f>+AH296*I_ACQUISTI!$E230</f>
        <v>2750.7599999999979</v>
      </c>
      <c r="AI301" s="142">
        <f>+AI296*I_ACQUISTI!$E230</f>
        <v>2750.7599999999979</v>
      </c>
      <c r="AJ301" s="142">
        <f>+AJ296*I_ACQUISTI!$E230</f>
        <v>2750.7599999999979</v>
      </c>
      <c r="AK301" s="142">
        <f>+AK296*I_ACQUISTI!$E230</f>
        <v>2750.7599999999979</v>
      </c>
      <c r="AL301" s="142">
        <f>+AL296*I_ACQUISTI!$E230</f>
        <v>2750.7599999999979</v>
      </c>
      <c r="AM301" s="142">
        <f>+AM296*I_ACQUISTI!$E230</f>
        <v>2750.7599999999979</v>
      </c>
    </row>
    <row r="302" spans="3:39" x14ac:dyDescent="0.25">
      <c r="C302" s="28" t="str">
        <f>+I_ACQUISTI!C231</f>
        <v>FORNITORE 4</v>
      </c>
      <c r="D302" s="142">
        <f>+D296*I_ACQUISTI!$E231</f>
        <v>3438.4499999999971</v>
      </c>
      <c r="E302" s="142">
        <f>+E296*I_ACQUISTI!$E231</f>
        <v>3438.4499999999971</v>
      </c>
      <c r="F302" s="142">
        <f>+F296*I_ACQUISTI!$E231</f>
        <v>3438.4499999999971</v>
      </c>
      <c r="G302" s="142">
        <f>+G296*I_ACQUISTI!$E231</f>
        <v>3438.4499999999971</v>
      </c>
      <c r="H302" s="142">
        <f>+H296*I_ACQUISTI!$E231</f>
        <v>3438.4499999999971</v>
      </c>
      <c r="I302" s="142">
        <f>+I296*I_ACQUISTI!$E231</f>
        <v>3438.4499999999971</v>
      </c>
      <c r="J302" s="142">
        <f>+J296*I_ACQUISTI!$E231</f>
        <v>3438.4499999999971</v>
      </c>
      <c r="K302" s="142">
        <f>+K296*I_ACQUISTI!$E231</f>
        <v>3438.4499999999971</v>
      </c>
      <c r="L302" s="142">
        <f>+L296*I_ACQUISTI!$E231</f>
        <v>3438.4499999999971</v>
      </c>
      <c r="M302" s="142">
        <f>+M296*I_ACQUISTI!$E231</f>
        <v>3438.4499999999971</v>
      </c>
      <c r="N302" s="142">
        <f>+N296*I_ACQUISTI!$E231</f>
        <v>3438.4499999999971</v>
      </c>
      <c r="O302" s="142">
        <f>+O296*I_ACQUISTI!$E231</f>
        <v>3438.4499999999971</v>
      </c>
      <c r="P302" s="142">
        <f>+P296*I_ACQUISTI!$E231</f>
        <v>3438.4499999999971</v>
      </c>
      <c r="Q302" s="142">
        <f>+Q296*I_ACQUISTI!$E231</f>
        <v>3438.4499999999971</v>
      </c>
      <c r="R302" s="142">
        <f>+R296*I_ACQUISTI!$E231</f>
        <v>3438.4499999999971</v>
      </c>
      <c r="S302" s="142">
        <f>+S296*I_ACQUISTI!$E231</f>
        <v>3438.4499999999971</v>
      </c>
      <c r="T302" s="142">
        <f>+T296*I_ACQUISTI!$E231</f>
        <v>3438.4499999999971</v>
      </c>
      <c r="U302" s="142">
        <f>+U296*I_ACQUISTI!$E231</f>
        <v>3438.4499999999971</v>
      </c>
      <c r="V302" s="142">
        <f>+V296*I_ACQUISTI!$E231</f>
        <v>3438.4499999999971</v>
      </c>
      <c r="W302" s="142">
        <f>+W296*I_ACQUISTI!$E231</f>
        <v>3438.4499999999971</v>
      </c>
      <c r="X302" s="142">
        <f>+X296*I_ACQUISTI!$E231</f>
        <v>3438.4499999999971</v>
      </c>
      <c r="Y302" s="142">
        <f>+Y296*I_ACQUISTI!$E231</f>
        <v>3438.4499999999971</v>
      </c>
      <c r="Z302" s="142">
        <f>+Z296*I_ACQUISTI!$E231</f>
        <v>3438.4499999999971</v>
      </c>
      <c r="AA302" s="142">
        <f>+AA296*I_ACQUISTI!$E231</f>
        <v>3438.4499999999971</v>
      </c>
      <c r="AB302" s="142">
        <f>+AB296*I_ACQUISTI!$E231</f>
        <v>3438.4499999999971</v>
      </c>
      <c r="AC302" s="142">
        <f>+AC296*I_ACQUISTI!$E231</f>
        <v>3438.4499999999971</v>
      </c>
      <c r="AD302" s="142">
        <f>+AD296*I_ACQUISTI!$E231</f>
        <v>3438.4499999999971</v>
      </c>
      <c r="AE302" s="142">
        <f>+AE296*I_ACQUISTI!$E231</f>
        <v>3438.4499999999971</v>
      </c>
      <c r="AF302" s="142">
        <f>+AF296*I_ACQUISTI!$E231</f>
        <v>3438.4499999999971</v>
      </c>
      <c r="AG302" s="142">
        <f>+AG296*I_ACQUISTI!$E231</f>
        <v>3438.4499999999971</v>
      </c>
      <c r="AH302" s="142">
        <f>+AH296*I_ACQUISTI!$E231</f>
        <v>3438.4499999999971</v>
      </c>
      <c r="AI302" s="142">
        <f>+AI296*I_ACQUISTI!$E231</f>
        <v>3438.4499999999971</v>
      </c>
      <c r="AJ302" s="142">
        <f>+AJ296*I_ACQUISTI!$E231</f>
        <v>3438.4499999999971</v>
      </c>
      <c r="AK302" s="142">
        <f>+AK296*I_ACQUISTI!$E231</f>
        <v>3438.4499999999971</v>
      </c>
      <c r="AL302" s="142">
        <f>+AL296*I_ACQUISTI!$E231</f>
        <v>3438.4499999999971</v>
      </c>
      <c r="AM302" s="142">
        <f>+AM296*I_ACQUISTI!$E231</f>
        <v>3438.4499999999971</v>
      </c>
    </row>
    <row r="303" spans="3:39" x14ac:dyDescent="0.25">
      <c r="C303" s="27" t="s">
        <v>188</v>
      </c>
      <c r="D303" s="142">
        <f>SUM(D299:D302)</f>
        <v>13753.799999999988</v>
      </c>
      <c r="E303" s="142">
        <f t="shared" ref="E303:AM303" si="54">SUM(E299:E302)</f>
        <v>13753.799999999988</v>
      </c>
      <c r="F303" s="142">
        <f t="shared" si="54"/>
        <v>13753.799999999988</v>
      </c>
      <c r="G303" s="142">
        <f t="shared" si="54"/>
        <v>13753.799999999988</v>
      </c>
      <c r="H303" s="142">
        <f t="shared" si="54"/>
        <v>13753.799999999988</v>
      </c>
      <c r="I303" s="142">
        <f t="shared" si="54"/>
        <v>13753.799999999988</v>
      </c>
      <c r="J303" s="142">
        <f t="shared" si="54"/>
        <v>13753.799999999988</v>
      </c>
      <c r="K303" s="142">
        <f t="shared" si="54"/>
        <v>13753.799999999988</v>
      </c>
      <c r="L303" s="142">
        <f t="shared" si="54"/>
        <v>13753.799999999988</v>
      </c>
      <c r="M303" s="142">
        <f t="shared" si="54"/>
        <v>13753.799999999988</v>
      </c>
      <c r="N303" s="142">
        <f t="shared" si="54"/>
        <v>13753.799999999988</v>
      </c>
      <c r="O303" s="142">
        <f t="shared" si="54"/>
        <v>13753.799999999988</v>
      </c>
      <c r="P303" s="142">
        <f t="shared" si="54"/>
        <v>13753.799999999988</v>
      </c>
      <c r="Q303" s="142">
        <f t="shared" si="54"/>
        <v>13753.799999999988</v>
      </c>
      <c r="R303" s="142">
        <f t="shared" si="54"/>
        <v>13753.799999999988</v>
      </c>
      <c r="S303" s="142">
        <f t="shared" si="54"/>
        <v>13753.799999999988</v>
      </c>
      <c r="T303" s="142">
        <f t="shared" si="54"/>
        <v>13753.799999999988</v>
      </c>
      <c r="U303" s="142">
        <f t="shared" si="54"/>
        <v>13753.799999999988</v>
      </c>
      <c r="V303" s="142">
        <f t="shared" si="54"/>
        <v>13753.799999999988</v>
      </c>
      <c r="W303" s="142">
        <f t="shared" si="54"/>
        <v>13753.799999999988</v>
      </c>
      <c r="X303" s="142">
        <f t="shared" si="54"/>
        <v>13753.799999999988</v>
      </c>
      <c r="Y303" s="142">
        <f t="shared" si="54"/>
        <v>13753.799999999988</v>
      </c>
      <c r="Z303" s="142">
        <f t="shared" si="54"/>
        <v>13753.799999999988</v>
      </c>
      <c r="AA303" s="142">
        <f t="shared" si="54"/>
        <v>13753.799999999988</v>
      </c>
      <c r="AB303" s="142">
        <f t="shared" si="54"/>
        <v>13753.799999999988</v>
      </c>
      <c r="AC303" s="142">
        <f t="shared" si="54"/>
        <v>13753.799999999988</v>
      </c>
      <c r="AD303" s="142">
        <f t="shared" si="54"/>
        <v>13753.799999999988</v>
      </c>
      <c r="AE303" s="142">
        <f t="shared" si="54"/>
        <v>13753.799999999988</v>
      </c>
      <c r="AF303" s="142">
        <f t="shared" si="54"/>
        <v>13753.799999999988</v>
      </c>
      <c r="AG303" s="142">
        <f t="shared" si="54"/>
        <v>13753.799999999988</v>
      </c>
      <c r="AH303" s="142">
        <f t="shared" si="54"/>
        <v>13753.799999999988</v>
      </c>
      <c r="AI303" s="142">
        <f t="shared" si="54"/>
        <v>13753.799999999988</v>
      </c>
      <c r="AJ303" s="142">
        <f t="shared" si="54"/>
        <v>13753.799999999988</v>
      </c>
      <c r="AK303" s="142">
        <f t="shared" si="54"/>
        <v>13753.799999999988</v>
      </c>
      <c r="AL303" s="142">
        <f t="shared" si="54"/>
        <v>13753.799999999988</v>
      </c>
      <c r="AM303" s="142">
        <f t="shared" si="54"/>
        <v>13753.799999999988</v>
      </c>
    </row>
    <row r="305" spans="3:39" x14ac:dyDescent="0.25">
      <c r="C305" s="27" t="s">
        <v>186</v>
      </c>
      <c r="D305" s="31">
        <f>+D298</f>
        <v>43861</v>
      </c>
      <c r="E305" s="31">
        <f t="shared" ref="E305:AM305" si="55">+E298</f>
        <v>43890</v>
      </c>
      <c r="F305" s="31">
        <f t="shared" si="55"/>
        <v>43921</v>
      </c>
      <c r="G305" s="31">
        <f t="shared" si="55"/>
        <v>43951</v>
      </c>
      <c r="H305" s="31">
        <f t="shared" si="55"/>
        <v>43982</v>
      </c>
      <c r="I305" s="31">
        <f t="shared" si="55"/>
        <v>44012</v>
      </c>
      <c r="J305" s="31">
        <f t="shared" si="55"/>
        <v>44043</v>
      </c>
      <c r="K305" s="31">
        <f t="shared" si="55"/>
        <v>44074</v>
      </c>
      <c r="L305" s="31">
        <f t="shared" si="55"/>
        <v>44104</v>
      </c>
      <c r="M305" s="31">
        <f t="shared" si="55"/>
        <v>44135</v>
      </c>
      <c r="N305" s="31">
        <f t="shared" si="55"/>
        <v>44165</v>
      </c>
      <c r="O305" s="31">
        <f t="shared" si="55"/>
        <v>44196</v>
      </c>
      <c r="P305" s="31">
        <f t="shared" si="55"/>
        <v>44227</v>
      </c>
      <c r="Q305" s="31">
        <f t="shared" si="55"/>
        <v>44255</v>
      </c>
      <c r="R305" s="31">
        <f t="shared" si="55"/>
        <v>44286</v>
      </c>
      <c r="S305" s="31">
        <f t="shared" si="55"/>
        <v>44316</v>
      </c>
      <c r="T305" s="31">
        <f t="shared" si="55"/>
        <v>44347</v>
      </c>
      <c r="U305" s="31">
        <f t="shared" si="55"/>
        <v>44377</v>
      </c>
      <c r="V305" s="31">
        <f t="shared" si="55"/>
        <v>44408</v>
      </c>
      <c r="W305" s="31">
        <f t="shared" si="55"/>
        <v>44439</v>
      </c>
      <c r="X305" s="31">
        <f t="shared" si="55"/>
        <v>44469</v>
      </c>
      <c r="Y305" s="31">
        <f t="shared" si="55"/>
        <v>44500</v>
      </c>
      <c r="Z305" s="31">
        <f t="shared" si="55"/>
        <v>44530</v>
      </c>
      <c r="AA305" s="31">
        <f t="shared" si="55"/>
        <v>44561</v>
      </c>
      <c r="AB305" s="31">
        <f t="shared" si="55"/>
        <v>44592</v>
      </c>
      <c r="AC305" s="31">
        <f t="shared" si="55"/>
        <v>44620</v>
      </c>
      <c r="AD305" s="31">
        <f t="shared" si="55"/>
        <v>44651</v>
      </c>
      <c r="AE305" s="31">
        <f t="shared" si="55"/>
        <v>44681</v>
      </c>
      <c r="AF305" s="31">
        <f t="shared" si="55"/>
        <v>44712</v>
      </c>
      <c r="AG305" s="31">
        <f t="shared" si="55"/>
        <v>44742</v>
      </c>
      <c r="AH305" s="31">
        <f t="shared" si="55"/>
        <v>44773</v>
      </c>
      <c r="AI305" s="31">
        <f t="shared" si="55"/>
        <v>44804</v>
      </c>
      <c r="AJ305" s="31">
        <f t="shared" si="55"/>
        <v>44834</v>
      </c>
      <c r="AK305" s="31">
        <f t="shared" si="55"/>
        <v>44865</v>
      </c>
      <c r="AL305" s="31">
        <f t="shared" si="55"/>
        <v>44895</v>
      </c>
      <c r="AM305" s="31">
        <f t="shared" si="55"/>
        <v>44926</v>
      </c>
    </row>
    <row r="306" spans="3:39" x14ac:dyDescent="0.25">
      <c r="C306" s="28" t="str">
        <f>+C299</f>
        <v>FORNITORE 1</v>
      </c>
      <c r="D306" s="142">
        <f>+D299*I_ACQUISTI!$G228</f>
        <v>412.61399999999969</v>
      </c>
      <c r="E306" s="142">
        <f>+E299*I_ACQUISTI!$G228</f>
        <v>412.61399999999969</v>
      </c>
      <c r="F306" s="142">
        <f>+F299*I_ACQUISTI!$G228</f>
        <v>412.61399999999969</v>
      </c>
      <c r="G306" s="142">
        <f>+G299*I_ACQUISTI!$G228</f>
        <v>412.61399999999969</v>
      </c>
      <c r="H306" s="142">
        <f>+H299*I_ACQUISTI!$G228</f>
        <v>412.61399999999969</v>
      </c>
      <c r="I306" s="142">
        <f>+I299*I_ACQUISTI!$G228</f>
        <v>412.61399999999969</v>
      </c>
      <c r="J306" s="142">
        <f>+J299*I_ACQUISTI!$G228</f>
        <v>412.61399999999969</v>
      </c>
      <c r="K306" s="142">
        <f>+K299*I_ACQUISTI!$G228</f>
        <v>412.61399999999969</v>
      </c>
      <c r="L306" s="142">
        <f>+L299*I_ACQUISTI!$G228</f>
        <v>412.61399999999969</v>
      </c>
      <c r="M306" s="142">
        <f>+M299*I_ACQUISTI!$G228</f>
        <v>412.61399999999969</v>
      </c>
      <c r="N306" s="142">
        <f>+N299*I_ACQUISTI!$G228</f>
        <v>412.61399999999969</v>
      </c>
      <c r="O306" s="142">
        <f>+O299*I_ACQUISTI!$G228</f>
        <v>412.61399999999969</v>
      </c>
      <c r="P306" s="142">
        <f>+P299*I_ACQUISTI!$G228</f>
        <v>412.61399999999969</v>
      </c>
      <c r="Q306" s="142">
        <f>+Q299*I_ACQUISTI!$G228</f>
        <v>412.61399999999969</v>
      </c>
      <c r="R306" s="142">
        <f>+R299*I_ACQUISTI!$G228</f>
        <v>412.61399999999969</v>
      </c>
      <c r="S306" s="142">
        <f>+S299*I_ACQUISTI!$G228</f>
        <v>412.61399999999969</v>
      </c>
      <c r="T306" s="142">
        <f>+T299*I_ACQUISTI!$G228</f>
        <v>412.61399999999969</v>
      </c>
      <c r="U306" s="142">
        <f>+U299*I_ACQUISTI!$G228</f>
        <v>412.61399999999969</v>
      </c>
      <c r="V306" s="142">
        <f>+V299*I_ACQUISTI!$G228</f>
        <v>412.61399999999969</v>
      </c>
      <c r="W306" s="142">
        <f>+W299*I_ACQUISTI!$G228</f>
        <v>412.61399999999969</v>
      </c>
      <c r="X306" s="142">
        <f>+X299*I_ACQUISTI!$G228</f>
        <v>412.61399999999969</v>
      </c>
      <c r="Y306" s="142">
        <f>+Y299*I_ACQUISTI!$G228</f>
        <v>412.61399999999969</v>
      </c>
      <c r="Z306" s="142">
        <f>+Z299*I_ACQUISTI!$G228</f>
        <v>412.61399999999969</v>
      </c>
      <c r="AA306" s="142">
        <f>+AA299*I_ACQUISTI!$G228</f>
        <v>412.61399999999969</v>
      </c>
      <c r="AB306" s="142">
        <f>+AB299*I_ACQUISTI!$G228</f>
        <v>412.61399999999969</v>
      </c>
      <c r="AC306" s="142">
        <f>+AC299*I_ACQUISTI!$G228</f>
        <v>412.61399999999969</v>
      </c>
      <c r="AD306" s="142">
        <f>+AD299*I_ACQUISTI!$G228</f>
        <v>412.61399999999969</v>
      </c>
      <c r="AE306" s="142">
        <f>+AE299*I_ACQUISTI!$G228</f>
        <v>412.61399999999969</v>
      </c>
      <c r="AF306" s="142">
        <f>+AF299*I_ACQUISTI!$G228</f>
        <v>412.61399999999969</v>
      </c>
      <c r="AG306" s="142">
        <f>+AG299*I_ACQUISTI!$G228</f>
        <v>412.61399999999969</v>
      </c>
      <c r="AH306" s="142">
        <f>+AH299*I_ACQUISTI!$G228</f>
        <v>412.61399999999969</v>
      </c>
      <c r="AI306" s="142">
        <f>+AI299*I_ACQUISTI!$G228</f>
        <v>412.61399999999969</v>
      </c>
      <c r="AJ306" s="142">
        <f>+AJ299*I_ACQUISTI!$G228</f>
        <v>412.61399999999969</v>
      </c>
      <c r="AK306" s="142">
        <f>+AK299*I_ACQUISTI!$G228</f>
        <v>412.61399999999969</v>
      </c>
      <c r="AL306" s="142">
        <f>+AL299*I_ACQUISTI!$G228</f>
        <v>412.61399999999969</v>
      </c>
      <c r="AM306" s="142">
        <f>+AM299*I_ACQUISTI!$G228</f>
        <v>412.61399999999969</v>
      </c>
    </row>
    <row r="307" spans="3:39" x14ac:dyDescent="0.25">
      <c r="C307" s="28" t="str">
        <f>+C300</f>
        <v>FORNITORE 2</v>
      </c>
      <c r="D307" s="142">
        <f>+D300*I_ACQUISTI!$G229</f>
        <v>343.84499999999974</v>
      </c>
      <c r="E307" s="142">
        <f>+E300*I_ACQUISTI!$G229</f>
        <v>343.84499999999974</v>
      </c>
      <c r="F307" s="142">
        <f>+F300*I_ACQUISTI!$G229</f>
        <v>343.84499999999974</v>
      </c>
      <c r="G307" s="142">
        <f>+G300*I_ACQUISTI!$G229</f>
        <v>343.84499999999974</v>
      </c>
      <c r="H307" s="142">
        <f>+H300*I_ACQUISTI!$G229</f>
        <v>343.84499999999974</v>
      </c>
      <c r="I307" s="142">
        <f>+I300*I_ACQUISTI!$G229</f>
        <v>343.84499999999974</v>
      </c>
      <c r="J307" s="142">
        <f>+J300*I_ACQUISTI!$G229</f>
        <v>343.84499999999974</v>
      </c>
      <c r="K307" s="142">
        <f>+K300*I_ACQUISTI!$G229</f>
        <v>343.84499999999974</v>
      </c>
      <c r="L307" s="142">
        <f>+L300*I_ACQUISTI!$G229</f>
        <v>343.84499999999974</v>
      </c>
      <c r="M307" s="142">
        <f>+M300*I_ACQUISTI!$G229</f>
        <v>343.84499999999974</v>
      </c>
      <c r="N307" s="142">
        <f>+N300*I_ACQUISTI!$G229</f>
        <v>343.84499999999974</v>
      </c>
      <c r="O307" s="142">
        <f>+O300*I_ACQUISTI!$G229</f>
        <v>343.84499999999974</v>
      </c>
      <c r="P307" s="142">
        <f>+P300*I_ACQUISTI!$G229</f>
        <v>343.84499999999974</v>
      </c>
      <c r="Q307" s="142">
        <f>+Q300*I_ACQUISTI!$G229</f>
        <v>343.84499999999974</v>
      </c>
      <c r="R307" s="142">
        <f>+R300*I_ACQUISTI!$G229</f>
        <v>343.84499999999974</v>
      </c>
      <c r="S307" s="142">
        <f>+S300*I_ACQUISTI!$G229</f>
        <v>343.84499999999974</v>
      </c>
      <c r="T307" s="142">
        <f>+T300*I_ACQUISTI!$G229</f>
        <v>343.84499999999974</v>
      </c>
      <c r="U307" s="142">
        <f>+U300*I_ACQUISTI!$G229</f>
        <v>343.84499999999974</v>
      </c>
      <c r="V307" s="142">
        <f>+V300*I_ACQUISTI!$G229</f>
        <v>343.84499999999974</v>
      </c>
      <c r="W307" s="142">
        <f>+W300*I_ACQUISTI!$G229</f>
        <v>343.84499999999974</v>
      </c>
      <c r="X307" s="142">
        <f>+X300*I_ACQUISTI!$G229</f>
        <v>343.84499999999974</v>
      </c>
      <c r="Y307" s="142">
        <f>+Y300*I_ACQUISTI!$G229</f>
        <v>343.84499999999974</v>
      </c>
      <c r="Z307" s="142">
        <f>+Z300*I_ACQUISTI!$G229</f>
        <v>343.84499999999974</v>
      </c>
      <c r="AA307" s="142">
        <f>+AA300*I_ACQUISTI!$G229</f>
        <v>343.84499999999974</v>
      </c>
      <c r="AB307" s="142">
        <f>+AB300*I_ACQUISTI!$G229</f>
        <v>343.84499999999974</v>
      </c>
      <c r="AC307" s="142">
        <f>+AC300*I_ACQUISTI!$G229</f>
        <v>343.84499999999974</v>
      </c>
      <c r="AD307" s="142">
        <f>+AD300*I_ACQUISTI!$G229</f>
        <v>343.84499999999974</v>
      </c>
      <c r="AE307" s="142">
        <f>+AE300*I_ACQUISTI!$G229</f>
        <v>343.84499999999974</v>
      </c>
      <c r="AF307" s="142">
        <f>+AF300*I_ACQUISTI!$G229</f>
        <v>343.84499999999974</v>
      </c>
      <c r="AG307" s="142">
        <f>+AG300*I_ACQUISTI!$G229</f>
        <v>343.84499999999974</v>
      </c>
      <c r="AH307" s="142">
        <f>+AH300*I_ACQUISTI!$G229</f>
        <v>343.84499999999974</v>
      </c>
      <c r="AI307" s="142">
        <f>+AI300*I_ACQUISTI!$G229</f>
        <v>343.84499999999974</v>
      </c>
      <c r="AJ307" s="142">
        <f>+AJ300*I_ACQUISTI!$G229</f>
        <v>343.84499999999974</v>
      </c>
      <c r="AK307" s="142">
        <f>+AK300*I_ACQUISTI!$G229</f>
        <v>343.84499999999974</v>
      </c>
      <c r="AL307" s="142">
        <f>+AL300*I_ACQUISTI!$G229</f>
        <v>343.84499999999974</v>
      </c>
      <c r="AM307" s="142">
        <f>+AM300*I_ACQUISTI!$G229</f>
        <v>343.84499999999974</v>
      </c>
    </row>
    <row r="308" spans="3:39" x14ac:dyDescent="0.25">
      <c r="C308" s="28" t="str">
        <f t="shared" ref="C308:C309" si="56">+C301</f>
        <v>FORNITORE 3</v>
      </c>
      <c r="D308" s="142">
        <f>+D301*I_ACQUISTI!$G230</f>
        <v>275.07599999999979</v>
      </c>
      <c r="E308" s="142">
        <f>+E301*I_ACQUISTI!$G230</f>
        <v>275.07599999999979</v>
      </c>
      <c r="F308" s="142">
        <f>+F301*I_ACQUISTI!$G230</f>
        <v>275.07599999999979</v>
      </c>
      <c r="G308" s="142">
        <f>+G301*I_ACQUISTI!$G230</f>
        <v>275.07599999999979</v>
      </c>
      <c r="H308" s="142">
        <f>+H301*I_ACQUISTI!$G230</f>
        <v>275.07599999999979</v>
      </c>
      <c r="I308" s="142">
        <f>+I301*I_ACQUISTI!$G230</f>
        <v>275.07599999999979</v>
      </c>
      <c r="J308" s="142">
        <f>+J301*I_ACQUISTI!$G230</f>
        <v>275.07599999999979</v>
      </c>
      <c r="K308" s="142">
        <f>+K301*I_ACQUISTI!$G230</f>
        <v>275.07599999999979</v>
      </c>
      <c r="L308" s="142">
        <f>+L301*I_ACQUISTI!$G230</f>
        <v>275.07599999999979</v>
      </c>
      <c r="M308" s="142">
        <f>+M301*I_ACQUISTI!$G230</f>
        <v>275.07599999999979</v>
      </c>
      <c r="N308" s="142">
        <f>+N301*I_ACQUISTI!$G230</f>
        <v>275.07599999999979</v>
      </c>
      <c r="O308" s="142">
        <f>+O301*I_ACQUISTI!$G230</f>
        <v>275.07599999999979</v>
      </c>
      <c r="P308" s="142">
        <f>+P301*I_ACQUISTI!$G230</f>
        <v>275.07599999999979</v>
      </c>
      <c r="Q308" s="142">
        <f>+Q301*I_ACQUISTI!$G230</f>
        <v>275.07599999999979</v>
      </c>
      <c r="R308" s="142">
        <f>+R301*I_ACQUISTI!$G230</f>
        <v>275.07599999999979</v>
      </c>
      <c r="S308" s="142">
        <f>+S301*I_ACQUISTI!$G230</f>
        <v>275.07599999999979</v>
      </c>
      <c r="T308" s="142">
        <f>+T301*I_ACQUISTI!$G230</f>
        <v>275.07599999999979</v>
      </c>
      <c r="U308" s="142">
        <f>+U301*I_ACQUISTI!$G230</f>
        <v>275.07599999999979</v>
      </c>
      <c r="V308" s="142">
        <f>+V301*I_ACQUISTI!$G230</f>
        <v>275.07599999999979</v>
      </c>
      <c r="W308" s="142">
        <f>+W301*I_ACQUISTI!$G230</f>
        <v>275.07599999999979</v>
      </c>
      <c r="X308" s="142">
        <f>+X301*I_ACQUISTI!$G230</f>
        <v>275.07599999999979</v>
      </c>
      <c r="Y308" s="142">
        <f>+Y301*I_ACQUISTI!$G230</f>
        <v>275.07599999999979</v>
      </c>
      <c r="Z308" s="142">
        <f>+Z301*I_ACQUISTI!$G230</f>
        <v>275.07599999999979</v>
      </c>
      <c r="AA308" s="142">
        <f>+AA301*I_ACQUISTI!$G230</f>
        <v>275.07599999999979</v>
      </c>
      <c r="AB308" s="142">
        <f>+AB301*I_ACQUISTI!$G230</f>
        <v>275.07599999999979</v>
      </c>
      <c r="AC308" s="142">
        <f>+AC301*I_ACQUISTI!$G230</f>
        <v>275.07599999999979</v>
      </c>
      <c r="AD308" s="142">
        <f>+AD301*I_ACQUISTI!$G230</f>
        <v>275.07599999999979</v>
      </c>
      <c r="AE308" s="142">
        <f>+AE301*I_ACQUISTI!$G230</f>
        <v>275.07599999999979</v>
      </c>
      <c r="AF308" s="142">
        <f>+AF301*I_ACQUISTI!$G230</f>
        <v>275.07599999999979</v>
      </c>
      <c r="AG308" s="142">
        <f>+AG301*I_ACQUISTI!$G230</f>
        <v>275.07599999999979</v>
      </c>
      <c r="AH308" s="142">
        <f>+AH301*I_ACQUISTI!$G230</f>
        <v>275.07599999999979</v>
      </c>
      <c r="AI308" s="142">
        <f>+AI301*I_ACQUISTI!$G230</f>
        <v>275.07599999999979</v>
      </c>
      <c r="AJ308" s="142">
        <f>+AJ301*I_ACQUISTI!$G230</f>
        <v>275.07599999999979</v>
      </c>
      <c r="AK308" s="142">
        <f>+AK301*I_ACQUISTI!$G230</f>
        <v>275.07599999999979</v>
      </c>
      <c r="AL308" s="142">
        <f>+AL301*I_ACQUISTI!$G230</f>
        <v>275.07599999999979</v>
      </c>
      <c r="AM308" s="142">
        <f>+AM301*I_ACQUISTI!$G230</f>
        <v>275.07599999999979</v>
      </c>
    </row>
    <row r="309" spans="3:39" x14ac:dyDescent="0.25">
      <c r="C309" s="28" t="str">
        <f t="shared" si="56"/>
        <v>FORNITORE 4</v>
      </c>
      <c r="D309" s="142">
        <f>+D302*I_ACQUISTI!$G231</f>
        <v>343.84499999999974</v>
      </c>
      <c r="E309" s="142">
        <f>+E302*I_ACQUISTI!$G231</f>
        <v>343.84499999999974</v>
      </c>
      <c r="F309" s="142">
        <f>+F302*I_ACQUISTI!$G231</f>
        <v>343.84499999999974</v>
      </c>
      <c r="G309" s="142">
        <f>+G302*I_ACQUISTI!$G231</f>
        <v>343.84499999999974</v>
      </c>
      <c r="H309" s="142">
        <f>+H302*I_ACQUISTI!$G231</f>
        <v>343.84499999999974</v>
      </c>
      <c r="I309" s="142">
        <f>+I302*I_ACQUISTI!$G231</f>
        <v>343.84499999999974</v>
      </c>
      <c r="J309" s="142">
        <f>+J302*I_ACQUISTI!$G231</f>
        <v>343.84499999999974</v>
      </c>
      <c r="K309" s="142">
        <f>+K302*I_ACQUISTI!$G231</f>
        <v>343.84499999999974</v>
      </c>
      <c r="L309" s="142">
        <f>+L302*I_ACQUISTI!$G231</f>
        <v>343.84499999999974</v>
      </c>
      <c r="M309" s="142">
        <f>+M302*I_ACQUISTI!$G231</f>
        <v>343.84499999999974</v>
      </c>
      <c r="N309" s="142">
        <f>+N302*I_ACQUISTI!$G231</f>
        <v>343.84499999999974</v>
      </c>
      <c r="O309" s="142">
        <f>+O302*I_ACQUISTI!$G231</f>
        <v>343.84499999999974</v>
      </c>
      <c r="P309" s="142">
        <f>+P302*I_ACQUISTI!$G231</f>
        <v>343.84499999999974</v>
      </c>
      <c r="Q309" s="142">
        <f>+Q302*I_ACQUISTI!$G231</f>
        <v>343.84499999999974</v>
      </c>
      <c r="R309" s="142">
        <f>+R302*I_ACQUISTI!$G231</f>
        <v>343.84499999999974</v>
      </c>
      <c r="S309" s="142">
        <f>+S302*I_ACQUISTI!$G231</f>
        <v>343.84499999999974</v>
      </c>
      <c r="T309" s="142">
        <f>+T302*I_ACQUISTI!$G231</f>
        <v>343.84499999999974</v>
      </c>
      <c r="U309" s="142">
        <f>+U302*I_ACQUISTI!$G231</f>
        <v>343.84499999999974</v>
      </c>
      <c r="V309" s="142">
        <f>+V302*I_ACQUISTI!$G231</f>
        <v>343.84499999999974</v>
      </c>
      <c r="W309" s="142">
        <f>+W302*I_ACQUISTI!$G231</f>
        <v>343.84499999999974</v>
      </c>
      <c r="X309" s="142">
        <f>+X302*I_ACQUISTI!$G231</f>
        <v>343.84499999999974</v>
      </c>
      <c r="Y309" s="142">
        <f>+Y302*I_ACQUISTI!$G231</f>
        <v>343.84499999999974</v>
      </c>
      <c r="Z309" s="142">
        <f>+Z302*I_ACQUISTI!$G231</f>
        <v>343.84499999999974</v>
      </c>
      <c r="AA309" s="142">
        <f>+AA302*I_ACQUISTI!$G231</f>
        <v>343.84499999999974</v>
      </c>
      <c r="AB309" s="142">
        <f>+AB302*I_ACQUISTI!$G231</f>
        <v>343.84499999999974</v>
      </c>
      <c r="AC309" s="142">
        <f>+AC302*I_ACQUISTI!$G231</f>
        <v>343.84499999999974</v>
      </c>
      <c r="AD309" s="142">
        <f>+AD302*I_ACQUISTI!$G231</f>
        <v>343.84499999999974</v>
      </c>
      <c r="AE309" s="142">
        <f>+AE302*I_ACQUISTI!$G231</f>
        <v>343.84499999999974</v>
      </c>
      <c r="AF309" s="142">
        <f>+AF302*I_ACQUISTI!$G231</f>
        <v>343.84499999999974</v>
      </c>
      <c r="AG309" s="142">
        <f>+AG302*I_ACQUISTI!$G231</f>
        <v>343.84499999999974</v>
      </c>
      <c r="AH309" s="142">
        <f>+AH302*I_ACQUISTI!$G231</f>
        <v>343.84499999999974</v>
      </c>
      <c r="AI309" s="142">
        <f>+AI302*I_ACQUISTI!$G231</f>
        <v>343.84499999999974</v>
      </c>
      <c r="AJ309" s="142">
        <f>+AJ302*I_ACQUISTI!$G231</f>
        <v>343.84499999999974</v>
      </c>
      <c r="AK309" s="142">
        <f>+AK302*I_ACQUISTI!$G231</f>
        <v>343.84499999999974</v>
      </c>
      <c r="AL309" s="142">
        <f>+AL302*I_ACQUISTI!$G231</f>
        <v>343.84499999999974</v>
      </c>
      <c r="AM309" s="142">
        <f>+AM302*I_ACQUISTI!$G231</f>
        <v>343.84499999999974</v>
      </c>
    </row>
    <row r="310" spans="3:39" x14ac:dyDescent="0.25">
      <c r="C310" s="27" t="s">
        <v>187</v>
      </c>
      <c r="D310" s="142">
        <f>SUM(D306:D309)</f>
        <v>1375.379999999999</v>
      </c>
      <c r="E310" s="142">
        <f t="shared" ref="E310:AM310" si="57">SUM(E306:E309)</f>
        <v>1375.379999999999</v>
      </c>
      <c r="F310" s="142">
        <f t="shared" si="57"/>
        <v>1375.379999999999</v>
      </c>
      <c r="G310" s="142">
        <f t="shared" si="57"/>
        <v>1375.379999999999</v>
      </c>
      <c r="H310" s="142">
        <f t="shared" si="57"/>
        <v>1375.379999999999</v>
      </c>
      <c r="I310" s="142">
        <f t="shared" si="57"/>
        <v>1375.379999999999</v>
      </c>
      <c r="J310" s="142">
        <f t="shared" si="57"/>
        <v>1375.379999999999</v>
      </c>
      <c r="K310" s="142">
        <f t="shared" si="57"/>
        <v>1375.379999999999</v>
      </c>
      <c r="L310" s="142">
        <f t="shared" si="57"/>
        <v>1375.379999999999</v>
      </c>
      <c r="M310" s="142">
        <f t="shared" si="57"/>
        <v>1375.379999999999</v>
      </c>
      <c r="N310" s="142">
        <f t="shared" si="57"/>
        <v>1375.379999999999</v>
      </c>
      <c r="O310" s="142">
        <f t="shared" si="57"/>
        <v>1375.379999999999</v>
      </c>
      <c r="P310" s="142">
        <f t="shared" si="57"/>
        <v>1375.379999999999</v>
      </c>
      <c r="Q310" s="142">
        <f t="shared" si="57"/>
        <v>1375.379999999999</v>
      </c>
      <c r="R310" s="142">
        <f t="shared" si="57"/>
        <v>1375.379999999999</v>
      </c>
      <c r="S310" s="142">
        <f t="shared" si="57"/>
        <v>1375.379999999999</v>
      </c>
      <c r="T310" s="142">
        <f t="shared" si="57"/>
        <v>1375.379999999999</v>
      </c>
      <c r="U310" s="142">
        <f t="shared" si="57"/>
        <v>1375.379999999999</v>
      </c>
      <c r="V310" s="142">
        <f t="shared" si="57"/>
        <v>1375.379999999999</v>
      </c>
      <c r="W310" s="142">
        <f t="shared" si="57"/>
        <v>1375.379999999999</v>
      </c>
      <c r="X310" s="142">
        <f t="shared" si="57"/>
        <v>1375.379999999999</v>
      </c>
      <c r="Y310" s="142">
        <f t="shared" si="57"/>
        <v>1375.379999999999</v>
      </c>
      <c r="Z310" s="142">
        <f t="shared" si="57"/>
        <v>1375.379999999999</v>
      </c>
      <c r="AA310" s="142">
        <f t="shared" si="57"/>
        <v>1375.379999999999</v>
      </c>
      <c r="AB310" s="142">
        <f t="shared" si="57"/>
        <v>1375.379999999999</v>
      </c>
      <c r="AC310" s="142">
        <f t="shared" si="57"/>
        <v>1375.379999999999</v>
      </c>
      <c r="AD310" s="142">
        <f t="shared" si="57"/>
        <v>1375.379999999999</v>
      </c>
      <c r="AE310" s="142">
        <f t="shared" si="57"/>
        <v>1375.379999999999</v>
      </c>
      <c r="AF310" s="142">
        <f t="shared" si="57"/>
        <v>1375.379999999999</v>
      </c>
      <c r="AG310" s="142">
        <f t="shared" si="57"/>
        <v>1375.379999999999</v>
      </c>
      <c r="AH310" s="142">
        <f t="shared" si="57"/>
        <v>1375.379999999999</v>
      </c>
      <c r="AI310" s="142">
        <f t="shared" si="57"/>
        <v>1375.379999999999</v>
      </c>
      <c r="AJ310" s="142">
        <f t="shared" si="57"/>
        <v>1375.379999999999</v>
      </c>
      <c r="AK310" s="142">
        <f t="shared" si="57"/>
        <v>1375.379999999999</v>
      </c>
      <c r="AL310" s="142">
        <f t="shared" si="57"/>
        <v>1375.379999999999</v>
      </c>
      <c r="AM310" s="142">
        <f t="shared" si="57"/>
        <v>1375.379999999999</v>
      </c>
    </row>
    <row r="312" spans="3:39" x14ac:dyDescent="0.25">
      <c r="C312" s="27" t="s">
        <v>189</v>
      </c>
      <c r="D312" s="31">
        <f>+D305</f>
        <v>43861</v>
      </c>
      <c r="E312" s="31">
        <f t="shared" ref="E312:AM312" si="58">+E305</f>
        <v>43890</v>
      </c>
      <c r="F312" s="31">
        <f t="shared" si="58"/>
        <v>43921</v>
      </c>
      <c r="G312" s="31">
        <f t="shared" si="58"/>
        <v>43951</v>
      </c>
      <c r="H312" s="31">
        <f t="shared" si="58"/>
        <v>43982</v>
      </c>
      <c r="I312" s="31">
        <f t="shared" si="58"/>
        <v>44012</v>
      </c>
      <c r="J312" s="31">
        <f t="shared" si="58"/>
        <v>44043</v>
      </c>
      <c r="K312" s="31">
        <f t="shared" si="58"/>
        <v>44074</v>
      </c>
      <c r="L312" s="31">
        <f t="shared" si="58"/>
        <v>44104</v>
      </c>
      <c r="M312" s="31">
        <f t="shared" si="58"/>
        <v>44135</v>
      </c>
      <c r="N312" s="31">
        <f t="shared" si="58"/>
        <v>44165</v>
      </c>
      <c r="O312" s="31">
        <f t="shared" si="58"/>
        <v>44196</v>
      </c>
      <c r="P312" s="31">
        <f t="shared" si="58"/>
        <v>44227</v>
      </c>
      <c r="Q312" s="31">
        <f t="shared" si="58"/>
        <v>44255</v>
      </c>
      <c r="R312" s="31">
        <f t="shared" si="58"/>
        <v>44286</v>
      </c>
      <c r="S312" s="31">
        <f t="shared" si="58"/>
        <v>44316</v>
      </c>
      <c r="T312" s="31">
        <f t="shared" si="58"/>
        <v>44347</v>
      </c>
      <c r="U312" s="31">
        <f t="shared" si="58"/>
        <v>44377</v>
      </c>
      <c r="V312" s="31">
        <f t="shared" si="58"/>
        <v>44408</v>
      </c>
      <c r="W312" s="31">
        <f t="shared" si="58"/>
        <v>44439</v>
      </c>
      <c r="X312" s="31">
        <f t="shared" si="58"/>
        <v>44469</v>
      </c>
      <c r="Y312" s="31">
        <f t="shared" si="58"/>
        <v>44500</v>
      </c>
      <c r="Z312" s="31">
        <f t="shared" si="58"/>
        <v>44530</v>
      </c>
      <c r="AA312" s="31">
        <f t="shared" si="58"/>
        <v>44561</v>
      </c>
      <c r="AB312" s="31">
        <f t="shared" si="58"/>
        <v>44592</v>
      </c>
      <c r="AC312" s="31">
        <f t="shared" si="58"/>
        <v>44620</v>
      </c>
      <c r="AD312" s="31">
        <f t="shared" si="58"/>
        <v>44651</v>
      </c>
      <c r="AE312" s="31">
        <f t="shared" si="58"/>
        <v>44681</v>
      </c>
      <c r="AF312" s="31">
        <f t="shared" si="58"/>
        <v>44712</v>
      </c>
      <c r="AG312" s="31">
        <f t="shared" si="58"/>
        <v>44742</v>
      </c>
      <c r="AH312" s="31">
        <f t="shared" si="58"/>
        <v>44773</v>
      </c>
      <c r="AI312" s="31">
        <f t="shared" si="58"/>
        <v>44804</v>
      </c>
      <c r="AJ312" s="31">
        <f t="shared" si="58"/>
        <v>44834</v>
      </c>
      <c r="AK312" s="31">
        <f t="shared" si="58"/>
        <v>44865</v>
      </c>
      <c r="AL312" s="31">
        <f t="shared" si="58"/>
        <v>44895</v>
      </c>
      <c r="AM312" s="31">
        <f t="shared" si="58"/>
        <v>44926</v>
      </c>
    </row>
    <row r="313" spans="3:39" x14ac:dyDescent="0.25">
      <c r="C313" s="28" t="str">
        <f>+C306</f>
        <v>FORNITORE 1</v>
      </c>
      <c r="D313" s="143">
        <f>+IF(I_ACQUISTI!F$228=0,M_ACQUISTI!D299+M_ACQUISTI!D306,0)</f>
        <v>0</v>
      </c>
      <c r="E313" s="143">
        <f>+IF(I_ACQUISTI!$F228=0,M_ACQUISTI!E299+M_ACQUISTI!E306,IF(I_ACQUISTI!$F228=30,D299+D306,0))</f>
        <v>4538.7539999999963</v>
      </c>
      <c r="F313" s="143">
        <f>+IF(I_ACQUISTI!$F228=0,M_ACQUISTI!F299+M_ACQUISTI!F306,IF(I_ACQUISTI!$F228=30,E299+E306,IF(I_ACQUISTI!$F228=60,D299+D306,0)))</f>
        <v>4538.7539999999963</v>
      </c>
      <c r="G313" s="143">
        <f>+IF(I_ACQUISTI!F$228=0,M_ACQUISTI!G299+M_ACQUISTI!G306,IF(I_ACQUISTI!F$228=30,F299+F306,IF(I_ACQUISTI!$F228=60,E299+E306,IF(I_ACQUISTI!$F228=90,D299+D306,0))))</f>
        <v>4538.7539999999963</v>
      </c>
      <c r="H313" s="143">
        <f>+IF(I_ACQUISTI!$F228=0,M_ACQUISTI!H299+M_ACQUISTI!H306,IF(I_ACQUISTI!$F228=30,G299+G306,IF(I_ACQUISTI!$F228=60,F299+F306,IF(I_ACQUISTI!$F228=90,E299+E306,D299+D306))))</f>
        <v>4538.7539999999963</v>
      </c>
      <c r="I313" s="143">
        <f>+IF(I_ACQUISTI!$F354=0,M_ACQUISTI!I299+M_ACQUISTI!I306,IF(I_ACQUISTI!$F354=30,H299+H306,IF(I_ACQUISTI!$F354=60,G299+G306,IF(I_ACQUISTI!$F354=90,F299+F306,E299+E306))))</f>
        <v>4538.7539999999963</v>
      </c>
      <c r="J313" s="143">
        <f>+IF(I_ACQUISTI!$F354=0,M_ACQUISTI!J299+M_ACQUISTI!J306,IF(I_ACQUISTI!$F354=30,I299+I306,IF(I_ACQUISTI!$F354=60,H299+H306,IF(I_ACQUISTI!$F354=90,G299+G306,F299+F306))))</f>
        <v>4538.7539999999963</v>
      </c>
      <c r="K313" s="143">
        <f>+IF(I_ACQUISTI!$F354=0,M_ACQUISTI!K299+M_ACQUISTI!K306,IF(I_ACQUISTI!$F354=30,J299+J306,IF(I_ACQUISTI!$F354=60,I299+I306,IF(I_ACQUISTI!$F354=90,H299+H306,G299+G306))))</f>
        <v>4538.7539999999963</v>
      </c>
      <c r="L313" s="143">
        <f>+IF(I_ACQUISTI!$F354=0,M_ACQUISTI!L299+M_ACQUISTI!L306,IF(I_ACQUISTI!$F354=30,K299+K306,IF(I_ACQUISTI!$F354=60,J299+J306,IF(I_ACQUISTI!$F354=90,I299+I306,H299+H306))))</f>
        <v>4538.7539999999963</v>
      </c>
      <c r="M313" s="143">
        <f>+IF(I_ACQUISTI!$F354=0,M_ACQUISTI!M299+M_ACQUISTI!M306,IF(I_ACQUISTI!$F354=30,L299+L306,IF(I_ACQUISTI!$F354=60,K299+K306,IF(I_ACQUISTI!$F354=90,J299+J306,I299+I306))))</f>
        <v>4538.7539999999963</v>
      </c>
      <c r="N313" s="143">
        <f>+IF(I_ACQUISTI!$F354=0,M_ACQUISTI!N299+M_ACQUISTI!N306,IF(I_ACQUISTI!$F354=30,M299+M306,IF(I_ACQUISTI!$F354=60,L299+L306,IF(I_ACQUISTI!$F354=90,K299+K306,J299+J306))))</f>
        <v>4538.7539999999963</v>
      </c>
      <c r="O313" s="143">
        <f>+IF(I_ACQUISTI!$F354=0,M_ACQUISTI!O299+M_ACQUISTI!O306,IF(I_ACQUISTI!$F354=30,N299+N306,IF(I_ACQUISTI!$F354=60,M299+M306,IF(I_ACQUISTI!$F354=90,L299+L306,K299+K306))))</f>
        <v>4538.7539999999963</v>
      </c>
      <c r="P313" s="143">
        <f>+IF(I_ACQUISTI!$F354=0,M_ACQUISTI!P299+M_ACQUISTI!P306,IF(I_ACQUISTI!$F354=30,O299+O306,IF(I_ACQUISTI!$F354=60,N299+N306,IF(I_ACQUISTI!$F354=90,M299+M306,L299+L306))))</f>
        <v>4538.7539999999963</v>
      </c>
      <c r="Q313" s="143">
        <f>+IF(I_ACQUISTI!$F354=0,M_ACQUISTI!Q299+M_ACQUISTI!Q306,IF(I_ACQUISTI!$F354=30,P299+P306,IF(I_ACQUISTI!$F354=60,O299+O306,IF(I_ACQUISTI!$F354=90,N299+N306,M299+M306))))</f>
        <v>4538.7539999999963</v>
      </c>
      <c r="R313" s="143">
        <f>+IF(I_ACQUISTI!$F354=0,M_ACQUISTI!R299+M_ACQUISTI!R306,IF(I_ACQUISTI!$F354=30,Q299+Q306,IF(I_ACQUISTI!$F354=60,P299+P306,IF(I_ACQUISTI!$F354=90,O299+O306,N299+N306))))</f>
        <v>4538.7539999999963</v>
      </c>
      <c r="S313" s="143">
        <f>+IF(I_ACQUISTI!$F354=0,M_ACQUISTI!S299+M_ACQUISTI!S306,IF(I_ACQUISTI!$F354=30,R299+R306,IF(I_ACQUISTI!$F354=60,Q299+Q306,IF(I_ACQUISTI!$F354=90,P299+P306,O299+O306))))</f>
        <v>4538.7539999999963</v>
      </c>
      <c r="T313" s="143">
        <f>+IF(I_ACQUISTI!$F354=0,M_ACQUISTI!T299+M_ACQUISTI!T306,IF(I_ACQUISTI!$F354=30,S299+S306,IF(I_ACQUISTI!$F354=60,R299+R306,IF(I_ACQUISTI!$F354=90,Q299+Q306,P299+P306))))</f>
        <v>4538.7539999999963</v>
      </c>
      <c r="U313" s="143">
        <f>+IF(I_ACQUISTI!$F354=0,M_ACQUISTI!U299+M_ACQUISTI!U306,IF(I_ACQUISTI!$F354=30,T299+T306,IF(I_ACQUISTI!$F354=60,S299+S306,IF(I_ACQUISTI!$F354=90,R299+R306,Q299+Q306))))</f>
        <v>4538.7539999999963</v>
      </c>
      <c r="V313" s="143">
        <f>+IF(I_ACQUISTI!$F354=0,M_ACQUISTI!V299+M_ACQUISTI!V306,IF(I_ACQUISTI!$F354=30,U299+U306,IF(I_ACQUISTI!$F354=60,T299+T306,IF(I_ACQUISTI!$F354=90,S299+S306,R299+R306))))</f>
        <v>4538.7539999999963</v>
      </c>
      <c r="W313" s="143">
        <f>+IF(I_ACQUISTI!$F354=0,M_ACQUISTI!W299+M_ACQUISTI!W306,IF(I_ACQUISTI!$F354=30,V299+V306,IF(I_ACQUISTI!$F354=60,U299+U306,IF(I_ACQUISTI!$F354=90,T299+T306,S299+S306))))</f>
        <v>4538.7539999999963</v>
      </c>
      <c r="X313" s="143">
        <f>+IF(I_ACQUISTI!$F354=0,M_ACQUISTI!X299+M_ACQUISTI!X306,IF(I_ACQUISTI!$F354=30,W299+W306,IF(I_ACQUISTI!$F354=60,V299+V306,IF(I_ACQUISTI!$F354=90,U299+U306,T299+T306))))</f>
        <v>4538.7539999999963</v>
      </c>
      <c r="Y313" s="143">
        <f>+IF(I_ACQUISTI!$F354=0,M_ACQUISTI!Y299+M_ACQUISTI!Y306,IF(I_ACQUISTI!$F354=30,X299+X306,IF(I_ACQUISTI!$F354=60,W299+W306,IF(I_ACQUISTI!$F354=90,V299+V306,U299+U306))))</f>
        <v>4538.7539999999963</v>
      </c>
      <c r="Z313" s="143">
        <f>+IF(I_ACQUISTI!$F354=0,M_ACQUISTI!Z299+M_ACQUISTI!Z306,IF(I_ACQUISTI!$F354=30,Y299+Y306,IF(I_ACQUISTI!$F354=60,X299+X306,IF(I_ACQUISTI!$F354=90,W299+W306,V299+V306))))</f>
        <v>4538.7539999999963</v>
      </c>
      <c r="AA313" s="143">
        <f>+IF(I_ACQUISTI!$F354=0,M_ACQUISTI!AA299+M_ACQUISTI!AA306,IF(I_ACQUISTI!$F354=30,Z299+Z306,IF(I_ACQUISTI!$F354=60,Y299+Y306,IF(I_ACQUISTI!$F354=90,X299+X306,W299+W306))))</f>
        <v>4538.7539999999963</v>
      </c>
      <c r="AB313" s="143">
        <f>+IF(I_ACQUISTI!$F354=0,M_ACQUISTI!AB299+M_ACQUISTI!AB306,IF(I_ACQUISTI!$F354=30,AA299+AA306,IF(I_ACQUISTI!$F354=60,Z299+Z306,IF(I_ACQUISTI!$F354=90,Y299+Y306,X299+X306))))</f>
        <v>4538.7539999999963</v>
      </c>
      <c r="AC313" s="143">
        <f>+IF(I_ACQUISTI!$F354=0,M_ACQUISTI!AC299+M_ACQUISTI!AC306,IF(I_ACQUISTI!$F354=30,AB299+AB306,IF(I_ACQUISTI!$F354=60,AA299+AA306,IF(I_ACQUISTI!$F354=90,Z299+Z306,Y299+Y306))))</f>
        <v>4538.7539999999963</v>
      </c>
      <c r="AD313" s="143">
        <f>+IF(I_ACQUISTI!$F354=0,M_ACQUISTI!AD299+M_ACQUISTI!AD306,IF(I_ACQUISTI!$F354=30,AC299+AC306,IF(I_ACQUISTI!$F354=60,AB299+AB306,IF(I_ACQUISTI!$F354=90,AA299+AA306,Z299+Z306))))</f>
        <v>4538.7539999999963</v>
      </c>
      <c r="AE313" s="143">
        <f>+IF(I_ACQUISTI!$F354=0,M_ACQUISTI!AE299+M_ACQUISTI!AE306,IF(I_ACQUISTI!$F354=30,AD299+AD306,IF(I_ACQUISTI!$F354=60,AC299+AC306,IF(I_ACQUISTI!$F354=90,AB299+AB306,AA299+AA306))))</f>
        <v>4538.7539999999963</v>
      </c>
      <c r="AF313" s="143">
        <f>+IF(I_ACQUISTI!$F354=0,M_ACQUISTI!AF299+M_ACQUISTI!AF306,IF(I_ACQUISTI!$F354=30,AE299+AE306,IF(I_ACQUISTI!$F354=60,AD299+AD306,IF(I_ACQUISTI!$F354=90,AC299+AC306,AB299+AB306))))</f>
        <v>4538.7539999999963</v>
      </c>
      <c r="AG313" s="143">
        <f>+IF(I_ACQUISTI!$F354=0,M_ACQUISTI!AG299+M_ACQUISTI!AG306,IF(I_ACQUISTI!$F354=30,AF299+AF306,IF(I_ACQUISTI!$F354=60,AE299+AE306,IF(I_ACQUISTI!$F354=90,AD299+AD306,AC299+AC306))))</f>
        <v>4538.7539999999963</v>
      </c>
      <c r="AH313" s="143">
        <f>+IF(I_ACQUISTI!$F354=0,M_ACQUISTI!AH299+M_ACQUISTI!AH306,IF(I_ACQUISTI!$F354=30,AG299+AG306,IF(I_ACQUISTI!$F354=60,AF299+AF306,IF(I_ACQUISTI!$F354=90,AE299+AE306,AD299+AD306))))</f>
        <v>4538.7539999999963</v>
      </c>
      <c r="AI313" s="143">
        <f>+IF(I_ACQUISTI!$F354=0,M_ACQUISTI!AI299+M_ACQUISTI!AI306,IF(I_ACQUISTI!$F354=30,AH299+AH306,IF(I_ACQUISTI!$F354=60,AG299+AG306,IF(I_ACQUISTI!$F354=90,AF299+AF306,AE299+AE306))))</f>
        <v>4538.7539999999963</v>
      </c>
      <c r="AJ313" s="143">
        <f>+IF(I_ACQUISTI!$F354=0,M_ACQUISTI!AJ299+M_ACQUISTI!AJ306,IF(I_ACQUISTI!$F354=30,AI299+AI306,IF(I_ACQUISTI!$F354=60,AH299+AH306,IF(I_ACQUISTI!$F354=90,AG299+AG306,AF299+AF306))))</f>
        <v>4538.7539999999963</v>
      </c>
      <c r="AK313" s="143">
        <f>+IF(I_ACQUISTI!$F354=0,M_ACQUISTI!AK299+M_ACQUISTI!AK306,IF(I_ACQUISTI!$F354=30,AJ299+AJ306,IF(I_ACQUISTI!$F354=60,AI299+AI306,IF(I_ACQUISTI!$F354=90,AH299+AH306,AG299+AG306))))</f>
        <v>4538.7539999999963</v>
      </c>
      <c r="AL313" s="143">
        <f>+IF(I_ACQUISTI!$F354=0,M_ACQUISTI!AL299+M_ACQUISTI!AL306,IF(I_ACQUISTI!$F354=30,AK299+AK306,IF(I_ACQUISTI!$F354=60,AJ299+AJ306,IF(I_ACQUISTI!$F354=90,AI299+AI306,AH299+AH306))))</f>
        <v>4538.7539999999963</v>
      </c>
      <c r="AM313" s="143">
        <f>+IF(I_ACQUISTI!$F354=0,M_ACQUISTI!AM299+M_ACQUISTI!AM306,IF(I_ACQUISTI!$F354=30,AL299+AL306,IF(I_ACQUISTI!$F354=60,AK299+AK306,IF(I_ACQUISTI!$F354=90,AJ299+AJ306,AI299+AI306))))</f>
        <v>4538.7539999999963</v>
      </c>
    </row>
    <row r="314" spans="3:39" x14ac:dyDescent="0.25">
      <c r="C314" s="28" t="str">
        <f>+C307</f>
        <v>FORNITORE 2</v>
      </c>
      <c r="D314" s="143">
        <f>+IF(I_ACQUISTI!F$229=0,M_ACQUISTI!D300+M_ACQUISTI!D307,0)</f>
        <v>0</v>
      </c>
      <c r="E314" s="143">
        <f>+IF(I_ACQUISTI!$F229=0,M_ACQUISTI!E300+M_ACQUISTI!E307,IF(I_ACQUISTI!$F229=30,D300+D307,0))</f>
        <v>0</v>
      </c>
      <c r="F314" s="143">
        <f>+IF(I_ACQUISTI!$F229=0,M_ACQUISTI!F300+M_ACQUISTI!F307,IF(I_ACQUISTI!$F229=30,E300+E307,IF(I_ACQUISTI!$F229=60,D300+D307,0)))</f>
        <v>3782.2949999999969</v>
      </c>
      <c r="G314" s="143">
        <f>+IF(I_ACQUISTI!F$228=0,M_ACQUISTI!G300+M_ACQUISTI!G307,IF(I_ACQUISTI!F$228=30,F300+F307,IF(I_ACQUISTI!$F229=60,E300+E307,IF(I_ACQUISTI!$F229=90,D300+D307,0))))</f>
        <v>3782.2949999999969</v>
      </c>
      <c r="H314" s="143">
        <f>+IF(I_ACQUISTI!$F229=0,M_ACQUISTI!H300+M_ACQUISTI!H307,IF(I_ACQUISTI!$F229=30,G300+G307,IF(I_ACQUISTI!$F229=60,F300+F307,IF(I_ACQUISTI!$F229=90,E300+E307,D300+D307))))</f>
        <v>3782.2949999999969</v>
      </c>
      <c r="I314" s="143">
        <f>+IF(I_ACQUISTI!$F355=0,M_ACQUISTI!I300+M_ACQUISTI!I307,IF(I_ACQUISTI!$F355=30,H300+H307,IF(I_ACQUISTI!$F355=60,G300+G307,IF(I_ACQUISTI!$F355=90,F300+F307,E300+E307))))</f>
        <v>3782.2949999999969</v>
      </c>
      <c r="J314" s="143">
        <f>+IF(I_ACQUISTI!$F355=0,M_ACQUISTI!J300+M_ACQUISTI!J307,IF(I_ACQUISTI!$F355=30,I300+I307,IF(I_ACQUISTI!$F355=60,H300+H307,IF(I_ACQUISTI!$F355=90,G300+G307,F300+F307))))</f>
        <v>3782.2949999999969</v>
      </c>
      <c r="K314" s="143">
        <f>+IF(I_ACQUISTI!$F355=0,M_ACQUISTI!K300+M_ACQUISTI!K307,IF(I_ACQUISTI!$F355=30,J300+J307,IF(I_ACQUISTI!$F355=60,I300+I307,IF(I_ACQUISTI!$F355=90,H300+H307,G300+G307))))</f>
        <v>3782.2949999999969</v>
      </c>
      <c r="L314" s="143">
        <f>+IF(I_ACQUISTI!$F355=0,M_ACQUISTI!L300+M_ACQUISTI!L307,IF(I_ACQUISTI!$F355=30,K300+K307,IF(I_ACQUISTI!$F355=60,J300+J307,IF(I_ACQUISTI!$F355=90,I300+I307,H300+H307))))</f>
        <v>3782.2949999999969</v>
      </c>
      <c r="M314" s="143">
        <f>+IF(I_ACQUISTI!$F355=0,M_ACQUISTI!M300+M_ACQUISTI!M307,IF(I_ACQUISTI!$F355=30,L300+L307,IF(I_ACQUISTI!$F355=60,K300+K307,IF(I_ACQUISTI!$F355=90,J300+J307,I300+I307))))</f>
        <v>3782.2949999999969</v>
      </c>
      <c r="N314" s="143">
        <f>+IF(I_ACQUISTI!$F355=0,M_ACQUISTI!N300+M_ACQUISTI!N307,IF(I_ACQUISTI!$F355=30,M300+M307,IF(I_ACQUISTI!$F355=60,L300+L307,IF(I_ACQUISTI!$F355=90,K300+K307,J300+J307))))</f>
        <v>3782.2949999999969</v>
      </c>
      <c r="O314" s="143">
        <f>+IF(I_ACQUISTI!$F355=0,M_ACQUISTI!O300+M_ACQUISTI!O307,IF(I_ACQUISTI!$F355=30,N300+N307,IF(I_ACQUISTI!$F355=60,M300+M307,IF(I_ACQUISTI!$F355=90,L300+L307,K300+K307))))</f>
        <v>3782.2949999999969</v>
      </c>
      <c r="P314" s="143">
        <f>+IF(I_ACQUISTI!$F355=0,M_ACQUISTI!P300+M_ACQUISTI!P307,IF(I_ACQUISTI!$F355=30,O300+O307,IF(I_ACQUISTI!$F355=60,N300+N307,IF(I_ACQUISTI!$F355=90,M300+M307,L300+L307))))</f>
        <v>3782.2949999999969</v>
      </c>
      <c r="Q314" s="143">
        <f>+IF(I_ACQUISTI!$F355=0,M_ACQUISTI!Q300+M_ACQUISTI!Q307,IF(I_ACQUISTI!$F355=30,P300+P307,IF(I_ACQUISTI!$F355=60,O300+O307,IF(I_ACQUISTI!$F355=90,N300+N307,M300+M307))))</f>
        <v>3782.2949999999969</v>
      </c>
      <c r="R314" s="143">
        <f>+IF(I_ACQUISTI!$F355=0,M_ACQUISTI!R300+M_ACQUISTI!R307,IF(I_ACQUISTI!$F355=30,Q300+Q307,IF(I_ACQUISTI!$F355=60,P300+P307,IF(I_ACQUISTI!$F355=90,O300+O307,N300+N307))))</f>
        <v>3782.2949999999969</v>
      </c>
      <c r="S314" s="143">
        <f>+IF(I_ACQUISTI!$F355=0,M_ACQUISTI!S300+M_ACQUISTI!S307,IF(I_ACQUISTI!$F355=30,R300+R307,IF(I_ACQUISTI!$F355=60,Q300+Q307,IF(I_ACQUISTI!$F355=90,P300+P307,O300+O307))))</f>
        <v>3782.2949999999969</v>
      </c>
      <c r="T314" s="143">
        <f>+IF(I_ACQUISTI!$F355=0,M_ACQUISTI!T300+M_ACQUISTI!T307,IF(I_ACQUISTI!$F355=30,S300+S307,IF(I_ACQUISTI!$F355=60,R300+R307,IF(I_ACQUISTI!$F355=90,Q300+Q307,P300+P307))))</f>
        <v>3782.2949999999969</v>
      </c>
      <c r="U314" s="143">
        <f>+IF(I_ACQUISTI!$F355=0,M_ACQUISTI!U300+M_ACQUISTI!U307,IF(I_ACQUISTI!$F355=30,T300+T307,IF(I_ACQUISTI!$F355=60,S300+S307,IF(I_ACQUISTI!$F355=90,R300+R307,Q300+Q307))))</f>
        <v>3782.2949999999969</v>
      </c>
      <c r="V314" s="143">
        <f>+IF(I_ACQUISTI!$F355=0,M_ACQUISTI!V300+M_ACQUISTI!V307,IF(I_ACQUISTI!$F355=30,U300+U307,IF(I_ACQUISTI!$F355=60,T300+T307,IF(I_ACQUISTI!$F355=90,S300+S307,R300+R307))))</f>
        <v>3782.2949999999969</v>
      </c>
      <c r="W314" s="143">
        <f>+IF(I_ACQUISTI!$F355=0,M_ACQUISTI!W300+M_ACQUISTI!W307,IF(I_ACQUISTI!$F355=30,V300+V307,IF(I_ACQUISTI!$F355=60,U300+U307,IF(I_ACQUISTI!$F355=90,T300+T307,S300+S307))))</f>
        <v>3782.2949999999969</v>
      </c>
      <c r="X314" s="143">
        <f>+IF(I_ACQUISTI!$F355=0,M_ACQUISTI!X300+M_ACQUISTI!X307,IF(I_ACQUISTI!$F355=30,W300+W307,IF(I_ACQUISTI!$F355=60,V300+V307,IF(I_ACQUISTI!$F355=90,U300+U307,T300+T307))))</f>
        <v>3782.2949999999969</v>
      </c>
      <c r="Y314" s="143">
        <f>+IF(I_ACQUISTI!$F355=0,M_ACQUISTI!Y300+M_ACQUISTI!Y307,IF(I_ACQUISTI!$F355=30,X300+X307,IF(I_ACQUISTI!$F355=60,W300+W307,IF(I_ACQUISTI!$F355=90,V300+V307,U300+U307))))</f>
        <v>3782.2949999999969</v>
      </c>
      <c r="Z314" s="143">
        <f>+IF(I_ACQUISTI!$F355=0,M_ACQUISTI!Z300+M_ACQUISTI!Z307,IF(I_ACQUISTI!$F355=30,Y300+Y307,IF(I_ACQUISTI!$F355=60,X300+X307,IF(I_ACQUISTI!$F355=90,W300+W307,V300+V307))))</f>
        <v>3782.2949999999969</v>
      </c>
      <c r="AA314" s="143">
        <f>+IF(I_ACQUISTI!$F355=0,M_ACQUISTI!AA300+M_ACQUISTI!AA307,IF(I_ACQUISTI!$F355=30,Z300+Z307,IF(I_ACQUISTI!$F355=60,Y300+Y307,IF(I_ACQUISTI!$F355=90,X300+X307,W300+W307))))</f>
        <v>3782.2949999999969</v>
      </c>
      <c r="AB314" s="143">
        <f>+IF(I_ACQUISTI!$F355=0,M_ACQUISTI!AB300+M_ACQUISTI!AB307,IF(I_ACQUISTI!$F355=30,AA300+AA307,IF(I_ACQUISTI!$F355=60,Z300+Z307,IF(I_ACQUISTI!$F355=90,Y300+Y307,X300+X307))))</f>
        <v>3782.2949999999969</v>
      </c>
      <c r="AC314" s="143">
        <f>+IF(I_ACQUISTI!$F355=0,M_ACQUISTI!AC300+M_ACQUISTI!AC307,IF(I_ACQUISTI!$F355=30,AB300+AB307,IF(I_ACQUISTI!$F355=60,AA300+AA307,IF(I_ACQUISTI!$F355=90,Z300+Z307,Y300+Y307))))</f>
        <v>3782.2949999999969</v>
      </c>
      <c r="AD314" s="143">
        <f>+IF(I_ACQUISTI!$F355=0,M_ACQUISTI!AD300+M_ACQUISTI!AD307,IF(I_ACQUISTI!$F355=30,AC300+AC307,IF(I_ACQUISTI!$F355=60,AB300+AB307,IF(I_ACQUISTI!$F355=90,AA300+AA307,Z300+Z307))))</f>
        <v>3782.2949999999969</v>
      </c>
      <c r="AE314" s="143">
        <f>+IF(I_ACQUISTI!$F355=0,M_ACQUISTI!AE300+M_ACQUISTI!AE307,IF(I_ACQUISTI!$F355=30,AD300+AD307,IF(I_ACQUISTI!$F355=60,AC300+AC307,IF(I_ACQUISTI!$F355=90,AB300+AB307,AA300+AA307))))</f>
        <v>3782.2949999999969</v>
      </c>
      <c r="AF314" s="143">
        <f>+IF(I_ACQUISTI!$F355=0,M_ACQUISTI!AF300+M_ACQUISTI!AF307,IF(I_ACQUISTI!$F355=30,AE300+AE307,IF(I_ACQUISTI!$F355=60,AD300+AD307,IF(I_ACQUISTI!$F355=90,AC300+AC307,AB300+AB307))))</f>
        <v>3782.2949999999969</v>
      </c>
      <c r="AG314" s="143">
        <f>+IF(I_ACQUISTI!$F355=0,M_ACQUISTI!AG300+M_ACQUISTI!AG307,IF(I_ACQUISTI!$F355=30,AF300+AF307,IF(I_ACQUISTI!$F355=60,AE300+AE307,IF(I_ACQUISTI!$F355=90,AD300+AD307,AC300+AC307))))</f>
        <v>3782.2949999999969</v>
      </c>
      <c r="AH314" s="143">
        <f>+IF(I_ACQUISTI!$F355=0,M_ACQUISTI!AH300+M_ACQUISTI!AH307,IF(I_ACQUISTI!$F355=30,AG300+AG307,IF(I_ACQUISTI!$F355=60,AF300+AF307,IF(I_ACQUISTI!$F355=90,AE300+AE307,AD300+AD307))))</f>
        <v>3782.2949999999969</v>
      </c>
      <c r="AI314" s="143">
        <f>+IF(I_ACQUISTI!$F355=0,M_ACQUISTI!AI300+M_ACQUISTI!AI307,IF(I_ACQUISTI!$F355=30,AH300+AH307,IF(I_ACQUISTI!$F355=60,AG300+AG307,IF(I_ACQUISTI!$F355=90,AF300+AF307,AE300+AE307))))</f>
        <v>3782.2949999999969</v>
      </c>
      <c r="AJ314" s="143">
        <f>+IF(I_ACQUISTI!$F355=0,M_ACQUISTI!AJ300+M_ACQUISTI!AJ307,IF(I_ACQUISTI!$F355=30,AI300+AI307,IF(I_ACQUISTI!$F355=60,AH300+AH307,IF(I_ACQUISTI!$F355=90,AG300+AG307,AF300+AF307))))</f>
        <v>3782.2949999999969</v>
      </c>
      <c r="AK314" s="143">
        <f>+IF(I_ACQUISTI!$F355=0,M_ACQUISTI!AK300+M_ACQUISTI!AK307,IF(I_ACQUISTI!$F355=30,AJ300+AJ307,IF(I_ACQUISTI!$F355=60,AI300+AI307,IF(I_ACQUISTI!$F355=90,AH300+AH307,AG300+AG307))))</f>
        <v>3782.2949999999969</v>
      </c>
      <c r="AL314" s="143">
        <f>+IF(I_ACQUISTI!$F355=0,M_ACQUISTI!AL300+M_ACQUISTI!AL307,IF(I_ACQUISTI!$F355=30,AK300+AK307,IF(I_ACQUISTI!$F355=60,AJ300+AJ307,IF(I_ACQUISTI!$F355=90,AI300+AI307,AH300+AH307))))</f>
        <v>3782.2949999999969</v>
      </c>
      <c r="AM314" s="143">
        <f>+IF(I_ACQUISTI!$F355=0,M_ACQUISTI!AM300+M_ACQUISTI!AM307,IF(I_ACQUISTI!$F355=30,AL300+AL307,IF(I_ACQUISTI!$F355=60,AK300+AK307,IF(I_ACQUISTI!$F355=90,AJ300+AJ307,AI300+AI307))))</f>
        <v>3782.2949999999969</v>
      </c>
    </row>
    <row r="315" spans="3:39" x14ac:dyDescent="0.25">
      <c r="C315" s="28" t="str">
        <f t="shared" ref="C315:C316" si="59">+C308</f>
        <v>FORNITORE 3</v>
      </c>
      <c r="D315" s="143">
        <f>+IF(I_ACQUISTI!$F230=0,M_ACQUISTI!D301+M_ACQUISTI!D308,0)</f>
        <v>0</v>
      </c>
      <c r="E315" s="143">
        <f>+IF(I_ACQUISTI!$F230=0,M_ACQUISTI!E301+M_ACQUISTI!E308,IF(I_ACQUISTI!$F230=30,D301+D308,0))</f>
        <v>0</v>
      </c>
      <c r="F315" s="143">
        <f>+IF(I_ACQUISTI!$F230=0,M_ACQUISTI!F301+M_ACQUISTI!F308,IF(I_ACQUISTI!$F230=30,E301+E308,IF(I_ACQUISTI!$F230=60,D301+D308,0)))</f>
        <v>0</v>
      </c>
      <c r="G315" s="143">
        <f>+IF(I_ACQUISTI!F$228=0,M_ACQUISTI!G301+M_ACQUISTI!G308,IF(I_ACQUISTI!F$228=30,F301+F308,IF(I_ACQUISTI!$F230=60,E301+E308,IF(I_ACQUISTI!$F230=90,D301+D308,0))))</f>
        <v>3025.8359999999975</v>
      </c>
      <c r="H315" s="143">
        <f>+IF(I_ACQUISTI!$F230=0,M_ACQUISTI!H301+M_ACQUISTI!H308,IF(I_ACQUISTI!$F230=30,G301+G308,IF(I_ACQUISTI!$F230=60,F301+F308,IF(I_ACQUISTI!$F230=90,E301+E308,D301+D308))))</f>
        <v>3025.8359999999975</v>
      </c>
      <c r="I315" s="143">
        <f>+IF(I_ACQUISTI!$F356=0,M_ACQUISTI!I301+M_ACQUISTI!I308,IF(I_ACQUISTI!$F356=30,H301+H308,IF(I_ACQUISTI!$F356=60,G301+G308,IF(I_ACQUISTI!$F356=90,F301+F308,E301+E308))))</f>
        <v>3025.8359999999975</v>
      </c>
      <c r="J315" s="143">
        <f>+IF(I_ACQUISTI!$F356=0,M_ACQUISTI!J301+M_ACQUISTI!J308,IF(I_ACQUISTI!$F356=30,I301+I308,IF(I_ACQUISTI!$F356=60,H301+H308,IF(I_ACQUISTI!$F356=90,G301+G308,F301+F308))))</f>
        <v>3025.8359999999975</v>
      </c>
      <c r="K315" s="143">
        <f>+IF(I_ACQUISTI!$F356=0,M_ACQUISTI!K301+M_ACQUISTI!K308,IF(I_ACQUISTI!$F356=30,J301+J308,IF(I_ACQUISTI!$F356=60,I301+I308,IF(I_ACQUISTI!$F356=90,H301+H308,G301+G308))))</f>
        <v>3025.8359999999975</v>
      </c>
      <c r="L315" s="143">
        <f>+IF(I_ACQUISTI!$F356=0,M_ACQUISTI!L301+M_ACQUISTI!L308,IF(I_ACQUISTI!$F356=30,K301+K308,IF(I_ACQUISTI!$F356=60,J301+J308,IF(I_ACQUISTI!$F356=90,I301+I308,H301+H308))))</f>
        <v>3025.8359999999975</v>
      </c>
      <c r="M315" s="143">
        <f>+IF(I_ACQUISTI!$F356=0,M_ACQUISTI!M301+M_ACQUISTI!M308,IF(I_ACQUISTI!$F356=30,L301+L308,IF(I_ACQUISTI!$F356=60,K301+K308,IF(I_ACQUISTI!$F356=90,J301+J308,I301+I308))))</f>
        <v>3025.8359999999975</v>
      </c>
      <c r="N315" s="143">
        <f>+IF(I_ACQUISTI!$F356=0,M_ACQUISTI!N301+M_ACQUISTI!N308,IF(I_ACQUISTI!$F356=30,M301+M308,IF(I_ACQUISTI!$F356=60,L301+L308,IF(I_ACQUISTI!$F356=90,K301+K308,J301+J308))))</f>
        <v>3025.8359999999975</v>
      </c>
      <c r="O315" s="143">
        <f>+IF(I_ACQUISTI!$F356=0,M_ACQUISTI!O301+M_ACQUISTI!O308,IF(I_ACQUISTI!$F356=30,N301+N308,IF(I_ACQUISTI!$F356=60,M301+M308,IF(I_ACQUISTI!$F356=90,L301+L308,K301+K308))))</f>
        <v>3025.8359999999975</v>
      </c>
      <c r="P315" s="143">
        <f>+IF(I_ACQUISTI!$F356=0,M_ACQUISTI!P301+M_ACQUISTI!P308,IF(I_ACQUISTI!$F356=30,O301+O308,IF(I_ACQUISTI!$F356=60,N301+N308,IF(I_ACQUISTI!$F356=90,M301+M308,L301+L308))))</f>
        <v>3025.8359999999975</v>
      </c>
      <c r="Q315" s="143">
        <f>+IF(I_ACQUISTI!$F356=0,M_ACQUISTI!Q301+M_ACQUISTI!Q308,IF(I_ACQUISTI!$F356=30,P301+P308,IF(I_ACQUISTI!$F356=60,O301+O308,IF(I_ACQUISTI!$F356=90,N301+N308,M301+M308))))</f>
        <v>3025.8359999999975</v>
      </c>
      <c r="R315" s="143">
        <f>+IF(I_ACQUISTI!$F356=0,M_ACQUISTI!R301+M_ACQUISTI!R308,IF(I_ACQUISTI!$F356=30,Q301+Q308,IF(I_ACQUISTI!$F356=60,P301+P308,IF(I_ACQUISTI!$F356=90,O301+O308,N301+N308))))</f>
        <v>3025.8359999999975</v>
      </c>
      <c r="S315" s="143">
        <f>+IF(I_ACQUISTI!$F356=0,M_ACQUISTI!S301+M_ACQUISTI!S308,IF(I_ACQUISTI!$F356=30,R301+R308,IF(I_ACQUISTI!$F356=60,Q301+Q308,IF(I_ACQUISTI!$F356=90,P301+P308,O301+O308))))</f>
        <v>3025.8359999999975</v>
      </c>
      <c r="T315" s="143">
        <f>+IF(I_ACQUISTI!$F356=0,M_ACQUISTI!T301+M_ACQUISTI!T308,IF(I_ACQUISTI!$F356=30,S301+S308,IF(I_ACQUISTI!$F356=60,R301+R308,IF(I_ACQUISTI!$F356=90,Q301+Q308,P301+P308))))</f>
        <v>3025.8359999999975</v>
      </c>
      <c r="U315" s="143">
        <f>+IF(I_ACQUISTI!$F356=0,M_ACQUISTI!U301+M_ACQUISTI!U308,IF(I_ACQUISTI!$F356=30,T301+T308,IF(I_ACQUISTI!$F356=60,S301+S308,IF(I_ACQUISTI!$F356=90,R301+R308,Q301+Q308))))</f>
        <v>3025.8359999999975</v>
      </c>
      <c r="V315" s="143">
        <f>+IF(I_ACQUISTI!$F356=0,M_ACQUISTI!V301+M_ACQUISTI!V308,IF(I_ACQUISTI!$F356=30,U301+U308,IF(I_ACQUISTI!$F356=60,T301+T308,IF(I_ACQUISTI!$F356=90,S301+S308,R301+R308))))</f>
        <v>3025.8359999999975</v>
      </c>
      <c r="W315" s="143">
        <f>+IF(I_ACQUISTI!$F356=0,M_ACQUISTI!W301+M_ACQUISTI!W308,IF(I_ACQUISTI!$F356=30,V301+V308,IF(I_ACQUISTI!$F356=60,U301+U308,IF(I_ACQUISTI!$F356=90,T301+T308,S301+S308))))</f>
        <v>3025.8359999999975</v>
      </c>
      <c r="X315" s="143">
        <f>+IF(I_ACQUISTI!$F356=0,M_ACQUISTI!X301+M_ACQUISTI!X308,IF(I_ACQUISTI!$F356=30,W301+W308,IF(I_ACQUISTI!$F356=60,V301+V308,IF(I_ACQUISTI!$F356=90,U301+U308,T301+T308))))</f>
        <v>3025.8359999999975</v>
      </c>
      <c r="Y315" s="143">
        <f>+IF(I_ACQUISTI!$F356=0,M_ACQUISTI!Y301+M_ACQUISTI!Y308,IF(I_ACQUISTI!$F356=30,X301+X308,IF(I_ACQUISTI!$F356=60,W301+W308,IF(I_ACQUISTI!$F356=90,V301+V308,U301+U308))))</f>
        <v>3025.8359999999975</v>
      </c>
      <c r="Z315" s="143">
        <f>+IF(I_ACQUISTI!$F356=0,M_ACQUISTI!Z301+M_ACQUISTI!Z308,IF(I_ACQUISTI!$F356=30,Y301+Y308,IF(I_ACQUISTI!$F356=60,X301+X308,IF(I_ACQUISTI!$F356=90,W301+W308,V301+V308))))</f>
        <v>3025.8359999999975</v>
      </c>
      <c r="AA315" s="143">
        <f>+IF(I_ACQUISTI!$F356=0,M_ACQUISTI!AA301+M_ACQUISTI!AA308,IF(I_ACQUISTI!$F356=30,Z301+Z308,IF(I_ACQUISTI!$F356=60,Y301+Y308,IF(I_ACQUISTI!$F356=90,X301+X308,W301+W308))))</f>
        <v>3025.8359999999975</v>
      </c>
      <c r="AB315" s="143">
        <f>+IF(I_ACQUISTI!$F356=0,M_ACQUISTI!AB301+M_ACQUISTI!AB308,IF(I_ACQUISTI!$F356=30,AA301+AA308,IF(I_ACQUISTI!$F356=60,Z301+Z308,IF(I_ACQUISTI!$F356=90,Y301+Y308,X301+X308))))</f>
        <v>3025.8359999999975</v>
      </c>
      <c r="AC315" s="143">
        <f>+IF(I_ACQUISTI!$F356=0,M_ACQUISTI!AC301+M_ACQUISTI!AC308,IF(I_ACQUISTI!$F356=30,AB301+AB308,IF(I_ACQUISTI!$F356=60,AA301+AA308,IF(I_ACQUISTI!$F356=90,Z301+Z308,Y301+Y308))))</f>
        <v>3025.8359999999975</v>
      </c>
      <c r="AD315" s="143">
        <f>+IF(I_ACQUISTI!$F356=0,M_ACQUISTI!AD301+M_ACQUISTI!AD308,IF(I_ACQUISTI!$F356=30,AC301+AC308,IF(I_ACQUISTI!$F356=60,AB301+AB308,IF(I_ACQUISTI!$F356=90,AA301+AA308,Z301+Z308))))</f>
        <v>3025.8359999999975</v>
      </c>
      <c r="AE315" s="143">
        <f>+IF(I_ACQUISTI!$F356=0,M_ACQUISTI!AE301+M_ACQUISTI!AE308,IF(I_ACQUISTI!$F356=30,AD301+AD308,IF(I_ACQUISTI!$F356=60,AC301+AC308,IF(I_ACQUISTI!$F356=90,AB301+AB308,AA301+AA308))))</f>
        <v>3025.8359999999975</v>
      </c>
      <c r="AF315" s="143">
        <f>+IF(I_ACQUISTI!$F356=0,M_ACQUISTI!AF301+M_ACQUISTI!AF308,IF(I_ACQUISTI!$F356=30,AE301+AE308,IF(I_ACQUISTI!$F356=60,AD301+AD308,IF(I_ACQUISTI!$F356=90,AC301+AC308,AB301+AB308))))</f>
        <v>3025.8359999999975</v>
      </c>
      <c r="AG315" s="143">
        <f>+IF(I_ACQUISTI!$F356=0,M_ACQUISTI!AG301+M_ACQUISTI!AG308,IF(I_ACQUISTI!$F356=30,AF301+AF308,IF(I_ACQUISTI!$F356=60,AE301+AE308,IF(I_ACQUISTI!$F356=90,AD301+AD308,AC301+AC308))))</f>
        <v>3025.8359999999975</v>
      </c>
      <c r="AH315" s="143">
        <f>+IF(I_ACQUISTI!$F356=0,M_ACQUISTI!AH301+M_ACQUISTI!AH308,IF(I_ACQUISTI!$F356=30,AG301+AG308,IF(I_ACQUISTI!$F356=60,AF301+AF308,IF(I_ACQUISTI!$F356=90,AE301+AE308,AD301+AD308))))</f>
        <v>3025.8359999999975</v>
      </c>
      <c r="AI315" s="143">
        <f>+IF(I_ACQUISTI!$F356=0,M_ACQUISTI!AI301+M_ACQUISTI!AI308,IF(I_ACQUISTI!$F356=30,AH301+AH308,IF(I_ACQUISTI!$F356=60,AG301+AG308,IF(I_ACQUISTI!$F356=90,AF301+AF308,AE301+AE308))))</f>
        <v>3025.8359999999975</v>
      </c>
      <c r="AJ315" s="143">
        <f>+IF(I_ACQUISTI!$F356=0,M_ACQUISTI!AJ301+M_ACQUISTI!AJ308,IF(I_ACQUISTI!$F356=30,AI301+AI308,IF(I_ACQUISTI!$F356=60,AH301+AH308,IF(I_ACQUISTI!$F356=90,AG301+AG308,AF301+AF308))))</f>
        <v>3025.8359999999975</v>
      </c>
      <c r="AK315" s="143">
        <f>+IF(I_ACQUISTI!$F356=0,M_ACQUISTI!AK301+M_ACQUISTI!AK308,IF(I_ACQUISTI!$F356=30,AJ301+AJ308,IF(I_ACQUISTI!$F356=60,AI301+AI308,IF(I_ACQUISTI!$F356=90,AH301+AH308,AG301+AG308))))</f>
        <v>3025.8359999999975</v>
      </c>
      <c r="AL315" s="143">
        <f>+IF(I_ACQUISTI!$F356=0,M_ACQUISTI!AL301+M_ACQUISTI!AL308,IF(I_ACQUISTI!$F356=30,AK301+AK308,IF(I_ACQUISTI!$F356=60,AJ301+AJ308,IF(I_ACQUISTI!$F356=90,AI301+AI308,AH301+AH308))))</f>
        <v>3025.8359999999975</v>
      </c>
      <c r="AM315" s="143">
        <f>+IF(I_ACQUISTI!$F356=0,M_ACQUISTI!AM301+M_ACQUISTI!AM308,IF(I_ACQUISTI!$F356=30,AL301+AL308,IF(I_ACQUISTI!$F356=60,AK301+AK308,IF(I_ACQUISTI!$F356=90,AJ301+AJ308,AI301+AI308))))</f>
        <v>3025.8359999999975</v>
      </c>
    </row>
    <row r="316" spans="3:39" x14ac:dyDescent="0.25">
      <c r="C316" s="28" t="str">
        <f t="shared" si="59"/>
        <v>FORNITORE 4</v>
      </c>
      <c r="D316" s="143">
        <f>+IF(I_ACQUISTI!$F231=0,M_ACQUISTI!D302+M_ACQUISTI!D309,0)</f>
        <v>0</v>
      </c>
      <c r="E316" s="143">
        <f>+IF(I_ACQUISTI!$F231=0,M_ACQUISTI!E302+M_ACQUISTI!E309,IF(I_ACQUISTI!$F231=30,D302+D309,0))</f>
        <v>0</v>
      </c>
      <c r="F316" s="143">
        <f>+IF(I_ACQUISTI!$F231=0,M_ACQUISTI!F302+M_ACQUISTI!F309,IF(I_ACQUISTI!$F231=30,E302+E309,IF(I_ACQUISTI!$F231=60,D302+D309,0)))</f>
        <v>0</v>
      </c>
      <c r="G316" s="143">
        <f>+IF(I_ACQUISTI!F$228=0,M_ACQUISTI!G302+M_ACQUISTI!G309,IF(I_ACQUISTI!F$228=30,F302+F309,IF(I_ACQUISTI!$F231=60,E302+E309,IF(I_ACQUISTI!$F231=90,D302+D309,0))))</f>
        <v>3782.2949999999969</v>
      </c>
      <c r="H316" s="143">
        <f>+IF(I_ACQUISTI!$F231=0,M_ACQUISTI!H302+M_ACQUISTI!H309,IF(I_ACQUISTI!$F231=30,G302+G309,IF(I_ACQUISTI!$F231=60,F302+F309,IF(I_ACQUISTI!$F231=90,E302+E309,D302+D309))))</f>
        <v>3782.2949999999969</v>
      </c>
      <c r="I316" s="143">
        <f>+IF(I_ACQUISTI!$F357=0,M_ACQUISTI!I302+M_ACQUISTI!I309,IF(I_ACQUISTI!$F357=30,H302+H309,IF(I_ACQUISTI!$F357=60,G302+G309,IF(I_ACQUISTI!$F357=90,F302+F309,E302+E309))))</f>
        <v>3782.2949999999969</v>
      </c>
      <c r="J316" s="143">
        <f>+IF(I_ACQUISTI!$F357=0,M_ACQUISTI!J302+M_ACQUISTI!J309,IF(I_ACQUISTI!$F357=30,I302+I309,IF(I_ACQUISTI!$F357=60,H302+H309,IF(I_ACQUISTI!$F357=90,G302+G309,F302+F309))))</f>
        <v>3782.2949999999969</v>
      </c>
      <c r="K316" s="143">
        <f>+IF(I_ACQUISTI!$F357=0,M_ACQUISTI!K302+M_ACQUISTI!K309,IF(I_ACQUISTI!$F357=30,J302+J309,IF(I_ACQUISTI!$F357=60,I302+I309,IF(I_ACQUISTI!$F357=90,H302+H309,G302+G309))))</f>
        <v>3782.2949999999969</v>
      </c>
      <c r="L316" s="143">
        <f>+IF(I_ACQUISTI!$F357=0,M_ACQUISTI!L302+M_ACQUISTI!L309,IF(I_ACQUISTI!$F357=30,K302+K309,IF(I_ACQUISTI!$F357=60,J302+J309,IF(I_ACQUISTI!$F357=90,I302+I309,H302+H309))))</f>
        <v>3782.2949999999969</v>
      </c>
      <c r="M316" s="143">
        <f>+IF(I_ACQUISTI!$F357=0,M_ACQUISTI!M302+M_ACQUISTI!M309,IF(I_ACQUISTI!$F357=30,L302+L309,IF(I_ACQUISTI!$F357=60,K302+K309,IF(I_ACQUISTI!$F357=90,J302+J309,I302+I309))))</f>
        <v>3782.2949999999969</v>
      </c>
      <c r="N316" s="143">
        <f>+IF(I_ACQUISTI!$F357=0,M_ACQUISTI!N302+M_ACQUISTI!N309,IF(I_ACQUISTI!$F357=30,M302+M309,IF(I_ACQUISTI!$F357=60,L302+L309,IF(I_ACQUISTI!$F357=90,K302+K309,J302+J309))))</f>
        <v>3782.2949999999969</v>
      </c>
      <c r="O316" s="143">
        <f>+IF(I_ACQUISTI!$F357=0,M_ACQUISTI!O302+M_ACQUISTI!O309,IF(I_ACQUISTI!$F357=30,N302+N309,IF(I_ACQUISTI!$F357=60,M302+M309,IF(I_ACQUISTI!$F357=90,L302+L309,K302+K309))))</f>
        <v>3782.2949999999969</v>
      </c>
      <c r="P316" s="143">
        <f>+IF(I_ACQUISTI!$F357=0,M_ACQUISTI!P302+M_ACQUISTI!P309,IF(I_ACQUISTI!$F357=30,O302+O309,IF(I_ACQUISTI!$F357=60,N302+N309,IF(I_ACQUISTI!$F357=90,M302+M309,L302+L309))))</f>
        <v>3782.2949999999969</v>
      </c>
      <c r="Q316" s="143">
        <f>+IF(I_ACQUISTI!$F357=0,M_ACQUISTI!Q302+M_ACQUISTI!Q309,IF(I_ACQUISTI!$F357=30,P302+P309,IF(I_ACQUISTI!$F357=60,O302+O309,IF(I_ACQUISTI!$F357=90,N302+N309,M302+M309))))</f>
        <v>3782.2949999999969</v>
      </c>
      <c r="R316" s="143">
        <f>+IF(I_ACQUISTI!$F357=0,M_ACQUISTI!R302+M_ACQUISTI!R309,IF(I_ACQUISTI!$F357=30,Q302+Q309,IF(I_ACQUISTI!$F357=60,P302+P309,IF(I_ACQUISTI!$F357=90,O302+O309,N302+N309))))</f>
        <v>3782.2949999999969</v>
      </c>
      <c r="S316" s="143">
        <f>+IF(I_ACQUISTI!$F357=0,M_ACQUISTI!S302+M_ACQUISTI!S309,IF(I_ACQUISTI!$F357=30,R302+R309,IF(I_ACQUISTI!$F357=60,Q302+Q309,IF(I_ACQUISTI!$F357=90,P302+P309,O302+O309))))</f>
        <v>3782.2949999999969</v>
      </c>
      <c r="T316" s="143">
        <f>+IF(I_ACQUISTI!$F357=0,M_ACQUISTI!T302+M_ACQUISTI!T309,IF(I_ACQUISTI!$F357=30,S302+S309,IF(I_ACQUISTI!$F357=60,R302+R309,IF(I_ACQUISTI!$F357=90,Q302+Q309,P302+P309))))</f>
        <v>3782.2949999999969</v>
      </c>
      <c r="U316" s="143">
        <f>+IF(I_ACQUISTI!$F357=0,M_ACQUISTI!U302+M_ACQUISTI!U309,IF(I_ACQUISTI!$F357=30,T302+T309,IF(I_ACQUISTI!$F357=60,S302+S309,IF(I_ACQUISTI!$F357=90,R302+R309,Q302+Q309))))</f>
        <v>3782.2949999999969</v>
      </c>
      <c r="V316" s="143">
        <f>+IF(I_ACQUISTI!$F357=0,M_ACQUISTI!V302+M_ACQUISTI!V309,IF(I_ACQUISTI!$F357=30,U302+U309,IF(I_ACQUISTI!$F357=60,T302+T309,IF(I_ACQUISTI!$F357=90,S302+S309,R302+R309))))</f>
        <v>3782.2949999999969</v>
      </c>
      <c r="W316" s="143">
        <f>+IF(I_ACQUISTI!$F357=0,M_ACQUISTI!W302+M_ACQUISTI!W309,IF(I_ACQUISTI!$F357=30,V302+V309,IF(I_ACQUISTI!$F357=60,U302+U309,IF(I_ACQUISTI!$F357=90,T302+T309,S302+S309))))</f>
        <v>3782.2949999999969</v>
      </c>
      <c r="X316" s="143">
        <f>+IF(I_ACQUISTI!$F357=0,M_ACQUISTI!X302+M_ACQUISTI!X309,IF(I_ACQUISTI!$F357=30,W302+W309,IF(I_ACQUISTI!$F357=60,V302+V309,IF(I_ACQUISTI!$F357=90,U302+U309,T302+T309))))</f>
        <v>3782.2949999999969</v>
      </c>
      <c r="Y316" s="143">
        <f>+IF(I_ACQUISTI!$F357=0,M_ACQUISTI!Y302+M_ACQUISTI!Y309,IF(I_ACQUISTI!$F357=30,X302+X309,IF(I_ACQUISTI!$F357=60,W302+W309,IF(I_ACQUISTI!$F357=90,V302+V309,U302+U309))))</f>
        <v>3782.2949999999969</v>
      </c>
      <c r="Z316" s="143">
        <f>+IF(I_ACQUISTI!$F357=0,M_ACQUISTI!Z302+M_ACQUISTI!Z309,IF(I_ACQUISTI!$F357=30,Y302+Y309,IF(I_ACQUISTI!$F357=60,X302+X309,IF(I_ACQUISTI!$F357=90,W302+W309,V302+V309))))</f>
        <v>3782.2949999999969</v>
      </c>
      <c r="AA316" s="143">
        <f>+IF(I_ACQUISTI!$F357=0,M_ACQUISTI!AA302+M_ACQUISTI!AA309,IF(I_ACQUISTI!$F357=30,Z302+Z309,IF(I_ACQUISTI!$F357=60,Y302+Y309,IF(I_ACQUISTI!$F357=90,X302+X309,W302+W309))))</f>
        <v>3782.2949999999969</v>
      </c>
      <c r="AB316" s="143">
        <f>+IF(I_ACQUISTI!$F357=0,M_ACQUISTI!AB302+M_ACQUISTI!AB309,IF(I_ACQUISTI!$F357=30,AA302+AA309,IF(I_ACQUISTI!$F357=60,Z302+Z309,IF(I_ACQUISTI!$F357=90,Y302+Y309,X302+X309))))</f>
        <v>3782.2949999999969</v>
      </c>
      <c r="AC316" s="143">
        <f>+IF(I_ACQUISTI!$F357=0,M_ACQUISTI!AC302+M_ACQUISTI!AC309,IF(I_ACQUISTI!$F357=30,AB302+AB309,IF(I_ACQUISTI!$F357=60,AA302+AA309,IF(I_ACQUISTI!$F357=90,Z302+Z309,Y302+Y309))))</f>
        <v>3782.2949999999969</v>
      </c>
      <c r="AD316" s="143">
        <f>+IF(I_ACQUISTI!$F357=0,M_ACQUISTI!AD302+M_ACQUISTI!AD309,IF(I_ACQUISTI!$F357=30,AC302+AC309,IF(I_ACQUISTI!$F357=60,AB302+AB309,IF(I_ACQUISTI!$F357=90,AA302+AA309,Z302+Z309))))</f>
        <v>3782.2949999999969</v>
      </c>
      <c r="AE316" s="143">
        <f>+IF(I_ACQUISTI!$F357=0,M_ACQUISTI!AE302+M_ACQUISTI!AE309,IF(I_ACQUISTI!$F357=30,AD302+AD309,IF(I_ACQUISTI!$F357=60,AC302+AC309,IF(I_ACQUISTI!$F357=90,AB302+AB309,AA302+AA309))))</f>
        <v>3782.2949999999969</v>
      </c>
      <c r="AF316" s="143">
        <f>+IF(I_ACQUISTI!$F357=0,M_ACQUISTI!AF302+M_ACQUISTI!AF309,IF(I_ACQUISTI!$F357=30,AE302+AE309,IF(I_ACQUISTI!$F357=60,AD302+AD309,IF(I_ACQUISTI!$F357=90,AC302+AC309,AB302+AB309))))</f>
        <v>3782.2949999999969</v>
      </c>
      <c r="AG316" s="143">
        <f>+IF(I_ACQUISTI!$F357=0,M_ACQUISTI!AG302+M_ACQUISTI!AG309,IF(I_ACQUISTI!$F357=30,AF302+AF309,IF(I_ACQUISTI!$F357=60,AE302+AE309,IF(I_ACQUISTI!$F357=90,AD302+AD309,AC302+AC309))))</f>
        <v>3782.2949999999969</v>
      </c>
      <c r="AH316" s="143">
        <f>+IF(I_ACQUISTI!$F357=0,M_ACQUISTI!AH302+M_ACQUISTI!AH309,IF(I_ACQUISTI!$F357=30,AG302+AG309,IF(I_ACQUISTI!$F357=60,AF302+AF309,IF(I_ACQUISTI!$F357=90,AE302+AE309,AD302+AD309))))</f>
        <v>3782.2949999999969</v>
      </c>
      <c r="AI316" s="143">
        <f>+IF(I_ACQUISTI!$F357=0,M_ACQUISTI!AI302+M_ACQUISTI!AI309,IF(I_ACQUISTI!$F357=30,AH302+AH309,IF(I_ACQUISTI!$F357=60,AG302+AG309,IF(I_ACQUISTI!$F357=90,AF302+AF309,AE302+AE309))))</f>
        <v>3782.2949999999969</v>
      </c>
      <c r="AJ316" s="143">
        <f>+IF(I_ACQUISTI!$F357=0,M_ACQUISTI!AJ302+M_ACQUISTI!AJ309,IF(I_ACQUISTI!$F357=30,AI302+AI309,IF(I_ACQUISTI!$F357=60,AH302+AH309,IF(I_ACQUISTI!$F357=90,AG302+AG309,AF302+AF309))))</f>
        <v>3782.2949999999969</v>
      </c>
      <c r="AK316" s="143">
        <f>+IF(I_ACQUISTI!$F357=0,M_ACQUISTI!AK302+M_ACQUISTI!AK309,IF(I_ACQUISTI!$F357=30,AJ302+AJ309,IF(I_ACQUISTI!$F357=60,AI302+AI309,IF(I_ACQUISTI!$F357=90,AH302+AH309,AG302+AG309))))</f>
        <v>3782.2949999999969</v>
      </c>
      <c r="AL316" s="143">
        <f>+IF(I_ACQUISTI!$F357=0,M_ACQUISTI!AL302+M_ACQUISTI!AL309,IF(I_ACQUISTI!$F357=30,AK302+AK309,IF(I_ACQUISTI!$F357=60,AJ302+AJ309,IF(I_ACQUISTI!$F357=90,AI302+AI309,AH302+AH309))))</f>
        <v>3782.2949999999969</v>
      </c>
      <c r="AM316" s="143">
        <f>+IF(I_ACQUISTI!$F357=0,M_ACQUISTI!AM302+M_ACQUISTI!AM309,IF(I_ACQUISTI!$F357=30,AL302+AL309,IF(I_ACQUISTI!$F357=60,AK302+AK309,IF(I_ACQUISTI!$F357=90,AJ302+AJ309,AI302+AI309))))</f>
        <v>3782.2949999999969</v>
      </c>
    </row>
    <row r="317" spans="3:39" x14ac:dyDescent="0.25">
      <c r="C317" s="27" t="s">
        <v>190</v>
      </c>
      <c r="D317" s="142">
        <f>SUM(D313:D316)</f>
        <v>0</v>
      </c>
      <c r="E317" s="142">
        <f t="shared" ref="E317:AM317" si="60">SUM(E313:E316)</f>
        <v>4538.7539999999963</v>
      </c>
      <c r="F317" s="142">
        <f t="shared" si="60"/>
        <v>8321.0489999999936</v>
      </c>
      <c r="G317" s="142">
        <f t="shared" si="60"/>
        <v>15129.179999999988</v>
      </c>
      <c r="H317" s="142">
        <f t="shared" si="60"/>
        <v>15129.179999999988</v>
      </c>
      <c r="I317" s="142">
        <f t="shared" si="60"/>
        <v>15129.179999999988</v>
      </c>
      <c r="J317" s="142">
        <f t="shared" si="60"/>
        <v>15129.179999999988</v>
      </c>
      <c r="K317" s="142">
        <f t="shared" si="60"/>
        <v>15129.179999999988</v>
      </c>
      <c r="L317" s="142">
        <f t="shared" si="60"/>
        <v>15129.179999999988</v>
      </c>
      <c r="M317" s="142">
        <f t="shared" si="60"/>
        <v>15129.179999999988</v>
      </c>
      <c r="N317" s="142">
        <f t="shared" si="60"/>
        <v>15129.179999999988</v>
      </c>
      <c r="O317" s="142">
        <f t="shared" si="60"/>
        <v>15129.179999999988</v>
      </c>
      <c r="P317" s="142">
        <f t="shared" si="60"/>
        <v>15129.179999999988</v>
      </c>
      <c r="Q317" s="142">
        <f t="shared" si="60"/>
        <v>15129.179999999988</v>
      </c>
      <c r="R317" s="142">
        <f t="shared" si="60"/>
        <v>15129.179999999988</v>
      </c>
      <c r="S317" s="142">
        <f t="shared" si="60"/>
        <v>15129.179999999988</v>
      </c>
      <c r="T317" s="142">
        <f t="shared" si="60"/>
        <v>15129.179999999988</v>
      </c>
      <c r="U317" s="142">
        <f t="shared" si="60"/>
        <v>15129.179999999988</v>
      </c>
      <c r="V317" s="142">
        <f t="shared" si="60"/>
        <v>15129.179999999988</v>
      </c>
      <c r="W317" s="142">
        <f t="shared" si="60"/>
        <v>15129.179999999988</v>
      </c>
      <c r="X317" s="142">
        <f t="shared" si="60"/>
        <v>15129.179999999988</v>
      </c>
      <c r="Y317" s="142">
        <f t="shared" si="60"/>
        <v>15129.179999999988</v>
      </c>
      <c r="Z317" s="142">
        <f t="shared" si="60"/>
        <v>15129.179999999988</v>
      </c>
      <c r="AA317" s="142">
        <f t="shared" si="60"/>
        <v>15129.179999999988</v>
      </c>
      <c r="AB317" s="142">
        <f t="shared" si="60"/>
        <v>15129.179999999988</v>
      </c>
      <c r="AC317" s="142">
        <f t="shared" si="60"/>
        <v>15129.179999999988</v>
      </c>
      <c r="AD317" s="142">
        <f t="shared" si="60"/>
        <v>15129.179999999988</v>
      </c>
      <c r="AE317" s="142">
        <f t="shared" si="60"/>
        <v>15129.179999999988</v>
      </c>
      <c r="AF317" s="142">
        <f t="shared" si="60"/>
        <v>15129.179999999988</v>
      </c>
      <c r="AG317" s="142">
        <f t="shared" si="60"/>
        <v>15129.179999999988</v>
      </c>
      <c r="AH317" s="142">
        <f t="shared" si="60"/>
        <v>15129.179999999988</v>
      </c>
      <c r="AI317" s="142">
        <f t="shared" si="60"/>
        <v>15129.179999999988</v>
      </c>
      <c r="AJ317" s="142">
        <f t="shared" si="60"/>
        <v>15129.179999999988</v>
      </c>
      <c r="AK317" s="142">
        <f t="shared" si="60"/>
        <v>15129.179999999988</v>
      </c>
      <c r="AL317" s="142">
        <f t="shared" si="60"/>
        <v>15129.179999999988</v>
      </c>
      <c r="AM317" s="142">
        <f t="shared" si="60"/>
        <v>15129.179999999988</v>
      </c>
    </row>
    <row r="319" spans="3:39" x14ac:dyDescent="0.25">
      <c r="C319" s="27" t="s">
        <v>192</v>
      </c>
      <c r="D319" s="31">
        <f>+D312</f>
        <v>43861</v>
      </c>
      <c r="E319" s="31">
        <f t="shared" ref="E319:AM319" si="61">+E312</f>
        <v>43890</v>
      </c>
      <c r="F319" s="31">
        <f t="shared" si="61"/>
        <v>43921</v>
      </c>
      <c r="G319" s="31">
        <f t="shared" si="61"/>
        <v>43951</v>
      </c>
      <c r="H319" s="31">
        <f t="shared" si="61"/>
        <v>43982</v>
      </c>
      <c r="I319" s="31">
        <f t="shared" si="61"/>
        <v>44012</v>
      </c>
      <c r="J319" s="31">
        <f t="shared" si="61"/>
        <v>44043</v>
      </c>
      <c r="K319" s="31">
        <f t="shared" si="61"/>
        <v>44074</v>
      </c>
      <c r="L319" s="31">
        <f t="shared" si="61"/>
        <v>44104</v>
      </c>
      <c r="M319" s="31">
        <f t="shared" si="61"/>
        <v>44135</v>
      </c>
      <c r="N319" s="31">
        <f t="shared" si="61"/>
        <v>44165</v>
      </c>
      <c r="O319" s="31">
        <f t="shared" si="61"/>
        <v>44196</v>
      </c>
      <c r="P319" s="31">
        <f t="shared" si="61"/>
        <v>44227</v>
      </c>
      <c r="Q319" s="31">
        <f t="shared" si="61"/>
        <v>44255</v>
      </c>
      <c r="R319" s="31">
        <f t="shared" si="61"/>
        <v>44286</v>
      </c>
      <c r="S319" s="31">
        <f t="shared" si="61"/>
        <v>44316</v>
      </c>
      <c r="T319" s="31">
        <f t="shared" si="61"/>
        <v>44347</v>
      </c>
      <c r="U319" s="31">
        <f t="shared" si="61"/>
        <v>44377</v>
      </c>
      <c r="V319" s="31">
        <f t="shared" si="61"/>
        <v>44408</v>
      </c>
      <c r="W319" s="31">
        <f t="shared" si="61"/>
        <v>44439</v>
      </c>
      <c r="X319" s="31">
        <f t="shared" si="61"/>
        <v>44469</v>
      </c>
      <c r="Y319" s="31">
        <f t="shared" si="61"/>
        <v>44500</v>
      </c>
      <c r="Z319" s="31">
        <f t="shared" si="61"/>
        <v>44530</v>
      </c>
      <c r="AA319" s="31">
        <f t="shared" si="61"/>
        <v>44561</v>
      </c>
      <c r="AB319" s="31">
        <f t="shared" si="61"/>
        <v>44592</v>
      </c>
      <c r="AC319" s="31">
        <f t="shared" si="61"/>
        <v>44620</v>
      </c>
      <c r="AD319" s="31">
        <f t="shared" si="61"/>
        <v>44651</v>
      </c>
      <c r="AE319" s="31">
        <f t="shared" si="61"/>
        <v>44681</v>
      </c>
      <c r="AF319" s="31">
        <f t="shared" si="61"/>
        <v>44712</v>
      </c>
      <c r="AG319" s="31">
        <f t="shared" si="61"/>
        <v>44742</v>
      </c>
      <c r="AH319" s="31">
        <f t="shared" si="61"/>
        <v>44773</v>
      </c>
      <c r="AI319" s="31">
        <f t="shared" si="61"/>
        <v>44804</v>
      </c>
      <c r="AJ319" s="31">
        <f t="shared" si="61"/>
        <v>44834</v>
      </c>
      <c r="AK319" s="31">
        <f t="shared" si="61"/>
        <v>44865</v>
      </c>
      <c r="AL319" s="31">
        <f t="shared" si="61"/>
        <v>44895</v>
      </c>
      <c r="AM319" s="31">
        <f t="shared" si="61"/>
        <v>44926</v>
      </c>
    </row>
    <row r="320" spans="3:39" x14ac:dyDescent="0.25">
      <c r="C320" s="28" t="str">
        <f>+C313</f>
        <v>FORNITORE 1</v>
      </c>
      <c r="D320" s="142">
        <f>D299+D306-D313</f>
        <v>4538.7539999999963</v>
      </c>
      <c r="E320" s="142">
        <f t="shared" ref="E320:AM320" si="62">E299+E306-E313</f>
        <v>0</v>
      </c>
      <c r="F320" s="142">
        <f t="shared" si="62"/>
        <v>0</v>
      </c>
      <c r="G320" s="142">
        <f t="shared" si="62"/>
        <v>0</v>
      </c>
      <c r="H320" s="142">
        <f t="shared" si="62"/>
        <v>0</v>
      </c>
      <c r="I320" s="142">
        <f t="shared" si="62"/>
        <v>0</v>
      </c>
      <c r="J320" s="142">
        <f t="shared" si="62"/>
        <v>0</v>
      </c>
      <c r="K320" s="142">
        <f t="shared" si="62"/>
        <v>0</v>
      </c>
      <c r="L320" s="142">
        <f t="shared" si="62"/>
        <v>0</v>
      </c>
      <c r="M320" s="142">
        <f t="shared" si="62"/>
        <v>0</v>
      </c>
      <c r="N320" s="142">
        <f t="shared" si="62"/>
        <v>0</v>
      </c>
      <c r="O320" s="142">
        <f t="shared" si="62"/>
        <v>0</v>
      </c>
      <c r="P320" s="142">
        <f t="shared" si="62"/>
        <v>0</v>
      </c>
      <c r="Q320" s="142">
        <f t="shared" si="62"/>
        <v>0</v>
      </c>
      <c r="R320" s="142">
        <f t="shared" si="62"/>
        <v>0</v>
      </c>
      <c r="S320" s="142">
        <f t="shared" si="62"/>
        <v>0</v>
      </c>
      <c r="T320" s="142">
        <f t="shared" si="62"/>
        <v>0</v>
      </c>
      <c r="U320" s="142">
        <f t="shared" si="62"/>
        <v>0</v>
      </c>
      <c r="V320" s="142">
        <f t="shared" si="62"/>
        <v>0</v>
      </c>
      <c r="W320" s="142">
        <f t="shared" si="62"/>
        <v>0</v>
      </c>
      <c r="X320" s="142">
        <f t="shared" si="62"/>
        <v>0</v>
      </c>
      <c r="Y320" s="142">
        <f t="shared" si="62"/>
        <v>0</v>
      </c>
      <c r="Z320" s="142">
        <f t="shared" si="62"/>
        <v>0</v>
      </c>
      <c r="AA320" s="142">
        <f t="shared" si="62"/>
        <v>0</v>
      </c>
      <c r="AB320" s="142">
        <f t="shared" si="62"/>
        <v>0</v>
      </c>
      <c r="AC320" s="142">
        <f t="shared" si="62"/>
        <v>0</v>
      </c>
      <c r="AD320" s="142">
        <f t="shared" si="62"/>
        <v>0</v>
      </c>
      <c r="AE320" s="142">
        <f t="shared" si="62"/>
        <v>0</v>
      </c>
      <c r="AF320" s="142">
        <f t="shared" si="62"/>
        <v>0</v>
      </c>
      <c r="AG320" s="142">
        <f t="shared" si="62"/>
        <v>0</v>
      </c>
      <c r="AH320" s="142">
        <f t="shared" si="62"/>
        <v>0</v>
      </c>
      <c r="AI320" s="142">
        <f t="shared" si="62"/>
        <v>0</v>
      </c>
      <c r="AJ320" s="142">
        <f t="shared" si="62"/>
        <v>0</v>
      </c>
      <c r="AK320" s="142">
        <f t="shared" si="62"/>
        <v>0</v>
      </c>
      <c r="AL320" s="142">
        <f t="shared" si="62"/>
        <v>0</v>
      </c>
      <c r="AM320" s="142">
        <f t="shared" si="62"/>
        <v>0</v>
      </c>
    </row>
    <row r="321" spans="3:39" x14ac:dyDescent="0.25">
      <c r="C321" s="28" t="str">
        <f>+C314</f>
        <v>FORNITORE 2</v>
      </c>
      <c r="D321" s="142">
        <f t="shared" ref="D321:AM321" si="63">D300+D307-D314</f>
        <v>3782.2949999999969</v>
      </c>
      <c r="E321" s="142">
        <f t="shared" si="63"/>
        <v>3782.2949999999969</v>
      </c>
      <c r="F321" s="142">
        <f t="shared" si="63"/>
        <v>0</v>
      </c>
      <c r="G321" s="142">
        <f t="shared" si="63"/>
        <v>0</v>
      </c>
      <c r="H321" s="142">
        <f t="shared" si="63"/>
        <v>0</v>
      </c>
      <c r="I321" s="142">
        <f t="shared" si="63"/>
        <v>0</v>
      </c>
      <c r="J321" s="142">
        <f t="shared" si="63"/>
        <v>0</v>
      </c>
      <c r="K321" s="142">
        <f t="shared" si="63"/>
        <v>0</v>
      </c>
      <c r="L321" s="142">
        <f t="shared" si="63"/>
        <v>0</v>
      </c>
      <c r="M321" s="142">
        <f t="shared" si="63"/>
        <v>0</v>
      </c>
      <c r="N321" s="142">
        <f t="shared" si="63"/>
        <v>0</v>
      </c>
      <c r="O321" s="142">
        <f t="shared" si="63"/>
        <v>0</v>
      </c>
      <c r="P321" s="142">
        <f t="shared" si="63"/>
        <v>0</v>
      </c>
      <c r="Q321" s="142">
        <f t="shared" si="63"/>
        <v>0</v>
      </c>
      <c r="R321" s="142">
        <f t="shared" si="63"/>
        <v>0</v>
      </c>
      <c r="S321" s="142">
        <f t="shared" si="63"/>
        <v>0</v>
      </c>
      <c r="T321" s="142">
        <f t="shared" si="63"/>
        <v>0</v>
      </c>
      <c r="U321" s="142">
        <f t="shared" si="63"/>
        <v>0</v>
      </c>
      <c r="V321" s="142">
        <f t="shared" si="63"/>
        <v>0</v>
      </c>
      <c r="W321" s="142">
        <f t="shared" si="63"/>
        <v>0</v>
      </c>
      <c r="X321" s="142">
        <f t="shared" si="63"/>
        <v>0</v>
      </c>
      <c r="Y321" s="142">
        <f t="shared" si="63"/>
        <v>0</v>
      </c>
      <c r="Z321" s="142">
        <f t="shared" si="63"/>
        <v>0</v>
      </c>
      <c r="AA321" s="142">
        <f t="shared" si="63"/>
        <v>0</v>
      </c>
      <c r="AB321" s="142">
        <f t="shared" si="63"/>
        <v>0</v>
      </c>
      <c r="AC321" s="142">
        <f t="shared" si="63"/>
        <v>0</v>
      </c>
      <c r="AD321" s="142">
        <f t="shared" si="63"/>
        <v>0</v>
      </c>
      <c r="AE321" s="142">
        <f t="shared" si="63"/>
        <v>0</v>
      </c>
      <c r="AF321" s="142">
        <f t="shared" si="63"/>
        <v>0</v>
      </c>
      <c r="AG321" s="142">
        <f t="shared" si="63"/>
        <v>0</v>
      </c>
      <c r="AH321" s="142">
        <f t="shared" si="63"/>
        <v>0</v>
      </c>
      <c r="AI321" s="142">
        <f t="shared" si="63"/>
        <v>0</v>
      </c>
      <c r="AJ321" s="142">
        <f t="shared" si="63"/>
        <v>0</v>
      </c>
      <c r="AK321" s="142">
        <f t="shared" si="63"/>
        <v>0</v>
      </c>
      <c r="AL321" s="142">
        <f t="shared" si="63"/>
        <v>0</v>
      </c>
      <c r="AM321" s="142">
        <f t="shared" si="63"/>
        <v>0</v>
      </c>
    </row>
    <row r="322" spans="3:39" x14ac:dyDescent="0.25">
      <c r="C322" s="28" t="str">
        <f t="shared" ref="C322:C323" si="64">+C315</f>
        <v>FORNITORE 3</v>
      </c>
      <c r="D322" s="142">
        <f t="shared" ref="D322:AM322" si="65">D301+D308-D315</f>
        <v>3025.8359999999975</v>
      </c>
      <c r="E322" s="142">
        <f t="shared" si="65"/>
        <v>3025.8359999999975</v>
      </c>
      <c r="F322" s="142">
        <f t="shared" si="65"/>
        <v>3025.8359999999975</v>
      </c>
      <c r="G322" s="142">
        <f t="shared" si="65"/>
        <v>0</v>
      </c>
      <c r="H322" s="142">
        <f t="shared" si="65"/>
        <v>0</v>
      </c>
      <c r="I322" s="142">
        <f t="shared" si="65"/>
        <v>0</v>
      </c>
      <c r="J322" s="142">
        <f t="shared" si="65"/>
        <v>0</v>
      </c>
      <c r="K322" s="142">
        <f t="shared" si="65"/>
        <v>0</v>
      </c>
      <c r="L322" s="142">
        <f t="shared" si="65"/>
        <v>0</v>
      </c>
      <c r="M322" s="142">
        <f t="shared" si="65"/>
        <v>0</v>
      </c>
      <c r="N322" s="142">
        <f t="shared" si="65"/>
        <v>0</v>
      </c>
      <c r="O322" s="142">
        <f t="shared" si="65"/>
        <v>0</v>
      </c>
      <c r="P322" s="142">
        <f t="shared" si="65"/>
        <v>0</v>
      </c>
      <c r="Q322" s="142">
        <f t="shared" si="65"/>
        <v>0</v>
      </c>
      <c r="R322" s="142">
        <f t="shared" si="65"/>
        <v>0</v>
      </c>
      <c r="S322" s="142">
        <f t="shared" si="65"/>
        <v>0</v>
      </c>
      <c r="T322" s="142">
        <f t="shared" si="65"/>
        <v>0</v>
      </c>
      <c r="U322" s="142">
        <f t="shared" si="65"/>
        <v>0</v>
      </c>
      <c r="V322" s="142">
        <f t="shared" si="65"/>
        <v>0</v>
      </c>
      <c r="W322" s="142">
        <f t="shared" si="65"/>
        <v>0</v>
      </c>
      <c r="X322" s="142">
        <f t="shared" si="65"/>
        <v>0</v>
      </c>
      <c r="Y322" s="142">
        <f t="shared" si="65"/>
        <v>0</v>
      </c>
      <c r="Z322" s="142">
        <f t="shared" si="65"/>
        <v>0</v>
      </c>
      <c r="AA322" s="142">
        <f t="shared" si="65"/>
        <v>0</v>
      </c>
      <c r="AB322" s="142">
        <f t="shared" si="65"/>
        <v>0</v>
      </c>
      <c r="AC322" s="142">
        <f t="shared" si="65"/>
        <v>0</v>
      </c>
      <c r="AD322" s="142">
        <f t="shared" si="65"/>
        <v>0</v>
      </c>
      <c r="AE322" s="142">
        <f t="shared" si="65"/>
        <v>0</v>
      </c>
      <c r="AF322" s="142">
        <f t="shared" si="65"/>
        <v>0</v>
      </c>
      <c r="AG322" s="142">
        <f t="shared" si="65"/>
        <v>0</v>
      </c>
      <c r="AH322" s="142">
        <f t="shared" si="65"/>
        <v>0</v>
      </c>
      <c r="AI322" s="142">
        <f t="shared" si="65"/>
        <v>0</v>
      </c>
      <c r="AJ322" s="142">
        <f t="shared" si="65"/>
        <v>0</v>
      </c>
      <c r="AK322" s="142">
        <f t="shared" si="65"/>
        <v>0</v>
      </c>
      <c r="AL322" s="142">
        <f t="shared" si="65"/>
        <v>0</v>
      </c>
      <c r="AM322" s="142">
        <f t="shared" si="65"/>
        <v>0</v>
      </c>
    </row>
    <row r="323" spans="3:39" x14ac:dyDescent="0.25">
      <c r="C323" s="28" t="str">
        <f t="shared" si="64"/>
        <v>FORNITORE 4</v>
      </c>
      <c r="D323" s="142">
        <f>D302+D309-D316</f>
        <v>3782.2949999999969</v>
      </c>
      <c r="E323" s="142">
        <f t="shared" ref="E323:AM323" si="66">E302+E309-E316</f>
        <v>3782.2949999999969</v>
      </c>
      <c r="F323" s="142">
        <f t="shared" si="66"/>
        <v>3782.2949999999969</v>
      </c>
      <c r="G323" s="142">
        <f t="shared" si="66"/>
        <v>0</v>
      </c>
      <c r="H323" s="142">
        <f t="shared" si="66"/>
        <v>0</v>
      </c>
      <c r="I323" s="142">
        <f t="shared" si="66"/>
        <v>0</v>
      </c>
      <c r="J323" s="142">
        <f t="shared" si="66"/>
        <v>0</v>
      </c>
      <c r="K323" s="142">
        <f t="shared" si="66"/>
        <v>0</v>
      </c>
      <c r="L323" s="142">
        <f t="shared" si="66"/>
        <v>0</v>
      </c>
      <c r="M323" s="142">
        <f t="shared" si="66"/>
        <v>0</v>
      </c>
      <c r="N323" s="142">
        <f t="shared" si="66"/>
        <v>0</v>
      </c>
      <c r="O323" s="142">
        <f t="shared" si="66"/>
        <v>0</v>
      </c>
      <c r="P323" s="142">
        <f t="shared" si="66"/>
        <v>0</v>
      </c>
      <c r="Q323" s="142">
        <f t="shared" si="66"/>
        <v>0</v>
      </c>
      <c r="R323" s="142">
        <f t="shared" si="66"/>
        <v>0</v>
      </c>
      <c r="S323" s="142">
        <f t="shared" si="66"/>
        <v>0</v>
      </c>
      <c r="T323" s="142">
        <f t="shared" si="66"/>
        <v>0</v>
      </c>
      <c r="U323" s="142">
        <f t="shared" si="66"/>
        <v>0</v>
      </c>
      <c r="V323" s="142">
        <f t="shared" si="66"/>
        <v>0</v>
      </c>
      <c r="W323" s="142">
        <f t="shared" si="66"/>
        <v>0</v>
      </c>
      <c r="X323" s="142">
        <f t="shared" si="66"/>
        <v>0</v>
      </c>
      <c r="Y323" s="142">
        <f t="shared" si="66"/>
        <v>0</v>
      </c>
      <c r="Z323" s="142">
        <f t="shared" si="66"/>
        <v>0</v>
      </c>
      <c r="AA323" s="142">
        <f t="shared" si="66"/>
        <v>0</v>
      </c>
      <c r="AB323" s="142">
        <f t="shared" si="66"/>
        <v>0</v>
      </c>
      <c r="AC323" s="142">
        <f t="shared" si="66"/>
        <v>0</v>
      </c>
      <c r="AD323" s="142">
        <f t="shared" si="66"/>
        <v>0</v>
      </c>
      <c r="AE323" s="142">
        <f t="shared" si="66"/>
        <v>0</v>
      </c>
      <c r="AF323" s="142">
        <f t="shared" si="66"/>
        <v>0</v>
      </c>
      <c r="AG323" s="142">
        <f t="shared" si="66"/>
        <v>0</v>
      </c>
      <c r="AH323" s="142">
        <f t="shared" si="66"/>
        <v>0</v>
      </c>
      <c r="AI323" s="142">
        <f t="shared" si="66"/>
        <v>0</v>
      </c>
      <c r="AJ323" s="142">
        <f t="shared" si="66"/>
        <v>0</v>
      </c>
      <c r="AK323" s="142">
        <f t="shared" si="66"/>
        <v>0</v>
      </c>
      <c r="AL323" s="142">
        <f t="shared" si="66"/>
        <v>0</v>
      </c>
      <c r="AM323" s="142">
        <f t="shared" si="66"/>
        <v>0</v>
      </c>
    </row>
    <row r="324" spans="3:39" x14ac:dyDescent="0.25">
      <c r="C324" s="27" t="s">
        <v>191</v>
      </c>
      <c r="D324" s="142">
        <f>SUM(D320:D323)</f>
        <v>15129.179999999988</v>
      </c>
      <c r="E324" s="142">
        <f t="shared" ref="E324:AM324" si="67">SUM(E320:E323)</f>
        <v>10590.42599999999</v>
      </c>
      <c r="F324" s="142">
        <f t="shared" si="67"/>
        <v>6808.1309999999939</v>
      </c>
      <c r="G324" s="142">
        <f t="shared" si="67"/>
        <v>0</v>
      </c>
      <c r="H324" s="142">
        <f t="shared" si="67"/>
        <v>0</v>
      </c>
      <c r="I324" s="142">
        <f t="shared" si="67"/>
        <v>0</v>
      </c>
      <c r="J324" s="142">
        <f t="shared" si="67"/>
        <v>0</v>
      </c>
      <c r="K324" s="142">
        <f t="shared" si="67"/>
        <v>0</v>
      </c>
      <c r="L324" s="142">
        <f t="shared" si="67"/>
        <v>0</v>
      </c>
      <c r="M324" s="142">
        <f t="shared" si="67"/>
        <v>0</v>
      </c>
      <c r="N324" s="142">
        <f t="shared" si="67"/>
        <v>0</v>
      </c>
      <c r="O324" s="142">
        <f t="shared" si="67"/>
        <v>0</v>
      </c>
      <c r="P324" s="142">
        <f t="shared" si="67"/>
        <v>0</v>
      </c>
      <c r="Q324" s="142">
        <f t="shared" si="67"/>
        <v>0</v>
      </c>
      <c r="R324" s="142">
        <f t="shared" si="67"/>
        <v>0</v>
      </c>
      <c r="S324" s="142">
        <f t="shared" si="67"/>
        <v>0</v>
      </c>
      <c r="T324" s="142">
        <f t="shared" si="67"/>
        <v>0</v>
      </c>
      <c r="U324" s="142">
        <f t="shared" si="67"/>
        <v>0</v>
      </c>
      <c r="V324" s="142">
        <f t="shared" si="67"/>
        <v>0</v>
      </c>
      <c r="W324" s="142">
        <f t="shared" si="67"/>
        <v>0</v>
      </c>
      <c r="X324" s="142">
        <f t="shared" si="67"/>
        <v>0</v>
      </c>
      <c r="Y324" s="142">
        <f t="shared" si="67"/>
        <v>0</v>
      </c>
      <c r="Z324" s="142">
        <f t="shared" si="67"/>
        <v>0</v>
      </c>
      <c r="AA324" s="142">
        <f t="shared" si="67"/>
        <v>0</v>
      </c>
      <c r="AB324" s="142">
        <f t="shared" si="67"/>
        <v>0</v>
      </c>
      <c r="AC324" s="142">
        <f t="shared" si="67"/>
        <v>0</v>
      </c>
      <c r="AD324" s="142">
        <f t="shared" si="67"/>
        <v>0</v>
      </c>
      <c r="AE324" s="142">
        <f t="shared" si="67"/>
        <v>0</v>
      </c>
      <c r="AF324" s="142">
        <f t="shared" si="67"/>
        <v>0</v>
      </c>
      <c r="AG324" s="142">
        <f t="shared" si="67"/>
        <v>0</v>
      </c>
      <c r="AH324" s="142">
        <f t="shared" si="67"/>
        <v>0</v>
      </c>
      <c r="AI324" s="142">
        <f t="shared" si="67"/>
        <v>0</v>
      </c>
      <c r="AJ324" s="142">
        <f t="shared" si="67"/>
        <v>0</v>
      </c>
      <c r="AK324" s="142">
        <f t="shared" si="67"/>
        <v>0</v>
      </c>
      <c r="AL324" s="142">
        <f t="shared" si="67"/>
        <v>0</v>
      </c>
      <c r="AM324" s="142">
        <f t="shared" si="67"/>
        <v>0</v>
      </c>
    </row>
    <row r="326" spans="3:39" x14ac:dyDescent="0.25">
      <c r="C326" s="27" t="s">
        <v>171</v>
      </c>
      <c r="D326" s="31">
        <f>+D319</f>
        <v>43861</v>
      </c>
      <c r="E326" s="31">
        <f t="shared" ref="E326:AM326" si="68">+E319</f>
        <v>43890</v>
      </c>
      <c r="F326" s="31">
        <f t="shared" si="68"/>
        <v>43921</v>
      </c>
      <c r="G326" s="31">
        <f t="shared" si="68"/>
        <v>43951</v>
      </c>
      <c r="H326" s="31">
        <f t="shared" si="68"/>
        <v>43982</v>
      </c>
      <c r="I326" s="31">
        <f t="shared" si="68"/>
        <v>44012</v>
      </c>
      <c r="J326" s="31">
        <f t="shared" si="68"/>
        <v>44043</v>
      </c>
      <c r="K326" s="31">
        <f t="shared" si="68"/>
        <v>44074</v>
      </c>
      <c r="L326" s="31">
        <f t="shared" si="68"/>
        <v>44104</v>
      </c>
      <c r="M326" s="31">
        <f t="shared" si="68"/>
        <v>44135</v>
      </c>
      <c r="N326" s="31">
        <f t="shared" si="68"/>
        <v>44165</v>
      </c>
      <c r="O326" s="31">
        <f t="shared" si="68"/>
        <v>44196</v>
      </c>
      <c r="P326" s="31">
        <f t="shared" si="68"/>
        <v>44227</v>
      </c>
      <c r="Q326" s="31">
        <f t="shared" si="68"/>
        <v>44255</v>
      </c>
      <c r="R326" s="31">
        <f t="shared" si="68"/>
        <v>44286</v>
      </c>
      <c r="S326" s="31">
        <f t="shared" si="68"/>
        <v>44316</v>
      </c>
      <c r="T326" s="31">
        <f t="shared" si="68"/>
        <v>44347</v>
      </c>
      <c r="U326" s="31">
        <f t="shared" si="68"/>
        <v>44377</v>
      </c>
      <c r="V326" s="31">
        <f t="shared" si="68"/>
        <v>44408</v>
      </c>
      <c r="W326" s="31">
        <f t="shared" si="68"/>
        <v>44439</v>
      </c>
      <c r="X326" s="31">
        <f t="shared" si="68"/>
        <v>44469</v>
      </c>
      <c r="Y326" s="31">
        <f t="shared" si="68"/>
        <v>44500</v>
      </c>
      <c r="Z326" s="31">
        <f t="shared" si="68"/>
        <v>44530</v>
      </c>
      <c r="AA326" s="31">
        <f t="shared" si="68"/>
        <v>44561</v>
      </c>
      <c r="AB326" s="31">
        <f t="shared" si="68"/>
        <v>44592</v>
      </c>
      <c r="AC326" s="31">
        <f t="shared" si="68"/>
        <v>44620</v>
      </c>
      <c r="AD326" s="31">
        <f t="shared" si="68"/>
        <v>44651</v>
      </c>
      <c r="AE326" s="31">
        <f t="shared" si="68"/>
        <v>44681</v>
      </c>
      <c r="AF326" s="31">
        <f t="shared" si="68"/>
        <v>44712</v>
      </c>
      <c r="AG326" s="31">
        <f t="shared" si="68"/>
        <v>44742</v>
      </c>
      <c r="AH326" s="31">
        <f t="shared" si="68"/>
        <v>44773</v>
      </c>
      <c r="AI326" s="31">
        <f t="shared" si="68"/>
        <v>44804</v>
      </c>
      <c r="AJ326" s="31">
        <f t="shared" si="68"/>
        <v>44834</v>
      </c>
      <c r="AK326" s="31">
        <f t="shared" si="68"/>
        <v>44865</v>
      </c>
      <c r="AL326" s="31">
        <f t="shared" si="68"/>
        <v>44895</v>
      </c>
      <c r="AM326" s="31">
        <f t="shared" si="68"/>
        <v>44926</v>
      </c>
    </row>
    <row r="327" spans="3:39" x14ac:dyDescent="0.25">
      <c r="C327" s="28" t="str">
        <f t="shared" ref="C327:C376" si="69">+C246</f>
        <v>Farmaco 1</v>
      </c>
      <c r="D327" s="158">
        <f>(I_ACQUISTI!E247/30)*I_ACQUISTI!E301</f>
        <v>0</v>
      </c>
      <c r="E327" s="158">
        <f>(I_ACQUISTI!F247/30)*I_ACQUISTI!F301</f>
        <v>0</v>
      </c>
      <c r="F327" s="158">
        <f>(I_ACQUISTI!G247/30)*I_ACQUISTI!G301</f>
        <v>0</v>
      </c>
      <c r="G327" s="158">
        <f>(I_ACQUISTI!H247/30)*I_ACQUISTI!H301</f>
        <v>0</v>
      </c>
      <c r="H327" s="158">
        <f>(I_ACQUISTI!I247/30)*I_ACQUISTI!I301</f>
        <v>0</v>
      </c>
      <c r="I327" s="158">
        <f>(I_ACQUISTI!J247/30)*I_ACQUISTI!J301</f>
        <v>0</v>
      </c>
      <c r="J327" s="158">
        <f>(I_ACQUISTI!K247/30)*I_ACQUISTI!K301</f>
        <v>0</v>
      </c>
      <c r="K327" s="158">
        <f>(I_ACQUISTI!L247/30)*I_ACQUISTI!L301</f>
        <v>0</v>
      </c>
      <c r="L327" s="158">
        <f>(I_ACQUISTI!M247/30)*I_ACQUISTI!M301</f>
        <v>0</v>
      </c>
      <c r="M327" s="158">
        <f>(I_ACQUISTI!N247/30)*I_ACQUISTI!N301</f>
        <v>0</v>
      </c>
      <c r="N327" s="158">
        <f>(I_ACQUISTI!O247/30)*I_ACQUISTI!O301</f>
        <v>0</v>
      </c>
      <c r="O327" s="158">
        <f>(I_ACQUISTI!P247/30)*I_ACQUISTI!P301</f>
        <v>0</v>
      </c>
      <c r="P327" s="158">
        <f>(I_ACQUISTI!Q247/30)*I_ACQUISTI!Q301</f>
        <v>0</v>
      </c>
      <c r="Q327" s="158">
        <f>(I_ACQUISTI!R247/30)*I_ACQUISTI!R301</f>
        <v>0</v>
      </c>
      <c r="R327" s="158">
        <f>(I_ACQUISTI!S247/30)*I_ACQUISTI!S301</f>
        <v>0</v>
      </c>
      <c r="S327" s="158">
        <f>(I_ACQUISTI!T247/30)*I_ACQUISTI!T301</f>
        <v>0</v>
      </c>
      <c r="T327" s="158">
        <f>(I_ACQUISTI!U247/30)*I_ACQUISTI!U301</f>
        <v>0</v>
      </c>
      <c r="U327" s="158">
        <f>(I_ACQUISTI!V247/30)*I_ACQUISTI!V301</f>
        <v>0</v>
      </c>
      <c r="V327" s="158">
        <f>(I_ACQUISTI!W247/30)*I_ACQUISTI!W301</f>
        <v>0</v>
      </c>
      <c r="W327" s="158">
        <f>(I_ACQUISTI!X247/30)*I_ACQUISTI!X301</f>
        <v>0</v>
      </c>
      <c r="X327" s="158">
        <f>(I_ACQUISTI!Y247/30)*I_ACQUISTI!Y301</f>
        <v>0</v>
      </c>
      <c r="Y327" s="158">
        <f>(I_ACQUISTI!Z247/30)*I_ACQUISTI!Z301</f>
        <v>0</v>
      </c>
      <c r="Z327" s="158">
        <f>(I_ACQUISTI!AA247/30)*I_ACQUISTI!AA301</f>
        <v>0</v>
      </c>
      <c r="AA327" s="158">
        <f>(I_ACQUISTI!AB247/30)*I_ACQUISTI!AB301</f>
        <v>0</v>
      </c>
      <c r="AB327" s="158">
        <f>(I_ACQUISTI!AC247/30)*I_ACQUISTI!AC301</f>
        <v>0</v>
      </c>
      <c r="AC327" s="158">
        <f>(I_ACQUISTI!AD247/30)*I_ACQUISTI!AD301</f>
        <v>0</v>
      </c>
      <c r="AD327" s="158">
        <f>(I_ACQUISTI!AE247/30)*I_ACQUISTI!AE301</f>
        <v>0</v>
      </c>
      <c r="AE327" s="158">
        <f>(I_ACQUISTI!AF247/30)*I_ACQUISTI!AF301</f>
        <v>0</v>
      </c>
      <c r="AF327" s="158">
        <f>(I_ACQUISTI!AG247/30)*I_ACQUISTI!AG301</f>
        <v>0</v>
      </c>
      <c r="AG327" s="158">
        <f>(I_ACQUISTI!AH247/30)*I_ACQUISTI!AH301</f>
        <v>0</v>
      </c>
      <c r="AH327" s="158">
        <f>(I_ACQUISTI!AI247/30)*I_ACQUISTI!AI301</f>
        <v>0</v>
      </c>
      <c r="AI327" s="158">
        <f>(I_ACQUISTI!AJ247/30)*I_ACQUISTI!AJ301</f>
        <v>0</v>
      </c>
      <c r="AJ327" s="158">
        <f>(I_ACQUISTI!AK247/30)*I_ACQUISTI!AK301</f>
        <v>0</v>
      </c>
      <c r="AK327" s="158">
        <f>(I_ACQUISTI!AL247/30)*I_ACQUISTI!AL301</f>
        <v>0</v>
      </c>
      <c r="AL327" s="158">
        <f>(I_ACQUISTI!AM247/30)*I_ACQUISTI!AM301</f>
        <v>0</v>
      </c>
      <c r="AM327" s="158">
        <f>(I_ACQUISTI!AN247/30)*I_ACQUISTI!AN301</f>
        <v>0</v>
      </c>
    </row>
    <row r="328" spans="3:39" x14ac:dyDescent="0.25">
      <c r="C328" s="28" t="str">
        <f t="shared" si="69"/>
        <v>Farmaco 2</v>
      </c>
      <c r="D328" s="158">
        <f>(I_ACQUISTI!E248/30)*I_ACQUISTI!E302</f>
        <v>0</v>
      </c>
      <c r="E328" s="158">
        <f>(I_ACQUISTI!F248/30)*I_ACQUISTI!F302</f>
        <v>0</v>
      </c>
      <c r="F328" s="158">
        <f>(I_ACQUISTI!G248/30)*I_ACQUISTI!G302</f>
        <v>0</v>
      </c>
      <c r="G328" s="158">
        <f>(I_ACQUISTI!H248/30)*I_ACQUISTI!H302</f>
        <v>0</v>
      </c>
      <c r="H328" s="158">
        <f>(I_ACQUISTI!I248/30)*I_ACQUISTI!I302</f>
        <v>0</v>
      </c>
      <c r="I328" s="158">
        <f>(I_ACQUISTI!J248/30)*I_ACQUISTI!J302</f>
        <v>0</v>
      </c>
      <c r="J328" s="158">
        <f>(I_ACQUISTI!K248/30)*I_ACQUISTI!K302</f>
        <v>0</v>
      </c>
      <c r="K328" s="158">
        <f>(I_ACQUISTI!L248/30)*I_ACQUISTI!L302</f>
        <v>0</v>
      </c>
      <c r="L328" s="158">
        <f>(I_ACQUISTI!M248/30)*I_ACQUISTI!M302</f>
        <v>0</v>
      </c>
      <c r="M328" s="158">
        <f>(I_ACQUISTI!N248/30)*I_ACQUISTI!N302</f>
        <v>0</v>
      </c>
      <c r="N328" s="158">
        <f>(I_ACQUISTI!O248/30)*I_ACQUISTI!O302</f>
        <v>0</v>
      </c>
      <c r="O328" s="158">
        <f>(I_ACQUISTI!P248/30)*I_ACQUISTI!P302</f>
        <v>0</v>
      </c>
      <c r="P328" s="158">
        <f>(I_ACQUISTI!Q248/30)*I_ACQUISTI!Q302</f>
        <v>0</v>
      </c>
      <c r="Q328" s="158">
        <f>(I_ACQUISTI!R248/30)*I_ACQUISTI!R302</f>
        <v>0</v>
      </c>
      <c r="R328" s="158">
        <f>(I_ACQUISTI!S248/30)*I_ACQUISTI!S302</f>
        <v>0</v>
      </c>
      <c r="S328" s="158">
        <f>(I_ACQUISTI!T248/30)*I_ACQUISTI!T302</f>
        <v>0</v>
      </c>
      <c r="T328" s="158">
        <f>(I_ACQUISTI!U248/30)*I_ACQUISTI!U302</f>
        <v>0</v>
      </c>
      <c r="U328" s="158">
        <f>(I_ACQUISTI!V248/30)*I_ACQUISTI!V302</f>
        <v>0</v>
      </c>
      <c r="V328" s="158">
        <f>(I_ACQUISTI!W248/30)*I_ACQUISTI!W302</f>
        <v>0</v>
      </c>
      <c r="W328" s="158">
        <f>(I_ACQUISTI!X248/30)*I_ACQUISTI!X302</f>
        <v>0</v>
      </c>
      <c r="X328" s="158">
        <f>(I_ACQUISTI!Y248/30)*I_ACQUISTI!Y302</f>
        <v>0</v>
      </c>
      <c r="Y328" s="158">
        <f>(I_ACQUISTI!Z248/30)*I_ACQUISTI!Z302</f>
        <v>0</v>
      </c>
      <c r="Z328" s="158">
        <f>(I_ACQUISTI!AA248/30)*I_ACQUISTI!AA302</f>
        <v>0</v>
      </c>
      <c r="AA328" s="158">
        <f>(I_ACQUISTI!AB248/30)*I_ACQUISTI!AB302</f>
        <v>0</v>
      </c>
      <c r="AB328" s="158">
        <f>(I_ACQUISTI!AC248/30)*I_ACQUISTI!AC302</f>
        <v>0</v>
      </c>
      <c r="AC328" s="158">
        <f>(I_ACQUISTI!AD248/30)*I_ACQUISTI!AD302</f>
        <v>0</v>
      </c>
      <c r="AD328" s="158">
        <f>(I_ACQUISTI!AE248/30)*I_ACQUISTI!AE302</f>
        <v>0</v>
      </c>
      <c r="AE328" s="158">
        <f>(I_ACQUISTI!AF248/30)*I_ACQUISTI!AF302</f>
        <v>0</v>
      </c>
      <c r="AF328" s="158">
        <f>(I_ACQUISTI!AG248/30)*I_ACQUISTI!AG302</f>
        <v>0</v>
      </c>
      <c r="AG328" s="158">
        <f>(I_ACQUISTI!AH248/30)*I_ACQUISTI!AH302</f>
        <v>0</v>
      </c>
      <c r="AH328" s="158">
        <f>(I_ACQUISTI!AI248/30)*I_ACQUISTI!AI302</f>
        <v>0</v>
      </c>
      <c r="AI328" s="158">
        <f>(I_ACQUISTI!AJ248/30)*I_ACQUISTI!AJ302</f>
        <v>0</v>
      </c>
      <c r="AJ328" s="158">
        <f>(I_ACQUISTI!AK248/30)*I_ACQUISTI!AK302</f>
        <v>0</v>
      </c>
      <c r="AK328" s="158">
        <f>(I_ACQUISTI!AL248/30)*I_ACQUISTI!AL302</f>
        <v>0</v>
      </c>
      <c r="AL328" s="158">
        <f>(I_ACQUISTI!AM248/30)*I_ACQUISTI!AM302</f>
        <v>0</v>
      </c>
      <c r="AM328" s="158">
        <f>(I_ACQUISTI!AN248/30)*I_ACQUISTI!AN302</f>
        <v>0</v>
      </c>
    </row>
    <row r="329" spans="3:39" x14ac:dyDescent="0.25">
      <c r="C329" s="28" t="str">
        <f t="shared" si="69"/>
        <v>Farmaco 3</v>
      </c>
      <c r="D329" s="158">
        <f>(I_ACQUISTI!E249/30)*I_ACQUISTI!E303</f>
        <v>0</v>
      </c>
      <c r="E329" s="158">
        <f>(I_ACQUISTI!F249/30)*I_ACQUISTI!F303</f>
        <v>0</v>
      </c>
      <c r="F329" s="158">
        <f>(I_ACQUISTI!G249/30)*I_ACQUISTI!G303</f>
        <v>0</v>
      </c>
      <c r="G329" s="158">
        <f>(I_ACQUISTI!H249/30)*I_ACQUISTI!H303</f>
        <v>0</v>
      </c>
      <c r="H329" s="158">
        <f>(I_ACQUISTI!I249/30)*I_ACQUISTI!I303</f>
        <v>0</v>
      </c>
      <c r="I329" s="158">
        <f>(I_ACQUISTI!J249/30)*I_ACQUISTI!J303</f>
        <v>0</v>
      </c>
      <c r="J329" s="158">
        <f>(I_ACQUISTI!K249/30)*I_ACQUISTI!K303</f>
        <v>0</v>
      </c>
      <c r="K329" s="158">
        <f>(I_ACQUISTI!L249/30)*I_ACQUISTI!L303</f>
        <v>0</v>
      </c>
      <c r="L329" s="158">
        <f>(I_ACQUISTI!M249/30)*I_ACQUISTI!M303</f>
        <v>0</v>
      </c>
      <c r="M329" s="158">
        <f>(I_ACQUISTI!N249/30)*I_ACQUISTI!N303</f>
        <v>0</v>
      </c>
      <c r="N329" s="158">
        <f>(I_ACQUISTI!O249/30)*I_ACQUISTI!O303</f>
        <v>0</v>
      </c>
      <c r="O329" s="158">
        <f>(I_ACQUISTI!P249/30)*I_ACQUISTI!P303</f>
        <v>0</v>
      </c>
      <c r="P329" s="158">
        <f>(I_ACQUISTI!Q249/30)*I_ACQUISTI!Q303</f>
        <v>0</v>
      </c>
      <c r="Q329" s="158">
        <f>(I_ACQUISTI!R249/30)*I_ACQUISTI!R303</f>
        <v>0</v>
      </c>
      <c r="R329" s="158">
        <f>(I_ACQUISTI!S249/30)*I_ACQUISTI!S303</f>
        <v>0</v>
      </c>
      <c r="S329" s="158">
        <f>(I_ACQUISTI!T249/30)*I_ACQUISTI!T303</f>
        <v>0</v>
      </c>
      <c r="T329" s="158">
        <f>(I_ACQUISTI!U249/30)*I_ACQUISTI!U303</f>
        <v>0</v>
      </c>
      <c r="U329" s="158">
        <f>(I_ACQUISTI!V249/30)*I_ACQUISTI!V303</f>
        <v>0</v>
      </c>
      <c r="V329" s="158">
        <f>(I_ACQUISTI!W249/30)*I_ACQUISTI!W303</f>
        <v>0</v>
      </c>
      <c r="W329" s="158">
        <f>(I_ACQUISTI!X249/30)*I_ACQUISTI!X303</f>
        <v>0</v>
      </c>
      <c r="X329" s="158">
        <f>(I_ACQUISTI!Y249/30)*I_ACQUISTI!Y303</f>
        <v>0</v>
      </c>
      <c r="Y329" s="158">
        <f>(I_ACQUISTI!Z249/30)*I_ACQUISTI!Z303</f>
        <v>0</v>
      </c>
      <c r="Z329" s="158">
        <f>(I_ACQUISTI!AA249/30)*I_ACQUISTI!AA303</f>
        <v>0</v>
      </c>
      <c r="AA329" s="158">
        <f>(I_ACQUISTI!AB249/30)*I_ACQUISTI!AB303</f>
        <v>0</v>
      </c>
      <c r="AB329" s="158">
        <f>(I_ACQUISTI!AC249/30)*I_ACQUISTI!AC303</f>
        <v>0</v>
      </c>
      <c r="AC329" s="158">
        <f>(I_ACQUISTI!AD249/30)*I_ACQUISTI!AD303</f>
        <v>0</v>
      </c>
      <c r="AD329" s="158">
        <f>(I_ACQUISTI!AE249/30)*I_ACQUISTI!AE303</f>
        <v>0</v>
      </c>
      <c r="AE329" s="158">
        <f>(I_ACQUISTI!AF249/30)*I_ACQUISTI!AF303</f>
        <v>0</v>
      </c>
      <c r="AF329" s="158">
        <f>(I_ACQUISTI!AG249/30)*I_ACQUISTI!AG303</f>
        <v>0</v>
      </c>
      <c r="AG329" s="158">
        <f>(I_ACQUISTI!AH249/30)*I_ACQUISTI!AH303</f>
        <v>0</v>
      </c>
      <c r="AH329" s="158">
        <f>(I_ACQUISTI!AI249/30)*I_ACQUISTI!AI303</f>
        <v>0</v>
      </c>
      <c r="AI329" s="158">
        <f>(I_ACQUISTI!AJ249/30)*I_ACQUISTI!AJ303</f>
        <v>0</v>
      </c>
      <c r="AJ329" s="158">
        <f>(I_ACQUISTI!AK249/30)*I_ACQUISTI!AK303</f>
        <v>0</v>
      </c>
      <c r="AK329" s="158">
        <f>(I_ACQUISTI!AL249/30)*I_ACQUISTI!AL303</f>
        <v>0</v>
      </c>
      <c r="AL329" s="158">
        <f>(I_ACQUISTI!AM249/30)*I_ACQUISTI!AM303</f>
        <v>0</v>
      </c>
      <c r="AM329" s="158">
        <f>(I_ACQUISTI!AN249/30)*I_ACQUISTI!AN303</f>
        <v>0</v>
      </c>
    </row>
    <row r="330" spans="3:39" x14ac:dyDescent="0.25">
      <c r="C330" s="28" t="str">
        <f t="shared" si="69"/>
        <v>Farmaco 4</v>
      </c>
      <c r="D330" s="158">
        <f>(I_ACQUISTI!E250/30)*I_ACQUISTI!E304</f>
        <v>0</v>
      </c>
      <c r="E330" s="158">
        <f>(I_ACQUISTI!F250/30)*I_ACQUISTI!F304</f>
        <v>0</v>
      </c>
      <c r="F330" s="158">
        <f>(I_ACQUISTI!G250/30)*I_ACQUISTI!G304</f>
        <v>0</v>
      </c>
      <c r="G330" s="158">
        <f>(I_ACQUISTI!H250/30)*I_ACQUISTI!H304</f>
        <v>0</v>
      </c>
      <c r="H330" s="158">
        <f>(I_ACQUISTI!I250/30)*I_ACQUISTI!I304</f>
        <v>0</v>
      </c>
      <c r="I330" s="158">
        <f>(I_ACQUISTI!J250/30)*I_ACQUISTI!J304</f>
        <v>0</v>
      </c>
      <c r="J330" s="158">
        <f>(I_ACQUISTI!K250/30)*I_ACQUISTI!K304</f>
        <v>0</v>
      </c>
      <c r="K330" s="158">
        <f>(I_ACQUISTI!L250/30)*I_ACQUISTI!L304</f>
        <v>0</v>
      </c>
      <c r="L330" s="158">
        <f>(I_ACQUISTI!M250/30)*I_ACQUISTI!M304</f>
        <v>0</v>
      </c>
      <c r="M330" s="158">
        <f>(I_ACQUISTI!N250/30)*I_ACQUISTI!N304</f>
        <v>0</v>
      </c>
      <c r="N330" s="158">
        <f>(I_ACQUISTI!O250/30)*I_ACQUISTI!O304</f>
        <v>0</v>
      </c>
      <c r="O330" s="158">
        <f>(I_ACQUISTI!P250/30)*I_ACQUISTI!P304</f>
        <v>0</v>
      </c>
      <c r="P330" s="158">
        <f>(I_ACQUISTI!Q250/30)*I_ACQUISTI!Q304</f>
        <v>0</v>
      </c>
      <c r="Q330" s="158">
        <f>(I_ACQUISTI!R250/30)*I_ACQUISTI!R304</f>
        <v>0</v>
      </c>
      <c r="R330" s="158">
        <f>(I_ACQUISTI!S250/30)*I_ACQUISTI!S304</f>
        <v>0</v>
      </c>
      <c r="S330" s="158">
        <f>(I_ACQUISTI!T250/30)*I_ACQUISTI!T304</f>
        <v>0</v>
      </c>
      <c r="T330" s="158">
        <f>(I_ACQUISTI!U250/30)*I_ACQUISTI!U304</f>
        <v>0</v>
      </c>
      <c r="U330" s="158">
        <f>(I_ACQUISTI!V250/30)*I_ACQUISTI!V304</f>
        <v>0</v>
      </c>
      <c r="V330" s="158">
        <f>(I_ACQUISTI!W250/30)*I_ACQUISTI!W304</f>
        <v>0</v>
      </c>
      <c r="W330" s="158">
        <f>(I_ACQUISTI!X250/30)*I_ACQUISTI!X304</f>
        <v>0</v>
      </c>
      <c r="X330" s="158">
        <f>(I_ACQUISTI!Y250/30)*I_ACQUISTI!Y304</f>
        <v>0</v>
      </c>
      <c r="Y330" s="158">
        <f>(I_ACQUISTI!Z250/30)*I_ACQUISTI!Z304</f>
        <v>0</v>
      </c>
      <c r="Z330" s="158">
        <f>(I_ACQUISTI!AA250/30)*I_ACQUISTI!AA304</f>
        <v>0</v>
      </c>
      <c r="AA330" s="158">
        <f>(I_ACQUISTI!AB250/30)*I_ACQUISTI!AB304</f>
        <v>0</v>
      </c>
      <c r="AB330" s="158">
        <f>(I_ACQUISTI!AC250/30)*I_ACQUISTI!AC304</f>
        <v>0</v>
      </c>
      <c r="AC330" s="158">
        <f>(I_ACQUISTI!AD250/30)*I_ACQUISTI!AD304</f>
        <v>0</v>
      </c>
      <c r="AD330" s="158">
        <f>(I_ACQUISTI!AE250/30)*I_ACQUISTI!AE304</f>
        <v>0</v>
      </c>
      <c r="AE330" s="158">
        <f>(I_ACQUISTI!AF250/30)*I_ACQUISTI!AF304</f>
        <v>0</v>
      </c>
      <c r="AF330" s="158">
        <f>(I_ACQUISTI!AG250/30)*I_ACQUISTI!AG304</f>
        <v>0</v>
      </c>
      <c r="AG330" s="158">
        <f>(I_ACQUISTI!AH250/30)*I_ACQUISTI!AH304</f>
        <v>0</v>
      </c>
      <c r="AH330" s="158">
        <f>(I_ACQUISTI!AI250/30)*I_ACQUISTI!AI304</f>
        <v>0</v>
      </c>
      <c r="AI330" s="158">
        <f>(I_ACQUISTI!AJ250/30)*I_ACQUISTI!AJ304</f>
        <v>0</v>
      </c>
      <c r="AJ330" s="158">
        <f>(I_ACQUISTI!AK250/30)*I_ACQUISTI!AK304</f>
        <v>0</v>
      </c>
      <c r="AK330" s="158">
        <f>(I_ACQUISTI!AL250/30)*I_ACQUISTI!AL304</f>
        <v>0</v>
      </c>
      <c r="AL330" s="158">
        <f>(I_ACQUISTI!AM250/30)*I_ACQUISTI!AM304</f>
        <v>0</v>
      </c>
      <c r="AM330" s="158">
        <f>(I_ACQUISTI!AN250/30)*I_ACQUISTI!AN304</f>
        <v>0</v>
      </c>
    </row>
    <row r="331" spans="3:39" x14ac:dyDescent="0.25">
      <c r="C331" s="28" t="str">
        <f t="shared" si="69"/>
        <v>Farmaco 5</v>
      </c>
      <c r="D331" s="158">
        <f>(I_ACQUISTI!E251/30)*I_ACQUISTI!E305</f>
        <v>0</v>
      </c>
      <c r="E331" s="158">
        <f>(I_ACQUISTI!F251/30)*I_ACQUISTI!F305</f>
        <v>0</v>
      </c>
      <c r="F331" s="158">
        <f>(I_ACQUISTI!G251/30)*I_ACQUISTI!G305</f>
        <v>0</v>
      </c>
      <c r="G331" s="158">
        <f>(I_ACQUISTI!H251/30)*I_ACQUISTI!H305</f>
        <v>0</v>
      </c>
      <c r="H331" s="158">
        <f>(I_ACQUISTI!I251/30)*I_ACQUISTI!I305</f>
        <v>0</v>
      </c>
      <c r="I331" s="158">
        <f>(I_ACQUISTI!J251/30)*I_ACQUISTI!J305</f>
        <v>0</v>
      </c>
      <c r="J331" s="158">
        <f>(I_ACQUISTI!K251/30)*I_ACQUISTI!K305</f>
        <v>0</v>
      </c>
      <c r="K331" s="158">
        <f>(I_ACQUISTI!L251/30)*I_ACQUISTI!L305</f>
        <v>0</v>
      </c>
      <c r="L331" s="158">
        <f>(I_ACQUISTI!M251/30)*I_ACQUISTI!M305</f>
        <v>0</v>
      </c>
      <c r="M331" s="158">
        <f>(I_ACQUISTI!N251/30)*I_ACQUISTI!N305</f>
        <v>0</v>
      </c>
      <c r="N331" s="158">
        <f>(I_ACQUISTI!O251/30)*I_ACQUISTI!O305</f>
        <v>0</v>
      </c>
      <c r="O331" s="158">
        <f>(I_ACQUISTI!P251/30)*I_ACQUISTI!P305</f>
        <v>0</v>
      </c>
      <c r="P331" s="158">
        <f>(I_ACQUISTI!Q251/30)*I_ACQUISTI!Q305</f>
        <v>0</v>
      </c>
      <c r="Q331" s="158">
        <f>(I_ACQUISTI!R251/30)*I_ACQUISTI!R305</f>
        <v>0</v>
      </c>
      <c r="R331" s="158">
        <f>(I_ACQUISTI!S251/30)*I_ACQUISTI!S305</f>
        <v>0</v>
      </c>
      <c r="S331" s="158">
        <f>(I_ACQUISTI!T251/30)*I_ACQUISTI!T305</f>
        <v>0</v>
      </c>
      <c r="T331" s="158">
        <f>(I_ACQUISTI!U251/30)*I_ACQUISTI!U305</f>
        <v>0</v>
      </c>
      <c r="U331" s="158">
        <f>(I_ACQUISTI!V251/30)*I_ACQUISTI!V305</f>
        <v>0</v>
      </c>
      <c r="V331" s="158">
        <f>(I_ACQUISTI!W251/30)*I_ACQUISTI!W305</f>
        <v>0</v>
      </c>
      <c r="W331" s="158">
        <f>(I_ACQUISTI!X251/30)*I_ACQUISTI!X305</f>
        <v>0</v>
      </c>
      <c r="X331" s="158">
        <f>(I_ACQUISTI!Y251/30)*I_ACQUISTI!Y305</f>
        <v>0</v>
      </c>
      <c r="Y331" s="158">
        <f>(I_ACQUISTI!Z251/30)*I_ACQUISTI!Z305</f>
        <v>0</v>
      </c>
      <c r="Z331" s="158">
        <f>(I_ACQUISTI!AA251/30)*I_ACQUISTI!AA305</f>
        <v>0</v>
      </c>
      <c r="AA331" s="158">
        <f>(I_ACQUISTI!AB251/30)*I_ACQUISTI!AB305</f>
        <v>0</v>
      </c>
      <c r="AB331" s="158">
        <f>(I_ACQUISTI!AC251/30)*I_ACQUISTI!AC305</f>
        <v>0</v>
      </c>
      <c r="AC331" s="158">
        <f>(I_ACQUISTI!AD251/30)*I_ACQUISTI!AD305</f>
        <v>0</v>
      </c>
      <c r="AD331" s="158">
        <f>(I_ACQUISTI!AE251/30)*I_ACQUISTI!AE305</f>
        <v>0</v>
      </c>
      <c r="AE331" s="158">
        <f>(I_ACQUISTI!AF251/30)*I_ACQUISTI!AF305</f>
        <v>0</v>
      </c>
      <c r="AF331" s="158">
        <f>(I_ACQUISTI!AG251/30)*I_ACQUISTI!AG305</f>
        <v>0</v>
      </c>
      <c r="AG331" s="158">
        <f>(I_ACQUISTI!AH251/30)*I_ACQUISTI!AH305</f>
        <v>0</v>
      </c>
      <c r="AH331" s="158">
        <f>(I_ACQUISTI!AI251/30)*I_ACQUISTI!AI305</f>
        <v>0</v>
      </c>
      <c r="AI331" s="158">
        <f>(I_ACQUISTI!AJ251/30)*I_ACQUISTI!AJ305</f>
        <v>0</v>
      </c>
      <c r="AJ331" s="158">
        <f>(I_ACQUISTI!AK251/30)*I_ACQUISTI!AK305</f>
        <v>0</v>
      </c>
      <c r="AK331" s="158">
        <f>(I_ACQUISTI!AL251/30)*I_ACQUISTI!AL305</f>
        <v>0</v>
      </c>
      <c r="AL331" s="158">
        <f>(I_ACQUISTI!AM251/30)*I_ACQUISTI!AM305</f>
        <v>0</v>
      </c>
      <c r="AM331" s="158">
        <f>(I_ACQUISTI!AN251/30)*I_ACQUISTI!AN305</f>
        <v>0</v>
      </c>
    </row>
    <row r="332" spans="3:39" x14ac:dyDescent="0.25">
      <c r="C332" s="28" t="str">
        <f t="shared" si="69"/>
        <v>Farmaco 6</v>
      </c>
      <c r="D332" s="158">
        <f>(I_ACQUISTI!E252/30)*I_ACQUISTI!E306</f>
        <v>0</v>
      </c>
      <c r="E332" s="158">
        <f>(I_ACQUISTI!F252/30)*I_ACQUISTI!F306</f>
        <v>0</v>
      </c>
      <c r="F332" s="158">
        <f>(I_ACQUISTI!G252/30)*I_ACQUISTI!G306</f>
        <v>0</v>
      </c>
      <c r="G332" s="158">
        <f>(I_ACQUISTI!H252/30)*I_ACQUISTI!H306</f>
        <v>0</v>
      </c>
      <c r="H332" s="158">
        <f>(I_ACQUISTI!I252/30)*I_ACQUISTI!I306</f>
        <v>0</v>
      </c>
      <c r="I332" s="158">
        <f>(I_ACQUISTI!J252/30)*I_ACQUISTI!J306</f>
        <v>0</v>
      </c>
      <c r="J332" s="158">
        <f>(I_ACQUISTI!K252/30)*I_ACQUISTI!K306</f>
        <v>0</v>
      </c>
      <c r="K332" s="158">
        <f>(I_ACQUISTI!L252/30)*I_ACQUISTI!L306</f>
        <v>0</v>
      </c>
      <c r="L332" s="158">
        <f>(I_ACQUISTI!M252/30)*I_ACQUISTI!M306</f>
        <v>0</v>
      </c>
      <c r="M332" s="158">
        <f>(I_ACQUISTI!N252/30)*I_ACQUISTI!N306</f>
        <v>0</v>
      </c>
      <c r="N332" s="158">
        <f>(I_ACQUISTI!O252/30)*I_ACQUISTI!O306</f>
        <v>0</v>
      </c>
      <c r="O332" s="158">
        <f>(I_ACQUISTI!P252/30)*I_ACQUISTI!P306</f>
        <v>0</v>
      </c>
      <c r="P332" s="158">
        <f>(I_ACQUISTI!Q252/30)*I_ACQUISTI!Q306</f>
        <v>0</v>
      </c>
      <c r="Q332" s="158">
        <f>(I_ACQUISTI!R252/30)*I_ACQUISTI!R306</f>
        <v>0</v>
      </c>
      <c r="R332" s="158">
        <f>(I_ACQUISTI!S252/30)*I_ACQUISTI!S306</f>
        <v>0</v>
      </c>
      <c r="S332" s="158">
        <f>(I_ACQUISTI!T252/30)*I_ACQUISTI!T306</f>
        <v>0</v>
      </c>
      <c r="T332" s="158">
        <f>(I_ACQUISTI!U252/30)*I_ACQUISTI!U306</f>
        <v>0</v>
      </c>
      <c r="U332" s="158">
        <f>(I_ACQUISTI!V252/30)*I_ACQUISTI!V306</f>
        <v>0</v>
      </c>
      <c r="V332" s="158">
        <f>(I_ACQUISTI!W252/30)*I_ACQUISTI!W306</f>
        <v>0</v>
      </c>
      <c r="W332" s="158">
        <f>(I_ACQUISTI!X252/30)*I_ACQUISTI!X306</f>
        <v>0</v>
      </c>
      <c r="X332" s="158">
        <f>(I_ACQUISTI!Y252/30)*I_ACQUISTI!Y306</f>
        <v>0</v>
      </c>
      <c r="Y332" s="158">
        <f>(I_ACQUISTI!Z252/30)*I_ACQUISTI!Z306</f>
        <v>0</v>
      </c>
      <c r="Z332" s="158">
        <f>(I_ACQUISTI!AA252/30)*I_ACQUISTI!AA306</f>
        <v>0</v>
      </c>
      <c r="AA332" s="158">
        <f>(I_ACQUISTI!AB252/30)*I_ACQUISTI!AB306</f>
        <v>0</v>
      </c>
      <c r="AB332" s="158">
        <f>(I_ACQUISTI!AC252/30)*I_ACQUISTI!AC306</f>
        <v>0</v>
      </c>
      <c r="AC332" s="158">
        <f>(I_ACQUISTI!AD252/30)*I_ACQUISTI!AD306</f>
        <v>0</v>
      </c>
      <c r="AD332" s="158">
        <f>(I_ACQUISTI!AE252/30)*I_ACQUISTI!AE306</f>
        <v>0</v>
      </c>
      <c r="AE332" s="158">
        <f>(I_ACQUISTI!AF252/30)*I_ACQUISTI!AF306</f>
        <v>0</v>
      </c>
      <c r="AF332" s="158">
        <f>(I_ACQUISTI!AG252/30)*I_ACQUISTI!AG306</f>
        <v>0</v>
      </c>
      <c r="AG332" s="158">
        <f>(I_ACQUISTI!AH252/30)*I_ACQUISTI!AH306</f>
        <v>0</v>
      </c>
      <c r="AH332" s="158">
        <f>(I_ACQUISTI!AI252/30)*I_ACQUISTI!AI306</f>
        <v>0</v>
      </c>
      <c r="AI332" s="158">
        <f>(I_ACQUISTI!AJ252/30)*I_ACQUISTI!AJ306</f>
        <v>0</v>
      </c>
      <c r="AJ332" s="158">
        <f>(I_ACQUISTI!AK252/30)*I_ACQUISTI!AK306</f>
        <v>0</v>
      </c>
      <c r="AK332" s="158">
        <f>(I_ACQUISTI!AL252/30)*I_ACQUISTI!AL306</f>
        <v>0</v>
      </c>
      <c r="AL332" s="158">
        <f>(I_ACQUISTI!AM252/30)*I_ACQUISTI!AM306</f>
        <v>0</v>
      </c>
      <c r="AM332" s="158">
        <f>(I_ACQUISTI!AN252/30)*I_ACQUISTI!AN306</f>
        <v>0</v>
      </c>
    </row>
    <row r="333" spans="3:39" x14ac:dyDescent="0.25">
      <c r="C333" s="28" t="str">
        <f t="shared" si="69"/>
        <v>Farmaco 7</v>
      </c>
      <c r="D333" s="158">
        <f>(I_ACQUISTI!E253/30)*I_ACQUISTI!E307</f>
        <v>0</v>
      </c>
      <c r="E333" s="158">
        <f>(I_ACQUISTI!F253/30)*I_ACQUISTI!F307</f>
        <v>0</v>
      </c>
      <c r="F333" s="158">
        <f>(I_ACQUISTI!G253/30)*I_ACQUISTI!G307</f>
        <v>0</v>
      </c>
      <c r="G333" s="158">
        <f>(I_ACQUISTI!H253/30)*I_ACQUISTI!H307</f>
        <v>0</v>
      </c>
      <c r="H333" s="158">
        <f>(I_ACQUISTI!I253/30)*I_ACQUISTI!I307</f>
        <v>0</v>
      </c>
      <c r="I333" s="158">
        <f>(I_ACQUISTI!J253/30)*I_ACQUISTI!J307</f>
        <v>0</v>
      </c>
      <c r="J333" s="158">
        <f>(I_ACQUISTI!K253/30)*I_ACQUISTI!K307</f>
        <v>0</v>
      </c>
      <c r="K333" s="158">
        <f>(I_ACQUISTI!L253/30)*I_ACQUISTI!L307</f>
        <v>0</v>
      </c>
      <c r="L333" s="158">
        <f>(I_ACQUISTI!M253/30)*I_ACQUISTI!M307</f>
        <v>0</v>
      </c>
      <c r="M333" s="158">
        <f>(I_ACQUISTI!N253/30)*I_ACQUISTI!N307</f>
        <v>0</v>
      </c>
      <c r="N333" s="158">
        <f>(I_ACQUISTI!O253/30)*I_ACQUISTI!O307</f>
        <v>0</v>
      </c>
      <c r="O333" s="158">
        <f>(I_ACQUISTI!P253/30)*I_ACQUISTI!P307</f>
        <v>0</v>
      </c>
      <c r="P333" s="158">
        <f>(I_ACQUISTI!Q253/30)*I_ACQUISTI!Q307</f>
        <v>0</v>
      </c>
      <c r="Q333" s="158">
        <f>(I_ACQUISTI!R253/30)*I_ACQUISTI!R307</f>
        <v>0</v>
      </c>
      <c r="R333" s="158">
        <f>(I_ACQUISTI!S253/30)*I_ACQUISTI!S307</f>
        <v>0</v>
      </c>
      <c r="S333" s="158">
        <f>(I_ACQUISTI!T253/30)*I_ACQUISTI!T307</f>
        <v>0</v>
      </c>
      <c r="T333" s="158">
        <f>(I_ACQUISTI!U253/30)*I_ACQUISTI!U307</f>
        <v>0</v>
      </c>
      <c r="U333" s="158">
        <f>(I_ACQUISTI!V253/30)*I_ACQUISTI!V307</f>
        <v>0</v>
      </c>
      <c r="V333" s="158">
        <f>(I_ACQUISTI!W253/30)*I_ACQUISTI!W307</f>
        <v>0</v>
      </c>
      <c r="W333" s="158">
        <f>(I_ACQUISTI!X253/30)*I_ACQUISTI!X307</f>
        <v>0</v>
      </c>
      <c r="X333" s="158">
        <f>(I_ACQUISTI!Y253/30)*I_ACQUISTI!Y307</f>
        <v>0</v>
      </c>
      <c r="Y333" s="158">
        <f>(I_ACQUISTI!Z253/30)*I_ACQUISTI!Z307</f>
        <v>0</v>
      </c>
      <c r="Z333" s="158">
        <f>(I_ACQUISTI!AA253/30)*I_ACQUISTI!AA307</f>
        <v>0</v>
      </c>
      <c r="AA333" s="158">
        <f>(I_ACQUISTI!AB253/30)*I_ACQUISTI!AB307</f>
        <v>0</v>
      </c>
      <c r="AB333" s="158">
        <f>(I_ACQUISTI!AC253/30)*I_ACQUISTI!AC307</f>
        <v>0</v>
      </c>
      <c r="AC333" s="158">
        <f>(I_ACQUISTI!AD253/30)*I_ACQUISTI!AD307</f>
        <v>0</v>
      </c>
      <c r="AD333" s="158">
        <f>(I_ACQUISTI!AE253/30)*I_ACQUISTI!AE307</f>
        <v>0</v>
      </c>
      <c r="AE333" s="158">
        <f>(I_ACQUISTI!AF253/30)*I_ACQUISTI!AF307</f>
        <v>0</v>
      </c>
      <c r="AF333" s="158">
        <f>(I_ACQUISTI!AG253/30)*I_ACQUISTI!AG307</f>
        <v>0</v>
      </c>
      <c r="AG333" s="158">
        <f>(I_ACQUISTI!AH253/30)*I_ACQUISTI!AH307</f>
        <v>0</v>
      </c>
      <c r="AH333" s="158">
        <f>(I_ACQUISTI!AI253/30)*I_ACQUISTI!AI307</f>
        <v>0</v>
      </c>
      <c r="AI333" s="158">
        <f>(I_ACQUISTI!AJ253/30)*I_ACQUISTI!AJ307</f>
        <v>0</v>
      </c>
      <c r="AJ333" s="158">
        <f>(I_ACQUISTI!AK253/30)*I_ACQUISTI!AK307</f>
        <v>0</v>
      </c>
      <c r="AK333" s="158">
        <f>(I_ACQUISTI!AL253/30)*I_ACQUISTI!AL307</f>
        <v>0</v>
      </c>
      <c r="AL333" s="158">
        <f>(I_ACQUISTI!AM253/30)*I_ACQUISTI!AM307</f>
        <v>0</v>
      </c>
      <c r="AM333" s="158">
        <f>(I_ACQUISTI!AN253/30)*I_ACQUISTI!AN307</f>
        <v>0</v>
      </c>
    </row>
    <row r="334" spans="3:39" x14ac:dyDescent="0.25">
      <c r="C334" s="28" t="str">
        <f t="shared" si="69"/>
        <v>Farmaco 8</v>
      </c>
      <c r="D334" s="158">
        <f>(I_ACQUISTI!E254/30)*I_ACQUISTI!E308</f>
        <v>0</v>
      </c>
      <c r="E334" s="158">
        <f>(I_ACQUISTI!F254/30)*I_ACQUISTI!F308</f>
        <v>0</v>
      </c>
      <c r="F334" s="158">
        <f>(I_ACQUISTI!G254/30)*I_ACQUISTI!G308</f>
        <v>0</v>
      </c>
      <c r="G334" s="158">
        <f>(I_ACQUISTI!H254/30)*I_ACQUISTI!H308</f>
        <v>0</v>
      </c>
      <c r="H334" s="158">
        <f>(I_ACQUISTI!I254/30)*I_ACQUISTI!I308</f>
        <v>0</v>
      </c>
      <c r="I334" s="158">
        <f>(I_ACQUISTI!J254/30)*I_ACQUISTI!J308</f>
        <v>0</v>
      </c>
      <c r="J334" s="158">
        <f>(I_ACQUISTI!K254/30)*I_ACQUISTI!K308</f>
        <v>0</v>
      </c>
      <c r="K334" s="158">
        <f>(I_ACQUISTI!L254/30)*I_ACQUISTI!L308</f>
        <v>0</v>
      </c>
      <c r="L334" s="158">
        <f>(I_ACQUISTI!M254/30)*I_ACQUISTI!M308</f>
        <v>0</v>
      </c>
      <c r="M334" s="158">
        <f>(I_ACQUISTI!N254/30)*I_ACQUISTI!N308</f>
        <v>0</v>
      </c>
      <c r="N334" s="158">
        <f>(I_ACQUISTI!O254/30)*I_ACQUISTI!O308</f>
        <v>0</v>
      </c>
      <c r="O334" s="158">
        <f>(I_ACQUISTI!P254/30)*I_ACQUISTI!P308</f>
        <v>0</v>
      </c>
      <c r="P334" s="158">
        <f>(I_ACQUISTI!Q254/30)*I_ACQUISTI!Q308</f>
        <v>0</v>
      </c>
      <c r="Q334" s="158">
        <f>(I_ACQUISTI!R254/30)*I_ACQUISTI!R308</f>
        <v>0</v>
      </c>
      <c r="R334" s="158">
        <f>(I_ACQUISTI!S254/30)*I_ACQUISTI!S308</f>
        <v>0</v>
      </c>
      <c r="S334" s="158">
        <f>(I_ACQUISTI!T254/30)*I_ACQUISTI!T308</f>
        <v>0</v>
      </c>
      <c r="T334" s="158">
        <f>(I_ACQUISTI!U254/30)*I_ACQUISTI!U308</f>
        <v>0</v>
      </c>
      <c r="U334" s="158">
        <f>(I_ACQUISTI!V254/30)*I_ACQUISTI!V308</f>
        <v>0</v>
      </c>
      <c r="V334" s="158">
        <f>(I_ACQUISTI!W254/30)*I_ACQUISTI!W308</f>
        <v>0</v>
      </c>
      <c r="W334" s="158">
        <f>(I_ACQUISTI!X254/30)*I_ACQUISTI!X308</f>
        <v>0</v>
      </c>
      <c r="X334" s="158">
        <f>(I_ACQUISTI!Y254/30)*I_ACQUISTI!Y308</f>
        <v>0</v>
      </c>
      <c r="Y334" s="158">
        <f>(I_ACQUISTI!Z254/30)*I_ACQUISTI!Z308</f>
        <v>0</v>
      </c>
      <c r="Z334" s="158">
        <f>(I_ACQUISTI!AA254/30)*I_ACQUISTI!AA308</f>
        <v>0</v>
      </c>
      <c r="AA334" s="158">
        <f>(I_ACQUISTI!AB254/30)*I_ACQUISTI!AB308</f>
        <v>0</v>
      </c>
      <c r="AB334" s="158">
        <f>(I_ACQUISTI!AC254/30)*I_ACQUISTI!AC308</f>
        <v>0</v>
      </c>
      <c r="AC334" s="158">
        <f>(I_ACQUISTI!AD254/30)*I_ACQUISTI!AD308</f>
        <v>0</v>
      </c>
      <c r="AD334" s="158">
        <f>(I_ACQUISTI!AE254/30)*I_ACQUISTI!AE308</f>
        <v>0</v>
      </c>
      <c r="AE334" s="158">
        <f>(I_ACQUISTI!AF254/30)*I_ACQUISTI!AF308</f>
        <v>0</v>
      </c>
      <c r="AF334" s="158">
        <f>(I_ACQUISTI!AG254/30)*I_ACQUISTI!AG308</f>
        <v>0</v>
      </c>
      <c r="AG334" s="158">
        <f>(I_ACQUISTI!AH254/30)*I_ACQUISTI!AH308</f>
        <v>0</v>
      </c>
      <c r="AH334" s="158">
        <f>(I_ACQUISTI!AI254/30)*I_ACQUISTI!AI308</f>
        <v>0</v>
      </c>
      <c r="AI334" s="158">
        <f>(I_ACQUISTI!AJ254/30)*I_ACQUISTI!AJ308</f>
        <v>0</v>
      </c>
      <c r="AJ334" s="158">
        <f>(I_ACQUISTI!AK254/30)*I_ACQUISTI!AK308</f>
        <v>0</v>
      </c>
      <c r="AK334" s="158">
        <f>(I_ACQUISTI!AL254/30)*I_ACQUISTI!AL308</f>
        <v>0</v>
      </c>
      <c r="AL334" s="158">
        <f>(I_ACQUISTI!AM254/30)*I_ACQUISTI!AM308</f>
        <v>0</v>
      </c>
      <c r="AM334" s="158">
        <f>(I_ACQUISTI!AN254/30)*I_ACQUISTI!AN308</f>
        <v>0</v>
      </c>
    </row>
    <row r="335" spans="3:39" x14ac:dyDescent="0.25">
      <c r="C335" s="28" t="str">
        <f t="shared" si="69"/>
        <v>Farmaco 9</v>
      </c>
      <c r="D335" s="158">
        <f>(I_ACQUISTI!E255/30)*I_ACQUISTI!E309</f>
        <v>0</v>
      </c>
      <c r="E335" s="158">
        <f>(I_ACQUISTI!F255/30)*I_ACQUISTI!F309</f>
        <v>0</v>
      </c>
      <c r="F335" s="158">
        <f>(I_ACQUISTI!G255/30)*I_ACQUISTI!G309</f>
        <v>0</v>
      </c>
      <c r="G335" s="158">
        <f>(I_ACQUISTI!H255/30)*I_ACQUISTI!H309</f>
        <v>0</v>
      </c>
      <c r="H335" s="158">
        <f>(I_ACQUISTI!I255/30)*I_ACQUISTI!I309</f>
        <v>0</v>
      </c>
      <c r="I335" s="158">
        <f>(I_ACQUISTI!J255/30)*I_ACQUISTI!J309</f>
        <v>0</v>
      </c>
      <c r="J335" s="158">
        <f>(I_ACQUISTI!K255/30)*I_ACQUISTI!K309</f>
        <v>0</v>
      </c>
      <c r="K335" s="158">
        <f>(I_ACQUISTI!L255/30)*I_ACQUISTI!L309</f>
        <v>0</v>
      </c>
      <c r="L335" s="158">
        <f>(I_ACQUISTI!M255/30)*I_ACQUISTI!M309</f>
        <v>0</v>
      </c>
      <c r="M335" s="158">
        <f>(I_ACQUISTI!N255/30)*I_ACQUISTI!N309</f>
        <v>0</v>
      </c>
      <c r="N335" s="158">
        <f>(I_ACQUISTI!O255/30)*I_ACQUISTI!O309</f>
        <v>0</v>
      </c>
      <c r="O335" s="158">
        <f>(I_ACQUISTI!P255/30)*I_ACQUISTI!P309</f>
        <v>0</v>
      </c>
      <c r="P335" s="158">
        <f>(I_ACQUISTI!Q255/30)*I_ACQUISTI!Q309</f>
        <v>0</v>
      </c>
      <c r="Q335" s="158">
        <f>(I_ACQUISTI!R255/30)*I_ACQUISTI!R309</f>
        <v>0</v>
      </c>
      <c r="R335" s="158">
        <f>(I_ACQUISTI!S255/30)*I_ACQUISTI!S309</f>
        <v>0</v>
      </c>
      <c r="S335" s="158">
        <f>(I_ACQUISTI!T255/30)*I_ACQUISTI!T309</f>
        <v>0</v>
      </c>
      <c r="T335" s="158">
        <f>(I_ACQUISTI!U255/30)*I_ACQUISTI!U309</f>
        <v>0</v>
      </c>
      <c r="U335" s="158">
        <f>(I_ACQUISTI!V255/30)*I_ACQUISTI!V309</f>
        <v>0</v>
      </c>
      <c r="V335" s="158">
        <f>(I_ACQUISTI!W255/30)*I_ACQUISTI!W309</f>
        <v>0</v>
      </c>
      <c r="W335" s="158">
        <f>(I_ACQUISTI!X255/30)*I_ACQUISTI!X309</f>
        <v>0</v>
      </c>
      <c r="X335" s="158">
        <f>(I_ACQUISTI!Y255/30)*I_ACQUISTI!Y309</f>
        <v>0</v>
      </c>
      <c r="Y335" s="158">
        <f>(I_ACQUISTI!Z255/30)*I_ACQUISTI!Z309</f>
        <v>0</v>
      </c>
      <c r="Z335" s="158">
        <f>(I_ACQUISTI!AA255/30)*I_ACQUISTI!AA309</f>
        <v>0</v>
      </c>
      <c r="AA335" s="158">
        <f>(I_ACQUISTI!AB255/30)*I_ACQUISTI!AB309</f>
        <v>0</v>
      </c>
      <c r="AB335" s="158">
        <f>(I_ACQUISTI!AC255/30)*I_ACQUISTI!AC309</f>
        <v>0</v>
      </c>
      <c r="AC335" s="158">
        <f>(I_ACQUISTI!AD255/30)*I_ACQUISTI!AD309</f>
        <v>0</v>
      </c>
      <c r="AD335" s="158">
        <f>(I_ACQUISTI!AE255/30)*I_ACQUISTI!AE309</f>
        <v>0</v>
      </c>
      <c r="AE335" s="158">
        <f>(I_ACQUISTI!AF255/30)*I_ACQUISTI!AF309</f>
        <v>0</v>
      </c>
      <c r="AF335" s="158">
        <f>(I_ACQUISTI!AG255/30)*I_ACQUISTI!AG309</f>
        <v>0</v>
      </c>
      <c r="AG335" s="158">
        <f>(I_ACQUISTI!AH255/30)*I_ACQUISTI!AH309</f>
        <v>0</v>
      </c>
      <c r="AH335" s="158">
        <f>(I_ACQUISTI!AI255/30)*I_ACQUISTI!AI309</f>
        <v>0</v>
      </c>
      <c r="AI335" s="158">
        <f>(I_ACQUISTI!AJ255/30)*I_ACQUISTI!AJ309</f>
        <v>0</v>
      </c>
      <c r="AJ335" s="158">
        <f>(I_ACQUISTI!AK255/30)*I_ACQUISTI!AK309</f>
        <v>0</v>
      </c>
      <c r="AK335" s="158">
        <f>(I_ACQUISTI!AL255/30)*I_ACQUISTI!AL309</f>
        <v>0</v>
      </c>
      <c r="AL335" s="158">
        <f>(I_ACQUISTI!AM255/30)*I_ACQUISTI!AM309</f>
        <v>0</v>
      </c>
      <c r="AM335" s="158">
        <f>(I_ACQUISTI!AN255/30)*I_ACQUISTI!AN309</f>
        <v>0</v>
      </c>
    </row>
    <row r="336" spans="3:39" x14ac:dyDescent="0.25">
      <c r="C336" s="28" t="str">
        <f t="shared" si="69"/>
        <v>Farmaco 10</v>
      </c>
      <c r="D336" s="158">
        <f>(I_ACQUISTI!E256/30)*I_ACQUISTI!E310</f>
        <v>0</v>
      </c>
      <c r="E336" s="158">
        <f>(I_ACQUISTI!F256/30)*I_ACQUISTI!F310</f>
        <v>0</v>
      </c>
      <c r="F336" s="158">
        <f>(I_ACQUISTI!G256/30)*I_ACQUISTI!G310</f>
        <v>0</v>
      </c>
      <c r="G336" s="158">
        <f>(I_ACQUISTI!H256/30)*I_ACQUISTI!H310</f>
        <v>0</v>
      </c>
      <c r="H336" s="158">
        <f>(I_ACQUISTI!I256/30)*I_ACQUISTI!I310</f>
        <v>0</v>
      </c>
      <c r="I336" s="158">
        <f>(I_ACQUISTI!J256/30)*I_ACQUISTI!J310</f>
        <v>0</v>
      </c>
      <c r="J336" s="158">
        <f>(I_ACQUISTI!K256/30)*I_ACQUISTI!K310</f>
        <v>0</v>
      </c>
      <c r="K336" s="158">
        <f>(I_ACQUISTI!L256/30)*I_ACQUISTI!L310</f>
        <v>0</v>
      </c>
      <c r="L336" s="158">
        <f>(I_ACQUISTI!M256/30)*I_ACQUISTI!M310</f>
        <v>0</v>
      </c>
      <c r="M336" s="158">
        <f>(I_ACQUISTI!N256/30)*I_ACQUISTI!N310</f>
        <v>0</v>
      </c>
      <c r="N336" s="158">
        <f>(I_ACQUISTI!O256/30)*I_ACQUISTI!O310</f>
        <v>0</v>
      </c>
      <c r="O336" s="158">
        <f>(I_ACQUISTI!P256/30)*I_ACQUISTI!P310</f>
        <v>0</v>
      </c>
      <c r="P336" s="158">
        <f>(I_ACQUISTI!Q256/30)*I_ACQUISTI!Q310</f>
        <v>0</v>
      </c>
      <c r="Q336" s="158">
        <f>(I_ACQUISTI!R256/30)*I_ACQUISTI!R310</f>
        <v>0</v>
      </c>
      <c r="R336" s="158">
        <f>(I_ACQUISTI!S256/30)*I_ACQUISTI!S310</f>
        <v>0</v>
      </c>
      <c r="S336" s="158">
        <f>(I_ACQUISTI!T256/30)*I_ACQUISTI!T310</f>
        <v>0</v>
      </c>
      <c r="T336" s="158">
        <f>(I_ACQUISTI!U256/30)*I_ACQUISTI!U310</f>
        <v>0</v>
      </c>
      <c r="U336" s="158">
        <f>(I_ACQUISTI!V256/30)*I_ACQUISTI!V310</f>
        <v>0</v>
      </c>
      <c r="V336" s="158">
        <f>(I_ACQUISTI!W256/30)*I_ACQUISTI!W310</f>
        <v>0</v>
      </c>
      <c r="W336" s="158">
        <f>(I_ACQUISTI!X256/30)*I_ACQUISTI!X310</f>
        <v>0</v>
      </c>
      <c r="X336" s="158">
        <f>(I_ACQUISTI!Y256/30)*I_ACQUISTI!Y310</f>
        <v>0</v>
      </c>
      <c r="Y336" s="158">
        <f>(I_ACQUISTI!Z256/30)*I_ACQUISTI!Z310</f>
        <v>0</v>
      </c>
      <c r="Z336" s="158">
        <f>(I_ACQUISTI!AA256/30)*I_ACQUISTI!AA310</f>
        <v>0</v>
      </c>
      <c r="AA336" s="158">
        <f>(I_ACQUISTI!AB256/30)*I_ACQUISTI!AB310</f>
        <v>0</v>
      </c>
      <c r="AB336" s="158">
        <f>(I_ACQUISTI!AC256/30)*I_ACQUISTI!AC310</f>
        <v>0</v>
      </c>
      <c r="AC336" s="158">
        <f>(I_ACQUISTI!AD256/30)*I_ACQUISTI!AD310</f>
        <v>0</v>
      </c>
      <c r="AD336" s="158">
        <f>(I_ACQUISTI!AE256/30)*I_ACQUISTI!AE310</f>
        <v>0</v>
      </c>
      <c r="AE336" s="158">
        <f>(I_ACQUISTI!AF256/30)*I_ACQUISTI!AF310</f>
        <v>0</v>
      </c>
      <c r="AF336" s="158">
        <f>(I_ACQUISTI!AG256/30)*I_ACQUISTI!AG310</f>
        <v>0</v>
      </c>
      <c r="AG336" s="158">
        <f>(I_ACQUISTI!AH256/30)*I_ACQUISTI!AH310</f>
        <v>0</v>
      </c>
      <c r="AH336" s="158">
        <f>(I_ACQUISTI!AI256/30)*I_ACQUISTI!AI310</f>
        <v>0</v>
      </c>
      <c r="AI336" s="158">
        <f>(I_ACQUISTI!AJ256/30)*I_ACQUISTI!AJ310</f>
        <v>0</v>
      </c>
      <c r="AJ336" s="158">
        <f>(I_ACQUISTI!AK256/30)*I_ACQUISTI!AK310</f>
        <v>0</v>
      </c>
      <c r="AK336" s="158">
        <f>(I_ACQUISTI!AL256/30)*I_ACQUISTI!AL310</f>
        <v>0</v>
      </c>
      <c r="AL336" s="158">
        <f>(I_ACQUISTI!AM256/30)*I_ACQUISTI!AM310</f>
        <v>0</v>
      </c>
      <c r="AM336" s="158">
        <f>(I_ACQUISTI!AN256/30)*I_ACQUISTI!AN310</f>
        <v>0</v>
      </c>
    </row>
    <row r="337" spans="3:39" x14ac:dyDescent="0.25">
      <c r="C337" s="28" t="str">
        <f t="shared" si="69"/>
        <v>Farmaco 11</v>
      </c>
      <c r="D337" s="158">
        <f>(I_ACQUISTI!E257/30)*I_ACQUISTI!E311</f>
        <v>0</v>
      </c>
      <c r="E337" s="158">
        <f>(I_ACQUISTI!F257/30)*I_ACQUISTI!F311</f>
        <v>0</v>
      </c>
      <c r="F337" s="158">
        <f>(I_ACQUISTI!G257/30)*I_ACQUISTI!G311</f>
        <v>0</v>
      </c>
      <c r="G337" s="158">
        <f>(I_ACQUISTI!H257/30)*I_ACQUISTI!H311</f>
        <v>0</v>
      </c>
      <c r="H337" s="158">
        <f>(I_ACQUISTI!I257/30)*I_ACQUISTI!I311</f>
        <v>0</v>
      </c>
      <c r="I337" s="158">
        <f>(I_ACQUISTI!J257/30)*I_ACQUISTI!J311</f>
        <v>0</v>
      </c>
      <c r="J337" s="158">
        <f>(I_ACQUISTI!K257/30)*I_ACQUISTI!K311</f>
        <v>0</v>
      </c>
      <c r="K337" s="158">
        <f>(I_ACQUISTI!L257/30)*I_ACQUISTI!L311</f>
        <v>0</v>
      </c>
      <c r="L337" s="158">
        <f>(I_ACQUISTI!M257/30)*I_ACQUISTI!M311</f>
        <v>0</v>
      </c>
      <c r="M337" s="158">
        <f>(I_ACQUISTI!N257/30)*I_ACQUISTI!N311</f>
        <v>0</v>
      </c>
      <c r="N337" s="158">
        <f>(I_ACQUISTI!O257/30)*I_ACQUISTI!O311</f>
        <v>0</v>
      </c>
      <c r="O337" s="158">
        <f>(I_ACQUISTI!P257/30)*I_ACQUISTI!P311</f>
        <v>0</v>
      </c>
      <c r="P337" s="158">
        <f>(I_ACQUISTI!Q257/30)*I_ACQUISTI!Q311</f>
        <v>0</v>
      </c>
      <c r="Q337" s="158">
        <f>(I_ACQUISTI!R257/30)*I_ACQUISTI!R311</f>
        <v>0</v>
      </c>
      <c r="R337" s="158">
        <f>(I_ACQUISTI!S257/30)*I_ACQUISTI!S311</f>
        <v>0</v>
      </c>
      <c r="S337" s="158">
        <f>(I_ACQUISTI!T257/30)*I_ACQUISTI!T311</f>
        <v>0</v>
      </c>
      <c r="T337" s="158">
        <f>(I_ACQUISTI!U257/30)*I_ACQUISTI!U311</f>
        <v>0</v>
      </c>
      <c r="U337" s="158">
        <f>(I_ACQUISTI!V257/30)*I_ACQUISTI!V311</f>
        <v>0</v>
      </c>
      <c r="V337" s="158">
        <f>(I_ACQUISTI!W257/30)*I_ACQUISTI!W311</f>
        <v>0</v>
      </c>
      <c r="W337" s="158">
        <f>(I_ACQUISTI!X257/30)*I_ACQUISTI!X311</f>
        <v>0</v>
      </c>
      <c r="X337" s="158">
        <f>(I_ACQUISTI!Y257/30)*I_ACQUISTI!Y311</f>
        <v>0</v>
      </c>
      <c r="Y337" s="158">
        <f>(I_ACQUISTI!Z257/30)*I_ACQUISTI!Z311</f>
        <v>0</v>
      </c>
      <c r="Z337" s="158">
        <f>(I_ACQUISTI!AA257/30)*I_ACQUISTI!AA311</f>
        <v>0</v>
      </c>
      <c r="AA337" s="158">
        <f>(I_ACQUISTI!AB257/30)*I_ACQUISTI!AB311</f>
        <v>0</v>
      </c>
      <c r="AB337" s="158">
        <f>(I_ACQUISTI!AC257/30)*I_ACQUISTI!AC311</f>
        <v>0</v>
      </c>
      <c r="AC337" s="158">
        <f>(I_ACQUISTI!AD257/30)*I_ACQUISTI!AD311</f>
        <v>0</v>
      </c>
      <c r="AD337" s="158">
        <f>(I_ACQUISTI!AE257/30)*I_ACQUISTI!AE311</f>
        <v>0</v>
      </c>
      <c r="AE337" s="158">
        <f>(I_ACQUISTI!AF257/30)*I_ACQUISTI!AF311</f>
        <v>0</v>
      </c>
      <c r="AF337" s="158">
        <f>(I_ACQUISTI!AG257/30)*I_ACQUISTI!AG311</f>
        <v>0</v>
      </c>
      <c r="AG337" s="158">
        <f>(I_ACQUISTI!AH257/30)*I_ACQUISTI!AH311</f>
        <v>0</v>
      </c>
      <c r="AH337" s="158">
        <f>(I_ACQUISTI!AI257/30)*I_ACQUISTI!AI311</f>
        <v>0</v>
      </c>
      <c r="AI337" s="158">
        <f>(I_ACQUISTI!AJ257/30)*I_ACQUISTI!AJ311</f>
        <v>0</v>
      </c>
      <c r="AJ337" s="158">
        <f>(I_ACQUISTI!AK257/30)*I_ACQUISTI!AK311</f>
        <v>0</v>
      </c>
      <c r="AK337" s="158">
        <f>(I_ACQUISTI!AL257/30)*I_ACQUISTI!AL311</f>
        <v>0</v>
      </c>
      <c r="AL337" s="158">
        <f>(I_ACQUISTI!AM257/30)*I_ACQUISTI!AM311</f>
        <v>0</v>
      </c>
      <c r="AM337" s="158">
        <f>(I_ACQUISTI!AN257/30)*I_ACQUISTI!AN311</f>
        <v>0</v>
      </c>
    </row>
    <row r="338" spans="3:39" x14ac:dyDescent="0.25">
      <c r="C338" s="28" t="str">
        <f t="shared" si="69"/>
        <v>Farmaco 12</v>
      </c>
      <c r="D338" s="158">
        <f>(I_ACQUISTI!E258/30)*I_ACQUISTI!E312</f>
        <v>0</v>
      </c>
      <c r="E338" s="158">
        <f>(I_ACQUISTI!F258/30)*I_ACQUISTI!F312</f>
        <v>0</v>
      </c>
      <c r="F338" s="158">
        <f>(I_ACQUISTI!G258/30)*I_ACQUISTI!G312</f>
        <v>0</v>
      </c>
      <c r="G338" s="158">
        <f>(I_ACQUISTI!H258/30)*I_ACQUISTI!H312</f>
        <v>0</v>
      </c>
      <c r="H338" s="158">
        <f>(I_ACQUISTI!I258/30)*I_ACQUISTI!I312</f>
        <v>0</v>
      </c>
      <c r="I338" s="158">
        <f>(I_ACQUISTI!J258/30)*I_ACQUISTI!J312</f>
        <v>0</v>
      </c>
      <c r="J338" s="158">
        <f>(I_ACQUISTI!K258/30)*I_ACQUISTI!K312</f>
        <v>0</v>
      </c>
      <c r="K338" s="158">
        <f>(I_ACQUISTI!L258/30)*I_ACQUISTI!L312</f>
        <v>0</v>
      </c>
      <c r="L338" s="158">
        <f>(I_ACQUISTI!M258/30)*I_ACQUISTI!M312</f>
        <v>0</v>
      </c>
      <c r="M338" s="158">
        <f>(I_ACQUISTI!N258/30)*I_ACQUISTI!N312</f>
        <v>0</v>
      </c>
      <c r="N338" s="158">
        <f>(I_ACQUISTI!O258/30)*I_ACQUISTI!O312</f>
        <v>0</v>
      </c>
      <c r="O338" s="158">
        <f>(I_ACQUISTI!P258/30)*I_ACQUISTI!P312</f>
        <v>0</v>
      </c>
      <c r="P338" s="158">
        <f>(I_ACQUISTI!Q258/30)*I_ACQUISTI!Q312</f>
        <v>0</v>
      </c>
      <c r="Q338" s="158">
        <f>(I_ACQUISTI!R258/30)*I_ACQUISTI!R312</f>
        <v>0</v>
      </c>
      <c r="R338" s="158">
        <f>(I_ACQUISTI!S258/30)*I_ACQUISTI!S312</f>
        <v>0</v>
      </c>
      <c r="S338" s="158">
        <f>(I_ACQUISTI!T258/30)*I_ACQUISTI!T312</f>
        <v>0</v>
      </c>
      <c r="T338" s="158">
        <f>(I_ACQUISTI!U258/30)*I_ACQUISTI!U312</f>
        <v>0</v>
      </c>
      <c r="U338" s="158">
        <f>(I_ACQUISTI!V258/30)*I_ACQUISTI!V312</f>
        <v>0</v>
      </c>
      <c r="V338" s="158">
        <f>(I_ACQUISTI!W258/30)*I_ACQUISTI!W312</f>
        <v>0</v>
      </c>
      <c r="W338" s="158">
        <f>(I_ACQUISTI!X258/30)*I_ACQUISTI!X312</f>
        <v>0</v>
      </c>
      <c r="X338" s="158">
        <f>(I_ACQUISTI!Y258/30)*I_ACQUISTI!Y312</f>
        <v>0</v>
      </c>
      <c r="Y338" s="158">
        <f>(I_ACQUISTI!Z258/30)*I_ACQUISTI!Z312</f>
        <v>0</v>
      </c>
      <c r="Z338" s="158">
        <f>(I_ACQUISTI!AA258/30)*I_ACQUISTI!AA312</f>
        <v>0</v>
      </c>
      <c r="AA338" s="158">
        <f>(I_ACQUISTI!AB258/30)*I_ACQUISTI!AB312</f>
        <v>0</v>
      </c>
      <c r="AB338" s="158">
        <f>(I_ACQUISTI!AC258/30)*I_ACQUISTI!AC312</f>
        <v>0</v>
      </c>
      <c r="AC338" s="158">
        <f>(I_ACQUISTI!AD258/30)*I_ACQUISTI!AD312</f>
        <v>0</v>
      </c>
      <c r="AD338" s="158">
        <f>(I_ACQUISTI!AE258/30)*I_ACQUISTI!AE312</f>
        <v>0</v>
      </c>
      <c r="AE338" s="158">
        <f>(I_ACQUISTI!AF258/30)*I_ACQUISTI!AF312</f>
        <v>0</v>
      </c>
      <c r="AF338" s="158">
        <f>(I_ACQUISTI!AG258/30)*I_ACQUISTI!AG312</f>
        <v>0</v>
      </c>
      <c r="AG338" s="158">
        <f>(I_ACQUISTI!AH258/30)*I_ACQUISTI!AH312</f>
        <v>0</v>
      </c>
      <c r="AH338" s="158">
        <f>(I_ACQUISTI!AI258/30)*I_ACQUISTI!AI312</f>
        <v>0</v>
      </c>
      <c r="AI338" s="158">
        <f>(I_ACQUISTI!AJ258/30)*I_ACQUISTI!AJ312</f>
        <v>0</v>
      </c>
      <c r="AJ338" s="158">
        <f>(I_ACQUISTI!AK258/30)*I_ACQUISTI!AK312</f>
        <v>0</v>
      </c>
      <c r="AK338" s="158">
        <f>(I_ACQUISTI!AL258/30)*I_ACQUISTI!AL312</f>
        <v>0</v>
      </c>
      <c r="AL338" s="158">
        <f>(I_ACQUISTI!AM258/30)*I_ACQUISTI!AM312</f>
        <v>0</v>
      </c>
      <c r="AM338" s="158">
        <f>(I_ACQUISTI!AN258/30)*I_ACQUISTI!AN312</f>
        <v>0</v>
      </c>
    </row>
    <row r="339" spans="3:39" x14ac:dyDescent="0.25">
      <c r="C339" s="28" t="str">
        <f t="shared" si="69"/>
        <v>Farmaco 13</v>
      </c>
      <c r="D339" s="158">
        <f>(I_ACQUISTI!E259/30)*I_ACQUISTI!E313</f>
        <v>0</v>
      </c>
      <c r="E339" s="158">
        <f>(I_ACQUISTI!F259/30)*I_ACQUISTI!F313</f>
        <v>0</v>
      </c>
      <c r="F339" s="158">
        <f>(I_ACQUISTI!G259/30)*I_ACQUISTI!G313</f>
        <v>0</v>
      </c>
      <c r="G339" s="158">
        <f>(I_ACQUISTI!H259/30)*I_ACQUISTI!H313</f>
        <v>0</v>
      </c>
      <c r="H339" s="158">
        <f>(I_ACQUISTI!I259/30)*I_ACQUISTI!I313</f>
        <v>0</v>
      </c>
      <c r="I339" s="158">
        <f>(I_ACQUISTI!J259/30)*I_ACQUISTI!J313</f>
        <v>0</v>
      </c>
      <c r="J339" s="158">
        <f>(I_ACQUISTI!K259/30)*I_ACQUISTI!K313</f>
        <v>0</v>
      </c>
      <c r="K339" s="158">
        <f>(I_ACQUISTI!L259/30)*I_ACQUISTI!L313</f>
        <v>0</v>
      </c>
      <c r="L339" s="158">
        <f>(I_ACQUISTI!M259/30)*I_ACQUISTI!M313</f>
        <v>0</v>
      </c>
      <c r="M339" s="158">
        <f>(I_ACQUISTI!N259/30)*I_ACQUISTI!N313</f>
        <v>0</v>
      </c>
      <c r="N339" s="158">
        <f>(I_ACQUISTI!O259/30)*I_ACQUISTI!O313</f>
        <v>0</v>
      </c>
      <c r="O339" s="158">
        <f>(I_ACQUISTI!P259/30)*I_ACQUISTI!P313</f>
        <v>0</v>
      </c>
      <c r="P339" s="158">
        <f>(I_ACQUISTI!Q259/30)*I_ACQUISTI!Q313</f>
        <v>0</v>
      </c>
      <c r="Q339" s="158">
        <f>(I_ACQUISTI!R259/30)*I_ACQUISTI!R313</f>
        <v>0</v>
      </c>
      <c r="R339" s="158">
        <f>(I_ACQUISTI!S259/30)*I_ACQUISTI!S313</f>
        <v>0</v>
      </c>
      <c r="S339" s="158">
        <f>(I_ACQUISTI!T259/30)*I_ACQUISTI!T313</f>
        <v>0</v>
      </c>
      <c r="T339" s="158">
        <f>(I_ACQUISTI!U259/30)*I_ACQUISTI!U313</f>
        <v>0</v>
      </c>
      <c r="U339" s="158">
        <f>(I_ACQUISTI!V259/30)*I_ACQUISTI!V313</f>
        <v>0</v>
      </c>
      <c r="V339" s="158">
        <f>(I_ACQUISTI!W259/30)*I_ACQUISTI!W313</f>
        <v>0</v>
      </c>
      <c r="W339" s="158">
        <f>(I_ACQUISTI!X259/30)*I_ACQUISTI!X313</f>
        <v>0</v>
      </c>
      <c r="X339" s="158">
        <f>(I_ACQUISTI!Y259/30)*I_ACQUISTI!Y313</f>
        <v>0</v>
      </c>
      <c r="Y339" s="158">
        <f>(I_ACQUISTI!Z259/30)*I_ACQUISTI!Z313</f>
        <v>0</v>
      </c>
      <c r="Z339" s="158">
        <f>(I_ACQUISTI!AA259/30)*I_ACQUISTI!AA313</f>
        <v>0</v>
      </c>
      <c r="AA339" s="158">
        <f>(I_ACQUISTI!AB259/30)*I_ACQUISTI!AB313</f>
        <v>0</v>
      </c>
      <c r="AB339" s="158">
        <f>(I_ACQUISTI!AC259/30)*I_ACQUISTI!AC313</f>
        <v>0</v>
      </c>
      <c r="AC339" s="158">
        <f>(I_ACQUISTI!AD259/30)*I_ACQUISTI!AD313</f>
        <v>0</v>
      </c>
      <c r="AD339" s="158">
        <f>(I_ACQUISTI!AE259/30)*I_ACQUISTI!AE313</f>
        <v>0</v>
      </c>
      <c r="AE339" s="158">
        <f>(I_ACQUISTI!AF259/30)*I_ACQUISTI!AF313</f>
        <v>0</v>
      </c>
      <c r="AF339" s="158">
        <f>(I_ACQUISTI!AG259/30)*I_ACQUISTI!AG313</f>
        <v>0</v>
      </c>
      <c r="AG339" s="158">
        <f>(I_ACQUISTI!AH259/30)*I_ACQUISTI!AH313</f>
        <v>0</v>
      </c>
      <c r="AH339" s="158">
        <f>(I_ACQUISTI!AI259/30)*I_ACQUISTI!AI313</f>
        <v>0</v>
      </c>
      <c r="AI339" s="158">
        <f>(I_ACQUISTI!AJ259/30)*I_ACQUISTI!AJ313</f>
        <v>0</v>
      </c>
      <c r="AJ339" s="158">
        <f>(I_ACQUISTI!AK259/30)*I_ACQUISTI!AK313</f>
        <v>0</v>
      </c>
      <c r="AK339" s="158">
        <f>(I_ACQUISTI!AL259/30)*I_ACQUISTI!AL313</f>
        <v>0</v>
      </c>
      <c r="AL339" s="158">
        <f>(I_ACQUISTI!AM259/30)*I_ACQUISTI!AM313</f>
        <v>0</v>
      </c>
      <c r="AM339" s="158">
        <f>(I_ACQUISTI!AN259/30)*I_ACQUISTI!AN313</f>
        <v>0</v>
      </c>
    </row>
    <row r="340" spans="3:39" x14ac:dyDescent="0.25">
      <c r="C340" s="28" t="str">
        <f t="shared" si="69"/>
        <v>Farmaco 14</v>
      </c>
      <c r="D340" s="158">
        <f>(I_ACQUISTI!E260/30)*I_ACQUISTI!E314</f>
        <v>0</v>
      </c>
      <c r="E340" s="158">
        <f>(I_ACQUISTI!F260/30)*I_ACQUISTI!F314</f>
        <v>0</v>
      </c>
      <c r="F340" s="158">
        <f>(I_ACQUISTI!G260/30)*I_ACQUISTI!G314</f>
        <v>0</v>
      </c>
      <c r="G340" s="158">
        <f>(I_ACQUISTI!H260/30)*I_ACQUISTI!H314</f>
        <v>0</v>
      </c>
      <c r="H340" s="158">
        <f>(I_ACQUISTI!I260/30)*I_ACQUISTI!I314</f>
        <v>0</v>
      </c>
      <c r="I340" s="158">
        <f>(I_ACQUISTI!J260/30)*I_ACQUISTI!J314</f>
        <v>0</v>
      </c>
      <c r="J340" s="158">
        <f>(I_ACQUISTI!K260/30)*I_ACQUISTI!K314</f>
        <v>0</v>
      </c>
      <c r="K340" s="158">
        <f>(I_ACQUISTI!L260/30)*I_ACQUISTI!L314</f>
        <v>0</v>
      </c>
      <c r="L340" s="158">
        <f>(I_ACQUISTI!M260/30)*I_ACQUISTI!M314</f>
        <v>0</v>
      </c>
      <c r="M340" s="158">
        <f>(I_ACQUISTI!N260/30)*I_ACQUISTI!N314</f>
        <v>0</v>
      </c>
      <c r="N340" s="158">
        <f>(I_ACQUISTI!O260/30)*I_ACQUISTI!O314</f>
        <v>0</v>
      </c>
      <c r="O340" s="158">
        <f>(I_ACQUISTI!P260/30)*I_ACQUISTI!P314</f>
        <v>0</v>
      </c>
      <c r="P340" s="158">
        <f>(I_ACQUISTI!Q260/30)*I_ACQUISTI!Q314</f>
        <v>0</v>
      </c>
      <c r="Q340" s="158">
        <f>(I_ACQUISTI!R260/30)*I_ACQUISTI!R314</f>
        <v>0</v>
      </c>
      <c r="R340" s="158">
        <f>(I_ACQUISTI!S260/30)*I_ACQUISTI!S314</f>
        <v>0</v>
      </c>
      <c r="S340" s="158">
        <f>(I_ACQUISTI!T260/30)*I_ACQUISTI!T314</f>
        <v>0</v>
      </c>
      <c r="T340" s="158">
        <f>(I_ACQUISTI!U260/30)*I_ACQUISTI!U314</f>
        <v>0</v>
      </c>
      <c r="U340" s="158">
        <f>(I_ACQUISTI!V260/30)*I_ACQUISTI!V314</f>
        <v>0</v>
      </c>
      <c r="V340" s="158">
        <f>(I_ACQUISTI!W260/30)*I_ACQUISTI!W314</f>
        <v>0</v>
      </c>
      <c r="W340" s="158">
        <f>(I_ACQUISTI!X260/30)*I_ACQUISTI!X314</f>
        <v>0</v>
      </c>
      <c r="X340" s="158">
        <f>(I_ACQUISTI!Y260/30)*I_ACQUISTI!Y314</f>
        <v>0</v>
      </c>
      <c r="Y340" s="158">
        <f>(I_ACQUISTI!Z260/30)*I_ACQUISTI!Z314</f>
        <v>0</v>
      </c>
      <c r="Z340" s="158">
        <f>(I_ACQUISTI!AA260/30)*I_ACQUISTI!AA314</f>
        <v>0</v>
      </c>
      <c r="AA340" s="158">
        <f>(I_ACQUISTI!AB260/30)*I_ACQUISTI!AB314</f>
        <v>0</v>
      </c>
      <c r="AB340" s="158">
        <f>(I_ACQUISTI!AC260/30)*I_ACQUISTI!AC314</f>
        <v>0</v>
      </c>
      <c r="AC340" s="158">
        <f>(I_ACQUISTI!AD260/30)*I_ACQUISTI!AD314</f>
        <v>0</v>
      </c>
      <c r="AD340" s="158">
        <f>(I_ACQUISTI!AE260/30)*I_ACQUISTI!AE314</f>
        <v>0</v>
      </c>
      <c r="AE340" s="158">
        <f>(I_ACQUISTI!AF260/30)*I_ACQUISTI!AF314</f>
        <v>0</v>
      </c>
      <c r="AF340" s="158">
        <f>(I_ACQUISTI!AG260/30)*I_ACQUISTI!AG314</f>
        <v>0</v>
      </c>
      <c r="AG340" s="158">
        <f>(I_ACQUISTI!AH260/30)*I_ACQUISTI!AH314</f>
        <v>0</v>
      </c>
      <c r="AH340" s="158">
        <f>(I_ACQUISTI!AI260/30)*I_ACQUISTI!AI314</f>
        <v>0</v>
      </c>
      <c r="AI340" s="158">
        <f>(I_ACQUISTI!AJ260/30)*I_ACQUISTI!AJ314</f>
        <v>0</v>
      </c>
      <c r="AJ340" s="158">
        <f>(I_ACQUISTI!AK260/30)*I_ACQUISTI!AK314</f>
        <v>0</v>
      </c>
      <c r="AK340" s="158">
        <f>(I_ACQUISTI!AL260/30)*I_ACQUISTI!AL314</f>
        <v>0</v>
      </c>
      <c r="AL340" s="158">
        <f>(I_ACQUISTI!AM260/30)*I_ACQUISTI!AM314</f>
        <v>0</v>
      </c>
      <c r="AM340" s="158">
        <f>(I_ACQUISTI!AN260/30)*I_ACQUISTI!AN314</f>
        <v>0</v>
      </c>
    </row>
    <row r="341" spans="3:39" x14ac:dyDescent="0.25">
      <c r="C341" s="28" t="str">
        <f t="shared" si="69"/>
        <v>Farmaco 15</v>
      </c>
      <c r="D341" s="158">
        <f>(I_ACQUISTI!E261/30)*I_ACQUISTI!E315</f>
        <v>0</v>
      </c>
      <c r="E341" s="158">
        <f>(I_ACQUISTI!F261/30)*I_ACQUISTI!F315</f>
        <v>0</v>
      </c>
      <c r="F341" s="158">
        <f>(I_ACQUISTI!G261/30)*I_ACQUISTI!G315</f>
        <v>0</v>
      </c>
      <c r="G341" s="158">
        <f>(I_ACQUISTI!H261/30)*I_ACQUISTI!H315</f>
        <v>0</v>
      </c>
      <c r="H341" s="158">
        <f>(I_ACQUISTI!I261/30)*I_ACQUISTI!I315</f>
        <v>0</v>
      </c>
      <c r="I341" s="158">
        <f>(I_ACQUISTI!J261/30)*I_ACQUISTI!J315</f>
        <v>0</v>
      </c>
      <c r="J341" s="158">
        <f>(I_ACQUISTI!K261/30)*I_ACQUISTI!K315</f>
        <v>0</v>
      </c>
      <c r="K341" s="158">
        <f>(I_ACQUISTI!L261/30)*I_ACQUISTI!L315</f>
        <v>0</v>
      </c>
      <c r="L341" s="158">
        <f>(I_ACQUISTI!M261/30)*I_ACQUISTI!M315</f>
        <v>0</v>
      </c>
      <c r="M341" s="158">
        <f>(I_ACQUISTI!N261/30)*I_ACQUISTI!N315</f>
        <v>0</v>
      </c>
      <c r="N341" s="158">
        <f>(I_ACQUISTI!O261/30)*I_ACQUISTI!O315</f>
        <v>0</v>
      </c>
      <c r="O341" s="158">
        <f>(I_ACQUISTI!P261/30)*I_ACQUISTI!P315</f>
        <v>0</v>
      </c>
      <c r="P341" s="158">
        <f>(I_ACQUISTI!Q261/30)*I_ACQUISTI!Q315</f>
        <v>0</v>
      </c>
      <c r="Q341" s="158">
        <f>(I_ACQUISTI!R261/30)*I_ACQUISTI!R315</f>
        <v>0</v>
      </c>
      <c r="R341" s="158">
        <f>(I_ACQUISTI!S261/30)*I_ACQUISTI!S315</f>
        <v>0</v>
      </c>
      <c r="S341" s="158">
        <f>(I_ACQUISTI!T261/30)*I_ACQUISTI!T315</f>
        <v>0</v>
      </c>
      <c r="T341" s="158">
        <f>(I_ACQUISTI!U261/30)*I_ACQUISTI!U315</f>
        <v>0</v>
      </c>
      <c r="U341" s="158">
        <f>(I_ACQUISTI!V261/30)*I_ACQUISTI!V315</f>
        <v>0</v>
      </c>
      <c r="V341" s="158">
        <f>(I_ACQUISTI!W261/30)*I_ACQUISTI!W315</f>
        <v>0</v>
      </c>
      <c r="W341" s="158">
        <f>(I_ACQUISTI!X261/30)*I_ACQUISTI!X315</f>
        <v>0</v>
      </c>
      <c r="X341" s="158">
        <f>(I_ACQUISTI!Y261/30)*I_ACQUISTI!Y315</f>
        <v>0</v>
      </c>
      <c r="Y341" s="158">
        <f>(I_ACQUISTI!Z261/30)*I_ACQUISTI!Z315</f>
        <v>0</v>
      </c>
      <c r="Z341" s="158">
        <f>(I_ACQUISTI!AA261/30)*I_ACQUISTI!AA315</f>
        <v>0</v>
      </c>
      <c r="AA341" s="158">
        <f>(I_ACQUISTI!AB261/30)*I_ACQUISTI!AB315</f>
        <v>0</v>
      </c>
      <c r="AB341" s="158">
        <f>(I_ACQUISTI!AC261/30)*I_ACQUISTI!AC315</f>
        <v>0</v>
      </c>
      <c r="AC341" s="158">
        <f>(I_ACQUISTI!AD261/30)*I_ACQUISTI!AD315</f>
        <v>0</v>
      </c>
      <c r="AD341" s="158">
        <f>(I_ACQUISTI!AE261/30)*I_ACQUISTI!AE315</f>
        <v>0</v>
      </c>
      <c r="AE341" s="158">
        <f>(I_ACQUISTI!AF261/30)*I_ACQUISTI!AF315</f>
        <v>0</v>
      </c>
      <c r="AF341" s="158">
        <f>(I_ACQUISTI!AG261/30)*I_ACQUISTI!AG315</f>
        <v>0</v>
      </c>
      <c r="AG341" s="158">
        <f>(I_ACQUISTI!AH261/30)*I_ACQUISTI!AH315</f>
        <v>0</v>
      </c>
      <c r="AH341" s="158">
        <f>(I_ACQUISTI!AI261/30)*I_ACQUISTI!AI315</f>
        <v>0</v>
      </c>
      <c r="AI341" s="158">
        <f>(I_ACQUISTI!AJ261/30)*I_ACQUISTI!AJ315</f>
        <v>0</v>
      </c>
      <c r="AJ341" s="158">
        <f>(I_ACQUISTI!AK261/30)*I_ACQUISTI!AK315</f>
        <v>0</v>
      </c>
      <c r="AK341" s="158">
        <f>(I_ACQUISTI!AL261/30)*I_ACQUISTI!AL315</f>
        <v>0</v>
      </c>
      <c r="AL341" s="158">
        <f>(I_ACQUISTI!AM261/30)*I_ACQUISTI!AM315</f>
        <v>0</v>
      </c>
      <c r="AM341" s="158">
        <f>(I_ACQUISTI!AN261/30)*I_ACQUISTI!AN315</f>
        <v>0</v>
      </c>
    </row>
    <row r="342" spans="3:39" x14ac:dyDescent="0.25">
      <c r="C342" s="28" t="str">
        <f t="shared" si="69"/>
        <v>Farmaco 16</v>
      </c>
      <c r="D342" s="158">
        <f>(I_ACQUISTI!E262/30)*I_ACQUISTI!E316</f>
        <v>0</v>
      </c>
      <c r="E342" s="158">
        <f>(I_ACQUISTI!F262/30)*I_ACQUISTI!F316</f>
        <v>0</v>
      </c>
      <c r="F342" s="158">
        <f>(I_ACQUISTI!G262/30)*I_ACQUISTI!G316</f>
        <v>0</v>
      </c>
      <c r="G342" s="158">
        <f>(I_ACQUISTI!H262/30)*I_ACQUISTI!H316</f>
        <v>0</v>
      </c>
      <c r="H342" s="158">
        <f>(I_ACQUISTI!I262/30)*I_ACQUISTI!I316</f>
        <v>0</v>
      </c>
      <c r="I342" s="158">
        <f>(I_ACQUISTI!J262/30)*I_ACQUISTI!J316</f>
        <v>0</v>
      </c>
      <c r="J342" s="158">
        <f>(I_ACQUISTI!K262/30)*I_ACQUISTI!K316</f>
        <v>0</v>
      </c>
      <c r="K342" s="158">
        <f>(I_ACQUISTI!L262/30)*I_ACQUISTI!L316</f>
        <v>0</v>
      </c>
      <c r="L342" s="158">
        <f>(I_ACQUISTI!M262/30)*I_ACQUISTI!M316</f>
        <v>0</v>
      </c>
      <c r="M342" s="158">
        <f>(I_ACQUISTI!N262/30)*I_ACQUISTI!N316</f>
        <v>0</v>
      </c>
      <c r="N342" s="158">
        <f>(I_ACQUISTI!O262/30)*I_ACQUISTI!O316</f>
        <v>0</v>
      </c>
      <c r="O342" s="158">
        <f>(I_ACQUISTI!P262/30)*I_ACQUISTI!P316</f>
        <v>0</v>
      </c>
      <c r="P342" s="158">
        <f>(I_ACQUISTI!Q262/30)*I_ACQUISTI!Q316</f>
        <v>0</v>
      </c>
      <c r="Q342" s="158">
        <f>(I_ACQUISTI!R262/30)*I_ACQUISTI!R316</f>
        <v>0</v>
      </c>
      <c r="R342" s="158">
        <f>(I_ACQUISTI!S262/30)*I_ACQUISTI!S316</f>
        <v>0</v>
      </c>
      <c r="S342" s="158">
        <f>(I_ACQUISTI!T262/30)*I_ACQUISTI!T316</f>
        <v>0</v>
      </c>
      <c r="T342" s="158">
        <f>(I_ACQUISTI!U262/30)*I_ACQUISTI!U316</f>
        <v>0</v>
      </c>
      <c r="U342" s="158">
        <f>(I_ACQUISTI!V262/30)*I_ACQUISTI!V316</f>
        <v>0</v>
      </c>
      <c r="V342" s="158">
        <f>(I_ACQUISTI!W262/30)*I_ACQUISTI!W316</f>
        <v>0</v>
      </c>
      <c r="W342" s="158">
        <f>(I_ACQUISTI!X262/30)*I_ACQUISTI!X316</f>
        <v>0</v>
      </c>
      <c r="X342" s="158">
        <f>(I_ACQUISTI!Y262/30)*I_ACQUISTI!Y316</f>
        <v>0</v>
      </c>
      <c r="Y342" s="158">
        <f>(I_ACQUISTI!Z262/30)*I_ACQUISTI!Z316</f>
        <v>0</v>
      </c>
      <c r="Z342" s="158">
        <f>(I_ACQUISTI!AA262/30)*I_ACQUISTI!AA316</f>
        <v>0</v>
      </c>
      <c r="AA342" s="158">
        <f>(I_ACQUISTI!AB262/30)*I_ACQUISTI!AB316</f>
        <v>0</v>
      </c>
      <c r="AB342" s="158">
        <f>(I_ACQUISTI!AC262/30)*I_ACQUISTI!AC316</f>
        <v>0</v>
      </c>
      <c r="AC342" s="158">
        <f>(I_ACQUISTI!AD262/30)*I_ACQUISTI!AD316</f>
        <v>0</v>
      </c>
      <c r="AD342" s="158">
        <f>(I_ACQUISTI!AE262/30)*I_ACQUISTI!AE316</f>
        <v>0</v>
      </c>
      <c r="AE342" s="158">
        <f>(I_ACQUISTI!AF262/30)*I_ACQUISTI!AF316</f>
        <v>0</v>
      </c>
      <c r="AF342" s="158">
        <f>(I_ACQUISTI!AG262/30)*I_ACQUISTI!AG316</f>
        <v>0</v>
      </c>
      <c r="AG342" s="158">
        <f>(I_ACQUISTI!AH262/30)*I_ACQUISTI!AH316</f>
        <v>0</v>
      </c>
      <c r="AH342" s="158">
        <f>(I_ACQUISTI!AI262/30)*I_ACQUISTI!AI316</f>
        <v>0</v>
      </c>
      <c r="AI342" s="158">
        <f>(I_ACQUISTI!AJ262/30)*I_ACQUISTI!AJ316</f>
        <v>0</v>
      </c>
      <c r="AJ342" s="158">
        <f>(I_ACQUISTI!AK262/30)*I_ACQUISTI!AK316</f>
        <v>0</v>
      </c>
      <c r="AK342" s="158">
        <f>(I_ACQUISTI!AL262/30)*I_ACQUISTI!AL316</f>
        <v>0</v>
      </c>
      <c r="AL342" s="158">
        <f>(I_ACQUISTI!AM262/30)*I_ACQUISTI!AM316</f>
        <v>0</v>
      </c>
      <c r="AM342" s="158">
        <f>(I_ACQUISTI!AN262/30)*I_ACQUISTI!AN316</f>
        <v>0</v>
      </c>
    </row>
    <row r="343" spans="3:39" x14ac:dyDescent="0.25">
      <c r="C343" s="28" t="str">
        <f t="shared" si="69"/>
        <v>Farmaco 17</v>
      </c>
      <c r="D343" s="158">
        <f>(I_ACQUISTI!E263/30)*I_ACQUISTI!E317</f>
        <v>0</v>
      </c>
      <c r="E343" s="158">
        <f>(I_ACQUISTI!F263/30)*I_ACQUISTI!F317</f>
        <v>0</v>
      </c>
      <c r="F343" s="158">
        <f>(I_ACQUISTI!G263/30)*I_ACQUISTI!G317</f>
        <v>0</v>
      </c>
      <c r="G343" s="158">
        <f>(I_ACQUISTI!H263/30)*I_ACQUISTI!H317</f>
        <v>0</v>
      </c>
      <c r="H343" s="158">
        <f>(I_ACQUISTI!I263/30)*I_ACQUISTI!I317</f>
        <v>0</v>
      </c>
      <c r="I343" s="158">
        <f>(I_ACQUISTI!J263/30)*I_ACQUISTI!J317</f>
        <v>0</v>
      </c>
      <c r="J343" s="158">
        <f>(I_ACQUISTI!K263/30)*I_ACQUISTI!K317</f>
        <v>0</v>
      </c>
      <c r="K343" s="158">
        <f>(I_ACQUISTI!L263/30)*I_ACQUISTI!L317</f>
        <v>0</v>
      </c>
      <c r="L343" s="158">
        <f>(I_ACQUISTI!M263/30)*I_ACQUISTI!M317</f>
        <v>0</v>
      </c>
      <c r="M343" s="158">
        <f>(I_ACQUISTI!N263/30)*I_ACQUISTI!N317</f>
        <v>0</v>
      </c>
      <c r="N343" s="158">
        <f>(I_ACQUISTI!O263/30)*I_ACQUISTI!O317</f>
        <v>0</v>
      </c>
      <c r="O343" s="158">
        <f>(I_ACQUISTI!P263/30)*I_ACQUISTI!P317</f>
        <v>0</v>
      </c>
      <c r="P343" s="158">
        <f>(I_ACQUISTI!Q263/30)*I_ACQUISTI!Q317</f>
        <v>0</v>
      </c>
      <c r="Q343" s="158">
        <f>(I_ACQUISTI!R263/30)*I_ACQUISTI!R317</f>
        <v>0</v>
      </c>
      <c r="R343" s="158">
        <f>(I_ACQUISTI!S263/30)*I_ACQUISTI!S317</f>
        <v>0</v>
      </c>
      <c r="S343" s="158">
        <f>(I_ACQUISTI!T263/30)*I_ACQUISTI!T317</f>
        <v>0</v>
      </c>
      <c r="T343" s="158">
        <f>(I_ACQUISTI!U263/30)*I_ACQUISTI!U317</f>
        <v>0</v>
      </c>
      <c r="U343" s="158">
        <f>(I_ACQUISTI!V263/30)*I_ACQUISTI!V317</f>
        <v>0</v>
      </c>
      <c r="V343" s="158">
        <f>(I_ACQUISTI!W263/30)*I_ACQUISTI!W317</f>
        <v>0</v>
      </c>
      <c r="W343" s="158">
        <f>(I_ACQUISTI!X263/30)*I_ACQUISTI!X317</f>
        <v>0</v>
      </c>
      <c r="X343" s="158">
        <f>(I_ACQUISTI!Y263/30)*I_ACQUISTI!Y317</f>
        <v>0</v>
      </c>
      <c r="Y343" s="158">
        <f>(I_ACQUISTI!Z263/30)*I_ACQUISTI!Z317</f>
        <v>0</v>
      </c>
      <c r="Z343" s="158">
        <f>(I_ACQUISTI!AA263/30)*I_ACQUISTI!AA317</f>
        <v>0</v>
      </c>
      <c r="AA343" s="158">
        <f>(I_ACQUISTI!AB263/30)*I_ACQUISTI!AB317</f>
        <v>0</v>
      </c>
      <c r="AB343" s="158">
        <f>(I_ACQUISTI!AC263/30)*I_ACQUISTI!AC317</f>
        <v>0</v>
      </c>
      <c r="AC343" s="158">
        <f>(I_ACQUISTI!AD263/30)*I_ACQUISTI!AD317</f>
        <v>0</v>
      </c>
      <c r="AD343" s="158">
        <f>(I_ACQUISTI!AE263/30)*I_ACQUISTI!AE317</f>
        <v>0</v>
      </c>
      <c r="AE343" s="158">
        <f>(I_ACQUISTI!AF263/30)*I_ACQUISTI!AF317</f>
        <v>0</v>
      </c>
      <c r="AF343" s="158">
        <f>(I_ACQUISTI!AG263/30)*I_ACQUISTI!AG317</f>
        <v>0</v>
      </c>
      <c r="AG343" s="158">
        <f>(I_ACQUISTI!AH263/30)*I_ACQUISTI!AH317</f>
        <v>0</v>
      </c>
      <c r="AH343" s="158">
        <f>(I_ACQUISTI!AI263/30)*I_ACQUISTI!AI317</f>
        <v>0</v>
      </c>
      <c r="AI343" s="158">
        <f>(I_ACQUISTI!AJ263/30)*I_ACQUISTI!AJ317</f>
        <v>0</v>
      </c>
      <c r="AJ343" s="158">
        <f>(I_ACQUISTI!AK263/30)*I_ACQUISTI!AK317</f>
        <v>0</v>
      </c>
      <c r="AK343" s="158">
        <f>(I_ACQUISTI!AL263/30)*I_ACQUISTI!AL317</f>
        <v>0</v>
      </c>
      <c r="AL343" s="158">
        <f>(I_ACQUISTI!AM263/30)*I_ACQUISTI!AM317</f>
        <v>0</v>
      </c>
      <c r="AM343" s="158">
        <f>(I_ACQUISTI!AN263/30)*I_ACQUISTI!AN317</f>
        <v>0</v>
      </c>
    </row>
    <row r="344" spans="3:39" x14ac:dyDescent="0.25">
      <c r="C344" s="28" t="str">
        <f t="shared" si="69"/>
        <v>Farmaco 18</v>
      </c>
      <c r="D344" s="158">
        <f>(I_ACQUISTI!E264/30)*I_ACQUISTI!E318</f>
        <v>0</v>
      </c>
      <c r="E344" s="158">
        <f>(I_ACQUISTI!F264/30)*I_ACQUISTI!F318</f>
        <v>0</v>
      </c>
      <c r="F344" s="158">
        <f>(I_ACQUISTI!G264/30)*I_ACQUISTI!G318</f>
        <v>0</v>
      </c>
      <c r="G344" s="158">
        <f>(I_ACQUISTI!H264/30)*I_ACQUISTI!H318</f>
        <v>0</v>
      </c>
      <c r="H344" s="158">
        <f>(I_ACQUISTI!I264/30)*I_ACQUISTI!I318</f>
        <v>0</v>
      </c>
      <c r="I344" s="158">
        <f>(I_ACQUISTI!J264/30)*I_ACQUISTI!J318</f>
        <v>0</v>
      </c>
      <c r="J344" s="158">
        <f>(I_ACQUISTI!K264/30)*I_ACQUISTI!K318</f>
        <v>0</v>
      </c>
      <c r="K344" s="158">
        <f>(I_ACQUISTI!L264/30)*I_ACQUISTI!L318</f>
        <v>0</v>
      </c>
      <c r="L344" s="158">
        <f>(I_ACQUISTI!M264/30)*I_ACQUISTI!M318</f>
        <v>0</v>
      </c>
      <c r="M344" s="158">
        <f>(I_ACQUISTI!N264/30)*I_ACQUISTI!N318</f>
        <v>0</v>
      </c>
      <c r="N344" s="158">
        <f>(I_ACQUISTI!O264/30)*I_ACQUISTI!O318</f>
        <v>0</v>
      </c>
      <c r="O344" s="158">
        <f>(I_ACQUISTI!P264/30)*I_ACQUISTI!P318</f>
        <v>0</v>
      </c>
      <c r="P344" s="158">
        <f>(I_ACQUISTI!Q264/30)*I_ACQUISTI!Q318</f>
        <v>0</v>
      </c>
      <c r="Q344" s="158">
        <f>(I_ACQUISTI!R264/30)*I_ACQUISTI!R318</f>
        <v>0</v>
      </c>
      <c r="R344" s="158">
        <f>(I_ACQUISTI!S264/30)*I_ACQUISTI!S318</f>
        <v>0</v>
      </c>
      <c r="S344" s="158">
        <f>(I_ACQUISTI!T264/30)*I_ACQUISTI!T318</f>
        <v>0</v>
      </c>
      <c r="T344" s="158">
        <f>(I_ACQUISTI!U264/30)*I_ACQUISTI!U318</f>
        <v>0</v>
      </c>
      <c r="U344" s="158">
        <f>(I_ACQUISTI!V264/30)*I_ACQUISTI!V318</f>
        <v>0</v>
      </c>
      <c r="V344" s="158">
        <f>(I_ACQUISTI!W264/30)*I_ACQUISTI!W318</f>
        <v>0</v>
      </c>
      <c r="W344" s="158">
        <f>(I_ACQUISTI!X264/30)*I_ACQUISTI!X318</f>
        <v>0</v>
      </c>
      <c r="X344" s="158">
        <f>(I_ACQUISTI!Y264/30)*I_ACQUISTI!Y318</f>
        <v>0</v>
      </c>
      <c r="Y344" s="158">
        <f>(I_ACQUISTI!Z264/30)*I_ACQUISTI!Z318</f>
        <v>0</v>
      </c>
      <c r="Z344" s="158">
        <f>(I_ACQUISTI!AA264/30)*I_ACQUISTI!AA318</f>
        <v>0</v>
      </c>
      <c r="AA344" s="158">
        <f>(I_ACQUISTI!AB264/30)*I_ACQUISTI!AB318</f>
        <v>0</v>
      </c>
      <c r="AB344" s="158">
        <f>(I_ACQUISTI!AC264/30)*I_ACQUISTI!AC318</f>
        <v>0</v>
      </c>
      <c r="AC344" s="158">
        <f>(I_ACQUISTI!AD264/30)*I_ACQUISTI!AD318</f>
        <v>0</v>
      </c>
      <c r="AD344" s="158">
        <f>(I_ACQUISTI!AE264/30)*I_ACQUISTI!AE318</f>
        <v>0</v>
      </c>
      <c r="AE344" s="158">
        <f>(I_ACQUISTI!AF264/30)*I_ACQUISTI!AF318</f>
        <v>0</v>
      </c>
      <c r="AF344" s="158">
        <f>(I_ACQUISTI!AG264/30)*I_ACQUISTI!AG318</f>
        <v>0</v>
      </c>
      <c r="AG344" s="158">
        <f>(I_ACQUISTI!AH264/30)*I_ACQUISTI!AH318</f>
        <v>0</v>
      </c>
      <c r="AH344" s="158">
        <f>(I_ACQUISTI!AI264/30)*I_ACQUISTI!AI318</f>
        <v>0</v>
      </c>
      <c r="AI344" s="158">
        <f>(I_ACQUISTI!AJ264/30)*I_ACQUISTI!AJ318</f>
        <v>0</v>
      </c>
      <c r="AJ344" s="158">
        <f>(I_ACQUISTI!AK264/30)*I_ACQUISTI!AK318</f>
        <v>0</v>
      </c>
      <c r="AK344" s="158">
        <f>(I_ACQUISTI!AL264/30)*I_ACQUISTI!AL318</f>
        <v>0</v>
      </c>
      <c r="AL344" s="158">
        <f>(I_ACQUISTI!AM264/30)*I_ACQUISTI!AM318</f>
        <v>0</v>
      </c>
      <c r="AM344" s="158">
        <f>(I_ACQUISTI!AN264/30)*I_ACQUISTI!AN318</f>
        <v>0</v>
      </c>
    </row>
    <row r="345" spans="3:39" x14ac:dyDescent="0.25">
      <c r="C345" s="28" t="str">
        <f t="shared" si="69"/>
        <v>Farmaco 19</v>
      </c>
      <c r="D345" s="158">
        <f>(I_ACQUISTI!E265/30)*I_ACQUISTI!E319</f>
        <v>0</v>
      </c>
      <c r="E345" s="158">
        <f>(I_ACQUISTI!F265/30)*I_ACQUISTI!F319</f>
        <v>0</v>
      </c>
      <c r="F345" s="158">
        <f>(I_ACQUISTI!G265/30)*I_ACQUISTI!G319</f>
        <v>0</v>
      </c>
      <c r="G345" s="158">
        <f>(I_ACQUISTI!H265/30)*I_ACQUISTI!H319</f>
        <v>0</v>
      </c>
      <c r="H345" s="158">
        <f>(I_ACQUISTI!I265/30)*I_ACQUISTI!I319</f>
        <v>0</v>
      </c>
      <c r="I345" s="158">
        <f>(I_ACQUISTI!J265/30)*I_ACQUISTI!J319</f>
        <v>0</v>
      </c>
      <c r="J345" s="158">
        <f>(I_ACQUISTI!K265/30)*I_ACQUISTI!K319</f>
        <v>0</v>
      </c>
      <c r="K345" s="158">
        <f>(I_ACQUISTI!L265/30)*I_ACQUISTI!L319</f>
        <v>0</v>
      </c>
      <c r="L345" s="158">
        <f>(I_ACQUISTI!M265/30)*I_ACQUISTI!M319</f>
        <v>0</v>
      </c>
      <c r="M345" s="158">
        <f>(I_ACQUISTI!N265/30)*I_ACQUISTI!N319</f>
        <v>0</v>
      </c>
      <c r="N345" s="158">
        <f>(I_ACQUISTI!O265/30)*I_ACQUISTI!O319</f>
        <v>0</v>
      </c>
      <c r="O345" s="158">
        <f>(I_ACQUISTI!P265/30)*I_ACQUISTI!P319</f>
        <v>0</v>
      </c>
      <c r="P345" s="158">
        <f>(I_ACQUISTI!Q265/30)*I_ACQUISTI!Q319</f>
        <v>0</v>
      </c>
      <c r="Q345" s="158">
        <f>(I_ACQUISTI!R265/30)*I_ACQUISTI!R319</f>
        <v>0</v>
      </c>
      <c r="R345" s="158">
        <f>(I_ACQUISTI!S265/30)*I_ACQUISTI!S319</f>
        <v>0</v>
      </c>
      <c r="S345" s="158">
        <f>(I_ACQUISTI!T265/30)*I_ACQUISTI!T319</f>
        <v>0</v>
      </c>
      <c r="T345" s="158">
        <f>(I_ACQUISTI!U265/30)*I_ACQUISTI!U319</f>
        <v>0</v>
      </c>
      <c r="U345" s="158">
        <f>(I_ACQUISTI!V265/30)*I_ACQUISTI!V319</f>
        <v>0</v>
      </c>
      <c r="V345" s="158">
        <f>(I_ACQUISTI!W265/30)*I_ACQUISTI!W319</f>
        <v>0</v>
      </c>
      <c r="W345" s="158">
        <f>(I_ACQUISTI!X265/30)*I_ACQUISTI!X319</f>
        <v>0</v>
      </c>
      <c r="X345" s="158">
        <f>(I_ACQUISTI!Y265/30)*I_ACQUISTI!Y319</f>
        <v>0</v>
      </c>
      <c r="Y345" s="158">
        <f>(I_ACQUISTI!Z265/30)*I_ACQUISTI!Z319</f>
        <v>0</v>
      </c>
      <c r="Z345" s="158">
        <f>(I_ACQUISTI!AA265/30)*I_ACQUISTI!AA319</f>
        <v>0</v>
      </c>
      <c r="AA345" s="158">
        <f>(I_ACQUISTI!AB265/30)*I_ACQUISTI!AB319</f>
        <v>0</v>
      </c>
      <c r="AB345" s="158">
        <f>(I_ACQUISTI!AC265/30)*I_ACQUISTI!AC319</f>
        <v>0</v>
      </c>
      <c r="AC345" s="158">
        <f>(I_ACQUISTI!AD265/30)*I_ACQUISTI!AD319</f>
        <v>0</v>
      </c>
      <c r="AD345" s="158">
        <f>(I_ACQUISTI!AE265/30)*I_ACQUISTI!AE319</f>
        <v>0</v>
      </c>
      <c r="AE345" s="158">
        <f>(I_ACQUISTI!AF265/30)*I_ACQUISTI!AF319</f>
        <v>0</v>
      </c>
      <c r="AF345" s="158">
        <f>(I_ACQUISTI!AG265/30)*I_ACQUISTI!AG319</f>
        <v>0</v>
      </c>
      <c r="AG345" s="158">
        <f>(I_ACQUISTI!AH265/30)*I_ACQUISTI!AH319</f>
        <v>0</v>
      </c>
      <c r="AH345" s="158">
        <f>(I_ACQUISTI!AI265/30)*I_ACQUISTI!AI319</f>
        <v>0</v>
      </c>
      <c r="AI345" s="158">
        <f>(I_ACQUISTI!AJ265/30)*I_ACQUISTI!AJ319</f>
        <v>0</v>
      </c>
      <c r="AJ345" s="158">
        <f>(I_ACQUISTI!AK265/30)*I_ACQUISTI!AK319</f>
        <v>0</v>
      </c>
      <c r="AK345" s="158">
        <f>(I_ACQUISTI!AL265/30)*I_ACQUISTI!AL319</f>
        <v>0</v>
      </c>
      <c r="AL345" s="158">
        <f>(I_ACQUISTI!AM265/30)*I_ACQUISTI!AM319</f>
        <v>0</v>
      </c>
      <c r="AM345" s="158">
        <f>(I_ACQUISTI!AN265/30)*I_ACQUISTI!AN319</f>
        <v>0</v>
      </c>
    </row>
    <row r="346" spans="3:39" x14ac:dyDescent="0.25">
      <c r="C346" s="28" t="str">
        <f t="shared" si="69"/>
        <v>Farmaco 20</v>
      </c>
      <c r="D346" s="158">
        <f>(I_ACQUISTI!E266/30)*I_ACQUISTI!E320</f>
        <v>0</v>
      </c>
      <c r="E346" s="158">
        <f>(I_ACQUISTI!F266/30)*I_ACQUISTI!F320</f>
        <v>0</v>
      </c>
      <c r="F346" s="158">
        <f>(I_ACQUISTI!G266/30)*I_ACQUISTI!G320</f>
        <v>0</v>
      </c>
      <c r="G346" s="158">
        <f>(I_ACQUISTI!H266/30)*I_ACQUISTI!H320</f>
        <v>0</v>
      </c>
      <c r="H346" s="158">
        <f>(I_ACQUISTI!I266/30)*I_ACQUISTI!I320</f>
        <v>0</v>
      </c>
      <c r="I346" s="158">
        <f>(I_ACQUISTI!J266/30)*I_ACQUISTI!J320</f>
        <v>0</v>
      </c>
      <c r="J346" s="158">
        <f>(I_ACQUISTI!K266/30)*I_ACQUISTI!K320</f>
        <v>0</v>
      </c>
      <c r="K346" s="158">
        <f>(I_ACQUISTI!L266/30)*I_ACQUISTI!L320</f>
        <v>0</v>
      </c>
      <c r="L346" s="158">
        <f>(I_ACQUISTI!M266/30)*I_ACQUISTI!M320</f>
        <v>0</v>
      </c>
      <c r="M346" s="158">
        <f>(I_ACQUISTI!N266/30)*I_ACQUISTI!N320</f>
        <v>0</v>
      </c>
      <c r="N346" s="158">
        <f>(I_ACQUISTI!O266/30)*I_ACQUISTI!O320</f>
        <v>0</v>
      </c>
      <c r="O346" s="158">
        <f>(I_ACQUISTI!P266/30)*I_ACQUISTI!P320</f>
        <v>0</v>
      </c>
      <c r="P346" s="158">
        <f>(I_ACQUISTI!Q266/30)*I_ACQUISTI!Q320</f>
        <v>0</v>
      </c>
      <c r="Q346" s="158">
        <f>(I_ACQUISTI!R266/30)*I_ACQUISTI!R320</f>
        <v>0</v>
      </c>
      <c r="R346" s="158">
        <f>(I_ACQUISTI!S266/30)*I_ACQUISTI!S320</f>
        <v>0</v>
      </c>
      <c r="S346" s="158">
        <f>(I_ACQUISTI!T266/30)*I_ACQUISTI!T320</f>
        <v>0</v>
      </c>
      <c r="T346" s="158">
        <f>(I_ACQUISTI!U266/30)*I_ACQUISTI!U320</f>
        <v>0</v>
      </c>
      <c r="U346" s="158">
        <f>(I_ACQUISTI!V266/30)*I_ACQUISTI!V320</f>
        <v>0</v>
      </c>
      <c r="V346" s="158">
        <f>(I_ACQUISTI!W266/30)*I_ACQUISTI!W320</f>
        <v>0</v>
      </c>
      <c r="W346" s="158">
        <f>(I_ACQUISTI!X266/30)*I_ACQUISTI!X320</f>
        <v>0</v>
      </c>
      <c r="X346" s="158">
        <f>(I_ACQUISTI!Y266/30)*I_ACQUISTI!Y320</f>
        <v>0</v>
      </c>
      <c r="Y346" s="158">
        <f>(I_ACQUISTI!Z266/30)*I_ACQUISTI!Z320</f>
        <v>0</v>
      </c>
      <c r="Z346" s="158">
        <f>(I_ACQUISTI!AA266/30)*I_ACQUISTI!AA320</f>
        <v>0</v>
      </c>
      <c r="AA346" s="158">
        <f>(I_ACQUISTI!AB266/30)*I_ACQUISTI!AB320</f>
        <v>0</v>
      </c>
      <c r="AB346" s="158">
        <f>(I_ACQUISTI!AC266/30)*I_ACQUISTI!AC320</f>
        <v>0</v>
      </c>
      <c r="AC346" s="158">
        <f>(I_ACQUISTI!AD266/30)*I_ACQUISTI!AD320</f>
        <v>0</v>
      </c>
      <c r="AD346" s="158">
        <f>(I_ACQUISTI!AE266/30)*I_ACQUISTI!AE320</f>
        <v>0</v>
      </c>
      <c r="AE346" s="158">
        <f>(I_ACQUISTI!AF266/30)*I_ACQUISTI!AF320</f>
        <v>0</v>
      </c>
      <c r="AF346" s="158">
        <f>(I_ACQUISTI!AG266/30)*I_ACQUISTI!AG320</f>
        <v>0</v>
      </c>
      <c r="AG346" s="158">
        <f>(I_ACQUISTI!AH266/30)*I_ACQUISTI!AH320</f>
        <v>0</v>
      </c>
      <c r="AH346" s="158">
        <f>(I_ACQUISTI!AI266/30)*I_ACQUISTI!AI320</f>
        <v>0</v>
      </c>
      <c r="AI346" s="158">
        <f>(I_ACQUISTI!AJ266/30)*I_ACQUISTI!AJ320</f>
        <v>0</v>
      </c>
      <c r="AJ346" s="158">
        <f>(I_ACQUISTI!AK266/30)*I_ACQUISTI!AK320</f>
        <v>0</v>
      </c>
      <c r="AK346" s="158">
        <f>(I_ACQUISTI!AL266/30)*I_ACQUISTI!AL320</f>
        <v>0</v>
      </c>
      <c r="AL346" s="158">
        <f>(I_ACQUISTI!AM266/30)*I_ACQUISTI!AM320</f>
        <v>0</v>
      </c>
      <c r="AM346" s="158">
        <f>(I_ACQUISTI!AN266/30)*I_ACQUISTI!AN320</f>
        <v>0</v>
      </c>
    </row>
    <row r="347" spans="3:39" x14ac:dyDescent="0.25">
      <c r="C347" s="28" t="str">
        <f t="shared" si="69"/>
        <v>Farmaco 21</v>
      </c>
      <c r="D347" s="158">
        <f>(I_ACQUISTI!E267/30)*I_ACQUISTI!E321</f>
        <v>0</v>
      </c>
      <c r="E347" s="158">
        <f>(I_ACQUISTI!F267/30)*I_ACQUISTI!F321</f>
        <v>0</v>
      </c>
      <c r="F347" s="158">
        <f>(I_ACQUISTI!G267/30)*I_ACQUISTI!G321</f>
        <v>0</v>
      </c>
      <c r="G347" s="158">
        <f>(I_ACQUISTI!H267/30)*I_ACQUISTI!H321</f>
        <v>0</v>
      </c>
      <c r="H347" s="158">
        <f>(I_ACQUISTI!I267/30)*I_ACQUISTI!I321</f>
        <v>0</v>
      </c>
      <c r="I347" s="158">
        <f>(I_ACQUISTI!J267/30)*I_ACQUISTI!J321</f>
        <v>0</v>
      </c>
      <c r="J347" s="158">
        <f>(I_ACQUISTI!K267/30)*I_ACQUISTI!K321</f>
        <v>0</v>
      </c>
      <c r="K347" s="158">
        <f>(I_ACQUISTI!L267/30)*I_ACQUISTI!L321</f>
        <v>0</v>
      </c>
      <c r="L347" s="158">
        <f>(I_ACQUISTI!M267/30)*I_ACQUISTI!M321</f>
        <v>0</v>
      </c>
      <c r="M347" s="158">
        <f>(I_ACQUISTI!N267/30)*I_ACQUISTI!N321</f>
        <v>0</v>
      </c>
      <c r="N347" s="158">
        <f>(I_ACQUISTI!O267/30)*I_ACQUISTI!O321</f>
        <v>0</v>
      </c>
      <c r="O347" s="158">
        <f>(I_ACQUISTI!P267/30)*I_ACQUISTI!P321</f>
        <v>0</v>
      </c>
      <c r="P347" s="158">
        <f>(I_ACQUISTI!Q267/30)*I_ACQUISTI!Q321</f>
        <v>0</v>
      </c>
      <c r="Q347" s="158">
        <f>(I_ACQUISTI!R267/30)*I_ACQUISTI!R321</f>
        <v>0</v>
      </c>
      <c r="R347" s="158">
        <f>(I_ACQUISTI!S267/30)*I_ACQUISTI!S321</f>
        <v>0</v>
      </c>
      <c r="S347" s="158">
        <f>(I_ACQUISTI!T267/30)*I_ACQUISTI!T321</f>
        <v>0</v>
      </c>
      <c r="T347" s="158">
        <f>(I_ACQUISTI!U267/30)*I_ACQUISTI!U321</f>
        <v>0</v>
      </c>
      <c r="U347" s="158">
        <f>(I_ACQUISTI!V267/30)*I_ACQUISTI!V321</f>
        <v>0</v>
      </c>
      <c r="V347" s="158">
        <f>(I_ACQUISTI!W267/30)*I_ACQUISTI!W321</f>
        <v>0</v>
      </c>
      <c r="W347" s="158">
        <f>(I_ACQUISTI!X267/30)*I_ACQUISTI!X321</f>
        <v>0</v>
      </c>
      <c r="X347" s="158">
        <f>(I_ACQUISTI!Y267/30)*I_ACQUISTI!Y321</f>
        <v>0</v>
      </c>
      <c r="Y347" s="158">
        <f>(I_ACQUISTI!Z267/30)*I_ACQUISTI!Z321</f>
        <v>0</v>
      </c>
      <c r="Z347" s="158">
        <f>(I_ACQUISTI!AA267/30)*I_ACQUISTI!AA321</f>
        <v>0</v>
      </c>
      <c r="AA347" s="158">
        <f>(I_ACQUISTI!AB267/30)*I_ACQUISTI!AB321</f>
        <v>0</v>
      </c>
      <c r="AB347" s="158">
        <f>(I_ACQUISTI!AC267/30)*I_ACQUISTI!AC321</f>
        <v>0</v>
      </c>
      <c r="AC347" s="158">
        <f>(I_ACQUISTI!AD267/30)*I_ACQUISTI!AD321</f>
        <v>0</v>
      </c>
      <c r="AD347" s="158">
        <f>(I_ACQUISTI!AE267/30)*I_ACQUISTI!AE321</f>
        <v>0</v>
      </c>
      <c r="AE347" s="158">
        <f>(I_ACQUISTI!AF267/30)*I_ACQUISTI!AF321</f>
        <v>0</v>
      </c>
      <c r="AF347" s="158">
        <f>(I_ACQUISTI!AG267/30)*I_ACQUISTI!AG321</f>
        <v>0</v>
      </c>
      <c r="AG347" s="158">
        <f>(I_ACQUISTI!AH267/30)*I_ACQUISTI!AH321</f>
        <v>0</v>
      </c>
      <c r="AH347" s="158">
        <f>(I_ACQUISTI!AI267/30)*I_ACQUISTI!AI321</f>
        <v>0</v>
      </c>
      <c r="AI347" s="158">
        <f>(I_ACQUISTI!AJ267/30)*I_ACQUISTI!AJ321</f>
        <v>0</v>
      </c>
      <c r="AJ347" s="158">
        <f>(I_ACQUISTI!AK267/30)*I_ACQUISTI!AK321</f>
        <v>0</v>
      </c>
      <c r="AK347" s="158">
        <f>(I_ACQUISTI!AL267/30)*I_ACQUISTI!AL321</f>
        <v>0</v>
      </c>
      <c r="AL347" s="158">
        <f>(I_ACQUISTI!AM267/30)*I_ACQUISTI!AM321</f>
        <v>0</v>
      </c>
      <c r="AM347" s="158">
        <f>(I_ACQUISTI!AN267/30)*I_ACQUISTI!AN321</f>
        <v>0</v>
      </c>
    </row>
    <row r="348" spans="3:39" x14ac:dyDescent="0.25">
      <c r="C348" s="28" t="str">
        <f t="shared" si="69"/>
        <v>Farmaco 22</v>
      </c>
      <c r="D348" s="158">
        <f>(I_ACQUISTI!E268/30)*I_ACQUISTI!E322</f>
        <v>0</v>
      </c>
      <c r="E348" s="158">
        <f>(I_ACQUISTI!F268/30)*I_ACQUISTI!F322</f>
        <v>0</v>
      </c>
      <c r="F348" s="158">
        <f>(I_ACQUISTI!G268/30)*I_ACQUISTI!G322</f>
        <v>0</v>
      </c>
      <c r="G348" s="158">
        <f>(I_ACQUISTI!H268/30)*I_ACQUISTI!H322</f>
        <v>0</v>
      </c>
      <c r="H348" s="158">
        <f>(I_ACQUISTI!I268/30)*I_ACQUISTI!I322</f>
        <v>0</v>
      </c>
      <c r="I348" s="158">
        <f>(I_ACQUISTI!J268/30)*I_ACQUISTI!J322</f>
        <v>0</v>
      </c>
      <c r="J348" s="158">
        <f>(I_ACQUISTI!K268/30)*I_ACQUISTI!K322</f>
        <v>0</v>
      </c>
      <c r="K348" s="158">
        <f>(I_ACQUISTI!L268/30)*I_ACQUISTI!L322</f>
        <v>0</v>
      </c>
      <c r="L348" s="158">
        <f>(I_ACQUISTI!M268/30)*I_ACQUISTI!M322</f>
        <v>0</v>
      </c>
      <c r="M348" s="158">
        <f>(I_ACQUISTI!N268/30)*I_ACQUISTI!N322</f>
        <v>0</v>
      </c>
      <c r="N348" s="158">
        <f>(I_ACQUISTI!O268/30)*I_ACQUISTI!O322</f>
        <v>0</v>
      </c>
      <c r="O348" s="158">
        <f>(I_ACQUISTI!P268/30)*I_ACQUISTI!P322</f>
        <v>0</v>
      </c>
      <c r="P348" s="158">
        <f>(I_ACQUISTI!Q268/30)*I_ACQUISTI!Q322</f>
        <v>0</v>
      </c>
      <c r="Q348" s="158">
        <f>(I_ACQUISTI!R268/30)*I_ACQUISTI!R322</f>
        <v>0</v>
      </c>
      <c r="R348" s="158">
        <f>(I_ACQUISTI!S268/30)*I_ACQUISTI!S322</f>
        <v>0</v>
      </c>
      <c r="S348" s="158">
        <f>(I_ACQUISTI!T268/30)*I_ACQUISTI!T322</f>
        <v>0</v>
      </c>
      <c r="T348" s="158">
        <f>(I_ACQUISTI!U268/30)*I_ACQUISTI!U322</f>
        <v>0</v>
      </c>
      <c r="U348" s="158">
        <f>(I_ACQUISTI!V268/30)*I_ACQUISTI!V322</f>
        <v>0</v>
      </c>
      <c r="V348" s="158">
        <f>(I_ACQUISTI!W268/30)*I_ACQUISTI!W322</f>
        <v>0</v>
      </c>
      <c r="W348" s="158">
        <f>(I_ACQUISTI!X268/30)*I_ACQUISTI!X322</f>
        <v>0</v>
      </c>
      <c r="X348" s="158">
        <f>(I_ACQUISTI!Y268/30)*I_ACQUISTI!Y322</f>
        <v>0</v>
      </c>
      <c r="Y348" s="158">
        <f>(I_ACQUISTI!Z268/30)*I_ACQUISTI!Z322</f>
        <v>0</v>
      </c>
      <c r="Z348" s="158">
        <f>(I_ACQUISTI!AA268/30)*I_ACQUISTI!AA322</f>
        <v>0</v>
      </c>
      <c r="AA348" s="158">
        <f>(I_ACQUISTI!AB268/30)*I_ACQUISTI!AB322</f>
        <v>0</v>
      </c>
      <c r="AB348" s="158">
        <f>(I_ACQUISTI!AC268/30)*I_ACQUISTI!AC322</f>
        <v>0</v>
      </c>
      <c r="AC348" s="158">
        <f>(I_ACQUISTI!AD268/30)*I_ACQUISTI!AD322</f>
        <v>0</v>
      </c>
      <c r="AD348" s="158">
        <f>(I_ACQUISTI!AE268/30)*I_ACQUISTI!AE322</f>
        <v>0</v>
      </c>
      <c r="AE348" s="158">
        <f>(I_ACQUISTI!AF268/30)*I_ACQUISTI!AF322</f>
        <v>0</v>
      </c>
      <c r="AF348" s="158">
        <f>(I_ACQUISTI!AG268/30)*I_ACQUISTI!AG322</f>
        <v>0</v>
      </c>
      <c r="AG348" s="158">
        <f>(I_ACQUISTI!AH268/30)*I_ACQUISTI!AH322</f>
        <v>0</v>
      </c>
      <c r="AH348" s="158">
        <f>(I_ACQUISTI!AI268/30)*I_ACQUISTI!AI322</f>
        <v>0</v>
      </c>
      <c r="AI348" s="158">
        <f>(I_ACQUISTI!AJ268/30)*I_ACQUISTI!AJ322</f>
        <v>0</v>
      </c>
      <c r="AJ348" s="158">
        <f>(I_ACQUISTI!AK268/30)*I_ACQUISTI!AK322</f>
        <v>0</v>
      </c>
      <c r="AK348" s="158">
        <f>(I_ACQUISTI!AL268/30)*I_ACQUISTI!AL322</f>
        <v>0</v>
      </c>
      <c r="AL348" s="158">
        <f>(I_ACQUISTI!AM268/30)*I_ACQUISTI!AM322</f>
        <v>0</v>
      </c>
      <c r="AM348" s="158">
        <f>(I_ACQUISTI!AN268/30)*I_ACQUISTI!AN322</f>
        <v>0</v>
      </c>
    </row>
    <row r="349" spans="3:39" x14ac:dyDescent="0.25">
      <c r="C349" s="28" t="str">
        <f t="shared" si="69"/>
        <v>Farmaco 23</v>
      </c>
      <c r="D349" s="158">
        <f>(I_ACQUISTI!E269/30)*I_ACQUISTI!E323</f>
        <v>0</v>
      </c>
      <c r="E349" s="158">
        <f>(I_ACQUISTI!F269/30)*I_ACQUISTI!F323</f>
        <v>0</v>
      </c>
      <c r="F349" s="158">
        <f>(I_ACQUISTI!G269/30)*I_ACQUISTI!G323</f>
        <v>0</v>
      </c>
      <c r="G349" s="158">
        <f>(I_ACQUISTI!H269/30)*I_ACQUISTI!H323</f>
        <v>0</v>
      </c>
      <c r="H349" s="158">
        <f>(I_ACQUISTI!I269/30)*I_ACQUISTI!I323</f>
        <v>0</v>
      </c>
      <c r="I349" s="158">
        <f>(I_ACQUISTI!J269/30)*I_ACQUISTI!J323</f>
        <v>0</v>
      </c>
      <c r="J349" s="158">
        <f>(I_ACQUISTI!K269/30)*I_ACQUISTI!K323</f>
        <v>0</v>
      </c>
      <c r="K349" s="158">
        <f>(I_ACQUISTI!L269/30)*I_ACQUISTI!L323</f>
        <v>0</v>
      </c>
      <c r="L349" s="158">
        <f>(I_ACQUISTI!M269/30)*I_ACQUISTI!M323</f>
        <v>0</v>
      </c>
      <c r="M349" s="158">
        <f>(I_ACQUISTI!N269/30)*I_ACQUISTI!N323</f>
        <v>0</v>
      </c>
      <c r="N349" s="158">
        <f>(I_ACQUISTI!O269/30)*I_ACQUISTI!O323</f>
        <v>0</v>
      </c>
      <c r="O349" s="158">
        <f>(I_ACQUISTI!P269/30)*I_ACQUISTI!P323</f>
        <v>0</v>
      </c>
      <c r="P349" s="158">
        <f>(I_ACQUISTI!Q269/30)*I_ACQUISTI!Q323</f>
        <v>0</v>
      </c>
      <c r="Q349" s="158">
        <f>(I_ACQUISTI!R269/30)*I_ACQUISTI!R323</f>
        <v>0</v>
      </c>
      <c r="R349" s="158">
        <f>(I_ACQUISTI!S269/30)*I_ACQUISTI!S323</f>
        <v>0</v>
      </c>
      <c r="S349" s="158">
        <f>(I_ACQUISTI!T269/30)*I_ACQUISTI!T323</f>
        <v>0</v>
      </c>
      <c r="T349" s="158">
        <f>(I_ACQUISTI!U269/30)*I_ACQUISTI!U323</f>
        <v>0</v>
      </c>
      <c r="U349" s="158">
        <f>(I_ACQUISTI!V269/30)*I_ACQUISTI!V323</f>
        <v>0</v>
      </c>
      <c r="V349" s="158">
        <f>(I_ACQUISTI!W269/30)*I_ACQUISTI!W323</f>
        <v>0</v>
      </c>
      <c r="W349" s="158">
        <f>(I_ACQUISTI!X269/30)*I_ACQUISTI!X323</f>
        <v>0</v>
      </c>
      <c r="X349" s="158">
        <f>(I_ACQUISTI!Y269/30)*I_ACQUISTI!Y323</f>
        <v>0</v>
      </c>
      <c r="Y349" s="158">
        <f>(I_ACQUISTI!Z269/30)*I_ACQUISTI!Z323</f>
        <v>0</v>
      </c>
      <c r="Z349" s="158">
        <f>(I_ACQUISTI!AA269/30)*I_ACQUISTI!AA323</f>
        <v>0</v>
      </c>
      <c r="AA349" s="158">
        <f>(I_ACQUISTI!AB269/30)*I_ACQUISTI!AB323</f>
        <v>0</v>
      </c>
      <c r="AB349" s="158">
        <f>(I_ACQUISTI!AC269/30)*I_ACQUISTI!AC323</f>
        <v>0</v>
      </c>
      <c r="AC349" s="158">
        <f>(I_ACQUISTI!AD269/30)*I_ACQUISTI!AD323</f>
        <v>0</v>
      </c>
      <c r="AD349" s="158">
        <f>(I_ACQUISTI!AE269/30)*I_ACQUISTI!AE323</f>
        <v>0</v>
      </c>
      <c r="AE349" s="158">
        <f>(I_ACQUISTI!AF269/30)*I_ACQUISTI!AF323</f>
        <v>0</v>
      </c>
      <c r="AF349" s="158">
        <f>(I_ACQUISTI!AG269/30)*I_ACQUISTI!AG323</f>
        <v>0</v>
      </c>
      <c r="AG349" s="158">
        <f>(I_ACQUISTI!AH269/30)*I_ACQUISTI!AH323</f>
        <v>0</v>
      </c>
      <c r="AH349" s="158">
        <f>(I_ACQUISTI!AI269/30)*I_ACQUISTI!AI323</f>
        <v>0</v>
      </c>
      <c r="AI349" s="158">
        <f>(I_ACQUISTI!AJ269/30)*I_ACQUISTI!AJ323</f>
        <v>0</v>
      </c>
      <c r="AJ349" s="158">
        <f>(I_ACQUISTI!AK269/30)*I_ACQUISTI!AK323</f>
        <v>0</v>
      </c>
      <c r="AK349" s="158">
        <f>(I_ACQUISTI!AL269/30)*I_ACQUISTI!AL323</f>
        <v>0</v>
      </c>
      <c r="AL349" s="158">
        <f>(I_ACQUISTI!AM269/30)*I_ACQUISTI!AM323</f>
        <v>0</v>
      </c>
      <c r="AM349" s="158">
        <f>(I_ACQUISTI!AN269/30)*I_ACQUISTI!AN323</f>
        <v>0</v>
      </c>
    </row>
    <row r="350" spans="3:39" x14ac:dyDescent="0.25">
      <c r="C350" s="28" t="str">
        <f t="shared" si="69"/>
        <v>Farmaco 24</v>
      </c>
      <c r="D350" s="158">
        <f>(I_ACQUISTI!E270/30)*I_ACQUISTI!E324</f>
        <v>0</v>
      </c>
      <c r="E350" s="158">
        <f>(I_ACQUISTI!F270/30)*I_ACQUISTI!F324</f>
        <v>0</v>
      </c>
      <c r="F350" s="158">
        <f>(I_ACQUISTI!G270/30)*I_ACQUISTI!G324</f>
        <v>0</v>
      </c>
      <c r="G350" s="158">
        <f>(I_ACQUISTI!H270/30)*I_ACQUISTI!H324</f>
        <v>0</v>
      </c>
      <c r="H350" s="158">
        <f>(I_ACQUISTI!I270/30)*I_ACQUISTI!I324</f>
        <v>0</v>
      </c>
      <c r="I350" s="158">
        <f>(I_ACQUISTI!J270/30)*I_ACQUISTI!J324</f>
        <v>0</v>
      </c>
      <c r="J350" s="158">
        <f>(I_ACQUISTI!K270/30)*I_ACQUISTI!K324</f>
        <v>0</v>
      </c>
      <c r="K350" s="158">
        <f>(I_ACQUISTI!L270/30)*I_ACQUISTI!L324</f>
        <v>0</v>
      </c>
      <c r="L350" s="158">
        <f>(I_ACQUISTI!M270/30)*I_ACQUISTI!M324</f>
        <v>0</v>
      </c>
      <c r="M350" s="158">
        <f>(I_ACQUISTI!N270/30)*I_ACQUISTI!N324</f>
        <v>0</v>
      </c>
      <c r="N350" s="158">
        <f>(I_ACQUISTI!O270/30)*I_ACQUISTI!O324</f>
        <v>0</v>
      </c>
      <c r="O350" s="158">
        <f>(I_ACQUISTI!P270/30)*I_ACQUISTI!P324</f>
        <v>0</v>
      </c>
      <c r="P350" s="158">
        <f>(I_ACQUISTI!Q270/30)*I_ACQUISTI!Q324</f>
        <v>0</v>
      </c>
      <c r="Q350" s="158">
        <f>(I_ACQUISTI!R270/30)*I_ACQUISTI!R324</f>
        <v>0</v>
      </c>
      <c r="R350" s="158">
        <f>(I_ACQUISTI!S270/30)*I_ACQUISTI!S324</f>
        <v>0</v>
      </c>
      <c r="S350" s="158">
        <f>(I_ACQUISTI!T270/30)*I_ACQUISTI!T324</f>
        <v>0</v>
      </c>
      <c r="T350" s="158">
        <f>(I_ACQUISTI!U270/30)*I_ACQUISTI!U324</f>
        <v>0</v>
      </c>
      <c r="U350" s="158">
        <f>(I_ACQUISTI!V270/30)*I_ACQUISTI!V324</f>
        <v>0</v>
      </c>
      <c r="V350" s="158">
        <f>(I_ACQUISTI!W270/30)*I_ACQUISTI!W324</f>
        <v>0</v>
      </c>
      <c r="W350" s="158">
        <f>(I_ACQUISTI!X270/30)*I_ACQUISTI!X324</f>
        <v>0</v>
      </c>
      <c r="X350" s="158">
        <f>(I_ACQUISTI!Y270/30)*I_ACQUISTI!Y324</f>
        <v>0</v>
      </c>
      <c r="Y350" s="158">
        <f>(I_ACQUISTI!Z270/30)*I_ACQUISTI!Z324</f>
        <v>0</v>
      </c>
      <c r="Z350" s="158">
        <f>(I_ACQUISTI!AA270/30)*I_ACQUISTI!AA324</f>
        <v>0</v>
      </c>
      <c r="AA350" s="158">
        <f>(I_ACQUISTI!AB270/30)*I_ACQUISTI!AB324</f>
        <v>0</v>
      </c>
      <c r="AB350" s="158">
        <f>(I_ACQUISTI!AC270/30)*I_ACQUISTI!AC324</f>
        <v>0</v>
      </c>
      <c r="AC350" s="158">
        <f>(I_ACQUISTI!AD270/30)*I_ACQUISTI!AD324</f>
        <v>0</v>
      </c>
      <c r="AD350" s="158">
        <f>(I_ACQUISTI!AE270/30)*I_ACQUISTI!AE324</f>
        <v>0</v>
      </c>
      <c r="AE350" s="158">
        <f>(I_ACQUISTI!AF270/30)*I_ACQUISTI!AF324</f>
        <v>0</v>
      </c>
      <c r="AF350" s="158">
        <f>(I_ACQUISTI!AG270/30)*I_ACQUISTI!AG324</f>
        <v>0</v>
      </c>
      <c r="AG350" s="158">
        <f>(I_ACQUISTI!AH270/30)*I_ACQUISTI!AH324</f>
        <v>0</v>
      </c>
      <c r="AH350" s="158">
        <f>(I_ACQUISTI!AI270/30)*I_ACQUISTI!AI324</f>
        <v>0</v>
      </c>
      <c r="AI350" s="158">
        <f>(I_ACQUISTI!AJ270/30)*I_ACQUISTI!AJ324</f>
        <v>0</v>
      </c>
      <c r="AJ350" s="158">
        <f>(I_ACQUISTI!AK270/30)*I_ACQUISTI!AK324</f>
        <v>0</v>
      </c>
      <c r="AK350" s="158">
        <f>(I_ACQUISTI!AL270/30)*I_ACQUISTI!AL324</f>
        <v>0</v>
      </c>
      <c r="AL350" s="158">
        <f>(I_ACQUISTI!AM270/30)*I_ACQUISTI!AM324</f>
        <v>0</v>
      </c>
      <c r="AM350" s="158">
        <f>(I_ACQUISTI!AN270/30)*I_ACQUISTI!AN324</f>
        <v>0</v>
      </c>
    </row>
    <row r="351" spans="3:39" x14ac:dyDescent="0.25">
      <c r="C351" s="28" t="str">
        <f t="shared" si="69"/>
        <v>Farmaco 25</v>
      </c>
      <c r="D351" s="158">
        <f>(I_ACQUISTI!E271/30)*I_ACQUISTI!E325</f>
        <v>0</v>
      </c>
      <c r="E351" s="158">
        <f>(I_ACQUISTI!F271/30)*I_ACQUISTI!F325</f>
        <v>0</v>
      </c>
      <c r="F351" s="158">
        <f>(I_ACQUISTI!G271/30)*I_ACQUISTI!G325</f>
        <v>0</v>
      </c>
      <c r="G351" s="158">
        <f>(I_ACQUISTI!H271/30)*I_ACQUISTI!H325</f>
        <v>0</v>
      </c>
      <c r="H351" s="158">
        <f>(I_ACQUISTI!I271/30)*I_ACQUISTI!I325</f>
        <v>0</v>
      </c>
      <c r="I351" s="158">
        <f>(I_ACQUISTI!J271/30)*I_ACQUISTI!J325</f>
        <v>0</v>
      </c>
      <c r="J351" s="158">
        <f>(I_ACQUISTI!K271/30)*I_ACQUISTI!K325</f>
        <v>0</v>
      </c>
      <c r="K351" s="158">
        <f>(I_ACQUISTI!L271/30)*I_ACQUISTI!L325</f>
        <v>0</v>
      </c>
      <c r="L351" s="158">
        <f>(I_ACQUISTI!M271/30)*I_ACQUISTI!M325</f>
        <v>0</v>
      </c>
      <c r="M351" s="158">
        <f>(I_ACQUISTI!N271/30)*I_ACQUISTI!N325</f>
        <v>0</v>
      </c>
      <c r="N351" s="158">
        <f>(I_ACQUISTI!O271/30)*I_ACQUISTI!O325</f>
        <v>0</v>
      </c>
      <c r="O351" s="158">
        <f>(I_ACQUISTI!P271/30)*I_ACQUISTI!P325</f>
        <v>0</v>
      </c>
      <c r="P351" s="158">
        <f>(I_ACQUISTI!Q271/30)*I_ACQUISTI!Q325</f>
        <v>0</v>
      </c>
      <c r="Q351" s="158">
        <f>(I_ACQUISTI!R271/30)*I_ACQUISTI!R325</f>
        <v>0</v>
      </c>
      <c r="R351" s="158">
        <f>(I_ACQUISTI!S271/30)*I_ACQUISTI!S325</f>
        <v>0</v>
      </c>
      <c r="S351" s="158">
        <f>(I_ACQUISTI!T271/30)*I_ACQUISTI!T325</f>
        <v>0</v>
      </c>
      <c r="T351" s="158">
        <f>(I_ACQUISTI!U271/30)*I_ACQUISTI!U325</f>
        <v>0</v>
      </c>
      <c r="U351" s="158">
        <f>(I_ACQUISTI!V271/30)*I_ACQUISTI!V325</f>
        <v>0</v>
      </c>
      <c r="V351" s="158">
        <f>(I_ACQUISTI!W271/30)*I_ACQUISTI!W325</f>
        <v>0</v>
      </c>
      <c r="W351" s="158">
        <f>(I_ACQUISTI!X271/30)*I_ACQUISTI!X325</f>
        <v>0</v>
      </c>
      <c r="X351" s="158">
        <f>(I_ACQUISTI!Y271/30)*I_ACQUISTI!Y325</f>
        <v>0</v>
      </c>
      <c r="Y351" s="158">
        <f>(I_ACQUISTI!Z271/30)*I_ACQUISTI!Z325</f>
        <v>0</v>
      </c>
      <c r="Z351" s="158">
        <f>(I_ACQUISTI!AA271/30)*I_ACQUISTI!AA325</f>
        <v>0</v>
      </c>
      <c r="AA351" s="158">
        <f>(I_ACQUISTI!AB271/30)*I_ACQUISTI!AB325</f>
        <v>0</v>
      </c>
      <c r="AB351" s="158">
        <f>(I_ACQUISTI!AC271/30)*I_ACQUISTI!AC325</f>
        <v>0</v>
      </c>
      <c r="AC351" s="158">
        <f>(I_ACQUISTI!AD271/30)*I_ACQUISTI!AD325</f>
        <v>0</v>
      </c>
      <c r="AD351" s="158">
        <f>(I_ACQUISTI!AE271/30)*I_ACQUISTI!AE325</f>
        <v>0</v>
      </c>
      <c r="AE351" s="158">
        <f>(I_ACQUISTI!AF271/30)*I_ACQUISTI!AF325</f>
        <v>0</v>
      </c>
      <c r="AF351" s="158">
        <f>(I_ACQUISTI!AG271/30)*I_ACQUISTI!AG325</f>
        <v>0</v>
      </c>
      <c r="AG351" s="158">
        <f>(I_ACQUISTI!AH271/30)*I_ACQUISTI!AH325</f>
        <v>0</v>
      </c>
      <c r="AH351" s="158">
        <f>(I_ACQUISTI!AI271/30)*I_ACQUISTI!AI325</f>
        <v>0</v>
      </c>
      <c r="AI351" s="158">
        <f>(I_ACQUISTI!AJ271/30)*I_ACQUISTI!AJ325</f>
        <v>0</v>
      </c>
      <c r="AJ351" s="158">
        <f>(I_ACQUISTI!AK271/30)*I_ACQUISTI!AK325</f>
        <v>0</v>
      </c>
      <c r="AK351" s="158">
        <f>(I_ACQUISTI!AL271/30)*I_ACQUISTI!AL325</f>
        <v>0</v>
      </c>
      <c r="AL351" s="158">
        <f>(I_ACQUISTI!AM271/30)*I_ACQUISTI!AM325</f>
        <v>0</v>
      </c>
      <c r="AM351" s="158">
        <f>(I_ACQUISTI!AN271/30)*I_ACQUISTI!AN325</f>
        <v>0</v>
      </c>
    </row>
    <row r="352" spans="3:39" x14ac:dyDescent="0.25">
      <c r="C352" s="28" t="str">
        <f t="shared" si="69"/>
        <v>Farmaco 26</v>
      </c>
      <c r="D352" s="158">
        <f>(I_ACQUISTI!E272/30)*I_ACQUISTI!E326</f>
        <v>0</v>
      </c>
      <c r="E352" s="158">
        <f>(I_ACQUISTI!F272/30)*I_ACQUISTI!F326</f>
        <v>0</v>
      </c>
      <c r="F352" s="158">
        <f>(I_ACQUISTI!G272/30)*I_ACQUISTI!G326</f>
        <v>0</v>
      </c>
      <c r="G352" s="158">
        <f>(I_ACQUISTI!H272/30)*I_ACQUISTI!H326</f>
        <v>0</v>
      </c>
      <c r="H352" s="158">
        <f>(I_ACQUISTI!I272/30)*I_ACQUISTI!I326</f>
        <v>0</v>
      </c>
      <c r="I352" s="158">
        <f>(I_ACQUISTI!J272/30)*I_ACQUISTI!J326</f>
        <v>0</v>
      </c>
      <c r="J352" s="158">
        <f>(I_ACQUISTI!K272/30)*I_ACQUISTI!K326</f>
        <v>0</v>
      </c>
      <c r="K352" s="158">
        <f>(I_ACQUISTI!L272/30)*I_ACQUISTI!L326</f>
        <v>0</v>
      </c>
      <c r="L352" s="158">
        <f>(I_ACQUISTI!M272/30)*I_ACQUISTI!M326</f>
        <v>0</v>
      </c>
      <c r="M352" s="158">
        <f>(I_ACQUISTI!N272/30)*I_ACQUISTI!N326</f>
        <v>0</v>
      </c>
      <c r="N352" s="158">
        <f>(I_ACQUISTI!O272/30)*I_ACQUISTI!O326</f>
        <v>0</v>
      </c>
      <c r="O352" s="158">
        <f>(I_ACQUISTI!P272/30)*I_ACQUISTI!P326</f>
        <v>0</v>
      </c>
      <c r="P352" s="158">
        <f>(I_ACQUISTI!Q272/30)*I_ACQUISTI!Q326</f>
        <v>0</v>
      </c>
      <c r="Q352" s="158">
        <f>(I_ACQUISTI!R272/30)*I_ACQUISTI!R326</f>
        <v>0</v>
      </c>
      <c r="R352" s="158">
        <f>(I_ACQUISTI!S272/30)*I_ACQUISTI!S326</f>
        <v>0</v>
      </c>
      <c r="S352" s="158">
        <f>(I_ACQUISTI!T272/30)*I_ACQUISTI!T326</f>
        <v>0</v>
      </c>
      <c r="T352" s="158">
        <f>(I_ACQUISTI!U272/30)*I_ACQUISTI!U326</f>
        <v>0</v>
      </c>
      <c r="U352" s="158">
        <f>(I_ACQUISTI!V272/30)*I_ACQUISTI!V326</f>
        <v>0</v>
      </c>
      <c r="V352" s="158">
        <f>(I_ACQUISTI!W272/30)*I_ACQUISTI!W326</f>
        <v>0</v>
      </c>
      <c r="W352" s="158">
        <f>(I_ACQUISTI!X272/30)*I_ACQUISTI!X326</f>
        <v>0</v>
      </c>
      <c r="X352" s="158">
        <f>(I_ACQUISTI!Y272/30)*I_ACQUISTI!Y326</f>
        <v>0</v>
      </c>
      <c r="Y352" s="158">
        <f>(I_ACQUISTI!Z272/30)*I_ACQUISTI!Z326</f>
        <v>0</v>
      </c>
      <c r="Z352" s="158">
        <f>(I_ACQUISTI!AA272/30)*I_ACQUISTI!AA326</f>
        <v>0</v>
      </c>
      <c r="AA352" s="158">
        <f>(I_ACQUISTI!AB272/30)*I_ACQUISTI!AB326</f>
        <v>0</v>
      </c>
      <c r="AB352" s="158">
        <f>(I_ACQUISTI!AC272/30)*I_ACQUISTI!AC326</f>
        <v>0</v>
      </c>
      <c r="AC352" s="158">
        <f>(I_ACQUISTI!AD272/30)*I_ACQUISTI!AD326</f>
        <v>0</v>
      </c>
      <c r="AD352" s="158">
        <f>(I_ACQUISTI!AE272/30)*I_ACQUISTI!AE326</f>
        <v>0</v>
      </c>
      <c r="AE352" s="158">
        <f>(I_ACQUISTI!AF272/30)*I_ACQUISTI!AF326</f>
        <v>0</v>
      </c>
      <c r="AF352" s="158">
        <f>(I_ACQUISTI!AG272/30)*I_ACQUISTI!AG326</f>
        <v>0</v>
      </c>
      <c r="AG352" s="158">
        <f>(I_ACQUISTI!AH272/30)*I_ACQUISTI!AH326</f>
        <v>0</v>
      </c>
      <c r="AH352" s="158">
        <f>(I_ACQUISTI!AI272/30)*I_ACQUISTI!AI326</f>
        <v>0</v>
      </c>
      <c r="AI352" s="158">
        <f>(I_ACQUISTI!AJ272/30)*I_ACQUISTI!AJ326</f>
        <v>0</v>
      </c>
      <c r="AJ352" s="158">
        <f>(I_ACQUISTI!AK272/30)*I_ACQUISTI!AK326</f>
        <v>0</v>
      </c>
      <c r="AK352" s="158">
        <f>(I_ACQUISTI!AL272/30)*I_ACQUISTI!AL326</f>
        <v>0</v>
      </c>
      <c r="AL352" s="158">
        <f>(I_ACQUISTI!AM272/30)*I_ACQUISTI!AM326</f>
        <v>0</v>
      </c>
      <c r="AM352" s="158">
        <f>(I_ACQUISTI!AN272/30)*I_ACQUISTI!AN326</f>
        <v>0</v>
      </c>
    </row>
    <row r="353" spans="3:39" x14ac:dyDescent="0.25">
      <c r="C353" s="28" t="str">
        <f t="shared" si="69"/>
        <v>Farmaco 27</v>
      </c>
      <c r="D353" s="158">
        <f>(I_ACQUISTI!E273/30)*I_ACQUISTI!E327</f>
        <v>0</v>
      </c>
      <c r="E353" s="158">
        <f>(I_ACQUISTI!F273/30)*I_ACQUISTI!F327</f>
        <v>0</v>
      </c>
      <c r="F353" s="158">
        <f>(I_ACQUISTI!G273/30)*I_ACQUISTI!G327</f>
        <v>0</v>
      </c>
      <c r="G353" s="158">
        <f>(I_ACQUISTI!H273/30)*I_ACQUISTI!H327</f>
        <v>0</v>
      </c>
      <c r="H353" s="158">
        <f>(I_ACQUISTI!I273/30)*I_ACQUISTI!I327</f>
        <v>0</v>
      </c>
      <c r="I353" s="158">
        <f>(I_ACQUISTI!J273/30)*I_ACQUISTI!J327</f>
        <v>0</v>
      </c>
      <c r="J353" s="158">
        <f>(I_ACQUISTI!K273/30)*I_ACQUISTI!K327</f>
        <v>0</v>
      </c>
      <c r="K353" s="158">
        <f>(I_ACQUISTI!L273/30)*I_ACQUISTI!L327</f>
        <v>0</v>
      </c>
      <c r="L353" s="158">
        <f>(I_ACQUISTI!M273/30)*I_ACQUISTI!M327</f>
        <v>0</v>
      </c>
      <c r="M353" s="158">
        <f>(I_ACQUISTI!N273/30)*I_ACQUISTI!N327</f>
        <v>0</v>
      </c>
      <c r="N353" s="158">
        <f>(I_ACQUISTI!O273/30)*I_ACQUISTI!O327</f>
        <v>0</v>
      </c>
      <c r="O353" s="158">
        <f>(I_ACQUISTI!P273/30)*I_ACQUISTI!P327</f>
        <v>0</v>
      </c>
      <c r="P353" s="158">
        <f>(I_ACQUISTI!Q273/30)*I_ACQUISTI!Q327</f>
        <v>0</v>
      </c>
      <c r="Q353" s="158">
        <f>(I_ACQUISTI!R273/30)*I_ACQUISTI!R327</f>
        <v>0</v>
      </c>
      <c r="R353" s="158">
        <f>(I_ACQUISTI!S273/30)*I_ACQUISTI!S327</f>
        <v>0</v>
      </c>
      <c r="S353" s="158">
        <f>(I_ACQUISTI!T273/30)*I_ACQUISTI!T327</f>
        <v>0</v>
      </c>
      <c r="T353" s="158">
        <f>(I_ACQUISTI!U273/30)*I_ACQUISTI!U327</f>
        <v>0</v>
      </c>
      <c r="U353" s="158">
        <f>(I_ACQUISTI!V273/30)*I_ACQUISTI!V327</f>
        <v>0</v>
      </c>
      <c r="V353" s="158">
        <f>(I_ACQUISTI!W273/30)*I_ACQUISTI!W327</f>
        <v>0</v>
      </c>
      <c r="W353" s="158">
        <f>(I_ACQUISTI!X273/30)*I_ACQUISTI!X327</f>
        <v>0</v>
      </c>
      <c r="X353" s="158">
        <f>(I_ACQUISTI!Y273/30)*I_ACQUISTI!Y327</f>
        <v>0</v>
      </c>
      <c r="Y353" s="158">
        <f>(I_ACQUISTI!Z273/30)*I_ACQUISTI!Z327</f>
        <v>0</v>
      </c>
      <c r="Z353" s="158">
        <f>(I_ACQUISTI!AA273/30)*I_ACQUISTI!AA327</f>
        <v>0</v>
      </c>
      <c r="AA353" s="158">
        <f>(I_ACQUISTI!AB273/30)*I_ACQUISTI!AB327</f>
        <v>0</v>
      </c>
      <c r="AB353" s="158">
        <f>(I_ACQUISTI!AC273/30)*I_ACQUISTI!AC327</f>
        <v>0</v>
      </c>
      <c r="AC353" s="158">
        <f>(I_ACQUISTI!AD273/30)*I_ACQUISTI!AD327</f>
        <v>0</v>
      </c>
      <c r="AD353" s="158">
        <f>(I_ACQUISTI!AE273/30)*I_ACQUISTI!AE327</f>
        <v>0</v>
      </c>
      <c r="AE353" s="158">
        <f>(I_ACQUISTI!AF273/30)*I_ACQUISTI!AF327</f>
        <v>0</v>
      </c>
      <c r="AF353" s="158">
        <f>(I_ACQUISTI!AG273/30)*I_ACQUISTI!AG327</f>
        <v>0</v>
      </c>
      <c r="AG353" s="158">
        <f>(I_ACQUISTI!AH273/30)*I_ACQUISTI!AH327</f>
        <v>0</v>
      </c>
      <c r="AH353" s="158">
        <f>(I_ACQUISTI!AI273/30)*I_ACQUISTI!AI327</f>
        <v>0</v>
      </c>
      <c r="AI353" s="158">
        <f>(I_ACQUISTI!AJ273/30)*I_ACQUISTI!AJ327</f>
        <v>0</v>
      </c>
      <c r="AJ353" s="158">
        <f>(I_ACQUISTI!AK273/30)*I_ACQUISTI!AK327</f>
        <v>0</v>
      </c>
      <c r="AK353" s="158">
        <f>(I_ACQUISTI!AL273/30)*I_ACQUISTI!AL327</f>
        <v>0</v>
      </c>
      <c r="AL353" s="158">
        <f>(I_ACQUISTI!AM273/30)*I_ACQUISTI!AM327</f>
        <v>0</v>
      </c>
      <c r="AM353" s="158">
        <f>(I_ACQUISTI!AN273/30)*I_ACQUISTI!AN327</f>
        <v>0</v>
      </c>
    </row>
    <row r="354" spans="3:39" x14ac:dyDescent="0.25">
      <c r="C354" s="28" t="str">
        <f t="shared" si="69"/>
        <v>Farmaco 28</v>
      </c>
      <c r="D354" s="158">
        <f>(I_ACQUISTI!E274/30)*I_ACQUISTI!E328</f>
        <v>0</v>
      </c>
      <c r="E354" s="158">
        <f>(I_ACQUISTI!F274/30)*I_ACQUISTI!F328</f>
        <v>0</v>
      </c>
      <c r="F354" s="158">
        <f>(I_ACQUISTI!G274/30)*I_ACQUISTI!G328</f>
        <v>0</v>
      </c>
      <c r="G354" s="158">
        <f>(I_ACQUISTI!H274/30)*I_ACQUISTI!H328</f>
        <v>0</v>
      </c>
      <c r="H354" s="158">
        <f>(I_ACQUISTI!I274/30)*I_ACQUISTI!I328</f>
        <v>0</v>
      </c>
      <c r="I354" s="158">
        <f>(I_ACQUISTI!J274/30)*I_ACQUISTI!J328</f>
        <v>0</v>
      </c>
      <c r="J354" s="158">
        <f>(I_ACQUISTI!K274/30)*I_ACQUISTI!K328</f>
        <v>0</v>
      </c>
      <c r="K354" s="158">
        <f>(I_ACQUISTI!L274/30)*I_ACQUISTI!L328</f>
        <v>0</v>
      </c>
      <c r="L354" s="158">
        <f>(I_ACQUISTI!M274/30)*I_ACQUISTI!M328</f>
        <v>0</v>
      </c>
      <c r="M354" s="158">
        <f>(I_ACQUISTI!N274/30)*I_ACQUISTI!N328</f>
        <v>0</v>
      </c>
      <c r="N354" s="158">
        <f>(I_ACQUISTI!O274/30)*I_ACQUISTI!O328</f>
        <v>0</v>
      </c>
      <c r="O354" s="158">
        <f>(I_ACQUISTI!P274/30)*I_ACQUISTI!P328</f>
        <v>0</v>
      </c>
      <c r="P354" s="158">
        <f>(I_ACQUISTI!Q274/30)*I_ACQUISTI!Q328</f>
        <v>0</v>
      </c>
      <c r="Q354" s="158">
        <f>(I_ACQUISTI!R274/30)*I_ACQUISTI!R328</f>
        <v>0</v>
      </c>
      <c r="R354" s="158">
        <f>(I_ACQUISTI!S274/30)*I_ACQUISTI!S328</f>
        <v>0</v>
      </c>
      <c r="S354" s="158">
        <f>(I_ACQUISTI!T274/30)*I_ACQUISTI!T328</f>
        <v>0</v>
      </c>
      <c r="T354" s="158">
        <f>(I_ACQUISTI!U274/30)*I_ACQUISTI!U328</f>
        <v>0</v>
      </c>
      <c r="U354" s="158">
        <f>(I_ACQUISTI!V274/30)*I_ACQUISTI!V328</f>
        <v>0</v>
      </c>
      <c r="V354" s="158">
        <f>(I_ACQUISTI!W274/30)*I_ACQUISTI!W328</f>
        <v>0</v>
      </c>
      <c r="W354" s="158">
        <f>(I_ACQUISTI!X274/30)*I_ACQUISTI!X328</f>
        <v>0</v>
      </c>
      <c r="X354" s="158">
        <f>(I_ACQUISTI!Y274/30)*I_ACQUISTI!Y328</f>
        <v>0</v>
      </c>
      <c r="Y354" s="158">
        <f>(I_ACQUISTI!Z274/30)*I_ACQUISTI!Z328</f>
        <v>0</v>
      </c>
      <c r="Z354" s="158">
        <f>(I_ACQUISTI!AA274/30)*I_ACQUISTI!AA328</f>
        <v>0</v>
      </c>
      <c r="AA354" s="158">
        <f>(I_ACQUISTI!AB274/30)*I_ACQUISTI!AB328</f>
        <v>0</v>
      </c>
      <c r="AB354" s="158">
        <f>(I_ACQUISTI!AC274/30)*I_ACQUISTI!AC328</f>
        <v>0</v>
      </c>
      <c r="AC354" s="158">
        <f>(I_ACQUISTI!AD274/30)*I_ACQUISTI!AD328</f>
        <v>0</v>
      </c>
      <c r="AD354" s="158">
        <f>(I_ACQUISTI!AE274/30)*I_ACQUISTI!AE328</f>
        <v>0</v>
      </c>
      <c r="AE354" s="158">
        <f>(I_ACQUISTI!AF274/30)*I_ACQUISTI!AF328</f>
        <v>0</v>
      </c>
      <c r="AF354" s="158">
        <f>(I_ACQUISTI!AG274/30)*I_ACQUISTI!AG328</f>
        <v>0</v>
      </c>
      <c r="AG354" s="158">
        <f>(I_ACQUISTI!AH274/30)*I_ACQUISTI!AH328</f>
        <v>0</v>
      </c>
      <c r="AH354" s="158">
        <f>(I_ACQUISTI!AI274/30)*I_ACQUISTI!AI328</f>
        <v>0</v>
      </c>
      <c r="AI354" s="158">
        <f>(I_ACQUISTI!AJ274/30)*I_ACQUISTI!AJ328</f>
        <v>0</v>
      </c>
      <c r="AJ354" s="158">
        <f>(I_ACQUISTI!AK274/30)*I_ACQUISTI!AK328</f>
        <v>0</v>
      </c>
      <c r="AK354" s="158">
        <f>(I_ACQUISTI!AL274/30)*I_ACQUISTI!AL328</f>
        <v>0</v>
      </c>
      <c r="AL354" s="158">
        <f>(I_ACQUISTI!AM274/30)*I_ACQUISTI!AM328</f>
        <v>0</v>
      </c>
      <c r="AM354" s="158">
        <f>(I_ACQUISTI!AN274/30)*I_ACQUISTI!AN328</f>
        <v>0</v>
      </c>
    </row>
    <row r="355" spans="3:39" x14ac:dyDescent="0.25">
      <c r="C355" s="28" t="str">
        <f t="shared" si="69"/>
        <v>Farmaco 29</v>
      </c>
      <c r="D355" s="158">
        <f>(I_ACQUISTI!E275/30)*I_ACQUISTI!E329</f>
        <v>0</v>
      </c>
      <c r="E355" s="158">
        <f>(I_ACQUISTI!F275/30)*I_ACQUISTI!F329</f>
        <v>0</v>
      </c>
      <c r="F355" s="158">
        <f>(I_ACQUISTI!G275/30)*I_ACQUISTI!G329</f>
        <v>0</v>
      </c>
      <c r="G355" s="158">
        <f>(I_ACQUISTI!H275/30)*I_ACQUISTI!H329</f>
        <v>0</v>
      </c>
      <c r="H355" s="158">
        <f>(I_ACQUISTI!I275/30)*I_ACQUISTI!I329</f>
        <v>0</v>
      </c>
      <c r="I355" s="158">
        <f>(I_ACQUISTI!J275/30)*I_ACQUISTI!J329</f>
        <v>0</v>
      </c>
      <c r="J355" s="158">
        <f>(I_ACQUISTI!K275/30)*I_ACQUISTI!K329</f>
        <v>0</v>
      </c>
      <c r="K355" s="158">
        <f>(I_ACQUISTI!L275/30)*I_ACQUISTI!L329</f>
        <v>0</v>
      </c>
      <c r="L355" s="158">
        <f>(I_ACQUISTI!M275/30)*I_ACQUISTI!M329</f>
        <v>0</v>
      </c>
      <c r="M355" s="158">
        <f>(I_ACQUISTI!N275/30)*I_ACQUISTI!N329</f>
        <v>0</v>
      </c>
      <c r="N355" s="158">
        <f>(I_ACQUISTI!O275/30)*I_ACQUISTI!O329</f>
        <v>0</v>
      </c>
      <c r="O355" s="158">
        <f>(I_ACQUISTI!P275/30)*I_ACQUISTI!P329</f>
        <v>0</v>
      </c>
      <c r="P355" s="158">
        <f>(I_ACQUISTI!Q275/30)*I_ACQUISTI!Q329</f>
        <v>0</v>
      </c>
      <c r="Q355" s="158">
        <f>(I_ACQUISTI!R275/30)*I_ACQUISTI!R329</f>
        <v>0</v>
      </c>
      <c r="R355" s="158">
        <f>(I_ACQUISTI!S275/30)*I_ACQUISTI!S329</f>
        <v>0</v>
      </c>
      <c r="S355" s="158">
        <f>(I_ACQUISTI!T275/30)*I_ACQUISTI!T329</f>
        <v>0</v>
      </c>
      <c r="T355" s="158">
        <f>(I_ACQUISTI!U275/30)*I_ACQUISTI!U329</f>
        <v>0</v>
      </c>
      <c r="U355" s="158">
        <f>(I_ACQUISTI!V275/30)*I_ACQUISTI!V329</f>
        <v>0</v>
      </c>
      <c r="V355" s="158">
        <f>(I_ACQUISTI!W275/30)*I_ACQUISTI!W329</f>
        <v>0</v>
      </c>
      <c r="W355" s="158">
        <f>(I_ACQUISTI!X275/30)*I_ACQUISTI!X329</f>
        <v>0</v>
      </c>
      <c r="X355" s="158">
        <f>(I_ACQUISTI!Y275/30)*I_ACQUISTI!Y329</f>
        <v>0</v>
      </c>
      <c r="Y355" s="158">
        <f>(I_ACQUISTI!Z275/30)*I_ACQUISTI!Z329</f>
        <v>0</v>
      </c>
      <c r="Z355" s="158">
        <f>(I_ACQUISTI!AA275/30)*I_ACQUISTI!AA329</f>
        <v>0</v>
      </c>
      <c r="AA355" s="158">
        <f>(I_ACQUISTI!AB275/30)*I_ACQUISTI!AB329</f>
        <v>0</v>
      </c>
      <c r="AB355" s="158">
        <f>(I_ACQUISTI!AC275/30)*I_ACQUISTI!AC329</f>
        <v>0</v>
      </c>
      <c r="AC355" s="158">
        <f>(I_ACQUISTI!AD275/30)*I_ACQUISTI!AD329</f>
        <v>0</v>
      </c>
      <c r="AD355" s="158">
        <f>(I_ACQUISTI!AE275/30)*I_ACQUISTI!AE329</f>
        <v>0</v>
      </c>
      <c r="AE355" s="158">
        <f>(I_ACQUISTI!AF275/30)*I_ACQUISTI!AF329</f>
        <v>0</v>
      </c>
      <c r="AF355" s="158">
        <f>(I_ACQUISTI!AG275/30)*I_ACQUISTI!AG329</f>
        <v>0</v>
      </c>
      <c r="AG355" s="158">
        <f>(I_ACQUISTI!AH275/30)*I_ACQUISTI!AH329</f>
        <v>0</v>
      </c>
      <c r="AH355" s="158">
        <f>(I_ACQUISTI!AI275/30)*I_ACQUISTI!AI329</f>
        <v>0</v>
      </c>
      <c r="AI355" s="158">
        <f>(I_ACQUISTI!AJ275/30)*I_ACQUISTI!AJ329</f>
        <v>0</v>
      </c>
      <c r="AJ355" s="158">
        <f>(I_ACQUISTI!AK275/30)*I_ACQUISTI!AK329</f>
        <v>0</v>
      </c>
      <c r="AK355" s="158">
        <f>(I_ACQUISTI!AL275/30)*I_ACQUISTI!AL329</f>
        <v>0</v>
      </c>
      <c r="AL355" s="158">
        <f>(I_ACQUISTI!AM275/30)*I_ACQUISTI!AM329</f>
        <v>0</v>
      </c>
      <c r="AM355" s="158">
        <f>(I_ACQUISTI!AN275/30)*I_ACQUISTI!AN329</f>
        <v>0</v>
      </c>
    </row>
    <row r="356" spans="3:39" x14ac:dyDescent="0.25">
      <c r="C356" s="28" t="str">
        <f t="shared" si="69"/>
        <v>Farmaco 30</v>
      </c>
      <c r="D356" s="158">
        <f>(I_ACQUISTI!E276/30)*I_ACQUISTI!E330</f>
        <v>0</v>
      </c>
      <c r="E356" s="158">
        <f>(I_ACQUISTI!F276/30)*I_ACQUISTI!F330</f>
        <v>0</v>
      </c>
      <c r="F356" s="158">
        <f>(I_ACQUISTI!G276/30)*I_ACQUISTI!G330</f>
        <v>0</v>
      </c>
      <c r="G356" s="158">
        <f>(I_ACQUISTI!H276/30)*I_ACQUISTI!H330</f>
        <v>0</v>
      </c>
      <c r="H356" s="158">
        <f>(I_ACQUISTI!I276/30)*I_ACQUISTI!I330</f>
        <v>0</v>
      </c>
      <c r="I356" s="158">
        <f>(I_ACQUISTI!J276/30)*I_ACQUISTI!J330</f>
        <v>0</v>
      </c>
      <c r="J356" s="158">
        <f>(I_ACQUISTI!K276/30)*I_ACQUISTI!K330</f>
        <v>0</v>
      </c>
      <c r="K356" s="158">
        <f>(I_ACQUISTI!L276/30)*I_ACQUISTI!L330</f>
        <v>0</v>
      </c>
      <c r="L356" s="158">
        <f>(I_ACQUISTI!M276/30)*I_ACQUISTI!M330</f>
        <v>0</v>
      </c>
      <c r="M356" s="158">
        <f>(I_ACQUISTI!N276/30)*I_ACQUISTI!N330</f>
        <v>0</v>
      </c>
      <c r="N356" s="158">
        <f>(I_ACQUISTI!O276/30)*I_ACQUISTI!O330</f>
        <v>0</v>
      </c>
      <c r="O356" s="158">
        <f>(I_ACQUISTI!P276/30)*I_ACQUISTI!P330</f>
        <v>0</v>
      </c>
      <c r="P356" s="158">
        <f>(I_ACQUISTI!Q276/30)*I_ACQUISTI!Q330</f>
        <v>0</v>
      </c>
      <c r="Q356" s="158">
        <f>(I_ACQUISTI!R276/30)*I_ACQUISTI!R330</f>
        <v>0</v>
      </c>
      <c r="R356" s="158">
        <f>(I_ACQUISTI!S276/30)*I_ACQUISTI!S330</f>
        <v>0</v>
      </c>
      <c r="S356" s="158">
        <f>(I_ACQUISTI!T276/30)*I_ACQUISTI!T330</f>
        <v>0</v>
      </c>
      <c r="T356" s="158">
        <f>(I_ACQUISTI!U276/30)*I_ACQUISTI!U330</f>
        <v>0</v>
      </c>
      <c r="U356" s="158">
        <f>(I_ACQUISTI!V276/30)*I_ACQUISTI!V330</f>
        <v>0</v>
      </c>
      <c r="V356" s="158">
        <f>(I_ACQUISTI!W276/30)*I_ACQUISTI!W330</f>
        <v>0</v>
      </c>
      <c r="W356" s="158">
        <f>(I_ACQUISTI!X276/30)*I_ACQUISTI!X330</f>
        <v>0</v>
      </c>
      <c r="X356" s="158">
        <f>(I_ACQUISTI!Y276/30)*I_ACQUISTI!Y330</f>
        <v>0</v>
      </c>
      <c r="Y356" s="158">
        <f>(I_ACQUISTI!Z276/30)*I_ACQUISTI!Z330</f>
        <v>0</v>
      </c>
      <c r="Z356" s="158">
        <f>(I_ACQUISTI!AA276/30)*I_ACQUISTI!AA330</f>
        <v>0</v>
      </c>
      <c r="AA356" s="158">
        <f>(I_ACQUISTI!AB276/30)*I_ACQUISTI!AB330</f>
        <v>0</v>
      </c>
      <c r="AB356" s="158">
        <f>(I_ACQUISTI!AC276/30)*I_ACQUISTI!AC330</f>
        <v>0</v>
      </c>
      <c r="AC356" s="158">
        <f>(I_ACQUISTI!AD276/30)*I_ACQUISTI!AD330</f>
        <v>0</v>
      </c>
      <c r="AD356" s="158">
        <f>(I_ACQUISTI!AE276/30)*I_ACQUISTI!AE330</f>
        <v>0</v>
      </c>
      <c r="AE356" s="158">
        <f>(I_ACQUISTI!AF276/30)*I_ACQUISTI!AF330</f>
        <v>0</v>
      </c>
      <c r="AF356" s="158">
        <f>(I_ACQUISTI!AG276/30)*I_ACQUISTI!AG330</f>
        <v>0</v>
      </c>
      <c r="AG356" s="158">
        <f>(I_ACQUISTI!AH276/30)*I_ACQUISTI!AH330</f>
        <v>0</v>
      </c>
      <c r="AH356" s="158">
        <f>(I_ACQUISTI!AI276/30)*I_ACQUISTI!AI330</f>
        <v>0</v>
      </c>
      <c r="AI356" s="158">
        <f>(I_ACQUISTI!AJ276/30)*I_ACQUISTI!AJ330</f>
        <v>0</v>
      </c>
      <c r="AJ356" s="158">
        <f>(I_ACQUISTI!AK276/30)*I_ACQUISTI!AK330</f>
        <v>0</v>
      </c>
      <c r="AK356" s="158">
        <f>(I_ACQUISTI!AL276/30)*I_ACQUISTI!AL330</f>
        <v>0</v>
      </c>
      <c r="AL356" s="158">
        <f>(I_ACQUISTI!AM276/30)*I_ACQUISTI!AM330</f>
        <v>0</v>
      </c>
      <c r="AM356" s="158">
        <f>(I_ACQUISTI!AN276/30)*I_ACQUISTI!AN330</f>
        <v>0</v>
      </c>
    </row>
    <row r="357" spans="3:39" x14ac:dyDescent="0.25">
      <c r="C357" s="28" t="str">
        <f t="shared" si="69"/>
        <v>Farmaco 31</v>
      </c>
      <c r="D357" s="158">
        <f>(I_ACQUISTI!E277/30)*I_ACQUISTI!E331</f>
        <v>0</v>
      </c>
      <c r="E357" s="158">
        <f>(I_ACQUISTI!F277/30)*I_ACQUISTI!F331</f>
        <v>0</v>
      </c>
      <c r="F357" s="158">
        <f>(I_ACQUISTI!G277/30)*I_ACQUISTI!G331</f>
        <v>0</v>
      </c>
      <c r="G357" s="158">
        <f>(I_ACQUISTI!H277/30)*I_ACQUISTI!H331</f>
        <v>0</v>
      </c>
      <c r="H357" s="158">
        <f>(I_ACQUISTI!I277/30)*I_ACQUISTI!I331</f>
        <v>0</v>
      </c>
      <c r="I357" s="158">
        <f>(I_ACQUISTI!J277/30)*I_ACQUISTI!J331</f>
        <v>0</v>
      </c>
      <c r="J357" s="158">
        <f>(I_ACQUISTI!K277/30)*I_ACQUISTI!K331</f>
        <v>0</v>
      </c>
      <c r="K357" s="158">
        <f>(I_ACQUISTI!L277/30)*I_ACQUISTI!L331</f>
        <v>0</v>
      </c>
      <c r="L357" s="158">
        <f>(I_ACQUISTI!M277/30)*I_ACQUISTI!M331</f>
        <v>0</v>
      </c>
      <c r="M357" s="158">
        <f>(I_ACQUISTI!N277/30)*I_ACQUISTI!N331</f>
        <v>0</v>
      </c>
      <c r="N357" s="158">
        <f>(I_ACQUISTI!O277/30)*I_ACQUISTI!O331</f>
        <v>0</v>
      </c>
      <c r="O357" s="158">
        <f>(I_ACQUISTI!P277/30)*I_ACQUISTI!P331</f>
        <v>0</v>
      </c>
      <c r="P357" s="158">
        <f>(I_ACQUISTI!Q277/30)*I_ACQUISTI!Q331</f>
        <v>0</v>
      </c>
      <c r="Q357" s="158">
        <f>(I_ACQUISTI!R277/30)*I_ACQUISTI!R331</f>
        <v>0</v>
      </c>
      <c r="R357" s="158">
        <f>(I_ACQUISTI!S277/30)*I_ACQUISTI!S331</f>
        <v>0</v>
      </c>
      <c r="S357" s="158">
        <f>(I_ACQUISTI!T277/30)*I_ACQUISTI!T331</f>
        <v>0</v>
      </c>
      <c r="T357" s="158">
        <f>(I_ACQUISTI!U277/30)*I_ACQUISTI!U331</f>
        <v>0</v>
      </c>
      <c r="U357" s="158">
        <f>(I_ACQUISTI!V277/30)*I_ACQUISTI!V331</f>
        <v>0</v>
      </c>
      <c r="V357" s="158">
        <f>(I_ACQUISTI!W277/30)*I_ACQUISTI!W331</f>
        <v>0</v>
      </c>
      <c r="W357" s="158">
        <f>(I_ACQUISTI!X277/30)*I_ACQUISTI!X331</f>
        <v>0</v>
      </c>
      <c r="X357" s="158">
        <f>(I_ACQUISTI!Y277/30)*I_ACQUISTI!Y331</f>
        <v>0</v>
      </c>
      <c r="Y357" s="158">
        <f>(I_ACQUISTI!Z277/30)*I_ACQUISTI!Z331</f>
        <v>0</v>
      </c>
      <c r="Z357" s="158">
        <f>(I_ACQUISTI!AA277/30)*I_ACQUISTI!AA331</f>
        <v>0</v>
      </c>
      <c r="AA357" s="158">
        <f>(I_ACQUISTI!AB277/30)*I_ACQUISTI!AB331</f>
        <v>0</v>
      </c>
      <c r="AB357" s="158">
        <f>(I_ACQUISTI!AC277/30)*I_ACQUISTI!AC331</f>
        <v>0</v>
      </c>
      <c r="AC357" s="158">
        <f>(I_ACQUISTI!AD277/30)*I_ACQUISTI!AD331</f>
        <v>0</v>
      </c>
      <c r="AD357" s="158">
        <f>(I_ACQUISTI!AE277/30)*I_ACQUISTI!AE331</f>
        <v>0</v>
      </c>
      <c r="AE357" s="158">
        <f>(I_ACQUISTI!AF277/30)*I_ACQUISTI!AF331</f>
        <v>0</v>
      </c>
      <c r="AF357" s="158">
        <f>(I_ACQUISTI!AG277/30)*I_ACQUISTI!AG331</f>
        <v>0</v>
      </c>
      <c r="AG357" s="158">
        <f>(I_ACQUISTI!AH277/30)*I_ACQUISTI!AH331</f>
        <v>0</v>
      </c>
      <c r="AH357" s="158">
        <f>(I_ACQUISTI!AI277/30)*I_ACQUISTI!AI331</f>
        <v>0</v>
      </c>
      <c r="AI357" s="158">
        <f>(I_ACQUISTI!AJ277/30)*I_ACQUISTI!AJ331</f>
        <v>0</v>
      </c>
      <c r="AJ357" s="158">
        <f>(I_ACQUISTI!AK277/30)*I_ACQUISTI!AK331</f>
        <v>0</v>
      </c>
      <c r="AK357" s="158">
        <f>(I_ACQUISTI!AL277/30)*I_ACQUISTI!AL331</f>
        <v>0</v>
      </c>
      <c r="AL357" s="158">
        <f>(I_ACQUISTI!AM277/30)*I_ACQUISTI!AM331</f>
        <v>0</v>
      </c>
      <c r="AM357" s="158">
        <f>(I_ACQUISTI!AN277/30)*I_ACQUISTI!AN331</f>
        <v>0</v>
      </c>
    </row>
    <row r="358" spans="3:39" x14ac:dyDescent="0.25">
      <c r="C358" s="28" t="str">
        <f t="shared" si="69"/>
        <v>Farmaco 32</v>
      </c>
      <c r="D358" s="158">
        <f>(I_ACQUISTI!E278/30)*I_ACQUISTI!E332</f>
        <v>0</v>
      </c>
      <c r="E358" s="158">
        <f>(I_ACQUISTI!F278/30)*I_ACQUISTI!F332</f>
        <v>0</v>
      </c>
      <c r="F358" s="158">
        <f>(I_ACQUISTI!G278/30)*I_ACQUISTI!G332</f>
        <v>0</v>
      </c>
      <c r="G358" s="158">
        <f>(I_ACQUISTI!H278/30)*I_ACQUISTI!H332</f>
        <v>0</v>
      </c>
      <c r="H358" s="158">
        <f>(I_ACQUISTI!I278/30)*I_ACQUISTI!I332</f>
        <v>0</v>
      </c>
      <c r="I358" s="158">
        <f>(I_ACQUISTI!J278/30)*I_ACQUISTI!J332</f>
        <v>0</v>
      </c>
      <c r="J358" s="158">
        <f>(I_ACQUISTI!K278/30)*I_ACQUISTI!K332</f>
        <v>0</v>
      </c>
      <c r="K358" s="158">
        <f>(I_ACQUISTI!L278/30)*I_ACQUISTI!L332</f>
        <v>0</v>
      </c>
      <c r="L358" s="158">
        <f>(I_ACQUISTI!M278/30)*I_ACQUISTI!M332</f>
        <v>0</v>
      </c>
      <c r="M358" s="158">
        <f>(I_ACQUISTI!N278/30)*I_ACQUISTI!N332</f>
        <v>0</v>
      </c>
      <c r="N358" s="158">
        <f>(I_ACQUISTI!O278/30)*I_ACQUISTI!O332</f>
        <v>0</v>
      </c>
      <c r="O358" s="158">
        <f>(I_ACQUISTI!P278/30)*I_ACQUISTI!P332</f>
        <v>0</v>
      </c>
      <c r="P358" s="158">
        <f>(I_ACQUISTI!Q278/30)*I_ACQUISTI!Q332</f>
        <v>0</v>
      </c>
      <c r="Q358" s="158">
        <f>(I_ACQUISTI!R278/30)*I_ACQUISTI!R332</f>
        <v>0</v>
      </c>
      <c r="R358" s="158">
        <f>(I_ACQUISTI!S278/30)*I_ACQUISTI!S332</f>
        <v>0</v>
      </c>
      <c r="S358" s="158">
        <f>(I_ACQUISTI!T278/30)*I_ACQUISTI!T332</f>
        <v>0</v>
      </c>
      <c r="T358" s="158">
        <f>(I_ACQUISTI!U278/30)*I_ACQUISTI!U332</f>
        <v>0</v>
      </c>
      <c r="U358" s="158">
        <f>(I_ACQUISTI!V278/30)*I_ACQUISTI!V332</f>
        <v>0</v>
      </c>
      <c r="V358" s="158">
        <f>(I_ACQUISTI!W278/30)*I_ACQUISTI!W332</f>
        <v>0</v>
      </c>
      <c r="W358" s="158">
        <f>(I_ACQUISTI!X278/30)*I_ACQUISTI!X332</f>
        <v>0</v>
      </c>
      <c r="X358" s="158">
        <f>(I_ACQUISTI!Y278/30)*I_ACQUISTI!Y332</f>
        <v>0</v>
      </c>
      <c r="Y358" s="158">
        <f>(I_ACQUISTI!Z278/30)*I_ACQUISTI!Z332</f>
        <v>0</v>
      </c>
      <c r="Z358" s="158">
        <f>(I_ACQUISTI!AA278/30)*I_ACQUISTI!AA332</f>
        <v>0</v>
      </c>
      <c r="AA358" s="158">
        <f>(I_ACQUISTI!AB278/30)*I_ACQUISTI!AB332</f>
        <v>0</v>
      </c>
      <c r="AB358" s="158">
        <f>(I_ACQUISTI!AC278/30)*I_ACQUISTI!AC332</f>
        <v>0</v>
      </c>
      <c r="AC358" s="158">
        <f>(I_ACQUISTI!AD278/30)*I_ACQUISTI!AD332</f>
        <v>0</v>
      </c>
      <c r="AD358" s="158">
        <f>(I_ACQUISTI!AE278/30)*I_ACQUISTI!AE332</f>
        <v>0</v>
      </c>
      <c r="AE358" s="158">
        <f>(I_ACQUISTI!AF278/30)*I_ACQUISTI!AF332</f>
        <v>0</v>
      </c>
      <c r="AF358" s="158">
        <f>(I_ACQUISTI!AG278/30)*I_ACQUISTI!AG332</f>
        <v>0</v>
      </c>
      <c r="AG358" s="158">
        <f>(I_ACQUISTI!AH278/30)*I_ACQUISTI!AH332</f>
        <v>0</v>
      </c>
      <c r="AH358" s="158">
        <f>(I_ACQUISTI!AI278/30)*I_ACQUISTI!AI332</f>
        <v>0</v>
      </c>
      <c r="AI358" s="158">
        <f>(I_ACQUISTI!AJ278/30)*I_ACQUISTI!AJ332</f>
        <v>0</v>
      </c>
      <c r="AJ358" s="158">
        <f>(I_ACQUISTI!AK278/30)*I_ACQUISTI!AK332</f>
        <v>0</v>
      </c>
      <c r="AK358" s="158">
        <f>(I_ACQUISTI!AL278/30)*I_ACQUISTI!AL332</f>
        <v>0</v>
      </c>
      <c r="AL358" s="158">
        <f>(I_ACQUISTI!AM278/30)*I_ACQUISTI!AM332</f>
        <v>0</v>
      </c>
      <c r="AM358" s="158">
        <f>(I_ACQUISTI!AN278/30)*I_ACQUISTI!AN332</f>
        <v>0</v>
      </c>
    </row>
    <row r="359" spans="3:39" x14ac:dyDescent="0.25">
      <c r="C359" s="28" t="str">
        <f t="shared" si="69"/>
        <v>Farmaco 33</v>
      </c>
      <c r="D359" s="158">
        <f>(I_ACQUISTI!E279/30)*I_ACQUISTI!E333</f>
        <v>0</v>
      </c>
      <c r="E359" s="158">
        <f>(I_ACQUISTI!F279/30)*I_ACQUISTI!F333</f>
        <v>0</v>
      </c>
      <c r="F359" s="158">
        <f>(I_ACQUISTI!G279/30)*I_ACQUISTI!G333</f>
        <v>0</v>
      </c>
      <c r="G359" s="158">
        <f>(I_ACQUISTI!H279/30)*I_ACQUISTI!H333</f>
        <v>0</v>
      </c>
      <c r="H359" s="158">
        <f>(I_ACQUISTI!I279/30)*I_ACQUISTI!I333</f>
        <v>0</v>
      </c>
      <c r="I359" s="158">
        <f>(I_ACQUISTI!J279/30)*I_ACQUISTI!J333</f>
        <v>0</v>
      </c>
      <c r="J359" s="158">
        <f>(I_ACQUISTI!K279/30)*I_ACQUISTI!K333</f>
        <v>0</v>
      </c>
      <c r="K359" s="158">
        <f>(I_ACQUISTI!L279/30)*I_ACQUISTI!L333</f>
        <v>0</v>
      </c>
      <c r="L359" s="158">
        <f>(I_ACQUISTI!M279/30)*I_ACQUISTI!M333</f>
        <v>0</v>
      </c>
      <c r="M359" s="158">
        <f>(I_ACQUISTI!N279/30)*I_ACQUISTI!N333</f>
        <v>0</v>
      </c>
      <c r="N359" s="158">
        <f>(I_ACQUISTI!O279/30)*I_ACQUISTI!O333</f>
        <v>0</v>
      </c>
      <c r="O359" s="158">
        <f>(I_ACQUISTI!P279/30)*I_ACQUISTI!P333</f>
        <v>0</v>
      </c>
      <c r="P359" s="158">
        <f>(I_ACQUISTI!Q279/30)*I_ACQUISTI!Q333</f>
        <v>0</v>
      </c>
      <c r="Q359" s="158">
        <f>(I_ACQUISTI!R279/30)*I_ACQUISTI!R333</f>
        <v>0</v>
      </c>
      <c r="R359" s="158">
        <f>(I_ACQUISTI!S279/30)*I_ACQUISTI!S333</f>
        <v>0</v>
      </c>
      <c r="S359" s="158">
        <f>(I_ACQUISTI!T279/30)*I_ACQUISTI!T333</f>
        <v>0</v>
      </c>
      <c r="T359" s="158">
        <f>(I_ACQUISTI!U279/30)*I_ACQUISTI!U333</f>
        <v>0</v>
      </c>
      <c r="U359" s="158">
        <f>(I_ACQUISTI!V279/30)*I_ACQUISTI!V333</f>
        <v>0</v>
      </c>
      <c r="V359" s="158">
        <f>(I_ACQUISTI!W279/30)*I_ACQUISTI!W333</f>
        <v>0</v>
      </c>
      <c r="W359" s="158">
        <f>(I_ACQUISTI!X279/30)*I_ACQUISTI!X333</f>
        <v>0</v>
      </c>
      <c r="X359" s="158">
        <f>(I_ACQUISTI!Y279/30)*I_ACQUISTI!Y333</f>
        <v>0</v>
      </c>
      <c r="Y359" s="158">
        <f>(I_ACQUISTI!Z279/30)*I_ACQUISTI!Z333</f>
        <v>0</v>
      </c>
      <c r="Z359" s="158">
        <f>(I_ACQUISTI!AA279/30)*I_ACQUISTI!AA333</f>
        <v>0</v>
      </c>
      <c r="AA359" s="158">
        <f>(I_ACQUISTI!AB279/30)*I_ACQUISTI!AB333</f>
        <v>0</v>
      </c>
      <c r="AB359" s="158">
        <f>(I_ACQUISTI!AC279/30)*I_ACQUISTI!AC333</f>
        <v>0</v>
      </c>
      <c r="AC359" s="158">
        <f>(I_ACQUISTI!AD279/30)*I_ACQUISTI!AD333</f>
        <v>0</v>
      </c>
      <c r="AD359" s="158">
        <f>(I_ACQUISTI!AE279/30)*I_ACQUISTI!AE333</f>
        <v>0</v>
      </c>
      <c r="AE359" s="158">
        <f>(I_ACQUISTI!AF279/30)*I_ACQUISTI!AF333</f>
        <v>0</v>
      </c>
      <c r="AF359" s="158">
        <f>(I_ACQUISTI!AG279/30)*I_ACQUISTI!AG333</f>
        <v>0</v>
      </c>
      <c r="AG359" s="158">
        <f>(I_ACQUISTI!AH279/30)*I_ACQUISTI!AH333</f>
        <v>0</v>
      </c>
      <c r="AH359" s="158">
        <f>(I_ACQUISTI!AI279/30)*I_ACQUISTI!AI333</f>
        <v>0</v>
      </c>
      <c r="AI359" s="158">
        <f>(I_ACQUISTI!AJ279/30)*I_ACQUISTI!AJ333</f>
        <v>0</v>
      </c>
      <c r="AJ359" s="158">
        <f>(I_ACQUISTI!AK279/30)*I_ACQUISTI!AK333</f>
        <v>0</v>
      </c>
      <c r="AK359" s="158">
        <f>(I_ACQUISTI!AL279/30)*I_ACQUISTI!AL333</f>
        <v>0</v>
      </c>
      <c r="AL359" s="158">
        <f>(I_ACQUISTI!AM279/30)*I_ACQUISTI!AM333</f>
        <v>0</v>
      </c>
      <c r="AM359" s="158">
        <f>(I_ACQUISTI!AN279/30)*I_ACQUISTI!AN333</f>
        <v>0</v>
      </c>
    </row>
    <row r="360" spans="3:39" x14ac:dyDescent="0.25">
      <c r="C360" s="28" t="str">
        <f t="shared" si="69"/>
        <v>Farmaco 34</v>
      </c>
      <c r="D360" s="158">
        <f>(I_ACQUISTI!E280/30)*I_ACQUISTI!E334</f>
        <v>0</v>
      </c>
      <c r="E360" s="158">
        <f>(I_ACQUISTI!F280/30)*I_ACQUISTI!F334</f>
        <v>0</v>
      </c>
      <c r="F360" s="158">
        <f>(I_ACQUISTI!G280/30)*I_ACQUISTI!G334</f>
        <v>0</v>
      </c>
      <c r="G360" s="158">
        <f>(I_ACQUISTI!H280/30)*I_ACQUISTI!H334</f>
        <v>0</v>
      </c>
      <c r="H360" s="158">
        <f>(I_ACQUISTI!I280/30)*I_ACQUISTI!I334</f>
        <v>0</v>
      </c>
      <c r="I360" s="158">
        <f>(I_ACQUISTI!J280/30)*I_ACQUISTI!J334</f>
        <v>0</v>
      </c>
      <c r="J360" s="158">
        <f>(I_ACQUISTI!K280/30)*I_ACQUISTI!K334</f>
        <v>0</v>
      </c>
      <c r="K360" s="158">
        <f>(I_ACQUISTI!L280/30)*I_ACQUISTI!L334</f>
        <v>0</v>
      </c>
      <c r="L360" s="158">
        <f>(I_ACQUISTI!M280/30)*I_ACQUISTI!M334</f>
        <v>0</v>
      </c>
      <c r="M360" s="158">
        <f>(I_ACQUISTI!N280/30)*I_ACQUISTI!N334</f>
        <v>0</v>
      </c>
      <c r="N360" s="158">
        <f>(I_ACQUISTI!O280/30)*I_ACQUISTI!O334</f>
        <v>0</v>
      </c>
      <c r="O360" s="158">
        <f>(I_ACQUISTI!P280/30)*I_ACQUISTI!P334</f>
        <v>0</v>
      </c>
      <c r="P360" s="158">
        <f>(I_ACQUISTI!Q280/30)*I_ACQUISTI!Q334</f>
        <v>0</v>
      </c>
      <c r="Q360" s="158">
        <f>(I_ACQUISTI!R280/30)*I_ACQUISTI!R334</f>
        <v>0</v>
      </c>
      <c r="R360" s="158">
        <f>(I_ACQUISTI!S280/30)*I_ACQUISTI!S334</f>
        <v>0</v>
      </c>
      <c r="S360" s="158">
        <f>(I_ACQUISTI!T280/30)*I_ACQUISTI!T334</f>
        <v>0</v>
      </c>
      <c r="T360" s="158">
        <f>(I_ACQUISTI!U280/30)*I_ACQUISTI!U334</f>
        <v>0</v>
      </c>
      <c r="U360" s="158">
        <f>(I_ACQUISTI!V280/30)*I_ACQUISTI!V334</f>
        <v>0</v>
      </c>
      <c r="V360" s="158">
        <f>(I_ACQUISTI!W280/30)*I_ACQUISTI!W334</f>
        <v>0</v>
      </c>
      <c r="W360" s="158">
        <f>(I_ACQUISTI!X280/30)*I_ACQUISTI!X334</f>
        <v>0</v>
      </c>
      <c r="X360" s="158">
        <f>(I_ACQUISTI!Y280/30)*I_ACQUISTI!Y334</f>
        <v>0</v>
      </c>
      <c r="Y360" s="158">
        <f>(I_ACQUISTI!Z280/30)*I_ACQUISTI!Z334</f>
        <v>0</v>
      </c>
      <c r="Z360" s="158">
        <f>(I_ACQUISTI!AA280/30)*I_ACQUISTI!AA334</f>
        <v>0</v>
      </c>
      <c r="AA360" s="158">
        <f>(I_ACQUISTI!AB280/30)*I_ACQUISTI!AB334</f>
        <v>0</v>
      </c>
      <c r="AB360" s="158">
        <f>(I_ACQUISTI!AC280/30)*I_ACQUISTI!AC334</f>
        <v>0</v>
      </c>
      <c r="AC360" s="158">
        <f>(I_ACQUISTI!AD280/30)*I_ACQUISTI!AD334</f>
        <v>0</v>
      </c>
      <c r="AD360" s="158">
        <f>(I_ACQUISTI!AE280/30)*I_ACQUISTI!AE334</f>
        <v>0</v>
      </c>
      <c r="AE360" s="158">
        <f>(I_ACQUISTI!AF280/30)*I_ACQUISTI!AF334</f>
        <v>0</v>
      </c>
      <c r="AF360" s="158">
        <f>(I_ACQUISTI!AG280/30)*I_ACQUISTI!AG334</f>
        <v>0</v>
      </c>
      <c r="AG360" s="158">
        <f>(I_ACQUISTI!AH280/30)*I_ACQUISTI!AH334</f>
        <v>0</v>
      </c>
      <c r="AH360" s="158">
        <f>(I_ACQUISTI!AI280/30)*I_ACQUISTI!AI334</f>
        <v>0</v>
      </c>
      <c r="AI360" s="158">
        <f>(I_ACQUISTI!AJ280/30)*I_ACQUISTI!AJ334</f>
        <v>0</v>
      </c>
      <c r="AJ360" s="158">
        <f>(I_ACQUISTI!AK280/30)*I_ACQUISTI!AK334</f>
        <v>0</v>
      </c>
      <c r="AK360" s="158">
        <f>(I_ACQUISTI!AL280/30)*I_ACQUISTI!AL334</f>
        <v>0</v>
      </c>
      <c r="AL360" s="158">
        <f>(I_ACQUISTI!AM280/30)*I_ACQUISTI!AM334</f>
        <v>0</v>
      </c>
      <c r="AM360" s="158">
        <f>(I_ACQUISTI!AN280/30)*I_ACQUISTI!AN334</f>
        <v>0</v>
      </c>
    </row>
    <row r="361" spans="3:39" x14ac:dyDescent="0.25">
      <c r="C361" s="28" t="str">
        <f t="shared" si="69"/>
        <v>Farmaco 35</v>
      </c>
      <c r="D361" s="158">
        <f>(I_ACQUISTI!E281/30)*I_ACQUISTI!E335</f>
        <v>0</v>
      </c>
      <c r="E361" s="158">
        <f>(I_ACQUISTI!F281/30)*I_ACQUISTI!F335</f>
        <v>0</v>
      </c>
      <c r="F361" s="158">
        <f>(I_ACQUISTI!G281/30)*I_ACQUISTI!G335</f>
        <v>0</v>
      </c>
      <c r="G361" s="158">
        <f>(I_ACQUISTI!H281/30)*I_ACQUISTI!H335</f>
        <v>0</v>
      </c>
      <c r="H361" s="158">
        <f>(I_ACQUISTI!I281/30)*I_ACQUISTI!I335</f>
        <v>0</v>
      </c>
      <c r="I361" s="158">
        <f>(I_ACQUISTI!J281/30)*I_ACQUISTI!J335</f>
        <v>0</v>
      </c>
      <c r="J361" s="158">
        <f>(I_ACQUISTI!K281/30)*I_ACQUISTI!K335</f>
        <v>0</v>
      </c>
      <c r="K361" s="158">
        <f>(I_ACQUISTI!L281/30)*I_ACQUISTI!L335</f>
        <v>0</v>
      </c>
      <c r="L361" s="158">
        <f>(I_ACQUISTI!M281/30)*I_ACQUISTI!M335</f>
        <v>0</v>
      </c>
      <c r="M361" s="158">
        <f>(I_ACQUISTI!N281/30)*I_ACQUISTI!N335</f>
        <v>0</v>
      </c>
      <c r="N361" s="158">
        <f>(I_ACQUISTI!O281/30)*I_ACQUISTI!O335</f>
        <v>0</v>
      </c>
      <c r="O361" s="158">
        <f>(I_ACQUISTI!P281/30)*I_ACQUISTI!P335</f>
        <v>0</v>
      </c>
      <c r="P361" s="158">
        <f>(I_ACQUISTI!Q281/30)*I_ACQUISTI!Q335</f>
        <v>0</v>
      </c>
      <c r="Q361" s="158">
        <f>(I_ACQUISTI!R281/30)*I_ACQUISTI!R335</f>
        <v>0</v>
      </c>
      <c r="R361" s="158">
        <f>(I_ACQUISTI!S281/30)*I_ACQUISTI!S335</f>
        <v>0</v>
      </c>
      <c r="S361" s="158">
        <f>(I_ACQUISTI!T281/30)*I_ACQUISTI!T335</f>
        <v>0</v>
      </c>
      <c r="T361" s="158">
        <f>(I_ACQUISTI!U281/30)*I_ACQUISTI!U335</f>
        <v>0</v>
      </c>
      <c r="U361" s="158">
        <f>(I_ACQUISTI!V281/30)*I_ACQUISTI!V335</f>
        <v>0</v>
      </c>
      <c r="V361" s="158">
        <f>(I_ACQUISTI!W281/30)*I_ACQUISTI!W335</f>
        <v>0</v>
      </c>
      <c r="W361" s="158">
        <f>(I_ACQUISTI!X281/30)*I_ACQUISTI!X335</f>
        <v>0</v>
      </c>
      <c r="X361" s="158">
        <f>(I_ACQUISTI!Y281/30)*I_ACQUISTI!Y335</f>
        <v>0</v>
      </c>
      <c r="Y361" s="158">
        <f>(I_ACQUISTI!Z281/30)*I_ACQUISTI!Z335</f>
        <v>0</v>
      </c>
      <c r="Z361" s="158">
        <f>(I_ACQUISTI!AA281/30)*I_ACQUISTI!AA335</f>
        <v>0</v>
      </c>
      <c r="AA361" s="158">
        <f>(I_ACQUISTI!AB281/30)*I_ACQUISTI!AB335</f>
        <v>0</v>
      </c>
      <c r="AB361" s="158">
        <f>(I_ACQUISTI!AC281/30)*I_ACQUISTI!AC335</f>
        <v>0</v>
      </c>
      <c r="AC361" s="158">
        <f>(I_ACQUISTI!AD281/30)*I_ACQUISTI!AD335</f>
        <v>0</v>
      </c>
      <c r="AD361" s="158">
        <f>(I_ACQUISTI!AE281/30)*I_ACQUISTI!AE335</f>
        <v>0</v>
      </c>
      <c r="AE361" s="158">
        <f>(I_ACQUISTI!AF281/30)*I_ACQUISTI!AF335</f>
        <v>0</v>
      </c>
      <c r="AF361" s="158">
        <f>(I_ACQUISTI!AG281/30)*I_ACQUISTI!AG335</f>
        <v>0</v>
      </c>
      <c r="AG361" s="158">
        <f>(I_ACQUISTI!AH281/30)*I_ACQUISTI!AH335</f>
        <v>0</v>
      </c>
      <c r="AH361" s="158">
        <f>(I_ACQUISTI!AI281/30)*I_ACQUISTI!AI335</f>
        <v>0</v>
      </c>
      <c r="AI361" s="158">
        <f>(I_ACQUISTI!AJ281/30)*I_ACQUISTI!AJ335</f>
        <v>0</v>
      </c>
      <c r="AJ361" s="158">
        <f>(I_ACQUISTI!AK281/30)*I_ACQUISTI!AK335</f>
        <v>0</v>
      </c>
      <c r="AK361" s="158">
        <f>(I_ACQUISTI!AL281/30)*I_ACQUISTI!AL335</f>
        <v>0</v>
      </c>
      <c r="AL361" s="158">
        <f>(I_ACQUISTI!AM281/30)*I_ACQUISTI!AM335</f>
        <v>0</v>
      </c>
      <c r="AM361" s="158">
        <f>(I_ACQUISTI!AN281/30)*I_ACQUISTI!AN335</f>
        <v>0</v>
      </c>
    </row>
    <row r="362" spans="3:39" x14ac:dyDescent="0.25">
      <c r="C362" s="28" t="str">
        <f t="shared" si="69"/>
        <v>Farmaco 36</v>
      </c>
      <c r="D362" s="158">
        <f>(I_ACQUISTI!E282/30)*I_ACQUISTI!E336</f>
        <v>0</v>
      </c>
      <c r="E362" s="158">
        <f>(I_ACQUISTI!F282/30)*I_ACQUISTI!F336</f>
        <v>0</v>
      </c>
      <c r="F362" s="158">
        <f>(I_ACQUISTI!G282/30)*I_ACQUISTI!G336</f>
        <v>0</v>
      </c>
      <c r="G362" s="158">
        <f>(I_ACQUISTI!H282/30)*I_ACQUISTI!H336</f>
        <v>0</v>
      </c>
      <c r="H362" s="158">
        <f>(I_ACQUISTI!I282/30)*I_ACQUISTI!I336</f>
        <v>0</v>
      </c>
      <c r="I362" s="158">
        <f>(I_ACQUISTI!J282/30)*I_ACQUISTI!J336</f>
        <v>0</v>
      </c>
      <c r="J362" s="158">
        <f>(I_ACQUISTI!K282/30)*I_ACQUISTI!K336</f>
        <v>0</v>
      </c>
      <c r="K362" s="158">
        <f>(I_ACQUISTI!L282/30)*I_ACQUISTI!L336</f>
        <v>0</v>
      </c>
      <c r="L362" s="158">
        <f>(I_ACQUISTI!M282/30)*I_ACQUISTI!M336</f>
        <v>0</v>
      </c>
      <c r="M362" s="158">
        <f>(I_ACQUISTI!N282/30)*I_ACQUISTI!N336</f>
        <v>0</v>
      </c>
      <c r="N362" s="158">
        <f>(I_ACQUISTI!O282/30)*I_ACQUISTI!O336</f>
        <v>0</v>
      </c>
      <c r="O362" s="158">
        <f>(I_ACQUISTI!P282/30)*I_ACQUISTI!P336</f>
        <v>0</v>
      </c>
      <c r="P362" s="158">
        <f>(I_ACQUISTI!Q282/30)*I_ACQUISTI!Q336</f>
        <v>0</v>
      </c>
      <c r="Q362" s="158">
        <f>(I_ACQUISTI!R282/30)*I_ACQUISTI!R336</f>
        <v>0</v>
      </c>
      <c r="R362" s="158">
        <f>(I_ACQUISTI!S282/30)*I_ACQUISTI!S336</f>
        <v>0</v>
      </c>
      <c r="S362" s="158">
        <f>(I_ACQUISTI!T282/30)*I_ACQUISTI!T336</f>
        <v>0</v>
      </c>
      <c r="T362" s="158">
        <f>(I_ACQUISTI!U282/30)*I_ACQUISTI!U336</f>
        <v>0</v>
      </c>
      <c r="U362" s="158">
        <f>(I_ACQUISTI!V282/30)*I_ACQUISTI!V336</f>
        <v>0</v>
      </c>
      <c r="V362" s="158">
        <f>(I_ACQUISTI!W282/30)*I_ACQUISTI!W336</f>
        <v>0</v>
      </c>
      <c r="W362" s="158">
        <f>(I_ACQUISTI!X282/30)*I_ACQUISTI!X336</f>
        <v>0</v>
      </c>
      <c r="X362" s="158">
        <f>(I_ACQUISTI!Y282/30)*I_ACQUISTI!Y336</f>
        <v>0</v>
      </c>
      <c r="Y362" s="158">
        <f>(I_ACQUISTI!Z282/30)*I_ACQUISTI!Z336</f>
        <v>0</v>
      </c>
      <c r="Z362" s="158">
        <f>(I_ACQUISTI!AA282/30)*I_ACQUISTI!AA336</f>
        <v>0</v>
      </c>
      <c r="AA362" s="158">
        <f>(I_ACQUISTI!AB282/30)*I_ACQUISTI!AB336</f>
        <v>0</v>
      </c>
      <c r="AB362" s="158">
        <f>(I_ACQUISTI!AC282/30)*I_ACQUISTI!AC336</f>
        <v>0</v>
      </c>
      <c r="AC362" s="158">
        <f>(I_ACQUISTI!AD282/30)*I_ACQUISTI!AD336</f>
        <v>0</v>
      </c>
      <c r="AD362" s="158">
        <f>(I_ACQUISTI!AE282/30)*I_ACQUISTI!AE336</f>
        <v>0</v>
      </c>
      <c r="AE362" s="158">
        <f>(I_ACQUISTI!AF282/30)*I_ACQUISTI!AF336</f>
        <v>0</v>
      </c>
      <c r="AF362" s="158">
        <f>(I_ACQUISTI!AG282/30)*I_ACQUISTI!AG336</f>
        <v>0</v>
      </c>
      <c r="AG362" s="158">
        <f>(I_ACQUISTI!AH282/30)*I_ACQUISTI!AH336</f>
        <v>0</v>
      </c>
      <c r="AH362" s="158">
        <f>(I_ACQUISTI!AI282/30)*I_ACQUISTI!AI336</f>
        <v>0</v>
      </c>
      <c r="AI362" s="158">
        <f>(I_ACQUISTI!AJ282/30)*I_ACQUISTI!AJ336</f>
        <v>0</v>
      </c>
      <c r="AJ362" s="158">
        <f>(I_ACQUISTI!AK282/30)*I_ACQUISTI!AK336</f>
        <v>0</v>
      </c>
      <c r="AK362" s="158">
        <f>(I_ACQUISTI!AL282/30)*I_ACQUISTI!AL336</f>
        <v>0</v>
      </c>
      <c r="AL362" s="158">
        <f>(I_ACQUISTI!AM282/30)*I_ACQUISTI!AM336</f>
        <v>0</v>
      </c>
      <c r="AM362" s="158">
        <f>(I_ACQUISTI!AN282/30)*I_ACQUISTI!AN336</f>
        <v>0</v>
      </c>
    </row>
    <row r="363" spans="3:39" x14ac:dyDescent="0.25">
      <c r="C363" s="28" t="str">
        <f t="shared" si="69"/>
        <v>Farmaco 37</v>
      </c>
      <c r="D363" s="158">
        <f>(I_ACQUISTI!E283/30)*I_ACQUISTI!E337</f>
        <v>0</v>
      </c>
      <c r="E363" s="158">
        <f>(I_ACQUISTI!F283/30)*I_ACQUISTI!F337</f>
        <v>0</v>
      </c>
      <c r="F363" s="158">
        <f>(I_ACQUISTI!G283/30)*I_ACQUISTI!G337</f>
        <v>0</v>
      </c>
      <c r="G363" s="158">
        <f>(I_ACQUISTI!H283/30)*I_ACQUISTI!H337</f>
        <v>0</v>
      </c>
      <c r="H363" s="158">
        <f>(I_ACQUISTI!I283/30)*I_ACQUISTI!I337</f>
        <v>0</v>
      </c>
      <c r="I363" s="158">
        <f>(I_ACQUISTI!J283/30)*I_ACQUISTI!J337</f>
        <v>0</v>
      </c>
      <c r="J363" s="158">
        <f>(I_ACQUISTI!K283/30)*I_ACQUISTI!K337</f>
        <v>0</v>
      </c>
      <c r="K363" s="158">
        <f>(I_ACQUISTI!L283/30)*I_ACQUISTI!L337</f>
        <v>0</v>
      </c>
      <c r="L363" s="158">
        <f>(I_ACQUISTI!M283/30)*I_ACQUISTI!M337</f>
        <v>0</v>
      </c>
      <c r="M363" s="158">
        <f>(I_ACQUISTI!N283/30)*I_ACQUISTI!N337</f>
        <v>0</v>
      </c>
      <c r="N363" s="158">
        <f>(I_ACQUISTI!O283/30)*I_ACQUISTI!O337</f>
        <v>0</v>
      </c>
      <c r="O363" s="158">
        <f>(I_ACQUISTI!P283/30)*I_ACQUISTI!P337</f>
        <v>0</v>
      </c>
      <c r="P363" s="158">
        <f>(I_ACQUISTI!Q283/30)*I_ACQUISTI!Q337</f>
        <v>0</v>
      </c>
      <c r="Q363" s="158">
        <f>(I_ACQUISTI!R283/30)*I_ACQUISTI!R337</f>
        <v>0</v>
      </c>
      <c r="R363" s="158">
        <f>(I_ACQUISTI!S283/30)*I_ACQUISTI!S337</f>
        <v>0</v>
      </c>
      <c r="S363" s="158">
        <f>(I_ACQUISTI!T283/30)*I_ACQUISTI!T337</f>
        <v>0</v>
      </c>
      <c r="T363" s="158">
        <f>(I_ACQUISTI!U283/30)*I_ACQUISTI!U337</f>
        <v>0</v>
      </c>
      <c r="U363" s="158">
        <f>(I_ACQUISTI!V283/30)*I_ACQUISTI!V337</f>
        <v>0</v>
      </c>
      <c r="V363" s="158">
        <f>(I_ACQUISTI!W283/30)*I_ACQUISTI!W337</f>
        <v>0</v>
      </c>
      <c r="W363" s="158">
        <f>(I_ACQUISTI!X283/30)*I_ACQUISTI!X337</f>
        <v>0</v>
      </c>
      <c r="X363" s="158">
        <f>(I_ACQUISTI!Y283/30)*I_ACQUISTI!Y337</f>
        <v>0</v>
      </c>
      <c r="Y363" s="158">
        <f>(I_ACQUISTI!Z283/30)*I_ACQUISTI!Z337</f>
        <v>0</v>
      </c>
      <c r="Z363" s="158">
        <f>(I_ACQUISTI!AA283/30)*I_ACQUISTI!AA337</f>
        <v>0</v>
      </c>
      <c r="AA363" s="158">
        <f>(I_ACQUISTI!AB283/30)*I_ACQUISTI!AB337</f>
        <v>0</v>
      </c>
      <c r="AB363" s="158">
        <f>(I_ACQUISTI!AC283/30)*I_ACQUISTI!AC337</f>
        <v>0</v>
      </c>
      <c r="AC363" s="158">
        <f>(I_ACQUISTI!AD283/30)*I_ACQUISTI!AD337</f>
        <v>0</v>
      </c>
      <c r="AD363" s="158">
        <f>(I_ACQUISTI!AE283/30)*I_ACQUISTI!AE337</f>
        <v>0</v>
      </c>
      <c r="AE363" s="158">
        <f>(I_ACQUISTI!AF283/30)*I_ACQUISTI!AF337</f>
        <v>0</v>
      </c>
      <c r="AF363" s="158">
        <f>(I_ACQUISTI!AG283/30)*I_ACQUISTI!AG337</f>
        <v>0</v>
      </c>
      <c r="AG363" s="158">
        <f>(I_ACQUISTI!AH283/30)*I_ACQUISTI!AH337</f>
        <v>0</v>
      </c>
      <c r="AH363" s="158">
        <f>(I_ACQUISTI!AI283/30)*I_ACQUISTI!AI337</f>
        <v>0</v>
      </c>
      <c r="AI363" s="158">
        <f>(I_ACQUISTI!AJ283/30)*I_ACQUISTI!AJ337</f>
        <v>0</v>
      </c>
      <c r="AJ363" s="158">
        <f>(I_ACQUISTI!AK283/30)*I_ACQUISTI!AK337</f>
        <v>0</v>
      </c>
      <c r="AK363" s="158">
        <f>(I_ACQUISTI!AL283/30)*I_ACQUISTI!AL337</f>
        <v>0</v>
      </c>
      <c r="AL363" s="158">
        <f>(I_ACQUISTI!AM283/30)*I_ACQUISTI!AM337</f>
        <v>0</v>
      </c>
      <c r="AM363" s="158">
        <f>(I_ACQUISTI!AN283/30)*I_ACQUISTI!AN337</f>
        <v>0</v>
      </c>
    </row>
    <row r="364" spans="3:39" x14ac:dyDescent="0.25">
      <c r="C364" s="28" t="str">
        <f t="shared" si="69"/>
        <v>Farmaco 38</v>
      </c>
      <c r="D364" s="158">
        <f>(I_ACQUISTI!E284/30)*I_ACQUISTI!E338</f>
        <v>0</v>
      </c>
      <c r="E364" s="158">
        <f>(I_ACQUISTI!F284/30)*I_ACQUISTI!F338</f>
        <v>0</v>
      </c>
      <c r="F364" s="158">
        <f>(I_ACQUISTI!G284/30)*I_ACQUISTI!G338</f>
        <v>0</v>
      </c>
      <c r="G364" s="158">
        <f>(I_ACQUISTI!H284/30)*I_ACQUISTI!H338</f>
        <v>0</v>
      </c>
      <c r="H364" s="158">
        <f>(I_ACQUISTI!I284/30)*I_ACQUISTI!I338</f>
        <v>0</v>
      </c>
      <c r="I364" s="158">
        <f>(I_ACQUISTI!J284/30)*I_ACQUISTI!J338</f>
        <v>0</v>
      </c>
      <c r="J364" s="158">
        <f>(I_ACQUISTI!K284/30)*I_ACQUISTI!K338</f>
        <v>0</v>
      </c>
      <c r="K364" s="158">
        <f>(I_ACQUISTI!L284/30)*I_ACQUISTI!L338</f>
        <v>0</v>
      </c>
      <c r="L364" s="158">
        <f>(I_ACQUISTI!M284/30)*I_ACQUISTI!M338</f>
        <v>0</v>
      </c>
      <c r="M364" s="158">
        <f>(I_ACQUISTI!N284/30)*I_ACQUISTI!N338</f>
        <v>0</v>
      </c>
      <c r="N364" s="158">
        <f>(I_ACQUISTI!O284/30)*I_ACQUISTI!O338</f>
        <v>0</v>
      </c>
      <c r="O364" s="158">
        <f>(I_ACQUISTI!P284/30)*I_ACQUISTI!P338</f>
        <v>0</v>
      </c>
      <c r="P364" s="158">
        <f>(I_ACQUISTI!Q284/30)*I_ACQUISTI!Q338</f>
        <v>0</v>
      </c>
      <c r="Q364" s="158">
        <f>(I_ACQUISTI!R284/30)*I_ACQUISTI!R338</f>
        <v>0</v>
      </c>
      <c r="R364" s="158">
        <f>(I_ACQUISTI!S284/30)*I_ACQUISTI!S338</f>
        <v>0</v>
      </c>
      <c r="S364" s="158">
        <f>(I_ACQUISTI!T284/30)*I_ACQUISTI!T338</f>
        <v>0</v>
      </c>
      <c r="T364" s="158">
        <f>(I_ACQUISTI!U284/30)*I_ACQUISTI!U338</f>
        <v>0</v>
      </c>
      <c r="U364" s="158">
        <f>(I_ACQUISTI!V284/30)*I_ACQUISTI!V338</f>
        <v>0</v>
      </c>
      <c r="V364" s="158">
        <f>(I_ACQUISTI!W284/30)*I_ACQUISTI!W338</f>
        <v>0</v>
      </c>
      <c r="W364" s="158">
        <f>(I_ACQUISTI!X284/30)*I_ACQUISTI!X338</f>
        <v>0</v>
      </c>
      <c r="X364" s="158">
        <f>(I_ACQUISTI!Y284/30)*I_ACQUISTI!Y338</f>
        <v>0</v>
      </c>
      <c r="Y364" s="158">
        <f>(I_ACQUISTI!Z284/30)*I_ACQUISTI!Z338</f>
        <v>0</v>
      </c>
      <c r="Z364" s="158">
        <f>(I_ACQUISTI!AA284/30)*I_ACQUISTI!AA338</f>
        <v>0</v>
      </c>
      <c r="AA364" s="158">
        <f>(I_ACQUISTI!AB284/30)*I_ACQUISTI!AB338</f>
        <v>0</v>
      </c>
      <c r="AB364" s="158">
        <f>(I_ACQUISTI!AC284/30)*I_ACQUISTI!AC338</f>
        <v>0</v>
      </c>
      <c r="AC364" s="158">
        <f>(I_ACQUISTI!AD284/30)*I_ACQUISTI!AD338</f>
        <v>0</v>
      </c>
      <c r="AD364" s="158">
        <f>(I_ACQUISTI!AE284/30)*I_ACQUISTI!AE338</f>
        <v>0</v>
      </c>
      <c r="AE364" s="158">
        <f>(I_ACQUISTI!AF284/30)*I_ACQUISTI!AF338</f>
        <v>0</v>
      </c>
      <c r="AF364" s="158">
        <f>(I_ACQUISTI!AG284/30)*I_ACQUISTI!AG338</f>
        <v>0</v>
      </c>
      <c r="AG364" s="158">
        <f>(I_ACQUISTI!AH284/30)*I_ACQUISTI!AH338</f>
        <v>0</v>
      </c>
      <c r="AH364" s="158">
        <f>(I_ACQUISTI!AI284/30)*I_ACQUISTI!AI338</f>
        <v>0</v>
      </c>
      <c r="AI364" s="158">
        <f>(I_ACQUISTI!AJ284/30)*I_ACQUISTI!AJ338</f>
        <v>0</v>
      </c>
      <c r="AJ364" s="158">
        <f>(I_ACQUISTI!AK284/30)*I_ACQUISTI!AK338</f>
        <v>0</v>
      </c>
      <c r="AK364" s="158">
        <f>(I_ACQUISTI!AL284/30)*I_ACQUISTI!AL338</f>
        <v>0</v>
      </c>
      <c r="AL364" s="158">
        <f>(I_ACQUISTI!AM284/30)*I_ACQUISTI!AM338</f>
        <v>0</v>
      </c>
      <c r="AM364" s="158">
        <f>(I_ACQUISTI!AN284/30)*I_ACQUISTI!AN338</f>
        <v>0</v>
      </c>
    </row>
    <row r="365" spans="3:39" x14ac:dyDescent="0.25">
      <c r="C365" s="28" t="str">
        <f t="shared" si="69"/>
        <v>Farmaco 39</v>
      </c>
      <c r="D365" s="158">
        <f>(I_ACQUISTI!E285/30)*I_ACQUISTI!E339</f>
        <v>0</v>
      </c>
      <c r="E365" s="158">
        <f>(I_ACQUISTI!F285/30)*I_ACQUISTI!F339</f>
        <v>0</v>
      </c>
      <c r="F365" s="158">
        <f>(I_ACQUISTI!G285/30)*I_ACQUISTI!G339</f>
        <v>0</v>
      </c>
      <c r="G365" s="158">
        <f>(I_ACQUISTI!H285/30)*I_ACQUISTI!H339</f>
        <v>0</v>
      </c>
      <c r="H365" s="158">
        <f>(I_ACQUISTI!I285/30)*I_ACQUISTI!I339</f>
        <v>0</v>
      </c>
      <c r="I365" s="158">
        <f>(I_ACQUISTI!J285/30)*I_ACQUISTI!J339</f>
        <v>0</v>
      </c>
      <c r="J365" s="158">
        <f>(I_ACQUISTI!K285/30)*I_ACQUISTI!K339</f>
        <v>0</v>
      </c>
      <c r="K365" s="158">
        <f>(I_ACQUISTI!L285/30)*I_ACQUISTI!L339</f>
        <v>0</v>
      </c>
      <c r="L365" s="158">
        <f>(I_ACQUISTI!M285/30)*I_ACQUISTI!M339</f>
        <v>0</v>
      </c>
      <c r="M365" s="158">
        <f>(I_ACQUISTI!N285/30)*I_ACQUISTI!N339</f>
        <v>0</v>
      </c>
      <c r="N365" s="158">
        <f>(I_ACQUISTI!O285/30)*I_ACQUISTI!O339</f>
        <v>0</v>
      </c>
      <c r="O365" s="158">
        <f>(I_ACQUISTI!P285/30)*I_ACQUISTI!P339</f>
        <v>0</v>
      </c>
      <c r="P365" s="158">
        <f>(I_ACQUISTI!Q285/30)*I_ACQUISTI!Q339</f>
        <v>0</v>
      </c>
      <c r="Q365" s="158">
        <f>(I_ACQUISTI!R285/30)*I_ACQUISTI!R339</f>
        <v>0</v>
      </c>
      <c r="R365" s="158">
        <f>(I_ACQUISTI!S285/30)*I_ACQUISTI!S339</f>
        <v>0</v>
      </c>
      <c r="S365" s="158">
        <f>(I_ACQUISTI!T285/30)*I_ACQUISTI!T339</f>
        <v>0</v>
      </c>
      <c r="T365" s="158">
        <f>(I_ACQUISTI!U285/30)*I_ACQUISTI!U339</f>
        <v>0</v>
      </c>
      <c r="U365" s="158">
        <f>(I_ACQUISTI!V285/30)*I_ACQUISTI!V339</f>
        <v>0</v>
      </c>
      <c r="V365" s="158">
        <f>(I_ACQUISTI!W285/30)*I_ACQUISTI!W339</f>
        <v>0</v>
      </c>
      <c r="W365" s="158">
        <f>(I_ACQUISTI!X285/30)*I_ACQUISTI!X339</f>
        <v>0</v>
      </c>
      <c r="X365" s="158">
        <f>(I_ACQUISTI!Y285/30)*I_ACQUISTI!Y339</f>
        <v>0</v>
      </c>
      <c r="Y365" s="158">
        <f>(I_ACQUISTI!Z285/30)*I_ACQUISTI!Z339</f>
        <v>0</v>
      </c>
      <c r="Z365" s="158">
        <f>(I_ACQUISTI!AA285/30)*I_ACQUISTI!AA339</f>
        <v>0</v>
      </c>
      <c r="AA365" s="158">
        <f>(I_ACQUISTI!AB285/30)*I_ACQUISTI!AB339</f>
        <v>0</v>
      </c>
      <c r="AB365" s="158">
        <f>(I_ACQUISTI!AC285/30)*I_ACQUISTI!AC339</f>
        <v>0</v>
      </c>
      <c r="AC365" s="158">
        <f>(I_ACQUISTI!AD285/30)*I_ACQUISTI!AD339</f>
        <v>0</v>
      </c>
      <c r="AD365" s="158">
        <f>(I_ACQUISTI!AE285/30)*I_ACQUISTI!AE339</f>
        <v>0</v>
      </c>
      <c r="AE365" s="158">
        <f>(I_ACQUISTI!AF285/30)*I_ACQUISTI!AF339</f>
        <v>0</v>
      </c>
      <c r="AF365" s="158">
        <f>(I_ACQUISTI!AG285/30)*I_ACQUISTI!AG339</f>
        <v>0</v>
      </c>
      <c r="AG365" s="158">
        <f>(I_ACQUISTI!AH285/30)*I_ACQUISTI!AH339</f>
        <v>0</v>
      </c>
      <c r="AH365" s="158">
        <f>(I_ACQUISTI!AI285/30)*I_ACQUISTI!AI339</f>
        <v>0</v>
      </c>
      <c r="AI365" s="158">
        <f>(I_ACQUISTI!AJ285/30)*I_ACQUISTI!AJ339</f>
        <v>0</v>
      </c>
      <c r="AJ365" s="158">
        <f>(I_ACQUISTI!AK285/30)*I_ACQUISTI!AK339</f>
        <v>0</v>
      </c>
      <c r="AK365" s="158">
        <f>(I_ACQUISTI!AL285/30)*I_ACQUISTI!AL339</f>
        <v>0</v>
      </c>
      <c r="AL365" s="158">
        <f>(I_ACQUISTI!AM285/30)*I_ACQUISTI!AM339</f>
        <v>0</v>
      </c>
      <c r="AM365" s="158">
        <f>(I_ACQUISTI!AN285/30)*I_ACQUISTI!AN339</f>
        <v>0</v>
      </c>
    </row>
    <row r="366" spans="3:39" x14ac:dyDescent="0.25">
      <c r="C366" s="28" t="str">
        <f t="shared" si="69"/>
        <v>Farmaco 40</v>
      </c>
      <c r="D366" s="158">
        <f>(I_ACQUISTI!E286/30)*I_ACQUISTI!E340</f>
        <v>0</v>
      </c>
      <c r="E366" s="158">
        <f>(I_ACQUISTI!F286/30)*I_ACQUISTI!F340</f>
        <v>0</v>
      </c>
      <c r="F366" s="158">
        <f>(I_ACQUISTI!G286/30)*I_ACQUISTI!G340</f>
        <v>0</v>
      </c>
      <c r="G366" s="158">
        <f>(I_ACQUISTI!H286/30)*I_ACQUISTI!H340</f>
        <v>0</v>
      </c>
      <c r="H366" s="158">
        <f>(I_ACQUISTI!I286/30)*I_ACQUISTI!I340</f>
        <v>0</v>
      </c>
      <c r="I366" s="158">
        <f>(I_ACQUISTI!J286/30)*I_ACQUISTI!J340</f>
        <v>0</v>
      </c>
      <c r="J366" s="158">
        <f>(I_ACQUISTI!K286/30)*I_ACQUISTI!K340</f>
        <v>0</v>
      </c>
      <c r="K366" s="158">
        <f>(I_ACQUISTI!L286/30)*I_ACQUISTI!L340</f>
        <v>0</v>
      </c>
      <c r="L366" s="158">
        <f>(I_ACQUISTI!M286/30)*I_ACQUISTI!M340</f>
        <v>0</v>
      </c>
      <c r="M366" s="158">
        <f>(I_ACQUISTI!N286/30)*I_ACQUISTI!N340</f>
        <v>0</v>
      </c>
      <c r="N366" s="158">
        <f>(I_ACQUISTI!O286/30)*I_ACQUISTI!O340</f>
        <v>0</v>
      </c>
      <c r="O366" s="158">
        <f>(I_ACQUISTI!P286/30)*I_ACQUISTI!P340</f>
        <v>0</v>
      </c>
      <c r="P366" s="158">
        <f>(I_ACQUISTI!Q286/30)*I_ACQUISTI!Q340</f>
        <v>0</v>
      </c>
      <c r="Q366" s="158">
        <f>(I_ACQUISTI!R286/30)*I_ACQUISTI!R340</f>
        <v>0</v>
      </c>
      <c r="R366" s="158">
        <f>(I_ACQUISTI!S286/30)*I_ACQUISTI!S340</f>
        <v>0</v>
      </c>
      <c r="S366" s="158">
        <f>(I_ACQUISTI!T286/30)*I_ACQUISTI!T340</f>
        <v>0</v>
      </c>
      <c r="T366" s="158">
        <f>(I_ACQUISTI!U286/30)*I_ACQUISTI!U340</f>
        <v>0</v>
      </c>
      <c r="U366" s="158">
        <f>(I_ACQUISTI!V286/30)*I_ACQUISTI!V340</f>
        <v>0</v>
      </c>
      <c r="V366" s="158">
        <f>(I_ACQUISTI!W286/30)*I_ACQUISTI!W340</f>
        <v>0</v>
      </c>
      <c r="W366" s="158">
        <f>(I_ACQUISTI!X286/30)*I_ACQUISTI!X340</f>
        <v>0</v>
      </c>
      <c r="X366" s="158">
        <f>(I_ACQUISTI!Y286/30)*I_ACQUISTI!Y340</f>
        <v>0</v>
      </c>
      <c r="Y366" s="158">
        <f>(I_ACQUISTI!Z286/30)*I_ACQUISTI!Z340</f>
        <v>0</v>
      </c>
      <c r="Z366" s="158">
        <f>(I_ACQUISTI!AA286/30)*I_ACQUISTI!AA340</f>
        <v>0</v>
      </c>
      <c r="AA366" s="158">
        <f>(I_ACQUISTI!AB286/30)*I_ACQUISTI!AB340</f>
        <v>0</v>
      </c>
      <c r="AB366" s="158">
        <f>(I_ACQUISTI!AC286/30)*I_ACQUISTI!AC340</f>
        <v>0</v>
      </c>
      <c r="AC366" s="158">
        <f>(I_ACQUISTI!AD286/30)*I_ACQUISTI!AD340</f>
        <v>0</v>
      </c>
      <c r="AD366" s="158">
        <f>(I_ACQUISTI!AE286/30)*I_ACQUISTI!AE340</f>
        <v>0</v>
      </c>
      <c r="AE366" s="158">
        <f>(I_ACQUISTI!AF286/30)*I_ACQUISTI!AF340</f>
        <v>0</v>
      </c>
      <c r="AF366" s="158">
        <f>(I_ACQUISTI!AG286/30)*I_ACQUISTI!AG340</f>
        <v>0</v>
      </c>
      <c r="AG366" s="158">
        <f>(I_ACQUISTI!AH286/30)*I_ACQUISTI!AH340</f>
        <v>0</v>
      </c>
      <c r="AH366" s="158">
        <f>(I_ACQUISTI!AI286/30)*I_ACQUISTI!AI340</f>
        <v>0</v>
      </c>
      <c r="AI366" s="158">
        <f>(I_ACQUISTI!AJ286/30)*I_ACQUISTI!AJ340</f>
        <v>0</v>
      </c>
      <c r="AJ366" s="158">
        <f>(I_ACQUISTI!AK286/30)*I_ACQUISTI!AK340</f>
        <v>0</v>
      </c>
      <c r="AK366" s="158">
        <f>(I_ACQUISTI!AL286/30)*I_ACQUISTI!AL340</f>
        <v>0</v>
      </c>
      <c r="AL366" s="158">
        <f>(I_ACQUISTI!AM286/30)*I_ACQUISTI!AM340</f>
        <v>0</v>
      </c>
      <c r="AM366" s="158">
        <f>(I_ACQUISTI!AN286/30)*I_ACQUISTI!AN340</f>
        <v>0</v>
      </c>
    </row>
    <row r="367" spans="3:39" x14ac:dyDescent="0.25">
      <c r="C367" s="28" t="str">
        <f t="shared" si="69"/>
        <v>Farmaco 41</v>
      </c>
      <c r="D367" s="158">
        <f>(I_ACQUISTI!E287/30)*I_ACQUISTI!E341</f>
        <v>0</v>
      </c>
      <c r="E367" s="158">
        <f>(I_ACQUISTI!F287/30)*I_ACQUISTI!F341</f>
        <v>0</v>
      </c>
      <c r="F367" s="158">
        <f>(I_ACQUISTI!G287/30)*I_ACQUISTI!G341</f>
        <v>0</v>
      </c>
      <c r="G367" s="158">
        <f>(I_ACQUISTI!H287/30)*I_ACQUISTI!H341</f>
        <v>0</v>
      </c>
      <c r="H367" s="158">
        <f>(I_ACQUISTI!I287/30)*I_ACQUISTI!I341</f>
        <v>0</v>
      </c>
      <c r="I367" s="158">
        <f>(I_ACQUISTI!J287/30)*I_ACQUISTI!J341</f>
        <v>0</v>
      </c>
      <c r="J367" s="158">
        <f>(I_ACQUISTI!K287/30)*I_ACQUISTI!K341</f>
        <v>0</v>
      </c>
      <c r="K367" s="158">
        <f>(I_ACQUISTI!L287/30)*I_ACQUISTI!L341</f>
        <v>0</v>
      </c>
      <c r="L367" s="158">
        <f>(I_ACQUISTI!M287/30)*I_ACQUISTI!M341</f>
        <v>0</v>
      </c>
      <c r="M367" s="158">
        <f>(I_ACQUISTI!N287/30)*I_ACQUISTI!N341</f>
        <v>0</v>
      </c>
      <c r="N367" s="158">
        <f>(I_ACQUISTI!O287/30)*I_ACQUISTI!O341</f>
        <v>0</v>
      </c>
      <c r="O367" s="158">
        <f>(I_ACQUISTI!P287/30)*I_ACQUISTI!P341</f>
        <v>0</v>
      </c>
      <c r="P367" s="158">
        <f>(I_ACQUISTI!Q287/30)*I_ACQUISTI!Q341</f>
        <v>0</v>
      </c>
      <c r="Q367" s="158">
        <f>(I_ACQUISTI!R287/30)*I_ACQUISTI!R341</f>
        <v>0</v>
      </c>
      <c r="R367" s="158">
        <f>(I_ACQUISTI!S287/30)*I_ACQUISTI!S341</f>
        <v>0</v>
      </c>
      <c r="S367" s="158">
        <f>(I_ACQUISTI!T287/30)*I_ACQUISTI!T341</f>
        <v>0</v>
      </c>
      <c r="T367" s="158">
        <f>(I_ACQUISTI!U287/30)*I_ACQUISTI!U341</f>
        <v>0</v>
      </c>
      <c r="U367" s="158">
        <f>(I_ACQUISTI!V287/30)*I_ACQUISTI!V341</f>
        <v>0</v>
      </c>
      <c r="V367" s="158">
        <f>(I_ACQUISTI!W287/30)*I_ACQUISTI!W341</f>
        <v>0</v>
      </c>
      <c r="W367" s="158">
        <f>(I_ACQUISTI!X287/30)*I_ACQUISTI!X341</f>
        <v>0</v>
      </c>
      <c r="X367" s="158">
        <f>(I_ACQUISTI!Y287/30)*I_ACQUISTI!Y341</f>
        <v>0</v>
      </c>
      <c r="Y367" s="158">
        <f>(I_ACQUISTI!Z287/30)*I_ACQUISTI!Z341</f>
        <v>0</v>
      </c>
      <c r="Z367" s="158">
        <f>(I_ACQUISTI!AA287/30)*I_ACQUISTI!AA341</f>
        <v>0</v>
      </c>
      <c r="AA367" s="158">
        <f>(I_ACQUISTI!AB287/30)*I_ACQUISTI!AB341</f>
        <v>0</v>
      </c>
      <c r="AB367" s="158">
        <f>(I_ACQUISTI!AC287/30)*I_ACQUISTI!AC341</f>
        <v>0</v>
      </c>
      <c r="AC367" s="158">
        <f>(I_ACQUISTI!AD287/30)*I_ACQUISTI!AD341</f>
        <v>0</v>
      </c>
      <c r="AD367" s="158">
        <f>(I_ACQUISTI!AE287/30)*I_ACQUISTI!AE341</f>
        <v>0</v>
      </c>
      <c r="AE367" s="158">
        <f>(I_ACQUISTI!AF287/30)*I_ACQUISTI!AF341</f>
        <v>0</v>
      </c>
      <c r="AF367" s="158">
        <f>(I_ACQUISTI!AG287/30)*I_ACQUISTI!AG341</f>
        <v>0</v>
      </c>
      <c r="AG367" s="158">
        <f>(I_ACQUISTI!AH287/30)*I_ACQUISTI!AH341</f>
        <v>0</v>
      </c>
      <c r="AH367" s="158">
        <f>(I_ACQUISTI!AI287/30)*I_ACQUISTI!AI341</f>
        <v>0</v>
      </c>
      <c r="AI367" s="158">
        <f>(I_ACQUISTI!AJ287/30)*I_ACQUISTI!AJ341</f>
        <v>0</v>
      </c>
      <c r="AJ367" s="158">
        <f>(I_ACQUISTI!AK287/30)*I_ACQUISTI!AK341</f>
        <v>0</v>
      </c>
      <c r="AK367" s="158">
        <f>(I_ACQUISTI!AL287/30)*I_ACQUISTI!AL341</f>
        <v>0</v>
      </c>
      <c r="AL367" s="158">
        <f>(I_ACQUISTI!AM287/30)*I_ACQUISTI!AM341</f>
        <v>0</v>
      </c>
      <c r="AM367" s="158">
        <f>(I_ACQUISTI!AN287/30)*I_ACQUISTI!AN341</f>
        <v>0</v>
      </c>
    </row>
    <row r="368" spans="3:39" x14ac:dyDescent="0.25">
      <c r="C368" s="28" t="str">
        <f t="shared" si="69"/>
        <v>Farmaco 42</v>
      </c>
      <c r="D368" s="158">
        <f>(I_ACQUISTI!E288/30)*I_ACQUISTI!E342</f>
        <v>0</v>
      </c>
      <c r="E368" s="158">
        <f>(I_ACQUISTI!F288/30)*I_ACQUISTI!F342</f>
        <v>0</v>
      </c>
      <c r="F368" s="158">
        <f>(I_ACQUISTI!G288/30)*I_ACQUISTI!G342</f>
        <v>0</v>
      </c>
      <c r="G368" s="158">
        <f>(I_ACQUISTI!H288/30)*I_ACQUISTI!H342</f>
        <v>0</v>
      </c>
      <c r="H368" s="158">
        <f>(I_ACQUISTI!I288/30)*I_ACQUISTI!I342</f>
        <v>0</v>
      </c>
      <c r="I368" s="158">
        <f>(I_ACQUISTI!J288/30)*I_ACQUISTI!J342</f>
        <v>0</v>
      </c>
      <c r="J368" s="158">
        <f>(I_ACQUISTI!K288/30)*I_ACQUISTI!K342</f>
        <v>0</v>
      </c>
      <c r="K368" s="158">
        <f>(I_ACQUISTI!L288/30)*I_ACQUISTI!L342</f>
        <v>0</v>
      </c>
      <c r="L368" s="158">
        <f>(I_ACQUISTI!M288/30)*I_ACQUISTI!M342</f>
        <v>0</v>
      </c>
      <c r="M368" s="158">
        <f>(I_ACQUISTI!N288/30)*I_ACQUISTI!N342</f>
        <v>0</v>
      </c>
      <c r="N368" s="158">
        <f>(I_ACQUISTI!O288/30)*I_ACQUISTI!O342</f>
        <v>0</v>
      </c>
      <c r="O368" s="158">
        <f>(I_ACQUISTI!P288/30)*I_ACQUISTI!P342</f>
        <v>0</v>
      </c>
      <c r="P368" s="158">
        <f>(I_ACQUISTI!Q288/30)*I_ACQUISTI!Q342</f>
        <v>0</v>
      </c>
      <c r="Q368" s="158">
        <f>(I_ACQUISTI!R288/30)*I_ACQUISTI!R342</f>
        <v>0</v>
      </c>
      <c r="R368" s="158">
        <f>(I_ACQUISTI!S288/30)*I_ACQUISTI!S342</f>
        <v>0</v>
      </c>
      <c r="S368" s="158">
        <f>(I_ACQUISTI!T288/30)*I_ACQUISTI!T342</f>
        <v>0</v>
      </c>
      <c r="T368" s="158">
        <f>(I_ACQUISTI!U288/30)*I_ACQUISTI!U342</f>
        <v>0</v>
      </c>
      <c r="U368" s="158">
        <f>(I_ACQUISTI!V288/30)*I_ACQUISTI!V342</f>
        <v>0</v>
      </c>
      <c r="V368" s="158">
        <f>(I_ACQUISTI!W288/30)*I_ACQUISTI!W342</f>
        <v>0</v>
      </c>
      <c r="W368" s="158">
        <f>(I_ACQUISTI!X288/30)*I_ACQUISTI!X342</f>
        <v>0</v>
      </c>
      <c r="X368" s="158">
        <f>(I_ACQUISTI!Y288/30)*I_ACQUISTI!Y342</f>
        <v>0</v>
      </c>
      <c r="Y368" s="158">
        <f>(I_ACQUISTI!Z288/30)*I_ACQUISTI!Z342</f>
        <v>0</v>
      </c>
      <c r="Z368" s="158">
        <f>(I_ACQUISTI!AA288/30)*I_ACQUISTI!AA342</f>
        <v>0</v>
      </c>
      <c r="AA368" s="158">
        <f>(I_ACQUISTI!AB288/30)*I_ACQUISTI!AB342</f>
        <v>0</v>
      </c>
      <c r="AB368" s="158">
        <f>(I_ACQUISTI!AC288/30)*I_ACQUISTI!AC342</f>
        <v>0</v>
      </c>
      <c r="AC368" s="158">
        <f>(I_ACQUISTI!AD288/30)*I_ACQUISTI!AD342</f>
        <v>0</v>
      </c>
      <c r="AD368" s="158">
        <f>(I_ACQUISTI!AE288/30)*I_ACQUISTI!AE342</f>
        <v>0</v>
      </c>
      <c r="AE368" s="158">
        <f>(I_ACQUISTI!AF288/30)*I_ACQUISTI!AF342</f>
        <v>0</v>
      </c>
      <c r="AF368" s="158">
        <f>(I_ACQUISTI!AG288/30)*I_ACQUISTI!AG342</f>
        <v>0</v>
      </c>
      <c r="AG368" s="158">
        <f>(I_ACQUISTI!AH288/30)*I_ACQUISTI!AH342</f>
        <v>0</v>
      </c>
      <c r="AH368" s="158">
        <f>(I_ACQUISTI!AI288/30)*I_ACQUISTI!AI342</f>
        <v>0</v>
      </c>
      <c r="AI368" s="158">
        <f>(I_ACQUISTI!AJ288/30)*I_ACQUISTI!AJ342</f>
        <v>0</v>
      </c>
      <c r="AJ368" s="158">
        <f>(I_ACQUISTI!AK288/30)*I_ACQUISTI!AK342</f>
        <v>0</v>
      </c>
      <c r="AK368" s="158">
        <f>(I_ACQUISTI!AL288/30)*I_ACQUISTI!AL342</f>
        <v>0</v>
      </c>
      <c r="AL368" s="158">
        <f>(I_ACQUISTI!AM288/30)*I_ACQUISTI!AM342</f>
        <v>0</v>
      </c>
      <c r="AM368" s="158">
        <f>(I_ACQUISTI!AN288/30)*I_ACQUISTI!AN342</f>
        <v>0</v>
      </c>
    </row>
    <row r="369" spans="3:39" x14ac:dyDescent="0.25">
      <c r="C369" s="28" t="str">
        <f t="shared" si="69"/>
        <v>Farmaco 43</v>
      </c>
      <c r="D369" s="158">
        <f>(I_ACQUISTI!E289/30)*I_ACQUISTI!E343</f>
        <v>0</v>
      </c>
      <c r="E369" s="158">
        <f>(I_ACQUISTI!F289/30)*I_ACQUISTI!F343</f>
        <v>0</v>
      </c>
      <c r="F369" s="158">
        <f>(I_ACQUISTI!G289/30)*I_ACQUISTI!G343</f>
        <v>0</v>
      </c>
      <c r="G369" s="158">
        <f>(I_ACQUISTI!H289/30)*I_ACQUISTI!H343</f>
        <v>0</v>
      </c>
      <c r="H369" s="158">
        <f>(I_ACQUISTI!I289/30)*I_ACQUISTI!I343</f>
        <v>0</v>
      </c>
      <c r="I369" s="158">
        <f>(I_ACQUISTI!J289/30)*I_ACQUISTI!J343</f>
        <v>0</v>
      </c>
      <c r="J369" s="158">
        <f>(I_ACQUISTI!K289/30)*I_ACQUISTI!K343</f>
        <v>0</v>
      </c>
      <c r="K369" s="158">
        <f>(I_ACQUISTI!L289/30)*I_ACQUISTI!L343</f>
        <v>0</v>
      </c>
      <c r="L369" s="158">
        <f>(I_ACQUISTI!M289/30)*I_ACQUISTI!M343</f>
        <v>0</v>
      </c>
      <c r="M369" s="158">
        <f>(I_ACQUISTI!N289/30)*I_ACQUISTI!N343</f>
        <v>0</v>
      </c>
      <c r="N369" s="158">
        <f>(I_ACQUISTI!O289/30)*I_ACQUISTI!O343</f>
        <v>0</v>
      </c>
      <c r="O369" s="158">
        <f>(I_ACQUISTI!P289/30)*I_ACQUISTI!P343</f>
        <v>0</v>
      </c>
      <c r="P369" s="158">
        <f>(I_ACQUISTI!Q289/30)*I_ACQUISTI!Q343</f>
        <v>0</v>
      </c>
      <c r="Q369" s="158">
        <f>(I_ACQUISTI!R289/30)*I_ACQUISTI!R343</f>
        <v>0</v>
      </c>
      <c r="R369" s="158">
        <f>(I_ACQUISTI!S289/30)*I_ACQUISTI!S343</f>
        <v>0</v>
      </c>
      <c r="S369" s="158">
        <f>(I_ACQUISTI!T289/30)*I_ACQUISTI!T343</f>
        <v>0</v>
      </c>
      <c r="T369" s="158">
        <f>(I_ACQUISTI!U289/30)*I_ACQUISTI!U343</f>
        <v>0</v>
      </c>
      <c r="U369" s="158">
        <f>(I_ACQUISTI!V289/30)*I_ACQUISTI!V343</f>
        <v>0</v>
      </c>
      <c r="V369" s="158">
        <f>(I_ACQUISTI!W289/30)*I_ACQUISTI!W343</f>
        <v>0</v>
      </c>
      <c r="W369" s="158">
        <f>(I_ACQUISTI!X289/30)*I_ACQUISTI!X343</f>
        <v>0</v>
      </c>
      <c r="X369" s="158">
        <f>(I_ACQUISTI!Y289/30)*I_ACQUISTI!Y343</f>
        <v>0</v>
      </c>
      <c r="Y369" s="158">
        <f>(I_ACQUISTI!Z289/30)*I_ACQUISTI!Z343</f>
        <v>0</v>
      </c>
      <c r="Z369" s="158">
        <f>(I_ACQUISTI!AA289/30)*I_ACQUISTI!AA343</f>
        <v>0</v>
      </c>
      <c r="AA369" s="158">
        <f>(I_ACQUISTI!AB289/30)*I_ACQUISTI!AB343</f>
        <v>0</v>
      </c>
      <c r="AB369" s="158">
        <f>(I_ACQUISTI!AC289/30)*I_ACQUISTI!AC343</f>
        <v>0</v>
      </c>
      <c r="AC369" s="158">
        <f>(I_ACQUISTI!AD289/30)*I_ACQUISTI!AD343</f>
        <v>0</v>
      </c>
      <c r="AD369" s="158">
        <f>(I_ACQUISTI!AE289/30)*I_ACQUISTI!AE343</f>
        <v>0</v>
      </c>
      <c r="AE369" s="158">
        <f>(I_ACQUISTI!AF289/30)*I_ACQUISTI!AF343</f>
        <v>0</v>
      </c>
      <c r="AF369" s="158">
        <f>(I_ACQUISTI!AG289/30)*I_ACQUISTI!AG343</f>
        <v>0</v>
      </c>
      <c r="AG369" s="158">
        <f>(I_ACQUISTI!AH289/30)*I_ACQUISTI!AH343</f>
        <v>0</v>
      </c>
      <c r="AH369" s="158">
        <f>(I_ACQUISTI!AI289/30)*I_ACQUISTI!AI343</f>
        <v>0</v>
      </c>
      <c r="AI369" s="158">
        <f>(I_ACQUISTI!AJ289/30)*I_ACQUISTI!AJ343</f>
        <v>0</v>
      </c>
      <c r="AJ369" s="158">
        <f>(I_ACQUISTI!AK289/30)*I_ACQUISTI!AK343</f>
        <v>0</v>
      </c>
      <c r="AK369" s="158">
        <f>(I_ACQUISTI!AL289/30)*I_ACQUISTI!AL343</f>
        <v>0</v>
      </c>
      <c r="AL369" s="158">
        <f>(I_ACQUISTI!AM289/30)*I_ACQUISTI!AM343</f>
        <v>0</v>
      </c>
      <c r="AM369" s="158">
        <f>(I_ACQUISTI!AN289/30)*I_ACQUISTI!AN343</f>
        <v>0</v>
      </c>
    </row>
    <row r="370" spans="3:39" x14ac:dyDescent="0.25">
      <c r="C370" s="28" t="str">
        <f t="shared" si="69"/>
        <v>Farmaco 44</v>
      </c>
      <c r="D370" s="158">
        <f>(I_ACQUISTI!E290/30)*I_ACQUISTI!E344</f>
        <v>0</v>
      </c>
      <c r="E370" s="158">
        <f>(I_ACQUISTI!F290/30)*I_ACQUISTI!F344</f>
        <v>0</v>
      </c>
      <c r="F370" s="158">
        <f>(I_ACQUISTI!G290/30)*I_ACQUISTI!G344</f>
        <v>0</v>
      </c>
      <c r="G370" s="158">
        <f>(I_ACQUISTI!H290/30)*I_ACQUISTI!H344</f>
        <v>0</v>
      </c>
      <c r="H370" s="158">
        <f>(I_ACQUISTI!I290/30)*I_ACQUISTI!I344</f>
        <v>0</v>
      </c>
      <c r="I370" s="158">
        <f>(I_ACQUISTI!J290/30)*I_ACQUISTI!J344</f>
        <v>0</v>
      </c>
      <c r="J370" s="158">
        <f>(I_ACQUISTI!K290/30)*I_ACQUISTI!K344</f>
        <v>0</v>
      </c>
      <c r="K370" s="158">
        <f>(I_ACQUISTI!L290/30)*I_ACQUISTI!L344</f>
        <v>0</v>
      </c>
      <c r="L370" s="158">
        <f>(I_ACQUISTI!M290/30)*I_ACQUISTI!M344</f>
        <v>0</v>
      </c>
      <c r="M370" s="158">
        <f>(I_ACQUISTI!N290/30)*I_ACQUISTI!N344</f>
        <v>0</v>
      </c>
      <c r="N370" s="158">
        <f>(I_ACQUISTI!O290/30)*I_ACQUISTI!O344</f>
        <v>0</v>
      </c>
      <c r="O370" s="158">
        <f>(I_ACQUISTI!P290/30)*I_ACQUISTI!P344</f>
        <v>0</v>
      </c>
      <c r="P370" s="158">
        <f>(I_ACQUISTI!Q290/30)*I_ACQUISTI!Q344</f>
        <v>0</v>
      </c>
      <c r="Q370" s="158">
        <f>(I_ACQUISTI!R290/30)*I_ACQUISTI!R344</f>
        <v>0</v>
      </c>
      <c r="R370" s="158">
        <f>(I_ACQUISTI!S290/30)*I_ACQUISTI!S344</f>
        <v>0</v>
      </c>
      <c r="S370" s="158">
        <f>(I_ACQUISTI!T290/30)*I_ACQUISTI!T344</f>
        <v>0</v>
      </c>
      <c r="T370" s="158">
        <f>(I_ACQUISTI!U290/30)*I_ACQUISTI!U344</f>
        <v>0</v>
      </c>
      <c r="U370" s="158">
        <f>(I_ACQUISTI!V290/30)*I_ACQUISTI!V344</f>
        <v>0</v>
      </c>
      <c r="V370" s="158">
        <f>(I_ACQUISTI!W290/30)*I_ACQUISTI!W344</f>
        <v>0</v>
      </c>
      <c r="W370" s="158">
        <f>(I_ACQUISTI!X290/30)*I_ACQUISTI!X344</f>
        <v>0</v>
      </c>
      <c r="X370" s="158">
        <f>(I_ACQUISTI!Y290/30)*I_ACQUISTI!Y344</f>
        <v>0</v>
      </c>
      <c r="Y370" s="158">
        <f>(I_ACQUISTI!Z290/30)*I_ACQUISTI!Z344</f>
        <v>0</v>
      </c>
      <c r="Z370" s="158">
        <f>(I_ACQUISTI!AA290/30)*I_ACQUISTI!AA344</f>
        <v>0</v>
      </c>
      <c r="AA370" s="158">
        <f>(I_ACQUISTI!AB290/30)*I_ACQUISTI!AB344</f>
        <v>0</v>
      </c>
      <c r="AB370" s="158">
        <f>(I_ACQUISTI!AC290/30)*I_ACQUISTI!AC344</f>
        <v>0</v>
      </c>
      <c r="AC370" s="158">
        <f>(I_ACQUISTI!AD290/30)*I_ACQUISTI!AD344</f>
        <v>0</v>
      </c>
      <c r="AD370" s="158">
        <f>(I_ACQUISTI!AE290/30)*I_ACQUISTI!AE344</f>
        <v>0</v>
      </c>
      <c r="AE370" s="158">
        <f>(I_ACQUISTI!AF290/30)*I_ACQUISTI!AF344</f>
        <v>0</v>
      </c>
      <c r="AF370" s="158">
        <f>(I_ACQUISTI!AG290/30)*I_ACQUISTI!AG344</f>
        <v>0</v>
      </c>
      <c r="AG370" s="158">
        <f>(I_ACQUISTI!AH290/30)*I_ACQUISTI!AH344</f>
        <v>0</v>
      </c>
      <c r="AH370" s="158">
        <f>(I_ACQUISTI!AI290/30)*I_ACQUISTI!AI344</f>
        <v>0</v>
      </c>
      <c r="AI370" s="158">
        <f>(I_ACQUISTI!AJ290/30)*I_ACQUISTI!AJ344</f>
        <v>0</v>
      </c>
      <c r="AJ370" s="158">
        <f>(I_ACQUISTI!AK290/30)*I_ACQUISTI!AK344</f>
        <v>0</v>
      </c>
      <c r="AK370" s="158">
        <f>(I_ACQUISTI!AL290/30)*I_ACQUISTI!AL344</f>
        <v>0</v>
      </c>
      <c r="AL370" s="158">
        <f>(I_ACQUISTI!AM290/30)*I_ACQUISTI!AM344</f>
        <v>0</v>
      </c>
      <c r="AM370" s="158">
        <f>(I_ACQUISTI!AN290/30)*I_ACQUISTI!AN344</f>
        <v>0</v>
      </c>
    </row>
    <row r="371" spans="3:39" x14ac:dyDescent="0.25">
      <c r="C371" s="28" t="str">
        <f t="shared" si="69"/>
        <v>Farmaco 45</v>
      </c>
      <c r="D371" s="158">
        <f>(I_ACQUISTI!E291/30)*I_ACQUISTI!E345</f>
        <v>0</v>
      </c>
      <c r="E371" s="158">
        <f>(I_ACQUISTI!F291/30)*I_ACQUISTI!F345</f>
        <v>0</v>
      </c>
      <c r="F371" s="158">
        <f>(I_ACQUISTI!G291/30)*I_ACQUISTI!G345</f>
        <v>0</v>
      </c>
      <c r="G371" s="158">
        <f>(I_ACQUISTI!H291/30)*I_ACQUISTI!H345</f>
        <v>0</v>
      </c>
      <c r="H371" s="158">
        <f>(I_ACQUISTI!I291/30)*I_ACQUISTI!I345</f>
        <v>0</v>
      </c>
      <c r="I371" s="158">
        <f>(I_ACQUISTI!J291/30)*I_ACQUISTI!J345</f>
        <v>0</v>
      </c>
      <c r="J371" s="158">
        <f>(I_ACQUISTI!K291/30)*I_ACQUISTI!K345</f>
        <v>0</v>
      </c>
      <c r="K371" s="158">
        <f>(I_ACQUISTI!L291/30)*I_ACQUISTI!L345</f>
        <v>0</v>
      </c>
      <c r="L371" s="158">
        <f>(I_ACQUISTI!M291/30)*I_ACQUISTI!M345</f>
        <v>0</v>
      </c>
      <c r="M371" s="158">
        <f>(I_ACQUISTI!N291/30)*I_ACQUISTI!N345</f>
        <v>0</v>
      </c>
      <c r="N371" s="158">
        <f>(I_ACQUISTI!O291/30)*I_ACQUISTI!O345</f>
        <v>0</v>
      </c>
      <c r="O371" s="158">
        <f>(I_ACQUISTI!P291/30)*I_ACQUISTI!P345</f>
        <v>0</v>
      </c>
      <c r="P371" s="158">
        <f>(I_ACQUISTI!Q291/30)*I_ACQUISTI!Q345</f>
        <v>0</v>
      </c>
      <c r="Q371" s="158">
        <f>(I_ACQUISTI!R291/30)*I_ACQUISTI!R345</f>
        <v>0</v>
      </c>
      <c r="R371" s="158">
        <f>(I_ACQUISTI!S291/30)*I_ACQUISTI!S345</f>
        <v>0</v>
      </c>
      <c r="S371" s="158">
        <f>(I_ACQUISTI!T291/30)*I_ACQUISTI!T345</f>
        <v>0</v>
      </c>
      <c r="T371" s="158">
        <f>(I_ACQUISTI!U291/30)*I_ACQUISTI!U345</f>
        <v>0</v>
      </c>
      <c r="U371" s="158">
        <f>(I_ACQUISTI!V291/30)*I_ACQUISTI!V345</f>
        <v>0</v>
      </c>
      <c r="V371" s="158">
        <f>(I_ACQUISTI!W291/30)*I_ACQUISTI!W345</f>
        <v>0</v>
      </c>
      <c r="W371" s="158">
        <f>(I_ACQUISTI!X291/30)*I_ACQUISTI!X345</f>
        <v>0</v>
      </c>
      <c r="X371" s="158">
        <f>(I_ACQUISTI!Y291/30)*I_ACQUISTI!Y345</f>
        <v>0</v>
      </c>
      <c r="Y371" s="158">
        <f>(I_ACQUISTI!Z291/30)*I_ACQUISTI!Z345</f>
        <v>0</v>
      </c>
      <c r="Z371" s="158">
        <f>(I_ACQUISTI!AA291/30)*I_ACQUISTI!AA345</f>
        <v>0</v>
      </c>
      <c r="AA371" s="158">
        <f>(I_ACQUISTI!AB291/30)*I_ACQUISTI!AB345</f>
        <v>0</v>
      </c>
      <c r="AB371" s="158">
        <f>(I_ACQUISTI!AC291/30)*I_ACQUISTI!AC345</f>
        <v>0</v>
      </c>
      <c r="AC371" s="158">
        <f>(I_ACQUISTI!AD291/30)*I_ACQUISTI!AD345</f>
        <v>0</v>
      </c>
      <c r="AD371" s="158">
        <f>(I_ACQUISTI!AE291/30)*I_ACQUISTI!AE345</f>
        <v>0</v>
      </c>
      <c r="AE371" s="158">
        <f>(I_ACQUISTI!AF291/30)*I_ACQUISTI!AF345</f>
        <v>0</v>
      </c>
      <c r="AF371" s="158">
        <f>(I_ACQUISTI!AG291/30)*I_ACQUISTI!AG345</f>
        <v>0</v>
      </c>
      <c r="AG371" s="158">
        <f>(I_ACQUISTI!AH291/30)*I_ACQUISTI!AH345</f>
        <v>0</v>
      </c>
      <c r="AH371" s="158">
        <f>(I_ACQUISTI!AI291/30)*I_ACQUISTI!AI345</f>
        <v>0</v>
      </c>
      <c r="AI371" s="158">
        <f>(I_ACQUISTI!AJ291/30)*I_ACQUISTI!AJ345</f>
        <v>0</v>
      </c>
      <c r="AJ371" s="158">
        <f>(I_ACQUISTI!AK291/30)*I_ACQUISTI!AK345</f>
        <v>0</v>
      </c>
      <c r="AK371" s="158">
        <f>(I_ACQUISTI!AL291/30)*I_ACQUISTI!AL345</f>
        <v>0</v>
      </c>
      <c r="AL371" s="158">
        <f>(I_ACQUISTI!AM291/30)*I_ACQUISTI!AM345</f>
        <v>0</v>
      </c>
      <c r="AM371" s="158">
        <f>(I_ACQUISTI!AN291/30)*I_ACQUISTI!AN345</f>
        <v>0</v>
      </c>
    </row>
    <row r="372" spans="3:39" x14ac:dyDescent="0.25">
      <c r="C372" s="28" t="str">
        <f t="shared" si="69"/>
        <v>Farmaco 46</v>
      </c>
      <c r="D372" s="158">
        <f>(I_ACQUISTI!E292/30)*I_ACQUISTI!E346</f>
        <v>0</v>
      </c>
      <c r="E372" s="158">
        <f>(I_ACQUISTI!F292/30)*I_ACQUISTI!F346</f>
        <v>0</v>
      </c>
      <c r="F372" s="158">
        <f>(I_ACQUISTI!G292/30)*I_ACQUISTI!G346</f>
        <v>0</v>
      </c>
      <c r="G372" s="158">
        <f>(I_ACQUISTI!H292/30)*I_ACQUISTI!H346</f>
        <v>0</v>
      </c>
      <c r="H372" s="158">
        <f>(I_ACQUISTI!I292/30)*I_ACQUISTI!I346</f>
        <v>0</v>
      </c>
      <c r="I372" s="158">
        <f>(I_ACQUISTI!J292/30)*I_ACQUISTI!J346</f>
        <v>0</v>
      </c>
      <c r="J372" s="158">
        <f>(I_ACQUISTI!K292/30)*I_ACQUISTI!K346</f>
        <v>0</v>
      </c>
      <c r="K372" s="158">
        <f>(I_ACQUISTI!L292/30)*I_ACQUISTI!L346</f>
        <v>0</v>
      </c>
      <c r="L372" s="158">
        <f>(I_ACQUISTI!M292/30)*I_ACQUISTI!M346</f>
        <v>0</v>
      </c>
      <c r="M372" s="158">
        <f>(I_ACQUISTI!N292/30)*I_ACQUISTI!N346</f>
        <v>0</v>
      </c>
      <c r="N372" s="158">
        <f>(I_ACQUISTI!O292/30)*I_ACQUISTI!O346</f>
        <v>0</v>
      </c>
      <c r="O372" s="158">
        <f>(I_ACQUISTI!P292/30)*I_ACQUISTI!P346</f>
        <v>0</v>
      </c>
      <c r="P372" s="158">
        <f>(I_ACQUISTI!Q292/30)*I_ACQUISTI!Q346</f>
        <v>0</v>
      </c>
      <c r="Q372" s="158">
        <f>(I_ACQUISTI!R292/30)*I_ACQUISTI!R346</f>
        <v>0</v>
      </c>
      <c r="R372" s="158">
        <f>(I_ACQUISTI!S292/30)*I_ACQUISTI!S346</f>
        <v>0</v>
      </c>
      <c r="S372" s="158">
        <f>(I_ACQUISTI!T292/30)*I_ACQUISTI!T346</f>
        <v>0</v>
      </c>
      <c r="T372" s="158">
        <f>(I_ACQUISTI!U292/30)*I_ACQUISTI!U346</f>
        <v>0</v>
      </c>
      <c r="U372" s="158">
        <f>(I_ACQUISTI!V292/30)*I_ACQUISTI!V346</f>
        <v>0</v>
      </c>
      <c r="V372" s="158">
        <f>(I_ACQUISTI!W292/30)*I_ACQUISTI!W346</f>
        <v>0</v>
      </c>
      <c r="W372" s="158">
        <f>(I_ACQUISTI!X292/30)*I_ACQUISTI!X346</f>
        <v>0</v>
      </c>
      <c r="X372" s="158">
        <f>(I_ACQUISTI!Y292/30)*I_ACQUISTI!Y346</f>
        <v>0</v>
      </c>
      <c r="Y372" s="158">
        <f>(I_ACQUISTI!Z292/30)*I_ACQUISTI!Z346</f>
        <v>0</v>
      </c>
      <c r="Z372" s="158">
        <f>(I_ACQUISTI!AA292/30)*I_ACQUISTI!AA346</f>
        <v>0</v>
      </c>
      <c r="AA372" s="158">
        <f>(I_ACQUISTI!AB292/30)*I_ACQUISTI!AB346</f>
        <v>0</v>
      </c>
      <c r="AB372" s="158">
        <f>(I_ACQUISTI!AC292/30)*I_ACQUISTI!AC346</f>
        <v>0</v>
      </c>
      <c r="AC372" s="158">
        <f>(I_ACQUISTI!AD292/30)*I_ACQUISTI!AD346</f>
        <v>0</v>
      </c>
      <c r="AD372" s="158">
        <f>(I_ACQUISTI!AE292/30)*I_ACQUISTI!AE346</f>
        <v>0</v>
      </c>
      <c r="AE372" s="158">
        <f>(I_ACQUISTI!AF292/30)*I_ACQUISTI!AF346</f>
        <v>0</v>
      </c>
      <c r="AF372" s="158">
        <f>(I_ACQUISTI!AG292/30)*I_ACQUISTI!AG346</f>
        <v>0</v>
      </c>
      <c r="AG372" s="158">
        <f>(I_ACQUISTI!AH292/30)*I_ACQUISTI!AH346</f>
        <v>0</v>
      </c>
      <c r="AH372" s="158">
        <f>(I_ACQUISTI!AI292/30)*I_ACQUISTI!AI346</f>
        <v>0</v>
      </c>
      <c r="AI372" s="158">
        <f>(I_ACQUISTI!AJ292/30)*I_ACQUISTI!AJ346</f>
        <v>0</v>
      </c>
      <c r="AJ372" s="158">
        <f>(I_ACQUISTI!AK292/30)*I_ACQUISTI!AK346</f>
        <v>0</v>
      </c>
      <c r="AK372" s="158">
        <f>(I_ACQUISTI!AL292/30)*I_ACQUISTI!AL346</f>
        <v>0</v>
      </c>
      <c r="AL372" s="158">
        <f>(I_ACQUISTI!AM292/30)*I_ACQUISTI!AM346</f>
        <v>0</v>
      </c>
      <c r="AM372" s="158">
        <f>(I_ACQUISTI!AN292/30)*I_ACQUISTI!AN346</f>
        <v>0</v>
      </c>
    </row>
    <row r="373" spans="3:39" x14ac:dyDescent="0.25">
      <c r="C373" s="28" t="str">
        <f t="shared" si="69"/>
        <v>Farmaco 47</v>
      </c>
      <c r="D373" s="158">
        <f>(I_ACQUISTI!E293/30)*I_ACQUISTI!E347</f>
        <v>0</v>
      </c>
      <c r="E373" s="158">
        <f>(I_ACQUISTI!F293/30)*I_ACQUISTI!F347</f>
        <v>0</v>
      </c>
      <c r="F373" s="158">
        <f>(I_ACQUISTI!G293/30)*I_ACQUISTI!G347</f>
        <v>0</v>
      </c>
      <c r="G373" s="158">
        <f>(I_ACQUISTI!H293/30)*I_ACQUISTI!H347</f>
        <v>0</v>
      </c>
      <c r="H373" s="158">
        <f>(I_ACQUISTI!I293/30)*I_ACQUISTI!I347</f>
        <v>0</v>
      </c>
      <c r="I373" s="158">
        <f>(I_ACQUISTI!J293/30)*I_ACQUISTI!J347</f>
        <v>0</v>
      </c>
      <c r="J373" s="158">
        <f>(I_ACQUISTI!K293/30)*I_ACQUISTI!K347</f>
        <v>0</v>
      </c>
      <c r="K373" s="158">
        <f>(I_ACQUISTI!L293/30)*I_ACQUISTI!L347</f>
        <v>0</v>
      </c>
      <c r="L373" s="158">
        <f>(I_ACQUISTI!M293/30)*I_ACQUISTI!M347</f>
        <v>0</v>
      </c>
      <c r="M373" s="158">
        <f>(I_ACQUISTI!N293/30)*I_ACQUISTI!N347</f>
        <v>0</v>
      </c>
      <c r="N373" s="158">
        <f>(I_ACQUISTI!O293/30)*I_ACQUISTI!O347</f>
        <v>0</v>
      </c>
      <c r="O373" s="158">
        <f>(I_ACQUISTI!P293/30)*I_ACQUISTI!P347</f>
        <v>0</v>
      </c>
      <c r="P373" s="158">
        <f>(I_ACQUISTI!Q293/30)*I_ACQUISTI!Q347</f>
        <v>0</v>
      </c>
      <c r="Q373" s="158">
        <f>(I_ACQUISTI!R293/30)*I_ACQUISTI!R347</f>
        <v>0</v>
      </c>
      <c r="R373" s="158">
        <f>(I_ACQUISTI!S293/30)*I_ACQUISTI!S347</f>
        <v>0</v>
      </c>
      <c r="S373" s="158">
        <f>(I_ACQUISTI!T293/30)*I_ACQUISTI!T347</f>
        <v>0</v>
      </c>
      <c r="T373" s="158">
        <f>(I_ACQUISTI!U293/30)*I_ACQUISTI!U347</f>
        <v>0</v>
      </c>
      <c r="U373" s="158">
        <f>(I_ACQUISTI!V293/30)*I_ACQUISTI!V347</f>
        <v>0</v>
      </c>
      <c r="V373" s="158">
        <f>(I_ACQUISTI!W293/30)*I_ACQUISTI!W347</f>
        <v>0</v>
      </c>
      <c r="W373" s="158">
        <f>(I_ACQUISTI!X293/30)*I_ACQUISTI!X347</f>
        <v>0</v>
      </c>
      <c r="X373" s="158">
        <f>(I_ACQUISTI!Y293/30)*I_ACQUISTI!Y347</f>
        <v>0</v>
      </c>
      <c r="Y373" s="158">
        <f>(I_ACQUISTI!Z293/30)*I_ACQUISTI!Z347</f>
        <v>0</v>
      </c>
      <c r="Z373" s="158">
        <f>(I_ACQUISTI!AA293/30)*I_ACQUISTI!AA347</f>
        <v>0</v>
      </c>
      <c r="AA373" s="158">
        <f>(I_ACQUISTI!AB293/30)*I_ACQUISTI!AB347</f>
        <v>0</v>
      </c>
      <c r="AB373" s="158">
        <f>(I_ACQUISTI!AC293/30)*I_ACQUISTI!AC347</f>
        <v>0</v>
      </c>
      <c r="AC373" s="158">
        <f>(I_ACQUISTI!AD293/30)*I_ACQUISTI!AD347</f>
        <v>0</v>
      </c>
      <c r="AD373" s="158">
        <f>(I_ACQUISTI!AE293/30)*I_ACQUISTI!AE347</f>
        <v>0</v>
      </c>
      <c r="AE373" s="158">
        <f>(I_ACQUISTI!AF293/30)*I_ACQUISTI!AF347</f>
        <v>0</v>
      </c>
      <c r="AF373" s="158">
        <f>(I_ACQUISTI!AG293/30)*I_ACQUISTI!AG347</f>
        <v>0</v>
      </c>
      <c r="AG373" s="158">
        <f>(I_ACQUISTI!AH293/30)*I_ACQUISTI!AH347</f>
        <v>0</v>
      </c>
      <c r="AH373" s="158">
        <f>(I_ACQUISTI!AI293/30)*I_ACQUISTI!AI347</f>
        <v>0</v>
      </c>
      <c r="AI373" s="158">
        <f>(I_ACQUISTI!AJ293/30)*I_ACQUISTI!AJ347</f>
        <v>0</v>
      </c>
      <c r="AJ373" s="158">
        <f>(I_ACQUISTI!AK293/30)*I_ACQUISTI!AK347</f>
        <v>0</v>
      </c>
      <c r="AK373" s="158">
        <f>(I_ACQUISTI!AL293/30)*I_ACQUISTI!AL347</f>
        <v>0</v>
      </c>
      <c r="AL373" s="158">
        <f>(I_ACQUISTI!AM293/30)*I_ACQUISTI!AM347</f>
        <v>0</v>
      </c>
      <c r="AM373" s="158">
        <f>(I_ACQUISTI!AN293/30)*I_ACQUISTI!AN347</f>
        <v>0</v>
      </c>
    </row>
    <row r="374" spans="3:39" x14ac:dyDescent="0.25">
      <c r="C374" s="28" t="str">
        <f t="shared" si="69"/>
        <v>Farmaco 48</v>
      </c>
      <c r="D374" s="158">
        <f>(I_ACQUISTI!E294/30)*I_ACQUISTI!E348</f>
        <v>0</v>
      </c>
      <c r="E374" s="158">
        <f>(I_ACQUISTI!F294/30)*I_ACQUISTI!F348</f>
        <v>0</v>
      </c>
      <c r="F374" s="158">
        <f>(I_ACQUISTI!G294/30)*I_ACQUISTI!G348</f>
        <v>0</v>
      </c>
      <c r="G374" s="158">
        <f>(I_ACQUISTI!H294/30)*I_ACQUISTI!H348</f>
        <v>0</v>
      </c>
      <c r="H374" s="158">
        <f>(I_ACQUISTI!I294/30)*I_ACQUISTI!I348</f>
        <v>0</v>
      </c>
      <c r="I374" s="158">
        <f>(I_ACQUISTI!J294/30)*I_ACQUISTI!J348</f>
        <v>0</v>
      </c>
      <c r="J374" s="158">
        <f>(I_ACQUISTI!K294/30)*I_ACQUISTI!K348</f>
        <v>0</v>
      </c>
      <c r="K374" s="158">
        <f>(I_ACQUISTI!L294/30)*I_ACQUISTI!L348</f>
        <v>0</v>
      </c>
      <c r="L374" s="158">
        <f>(I_ACQUISTI!M294/30)*I_ACQUISTI!M348</f>
        <v>0</v>
      </c>
      <c r="M374" s="158">
        <f>(I_ACQUISTI!N294/30)*I_ACQUISTI!N348</f>
        <v>0</v>
      </c>
      <c r="N374" s="158">
        <f>(I_ACQUISTI!O294/30)*I_ACQUISTI!O348</f>
        <v>0</v>
      </c>
      <c r="O374" s="158">
        <f>(I_ACQUISTI!P294/30)*I_ACQUISTI!P348</f>
        <v>0</v>
      </c>
      <c r="P374" s="158">
        <f>(I_ACQUISTI!Q294/30)*I_ACQUISTI!Q348</f>
        <v>0</v>
      </c>
      <c r="Q374" s="158">
        <f>(I_ACQUISTI!R294/30)*I_ACQUISTI!R348</f>
        <v>0</v>
      </c>
      <c r="R374" s="158">
        <f>(I_ACQUISTI!S294/30)*I_ACQUISTI!S348</f>
        <v>0</v>
      </c>
      <c r="S374" s="158">
        <f>(I_ACQUISTI!T294/30)*I_ACQUISTI!T348</f>
        <v>0</v>
      </c>
      <c r="T374" s="158">
        <f>(I_ACQUISTI!U294/30)*I_ACQUISTI!U348</f>
        <v>0</v>
      </c>
      <c r="U374" s="158">
        <f>(I_ACQUISTI!V294/30)*I_ACQUISTI!V348</f>
        <v>0</v>
      </c>
      <c r="V374" s="158">
        <f>(I_ACQUISTI!W294/30)*I_ACQUISTI!W348</f>
        <v>0</v>
      </c>
      <c r="W374" s="158">
        <f>(I_ACQUISTI!X294/30)*I_ACQUISTI!X348</f>
        <v>0</v>
      </c>
      <c r="X374" s="158">
        <f>(I_ACQUISTI!Y294/30)*I_ACQUISTI!Y348</f>
        <v>0</v>
      </c>
      <c r="Y374" s="158">
        <f>(I_ACQUISTI!Z294/30)*I_ACQUISTI!Z348</f>
        <v>0</v>
      </c>
      <c r="Z374" s="158">
        <f>(I_ACQUISTI!AA294/30)*I_ACQUISTI!AA348</f>
        <v>0</v>
      </c>
      <c r="AA374" s="158">
        <f>(I_ACQUISTI!AB294/30)*I_ACQUISTI!AB348</f>
        <v>0</v>
      </c>
      <c r="AB374" s="158">
        <f>(I_ACQUISTI!AC294/30)*I_ACQUISTI!AC348</f>
        <v>0</v>
      </c>
      <c r="AC374" s="158">
        <f>(I_ACQUISTI!AD294/30)*I_ACQUISTI!AD348</f>
        <v>0</v>
      </c>
      <c r="AD374" s="158">
        <f>(I_ACQUISTI!AE294/30)*I_ACQUISTI!AE348</f>
        <v>0</v>
      </c>
      <c r="AE374" s="158">
        <f>(I_ACQUISTI!AF294/30)*I_ACQUISTI!AF348</f>
        <v>0</v>
      </c>
      <c r="AF374" s="158">
        <f>(I_ACQUISTI!AG294/30)*I_ACQUISTI!AG348</f>
        <v>0</v>
      </c>
      <c r="AG374" s="158">
        <f>(I_ACQUISTI!AH294/30)*I_ACQUISTI!AH348</f>
        <v>0</v>
      </c>
      <c r="AH374" s="158">
        <f>(I_ACQUISTI!AI294/30)*I_ACQUISTI!AI348</f>
        <v>0</v>
      </c>
      <c r="AI374" s="158">
        <f>(I_ACQUISTI!AJ294/30)*I_ACQUISTI!AJ348</f>
        <v>0</v>
      </c>
      <c r="AJ374" s="158">
        <f>(I_ACQUISTI!AK294/30)*I_ACQUISTI!AK348</f>
        <v>0</v>
      </c>
      <c r="AK374" s="158">
        <f>(I_ACQUISTI!AL294/30)*I_ACQUISTI!AL348</f>
        <v>0</v>
      </c>
      <c r="AL374" s="158">
        <f>(I_ACQUISTI!AM294/30)*I_ACQUISTI!AM348</f>
        <v>0</v>
      </c>
      <c r="AM374" s="158">
        <f>(I_ACQUISTI!AN294/30)*I_ACQUISTI!AN348</f>
        <v>0</v>
      </c>
    </row>
    <row r="375" spans="3:39" x14ac:dyDescent="0.25">
      <c r="C375" s="28" t="str">
        <f t="shared" si="69"/>
        <v>Farmaco 49</v>
      </c>
      <c r="D375" s="158">
        <f>(I_ACQUISTI!E295/30)*I_ACQUISTI!E349</f>
        <v>0</v>
      </c>
      <c r="E375" s="158">
        <f>(I_ACQUISTI!F295/30)*I_ACQUISTI!F349</f>
        <v>0</v>
      </c>
      <c r="F375" s="158">
        <f>(I_ACQUISTI!G295/30)*I_ACQUISTI!G349</f>
        <v>0</v>
      </c>
      <c r="G375" s="158">
        <f>(I_ACQUISTI!H295/30)*I_ACQUISTI!H349</f>
        <v>0</v>
      </c>
      <c r="H375" s="158">
        <f>(I_ACQUISTI!I295/30)*I_ACQUISTI!I349</f>
        <v>0</v>
      </c>
      <c r="I375" s="158">
        <f>(I_ACQUISTI!J295/30)*I_ACQUISTI!J349</f>
        <v>0</v>
      </c>
      <c r="J375" s="158">
        <f>(I_ACQUISTI!K295/30)*I_ACQUISTI!K349</f>
        <v>0</v>
      </c>
      <c r="K375" s="158">
        <f>(I_ACQUISTI!L295/30)*I_ACQUISTI!L349</f>
        <v>0</v>
      </c>
      <c r="L375" s="158">
        <f>(I_ACQUISTI!M295/30)*I_ACQUISTI!M349</f>
        <v>0</v>
      </c>
      <c r="M375" s="158">
        <f>(I_ACQUISTI!N295/30)*I_ACQUISTI!N349</f>
        <v>0</v>
      </c>
      <c r="N375" s="158">
        <f>(I_ACQUISTI!O295/30)*I_ACQUISTI!O349</f>
        <v>0</v>
      </c>
      <c r="O375" s="158">
        <f>(I_ACQUISTI!P295/30)*I_ACQUISTI!P349</f>
        <v>0</v>
      </c>
      <c r="P375" s="158">
        <f>(I_ACQUISTI!Q295/30)*I_ACQUISTI!Q349</f>
        <v>0</v>
      </c>
      <c r="Q375" s="158">
        <f>(I_ACQUISTI!R295/30)*I_ACQUISTI!R349</f>
        <v>0</v>
      </c>
      <c r="R375" s="158">
        <f>(I_ACQUISTI!S295/30)*I_ACQUISTI!S349</f>
        <v>0</v>
      </c>
      <c r="S375" s="158">
        <f>(I_ACQUISTI!T295/30)*I_ACQUISTI!T349</f>
        <v>0</v>
      </c>
      <c r="T375" s="158">
        <f>(I_ACQUISTI!U295/30)*I_ACQUISTI!U349</f>
        <v>0</v>
      </c>
      <c r="U375" s="158">
        <f>(I_ACQUISTI!V295/30)*I_ACQUISTI!V349</f>
        <v>0</v>
      </c>
      <c r="V375" s="158">
        <f>(I_ACQUISTI!W295/30)*I_ACQUISTI!W349</f>
        <v>0</v>
      </c>
      <c r="W375" s="158">
        <f>(I_ACQUISTI!X295/30)*I_ACQUISTI!X349</f>
        <v>0</v>
      </c>
      <c r="X375" s="158">
        <f>(I_ACQUISTI!Y295/30)*I_ACQUISTI!Y349</f>
        <v>0</v>
      </c>
      <c r="Y375" s="158">
        <f>(I_ACQUISTI!Z295/30)*I_ACQUISTI!Z349</f>
        <v>0</v>
      </c>
      <c r="Z375" s="158">
        <f>(I_ACQUISTI!AA295/30)*I_ACQUISTI!AA349</f>
        <v>0</v>
      </c>
      <c r="AA375" s="158">
        <f>(I_ACQUISTI!AB295/30)*I_ACQUISTI!AB349</f>
        <v>0</v>
      </c>
      <c r="AB375" s="158">
        <f>(I_ACQUISTI!AC295/30)*I_ACQUISTI!AC349</f>
        <v>0</v>
      </c>
      <c r="AC375" s="158">
        <f>(I_ACQUISTI!AD295/30)*I_ACQUISTI!AD349</f>
        <v>0</v>
      </c>
      <c r="AD375" s="158">
        <f>(I_ACQUISTI!AE295/30)*I_ACQUISTI!AE349</f>
        <v>0</v>
      </c>
      <c r="AE375" s="158">
        <f>(I_ACQUISTI!AF295/30)*I_ACQUISTI!AF349</f>
        <v>0</v>
      </c>
      <c r="AF375" s="158">
        <f>(I_ACQUISTI!AG295/30)*I_ACQUISTI!AG349</f>
        <v>0</v>
      </c>
      <c r="AG375" s="158">
        <f>(I_ACQUISTI!AH295/30)*I_ACQUISTI!AH349</f>
        <v>0</v>
      </c>
      <c r="AH375" s="158">
        <f>(I_ACQUISTI!AI295/30)*I_ACQUISTI!AI349</f>
        <v>0</v>
      </c>
      <c r="AI375" s="158">
        <f>(I_ACQUISTI!AJ295/30)*I_ACQUISTI!AJ349</f>
        <v>0</v>
      </c>
      <c r="AJ375" s="158">
        <f>(I_ACQUISTI!AK295/30)*I_ACQUISTI!AK349</f>
        <v>0</v>
      </c>
      <c r="AK375" s="158">
        <f>(I_ACQUISTI!AL295/30)*I_ACQUISTI!AL349</f>
        <v>0</v>
      </c>
      <c r="AL375" s="158">
        <f>(I_ACQUISTI!AM295/30)*I_ACQUISTI!AM349</f>
        <v>0</v>
      </c>
      <c r="AM375" s="158">
        <f>(I_ACQUISTI!AN295/30)*I_ACQUISTI!AN349</f>
        <v>0</v>
      </c>
    </row>
    <row r="376" spans="3:39" x14ac:dyDescent="0.25">
      <c r="C376" s="28" t="str">
        <f t="shared" si="69"/>
        <v>Farmaco 50</v>
      </c>
      <c r="D376" s="158">
        <f>(I_ACQUISTI!E296/30)*I_ACQUISTI!E350</f>
        <v>0</v>
      </c>
      <c r="E376" s="158">
        <f>(I_ACQUISTI!F296/30)*I_ACQUISTI!F350</f>
        <v>0</v>
      </c>
      <c r="F376" s="158">
        <f>(I_ACQUISTI!G296/30)*I_ACQUISTI!G350</f>
        <v>0</v>
      </c>
      <c r="G376" s="158">
        <f>(I_ACQUISTI!H296/30)*I_ACQUISTI!H350</f>
        <v>0</v>
      </c>
      <c r="H376" s="158">
        <f>(I_ACQUISTI!I296/30)*I_ACQUISTI!I350</f>
        <v>0</v>
      </c>
      <c r="I376" s="158">
        <f>(I_ACQUISTI!J296/30)*I_ACQUISTI!J350</f>
        <v>0</v>
      </c>
      <c r="J376" s="158">
        <f>(I_ACQUISTI!K296/30)*I_ACQUISTI!K350</f>
        <v>0</v>
      </c>
      <c r="K376" s="158">
        <f>(I_ACQUISTI!L296/30)*I_ACQUISTI!L350</f>
        <v>0</v>
      </c>
      <c r="L376" s="158">
        <f>(I_ACQUISTI!M296/30)*I_ACQUISTI!M350</f>
        <v>0</v>
      </c>
      <c r="M376" s="158">
        <f>(I_ACQUISTI!N296/30)*I_ACQUISTI!N350</f>
        <v>0</v>
      </c>
      <c r="N376" s="158">
        <f>(I_ACQUISTI!O296/30)*I_ACQUISTI!O350</f>
        <v>0</v>
      </c>
      <c r="O376" s="158">
        <f>(I_ACQUISTI!P296/30)*I_ACQUISTI!P350</f>
        <v>0</v>
      </c>
      <c r="P376" s="158">
        <f>(I_ACQUISTI!Q296/30)*I_ACQUISTI!Q350</f>
        <v>0</v>
      </c>
      <c r="Q376" s="158">
        <f>(I_ACQUISTI!R296/30)*I_ACQUISTI!R350</f>
        <v>0</v>
      </c>
      <c r="R376" s="158">
        <f>(I_ACQUISTI!S296/30)*I_ACQUISTI!S350</f>
        <v>0</v>
      </c>
      <c r="S376" s="158">
        <f>(I_ACQUISTI!T296/30)*I_ACQUISTI!T350</f>
        <v>0</v>
      </c>
      <c r="T376" s="158">
        <f>(I_ACQUISTI!U296/30)*I_ACQUISTI!U350</f>
        <v>0</v>
      </c>
      <c r="U376" s="158">
        <f>(I_ACQUISTI!V296/30)*I_ACQUISTI!V350</f>
        <v>0</v>
      </c>
      <c r="V376" s="158">
        <f>(I_ACQUISTI!W296/30)*I_ACQUISTI!W350</f>
        <v>0</v>
      </c>
      <c r="W376" s="158">
        <f>(I_ACQUISTI!X296/30)*I_ACQUISTI!X350</f>
        <v>0</v>
      </c>
      <c r="X376" s="158">
        <f>(I_ACQUISTI!Y296/30)*I_ACQUISTI!Y350</f>
        <v>0</v>
      </c>
      <c r="Y376" s="158">
        <f>(I_ACQUISTI!Z296/30)*I_ACQUISTI!Z350</f>
        <v>0</v>
      </c>
      <c r="Z376" s="158">
        <f>(I_ACQUISTI!AA296/30)*I_ACQUISTI!AA350</f>
        <v>0</v>
      </c>
      <c r="AA376" s="158">
        <f>(I_ACQUISTI!AB296/30)*I_ACQUISTI!AB350</f>
        <v>0</v>
      </c>
      <c r="AB376" s="158">
        <f>(I_ACQUISTI!AC296/30)*I_ACQUISTI!AC350</f>
        <v>0</v>
      </c>
      <c r="AC376" s="158">
        <f>(I_ACQUISTI!AD296/30)*I_ACQUISTI!AD350</f>
        <v>0</v>
      </c>
      <c r="AD376" s="158">
        <f>(I_ACQUISTI!AE296/30)*I_ACQUISTI!AE350</f>
        <v>0</v>
      </c>
      <c r="AE376" s="158">
        <f>(I_ACQUISTI!AF296/30)*I_ACQUISTI!AF350</f>
        <v>0</v>
      </c>
      <c r="AF376" s="158">
        <f>(I_ACQUISTI!AG296/30)*I_ACQUISTI!AG350</f>
        <v>0</v>
      </c>
      <c r="AG376" s="158">
        <f>(I_ACQUISTI!AH296/30)*I_ACQUISTI!AH350</f>
        <v>0</v>
      </c>
      <c r="AH376" s="158">
        <f>(I_ACQUISTI!AI296/30)*I_ACQUISTI!AI350</f>
        <v>0</v>
      </c>
      <c r="AI376" s="158">
        <f>(I_ACQUISTI!AJ296/30)*I_ACQUISTI!AJ350</f>
        <v>0</v>
      </c>
      <c r="AJ376" s="158">
        <f>(I_ACQUISTI!AK296/30)*I_ACQUISTI!AK350</f>
        <v>0</v>
      </c>
      <c r="AK376" s="158">
        <f>(I_ACQUISTI!AL296/30)*I_ACQUISTI!AL350</f>
        <v>0</v>
      </c>
      <c r="AL376" s="158">
        <f>(I_ACQUISTI!AM296/30)*I_ACQUISTI!AM350</f>
        <v>0</v>
      </c>
      <c r="AM376" s="158">
        <f>(I_ACQUISTI!AN296/30)*I_ACQUISTI!AN350</f>
        <v>0</v>
      </c>
    </row>
    <row r="377" spans="3:39" x14ac:dyDescent="0.25">
      <c r="C377" s="27" t="s">
        <v>172</v>
      </c>
      <c r="D377" s="158">
        <f>SUM(D327:D376)</f>
        <v>0</v>
      </c>
      <c r="E377" s="158">
        <f>SUM(E327:E376)</f>
        <v>0</v>
      </c>
      <c r="F377" s="158">
        <f t="shared" ref="F377:AM377" si="70">SUM(F327:F376)</f>
        <v>0</v>
      </c>
      <c r="G377" s="158">
        <f t="shared" si="70"/>
        <v>0</v>
      </c>
      <c r="H377" s="158">
        <f t="shared" si="70"/>
        <v>0</v>
      </c>
      <c r="I377" s="158">
        <f t="shared" si="70"/>
        <v>0</v>
      </c>
      <c r="J377" s="158">
        <f t="shared" si="70"/>
        <v>0</v>
      </c>
      <c r="K377" s="158">
        <f t="shared" si="70"/>
        <v>0</v>
      </c>
      <c r="L377" s="158">
        <f t="shared" si="70"/>
        <v>0</v>
      </c>
      <c r="M377" s="158">
        <f t="shared" si="70"/>
        <v>0</v>
      </c>
      <c r="N377" s="158">
        <f t="shared" si="70"/>
        <v>0</v>
      </c>
      <c r="O377" s="158">
        <f t="shared" si="70"/>
        <v>0</v>
      </c>
      <c r="P377" s="158">
        <f t="shared" si="70"/>
        <v>0</v>
      </c>
      <c r="Q377" s="158">
        <f t="shared" si="70"/>
        <v>0</v>
      </c>
      <c r="R377" s="158">
        <f t="shared" si="70"/>
        <v>0</v>
      </c>
      <c r="S377" s="158">
        <f t="shared" si="70"/>
        <v>0</v>
      </c>
      <c r="T377" s="158">
        <f t="shared" si="70"/>
        <v>0</v>
      </c>
      <c r="U377" s="158">
        <f t="shared" si="70"/>
        <v>0</v>
      </c>
      <c r="V377" s="158">
        <f t="shared" si="70"/>
        <v>0</v>
      </c>
      <c r="W377" s="158">
        <f t="shared" si="70"/>
        <v>0</v>
      </c>
      <c r="X377" s="158">
        <f t="shared" si="70"/>
        <v>0</v>
      </c>
      <c r="Y377" s="158">
        <f t="shared" si="70"/>
        <v>0</v>
      </c>
      <c r="Z377" s="158">
        <f t="shared" si="70"/>
        <v>0</v>
      </c>
      <c r="AA377" s="158">
        <f t="shared" si="70"/>
        <v>0</v>
      </c>
      <c r="AB377" s="158">
        <f t="shared" si="70"/>
        <v>0</v>
      </c>
      <c r="AC377" s="158">
        <f t="shared" si="70"/>
        <v>0</v>
      </c>
      <c r="AD377" s="158">
        <f t="shared" si="70"/>
        <v>0</v>
      </c>
      <c r="AE377" s="158">
        <f t="shared" si="70"/>
        <v>0</v>
      </c>
      <c r="AF377" s="158">
        <f t="shared" si="70"/>
        <v>0</v>
      </c>
      <c r="AG377" s="158">
        <f t="shared" si="70"/>
        <v>0</v>
      </c>
      <c r="AH377" s="158">
        <f t="shared" si="70"/>
        <v>0</v>
      </c>
      <c r="AI377" s="158">
        <f t="shared" si="70"/>
        <v>0</v>
      </c>
      <c r="AJ377" s="158">
        <f t="shared" si="70"/>
        <v>0</v>
      </c>
      <c r="AK377" s="158">
        <f t="shared" si="70"/>
        <v>0</v>
      </c>
      <c r="AL377" s="158">
        <f t="shared" si="70"/>
        <v>0</v>
      </c>
      <c r="AM377" s="158">
        <f t="shared" si="70"/>
        <v>0</v>
      </c>
    </row>
    <row r="380" spans="3:39" x14ac:dyDescent="0.25">
      <c r="C380" s="27" t="s">
        <v>173</v>
      </c>
      <c r="D380" s="31">
        <f>+D326</f>
        <v>43861</v>
      </c>
      <c r="E380" s="31">
        <f t="shared" ref="E380:AM380" si="71">+E326</f>
        <v>43890</v>
      </c>
      <c r="F380" s="31">
        <f t="shared" si="71"/>
        <v>43921</v>
      </c>
      <c r="G380" s="31">
        <f t="shared" si="71"/>
        <v>43951</v>
      </c>
      <c r="H380" s="31">
        <f t="shared" si="71"/>
        <v>43982</v>
      </c>
      <c r="I380" s="31">
        <f t="shared" si="71"/>
        <v>44012</v>
      </c>
      <c r="J380" s="31">
        <f t="shared" si="71"/>
        <v>44043</v>
      </c>
      <c r="K380" s="31">
        <f t="shared" si="71"/>
        <v>44074</v>
      </c>
      <c r="L380" s="31">
        <f t="shared" si="71"/>
        <v>44104</v>
      </c>
      <c r="M380" s="31">
        <f t="shared" si="71"/>
        <v>44135</v>
      </c>
      <c r="N380" s="31">
        <f t="shared" si="71"/>
        <v>44165</v>
      </c>
      <c r="O380" s="31">
        <f t="shared" si="71"/>
        <v>44196</v>
      </c>
      <c r="P380" s="31">
        <f t="shared" si="71"/>
        <v>44227</v>
      </c>
      <c r="Q380" s="31">
        <f t="shared" si="71"/>
        <v>44255</v>
      </c>
      <c r="R380" s="31">
        <f t="shared" si="71"/>
        <v>44286</v>
      </c>
      <c r="S380" s="31">
        <f t="shared" si="71"/>
        <v>44316</v>
      </c>
      <c r="T380" s="31">
        <f t="shared" si="71"/>
        <v>44347</v>
      </c>
      <c r="U380" s="31">
        <f t="shared" si="71"/>
        <v>44377</v>
      </c>
      <c r="V380" s="31">
        <f t="shared" si="71"/>
        <v>44408</v>
      </c>
      <c r="W380" s="31">
        <f t="shared" si="71"/>
        <v>44439</v>
      </c>
      <c r="X380" s="31">
        <f t="shared" si="71"/>
        <v>44469</v>
      </c>
      <c r="Y380" s="31">
        <f t="shared" si="71"/>
        <v>44500</v>
      </c>
      <c r="Z380" s="31">
        <f t="shared" si="71"/>
        <v>44530</v>
      </c>
      <c r="AA380" s="31">
        <f t="shared" si="71"/>
        <v>44561</v>
      </c>
      <c r="AB380" s="31">
        <f t="shared" si="71"/>
        <v>44592</v>
      </c>
      <c r="AC380" s="31">
        <f t="shared" si="71"/>
        <v>44620</v>
      </c>
      <c r="AD380" s="31">
        <f t="shared" si="71"/>
        <v>44651</v>
      </c>
      <c r="AE380" s="31">
        <f t="shared" si="71"/>
        <v>44681</v>
      </c>
      <c r="AF380" s="31">
        <f t="shared" si="71"/>
        <v>44712</v>
      </c>
      <c r="AG380" s="31">
        <f t="shared" si="71"/>
        <v>44742</v>
      </c>
      <c r="AH380" s="31">
        <f t="shared" si="71"/>
        <v>44773</v>
      </c>
      <c r="AI380" s="31">
        <f t="shared" si="71"/>
        <v>44804</v>
      </c>
      <c r="AJ380" s="31">
        <f t="shared" si="71"/>
        <v>44834</v>
      </c>
      <c r="AK380" s="31">
        <f t="shared" si="71"/>
        <v>44865</v>
      </c>
      <c r="AL380" s="31">
        <f t="shared" si="71"/>
        <v>44895</v>
      </c>
      <c r="AM380" s="31">
        <f t="shared" si="71"/>
        <v>44926</v>
      </c>
    </row>
    <row r="381" spans="3:39" x14ac:dyDescent="0.25">
      <c r="C381" s="28" t="str">
        <f t="shared" ref="C381:C430" si="72">+C327</f>
        <v>Farmaco 1</v>
      </c>
      <c r="D381" s="136">
        <v>0</v>
      </c>
      <c r="E381" s="158">
        <f>E327-D327</f>
        <v>0</v>
      </c>
      <c r="F381" s="158">
        <f t="shared" ref="F381:U400" si="73">F327-E327</f>
        <v>0</v>
      </c>
      <c r="G381" s="158">
        <f t="shared" ref="G381:G399" si="74">G327-F327</f>
        <v>0</v>
      </c>
      <c r="H381" s="158">
        <f t="shared" ref="H381:H399" si="75">H327-G327</f>
        <v>0</v>
      </c>
      <c r="I381" s="158">
        <f t="shared" ref="I381:I399" si="76">I327-H327</f>
        <v>0</v>
      </c>
      <c r="J381" s="158">
        <f t="shared" ref="J381:J399" si="77">J327-I327</f>
        <v>0</v>
      </c>
      <c r="K381" s="158">
        <f t="shared" ref="K381:K399" si="78">K327-J327</f>
        <v>0</v>
      </c>
      <c r="L381" s="158">
        <f t="shared" ref="L381:L399" si="79">L327-K327</f>
        <v>0</v>
      </c>
      <c r="M381" s="158">
        <f t="shared" ref="M381:M399" si="80">M327-L327</f>
        <v>0</v>
      </c>
      <c r="N381" s="158">
        <f t="shared" ref="N381:N399" si="81">N327-M327</f>
        <v>0</v>
      </c>
      <c r="O381" s="158">
        <f t="shared" ref="O381:O399" si="82">O327-N327</f>
        <v>0</v>
      </c>
      <c r="P381" s="158">
        <f t="shared" ref="P381:P399" si="83">P327-O327</f>
        <v>0</v>
      </c>
      <c r="Q381" s="158">
        <f t="shared" ref="Q381:Q399" si="84">Q327-P327</f>
        <v>0</v>
      </c>
      <c r="R381" s="158">
        <f t="shared" ref="R381:R399" si="85">R327-Q327</f>
        <v>0</v>
      </c>
      <c r="S381" s="158">
        <f t="shared" ref="S381:S399" si="86">S327-R327</f>
        <v>0</v>
      </c>
      <c r="T381" s="158">
        <f t="shared" ref="T381:T399" si="87">T327-S327</f>
        <v>0</v>
      </c>
      <c r="U381" s="158">
        <f t="shared" ref="U381:U399" si="88">U327-T327</f>
        <v>0</v>
      </c>
      <c r="V381" s="158">
        <f t="shared" ref="V381:AK400" si="89">V327-U327</f>
        <v>0</v>
      </c>
      <c r="W381" s="158">
        <f t="shared" ref="W381:W399" si="90">W327-V327</f>
        <v>0</v>
      </c>
      <c r="X381" s="158">
        <f t="shared" ref="X381:X399" si="91">X327-W327</f>
        <v>0</v>
      </c>
      <c r="Y381" s="158">
        <f t="shared" ref="Y381:Y399" si="92">Y327-X327</f>
        <v>0</v>
      </c>
      <c r="Z381" s="158">
        <f t="shared" ref="Z381:Z399" si="93">Z327-Y327</f>
        <v>0</v>
      </c>
      <c r="AA381" s="158">
        <f t="shared" ref="AA381:AA399" si="94">AA327-Z327</f>
        <v>0</v>
      </c>
      <c r="AB381" s="158">
        <f t="shared" ref="AB381:AB399" si="95">AB327-AA327</f>
        <v>0</v>
      </c>
      <c r="AC381" s="158">
        <f t="shared" ref="AC381:AC399" si="96">AC327-AB327</f>
        <v>0</v>
      </c>
      <c r="AD381" s="158">
        <f t="shared" ref="AD381:AD399" si="97">AD327-AC327</f>
        <v>0</v>
      </c>
      <c r="AE381" s="158">
        <f t="shared" ref="AE381:AE399" si="98">AE327-AD327</f>
        <v>0</v>
      </c>
      <c r="AF381" s="158">
        <f t="shared" ref="AF381:AF399" si="99">AF327-AE327</f>
        <v>0</v>
      </c>
      <c r="AG381" s="158">
        <f t="shared" ref="AG381:AG399" si="100">AG327-AF327</f>
        <v>0</v>
      </c>
      <c r="AH381" s="158">
        <f t="shared" ref="AH381:AH399" si="101">AH327-AG327</f>
        <v>0</v>
      </c>
      <c r="AI381" s="158">
        <f t="shared" ref="AI381:AI399" si="102">AI327-AH327</f>
        <v>0</v>
      </c>
      <c r="AJ381" s="158">
        <f t="shared" ref="AJ381:AJ399" si="103">AJ327-AI327</f>
        <v>0</v>
      </c>
      <c r="AK381" s="158">
        <f t="shared" ref="AK381:AK399" si="104">AK327-AJ327</f>
        <v>0</v>
      </c>
      <c r="AL381" s="158">
        <f t="shared" ref="AL381:AM400" si="105">AL327-AK327</f>
        <v>0</v>
      </c>
      <c r="AM381" s="158">
        <f t="shared" ref="AM381:AM399" si="106">AM327-AL327</f>
        <v>0</v>
      </c>
    </row>
    <row r="382" spans="3:39" x14ac:dyDescent="0.25">
      <c r="C382" s="28" t="str">
        <f t="shared" si="72"/>
        <v>Farmaco 2</v>
      </c>
      <c r="D382" s="136">
        <v>0</v>
      </c>
      <c r="E382" s="158">
        <f t="shared" ref="E382:E430" si="107">E328-D328</f>
        <v>0</v>
      </c>
      <c r="F382" s="158">
        <f t="shared" si="73"/>
        <v>0</v>
      </c>
      <c r="G382" s="158">
        <f t="shared" si="74"/>
        <v>0</v>
      </c>
      <c r="H382" s="158">
        <f t="shared" si="75"/>
        <v>0</v>
      </c>
      <c r="I382" s="158">
        <f t="shared" si="76"/>
        <v>0</v>
      </c>
      <c r="J382" s="158">
        <f t="shared" si="77"/>
        <v>0</v>
      </c>
      <c r="K382" s="158">
        <f t="shared" si="78"/>
        <v>0</v>
      </c>
      <c r="L382" s="158">
        <f t="shared" si="79"/>
        <v>0</v>
      </c>
      <c r="M382" s="158">
        <f t="shared" si="80"/>
        <v>0</v>
      </c>
      <c r="N382" s="158">
        <f t="shared" si="81"/>
        <v>0</v>
      </c>
      <c r="O382" s="158">
        <f t="shared" si="82"/>
        <v>0</v>
      </c>
      <c r="P382" s="158">
        <f t="shared" si="83"/>
        <v>0</v>
      </c>
      <c r="Q382" s="158">
        <f t="shared" si="84"/>
        <v>0</v>
      </c>
      <c r="R382" s="158">
        <f t="shared" si="85"/>
        <v>0</v>
      </c>
      <c r="S382" s="158">
        <f t="shared" si="86"/>
        <v>0</v>
      </c>
      <c r="T382" s="158">
        <f t="shared" si="87"/>
        <v>0</v>
      </c>
      <c r="U382" s="158">
        <f t="shared" si="88"/>
        <v>0</v>
      </c>
      <c r="V382" s="158">
        <f t="shared" si="89"/>
        <v>0</v>
      </c>
      <c r="W382" s="158">
        <f t="shared" si="90"/>
        <v>0</v>
      </c>
      <c r="X382" s="158">
        <f t="shared" si="91"/>
        <v>0</v>
      </c>
      <c r="Y382" s="158">
        <f t="shared" si="92"/>
        <v>0</v>
      </c>
      <c r="Z382" s="158">
        <f t="shared" si="93"/>
        <v>0</v>
      </c>
      <c r="AA382" s="158">
        <f t="shared" si="94"/>
        <v>0</v>
      </c>
      <c r="AB382" s="158">
        <f t="shared" si="95"/>
        <v>0</v>
      </c>
      <c r="AC382" s="158">
        <f t="shared" si="96"/>
        <v>0</v>
      </c>
      <c r="AD382" s="158">
        <f t="shared" si="97"/>
        <v>0</v>
      </c>
      <c r="AE382" s="158">
        <f t="shared" si="98"/>
        <v>0</v>
      </c>
      <c r="AF382" s="158">
        <f t="shared" si="99"/>
        <v>0</v>
      </c>
      <c r="AG382" s="158">
        <f t="shared" si="100"/>
        <v>0</v>
      </c>
      <c r="AH382" s="158">
        <f t="shared" si="101"/>
        <v>0</v>
      </c>
      <c r="AI382" s="158">
        <f t="shared" si="102"/>
        <v>0</v>
      </c>
      <c r="AJ382" s="158">
        <f t="shared" si="103"/>
        <v>0</v>
      </c>
      <c r="AK382" s="158">
        <f t="shared" si="104"/>
        <v>0</v>
      </c>
      <c r="AL382" s="158">
        <f t="shared" si="105"/>
        <v>0</v>
      </c>
      <c r="AM382" s="158">
        <f t="shared" si="106"/>
        <v>0</v>
      </c>
    </row>
    <row r="383" spans="3:39" x14ac:dyDescent="0.25">
      <c r="C383" s="28" t="str">
        <f t="shared" si="72"/>
        <v>Farmaco 3</v>
      </c>
      <c r="D383" s="136">
        <v>0</v>
      </c>
      <c r="E383" s="158">
        <f t="shared" si="107"/>
        <v>0</v>
      </c>
      <c r="F383" s="158">
        <f t="shared" si="73"/>
        <v>0</v>
      </c>
      <c r="G383" s="158">
        <f t="shared" si="74"/>
        <v>0</v>
      </c>
      <c r="H383" s="158">
        <f t="shared" si="75"/>
        <v>0</v>
      </c>
      <c r="I383" s="158">
        <f t="shared" si="76"/>
        <v>0</v>
      </c>
      <c r="J383" s="158">
        <f t="shared" si="77"/>
        <v>0</v>
      </c>
      <c r="K383" s="158">
        <f t="shared" si="78"/>
        <v>0</v>
      </c>
      <c r="L383" s="158">
        <f t="shared" si="79"/>
        <v>0</v>
      </c>
      <c r="M383" s="158">
        <f t="shared" si="80"/>
        <v>0</v>
      </c>
      <c r="N383" s="158">
        <f t="shared" si="81"/>
        <v>0</v>
      </c>
      <c r="O383" s="158">
        <f t="shared" si="82"/>
        <v>0</v>
      </c>
      <c r="P383" s="158">
        <f t="shared" si="83"/>
        <v>0</v>
      </c>
      <c r="Q383" s="158">
        <f t="shared" si="84"/>
        <v>0</v>
      </c>
      <c r="R383" s="158">
        <f t="shared" si="85"/>
        <v>0</v>
      </c>
      <c r="S383" s="158">
        <f t="shared" si="86"/>
        <v>0</v>
      </c>
      <c r="T383" s="158">
        <f t="shared" si="87"/>
        <v>0</v>
      </c>
      <c r="U383" s="158">
        <f t="shared" si="88"/>
        <v>0</v>
      </c>
      <c r="V383" s="158">
        <f t="shared" si="89"/>
        <v>0</v>
      </c>
      <c r="W383" s="158">
        <f t="shared" si="90"/>
        <v>0</v>
      </c>
      <c r="X383" s="158">
        <f t="shared" si="91"/>
        <v>0</v>
      </c>
      <c r="Y383" s="158">
        <f t="shared" si="92"/>
        <v>0</v>
      </c>
      <c r="Z383" s="158">
        <f t="shared" si="93"/>
        <v>0</v>
      </c>
      <c r="AA383" s="158">
        <f t="shared" si="94"/>
        <v>0</v>
      </c>
      <c r="AB383" s="158">
        <f t="shared" si="95"/>
        <v>0</v>
      </c>
      <c r="AC383" s="158">
        <f t="shared" si="96"/>
        <v>0</v>
      </c>
      <c r="AD383" s="158">
        <f t="shared" si="97"/>
        <v>0</v>
      </c>
      <c r="AE383" s="158">
        <f t="shared" si="98"/>
        <v>0</v>
      </c>
      <c r="AF383" s="158">
        <f t="shared" si="99"/>
        <v>0</v>
      </c>
      <c r="AG383" s="158">
        <f t="shared" si="100"/>
        <v>0</v>
      </c>
      <c r="AH383" s="158">
        <f t="shared" si="101"/>
        <v>0</v>
      </c>
      <c r="AI383" s="158">
        <f t="shared" si="102"/>
        <v>0</v>
      </c>
      <c r="AJ383" s="158">
        <f t="shared" si="103"/>
        <v>0</v>
      </c>
      <c r="AK383" s="158">
        <f t="shared" si="104"/>
        <v>0</v>
      </c>
      <c r="AL383" s="158">
        <f t="shared" si="105"/>
        <v>0</v>
      </c>
      <c r="AM383" s="158">
        <f t="shared" si="106"/>
        <v>0</v>
      </c>
    </row>
    <row r="384" spans="3:39" x14ac:dyDescent="0.25">
      <c r="C384" s="28" t="str">
        <f t="shared" si="72"/>
        <v>Farmaco 4</v>
      </c>
      <c r="D384" s="136">
        <v>0</v>
      </c>
      <c r="E384" s="158">
        <f t="shared" si="107"/>
        <v>0</v>
      </c>
      <c r="F384" s="158">
        <f t="shared" si="73"/>
        <v>0</v>
      </c>
      <c r="G384" s="158">
        <f t="shared" si="74"/>
        <v>0</v>
      </c>
      <c r="H384" s="158">
        <f t="shared" si="75"/>
        <v>0</v>
      </c>
      <c r="I384" s="158">
        <f t="shared" si="76"/>
        <v>0</v>
      </c>
      <c r="J384" s="158">
        <f t="shared" si="77"/>
        <v>0</v>
      </c>
      <c r="K384" s="158">
        <f t="shared" si="78"/>
        <v>0</v>
      </c>
      <c r="L384" s="158">
        <f t="shared" si="79"/>
        <v>0</v>
      </c>
      <c r="M384" s="158">
        <f t="shared" si="80"/>
        <v>0</v>
      </c>
      <c r="N384" s="158">
        <f t="shared" si="81"/>
        <v>0</v>
      </c>
      <c r="O384" s="158">
        <f t="shared" si="82"/>
        <v>0</v>
      </c>
      <c r="P384" s="158">
        <f t="shared" si="83"/>
        <v>0</v>
      </c>
      <c r="Q384" s="158">
        <f t="shared" si="84"/>
        <v>0</v>
      </c>
      <c r="R384" s="158">
        <f t="shared" si="85"/>
        <v>0</v>
      </c>
      <c r="S384" s="158">
        <f t="shared" si="86"/>
        <v>0</v>
      </c>
      <c r="T384" s="158">
        <f t="shared" si="87"/>
        <v>0</v>
      </c>
      <c r="U384" s="158">
        <f t="shared" si="88"/>
        <v>0</v>
      </c>
      <c r="V384" s="158">
        <f t="shared" si="89"/>
        <v>0</v>
      </c>
      <c r="W384" s="158">
        <f t="shared" si="90"/>
        <v>0</v>
      </c>
      <c r="X384" s="158">
        <f t="shared" si="91"/>
        <v>0</v>
      </c>
      <c r="Y384" s="158">
        <f t="shared" si="92"/>
        <v>0</v>
      </c>
      <c r="Z384" s="158">
        <f t="shared" si="93"/>
        <v>0</v>
      </c>
      <c r="AA384" s="158">
        <f t="shared" si="94"/>
        <v>0</v>
      </c>
      <c r="AB384" s="158">
        <f t="shared" si="95"/>
        <v>0</v>
      </c>
      <c r="AC384" s="158">
        <f t="shared" si="96"/>
        <v>0</v>
      </c>
      <c r="AD384" s="158">
        <f t="shared" si="97"/>
        <v>0</v>
      </c>
      <c r="AE384" s="158">
        <f t="shared" si="98"/>
        <v>0</v>
      </c>
      <c r="AF384" s="158">
        <f t="shared" si="99"/>
        <v>0</v>
      </c>
      <c r="AG384" s="158">
        <f t="shared" si="100"/>
        <v>0</v>
      </c>
      <c r="AH384" s="158">
        <f t="shared" si="101"/>
        <v>0</v>
      </c>
      <c r="AI384" s="158">
        <f t="shared" si="102"/>
        <v>0</v>
      </c>
      <c r="AJ384" s="158">
        <f t="shared" si="103"/>
        <v>0</v>
      </c>
      <c r="AK384" s="158">
        <f t="shared" si="104"/>
        <v>0</v>
      </c>
      <c r="AL384" s="158">
        <f t="shared" si="105"/>
        <v>0</v>
      </c>
      <c r="AM384" s="158">
        <f t="shared" si="106"/>
        <v>0</v>
      </c>
    </row>
    <row r="385" spans="3:39" x14ac:dyDescent="0.25">
      <c r="C385" s="28" t="str">
        <f t="shared" si="72"/>
        <v>Farmaco 5</v>
      </c>
      <c r="D385" s="136">
        <v>0</v>
      </c>
      <c r="E385" s="158">
        <f t="shared" si="107"/>
        <v>0</v>
      </c>
      <c r="F385" s="158">
        <f t="shared" si="73"/>
        <v>0</v>
      </c>
      <c r="G385" s="158">
        <f t="shared" si="74"/>
        <v>0</v>
      </c>
      <c r="H385" s="158">
        <f t="shared" si="75"/>
        <v>0</v>
      </c>
      <c r="I385" s="158">
        <f t="shared" si="76"/>
        <v>0</v>
      </c>
      <c r="J385" s="158">
        <f t="shared" si="77"/>
        <v>0</v>
      </c>
      <c r="K385" s="158">
        <f t="shared" si="78"/>
        <v>0</v>
      </c>
      <c r="L385" s="158">
        <f t="shared" si="79"/>
        <v>0</v>
      </c>
      <c r="M385" s="158">
        <f t="shared" si="80"/>
        <v>0</v>
      </c>
      <c r="N385" s="158">
        <f t="shared" si="81"/>
        <v>0</v>
      </c>
      <c r="O385" s="158">
        <f t="shared" si="82"/>
        <v>0</v>
      </c>
      <c r="P385" s="158">
        <f t="shared" si="83"/>
        <v>0</v>
      </c>
      <c r="Q385" s="158">
        <f t="shared" si="84"/>
        <v>0</v>
      </c>
      <c r="R385" s="158">
        <f t="shared" si="85"/>
        <v>0</v>
      </c>
      <c r="S385" s="158">
        <f t="shared" si="86"/>
        <v>0</v>
      </c>
      <c r="T385" s="158">
        <f t="shared" si="87"/>
        <v>0</v>
      </c>
      <c r="U385" s="158">
        <f t="shared" si="88"/>
        <v>0</v>
      </c>
      <c r="V385" s="158">
        <f t="shared" si="89"/>
        <v>0</v>
      </c>
      <c r="W385" s="158">
        <f t="shared" si="90"/>
        <v>0</v>
      </c>
      <c r="X385" s="158">
        <f t="shared" si="91"/>
        <v>0</v>
      </c>
      <c r="Y385" s="158">
        <f t="shared" si="92"/>
        <v>0</v>
      </c>
      <c r="Z385" s="158">
        <f t="shared" si="93"/>
        <v>0</v>
      </c>
      <c r="AA385" s="158">
        <f t="shared" si="94"/>
        <v>0</v>
      </c>
      <c r="AB385" s="158">
        <f t="shared" si="95"/>
        <v>0</v>
      </c>
      <c r="AC385" s="158">
        <f t="shared" si="96"/>
        <v>0</v>
      </c>
      <c r="AD385" s="158">
        <f t="shared" si="97"/>
        <v>0</v>
      </c>
      <c r="AE385" s="158">
        <f t="shared" si="98"/>
        <v>0</v>
      </c>
      <c r="AF385" s="158">
        <f t="shared" si="99"/>
        <v>0</v>
      </c>
      <c r="AG385" s="158">
        <f t="shared" si="100"/>
        <v>0</v>
      </c>
      <c r="AH385" s="158">
        <f t="shared" si="101"/>
        <v>0</v>
      </c>
      <c r="AI385" s="158">
        <f t="shared" si="102"/>
        <v>0</v>
      </c>
      <c r="AJ385" s="158">
        <f t="shared" si="103"/>
        <v>0</v>
      </c>
      <c r="AK385" s="158">
        <f t="shared" si="104"/>
        <v>0</v>
      </c>
      <c r="AL385" s="158">
        <f t="shared" si="105"/>
        <v>0</v>
      </c>
      <c r="AM385" s="158">
        <f t="shared" si="106"/>
        <v>0</v>
      </c>
    </row>
    <row r="386" spans="3:39" x14ac:dyDescent="0.25">
      <c r="C386" s="28" t="str">
        <f t="shared" si="72"/>
        <v>Farmaco 6</v>
      </c>
      <c r="D386" s="136">
        <v>0</v>
      </c>
      <c r="E386" s="158">
        <f t="shared" si="107"/>
        <v>0</v>
      </c>
      <c r="F386" s="158">
        <f t="shared" si="73"/>
        <v>0</v>
      </c>
      <c r="G386" s="158">
        <f t="shared" si="74"/>
        <v>0</v>
      </c>
      <c r="H386" s="158">
        <f t="shared" si="75"/>
        <v>0</v>
      </c>
      <c r="I386" s="158">
        <f t="shared" si="76"/>
        <v>0</v>
      </c>
      <c r="J386" s="158">
        <f t="shared" si="77"/>
        <v>0</v>
      </c>
      <c r="K386" s="158">
        <f t="shared" si="78"/>
        <v>0</v>
      </c>
      <c r="L386" s="158">
        <f t="shared" si="79"/>
        <v>0</v>
      </c>
      <c r="M386" s="158">
        <f t="shared" si="80"/>
        <v>0</v>
      </c>
      <c r="N386" s="158">
        <f t="shared" si="81"/>
        <v>0</v>
      </c>
      <c r="O386" s="158">
        <f t="shared" si="82"/>
        <v>0</v>
      </c>
      <c r="P386" s="158">
        <f t="shared" si="83"/>
        <v>0</v>
      </c>
      <c r="Q386" s="158">
        <f t="shared" si="84"/>
        <v>0</v>
      </c>
      <c r="R386" s="158">
        <f t="shared" si="85"/>
        <v>0</v>
      </c>
      <c r="S386" s="158">
        <f t="shared" si="86"/>
        <v>0</v>
      </c>
      <c r="T386" s="158">
        <f t="shared" si="87"/>
        <v>0</v>
      </c>
      <c r="U386" s="158">
        <f t="shared" si="88"/>
        <v>0</v>
      </c>
      <c r="V386" s="158">
        <f t="shared" si="89"/>
        <v>0</v>
      </c>
      <c r="W386" s="158">
        <f t="shared" si="90"/>
        <v>0</v>
      </c>
      <c r="X386" s="158">
        <f t="shared" si="91"/>
        <v>0</v>
      </c>
      <c r="Y386" s="158">
        <f t="shared" si="92"/>
        <v>0</v>
      </c>
      <c r="Z386" s="158">
        <f t="shared" si="93"/>
        <v>0</v>
      </c>
      <c r="AA386" s="158">
        <f t="shared" si="94"/>
        <v>0</v>
      </c>
      <c r="AB386" s="158">
        <f t="shared" si="95"/>
        <v>0</v>
      </c>
      <c r="AC386" s="158">
        <f t="shared" si="96"/>
        <v>0</v>
      </c>
      <c r="AD386" s="158">
        <f t="shared" si="97"/>
        <v>0</v>
      </c>
      <c r="AE386" s="158">
        <f t="shared" si="98"/>
        <v>0</v>
      </c>
      <c r="AF386" s="158">
        <f t="shared" si="99"/>
        <v>0</v>
      </c>
      <c r="AG386" s="158">
        <f t="shared" si="100"/>
        <v>0</v>
      </c>
      <c r="AH386" s="158">
        <f t="shared" si="101"/>
        <v>0</v>
      </c>
      <c r="AI386" s="158">
        <f t="shared" si="102"/>
        <v>0</v>
      </c>
      <c r="AJ386" s="158">
        <f t="shared" si="103"/>
        <v>0</v>
      </c>
      <c r="AK386" s="158">
        <f t="shared" si="104"/>
        <v>0</v>
      </c>
      <c r="AL386" s="158">
        <f t="shared" si="105"/>
        <v>0</v>
      </c>
      <c r="AM386" s="158">
        <f t="shared" si="106"/>
        <v>0</v>
      </c>
    </row>
    <row r="387" spans="3:39" x14ac:dyDescent="0.25">
      <c r="C387" s="28" t="str">
        <f t="shared" si="72"/>
        <v>Farmaco 7</v>
      </c>
      <c r="D387" s="136">
        <v>0</v>
      </c>
      <c r="E387" s="158">
        <f t="shared" si="107"/>
        <v>0</v>
      </c>
      <c r="F387" s="158">
        <f t="shared" si="73"/>
        <v>0</v>
      </c>
      <c r="G387" s="158">
        <f t="shared" si="74"/>
        <v>0</v>
      </c>
      <c r="H387" s="158">
        <f t="shared" si="75"/>
        <v>0</v>
      </c>
      <c r="I387" s="158">
        <f t="shared" si="76"/>
        <v>0</v>
      </c>
      <c r="J387" s="158">
        <f t="shared" si="77"/>
        <v>0</v>
      </c>
      <c r="K387" s="158">
        <f t="shared" si="78"/>
        <v>0</v>
      </c>
      <c r="L387" s="158">
        <f t="shared" si="79"/>
        <v>0</v>
      </c>
      <c r="M387" s="158">
        <f t="shared" si="80"/>
        <v>0</v>
      </c>
      <c r="N387" s="158">
        <f t="shared" si="81"/>
        <v>0</v>
      </c>
      <c r="O387" s="158">
        <f t="shared" si="82"/>
        <v>0</v>
      </c>
      <c r="P387" s="158">
        <f t="shared" si="83"/>
        <v>0</v>
      </c>
      <c r="Q387" s="158">
        <f t="shared" si="84"/>
        <v>0</v>
      </c>
      <c r="R387" s="158">
        <f t="shared" si="85"/>
        <v>0</v>
      </c>
      <c r="S387" s="158">
        <f t="shared" si="86"/>
        <v>0</v>
      </c>
      <c r="T387" s="158">
        <f t="shared" si="87"/>
        <v>0</v>
      </c>
      <c r="U387" s="158">
        <f t="shared" si="88"/>
        <v>0</v>
      </c>
      <c r="V387" s="158">
        <f t="shared" si="89"/>
        <v>0</v>
      </c>
      <c r="W387" s="158">
        <f t="shared" si="90"/>
        <v>0</v>
      </c>
      <c r="X387" s="158">
        <f t="shared" si="91"/>
        <v>0</v>
      </c>
      <c r="Y387" s="158">
        <f t="shared" si="92"/>
        <v>0</v>
      </c>
      <c r="Z387" s="158">
        <f t="shared" si="93"/>
        <v>0</v>
      </c>
      <c r="AA387" s="158">
        <f t="shared" si="94"/>
        <v>0</v>
      </c>
      <c r="AB387" s="158">
        <f t="shared" si="95"/>
        <v>0</v>
      </c>
      <c r="AC387" s="158">
        <f t="shared" si="96"/>
        <v>0</v>
      </c>
      <c r="AD387" s="158">
        <f t="shared" si="97"/>
        <v>0</v>
      </c>
      <c r="AE387" s="158">
        <f t="shared" si="98"/>
        <v>0</v>
      </c>
      <c r="AF387" s="158">
        <f t="shared" si="99"/>
        <v>0</v>
      </c>
      <c r="AG387" s="158">
        <f t="shared" si="100"/>
        <v>0</v>
      </c>
      <c r="AH387" s="158">
        <f t="shared" si="101"/>
        <v>0</v>
      </c>
      <c r="AI387" s="158">
        <f t="shared" si="102"/>
        <v>0</v>
      </c>
      <c r="AJ387" s="158">
        <f t="shared" si="103"/>
        <v>0</v>
      </c>
      <c r="AK387" s="158">
        <f t="shared" si="104"/>
        <v>0</v>
      </c>
      <c r="AL387" s="158">
        <f t="shared" si="105"/>
        <v>0</v>
      </c>
      <c r="AM387" s="158">
        <f t="shared" si="106"/>
        <v>0</v>
      </c>
    </row>
    <row r="388" spans="3:39" x14ac:dyDescent="0.25">
      <c r="C388" s="28" t="str">
        <f t="shared" si="72"/>
        <v>Farmaco 8</v>
      </c>
      <c r="D388" s="136">
        <v>0</v>
      </c>
      <c r="E388" s="158">
        <f t="shared" si="107"/>
        <v>0</v>
      </c>
      <c r="F388" s="158">
        <f t="shared" si="73"/>
        <v>0</v>
      </c>
      <c r="G388" s="158">
        <f t="shared" si="74"/>
        <v>0</v>
      </c>
      <c r="H388" s="158">
        <f t="shared" si="75"/>
        <v>0</v>
      </c>
      <c r="I388" s="158">
        <f t="shared" si="76"/>
        <v>0</v>
      </c>
      <c r="J388" s="158">
        <f t="shared" si="77"/>
        <v>0</v>
      </c>
      <c r="K388" s="158">
        <f t="shared" si="78"/>
        <v>0</v>
      </c>
      <c r="L388" s="158">
        <f t="shared" si="79"/>
        <v>0</v>
      </c>
      <c r="M388" s="158">
        <f t="shared" si="80"/>
        <v>0</v>
      </c>
      <c r="N388" s="158">
        <f t="shared" si="81"/>
        <v>0</v>
      </c>
      <c r="O388" s="158">
        <f t="shared" si="82"/>
        <v>0</v>
      </c>
      <c r="P388" s="158">
        <f t="shared" si="83"/>
        <v>0</v>
      </c>
      <c r="Q388" s="158">
        <f t="shared" si="84"/>
        <v>0</v>
      </c>
      <c r="R388" s="158">
        <f t="shared" si="85"/>
        <v>0</v>
      </c>
      <c r="S388" s="158">
        <f t="shared" si="86"/>
        <v>0</v>
      </c>
      <c r="T388" s="158">
        <f t="shared" si="87"/>
        <v>0</v>
      </c>
      <c r="U388" s="158">
        <f t="shared" si="88"/>
        <v>0</v>
      </c>
      <c r="V388" s="158">
        <f t="shared" si="89"/>
        <v>0</v>
      </c>
      <c r="W388" s="158">
        <f t="shared" si="90"/>
        <v>0</v>
      </c>
      <c r="X388" s="158">
        <f t="shared" si="91"/>
        <v>0</v>
      </c>
      <c r="Y388" s="158">
        <f t="shared" si="92"/>
        <v>0</v>
      </c>
      <c r="Z388" s="158">
        <f t="shared" si="93"/>
        <v>0</v>
      </c>
      <c r="AA388" s="158">
        <f t="shared" si="94"/>
        <v>0</v>
      </c>
      <c r="AB388" s="158">
        <f t="shared" si="95"/>
        <v>0</v>
      </c>
      <c r="AC388" s="158">
        <f t="shared" si="96"/>
        <v>0</v>
      </c>
      <c r="AD388" s="158">
        <f t="shared" si="97"/>
        <v>0</v>
      </c>
      <c r="AE388" s="158">
        <f t="shared" si="98"/>
        <v>0</v>
      </c>
      <c r="AF388" s="158">
        <f t="shared" si="99"/>
        <v>0</v>
      </c>
      <c r="AG388" s="158">
        <f t="shared" si="100"/>
        <v>0</v>
      </c>
      <c r="AH388" s="158">
        <f t="shared" si="101"/>
        <v>0</v>
      </c>
      <c r="AI388" s="158">
        <f t="shared" si="102"/>
        <v>0</v>
      </c>
      <c r="AJ388" s="158">
        <f t="shared" si="103"/>
        <v>0</v>
      </c>
      <c r="AK388" s="158">
        <f t="shared" si="104"/>
        <v>0</v>
      </c>
      <c r="AL388" s="158">
        <f t="shared" si="105"/>
        <v>0</v>
      </c>
      <c r="AM388" s="158">
        <f t="shared" si="106"/>
        <v>0</v>
      </c>
    </row>
    <row r="389" spans="3:39" x14ac:dyDescent="0.25">
      <c r="C389" s="28" t="str">
        <f t="shared" si="72"/>
        <v>Farmaco 9</v>
      </c>
      <c r="D389" s="136">
        <v>0</v>
      </c>
      <c r="E389" s="158">
        <f t="shared" si="107"/>
        <v>0</v>
      </c>
      <c r="F389" s="158">
        <f t="shared" si="73"/>
        <v>0</v>
      </c>
      <c r="G389" s="158">
        <f t="shared" si="74"/>
        <v>0</v>
      </c>
      <c r="H389" s="158">
        <f t="shared" si="75"/>
        <v>0</v>
      </c>
      <c r="I389" s="158">
        <f t="shared" si="76"/>
        <v>0</v>
      </c>
      <c r="J389" s="158">
        <f t="shared" si="77"/>
        <v>0</v>
      </c>
      <c r="K389" s="158">
        <f t="shared" si="78"/>
        <v>0</v>
      </c>
      <c r="L389" s="158">
        <f t="shared" si="79"/>
        <v>0</v>
      </c>
      <c r="M389" s="158">
        <f t="shared" si="80"/>
        <v>0</v>
      </c>
      <c r="N389" s="158">
        <f t="shared" si="81"/>
        <v>0</v>
      </c>
      <c r="O389" s="158">
        <f t="shared" si="82"/>
        <v>0</v>
      </c>
      <c r="P389" s="158">
        <f t="shared" si="83"/>
        <v>0</v>
      </c>
      <c r="Q389" s="158">
        <f t="shared" si="84"/>
        <v>0</v>
      </c>
      <c r="R389" s="158">
        <f t="shared" si="85"/>
        <v>0</v>
      </c>
      <c r="S389" s="158">
        <f t="shared" si="86"/>
        <v>0</v>
      </c>
      <c r="T389" s="158">
        <f t="shared" si="87"/>
        <v>0</v>
      </c>
      <c r="U389" s="158">
        <f t="shared" si="88"/>
        <v>0</v>
      </c>
      <c r="V389" s="158">
        <f t="shared" si="89"/>
        <v>0</v>
      </c>
      <c r="W389" s="158">
        <f t="shared" si="90"/>
        <v>0</v>
      </c>
      <c r="X389" s="158">
        <f t="shared" si="91"/>
        <v>0</v>
      </c>
      <c r="Y389" s="158">
        <f t="shared" si="92"/>
        <v>0</v>
      </c>
      <c r="Z389" s="158">
        <f t="shared" si="93"/>
        <v>0</v>
      </c>
      <c r="AA389" s="158">
        <f t="shared" si="94"/>
        <v>0</v>
      </c>
      <c r="AB389" s="158">
        <f t="shared" si="95"/>
        <v>0</v>
      </c>
      <c r="AC389" s="158">
        <f t="shared" si="96"/>
        <v>0</v>
      </c>
      <c r="AD389" s="158">
        <f t="shared" si="97"/>
        <v>0</v>
      </c>
      <c r="AE389" s="158">
        <f t="shared" si="98"/>
        <v>0</v>
      </c>
      <c r="AF389" s="158">
        <f t="shared" si="99"/>
        <v>0</v>
      </c>
      <c r="AG389" s="158">
        <f t="shared" si="100"/>
        <v>0</v>
      </c>
      <c r="AH389" s="158">
        <f t="shared" si="101"/>
        <v>0</v>
      </c>
      <c r="AI389" s="158">
        <f t="shared" si="102"/>
        <v>0</v>
      </c>
      <c r="AJ389" s="158">
        <f t="shared" si="103"/>
        <v>0</v>
      </c>
      <c r="AK389" s="158">
        <f t="shared" si="104"/>
        <v>0</v>
      </c>
      <c r="AL389" s="158">
        <f t="shared" si="105"/>
        <v>0</v>
      </c>
      <c r="AM389" s="158">
        <f t="shared" si="106"/>
        <v>0</v>
      </c>
    </row>
    <row r="390" spans="3:39" x14ac:dyDescent="0.25">
      <c r="C390" s="28" t="str">
        <f t="shared" si="72"/>
        <v>Farmaco 10</v>
      </c>
      <c r="D390" s="136">
        <v>0</v>
      </c>
      <c r="E390" s="158">
        <f t="shared" si="107"/>
        <v>0</v>
      </c>
      <c r="F390" s="158">
        <f t="shared" si="73"/>
        <v>0</v>
      </c>
      <c r="G390" s="158">
        <f t="shared" si="74"/>
        <v>0</v>
      </c>
      <c r="H390" s="158">
        <f t="shared" si="75"/>
        <v>0</v>
      </c>
      <c r="I390" s="158">
        <f t="shared" si="76"/>
        <v>0</v>
      </c>
      <c r="J390" s="158">
        <f t="shared" si="77"/>
        <v>0</v>
      </c>
      <c r="K390" s="158">
        <f t="shared" si="78"/>
        <v>0</v>
      </c>
      <c r="L390" s="158">
        <f t="shared" si="79"/>
        <v>0</v>
      </c>
      <c r="M390" s="158">
        <f t="shared" si="80"/>
        <v>0</v>
      </c>
      <c r="N390" s="158">
        <f t="shared" si="81"/>
        <v>0</v>
      </c>
      <c r="O390" s="158">
        <f t="shared" si="82"/>
        <v>0</v>
      </c>
      <c r="P390" s="158">
        <f t="shared" si="83"/>
        <v>0</v>
      </c>
      <c r="Q390" s="158">
        <f t="shared" si="84"/>
        <v>0</v>
      </c>
      <c r="R390" s="158">
        <f t="shared" si="85"/>
        <v>0</v>
      </c>
      <c r="S390" s="158">
        <f t="shared" si="86"/>
        <v>0</v>
      </c>
      <c r="T390" s="158">
        <f t="shared" si="87"/>
        <v>0</v>
      </c>
      <c r="U390" s="158">
        <f t="shared" si="88"/>
        <v>0</v>
      </c>
      <c r="V390" s="158">
        <f t="shared" si="89"/>
        <v>0</v>
      </c>
      <c r="W390" s="158">
        <f t="shared" si="90"/>
        <v>0</v>
      </c>
      <c r="X390" s="158">
        <f t="shared" si="91"/>
        <v>0</v>
      </c>
      <c r="Y390" s="158">
        <f t="shared" si="92"/>
        <v>0</v>
      </c>
      <c r="Z390" s="158">
        <f t="shared" si="93"/>
        <v>0</v>
      </c>
      <c r="AA390" s="158">
        <f t="shared" si="94"/>
        <v>0</v>
      </c>
      <c r="AB390" s="158">
        <f t="shared" si="95"/>
        <v>0</v>
      </c>
      <c r="AC390" s="158">
        <f t="shared" si="96"/>
        <v>0</v>
      </c>
      <c r="AD390" s="158">
        <f t="shared" si="97"/>
        <v>0</v>
      </c>
      <c r="AE390" s="158">
        <f t="shared" si="98"/>
        <v>0</v>
      </c>
      <c r="AF390" s="158">
        <f t="shared" si="99"/>
        <v>0</v>
      </c>
      <c r="AG390" s="158">
        <f t="shared" si="100"/>
        <v>0</v>
      </c>
      <c r="AH390" s="158">
        <f t="shared" si="101"/>
        <v>0</v>
      </c>
      <c r="AI390" s="158">
        <f t="shared" si="102"/>
        <v>0</v>
      </c>
      <c r="AJ390" s="158">
        <f t="shared" si="103"/>
        <v>0</v>
      </c>
      <c r="AK390" s="158">
        <f t="shared" si="104"/>
        <v>0</v>
      </c>
      <c r="AL390" s="158">
        <f t="shared" si="105"/>
        <v>0</v>
      </c>
      <c r="AM390" s="158">
        <f t="shared" si="106"/>
        <v>0</v>
      </c>
    </row>
    <row r="391" spans="3:39" x14ac:dyDescent="0.25">
      <c r="C391" s="28" t="str">
        <f t="shared" si="72"/>
        <v>Farmaco 11</v>
      </c>
      <c r="D391" s="136">
        <v>0</v>
      </c>
      <c r="E391" s="158">
        <f t="shared" si="107"/>
        <v>0</v>
      </c>
      <c r="F391" s="158">
        <f t="shared" si="73"/>
        <v>0</v>
      </c>
      <c r="G391" s="158">
        <f t="shared" si="74"/>
        <v>0</v>
      </c>
      <c r="H391" s="158">
        <f t="shared" si="75"/>
        <v>0</v>
      </c>
      <c r="I391" s="158">
        <f t="shared" si="76"/>
        <v>0</v>
      </c>
      <c r="J391" s="158">
        <f t="shared" si="77"/>
        <v>0</v>
      </c>
      <c r="K391" s="158">
        <f t="shared" si="78"/>
        <v>0</v>
      </c>
      <c r="L391" s="158">
        <f t="shared" si="79"/>
        <v>0</v>
      </c>
      <c r="M391" s="158">
        <f t="shared" si="80"/>
        <v>0</v>
      </c>
      <c r="N391" s="158">
        <f t="shared" si="81"/>
        <v>0</v>
      </c>
      <c r="O391" s="158">
        <f t="shared" si="82"/>
        <v>0</v>
      </c>
      <c r="P391" s="158">
        <f t="shared" si="83"/>
        <v>0</v>
      </c>
      <c r="Q391" s="158">
        <f t="shared" si="84"/>
        <v>0</v>
      </c>
      <c r="R391" s="158">
        <f t="shared" si="85"/>
        <v>0</v>
      </c>
      <c r="S391" s="158">
        <f t="shared" si="86"/>
        <v>0</v>
      </c>
      <c r="T391" s="158">
        <f t="shared" si="87"/>
        <v>0</v>
      </c>
      <c r="U391" s="158">
        <f t="shared" si="88"/>
        <v>0</v>
      </c>
      <c r="V391" s="158">
        <f t="shared" si="89"/>
        <v>0</v>
      </c>
      <c r="W391" s="158">
        <f t="shared" si="90"/>
        <v>0</v>
      </c>
      <c r="X391" s="158">
        <f t="shared" si="91"/>
        <v>0</v>
      </c>
      <c r="Y391" s="158">
        <f t="shared" si="92"/>
        <v>0</v>
      </c>
      <c r="Z391" s="158">
        <f t="shared" si="93"/>
        <v>0</v>
      </c>
      <c r="AA391" s="158">
        <f t="shared" si="94"/>
        <v>0</v>
      </c>
      <c r="AB391" s="158">
        <f t="shared" si="95"/>
        <v>0</v>
      </c>
      <c r="AC391" s="158">
        <f t="shared" si="96"/>
        <v>0</v>
      </c>
      <c r="AD391" s="158">
        <f t="shared" si="97"/>
        <v>0</v>
      </c>
      <c r="AE391" s="158">
        <f t="shared" si="98"/>
        <v>0</v>
      </c>
      <c r="AF391" s="158">
        <f t="shared" si="99"/>
        <v>0</v>
      </c>
      <c r="AG391" s="158">
        <f t="shared" si="100"/>
        <v>0</v>
      </c>
      <c r="AH391" s="158">
        <f t="shared" si="101"/>
        <v>0</v>
      </c>
      <c r="AI391" s="158">
        <f t="shared" si="102"/>
        <v>0</v>
      </c>
      <c r="AJ391" s="158">
        <f t="shared" si="103"/>
        <v>0</v>
      </c>
      <c r="AK391" s="158">
        <f t="shared" si="104"/>
        <v>0</v>
      </c>
      <c r="AL391" s="158">
        <f t="shared" si="105"/>
        <v>0</v>
      </c>
      <c r="AM391" s="158">
        <f t="shared" si="106"/>
        <v>0</v>
      </c>
    </row>
    <row r="392" spans="3:39" x14ac:dyDescent="0.25">
      <c r="C392" s="28" t="str">
        <f t="shared" si="72"/>
        <v>Farmaco 12</v>
      </c>
      <c r="D392" s="136">
        <v>0</v>
      </c>
      <c r="E392" s="158">
        <f t="shared" si="107"/>
        <v>0</v>
      </c>
      <c r="F392" s="158">
        <f t="shared" si="73"/>
        <v>0</v>
      </c>
      <c r="G392" s="158">
        <f t="shared" si="74"/>
        <v>0</v>
      </c>
      <c r="H392" s="158">
        <f t="shared" si="75"/>
        <v>0</v>
      </c>
      <c r="I392" s="158">
        <f t="shared" si="76"/>
        <v>0</v>
      </c>
      <c r="J392" s="158">
        <f t="shared" si="77"/>
        <v>0</v>
      </c>
      <c r="K392" s="158">
        <f t="shared" si="78"/>
        <v>0</v>
      </c>
      <c r="L392" s="158">
        <f t="shared" si="79"/>
        <v>0</v>
      </c>
      <c r="M392" s="158">
        <f t="shared" si="80"/>
        <v>0</v>
      </c>
      <c r="N392" s="158">
        <f t="shared" si="81"/>
        <v>0</v>
      </c>
      <c r="O392" s="158">
        <f t="shared" si="82"/>
        <v>0</v>
      </c>
      <c r="P392" s="158">
        <f t="shared" si="83"/>
        <v>0</v>
      </c>
      <c r="Q392" s="158">
        <f t="shared" si="84"/>
        <v>0</v>
      </c>
      <c r="R392" s="158">
        <f t="shared" si="85"/>
        <v>0</v>
      </c>
      <c r="S392" s="158">
        <f t="shared" si="86"/>
        <v>0</v>
      </c>
      <c r="T392" s="158">
        <f t="shared" si="87"/>
        <v>0</v>
      </c>
      <c r="U392" s="158">
        <f t="shared" si="88"/>
        <v>0</v>
      </c>
      <c r="V392" s="158">
        <f t="shared" si="89"/>
        <v>0</v>
      </c>
      <c r="W392" s="158">
        <f t="shared" si="90"/>
        <v>0</v>
      </c>
      <c r="X392" s="158">
        <f t="shared" si="91"/>
        <v>0</v>
      </c>
      <c r="Y392" s="158">
        <f t="shared" si="92"/>
        <v>0</v>
      </c>
      <c r="Z392" s="158">
        <f t="shared" si="93"/>
        <v>0</v>
      </c>
      <c r="AA392" s="158">
        <f t="shared" si="94"/>
        <v>0</v>
      </c>
      <c r="AB392" s="158">
        <f t="shared" si="95"/>
        <v>0</v>
      </c>
      <c r="AC392" s="158">
        <f t="shared" si="96"/>
        <v>0</v>
      </c>
      <c r="AD392" s="158">
        <f t="shared" si="97"/>
        <v>0</v>
      </c>
      <c r="AE392" s="158">
        <f t="shared" si="98"/>
        <v>0</v>
      </c>
      <c r="AF392" s="158">
        <f t="shared" si="99"/>
        <v>0</v>
      </c>
      <c r="AG392" s="158">
        <f t="shared" si="100"/>
        <v>0</v>
      </c>
      <c r="AH392" s="158">
        <f t="shared" si="101"/>
        <v>0</v>
      </c>
      <c r="AI392" s="158">
        <f t="shared" si="102"/>
        <v>0</v>
      </c>
      <c r="AJ392" s="158">
        <f t="shared" si="103"/>
        <v>0</v>
      </c>
      <c r="AK392" s="158">
        <f t="shared" si="104"/>
        <v>0</v>
      </c>
      <c r="AL392" s="158">
        <f t="shared" si="105"/>
        <v>0</v>
      </c>
      <c r="AM392" s="158">
        <f t="shared" si="106"/>
        <v>0</v>
      </c>
    </row>
    <row r="393" spans="3:39" x14ac:dyDescent="0.25">
      <c r="C393" s="28" t="str">
        <f t="shared" si="72"/>
        <v>Farmaco 13</v>
      </c>
      <c r="D393" s="136">
        <v>0</v>
      </c>
      <c r="E393" s="158">
        <f t="shared" si="107"/>
        <v>0</v>
      </c>
      <c r="F393" s="158">
        <f t="shared" si="73"/>
        <v>0</v>
      </c>
      <c r="G393" s="158">
        <f t="shared" si="74"/>
        <v>0</v>
      </c>
      <c r="H393" s="158">
        <f t="shared" si="75"/>
        <v>0</v>
      </c>
      <c r="I393" s="158">
        <f t="shared" si="76"/>
        <v>0</v>
      </c>
      <c r="J393" s="158">
        <f t="shared" si="77"/>
        <v>0</v>
      </c>
      <c r="K393" s="158">
        <f t="shared" si="78"/>
        <v>0</v>
      </c>
      <c r="L393" s="158">
        <f t="shared" si="79"/>
        <v>0</v>
      </c>
      <c r="M393" s="158">
        <f t="shared" si="80"/>
        <v>0</v>
      </c>
      <c r="N393" s="158">
        <f t="shared" si="81"/>
        <v>0</v>
      </c>
      <c r="O393" s="158">
        <f t="shared" si="82"/>
        <v>0</v>
      </c>
      <c r="P393" s="158">
        <f t="shared" si="83"/>
        <v>0</v>
      </c>
      <c r="Q393" s="158">
        <f t="shared" si="84"/>
        <v>0</v>
      </c>
      <c r="R393" s="158">
        <f t="shared" si="85"/>
        <v>0</v>
      </c>
      <c r="S393" s="158">
        <f t="shared" si="86"/>
        <v>0</v>
      </c>
      <c r="T393" s="158">
        <f t="shared" si="87"/>
        <v>0</v>
      </c>
      <c r="U393" s="158">
        <f t="shared" si="88"/>
        <v>0</v>
      </c>
      <c r="V393" s="158">
        <f t="shared" si="89"/>
        <v>0</v>
      </c>
      <c r="W393" s="158">
        <f t="shared" si="90"/>
        <v>0</v>
      </c>
      <c r="X393" s="158">
        <f t="shared" si="91"/>
        <v>0</v>
      </c>
      <c r="Y393" s="158">
        <f t="shared" si="92"/>
        <v>0</v>
      </c>
      <c r="Z393" s="158">
        <f t="shared" si="93"/>
        <v>0</v>
      </c>
      <c r="AA393" s="158">
        <f t="shared" si="94"/>
        <v>0</v>
      </c>
      <c r="AB393" s="158">
        <f t="shared" si="95"/>
        <v>0</v>
      </c>
      <c r="AC393" s="158">
        <f t="shared" si="96"/>
        <v>0</v>
      </c>
      <c r="AD393" s="158">
        <f t="shared" si="97"/>
        <v>0</v>
      </c>
      <c r="AE393" s="158">
        <f t="shared" si="98"/>
        <v>0</v>
      </c>
      <c r="AF393" s="158">
        <f t="shared" si="99"/>
        <v>0</v>
      </c>
      <c r="AG393" s="158">
        <f t="shared" si="100"/>
        <v>0</v>
      </c>
      <c r="AH393" s="158">
        <f t="shared" si="101"/>
        <v>0</v>
      </c>
      <c r="AI393" s="158">
        <f t="shared" si="102"/>
        <v>0</v>
      </c>
      <c r="AJ393" s="158">
        <f t="shared" si="103"/>
        <v>0</v>
      </c>
      <c r="AK393" s="158">
        <f t="shared" si="104"/>
        <v>0</v>
      </c>
      <c r="AL393" s="158">
        <f t="shared" si="105"/>
        <v>0</v>
      </c>
      <c r="AM393" s="158">
        <f t="shared" si="106"/>
        <v>0</v>
      </c>
    </row>
    <row r="394" spans="3:39" x14ac:dyDescent="0.25">
      <c r="C394" s="28" t="str">
        <f t="shared" si="72"/>
        <v>Farmaco 14</v>
      </c>
      <c r="D394" s="136">
        <v>0</v>
      </c>
      <c r="E394" s="158">
        <f t="shared" si="107"/>
        <v>0</v>
      </c>
      <c r="F394" s="158">
        <f t="shared" si="73"/>
        <v>0</v>
      </c>
      <c r="G394" s="158">
        <f t="shared" si="74"/>
        <v>0</v>
      </c>
      <c r="H394" s="158">
        <f t="shared" si="75"/>
        <v>0</v>
      </c>
      <c r="I394" s="158">
        <f t="shared" si="76"/>
        <v>0</v>
      </c>
      <c r="J394" s="158">
        <f t="shared" si="77"/>
        <v>0</v>
      </c>
      <c r="K394" s="158">
        <f t="shared" si="78"/>
        <v>0</v>
      </c>
      <c r="L394" s="158">
        <f t="shared" si="79"/>
        <v>0</v>
      </c>
      <c r="M394" s="158">
        <f t="shared" si="80"/>
        <v>0</v>
      </c>
      <c r="N394" s="158">
        <f t="shared" si="81"/>
        <v>0</v>
      </c>
      <c r="O394" s="158">
        <f t="shared" si="82"/>
        <v>0</v>
      </c>
      <c r="P394" s="158">
        <f t="shared" si="83"/>
        <v>0</v>
      </c>
      <c r="Q394" s="158">
        <f t="shared" si="84"/>
        <v>0</v>
      </c>
      <c r="R394" s="158">
        <f t="shared" si="85"/>
        <v>0</v>
      </c>
      <c r="S394" s="158">
        <f t="shared" si="86"/>
        <v>0</v>
      </c>
      <c r="T394" s="158">
        <f t="shared" si="87"/>
        <v>0</v>
      </c>
      <c r="U394" s="158">
        <f t="shared" si="88"/>
        <v>0</v>
      </c>
      <c r="V394" s="158">
        <f t="shared" si="89"/>
        <v>0</v>
      </c>
      <c r="W394" s="158">
        <f t="shared" si="90"/>
        <v>0</v>
      </c>
      <c r="X394" s="158">
        <f t="shared" si="91"/>
        <v>0</v>
      </c>
      <c r="Y394" s="158">
        <f t="shared" si="92"/>
        <v>0</v>
      </c>
      <c r="Z394" s="158">
        <f t="shared" si="93"/>
        <v>0</v>
      </c>
      <c r="AA394" s="158">
        <f t="shared" si="94"/>
        <v>0</v>
      </c>
      <c r="AB394" s="158">
        <f t="shared" si="95"/>
        <v>0</v>
      </c>
      <c r="AC394" s="158">
        <f t="shared" si="96"/>
        <v>0</v>
      </c>
      <c r="AD394" s="158">
        <f t="shared" si="97"/>
        <v>0</v>
      </c>
      <c r="AE394" s="158">
        <f t="shared" si="98"/>
        <v>0</v>
      </c>
      <c r="AF394" s="158">
        <f t="shared" si="99"/>
        <v>0</v>
      </c>
      <c r="AG394" s="158">
        <f t="shared" si="100"/>
        <v>0</v>
      </c>
      <c r="AH394" s="158">
        <f t="shared" si="101"/>
        <v>0</v>
      </c>
      <c r="AI394" s="158">
        <f t="shared" si="102"/>
        <v>0</v>
      </c>
      <c r="AJ394" s="158">
        <f t="shared" si="103"/>
        <v>0</v>
      </c>
      <c r="AK394" s="158">
        <f t="shared" si="104"/>
        <v>0</v>
      </c>
      <c r="AL394" s="158">
        <f t="shared" si="105"/>
        <v>0</v>
      </c>
      <c r="AM394" s="158">
        <f t="shared" si="106"/>
        <v>0</v>
      </c>
    </row>
    <row r="395" spans="3:39" x14ac:dyDescent="0.25">
      <c r="C395" s="28" t="str">
        <f t="shared" si="72"/>
        <v>Farmaco 15</v>
      </c>
      <c r="D395" s="136">
        <v>0</v>
      </c>
      <c r="E395" s="158">
        <f t="shared" si="107"/>
        <v>0</v>
      </c>
      <c r="F395" s="158">
        <f t="shared" si="73"/>
        <v>0</v>
      </c>
      <c r="G395" s="158">
        <f t="shared" si="74"/>
        <v>0</v>
      </c>
      <c r="H395" s="158">
        <f t="shared" si="75"/>
        <v>0</v>
      </c>
      <c r="I395" s="158">
        <f t="shared" si="76"/>
        <v>0</v>
      </c>
      <c r="J395" s="158">
        <f t="shared" si="77"/>
        <v>0</v>
      </c>
      <c r="K395" s="158">
        <f t="shared" si="78"/>
        <v>0</v>
      </c>
      <c r="L395" s="158">
        <f t="shared" si="79"/>
        <v>0</v>
      </c>
      <c r="M395" s="158">
        <f t="shared" si="80"/>
        <v>0</v>
      </c>
      <c r="N395" s="158">
        <f t="shared" si="81"/>
        <v>0</v>
      </c>
      <c r="O395" s="158">
        <f t="shared" si="82"/>
        <v>0</v>
      </c>
      <c r="P395" s="158">
        <f t="shared" si="83"/>
        <v>0</v>
      </c>
      <c r="Q395" s="158">
        <f t="shared" si="84"/>
        <v>0</v>
      </c>
      <c r="R395" s="158">
        <f t="shared" si="85"/>
        <v>0</v>
      </c>
      <c r="S395" s="158">
        <f t="shared" si="86"/>
        <v>0</v>
      </c>
      <c r="T395" s="158">
        <f t="shared" si="87"/>
        <v>0</v>
      </c>
      <c r="U395" s="158">
        <f t="shared" si="88"/>
        <v>0</v>
      </c>
      <c r="V395" s="158">
        <f t="shared" si="89"/>
        <v>0</v>
      </c>
      <c r="W395" s="158">
        <f t="shared" si="90"/>
        <v>0</v>
      </c>
      <c r="X395" s="158">
        <f t="shared" si="91"/>
        <v>0</v>
      </c>
      <c r="Y395" s="158">
        <f t="shared" si="92"/>
        <v>0</v>
      </c>
      <c r="Z395" s="158">
        <f t="shared" si="93"/>
        <v>0</v>
      </c>
      <c r="AA395" s="158">
        <f t="shared" si="94"/>
        <v>0</v>
      </c>
      <c r="AB395" s="158">
        <f t="shared" si="95"/>
        <v>0</v>
      </c>
      <c r="AC395" s="158">
        <f t="shared" si="96"/>
        <v>0</v>
      </c>
      <c r="AD395" s="158">
        <f t="shared" si="97"/>
        <v>0</v>
      </c>
      <c r="AE395" s="158">
        <f t="shared" si="98"/>
        <v>0</v>
      </c>
      <c r="AF395" s="158">
        <f t="shared" si="99"/>
        <v>0</v>
      </c>
      <c r="AG395" s="158">
        <f t="shared" si="100"/>
        <v>0</v>
      </c>
      <c r="AH395" s="158">
        <f t="shared" si="101"/>
        <v>0</v>
      </c>
      <c r="AI395" s="158">
        <f t="shared" si="102"/>
        <v>0</v>
      </c>
      <c r="AJ395" s="158">
        <f t="shared" si="103"/>
        <v>0</v>
      </c>
      <c r="AK395" s="158">
        <f t="shared" si="104"/>
        <v>0</v>
      </c>
      <c r="AL395" s="158">
        <f t="shared" si="105"/>
        <v>0</v>
      </c>
      <c r="AM395" s="158">
        <f t="shared" si="106"/>
        <v>0</v>
      </c>
    </row>
    <row r="396" spans="3:39" x14ac:dyDescent="0.25">
      <c r="C396" s="28" t="str">
        <f t="shared" si="72"/>
        <v>Farmaco 16</v>
      </c>
      <c r="D396" s="136">
        <v>0</v>
      </c>
      <c r="E396" s="158">
        <f t="shared" si="107"/>
        <v>0</v>
      </c>
      <c r="F396" s="158">
        <f t="shared" si="73"/>
        <v>0</v>
      </c>
      <c r="G396" s="158">
        <f t="shared" si="74"/>
        <v>0</v>
      </c>
      <c r="H396" s="158">
        <f t="shared" si="75"/>
        <v>0</v>
      </c>
      <c r="I396" s="158">
        <f t="shared" si="76"/>
        <v>0</v>
      </c>
      <c r="J396" s="158">
        <f t="shared" si="77"/>
        <v>0</v>
      </c>
      <c r="K396" s="158">
        <f t="shared" si="78"/>
        <v>0</v>
      </c>
      <c r="L396" s="158">
        <f t="shared" si="79"/>
        <v>0</v>
      </c>
      <c r="M396" s="158">
        <f t="shared" si="80"/>
        <v>0</v>
      </c>
      <c r="N396" s="158">
        <f t="shared" si="81"/>
        <v>0</v>
      </c>
      <c r="O396" s="158">
        <f t="shared" si="82"/>
        <v>0</v>
      </c>
      <c r="P396" s="158">
        <f t="shared" si="83"/>
        <v>0</v>
      </c>
      <c r="Q396" s="158">
        <f t="shared" si="84"/>
        <v>0</v>
      </c>
      <c r="R396" s="158">
        <f t="shared" si="85"/>
        <v>0</v>
      </c>
      <c r="S396" s="158">
        <f t="shared" si="86"/>
        <v>0</v>
      </c>
      <c r="T396" s="158">
        <f t="shared" si="87"/>
        <v>0</v>
      </c>
      <c r="U396" s="158">
        <f t="shared" si="88"/>
        <v>0</v>
      </c>
      <c r="V396" s="158">
        <f t="shared" si="89"/>
        <v>0</v>
      </c>
      <c r="W396" s="158">
        <f t="shared" si="90"/>
        <v>0</v>
      </c>
      <c r="X396" s="158">
        <f t="shared" si="91"/>
        <v>0</v>
      </c>
      <c r="Y396" s="158">
        <f t="shared" si="92"/>
        <v>0</v>
      </c>
      <c r="Z396" s="158">
        <f t="shared" si="93"/>
        <v>0</v>
      </c>
      <c r="AA396" s="158">
        <f t="shared" si="94"/>
        <v>0</v>
      </c>
      <c r="AB396" s="158">
        <f t="shared" si="95"/>
        <v>0</v>
      </c>
      <c r="AC396" s="158">
        <f t="shared" si="96"/>
        <v>0</v>
      </c>
      <c r="AD396" s="158">
        <f t="shared" si="97"/>
        <v>0</v>
      </c>
      <c r="AE396" s="158">
        <f t="shared" si="98"/>
        <v>0</v>
      </c>
      <c r="AF396" s="158">
        <f t="shared" si="99"/>
        <v>0</v>
      </c>
      <c r="AG396" s="158">
        <f t="shared" si="100"/>
        <v>0</v>
      </c>
      <c r="AH396" s="158">
        <f t="shared" si="101"/>
        <v>0</v>
      </c>
      <c r="AI396" s="158">
        <f t="shared" si="102"/>
        <v>0</v>
      </c>
      <c r="AJ396" s="158">
        <f t="shared" si="103"/>
        <v>0</v>
      </c>
      <c r="AK396" s="158">
        <f t="shared" si="104"/>
        <v>0</v>
      </c>
      <c r="AL396" s="158">
        <f t="shared" si="105"/>
        <v>0</v>
      </c>
      <c r="AM396" s="158">
        <f t="shared" si="106"/>
        <v>0</v>
      </c>
    </row>
    <row r="397" spans="3:39" x14ac:dyDescent="0.25">
      <c r="C397" s="28" t="str">
        <f t="shared" si="72"/>
        <v>Farmaco 17</v>
      </c>
      <c r="D397" s="136">
        <v>0</v>
      </c>
      <c r="E397" s="158">
        <f t="shared" si="107"/>
        <v>0</v>
      </c>
      <c r="F397" s="158">
        <f t="shared" si="73"/>
        <v>0</v>
      </c>
      <c r="G397" s="158">
        <f t="shared" si="74"/>
        <v>0</v>
      </c>
      <c r="H397" s="158">
        <f t="shared" si="75"/>
        <v>0</v>
      </c>
      <c r="I397" s="158">
        <f t="shared" si="76"/>
        <v>0</v>
      </c>
      <c r="J397" s="158">
        <f t="shared" si="77"/>
        <v>0</v>
      </c>
      <c r="K397" s="158">
        <f t="shared" si="78"/>
        <v>0</v>
      </c>
      <c r="L397" s="158">
        <f t="shared" si="79"/>
        <v>0</v>
      </c>
      <c r="M397" s="158">
        <f t="shared" si="80"/>
        <v>0</v>
      </c>
      <c r="N397" s="158">
        <f t="shared" si="81"/>
        <v>0</v>
      </c>
      <c r="O397" s="158">
        <f t="shared" si="82"/>
        <v>0</v>
      </c>
      <c r="P397" s="158">
        <f t="shared" si="83"/>
        <v>0</v>
      </c>
      <c r="Q397" s="158">
        <f t="shared" si="84"/>
        <v>0</v>
      </c>
      <c r="R397" s="158">
        <f t="shared" si="85"/>
        <v>0</v>
      </c>
      <c r="S397" s="158">
        <f t="shared" si="86"/>
        <v>0</v>
      </c>
      <c r="T397" s="158">
        <f t="shared" si="87"/>
        <v>0</v>
      </c>
      <c r="U397" s="158">
        <f t="shared" si="88"/>
        <v>0</v>
      </c>
      <c r="V397" s="158">
        <f t="shared" si="89"/>
        <v>0</v>
      </c>
      <c r="W397" s="158">
        <f t="shared" si="90"/>
        <v>0</v>
      </c>
      <c r="X397" s="158">
        <f t="shared" si="91"/>
        <v>0</v>
      </c>
      <c r="Y397" s="158">
        <f t="shared" si="92"/>
        <v>0</v>
      </c>
      <c r="Z397" s="158">
        <f t="shared" si="93"/>
        <v>0</v>
      </c>
      <c r="AA397" s="158">
        <f t="shared" si="94"/>
        <v>0</v>
      </c>
      <c r="AB397" s="158">
        <f t="shared" si="95"/>
        <v>0</v>
      </c>
      <c r="AC397" s="158">
        <f t="shared" si="96"/>
        <v>0</v>
      </c>
      <c r="AD397" s="158">
        <f t="shared" si="97"/>
        <v>0</v>
      </c>
      <c r="AE397" s="158">
        <f t="shared" si="98"/>
        <v>0</v>
      </c>
      <c r="AF397" s="158">
        <f t="shared" si="99"/>
        <v>0</v>
      </c>
      <c r="AG397" s="158">
        <f t="shared" si="100"/>
        <v>0</v>
      </c>
      <c r="AH397" s="158">
        <f t="shared" si="101"/>
        <v>0</v>
      </c>
      <c r="AI397" s="158">
        <f t="shared" si="102"/>
        <v>0</v>
      </c>
      <c r="AJ397" s="158">
        <f t="shared" si="103"/>
        <v>0</v>
      </c>
      <c r="AK397" s="158">
        <f t="shared" si="104"/>
        <v>0</v>
      </c>
      <c r="AL397" s="158">
        <f t="shared" si="105"/>
        <v>0</v>
      </c>
      <c r="AM397" s="158">
        <f t="shared" si="106"/>
        <v>0</v>
      </c>
    </row>
    <row r="398" spans="3:39" x14ac:dyDescent="0.25">
      <c r="C398" s="28" t="str">
        <f t="shared" si="72"/>
        <v>Farmaco 18</v>
      </c>
      <c r="D398" s="136">
        <v>0</v>
      </c>
      <c r="E398" s="158">
        <f t="shared" si="107"/>
        <v>0</v>
      </c>
      <c r="F398" s="158">
        <f t="shared" si="73"/>
        <v>0</v>
      </c>
      <c r="G398" s="158">
        <f t="shared" si="74"/>
        <v>0</v>
      </c>
      <c r="H398" s="158">
        <f t="shared" si="75"/>
        <v>0</v>
      </c>
      <c r="I398" s="158">
        <f t="shared" si="76"/>
        <v>0</v>
      </c>
      <c r="J398" s="158">
        <f t="shared" si="77"/>
        <v>0</v>
      </c>
      <c r="K398" s="158">
        <f t="shared" si="78"/>
        <v>0</v>
      </c>
      <c r="L398" s="158">
        <f t="shared" si="79"/>
        <v>0</v>
      </c>
      <c r="M398" s="158">
        <f t="shared" si="80"/>
        <v>0</v>
      </c>
      <c r="N398" s="158">
        <f t="shared" si="81"/>
        <v>0</v>
      </c>
      <c r="O398" s="158">
        <f t="shared" si="82"/>
        <v>0</v>
      </c>
      <c r="P398" s="158">
        <f t="shared" si="83"/>
        <v>0</v>
      </c>
      <c r="Q398" s="158">
        <f t="shared" si="84"/>
        <v>0</v>
      </c>
      <c r="R398" s="158">
        <f t="shared" si="85"/>
        <v>0</v>
      </c>
      <c r="S398" s="158">
        <f t="shared" si="86"/>
        <v>0</v>
      </c>
      <c r="T398" s="158">
        <f t="shared" si="87"/>
        <v>0</v>
      </c>
      <c r="U398" s="158">
        <f t="shared" si="88"/>
        <v>0</v>
      </c>
      <c r="V398" s="158">
        <f t="shared" si="89"/>
        <v>0</v>
      </c>
      <c r="W398" s="158">
        <f t="shared" si="90"/>
        <v>0</v>
      </c>
      <c r="X398" s="158">
        <f t="shared" si="91"/>
        <v>0</v>
      </c>
      <c r="Y398" s="158">
        <f t="shared" si="92"/>
        <v>0</v>
      </c>
      <c r="Z398" s="158">
        <f t="shared" si="93"/>
        <v>0</v>
      </c>
      <c r="AA398" s="158">
        <f t="shared" si="94"/>
        <v>0</v>
      </c>
      <c r="AB398" s="158">
        <f t="shared" si="95"/>
        <v>0</v>
      </c>
      <c r="AC398" s="158">
        <f t="shared" si="96"/>
        <v>0</v>
      </c>
      <c r="AD398" s="158">
        <f t="shared" si="97"/>
        <v>0</v>
      </c>
      <c r="AE398" s="158">
        <f t="shared" si="98"/>
        <v>0</v>
      </c>
      <c r="AF398" s="158">
        <f t="shared" si="99"/>
        <v>0</v>
      </c>
      <c r="AG398" s="158">
        <f t="shared" si="100"/>
        <v>0</v>
      </c>
      <c r="AH398" s="158">
        <f t="shared" si="101"/>
        <v>0</v>
      </c>
      <c r="AI398" s="158">
        <f t="shared" si="102"/>
        <v>0</v>
      </c>
      <c r="AJ398" s="158">
        <f t="shared" si="103"/>
        <v>0</v>
      </c>
      <c r="AK398" s="158">
        <f t="shared" si="104"/>
        <v>0</v>
      </c>
      <c r="AL398" s="158">
        <f t="shared" si="105"/>
        <v>0</v>
      </c>
      <c r="AM398" s="158">
        <f t="shared" si="106"/>
        <v>0</v>
      </c>
    </row>
    <row r="399" spans="3:39" x14ac:dyDescent="0.25">
      <c r="C399" s="28" t="str">
        <f t="shared" si="72"/>
        <v>Farmaco 19</v>
      </c>
      <c r="D399" s="136">
        <v>0</v>
      </c>
      <c r="E399" s="158">
        <f t="shared" si="107"/>
        <v>0</v>
      </c>
      <c r="F399" s="158">
        <f t="shared" si="73"/>
        <v>0</v>
      </c>
      <c r="G399" s="158">
        <f t="shared" si="74"/>
        <v>0</v>
      </c>
      <c r="H399" s="158">
        <f t="shared" si="75"/>
        <v>0</v>
      </c>
      <c r="I399" s="158">
        <f t="shared" si="76"/>
        <v>0</v>
      </c>
      <c r="J399" s="158">
        <f t="shared" si="77"/>
        <v>0</v>
      </c>
      <c r="K399" s="158">
        <f t="shared" si="78"/>
        <v>0</v>
      </c>
      <c r="L399" s="158">
        <f t="shared" si="79"/>
        <v>0</v>
      </c>
      <c r="M399" s="158">
        <f t="shared" si="80"/>
        <v>0</v>
      </c>
      <c r="N399" s="158">
        <f t="shared" si="81"/>
        <v>0</v>
      </c>
      <c r="O399" s="158">
        <f t="shared" si="82"/>
        <v>0</v>
      </c>
      <c r="P399" s="158">
        <f t="shared" si="83"/>
        <v>0</v>
      </c>
      <c r="Q399" s="158">
        <f t="shared" si="84"/>
        <v>0</v>
      </c>
      <c r="R399" s="158">
        <f t="shared" si="85"/>
        <v>0</v>
      </c>
      <c r="S399" s="158">
        <f t="shared" si="86"/>
        <v>0</v>
      </c>
      <c r="T399" s="158">
        <f t="shared" si="87"/>
        <v>0</v>
      </c>
      <c r="U399" s="158">
        <f t="shared" si="88"/>
        <v>0</v>
      </c>
      <c r="V399" s="158">
        <f t="shared" si="89"/>
        <v>0</v>
      </c>
      <c r="W399" s="158">
        <f t="shared" si="90"/>
        <v>0</v>
      </c>
      <c r="X399" s="158">
        <f t="shared" si="91"/>
        <v>0</v>
      </c>
      <c r="Y399" s="158">
        <f t="shared" si="92"/>
        <v>0</v>
      </c>
      <c r="Z399" s="158">
        <f t="shared" si="93"/>
        <v>0</v>
      </c>
      <c r="AA399" s="158">
        <f t="shared" si="94"/>
        <v>0</v>
      </c>
      <c r="AB399" s="158">
        <f t="shared" si="95"/>
        <v>0</v>
      </c>
      <c r="AC399" s="158">
        <f t="shared" si="96"/>
        <v>0</v>
      </c>
      <c r="AD399" s="158">
        <f t="shared" si="97"/>
        <v>0</v>
      </c>
      <c r="AE399" s="158">
        <f t="shared" si="98"/>
        <v>0</v>
      </c>
      <c r="AF399" s="158">
        <f t="shared" si="99"/>
        <v>0</v>
      </c>
      <c r="AG399" s="158">
        <f t="shared" si="100"/>
        <v>0</v>
      </c>
      <c r="AH399" s="158">
        <f t="shared" si="101"/>
        <v>0</v>
      </c>
      <c r="AI399" s="158">
        <f t="shared" si="102"/>
        <v>0</v>
      </c>
      <c r="AJ399" s="158">
        <f t="shared" si="103"/>
        <v>0</v>
      </c>
      <c r="AK399" s="158">
        <f t="shared" si="104"/>
        <v>0</v>
      </c>
      <c r="AL399" s="158">
        <f t="shared" si="105"/>
        <v>0</v>
      </c>
      <c r="AM399" s="158">
        <f t="shared" si="106"/>
        <v>0</v>
      </c>
    </row>
    <row r="400" spans="3:39" x14ac:dyDescent="0.25">
      <c r="C400" s="28" t="str">
        <f t="shared" si="72"/>
        <v>Farmaco 20</v>
      </c>
      <c r="D400" s="136">
        <v>0</v>
      </c>
      <c r="E400" s="158">
        <f t="shared" si="107"/>
        <v>0</v>
      </c>
      <c r="F400" s="158">
        <f t="shared" si="73"/>
        <v>0</v>
      </c>
      <c r="G400" s="158">
        <f t="shared" si="73"/>
        <v>0</v>
      </c>
      <c r="H400" s="158">
        <f t="shared" si="73"/>
        <v>0</v>
      </c>
      <c r="I400" s="158">
        <f t="shared" si="73"/>
        <v>0</v>
      </c>
      <c r="J400" s="158">
        <f t="shared" si="73"/>
        <v>0</v>
      </c>
      <c r="K400" s="158">
        <f t="shared" si="73"/>
        <v>0</v>
      </c>
      <c r="L400" s="158">
        <f t="shared" si="73"/>
        <v>0</v>
      </c>
      <c r="M400" s="158">
        <f t="shared" si="73"/>
        <v>0</v>
      </c>
      <c r="N400" s="158">
        <f t="shared" si="73"/>
        <v>0</v>
      </c>
      <c r="O400" s="158">
        <f t="shared" si="73"/>
        <v>0</v>
      </c>
      <c r="P400" s="158">
        <f t="shared" si="73"/>
        <v>0</v>
      </c>
      <c r="Q400" s="158">
        <f t="shared" si="73"/>
        <v>0</v>
      </c>
      <c r="R400" s="158">
        <f t="shared" si="73"/>
        <v>0</v>
      </c>
      <c r="S400" s="158">
        <f t="shared" si="73"/>
        <v>0</v>
      </c>
      <c r="T400" s="158">
        <f t="shared" si="73"/>
        <v>0</v>
      </c>
      <c r="U400" s="158">
        <f t="shared" si="73"/>
        <v>0</v>
      </c>
      <c r="V400" s="158">
        <f t="shared" si="89"/>
        <v>0</v>
      </c>
      <c r="W400" s="158">
        <f t="shared" si="89"/>
        <v>0</v>
      </c>
      <c r="X400" s="158">
        <f t="shared" si="89"/>
        <v>0</v>
      </c>
      <c r="Y400" s="158">
        <f t="shared" si="89"/>
        <v>0</v>
      </c>
      <c r="Z400" s="158">
        <f t="shared" si="89"/>
        <v>0</v>
      </c>
      <c r="AA400" s="158">
        <f t="shared" si="89"/>
        <v>0</v>
      </c>
      <c r="AB400" s="158">
        <f t="shared" si="89"/>
        <v>0</v>
      </c>
      <c r="AC400" s="158">
        <f t="shared" si="89"/>
        <v>0</v>
      </c>
      <c r="AD400" s="158">
        <f t="shared" si="89"/>
        <v>0</v>
      </c>
      <c r="AE400" s="158">
        <f t="shared" si="89"/>
        <v>0</v>
      </c>
      <c r="AF400" s="158">
        <f t="shared" si="89"/>
        <v>0</v>
      </c>
      <c r="AG400" s="158">
        <f t="shared" si="89"/>
        <v>0</v>
      </c>
      <c r="AH400" s="158">
        <f t="shared" si="89"/>
        <v>0</v>
      </c>
      <c r="AI400" s="158">
        <f t="shared" si="89"/>
        <v>0</v>
      </c>
      <c r="AJ400" s="158">
        <f t="shared" si="89"/>
        <v>0</v>
      </c>
      <c r="AK400" s="158">
        <f t="shared" si="89"/>
        <v>0</v>
      </c>
      <c r="AL400" s="158">
        <f t="shared" si="105"/>
        <v>0</v>
      </c>
      <c r="AM400" s="158">
        <f t="shared" si="105"/>
        <v>0</v>
      </c>
    </row>
    <row r="401" spans="3:39" x14ac:dyDescent="0.25">
      <c r="C401" s="28" t="str">
        <f t="shared" si="72"/>
        <v>Farmaco 21</v>
      </c>
      <c r="D401" s="136">
        <v>0</v>
      </c>
      <c r="E401" s="158">
        <f t="shared" si="107"/>
        <v>0</v>
      </c>
      <c r="F401" s="158">
        <f t="shared" ref="F401" si="108">F347-E347</f>
        <v>0</v>
      </c>
      <c r="G401" s="158">
        <f t="shared" ref="G401" si="109">G347-F347</f>
        <v>0</v>
      </c>
      <c r="H401" s="158">
        <f t="shared" ref="H401" si="110">H347-G347</f>
        <v>0</v>
      </c>
      <c r="I401" s="158">
        <f t="shared" ref="I401" si="111">I347-H347</f>
        <v>0</v>
      </c>
      <c r="J401" s="158">
        <f t="shared" ref="J401" si="112">J347-I347</f>
        <v>0</v>
      </c>
      <c r="K401" s="158">
        <f t="shared" ref="K401" si="113">K347-J347</f>
        <v>0</v>
      </c>
      <c r="L401" s="158">
        <f t="shared" ref="L401" si="114">L347-K347</f>
        <v>0</v>
      </c>
      <c r="M401" s="158">
        <f t="shared" ref="M401" si="115">M347-L347</f>
        <v>0</v>
      </c>
      <c r="N401" s="158">
        <f t="shared" ref="N401" si="116">N347-M347</f>
        <v>0</v>
      </c>
      <c r="O401" s="158">
        <f t="shared" ref="O401" si="117">O347-N347</f>
        <v>0</v>
      </c>
      <c r="P401" s="158">
        <f t="shared" ref="P401" si="118">P347-O347</f>
        <v>0</v>
      </c>
      <c r="Q401" s="158">
        <f t="shared" ref="Q401" si="119">Q347-P347</f>
        <v>0</v>
      </c>
      <c r="R401" s="158">
        <f t="shared" ref="R401" si="120">R347-Q347</f>
        <v>0</v>
      </c>
      <c r="S401" s="158">
        <f t="shared" ref="S401" si="121">S347-R347</f>
        <v>0</v>
      </c>
      <c r="T401" s="158">
        <f t="shared" ref="F401:AM408" si="122">T347-S347</f>
        <v>0</v>
      </c>
      <c r="U401" s="158">
        <f t="shared" si="122"/>
        <v>0</v>
      </c>
      <c r="V401" s="158">
        <f t="shared" si="122"/>
        <v>0</v>
      </c>
      <c r="W401" s="158">
        <f t="shared" si="122"/>
        <v>0</v>
      </c>
      <c r="X401" s="158">
        <f t="shared" si="122"/>
        <v>0</v>
      </c>
      <c r="Y401" s="158">
        <f t="shared" si="122"/>
        <v>0</v>
      </c>
      <c r="Z401" s="158">
        <f t="shared" si="122"/>
        <v>0</v>
      </c>
      <c r="AA401" s="158">
        <f t="shared" si="122"/>
        <v>0</v>
      </c>
      <c r="AB401" s="158">
        <f t="shared" si="122"/>
        <v>0</v>
      </c>
      <c r="AC401" s="158">
        <f t="shared" si="122"/>
        <v>0</v>
      </c>
      <c r="AD401" s="158">
        <f t="shared" si="122"/>
        <v>0</v>
      </c>
      <c r="AE401" s="158">
        <f t="shared" si="122"/>
        <v>0</v>
      </c>
      <c r="AF401" s="158">
        <f t="shared" si="122"/>
        <v>0</v>
      </c>
      <c r="AG401" s="158">
        <f t="shared" si="122"/>
        <v>0</v>
      </c>
      <c r="AH401" s="158">
        <f t="shared" si="122"/>
        <v>0</v>
      </c>
      <c r="AI401" s="158">
        <f t="shared" si="122"/>
        <v>0</v>
      </c>
      <c r="AJ401" s="158">
        <f t="shared" si="122"/>
        <v>0</v>
      </c>
      <c r="AK401" s="158">
        <f t="shared" si="122"/>
        <v>0</v>
      </c>
      <c r="AL401" s="158">
        <f t="shared" si="122"/>
        <v>0</v>
      </c>
      <c r="AM401" s="158">
        <f t="shared" si="122"/>
        <v>0</v>
      </c>
    </row>
    <row r="402" spans="3:39" x14ac:dyDescent="0.25">
      <c r="C402" s="28" t="str">
        <f t="shared" si="72"/>
        <v>Farmaco 22</v>
      </c>
      <c r="D402" s="136">
        <v>0</v>
      </c>
      <c r="E402" s="158">
        <f t="shared" si="107"/>
        <v>0</v>
      </c>
      <c r="F402" s="158">
        <f t="shared" si="122"/>
        <v>0</v>
      </c>
      <c r="G402" s="158">
        <f t="shared" si="122"/>
        <v>0</v>
      </c>
      <c r="H402" s="158">
        <f t="shared" si="122"/>
        <v>0</v>
      </c>
      <c r="I402" s="158">
        <f t="shared" si="122"/>
        <v>0</v>
      </c>
      <c r="J402" s="158">
        <f t="shared" si="122"/>
        <v>0</v>
      </c>
      <c r="K402" s="158">
        <f t="shared" si="122"/>
        <v>0</v>
      </c>
      <c r="L402" s="158">
        <f t="shared" si="122"/>
        <v>0</v>
      </c>
      <c r="M402" s="158">
        <f t="shared" si="122"/>
        <v>0</v>
      </c>
      <c r="N402" s="158">
        <f t="shared" si="122"/>
        <v>0</v>
      </c>
      <c r="O402" s="158">
        <f t="shared" si="122"/>
        <v>0</v>
      </c>
      <c r="P402" s="158">
        <f t="shared" si="122"/>
        <v>0</v>
      </c>
      <c r="Q402" s="158">
        <f t="shared" si="122"/>
        <v>0</v>
      </c>
      <c r="R402" s="158">
        <f t="shared" si="122"/>
        <v>0</v>
      </c>
      <c r="S402" s="158">
        <f t="shared" si="122"/>
        <v>0</v>
      </c>
      <c r="T402" s="158">
        <f t="shared" si="122"/>
        <v>0</v>
      </c>
      <c r="U402" s="158">
        <f t="shared" si="122"/>
        <v>0</v>
      </c>
      <c r="V402" s="158">
        <f t="shared" si="122"/>
        <v>0</v>
      </c>
      <c r="W402" s="158">
        <f t="shared" si="122"/>
        <v>0</v>
      </c>
      <c r="X402" s="158">
        <f t="shared" si="122"/>
        <v>0</v>
      </c>
      <c r="Y402" s="158">
        <f t="shared" si="122"/>
        <v>0</v>
      </c>
      <c r="Z402" s="158">
        <f t="shared" si="122"/>
        <v>0</v>
      </c>
      <c r="AA402" s="158">
        <f t="shared" si="122"/>
        <v>0</v>
      </c>
      <c r="AB402" s="158">
        <f t="shared" si="122"/>
        <v>0</v>
      </c>
      <c r="AC402" s="158">
        <f t="shared" si="122"/>
        <v>0</v>
      </c>
      <c r="AD402" s="158">
        <f t="shared" si="122"/>
        <v>0</v>
      </c>
      <c r="AE402" s="158">
        <f t="shared" si="122"/>
        <v>0</v>
      </c>
      <c r="AF402" s="158">
        <f t="shared" si="122"/>
        <v>0</v>
      </c>
      <c r="AG402" s="158">
        <f t="shared" si="122"/>
        <v>0</v>
      </c>
      <c r="AH402" s="158">
        <f t="shared" si="122"/>
        <v>0</v>
      </c>
      <c r="AI402" s="158">
        <f t="shared" si="122"/>
        <v>0</v>
      </c>
      <c r="AJ402" s="158">
        <f t="shared" si="122"/>
        <v>0</v>
      </c>
      <c r="AK402" s="158">
        <f t="shared" si="122"/>
        <v>0</v>
      </c>
      <c r="AL402" s="158">
        <f t="shared" si="122"/>
        <v>0</v>
      </c>
      <c r="AM402" s="158">
        <f t="shared" si="122"/>
        <v>0</v>
      </c>
    </row>
    <row r="403" spans="3:39" x14ac:dyDescent="0.25">
      <c r="C403" s="28" t="str">
        <f t="shared" si="72"/>
        <v>Farmaco 23</v>
      </c>
      <c r="D403" s="136">
        <v>0</v>
      </c>
      <c r="E403" s="158">
        <f t="shared" si="107"/>
        <v>0</v>
      </c>
      <c r="F403" s="158">
        <f t="shared" si="122"/>
        <v>0</v>
      </c>
      <c r="G403" s="158">
        <f t="shared" si="122"/>
        <v>0</v>
      </c>
      <c r="H403" s="158">
        <f t="shared" si="122"/>
        <v>0</v>
      </c>
      <c r="I403" s="158">
        <f t="shared" si="122"/>
        <v>0</v>
      </c>
      <c r="J403" s="158">
        <f t="shared" si="122"/>
        <v>0</v>
      </c>
      <c r="K403" s="158">
        <f t="shared" si="122"/>
        <v>0</v>
      </c>
      <c r="L403" s="158">
        <f t="shared" si="122"/>
        <v>0</v>
      </c>
      <c r="M403" s="158">
        <f t="shared" si="122"/>
        <v>0</v>
      </c>
      <c r="N403" s="158">
        <f t="shared" si="122"/>
        <v>0</v>
      </c>
      <c r="O403" s="158">
        <f t="shared" si="122"/>
        <v>0</v>
      </c>
      <c r="P403" s="158">
        <f t="shared" si="122"/>
        <v>0</v>
      </c>
      <c r="Q403" s="158">
        <f t="shared" si="122"/>
        <v>0</v>
      </c>
      <c r="R403" s="158">
        <f t="shared" si="122"/>
        <v>0</v>
      </c>
      <c r="S403" s="158">
        <f t="shared" si="122"/>
        <v>0</v>
      </c>
      <c r="T403" s="158">
        <f t="shared" si="122"/>
        <v>0</v>
      </c>
      <c r="U403" s="158">
        <f t="shared" si="122"/>
        <v>0</v>
      </c>
      <c r="V403" s="158">
        <f t="shared" si="122"/>
        <v>0</v>
      </c>
      <c r="W403" s="158">
        <f t="shared" si="122"/>
        <v>0</v>
      </c>
      <c r="X403" s="158">
        <f t="shared" si="122"/>
        <v>0</v>
      </c>
      <c r="Y403" s="158">
        <f t="shared" si="122"/>
        <v>0</v>
      </c>
      <c r="Z403" s="158">
        <f t="shared" si="122"/>
        <v>0</v>
      </c>
      <c r="AA403" s="158">
        <f t="shared" si="122"/>
        <v>0</v>
      </c>
      <c r="AB403" s="158">
        <f t="shared" si="122"/>
        <v>0</v>
      </c>
      <c r="AC403" s="158">
        <f t="shared" si="122"/>
        <v>0</v>
      </c>
      <c r="AD403" s="158">
        <f t="shared" si="122"/>
        <v>0</v>
      </c>
      <c r="AE403" s="158">
        <f t="shared" si="122"/>
        <v>0</v>
      </c>
      <c r="AF403" s="158">
        <f t="shared" si="122"/>
        <v>0</v>
      </c>
      <c r="AG403" s="158">
        <f t="shared" si="122"/>
        <v>0</v>
      </c>
      <c r="AH403" s="158">
        <f t="shared" si="122"/>
        <v>0</v>
      </c>
      <c r="AI403" s="158">
        <f t="shared" si="122"/>
        <v>0</v>
      </c>
      <c r="AJ403" s="158">
        <f t="shared" si="122"/>
        <v>0</v>
      </c>
      <c r="AK403" s="158">
        <f t="shared" si="122"/>
        <v>0</v>
      </c>
      <c r="AL403" s="158">
        <f t="shared" si="122"/>
        <v>0</v>
      </c>
      <c r="AM403" s="158">
        <f t="shared" si="122"/>
        <v>0</v>
      </c>
    </row>
    <row r="404" spans="3:39" x14ac:dyDescent="0.25">
      <c r="C404" s="28" t="str">
        <f t="shared" si="72"/>
        <v>Farmaco 24</v>
      </c>
      <c r="D404" s="136">
        <v>0</v>
      </c>
      <c r="E404" s="158">
        <f t="shared" si="107"/>
        <v>0</v>
      </c>
      <c r="F404" s="158">
        <f t="shared" si="122"/>
        <v>0</v>
      </c>
      <c r="G404" s="158">
        <f t="shared" si="122"/>
        <v>0</v>
      </c>
      <c r="H404" s="158">
        <f t="shared" si="122"/>
        <v>0</v>
      </c>
      <c r="I404" s="158">
        <f t="shared" si="122"/>
        <v>0</v>
      </c>
      <c r="J404" s="158">
        <f t="shared" si="122"/>
        <v>0</v>
      </c>
      <c r="K404" s="158">
        <f t="shared" si="122"/>
        <v>0</v>
      </c>
      <c r="L404" s="158">
        <f t="shared" si="122"/>
        <v>0</v>
      </c>
      <c r="M404" s="158">
        <f t="shared" si="122"/>
        <v>0</v>
      </c>
      <c r="N404" s="158">
        <f t="shared" si="122"/>
        <v>0</v>
      </c>
      <c r="O404" s="158">
        <f t="shared" si="122"/>
        <v>0</v>
      </c>
      <c r="P404" s="158">
        <f t="shared" si="122"/>
        <v>0</v>
      </c>
      <c r="Q404" s="158">
        <f t="shared" si="122"/>
        <v>0</v>
      </c>
      <c r="R404" s="158">
        <f t="shared" si="122"/>
        <v>0</v>
      </c>
      <c r="S404" s="158">
        <f t="shared" si="122"/>
        <v>0</v>
      </c>
      <c r="T404" s="158">
        <f t="shared" si="122"/>
        <v>0</v>
      </c>
      <c r="U404" s="158">
        <f t="shared" si="122"/>
        <v>0</v>
      </c>
      <c r="V404" s="158">
        <f t="shared" si="122"/>
        <v>0</v>
      </c>
      <c r="W404" s="158">
        <f t="shared" si="122"/>
        <v>0</v>
      </c>
      <c r="X404" s="158">
        <f t="shared" si="122"/>
        <v>0</v>
      </c>
      <c r="Y404" s="158">
        <f t="shared" si="122"/>
        <v>0</v>
      </c>
      <c r="Z404" s="158">
        <f t="shared" si="122"/>
        <v>0</v>
      </c>
      <c r="AA404" s="158">
        <f t="shared" si="122"/>
        <v>0</v>
      </c>
      <c r="AB404" s="158">
        <f t="shared" si="122"/>
        <v>0</v>
      </c>
      <c r="AC404" s="158">
        <f t="shared" si="122"/>
        <v>0</v>
      </c>
      <c r="AD404" s="158">
        <f t="shared" si="122"/>
        <v>0</v>
      </c>
      <c r="AE404" s="158">
        <f t="shared" si="122"/>
        <v>0</v>
      </c>
      <c r="AF404" s="158">
        <f t="shared" si="122"/>
        <v>0</v>
      </c>
      <c r="AG404" s="158">
        <f t="shared" si="122"/>
        <v>0</v>
      </c>
      <c r="AH404" s="158">
        <f t="shared" si="122"/>
        <v>0</v>
      </c>
      <c r="AI404" s="158">
        <f t="shared" si="122"/>
        <v>0</v>
      </c>
      <c r="AJ404" s="158">
        <f t="shared" si="122"/>
        <v>0</v>
      </c>
      <c r="AK404" s="158">
        <f t="shared" si="122"/>
        <v>0</v>
      </c>
      <c r="AL404" s="158">
        <f t="shared" si="122"/>
        <v>0</v>
      </c>
      <c r="AM404" s="158">
        <f t="shared" si="122"/>
        <v>0</v>
      </c>
    </row>
    <row r="405" spans="3:39" x14ac:dyDescent="0.25">
      <c r="C405" s="28" t="str">
        <f t="shared" si="72"/>
        <v>Farmaco 25</v>
      </c>
      <c r="D405" s="136">
        <v>0</v>
      </c>
      <c r="E405" s="158">
        <f t="shared" si="107"/>
        <v>0</v>
      </c>
      <c r="F405" s="158">
        <f t="shared" si="122"/>
        <v>0</v>
      </c>
      <c r="G405" s="158">
        <f t="shared" si="122"/>
        <v>0</v>
      </c>
      <c r="H405" s="158">
        <f t="shared" si="122"/>
        <v>0</v>
      </c>
      <c r="I405" s="158">
        <f t="shared" si="122"/>
        <v>0</v>
      </c>
      <c r="J405" s="158">
        <f t="shared" si="122"/>
        <v>0</v>
      </c>
      <c r="K405" s="158">
        <f t="shared" si="122"/>
        <v>0</v>
      </c>
      <c r="L405" s="158">
        <f t="shared" si="122"/>
        <v>0</v>
      </c>
      <c r="M405" s="158">
        <f t="shared" si="122"/>
        <v>0</v>
      </c>
      <c r="N405" s="158">
        <f t="shared" si="122"/>
        <v>0</v>
      </c>
      <c r="O405" s="158">
        <f t="shared" si="122"/>
        <v>0</v>
      </c>
      <c r="P405" s="158">
        <f t="shared" si="122"/>
        <v>0</v>
      </c>
      <c r="Q405" s="158">
        <f t="shared" si="122"/>
        <v>0</v>
      </c>
      <c r="R405" s="158">
        <f t="shared" si="122"/>
        <v>0</v>
      </c>
      <c r="S405" s="158">
        <f t="shared" si="122"/>
        <v>0</v>
      </c>
      <c r="T405" s="158">
        <f t="shared" si="122"/>
        <v>0</v>
      </c>
      <c r="U405" s="158">
        <f t="shared" si="122"/>
        <v>0</v>
      </c>
      <c r="V405" s="158">
        <f t="shared" si="122"/>
        <v>0</v>
      </c>
      <c r="W405" s="158">
        <f t="shared" si="122"/>
        <v>0</v>
      </c>
      <c r="X405" s="158">
        <f t="shared" si="122"/>
        <v>0</v>
      </c>
      <c r="Y405" s="158">
        <f t="shared" si="122"/>
        <v>0</v>
      </c>
      <c r="Z405" s="158">
        <f t="shared" si="122"/>
        <v>0</v>
      </c>
      <c r="AA405" s="158">
        <f t="shared" si="122"/>
        <v>0</v>
      </c>
      <c r="AB405" s="158">
        <f t="shared" si="122"/>
        <v>0</v>
      </c>
      <c r="AC405" s="158">
        <f t="shared" si="122"/>
        <v>0</v>
      </c>
      <c r="AD405" s="158">
        <f t="shared" si="122"/>
        <v>0</v>
      </c>
      <c r="AE405" s="158">
        <f t="shared" si="122"/>
        <v>0</v>
      </c>
      <c r="AF405" s="158">
        <f t="shared" si="122"/>
        <v>0</v>
      </c>
      <c r="AG405" s="158">
        <f t="shared" si="122"/>
        <v>0</v>
      </c>
      <c r="AH405" s="158">
        <f t="shared" si="122"/>
        <v>0</v>
      </c>
      <c r="AI405" s="158">
        <f t="shared" si="122"/>
        <v>0</v>
      </c>
      <c r="AJ405" s="158">
        <f t="shared" si="122"/>
        <v>0</v>
      </c>
      <c r="AK405" s="158">
        <f t="shared" si="122"/>
        <v>0</v>
      </c>
      <c r="AL405" s="158">
        <f t="shared" si="122"/>
        <v>0</v>
      </c>
      <c r="AM405" s="158">
        <f t="shared" si="122"/>
        <v>0</v>
      </c>
    </row>
    <row r="406" spans="3:39" x14ac:dyDescent="0.25">
      <c r="C406" s="28" t="str">
        <f t="shared" si="72"/>
        <v>Farmaco 26</v>
      </c>
      <c r="D406" s="136">
        <v>0</v>
      </c>
      <c r="E406" s="158">
        <f t="shared" si="107"/>
        <v>0</v>
      </c>
      <c r="F406" s="158">
        <f t="shared" si="122"/>
        <v>0</v>
      </c>
      <c r="G406" s="158">
        <f t="shared" si="122"/>
        <v>0</v>
      </c>
      <c r="H406" s="158">
        <f t="shared" si="122"/>
        <v>0</v>
      </c>
      <c r="I406" s="158">
        <f t="shared" si="122"/>
        <v>0</v>
      </c>
      <c r="J406" s="158">
        <f t="shared" si="122"/>
        <v>0</v>
      </c>
      <c r="K406" s="158">
        <f t="shared" si="122"/>
        <v>0</v>
      </c>
      <c r="L406" s="158">
        <f t="shared" si="122"/>
        <v>0</v>
      </c>
      <c r="M406" s="158">
        <f t="shared" si="122"/>
        <v>0</v>
      </c>
      <c r="N406" s="158">
        <f t="shared" si="122"/>
        <v>0</v>
      </c>
      <c r="O406" s="158">
        <f t="shared" si="122"/>
        <v>0</v>
      </c>
      <c r="P406" s="158">
        <f t="shared" si="122"/>
        <v>0</v>
      </c>
      <c r="Q406" s="158">
        <f t="shared" si="122"/>
        <v>0</v>
      </c>
      <c r="R406" s="158">
        <f t="shared" si="122"/>
        <v>0</v>
      </c>
      <c r="S406" s="158">
        <f t="shared" si="122"/>
        <v>0</v>
      </c>
      <c r="T406" s="158">
        <f t="shared" si="122"/>
        <v>0</v>
      </c>
      <c r="U406" s="158">
        <f t="shared" si="122"/>
        <v>0</v>
      </c>
      <c r="V406" s="158">
        <f t="shared" si="122"/>
        <v>0</v>
      </c>
      <c r="W406" s="158">
        <f t="shared" si="122"/>
        <v>0</v>
      </c>
      <c r="X406" s="158">
        <f t="shared" si="122"/>
        <v>0</v>
      </c>
      <c r="Y406" s="158">
        <f t="shared" si="122"/>
        <v>0</v>
      </c>
      <c r="Z406" s="158">
        <f t="shared" si="122"/>
        <v>0</v>
      </c>
      <c r="AA406" s="158">
        <f t="shared" si="122"/>
        <v>0</v>
      </c>
      <c r="AB406" s="158">
        <f t="shared" si="122"/>
        <v>0</v>
      </c>
      <c r="AC406" s="158">
        <f t="shared" si="122"/>
        <v>0</v>
      </c>
      <c r="AD406" s="158">
        <f t="shared" si="122"/>
        <v>0</v>
      </c>
      <c r="AE406" s="158">
        <f t="shared" si="122"/>
        <v>0</v>
      </c>
      <c r="AF406" s="158">
        <f t="shared" si="122"/>
        <v>0</v>
      </c>
      <c r="AG406" s="158">
        <f t="shared" si="122"/>
        <v>0</v>
      </c>
      <c r="AH406" s="158">
        <f t="shared" si="122"/>
        <v>0</v>
      </c>
      <c r="AI406" s="158">
        <f t="shared" si="122"/>
        <v>0</v>
      </c>
      <c r="AJ406" s="158">
        <f t="shared" si="122"/>
        <v>0</v>
      </c>
      <c r="AK406" s="158">
        <f t="shared" si="122"/>
        <v>0</v>
      </c>
      <c r="AL406" s="158">
        <f t="shared" si="122"/>
        <v>0</v>
      </c>
      <c r="AM406" s="158">
        <f t="shared" si="122"/>
        <v>0</v>
      </c>
    </row>
    <row r="407" spans="3:39" x14ac:dyDescent="0.25">
      <c r="C407" s="28" t="str">
        <f t="shared" si="72"/>
        <v>Farmaco 27</v>
      </c>
      <c r="D407" s="136">
        <v>0</v>
      </c>
      <c r="E407" s="158">
        <f t="shared" si="107"/>
        <v>0</v>
      </c>
      <c r="F407" s="158">
        <f t="shared" si="122"/>
        <v>0</v>
      </c>
      <c r="G407" s="158">
        <f t="shared" si="122"/>
        <v>0</v>
      </c>
      <c r="H407" s="158">
        <f t="shared" si="122"/>
        <v>0</v>
      </c>
      <c r="I407" s="158">
        <f t="shared" si="122"/>
        <v>0</v>
      </c>
      <c r="J407" s="158">
        <f t="shared" si="122"/>
        <v>0</v>
      </c>
      <c r="K407" s="158">
        <f t="shared" si="122"/>
        <v>0</v>
      </c>
      <c r="L407" s="158">
        <f t="shared" si="122"/>
        <v>0</v>
      </c>
      <c r="M407" s="158">
        <f t="shared" si="122"/>
        <v>0</v>
      </c>
      <c r="N407" s="158">
        <f t="shared" si="122"/>
        <v>0</v>
      </c>
      <c r="O407" s="158">
        <f t="shared" si="122"/>
        <v>0</v>
      </c>
      <c r="P407" s="158">
        <f t="shared" si="122"/>
        <v>0</v>
      </c>
      <c r="Q407" s="158">
        <f t="shared" si="122"/>
        <v>0</v>
      </c>
      <c r="R407" s="158">
        <f t="shared" si="122"/>
        <v>0</v>
      </c>
      <c r="S407" s="158">
        <f t="shared" si="122"/>
        <v>0</v>
      </c>
      <c r="T407" s="158">
        <f t="shared" si="122"/>
        <v>0</v>
      </c>
      <c r="U407" s="158">
        <f t="shared" si="122"/>
        <v>0</v>
      </c>
      <c r="V407" s="158">
        <f t="shared" si="122"/>
        <v>0</v>
      </c>
      <c r="W407" s="158">
        <f t="shared" si="122"/>
        <v>0</v>
      </c>
      <c r="X407" s="158">
        <f t="shared" si="122"/>
        <v>0</v>
      </c>
      <c r="Y407" s="158">
        <f t="shared" si="122"/>
        <v>0</v>
      </c>
      <c r="Z407" s="158">
        <f t="shared" si="122"/>
        <v>0</v>
      </c>
      <c r="AA407" s="158">
        <f t="shared" si="122"/>
        <v>0</v>
      </c>
      <c r="AB407" s="158">
        <f t="shared" si="122"/>
        <v>0</v>
      </c>
      <c r="AC407" s="158">
        <f t="shared" si="122"/>
        <v>0</v>
      </c>
      <c r="AD407" s="158">
        <f t="shared" si="122"/>
        <v>0</v>
      </c>
      <c r="AE407" s="158">
        <f t="shared" si="122"/>
        <v>0</v>
      </c>
      <c r="AF407" s="158">
        <f t="shared" si="122"/>
        <v>0</v>
      </c>
      <c r="AG407" s="158">
        <f t="shared" si="122"/>
        <v>0</v>
      </c>
      <c r="AH407" s="158">
        <f t="shared" si="122"/>
        <v>0</v>
      </c>
      <c r="AI407" s="158">
        <f t="shared" si="122"/>
        <v>0</v>
      </c>
      <c r="AJ407" s="158">
        <f t="shared" si="122"/>
        <v>0</v>
      </c>
      <c r="AK407" s="158">
        <f t="shared" si="122"/>
        <v>0</v>
      </c>
      <c r="AL407" s="158">
        <f t="shared" si="122"/>
        <v>0</v>
      </c>
      <c r="AM407" s="158">
        <f t="shared" si="122"/>
        <v>0</v>
      </c>
    </row>
    <row r="408" spans="3:39" x14ac:dyDescent="0.25">
      <c r="C408" s="28" t="str">
        <f t="shared" si="72"/>
        <v>Farmaco 28</v>
      </c>
      <c r="D408" s="136">
        <v>0</v>
      </c>
      <c r="E408" s="158">
        <f t="shared" si="107"/>
        <v>0</v>
      </c>
      <c r="F408" s="158">
        <f t="shared" si="122"/>
        <v>0</v>
      </c>
      <c r="G408" s="158">
        <f t="shared" si="122"/>
        <v>0</v>
      </c>
      <c r="H408" s="158">
        <f t="shared" si="122"/>
        <v>0</v>
      </c>
      <c r="I408" s="158">
        <f t="shared" si="122"/>
        <v>0</v>
      </c>
      <c r="J408" s="158">
        <f t="shared" si="122"/>
        <v>0</v>
      </c>
      <c r="K408" s="158">
        <f t="shared" si="122"/>
        <v>0</v>
      </c>
      <c r="L408" s="158">
        <f t="shared" si="122"/>
        <v>0</v>
      </c>
      <c r="M408" s="158">
        <f t="shared" si="122"/>
        <v>0</v>
      </c>
      <c r="N408" s="158">
        <f t="shared" si="122"/>
        <v>0</v>
      </c>
      <c r="O408" s="158">
        <f t="shared" si="122"/>
        <v>0</v>
      </c>
      <c r="P408" s="158">
        <f t="shared" si="122"/>
        <v>0</v>
      </c>
      <c r="Q408" s="158">
        <f t="shared" si="122"/>
        <v>0</v>
      </c>
      <c r="R408" s="158">
        <f t="shared" si="122"/>
        <v>0</v>
      </c>
      <c r="S408" s="158">
        <f t="shared" si="122"/>
        <v>0</v>
      </c>
      <c r="T408" s="158">
        <f t="shared" si="122"/>
        <v>0</v>
      </c>
      <c r="U408" s="158">
        <f t="shared" si="122"/>
        <v>0</v>
      </c>
      <c r="V408" s="158">
        <f t="shared" si="122"/>
        <v>0</v>
      </c>
      <c r="W408" s="158">
        <f t="shared" si="122"/>
        <v>0</v>
      </c>
      <c r="X408" s="158">
        <f t="shared" si="122"/>
        <v>0</v>
      </c>
      <c r="Y408" s="158">
        <f t="shared" si="122"/>
        <v>0</v>
      </c>
      <c r="Z408" s="158">
        <f t="shared" si="122"/>
        <v>0</v>
      </c>
      <c r="AA408" s="158">
        <f t="shared" si="122"/>
        <v>0</v>
      </c>
      <c r="AB408" s="158">
        <f t="shared" si="122"/>
        <v>0</v>
      </c>
      <c r="AC408" s="158">
        <f t="shared" si="122"/>
        <v>0</v>
      </c>
      <c r="AD408" s="158">
        <f t="shared" si="122"/>
        <v>0</v>
      </c>
      <c r="AE408" s="158">
        <f t="shared" si="122"/>
        <v>0</v>
      </c>
      <c r="AF408" s="158">
        <f t="shared" si="122"/>
        <v>0</v>
      </c>
      <c r="AG408" s="158">
        <f t="shared" si="122"/>
        <v>0</v>
      </c>
      <c r="AH408" s="158">
        <f t="shared" si="122"/>
        <v>0</v>
      </c>
      <c r="AI408" s="158">
        <f t="shared" si="122"/>
        <v>0</v>
      </c>
      <c r="AJ408" s="158">
        <f t="shared" si="122"/>
        <v>0</v>
      </c>
      <c r="AK408" s="158">
        <f t="shared" ref="F408:AM416" si="123">AK354-AJ354</f>
        <v>0</v>
      </c>
      <c r="AL408" s="158">
        <f t="shared" si="123"/>
        <v>0</v>
      </c>
      <c r="AM408" s="158">
        <f t="shared" si="123"/>
        <v>0</v>
      </c>
    </row>
    <row r="409" spans="3:39" x14ac:dyDescent="0.25">
      <c r="C409" s="28" t="str">
        <f t="shared" si="72"/>
        <v>Farmaco 29</v>
      </c>
      <c r="D409" s="136">
        <v>0</v>
      </c>
      <c r="E409" s="158">
        <f t="shared" si="107"/>
        <v>0</v>
      </c>
      <c r="F409" s="158">
        <f t="shared" si="123"/>
        <v>0</v>
      </c>
      <c r="G409" s="158">
        <f t="shared" si="123"/>
        <v>0</v>
      </c>
      <c r="H409" s="158">
        <f t="shared" si="123"/>
        <v>0</v>
      </c>
      <c r="I409" s="158">
        <f t="shared" si="123"/>
        <v>0</v>
      </c>
      <c r="J409" s="158">
        <f t="shared" si="123"/>
        <v>0</v>
      </c>
      <c r="K409" s="158">
        <f t="shared" si="123"/>
        <v>0</v>
      </c>
      <c r="L409" s="158">
        <f t="shared" si="123"/>
        <v>0</v>
      </c>
      <c r="M409" s="158">
        <f t="shared" si="123"/>
        <v>0</v>
      </c>
      <c r="N409" s="158">
        <f t="shared" si="123"/>
        <v>0</v>
      </c>
      <c r="O409" s="158">
        <f t="shared" si="123"/>
        <v>0</v>
      </c>
      <c r="P409" s="158">
        <f t="shared" si="123"/>
        <v>0</v>
      </c>
      <c r="Q409" s="158">
        <f t="shared" si="123"/>
        <v>0</v>
      </c>
      <c r="R409" s="158">
        <f t="shared" si="123"/>
        <v>0</v>
      </c>
      <c r="S409" s="158">
        <f t="shared" si="123"/>
        <v>0</v>
      </c>
      <c r="T409" s="158">
        <f t="shared" si="123"/>
        <v>0</v>
      </c>
      <c r="U409" s="158">
        <f t="shared" si="123"/>
        <v>0</v>
      </c>
      <c r="V409" s="158">
        <f t="shared" si="123"/>
        <v>0</v>
      </c>
      <c r="W409" s="158">
        <f t="shared" si="123"/>
        <v>0</v>
      </c>
      <c r="X409" s="158">
        <f t="shared" si="123"/>
        <v>0</v>
      </c>
      <c r="Y409" s="158">
        <f t="shared" si="123"/>
        <v>0</v>
      </c>
      <c r="Z409" s="158">
        <f t="shared" si="123"/>
        <v>0</v>
      </c>
      <c r="AA409" s="158">
        <f t="shared" si="123"/>
        <v>0</v>
      </c>
      <c r="AB409" s="158">
        <f t="shared" si="123"/>
        <v>0</v>
      </c>
      <c r="AC409" s="158">
        <f t="shared" si="123"/>
        <v>0</v>
      </c>
      <c r="AD409" s="158">
        <f t="shared" si="123"/>
        <v>0</v>
      </c>
      <c r="AE409" s="158">
        <f t="shared" si="123"/>
        <v>0</v>
      </c>
      <c r="AF409" s="158">
        <f t="shared" si="123"/>
        <v>0</v>
      </c>
      <c r="AG409" s="158">
        <f t="shared" si="123"/>
        <v>0</v>
      </c>
      <c r="AH409" s="158">
        <f t="shared" si="123"/>
        <v>0</v>
      </c>
      <c r="AI409" s="158">
        <f t="shared" si="123"/>
        <v>0</v>
      </c>
      <c r="AJ409" s="158">
        <f t="shared" si="123"/>
        <v>0</v>
      </c>
      <c r="AK409" s="158">
        <f t="shared" si="123"/>
        <v>0</v>
      </c>
      <c r="AL409" s="158">
        <f t="shared" si="123"/>
        <v>0</v>
      </c>
      <c r="AM409" s="158">
        <f t="shared" si="123"/>
        <v>0</v>
      </c>
    </row>
    <row r="410" spans="3:39" x14ac:dyDescent="0.25">
      <c r="C410" s="28" t="str">
        <f t="shared" si="72"/>
        <v>Farmaco 30</v>
      </c>
      <c r="D410" s="136">
        <v>0</v>
      </c>
      <c r="E410" s="158">
        <f t="shared" si="107"/>
        <v>0</v>
      </c>
      <c r="F410" s="158">
        <f t="shared" si="123"/>
        <v>0</v>
      </c>
      <c r="G410" s="158">
        <f t="shared" si="123"/>
        <v>0</v>
      </c>
      <c r="H410" s="158">
        <f t="shared" si="123"/>
        <v>0</v>
      </c>
      <c r="I410" s="158">
        <f t="shared" si="123"/>
        <v>0</v>
      </c>
      <c r="J410" s="158">
        <f t="shared" si="123"/>
        <v>0</v>
      </c>
      <c r="K410" s="158">
        <f t="shared" si="123"/>
        <v>0</v>
      </c>
      <c r="L410" s="158">
        <f t="shared" si="123"/>
        <v>0</v>
      </c>
      <c r="M410" s="158">
        <f t="shared" si="123"/>
        <v>0</v>
      </c>
      <c r="N410" s="158">
        <f t="shared" si="123"/>
        <v>0</v>
      </c>
      <c r="O410" s="158">
        <f t="shared" si="123"/>
        <v>0</v>
      </c>
      <c r="P410" s="158">
        <f t="shared" si="123"/>
        <v>0</v>
      </c>
      <c r="Q410" s="158">
        <f t="shared" si="123"/>
        <v>0</v>
      </c>
      <c r="R410" s="158">
        <f t="shared" si="123"/>
        <v>0</v>
      </c>
      <c r="S410" s="158">
        <f t="shared" si="123"/>
        <v>0</v>
      </c>
      <c r="T410" s="158">
        <f t="shared" si="123"/>
        <v>0</v>
      </c>
      <c r="U410" s="158">
        <f t="shared" si="123"/>
        <v>0</v>
      </c>
      <c r="V410" s="158">
        <f t="shared" si="123"/>
        <v>0</v>
      </c>
      <c r="W410" s="158">
        <f t="shared" si="123"/>
        <v>0</v>
      </c>
      <c r="X410" s="158">
        <f t="shared" si="123"/>
        <v>0</v>
      </c>
      <c r="Y410" s="158">
        <f t="shared" si="123"/>
        <v>0</v>
      </c>
      <c r="Z410" s="158">
        <f t="shared" si="123"/>
        <v>0</v>
      </c>
      <c r="AA410" s="158">
        <f t="shared" si="123"/>
        <v>0</v>
      </c>
      <c r="AB410" s="158">
        <f t="shared" si="123"/>
        <v>0</v>
      </c>
      <c r="AC410" s="158">
        <f t="shared" si="123"/>
        <v>0</v>
      </c>
      <c r="AD410" s="158">
        <f t="shared" si="123"/>
        <v>0</v>
      </c>
      <c r="AE410" s="158">
        <f t="shared" si="123"/>
        <v>0</v>
      </c>
      <c r="AF410" s="158">
        <f t="shared" si="123"/>
        <v>0</v>
      </c>
      <c r="AG410" s="158">
        <f t="shared" si="123"/>
        <v>0</v>
      </c>
      <c r="AH410" s="158">
        <f t="shared" si="123"/>
        <v>0</v>
      </c>
      <c r="AI410" s="158">
        <f t="shared" si="123"/>
        <v>0</v>
      </c>
      <c r="AJ410" s="158">
        <f t="shared" si="123"/>
        <v>0</v>
      </c>
      <c r="AK410" s="158">
        <f t="shared" si="123"/>
        <v>0</v>
      </c>
      <c r="AL410" s="158">
        <f t="shared" si="123"/>
        <v>0</v>
      </c>
      <c r="AM410" s="158">
        <f t="shared" si="123"/>
        <v>0</v>
      </c>
    </row>
    <row r="411" spans="3:39" x14ac:dyDescent="0.25">
      <c r="C411" s="28" t="str">
        <f t="shared" si="72"/>
        <v>Farmaco 31</v>
      </c>
      <c r="D411" s="136">
        <v>0</v>
      </c>
      <c r="E411" s="158">
        <f t="shared" si="107"/>
        <v>0</v>
      </c>
      <c r="F411" s="158">
        <f t="shared" si="123"/>
        <v>0</v>
      </c>
      <c r="G411" s="158">
        <f t="shared" si="123"/>
        <v>0</v>
      </c>
      <c r="H411" s="158">
        <f t="shared" si="123"/>
        <v>0</v>
      </c>
      <c r="I411" s="158">
        <f t="shared" si="123"/>
        <v>0</v>
      </c>
      <c r="J411" s="158">
        <f t="shared" si="123"/>
        <v>0</v>
      </c>
      <c r="K411" s="158">
        <f t="shared" si="123"/>
        <v>0</v>
      </c>
      <c r="L411" s="158">
        <f t="shared" si="123"/>
        <v>0</v>
      </c>
      <c r="M411" s="158">
        <f t="shared" si="123"/>
        <v>0</v>
      </c>
      <c r="N411" s="158">
        <f t="shared" si="123"/>
        <v>0</v>
      </c>
      <c r="O411" s="158">
        <f t="shared" si="123"/>
        <v>0</v>
      </c>
      <c r="P411" s="158">
        <f t="shared" si="123"/>
        <v>0</v>
      </c>
      <c r="Q411" s="158">
        <f t="shared" si="123"/>
        <v>0</v>
      </c>
      <c r="R411" s="158">
        <f t="shared" si="123"/>
        <v>0</v>
      </c>
      <c r="S411" s="158">
        <f t="shared" si="123"/>
        <v>0</v>
      </c>
      <c r="T411" s="158">
        <f t="shared" si="123"/>
        <v>0</v>
      </c>
      <c r="U411" s="158">
        <f t="shared" si="123"/>
        <v>0</v>
      </c>
      <c r="V411" s="158">
        <f t="shared" si="123"/>
        <v>0</v>
      </c>
      <c r="W411" s="158">
        <f t="shared" si="123"/>
        <v>0</v>
      </c>
      <c r="X411" s="158">
        <f t="shared" si="123"/>
        <v>0</v>
      </c>
      <c r="Y411" s="158">
        <f t="shared" si="123"/>
        <v>0</v>
      </c>
      <c r="Z411" s="158">
        <f t="shared" si="123"/>
        <v>0</v>
      </c>
      <c r="AA411" s="158">
        <f t="shared" si="123"/>
        <v>0</v>
      </c>
      <c r="AB411" s="158">
        <f t="shared" si="123"/>
        <v>0</v>
      </c>
      <c r="AC411" s="158">
        <f t="shared" si="123"/>
        <v>0</v>
      </c>
      <c r="AD411" s="158">
        <f t="shared" si="123"/>
        <v>0</v>
      </c>
      <c r="AE411" s="158">
        <f t="shared" si="123"/>
        <v>0</v>
      </c>
      <c r="AF411" s="158">
        <f t="shared" si="123"/>
        <v>0</v>
      </c>
      <c r="AG411" s="158">
        <f t="shared" si="123"/>
        <v>0</v>
      </c>
      <c r="AH411" s="158">
        <f t="shared" si="123"/>
        <v>0</v>
      </c>
      <c r="AI411" s="158">
        <f t="shared" si="123"/>
        <v>0</v>
      </c>
      <c r="AJ411" s="158">
        <f t="shared" si="123"/>
        <v>0</v>
      </c>
      <c r="AK411" s="158">
        <f t="shared" si="123"/>
        <v>0</v>
      </c>
      <c r="AL411" s="158">
        <f t="shared" si="123"/>
        <v>0</v>
      </c>
      <c r="AM411" s="158">
        <f t="shared" si="123"/>
        <v>0</v>
      </c>
    </row>
    <row r="412" spans="3:39" x14ac:dyDescent="0.25">
      <c r="C412" s="28" t="str">
        <f t="shared" si="72"/>
        <v>Farmaco 32</v>
      </c>
      <c r="D412" s="136">
        <v>0</v>
      </c>
      <c r="E412" s="158">
        <f t="shared" si="107"/>
        <v>0</v>
      </c>
      <c r="F412" s="158">
        <f t="shared" si="123"/>
        <v>0</v>
      </c>
      <c r="G412" s="158">
        <f t="shared" si="123"/>
        <v>0</v>
      </c>
      <c r="H412" s="158">
        <f t="shared" si="123"/>
        <v>0</v>
      </c>
      <c r="I412" s="158">
        <f t="shared" si="123"/>
        <v>0</v>
      </c>
      <c r="J412" s="158">
        <f t="shared" si="123"/>
        <v>0</v>
      </c>
      <c r="K412" s="158">
        <f t="shared" si="123"/>
        <v>0</v>
      </c>
      <c r="L412" s="158">
        <f t="shared" si="123"/>
        <v>0</v>
      </c>
      <c r="M412" s="158">
        <f t="shared" si="123"/>
        <v>0</v>
      </c>
      <c r="N412" s="158">
        <f t="shared" si="123"/>
        <v>0</v>
      </c>
      <c r="O412" s="158">
        <f t="shared" si="123"/>
        <v>0</v>
      </c>
      <c r="P412" s="158">
        <f t="shared" si="123"/>
        <v>0</v>
      </c>
      <c r="Q412" s="158">
        <f t="shared" si="123"/>
        <v>0</v>
      </c>
      <c r="R412" s="158">
        <f t="shared" si="123"/>
        <v>0</v>
      </c>
      <c r="S412" s="158">
        <f t="shared" si="123"/>
        <v>0</v>
      </c>
      <c r="T412" s="158">
        <f t="shared" si="123"/>
        <v>0</v>
      </c>
      <c r="U412" s="158">
        <f t="shared" si="123"/>
        <v>0</v>
      </c>
      <c r="V412" s="158">
        <f t="shared" si="123"/>
        <v>0</v>
      </c>
      <c r="W412" s="158">
        <f t="shared" si="123"/>
        <v>0</v>
      </c>
      <c r="X412" s="158">
        <f t="shared" si="123"/>
        <v>0</v>
      </c>
      <c r="Y412" s="158">
        <f t="shared" si="123"/>
        <v>0</v>
      </c>
      <c r="Z412" s="158">
        <f t="shared" si="123"/>
        <v>0</v>
      </c>
      <c r="AA412" s="158">
        <f t="shared" si="123"/>
        <v>0</v>
      </c>
      <c r="AB412" s="158">
        <f t="shared" si="123"/>
        <v>0</v>
      </c>
      <c r="AC412" s="158">
        <f t="shared" si="123"/>
        <v>0</v>
      </c>
      <c r="AD412" s="158">
        <f t="shared" si="123"/>
        <v>0</v>
      </c>
      <c r="AE412" s="158">
        <f t="shared" si="123"/>
        <v>0</v>
      </c>
      <c r="AF412" s="158">
        <f t="shared" si="123"/>
        <v>0</v>
      </c>
      <c r="AG412" s="158">
        <f t="shared" si="123"/>
        <v>0</v>
      </c>
      <c r="AH412" s="158">
        <f t="shared" si="123"/>
        <v>0</v>
      </c>
      <c r="AI412" s="158">
        <f t="shared" si="123"/>
        <v>0</v>
      </c>
      <c r="AJ412" s="158">
        <f t="shared" si="123"/>
        <v>0</v>
      </c>
      <c r="AK412" s="158">
        <f t="shared" si="123"/>
        <v>0</v>
      </c>
      <c r="AL412" s="158">
        <f t="shared" si="123"/>
        <v>0</v>
      </c>
      <c r="AM412" s="158">
        <f t="shared" si="123"/>
        <v>0</v>
      </c>
    </row>
    <row r="413" spans="3:39" x14ac:dyDescent="0.25">
      <c r="C413" s="28" t="str">
        <f t="shared" si="72"/>
        <v>Farmaco 33</v>
      </c>
      <c r="D413" s="136">
        <v>0</v>
      </c>
      <c r="E413" s="158">
        <f t="shared" si="107"/>
        <v>0</v>
      </c>
      <c r="F413" s="158">
        <f t="shared" si="123"/>
        <v>0</v>
      </c>
      <c r="G413" s="158">
        <f t="shared" si="123"/>
        <v>0</v>
      </c>
      <c r="H413" s="158">
        <f t="shared" si="123"/>
        <v>0</v>
      </c>
      <c r="I413" s="158">
        <f t="shared" si="123"/>
        <v>0</v>
      </c>
      <c r="J413" s="158">
        <f t="shared" si="123"/>
        <v>0</v>
      </c>
      <c r="K413" s="158">
        <f t="shared" si="123"/>
        <v>0</v>
      </c>
      <c r="L413" s="158">
        <f t="shared" si="123"/>
        <v>0</v>
      </c>
      <c r="M413" s="158">
        <f t="shared" si="123"/>
        <v>0</v>
      </c>
      <c r="N413" s="158">
        <f t="shared" si="123"/>
        <v>0</v>
      </c>
      <c r="O413" s="158">
        <f t="shared" si="123"/>
        <v>0</v>
      </c>
      <c r="P413" s="158">
        <f t="shared" si="123"/>
        <v>0</v>
      </c>
      <c r="Q413" s="158">
        <f t="shared" si="123"/>
        <v>0</v>
      </c>
      <c r="R413" s="158">
        <f t="shared" si="123"/>
        <v>0</v>
      </c>
      <c r="S413" s="158">
        <f t="shared" si="123"/>
        <v>0</v>
      </c>
      <c r="T413" s="158">
        <f t="shared" si="123"/>
        <v>0</v>
      </c>
      <c r="U413" s="158">
        <f t="shared" si="123"/>
        <v>0</v>
      </c>
      <c r="V413" s="158">
        <f t="shared" si="123"/>
        <v>0</v>
      </c>
      <c r="W413" s="158">
        <f t="shared" si="123"/>
        <v>0</v>
      </c>
      <c r="X413" s="158">
        <f t="shared" si="123"/>
        <v>0</v>
      </c>
      <c r="Y413" s="158">
        <f t="shared" si="123"/>
        <v>0</v>
      </c>
      <c r="Z413" s="158">
        <f t="shared" si="123"/>
        <v>0</v>
      </c>
      <c r="AA413" s="158">
        <f t="shared" si="123"/>
        <v>0</v>
      </c>
      <c r="AB413" s="158">
        <f t="shared" si="123"/>
        <v>0</v>
      </c>
      <c r="AC413" s="158">
        <f t="shared" si="123"/>
        <v>0</v>
      </c>
      <c r="AD413" s="158">
        <f t="shared" si="123"/>
        <v>0</v>
      </c>
      <c r="AE413" s="158">
        <f t="shared" si="123"/>
        <v>0</v>
      </c>
      <c r="AF413" s="158">
        <f t="shared" si="123"/>
        <v>0</v>
      </c>
      <c r="AG413" s="158">
        <f t="shared" si="123"/>
        <v>0</v>
      </c>
      <c r="AH413" s="158">
        <f t="shared" si="123"/>
        <v>0</v>
      </c>
      <c r="AI413" s="158">
        <f t="shared" si="123"/>
        <v>0</v>
      </c>
      <c r="AJ413" s="158">
        <f t="shared" si="123"/>
        <v>0</v>
      </c>
      <c r="AK413" s="158">
        <f t="shared" si="123"/>
        <v>0</v>
      </c>
      <c r="AL413" s="158">
        <f t="shared" si="123"/>
        <v>0</v>
      </c>
      <c r="AM413" s="158">
        <f t="shared" si="123"/>
        <v>0</v>
      </c>
    </row>
    <row r="414" spans="3:39" x14ac:dyDescent="0.25">
      <c r="C414" s="28" t="str">
        <f t="shared" si="72"/>
        <v>Farmaco 34</v>
      </c>
      <c r="D414" s="136">
        <v>0</v>
      </c>
      <c r="E414" s="158">
        <f t="shared" si="107"/>
        <v>0</v>
      </c>
      <c r="F414" s="158">
        <f t="shared" si="123"/>
        <v>0</v>
      </c>
      <c r="G414" s="158">
        <f t="shared" si="123"/>
        <v>0</v>
      </c>
      <c r="H414" s="158">
        <f t="shared" si="123"/>
        <v>0</v>
      </c>
      <c r="I414" s="158">
        <f t="shared" si="123"/>
        <v>0</v>
      </c>
      <c r="J414" s="158">
        <f t="shared" si="123"/>
        <v>0</v>
      </c>
      <c r="K414" s="158">
        <f t="shared" si="123"/>
        <v>0</v>
      </c>
      <c r="L414" s="158">
        <f t="shared" si="123"/>
        <v>0</v>
      </c>
      <c r="M414" s="158">
        <f t="shared" si="123"/>
        <v>0</v>
      </c>
      <c r="N414" s="158">
        <f t="shared" si="123"/>
        <v>0</v>
      </c>
      <c r="O414" s="158">
        <f t="shared" si="123"/>
        <v>0</v>
      </c>
      <c r="P414" s="158">
        <f t="shared" si="123"/>
        <v>0</v>
      </c>
      <c r="Q414" s="158">
        <f t="shared" si="123"/>
        <v>0</v>
      </c>
      <c r="R414" s="158">
        <f t="shared" si="123"/>
        <v>0</v>
      </c>
      <c r="S414" s="158">
        <f t="shared" si="123"/>
        <v>0</v>
      </c>
      <c r="T414" s="158">
        <f t="shared" si="123"/>
        <v>0</v>
      </c>
      <c r="U414" s="158">
        <f t="shared" si="123"/>
        <v>0</v>
      </c>
      <c r="V414" s="158">
        <f t="shared" si="123"/>
        <v>0</v>
      </c>
      <c r="W414" s="158">
        <f t="shared" si="123"/>
        <v>0</v>
      </c>
      <c r="X414" s="158">
        <f t="shared" si="123"/>
        <v>0</v>
      </c>
      <c r="Y414" s="158">
        <f t="shared" si="123"/>
        <v>0</v>
      </c>
      <c r="Z414" s="158">
        <f t="shared" si="123"/>
        <v>0</v>
      </c>
      <c r="AA414" s="158">
        <f t="shared" si="123"/>
        <v>0</v>
      </c>
      <c r="AB414" s="158">
        <f t="shared" si="123"/>
        <v>0</v>
      </c>
      <c r="AC414" s="158">
        <f t="shared" si="123"/>
        <v>0</v>
      </c>
      <c r="AD414" s="158">
        <f t="shared" si="123"/>
        <v>0</v>
      </c>
      <c r="AE414" s="158">
        <f t="shared" si="123"/>
        <v>0</v>
      </c>
      <c r="AF414" s="158">
        <f t="shared" si="123"/>
        <v>0</v>
      </c>
      <c r="AG414" s="158">
        <f t="shared" si="123"/>
        <v>0</v>
      </c>
      <c r="AH414" s="158">
        <f t="shared" si="123"/>
        <v>0</v>
      </c>
      <c r="AI414" s="158">
        <f t="shared" si="123"/>
        <v>0</v>
      </c>
      <c r="AJ414" s="158">
        <f t="shared" si="123"/>
        <v>0</v>
      </c>
      <c r="AK414" s="158">
        <f t="shared" si="123"/>
        <v>0</v>
      </c>
      <c r="AL414" s="158">
        <f t="shared" si="123"/>
        <v>0</v>
      </c>
      <c r="AM414" s="158">
        <f t="shared" si="123"/>
        <v>0</v>
      </c>
    </row>
    <row r="415" spans="3:39" x14ac:dyDescent="0.25">
      <c r="C415" s="28" t="str">
        <f t="shared" si="72"/>
        <v>Farmaco 35</v>
      </c>
      <c r="D415" s="136">
        <v>0</v>
      </c>
      <c r="E415" s="158">
        <f t="shared" si="107"/>
        <v>0</v>
      </c>
      <c r="F415" s="158">
        <f t="shared" si="123"/>
        <v>0</v>
      </c>
      <c r="G415" s="158">
        <f t="shared" si="123"/>
        <v>0</v>
      </c>
      <c r="H415" s="158">
        <f t="shared" si="123"/>
        <v>0</v>
      </c>
      <c r="I415" s="158">
        <f t="shared" si="123"/>
        <v>0</v>
      </c>
      <c r="J415" s="158">
        <f t="shared" si="123"/>
        <v>0</v>
      </c>
      <c r="K415" s="158">
        <f t="shared" si="123"/>
        <v>0</v>
      </c>
      <c r="L415" s="158">
        <f t="shared" si="123"/>
        <v>0</v>
      </c>
      <c r="M415" s="158">
        <f t="shared" si="123"/>
        <v>0</v>
      </c>
      <c r="N415" s="158">
        <f t="shared" si="123"/>
        <v>0</v>
      </c>
      <c r="O415" s="158">
        <f t="shared" si="123"/>
        <v>0</v>
      </c>
      <c r="P415" s="158">
        <f t="shared" si="123"/>
        <v>0</v>
      </c>
      <c r="Q415" s="158">
        <f t="shared" si="123"/>
        <v>0</v>
      </c>
      <c r="R415" s="158">
        <f t="shared" si="123"/>
        <v>0</v>
      </c>
      <c r="S415" s="158">
        <f t="shared" si="123"/>
        <v>0</v>
      </c>
      <c r="T415" s="158">
        <f t="shared" si="123"/>
        <v>0</v>
      </c>
      <c r="U415" s="158">
        <f t="shared" si="123"/>
        <v>0</v>
      </c>
      <c r="V415" s="158">
        <f t="shared" si="123"/>
        <v>0</v>
      </c>
      <c r="W415" s="158">
        <f t="shared" si="123"/>
        <v>0</v>
      </c>
      <c r="X415" s="158">
        <f t="shared" si="123"/>
        <v>0</v>
      </c>
      <c r="Y415" s="158">
        <f t="shared" si="123"/>
        <v>0</v>
      </c>
      <c r="Z415" s="158">
        <f t="shared" si="123"/>
        <v>0</v>
      </c>
      <c r="AA415" s="158">
        <f t="shared" si="123"/>
        <v>0</v>
      </c>
      <c r="AB415" s="158">
        <f t="shared" si="123"/>
        <v>0</v>
      </c>
      <c r="AC415" s="158">
        <f t="shared" si="123"/>
        <v>0</v>
      </c>
      <c r="AD415" s="158">
        <f t="shared" si="123"/>
        <v>0</v>
      </c>
      <c r="AE415" s="158">
        <f t="shared" si="123"/>
        <v>0</v>
      </c>
      <c r="AF415" s="158">
        <f t="shared" si="123"/>
        <v>0</v>
      </c>
      <c r="AG415" s="158">
        <f t="shared" si="123"/>
        <v>0</v>
      </c>
      <c r="AH415" s="158">
        <f t="shared" si="123"/>
        <v>0</v>
      </c>
      <c r="AI415" s="158">
        <f t="shared" si="123"/>
        <v>0</v>
      </c>
      <c r="AJ415" s="158">
        <f t="shared" si="123"/>
        <v>0</v>
      </c>
      <c r="AK415" s="158">
        <f t="shared" si="123"/>
        <v>0</v>
      </c>
      <c r="AL415" s="158">
        <f t="shared" si="123"/>
        <v>0</v>
      </c>
      <c r="AM415" s="158">
        <f t="shared" si="123"/>
        <v>0</v>
      </c>
    </row>
    <row r="416" spans="3:39" x14ac:dyDescent="0.25">
      <c r="C416" s="28" t="str">
        <f t="shared" si="72"/>
        <v>Farmaco 36</v>
      </c>
      <c r="D416" s="136">
        <v>0</v>
      </c>
      <c r="E416" s="158">
        <f t="shared" si="107"/>
        <v>0</v>
      </c>
      <c r="F416" s="158">
        <f t="shared" si="123"/>
        <v>0</v>
      </c>
      <c r="G416" s="158">
        <f t="shared" si="123"/>
        <v>0</v>
      </c>
      <c r="H416" s="158">
        <f t="shared" si="123"/>
        <v>0</v>
      </c>
      <c r="I416" s="158">
        <f t="shared" si="123"/>
        <v>0</v>
      </c>
      <c r="J416" s="158">
        <f t="shared" si="123"/>
        <v>0</v>
      </c>
      <c r="K416" s="158">
        <f t="shared" si="123"/>
        <v>0</v>
      </c>
      <c r="L416" s="158">
        <f t="shared" si="123"/>
        <v>0</v>
      </c>
      <c r="M416" s="158">
        <f t="shared" si="123"/>
        <v>0</v>
      </c>
      <c r="N416" s="158">
        <f t="shared" si="123"/>
        <v>0</v>
      </c>
      <c r="O416" s="158">
        <f t="shared" si="123"/>
        <v>0</v>
      </c>
      <c r="P416" s="158">
        <f t="shared" si="123"/>
        <v>0</v>
      </c>
      <c r="Q416" s="158">
        <f t="shared" si="123"/>
        <v>0</v>
      </c>
      <c r="R416" s="158">
        <f t="shared" si="123"/>
        <v>0</v>
      </c>
      <c r="S416" s="158">
        <f t="shared" si="123"/>
        <v>0</v>
      </c>
      <c r="T416" s="158">
        <f t="shared" ref="F416:AM423" si="124">T362-S362</f>
        <v>0</v>
      </c>
      <c r="U416" s="158">
        <f t="shared" si="124"/>
        <v>0</v>
      </c>
      <c r="V416" s="158">
        <f t="shared" si="124"/>
        <v>0</v>
      </c>
      <c r="W416" s="158">
        <f t="shared" si="124"/>
        <v>0</v>
      </c>
      <c r="X416" s="158">
        <f t="shared" si="124"/>
        <v>0</v>
      </c>
      <c r="Y416" s="158">
        <f t="shared" si="124"/>
        <v>0</v>
      </c>
      <c r="Z416" s="158">
        <f t="shared" si="124"/>
        <v>0</v>
      </c>
      <c r="AA416" s="158">
        <f t="shared" si="124"/>
        <v>0</v>
      </c>
      <c r="AB416" s="158">
        <f t="shared" si="124"/>
        <v>0</v>
      </c>
      <c r="AC416" s="158">
        <f t="shared" si="124"/>
        <v>0</v>
      </c>
      <c r="AD416" s="158">
        <f t="shared" si="124"/>
        <v>0</v>
      </c>
      <c r="AE416" s="158">
        <f t="shared" si="124"/>
        <v>0</v>
      </c>
      <c r="AF416" s="158">
        <f t="shared" si="124"/>
        <v>0</v>
      </c>
      <c r="AG416" s="158">
        <f t="shared" si="124"/>
        <v>0</v>
      </c>
      <c r="AH416" s="158">
        <f t="shared" si="124"/>
        <v>0</v>
      </c>
      <c r="AI416" s="158">
        <f t="shared" si="124"/>
        <v>0</v>
      </c>
      <c r="AJ416" s="158">
        <f t="shared" si="124"/>
        <v>0</v>
      </c>
      <c r="AK416" s="158">
        <f t="shared" si="124"/>
        <v>0</v>
      </c>
      <c r="AL416" s="158">
        <f t="shared" si="124"/>
        <v>0</v>
      </c>
      <c r="AM416" s="158">
        <f t="shared" si="124"/>
        <v>0</v>
      </c>
    </row>
    <row r="417" spans="3:39" x14ac:dyDescent="0.25">
      <c r="C417" s="28" t="str">
        <f t="shared" si="72"/>
        <v>Farmaco 37</v>
      </c>
      <c r="D417" s="136">
        <v>0</v>
      </c>
      <c r="E417" s="158">
        <f t="shared" si="107"/>
        <v>0</v>
      </c>
      <c r="F417" s="158">
        <f t="shared" si="124"/>
        <v>0</v>
      </c>
      <c r="G417" s="158">
        <f t="shared" si="124"/>
        <v>0</v>
      </c>
      <c r="H417" s="158">
        <f t="shared" si="124"/>
        <v>0</v>
      </c>
      <c r="I417" s="158">
        <f t="shared" si="124"/>
        <v>0</v>
      </c>
      <c r="J417" s="158">
        <f t="shared" si="124"/>
        <v>0</v>
      </c>
      <c r="K417" s="158">
        <f t="shared" si="124"/>
        <v>0</v>
      </c>
      <c r="L417" s="158">
        <f t="shared" si="124"/>
        <v>0</v>
      </c>
      <c r="M417" s="158">
        <f t="shared" si="124"/>
        <v>0</v>
      </c>
      <c r="N417" s="158">
        <f t="shared" si="124"/>
        <v>0</v>
      </c>
      <c r="O417" s="158">
        <f t="shared" si="124"/>
        <v>0</v>
      </c>
      <c r="P417" s="158">
        <f t="shared" si="124"/>
        <v>0</v>
      </c>
      <c r="Q417" s="158">
        <f t="shared" si="124"/>
        <v>0</v>
      </c>
      <c r="R417" s="158">
        <f t="shared" si="124"/>
        <v>0</v>
      </c>
      <c r="S417" s="158">
        <f t="shared" si="124"/>
        <v>0</v>
      </c>
      <c r="T417" s="158">
        <f t="shared" si="124"/>
        <v>0</v>
      </c>
      <c r="U417" s="158">
        <f t="shared" si="124"/>
        <v>0</v>
      </c>
      <c r="V417" s="158">
        <f t="shared" si="124"/>
        <v>0</v>
      </c>
      <c r="W417" s="158">
        <f t="shared" si="124"/>
        <v>0</v>
      </c>
      <c r="X417" s="158">
        <f t="shared" si="124"/>
        <v>0</v>
      </c>
      <c r="Y417" s="158">
        <f t="shared" si="124"/>
        <v>0</v>
      </c>
      <c r="Z417" s="158">
        <f t="shared" si="124"/>
        <v>0</v>
      </c>
      <c r="AA417" s="158">
        <f t="shared" si="124"/>
        <v>0</v>
      </c>
      <c r="AB417" s="158">
        <f t="shared" si="124"/>
        <v>0</v>
      </c>
      <c r="AC417" s="158">
        <f t="shared" si="124"/>
        <v>0</v>
      </c>
      <c r="AD417" s="158">
        <f t="shared" si="124"/>
        <v>0</v>
      </c>
      <c r="AE417" s="158">
        <f t="shared" si="124"/>
        <v>0</v>
      </c>
      <c r="AF417" s="158">
        <f t="shared" si="124"/>
        <v>0</v>
      </c>
      <c r="AG417" s="158">
        <f t="shared" si="124"/>
        <v>0</v>
      </c>
      <c r="AH417" s="158">
        <f t="shared" si="124"/>
        <v>0</v>
      </c>
      <c r="AI417" s="158">
        <f t="shared" si="124"/>
        <v>0</v>
      </c>
      <c r="AJ417" s="158">
        <f t="shared" si="124"/>
        <v>0</v>
      </c>
      <c r="AK417" s="158">
        <f t="shared" si="124"/>
        <v>0</v>
      </c>
      <c r="AL417" s="158">
        <f t="shared" si="124"/>
        <v>0</v>
      </c>
      <c r="AM417" s="158">
        <f t="shared" si="124"/>
        <v>0</v>
      </c>
    </row>
    <row r="418" spans="3:39" x14ac:dyDescent="0.25">
      <c r="C418" s="28" t="str">
        <f t="shared" si="72"/>
        <v>Farmaco 38</v>
      </c>
      <c r="D418" s="136">
        <v>0</v>
      </c>
      <c r="E418" s="158">
        <f t="shared" si="107"/>
        <v>0</v>
      </c>
      <c r="F418" s="158">
        <f t="shared" si="124"/>
        <v>0</v>
      </c>
      <c r="G418" s="158">
        <f t="shared" si="124"/>
        <v>0</v>
      </c>
      <c r="H418" s="158">
        <f t="shared" si="124"/>
        <v>0</v>
      </c>
      <c r="I418" s="158">
        <f t="shared" si="124"/>
        <v>0</v>
      </c>
      <c r="J418" s="158">
        <f t="shared" si="124"/>
        <v>0</v>
      </c>
      <c r="K418" s="158">
        <f t="shared" si="124"/>
        <v>0</v>
      </c>
      <c r="L418" s="158">
        <f t="shared" si="124"/>
        <v>0</v>
      </c>
      <c r="M418" s="158">
        <f t="shared" si="124"/>
        <v>0</v>
      </c>
      <c r="N418" s="158">
        <f t="shared" si="124"/>
        <v>0</v>
      </c>
      <c r="O418" s="158">
        <f t="shared" si="124"/>
        <v>0</v>
      </c>
      <c r="P418" s="158">
        <f t="shared" si="124"/>
        <v>0</v>
      </c>
      <c r="Q418" s="158">
        <f t="shared" si="124"/>
        <v>0</v>
      </c>
      <c r="R418" s="158">
        <f t="shared" si="124"/>
        <v>0</v>
      </c>
      <c r="S418" s="158">
        <f t="shared" si="124"/>
        <v>0</v>
      </c>
      <c r="T418" s="158">
        <f t="shared" si="124"/>
        <v>0</v>
      </c>
      <c r="U418" s="158">
        <f t="shared" si="124"/>
        <v>0</v>
      </c>
      <c r="V418" s="158">
        <f t="shared" si="124"/>
        <v>0</v>
      </c>
      <c r="W418" s="158">
        <f t="shared" si="124"/>
        <v>0</v>
      </c>
      <c r="X418" s="158">
        <f t="shared" si="124"/>
        <v>0</v>
      </c>
      <c r="Y418" s="158">
        <f t="shared" si="124"/>
        <v>0</v>
      </c>
      <c r="Z418" s="158">
        <f t="shared" si="124"/>
        <v>0</v>
      </c>
      <c r="AA418" s="158">
        <f t="shared" si="124"/>
        <v>0</v>
      </c>
      <c r="AB418" s="158">
        <f t="shared" si="124"/>
        <v>0</v>
      </c>
      <c r="AC418" s="158">
        <f t="shared" si="124"/>
        <v>0</v>
      </c>
      <c r="AD418" s="158">
        <f t="shared" si="124"/>
        <v>0</v>
      </c>
      <c r="AE418" s="158">
        <f t="shared" si="124"/>
        <v>0</v>
      </c>
      <c r="AF418" s="158">
        <f t="shared" si="124"/>
        <v>0</v>
      </c>
      <c r="AG418" s="158">
        <f t="shared" si="124"/>
        <v>0</v>
      </c>
      <c r="AH418" s="158">
        <f t="shared" si="124"/>
        <v>0</v>
      </c>
      <c r="AI418" s="158">
        <f t="shared" si="124"/>
        <v>0</v>
      </c>
      <c r="AJ418" s="158">
        <f t="shared" si="124"/>
        <v>0</v>
      </c>
      <c r="AK418" s="158">
        <f t="shared" si="124"/>
        <v>0</v>
      </c>
      <c r="AL418" s="158">
        <f t="shared" si="124"/>
        <v>0</v>
      </c>
      <c r="AM418" s="158">
        <f t="shared" si="124"/>
        <v>0</v>
      </c>
    </row>
    <row r="419" spans="3:39" x14ac:dyDescent="0.25">
      <c r="C419" s="28" t="str">
        <f t="shared" si="72"/>
        <v>Farmaco 39</v>
      </c>
      <c r="D419" s="136">
        <v>0</v>
      </c>
      <c r="E419" s="158">
        <f t="shared" si="107"/>
        <v>0</v>
      </c>
      <c r="F419" s="158">
        <f t="shared" si="124"/>
        <v>0</v>
      </c>
      <c r="G419" s="158">
        <f t="shared" si="124"/>
        <v>0</v>
      </c>
      <c r="H419" s="158">
        <f t="shared" si="124"/>
        <v>0</v>
      </c>
      <c r="I419" s="158">
        <f t="shared" si="124"/>
        <v>0</v>
      </c>
      <c r="J419" s="158">
        <f t="shared" si="124"/>
        <v>0</v>
      </c>
      <c r="K419" s="158">
        <f t="shared" si="124"/>
        <v>0</v>
      </c>
      <c r="L419" s="158">
        <f t="shared" si="124"/>
        <v>0</v>
      </c>
      <c r="M419" s="158">
        <f t="shared" si="124"/>
        <v>0</v>
      </c>
      <c r="N419" s="158">
        <f t="shared" si="124"/>
        <v>0</v>
      </c>
      <c r="O419" s="158">
        <f t="shared" si="124"/>
        <v>0</v>
      </c>
      <c r="P419" s="158">
        <f t="shared" si="124"/>
        <v>0</v>
      </c>
      <c r="Q419" s="158">
        <f t="shared" si="124"/>
        <v>0</v>
      </c>
      <c r="R419" s="158">
        <f t="shared" si="124"/>
        <v>0</v>
      </c>
      <c r="S419" s="158">
        <f t="shared" si="124"/>
        <v>0</v>
      </c>
      <c r="T419" s="158">
        <f t="shared" si="124"/>
        <v>0</v>
      </c>
      <c r="U419" s="158">
        <f t="shared" si="124"/>
        <v>0</v>
      </c>
      <c r="V419" s="158">
        <f t="shared" si="124"/>
        <v>0</v>
      </c>
      <c r="W419" s="158">
        <f t="shared" si="124"/>
        <v>0</v>
      </c>
      <c r="X419" s="158">
        <f t="shared" si="124"/>
        <v>0</v>
      </c>
      <c r="Y419" s="158">
        <f t="shared" si="124"/>
        <v>0</v>
      </c>
      <c r="Z419" s="158">
        <f t="shared" si="124"/>
        <v>0</v>
      </c>
      <c r="AA419" s="158">
        <f t="shared" si="124"/>
        <v>0</v>
      </c>
      <c r="AB419" s="158">
        <f t="shared" si="124"/>
        <v>0</v>
      </c>
      <c r="AC419" s="158">
        <f t="shared" si="124"/>
        <v>0</v>
      </c>
      <c r="AD419" s="158">
        <f t="shared" si="124"/>
        <v>0</v>
      </c>
      <c r="AE419" s="158">
        <f t="shared" si="124"/>
        <v>0</v>
      </c>
      <c r="AF419" s="158">
        <f t="shared" si="124"/>
        <v>0</v>
      </c>
      <c r="AG419" s="158">
        <f t="shared" si="124"/>
        <v>0</v>
      </c>
      <c r="AH419" s="158">
        <f t="shared" si="124"/>
        <v>0</v>
      </c>
      <c r="AI419" s="158">
        <f t="shared" si="124"/>
        <v>0</v>
      </c>
      <c r="AJ419" s="158">
        <f t="shared" si="124"/>
        <v>0</v>
      </c>
      <c r="AK419" s="158">
        <f t="shared" si="124"/>
        <v>0</v>
      </c>
      <c r="AL419" s="158">
        <f t="shared" si="124"/>
        <v>0</v>
      </c>
      <c r="AM419" s="158">
        <f t="shared" si="124"/>
        <v>0</v>
      </c>
    </row>
    <row r="420" spans="3:39" x14ac:dyDescent="0.25">
      <c r="C420" s="28" t="str">
        <f t="shared" si="72"/>
        <v>Farmaco 40</v>
      </c>
      <c r="D420" s="136">
        <v>0</v>
      </c>
      <c r="E420" s="158">
        <f t="shared" si="107"/>
        <v>0</v>
      </c>
      <c r="F420" s="158">
        <f t="shared" si="124"/>
        <v>0</v>
      </c>
      <c r="G420" s="158">
        <f t="shared" si="124"/>
        <v>0</v>
      </c>
      <c r="H420" s="158">
        <f t="shared" si="124"/>
        <v>0</v>
      </c>
      <c r="I420" s="158">
        <f t="shared" si="124"/>
        <v>0</v>
      </c>
      <c r="J420" s="158">
        <f t="shared" si="124"/>
        <v>0</v>
      </c>
      <c r="K420" s="158">
        <f t="shared" si="124"/>
        <v>0</v>
      </c>
      <c r="L420" s="158">
        <f t="shared" si="124"/>
        <v>0</v>
      </c>
      <c r="M420" s="158">
        <f t="shared" si="124"/>
        <v>0</v>
      </c>
      <c r="N420" s="158">
        <f t="shared" si="124"/>
        <v>0</v>
      </c>
      <c r="O420" s="158">
        <f t="shared" si="124"/>
        <v>0</v>
      </c>
      <c r="P420" s="158">
        <f t="shared" si="124"/>
        <v>0</v>
      </c>
      <c r="Q420" s="158">
        <f t="shared" si="124"/>
        <v>0</v>
      </c>
      <c r="R420" s="158">
        <f t="shared" si="124"/>
        <v>0</v>
      </c>
      <c r="S420" s="158">
        <f t="shared" si="124"/>
        <v>0</v>
      </c>
      <c r="T420" s="158">
        <f t="shared" si="124"/>
        <v>0</v>
      </c>
      <c r="U420" s="158">
        <f t="shared" si="124"/>
        <v>0</v>
      </c>
      <c r="V420" s="158">
        <f t="shared" si="124"/>
        <v>0</v>
      </c>
      <c r="W420" s="158">
        <f t="shared" si="124"/>
        <v>0</v>
      </c>
      <c r="X420" s="158">
        <f t="shared" si="124"/>
        <v>0</v>
      </c>
      <c r="Y420" s="158">
        <f t="shared" si="124"/>
        <v>0</v>
      </c>
      <c r="Z420" s="158">
        <f t="shared" si="124"/>
        <v>0</v>
      </c>
      <c r="AA420" s="158">
        <f t="shared" si="124"/>
        <v>0</v>
      </c>
      <c r="AB420" s="158">
        <f t="shared" si="124"/>
        <v>0</v>
      </c>
      <c r="AC420" s="158">
        <f t="shared" si="124"/>
        <v>0</v>
      </c>
      <c r="AD420" s="158">
        <f t="shared" si="124"/>
        <v>0</v>
      </c>
      <c r="AE420" s="158">
        <f t="shared" si="124"/>
        <v>0</v>
      </c>
      <c r="AF420" s="158">
        <f t="shared" si="124"/>
        <v>0</v>
      </c>
      <c r="AG420" s="158">
        <f t="shared" si="124"/>
        <v>0</v>
      </c>
      <c r="AH420" s="158">
        <f t="shared" si="124"/>
        <v>0</v>
      </c>
      <c r="AI420" s="158">
        <f t="shared" si="124"/>
        <v>0</v>
      </c>
      <c r="AJ420" s="158">
        <f t="shared" si="124"/>
        <v>0</v>
      </c>
      <c r="AK420" s="158">
        <f t="shared" si="124"/>
        <v>0</v>
      </c>
      <c r="AL420" s="158">
        <f t="shared" si="124"/>
        <v>0</v>
      </c>
      <c r="AM420" s="158">
        <f t="shared" si="124"/>
        <v>0</v>
      </c>
    </row>
    <row r="421" spans="3:39" x14ac:dyDescent="0.25">
      <c r="C421" s="28" t="str">
        <f t="shared" si="72"/>
        <v>Farmaco 41</v>
      </c>
      <c r="D421" s="136">
        <v>0</v>
      </c>
      <c r="E421" s="158">
        <f t="shared" si="107"/>
        <v>0</v>
      </c>
      <c r="F421" s="158">
        <f t="shared" si="124"/>
        <v>0</v>
      </c>
      <c r="G421" s="158">
        <f t="shared" si="124"/>
        <v>0</v>
      </c>
      <c r="H421" s="158">
        <f t="shared" si="124"/>
        <v>0</v>
      </c>
      <c r="I421" s="158">
        <f t="shared" si="124"/>
        <v>0</v>
      </c>
      <c r="J421" s="158">
        <f t="shared" si="124"/>
        <v>0</v>
      </c>
      <c r="K421" s="158">
        <f t="shared" si="124"/>
        <v>0</v>
      </c>
      <c r="L421" s="158">
        <f t="shared" si="124"/>
        <v>0</v>
      </c>
      <c r="M421" s="158">
        <f t="shared" si="124"/>
        <v>0</v>
      </c>
      <c r="N421" s="158">
        <f t="shared" si="124"/>
        <v>0</v>
      </c>
      <c r="O421" s="158">
        <f t="shared" si="124"/>
        <v>0</v>
      </c>
      <c r="P421" s="158">
        <f t="shared" si="124"/>
        <v>0</v>
      </c>
      <c r="Q421" s="158">
        <f t="shared" si="124"/>
        <v>0</v>
      </c>
      <c r="R421" s="158">
        <f t="shared" si="124"/>
        <v>0</v>
      </c>
      <c r="S421" s="158">
        <f t="shared" si="124"/>
        <v>0</v>
      </c>
      <c r="T421" s="158">
        <f t="shared" si="124"/>
        <v>0</v>
      </c>
      <c r="U421" s="158">
        <f t="shared" si="124"/>
        <v>0</v>
      </c>
      <c r="V421" s="158">
        <f t="shared" si="124"/>
        <v>0</v>
      </c>
      <c r="W421" s="158">
        <f t="shared" si="124"/>
        <v>0</v>
      </c>
      <c r="X421" s="158">
        <f t="shared" si="124"/>
        <v>0</v>
      </c>
      <c r="Y421" s="158">
        <f t="shared" si="124"/>
        <v>0</v>
      </c>
      <c r="Z421" s="158">
        <f t="shared" si="124"/>
        <v>0</v>
      </c>
      <c r="AA421" s="158">
        <f t="shared" si="124"/>
        <v>0</v>
      </c>
      <c r="AB421" s="158">
        <f t="shared" si="124"/>
        <v>0</v>
      </c>
      <c r="AC421" s="158">
        <f t="shared" si="124"/>
        <v>0</v>
      </c>
      <c r="AD421" s="158">
        <f t="shared" si="124"/>
        <v>0</v>
      </c>
      <c r="AE421" s="158">
        <f t="shared" si="124"/>
        <v>0</v>
      </c>
      <c r="AF421" s="158">
        <f t="shared" si="124"/>
        <v>0</v>
      </c>
      <c r="AG421" s="158">
        <f t="shared" si="124"/>
        <v>0</v>
      </c>
      <c r="AH421" s="158">
        <f t="shared" si="124"/>
        <v>0</v>
      </c>
      <c r="AI421" s="158">
        <f t="shared" si="124"/>
        <v>0</v>
      </c>
      <c r="AJ421" s="158">
        <f t="shared" si="124"/>
        <v>0</v>
      </c>
      <c r="AK421" s="158">
        <f t="shared" si="124"/>
        <v>0</v>
      </c>
      <c r="AL421" s="158">
        <f t="shared" si="124"/>
        <v>0</v>
      </c>
      <c r="AM421" s="158">
        <f t="shared" si="124"/>
        <v>0</v>
      </c>
    </row>
    <row r="422" spans="3:39" x14ac:dyDescent="0.25">
      <c r="C422" s="28" t="str">
        <f t="shared" si="72"/>
        <v>Farmaco 42</v>
      </c>
      <c r="D422" s="136">
        <v>0</v>
      </c>
      <c r="E422" s="158">
        <f t="shared" si="107"/>
        <v>0</v>
      </c>
      <c r="F422" s="158">
        <f t="shared" si="124"/>
        <v>0</v>
      </c>
      <c r="G422" s="158">
        <f t="shared" si="124"/>
        <v>0</v>
      </c>
      <c r="H422" s="158">
        <f t="shared" si="124"/>
        <v>0</v>
      </c>
      <c r="I422" s="158">
        <f t="shared" si="124"/>
        <v>0</v>
      </c>
      <c r="J422" s="158">
        <f t="shared" si="124"/>
        <v>0</v>
      </c>
      <c r="K422" s="158">
        <f t="shared" si="124"/>
        <v>0</v>
      </c>
      <c r="L422" s="158">
        <f t="shared" si="124"/>
        <v>0</v>
      </c>
      <c r="M422" s="158">
        <f t="shared" si="124"/>
        <v>0</v>
      </c>
      <c r="N422" s="158">
        <f t="shared" si="124"/>
        <v>0</v>
      </c>
      <c r="O422" s="158">
        <f t="shared" si="124"/>
        <v>0</v>
      </c>
      <c r="P422" s="158">
        <f t="shared" si="124"/>
        <v>0</v>
      </c>
      <c r="Q422" s="158">
        <f t="shared" si="124"/>
        <v>0</v>
      </c>
      <c r="R422" s="158">
        <f t="shared" si="124"/>
        <v>0</v>
      </c>
      <c r="S422" s="158">
        <f t="shared" si="124"/>
        <v>0</v>
      </c>
      <c r="T422" s="158">
        <f t="shared" si="124"/>
        <v>0</v>
      </c>
      <c r="U422" s="158">
        <f t="shared" si="124"/>
        <v>0</v>
      </c>
      <c r="V422" s="158">
        <f t="shared" si="124"/>
        <v>0</v>
      </c>
      <c r="W422" s="158">
        <f t="shared" si="124"/>
        <v>0</v>
      </c>
      <c r="X422" s="158">
        <f t="shared" si="124"/>
        <v>0</v>
      </c>
      <c r="Y422" s="158">
        <f t="shared" si="124"/>
        <v>0</v>
      </c>
      <c r="Z422" s="158">
        <f t="shared" si="124"/>
        <v>0</v>
      </c>
      <c r="AA422" s="158">
        <f t="shared" si="124"/>
        <v>0</v>
      </c>
      <c r="AB422" s="158">
        <f t="shared" si="124"/>
        <v>0</v>
      </c>
      <c r="AC422" s="158">
        <f t="shared" si="124"/>
        <v>0</v>
      </c>
      <c r="AD422" s="158">
        <f t="shared" si="124"/>
        <v>0</v>
      </c>
      <c r="AE422" s="158">
        <f t="shared" si="124"/>
        <v>0</v>
      </c>
      <c r="AF422" s="158">
        <f t="shared" si="124"/>
        <v>0</v>
      </c>
      <c r="AG422" s="158">
        <f t="shared" si="124"/>
        <v>0</v>
      </c>
      <c r="AH422" s="158">
        <f t="shared" si="124"/>
        <v>0</v>
      </c>
      <c r="AI422" s="158">
        <f t="shared" si="124"/>
        <v>0</v>
      </c>
      <c r="AJ422" s="158">
        <f t="shared" si="124"/>
        <v>0</v>
      </c>
      <c r="AK422" s="158">
        <f t="shared" si="124"/>
        <v>0</v>
      </c>
      <c r="AL422" s="158">
        <f t="shared" si="124"/>
        <v>0</v>
      </c>
      <c r="AM422" s="158">
        <f t="shared" si="124"/>
        <v>0</v>
      </c>
    </row>
    <row r="423" spans="3:39" x14ac:dyDescent="0.25">
      <c r="C423" s="28" t="str">
        <f t="shared" si="72"/>
        <v>Farmaco 43</v>
      </c>
      <c r="D423" s="136">
        <v>0</v>
      </c>
      <c r="E423" s="158">
        <f t="shared" si="107"/>
        <v>0</v>
      </c>
      <c r="F423" s="158">
        <f t="shared" si="124"/>
        <v>0</v>
      </c>
      <c r="G423" s="158">
        <f t="shared" si="124"/>
        <v>0</v>
      </c>
      <c r="H423" s="158">
        <f t="shared" si="124"/>
        <v>0</v>
      </c>
      <c r="I423" s="158">
        <f t="shared" si="124"/>
        <v>0</v>
      </c>
      <c r="J423" s="158">
        <f t="shared" si="124"/>
        <v>0</v>
      </c>
      <c r="K423" s="158">
        <f t="shared" si="124"/>
        <v>0</v>
      </c>
      <c r="L423" s="158">
        <f t="shared" si="124"/>
        <v>0</v>
      </c>
      <c r="M423" s="158">
        <f t="shared" si="124"/>
        <v>0</v>
      </c>
      <c r="N423" s="158">
        <f t="shared" si="124"/>
        <v>0</v>
      </c>
      <c r="O423" s="158">
        <f t="shared" si="124"/>
        <v>0</v>
      </c>
      <c r="P423" s="158">
        <f t="shared" si="124"/>
        <v>0</v>
      </c>
      <c r="Q423" s="158">
        <f t="shared" si="124"/>
        <v>0</v>
      </c>
      <c r="R423" s="158">
        <f t="shared" si="124"/>
        <v>0</v>
      </c>
      <c r="S423" s="158">
        <f t="shared" si="124"/>
        <v>0</v>
      </c>
      <c r="T423" s="158">
        <f t="shared" si="124"/>
        <v>0</v>
      </c>
      <c r="U423" s="158">
        <f t="shared" si="124"/>
        <v>0</v>
      </c>
      <c r="V423" s="158">
        <f t="shared" si="124"/>
        <v>0</v>
      </c>
      <c r="W423" s="158">
        <f t="shared" si="124"/>
        <v>0</v>
      </c>
      <c r="X423" s="158">
        <f t="shared" si="124"/>
        <v>0</v>
      </c>
      <c r="Y423" s="158">
        <f t="shared" si="124"/>
        <v>0</v>
      </c>
      <c r="Z423" s="158">
        <f t="shared" si="124"/>
        <v>0</v>
      </c>
      <c r="AA423" s="158">
        <f t="shared" si="124"/>
        <v>0</v>
      </c>
      <c r="AB423" s="158">
        <f t="shared" si="124"/>
        <v>0</v>
      </c>
      <c r="AC423" s="158">
        <f t="shared" si="124"/>
        <v>0</v>
      </c>
      <c r="AD423" s="158">
        <f t="shared" si="124"/>
        <v>0</v>
      </c>
      <c r="AE423" s="158">
        <f t="shared" si="124"/>
        <v>0</v>
      </c>
      <c r="AF423" s="158">
        <f t="shared" si="124"/>
        <v>0</v>
      </c>
      <c r="AG423" s="158">
        <f t="shared" si="124"/>
        <v>0</v>
      </c>
      <c r="AH423" s="158">
        <f t="shared" si="124"/>
        <v>0</v>
      </c>
      <c r="AI423" s="158">
        <f t="shared" si="124"/>
        <v>0</v>
      </c>
      <c r="AJ423" s="158">
        <f t="shared" si="124"/>
        <v>0</v>
      </c>
      <c r="AK423" s="158">
        <f t="shared" ref="F423:AM430" si="125">AK369-AJ369</f>
        <v>0</v>
      </c>
      <c r="AL423" s="158">
        <f t="shared" si="125"/>
        <v>0</v>
      </c>
      <c r="AM423" s="158">
        <f t="shared" si="125"/>
        <v>0</v>
      </c>
    </row>
    <row r="424" spans="3:39" x14ac:dyDescent="0.25">
      <c r="C424" s="28" t="str">
        <f t="shared" si="72"/>
        <v>Farmaco 44</v>
      </c>
      <c r="D424" s="136">
        <v>0</v>
      </c>
      <c r="E424" s="158">
        <f t="shared" si="107"/>
        <v>0</v>
      </c>
      <c r="F424" s="158">
        <f t="shared" si="125"/>
        <v>0</v>
      </c>
      <c r="G424" s="158">
        <f t="shared" si="125"/>
        <v>0</v>
      </c>
      <c r="H424" s="158">
        <f t="shared" si="125"/>
        <v>0</v>
      </c>
      <c r="I424" s="158">
        <f t="shared" si="125"/>
        <v>0</v>
      </c>
      <c r="J424" s="158">
        <f t="shared" si="125"/>
        <v>0</v>
      </c>
      <c r="K424" s="158">
        <f t="shared" si="125"/>
        <v>0</v>
      </c>
      <c r="L424" s="158">
        <f t="shared" si="125"/>
        <v>0</v>
      </c>
      <c r="M424" s="158">
        <f t="shared" si="125"/>
        <v>0</v>
      </c>
      <c r="N424" s="158">
        <f t="shared" si="125"/>
        <v>0</v>
      </c>
      <c r="O424" s="158">
        <f t="shared" si="125"/>
        <v>0</v>
      </c>
      <c r="P424" s="158">
        <f t="shared" si="125"/>
        <v>0</v>
      </c>
      <c r="Q424" s="158">
        <f t="shared" si="125"/>
        <v>0</v>
      </c>
      <c r="R424" s="158">
        <f t="shared" si="125"/>
        <v>0</v>
      </c>
      <c r="S424" s="158">
        <f t="shared" si="125"/>
        <v>0</v>
      </c>
      <c r="T424" s="158">
        <f t="shared" si="125"/>
        <v>0</v>
      </c>
      <c r="U424" s="158">
        <f t="shared" si="125"/>
        <v>0</v>
      </c>
      <c r="V424" s="158">
        <f t="shared" si="125"/>
        <v>0</v>
      </c>
      <c r="W424" s="158">
        <f t="shared" si="125"/>
        <v>0</v>
      </c>
      <c r="X424" s="158">
        <f t="shared" si="125"/>
        <v>0</v>
      </c>
      <c r="Y424" s="158">
        <f t="shared" si="125"/>
        <v>0</v>
      </c>
      <c r="Z424" s="158">
        <f t="shared" si="125"/>
        <v>0</v>
      </c>
      <c r="AA424" s="158">
        <f t="shared" si="125"/>
        <v>0</v>
      </c>
      <c r="AB424" s="158">
        <f t="shared" si="125"/>
        <v>0</v>
      </c>
      <c r="AC424" s="158">
        <f t="shared" si="125"/>
        <v>0</v>
      </c>
      <c r="AD424" s="158">
        <f t="shared" si="125"/>
        <v>0</v>
      </c>
      <c r="AE424" s="158">
        <f t="shared" si="125"/>
        <v>0</v>
      </c>
      <c r="AF424" s="158">
        <f t="shared" si="125"/>
        <v>0</v>
      </c>
      <c r="AG424" s="158">
        <f t="shared" si="125"/>
        <v>0</v>
      </c>
      <c r="AH424" s="158">
        <f t="shared" si="125"/>
        <v>0</v>
      </c>
      <c r="AI424" s="158">
        <f t="shared" si="125"/>
        <v>0</v>
      </c>
      <c r="AJ424" s="158">
        <f t="shared" si="125"/>
        <v>0</v>
      </c>
      <c r="AK424" s="158">
        <f t="shared" si="125"/>
        <v>0</v>
      </c>
      <c r="AL424" s="158">
        <f t="shared" si="125"/>
        <v>0</v>
      </c>
      <c r="AM424" s="158">
        <f t="shared" si="125"/>
        <v>0</v>
      </c>
    </row>
    <row r="425" spans="3:39" x14ac:dyDescent="0.25">
      <c r="C425" s="28" t="str">
        <f t="shared" si="72"/>
        <v>Farmaco 45</v>
      </c>
      <c r="D425" s="136">
        <v>0</v>
      </c>
      <c r="E425" s="158">
        <f t="shared" si="107"/>
        <v>0</v>
      </c>
      <c r="F425" s="158">
        <f t="shared" si="125"/>
        <v>0</v>
      </c>
      <c r="G425" s="158">
        <f t="shared" si="125"/>
        <v>0</v>
      </c>
      <c r="H425" s="158">
        <f t="shared" si="125"/>
        <v>0</v>
      </c>
      <c r="I425" s="158">
        <f t="shared" si="125"/>
        <v>0</v>
      </c>
      <c r="J425" s="158">
        <f t="shared" si="125"/>
        <v>0</v>
      </c>
      <c r="K425" s="158">
        <f t="shared" si="125"/>
        <v>0</v>
      </c>
      <c r="L425" s="158">
        <f t="shared" si="125"/>
        <v>0</v>
      </c>
      <c r="M425" s="158">
        <f t="shared" si="125"/>
        <v>0</v>
      </c>
      <c r="N425" s="158">
        <f t="shared" si="125"/>
        <v>0</v>
      </c>
      <c r="O425" s="158">
        <f t="shared" si="125"/>
        <v>0</v>
      </c>
      <c r="P425" s="158">
        <f t="shared" si="125"/>
        <v>0</v>
      </c>
      <c r="Q425" s="158">
        <f t="shared" si="125"/>
        <v>0</v>
      </c>
      <c r="R425" s="158">
        <f t="shared" si="125"/>
        <v>0</v>
      </c>
      <c r="S425" s="158">
        <f t="shared" si="125"/>
        <v>0</v>
      </c>
      <c r="T425" s="158">
        <f t="shared" si="125"/>
        <v>0</v>
      </c>
      <c r="U425" s="158">
        <f t="shared" si="125"/>
        <v>0</v>
      </c>
      <c r="V425" s="158">
        <f t="shared" si="125"/>
        <v>0</v>
      </c>
      <c r="W425" s="158">
        <f t="shared" si="125"/>
        <v>0</v>
      </c>
      <c r="X425" s="158">
        <f t="shared" si="125"/>
        <v>0</v>
      </c>
      <c r="Y425" s="158">
        <f t="shared" si="125"/>
        <v>0</v>
      </c>
      <c r="Z425" s="158">
        <f t="shared" si="125"/>
        <v>0</v>
      </c>
      <c r="AA425" s="158">
        <f t="shared" si="125"/>
        <v>0</v>
      </c>
      <c r="AB425" s="158">
        <f t="shared" si="125"/>
        <v>0</v>
      </c>
      <c r="AC425" s="158">
        <f t="shared" si="125"/>
        <v>0</v>
      </c>
      <c r="AD425" s="158">
        <f t="shared" si="125"/>
        <v>0</v>
      </c>
      <c r="AE425" s="158">
        <f t="shared" si="125"/>
        <v>0</v>
      </c>
      <c r="AF425" s="158">
        <f t="shared" si="125"/>
        <v>0</v>
      </c>
      <c r="AG425" s="158">
        <f t="shared" si="125"/>
        <v>0</v>
      </c>
      <c r="AH425" s="158">
        <f t="shared" si="125"/>
        <v>0</v>
      </c>
      <c r="AI425" s="158">
        <f t="shared" si="125"/>
        <v>0</v>
      </c>
      <c r="AJ425" s="158">
        <f t="shared" si="125"/>
        <v>0</v>
      </c>
      <c r="AK425" s="158">
        <f t="shared" si="125"/>
        <v>0</v>
      </c>
      <c r="AL425" s="158">
        <f t="shared" si="125"/>
        <v>0</v>
      </c>
      <c r="AM425" s="158">
        <f t="shared" si="125"/>
        <v>0</v>
      </c>
    </row>
    <row r="426" spans="3:39" x14ac:dyDescent="0.25">
      <c r="C426" s="28" t="str">
        <f t="shared" si="72"/>
        <v>Farmaco 46</v>
      </c>
      <c r="D426" s="136">
        <v>0</v>
      </c>
      <c r="E426" s="158">
        <f t="shared" si="107"/>
        <v>0</v>
      </c>
      <c r="F426" s="158">
        <f t="shared" si="125"/>
        <v>0</v>
      </c>
      <c r="G426" s="158">
        <f t="shared" si="125"/>
        <v>0</v>
      </c>
      <c r="H426" s="158">
        <f t="shared" si="125"/>
        <v>0</v>
      </c>
      <c r="I426" s="158">
        <f t="shared" si="125"/>
        <v>0</v>
      </c>
      <c r="J426" s="158">
        <f t="shared" si="125"/>
        <v>0</v>
      </c>
      <c r="K426" s="158">
        <f t="shared" si="125"/>
        <v>0</v>
      </c>
      <c r="L426" s="158">
        <f t="shared" si="125"/>
        <v>0</v>
      </c>
      <c r="M426" s="158">
        <f t="shared" si="125"/>
        <v>0</v>
      </c>
      <c r="N426" s="158">
        <f t="shared" si="125"/>
        <v>0</v>
      </c>
      <c r="O426" s="158">
        <f t="shared" si="125"/>
        <v>0</v>
      </c>
      <c r="P426" s="158">
        <f t="shared" si="125"/>
        <v>0</v>
      </c>
      <c r="Q426" s="158">
        <f t="shared" si="125"/>
        <v>0</v>
      </c>
      <c r="R426" s="158">
        <f t="shared" si="125"/>
        <v>0</v>
      </c>
      <c r="S426" s="158">
        <f t="shared" si="125"/>
        <v>0</v>
      </c>
      <c r="T426" s="158">
        <f t="shared" si="125"/>
        <v>0</v>
      </c>
      <c r="U426" s="158">
        <f t="shared" si="125"/>
        <v>0</v>
      </c>
      <c r="V426" s="158">
        <f t="shared" si="125"/>
        <v>0</v>
      </c>
      <c r="W426" s="158">
        <f t="shared" si="125"/>
        <v>0</v>
      </c>
      <c r="X426" s="158">
        <f t="shared" si="125"/>
        <v>0</v>
      </c>
      <c r="Y426" s="158">
        <f t="shared" si="125"/>
        <v>0</v>
      </c>
      <c r="Z426" s="158">
        <f t="shared" si="125"/>
        <v>0</v>
      </c>
      <c r="AA426" s="158">
        <f t="shared" si="125"/>
        <v>0</v>
      </c>
      <c r="AB426" s="158">
        <f t="shared" si="125"/>
        <v>0</v>
      </c>
      <c r="AC426" s="158">
        <f t="shared" si="125"/>
        <v>0</v>
      </c>
      <c r="AD426" s="158">
        <f t="shared" si="125"/>
        <v>0</v>
      </c>
      <c r="AE426" s="158">
        <f t="shared" si="125"/>
        <v>0</v>
      </c>
      <c r="AF426" s="158">
        <f t="shared" si="125"/>
        <v>0</v>
      </c>
      <c r="AG426" s="158">
        <f t="shared" si="125"/>
        <v>0</v>
      </c>
      <c r="AH426" s="158">
        <f t="shared" si="125"/>
        <v>0</v>
      </c>
      <c r="AI426" s="158">
        <f t="shared" si="125"/>
        <v>0</v>
      </c>
      <c r="AJ426" s="158">
        <f t="shared" si="125"/>
        <v>0</v>
      </c>
      <c r="AK426" s="158">
        <f t="shared" si="125"/>
        <v>0</v>
      </c>
      <c r="AL426" s="158">
        <f t="shared" si="125"/>
        <v>0</v>
      </c>
      <c r="AM426" s="158">
        <f t="shared" si="125"/>
        <v>0</v>
      </c>
    </row>
    <row r="427" spans="3:39" x14ac:dyDescent="0.25">
      <c r="C427" s="28" t="str">
        <f t="shared" si="72"/>
        <v>Farmaco 47</v>
      </c>
      <c r="D427" s="136">
        <v>0</v>
      </c>
      <c r="E427" s="158">
        <f t="shared" si="107"/>
        <v>0</v>
      </c>
      <c r="F427" s="158">
        <f t="shared" si="125"/>
        <v>0</v>
      </c>
      <c r="G427" s="158">
        <f t="shared" si="125"/>
        <v>0</v>
      </c>
      <c r="H427" s="158">
        <f t="shared" si="125"/>
        <v>0</v>
      </c>
      <c r="I427" s="158">
        <f t="shared" si="125"/>
        <v>0</v>
      </c>
      <c r="J427" s="158">
        <f t="shared" si="125"/>
        <v>0</v>
      </c>
      <c r="K427" s="158">
        <f t="shared" si="125"/>
        <v>0</v>
      </c>
      <c r="L427" s="158">
        <f t="shared" si="125"/>
        <v>0</v>
      </c>
      <c r="M427" s="158">
        <f t="shared" si="125"/>
        <v>0</v>
      </c>
      <c r="N427" s="158">
        <f t="shared" si="125"/>
        <v>0</v>
      </c>
      <c r="O427" s="158">
        <f t="shared" si="125"/>
        <v>0</v>
      </c>
      <c r="P427" s="158">
        <f t="shared" si="125"/>
        <v>0</v>
      </c>
      <c r="Q427" s="158">
        <f t="shared" si="125"/>
        <v>0</v>
      </c>
      <c r="R427" s="158">
        <f t="shared" si="125"/>
        <v>0</v>
      </c>
      <c r="S427" s="158">
        <f t="shared" si="125"/>
        <v>0</v>
      </c>
      <c r="T427" s="158">
        <f t="shared" si="125"/>
        <v>0</v>
      </c>
      <c r="U427" s="158">
        <f t="shared" si="125"/>
        <v>0</v>
      </c>
      <c r="V427" s="158">
        <f t="shared" si="125"/>
        <v>0</v>
      </c>
      <c r="W427" s="158">
        <f t="shared" si="125"/>
        <v>0</v>
      </c>
      <c r="X427" s="158">
        <f t="shared" si="125"/>
        <v>0</v>
      </c>
      <c r="Y427" s="158">
        <f t="shared" si="125"/>
        <v>0</v>
      </c>
      <c r="Z427" s="158">
        <f t="shared" si="125"/>
        <v>0</v>
      </c>
      <c r="AA427" s="158">
        <f t="shared" si="125"/>
        <v>0</v>
      </c>
      <c r="AB427" s="158">
        <f t="shared" si="125"/>
        <v>0</v>
      </c>
      <c r="AC427" s="158">
        <f t="shared" si="125"/>
        <v>0</v>
      </c>
      <c r="AD427" s="158">
        <f t="shared" si="125"/>
        <v>0</v>
      </c>
      <c r="AE427" s="158">
        <f t="shared" si="125"/>
        <v>0</v>
      </c>
      <c r="AF427" s="158">
        <f t="shared" si="125"/>
        <v>0</v>
      </c>
      <c r="AG427" s="158">
        <f t="shared" si="125"/>
        <v>0</v>
      </c>
      <c r="AH427" s="158">
        <f t="shared" si="125"/>
        <v>0</v>
      </c>
      <c r="AI427" s="158">
        <f t="shared" si="125"/>
        <v>0</v>
      </c>
      <c r="AJ427" s="158">
        <f t="shared" si="125"/>
        <v>0</v>
      </c>
      <c r="AK427" s="158">
        <f t="shared" si="125"/>
        <v>0</v>
      </c>
      <c r="AL427" s="158">
        <f t="shared" si="125"/>
        <v>0</v>
      </c>
      <c r="AM427" s="158">
        <f t="shared" si="125"/>
        <v>0</v>
      </c>
    </row>
    <row r="428" spans="3:39" x14ac:dyDescent="0.25">
      <c r="C428" s="28" t="str">
        <f t="shared" si="72"/>
        <v>Farmaco 48</v>
      </c>
      <c r="D428" s="136">
        <v>0</v>
      </c>
      <c r="E428" s="158">
        <f t="shared" si="107"/>
        <v>0</v>
      </c>
      <c r="F428" s="158">
        <f t="shared" si="125"/>
        <v>0</v>
      </c>
      <c r="G428" s="158">
        <f t="shared" si="125"/>
        <v>0</v>
      </c>
      <c r="H428" s="158">
        <f t="shared" si="125"/>
        <v>0</v>
      </c>
      <c r="I428" s="158">
        <f t="shared" si="125"/>
        <v>0</v>
      </c>
      <c r="J428" s="158">
        <f t="shared" si="125"/>
        <v>0</v>
      </c>
      <c r="K428" s="158">
        <f t="shared" si="125"/>
        <v>0</v>
      </c>
      <c r="L428" s="158">
        <f t="shared" si="125"/>
        <v>0</v>
      </c>
      <c r="M428" s="158">
        <f t="shared" si="125"/>
        <v>0</v>
      </c>
      <c r="N428" s="158">
        <f t="shared" si="125"/>
        <v>0</v>
      </c>
      <c r="O428" s="158">
        <f t="shared" si="125"/>
        <v>0</v>
      </c>
      <c r="P428" s="158">
        <f t="shared" si="125"/>
        <v>0</v>
      </c>
      <c r="Q428" s="158">
        <f t="shared" si="125"/>
        <v>0</v>
      </c>
      <c r="R428" s="158">
        <f t="shared" si="125"/>
        <v>0</v>
      </c>
      <c r="S428" s="158">
        <f t="shared" si="125"/>
        <v>0</v>
      </c>
      <c r="T428" s="158">
        <f t="shared" si="125"/>
        <v>0</v>
      </c>
      <c r="U428" s="158">
        <f t="shared" si="125"/>
        <v>0</v>
      </c>
      <c r="V428" s="158">
        <f t="shared" si="125"/>
        <v>0</v>
      </c>
      <c r="W428" s="158">
        <f t="shared" si="125"/>
        <v>0</v>
      </c>
      <c r="X428" s="158">
        <f t="shared" si="125"/>
        <v>0</v>
      </c>
      <c r="Y428" s="158">
        <f t="shared" si="125"/>
        <v>0</v>
      </c>
      <c r="Z428" s="158">
        <f t="shared" si="125"/>
        <v>0</v>
      </c>
      <c r="AA428" s="158">
        <f t="shared" si="125"/>
        <v>0</v>
      </c>
      <c r="AB428" s="158">
        <f t="shared" si="125"/>
        <v>0</v>
      </c>
      <c r="AC428" s="158">
        <f t="shared" si="125"/>
        <v>0</v>
      </c>
      <c r="AD428" s="158">
        <f t="shared" si="125"/>
        <v>0</v>
      </c>
      <c r="AE428" s="158">
        <f t="shared" si="125"/>
        <v>0</v>
      </c>
      <c r="AF428" s="158">
        <f t="shared" si="125"/>
        <v>0</v>
      </c>
      <c r="AG428" s="158">
        <f t="shared" si="125"/>
        <v>0</v>
      </c>
      <c r="AH428" s="158">
        <f t="shared" si="125"/>
        <v>0</v>
      </c>
      <c r="AI428" s="158">
        <f t="shared" si="125"/>
        <v>0</v>
      </c>
      <c r="AJ428" s="158">
        <f t="shared" si="125"/>
        <v>0</v>
      </c>
      <c r="AK428" s="158">
        <f t="shared" si="125"/>
        <v>0</v>
      </c>
      <c r="AL428" s="158">
        <f t="shared" si="125"/>
        <v>0</v>
      </c>
      <c r="AM428" s="158">
        <f t="shared" si="125"/>
        <v>0</v>
      </c>
    </row>
    <row r="429" spans="3:39" x14ac:dyDescent="0.25">
      <c r="C429" s="28" t="str">
        <f t="shared" si="72"/>
        <v>Farmaco 49</v>
      </c>
      <c r="D429" s="136">
        <v>0</v>
      </c>
      <c r="E429" s="158">
        <f t="shared" si="107"/>
        <v>0</v>
      </c>
      <c r="F429" s="158">
        <f t="shared" si="125"/>
        <v>0</v>
      </c>
      <c r="G429" s="158">
        <f t="shared" si="125"/>
        <v>0</v>
      </c>
      <c r="H429" s="158">
        <f t="shared" si="125"/>
        <v>0</v>
      </c>
      <c r="I429" s="158">
        <f t="shared" si="125"/>
        <v>0</v>
      </c>
      <c r="J429" s="158">
        <f t="shared" si="125"/>
        <v>0</v>
      </c>
      <c r="K429" s="158">
        <f t="shared" si="125"/>
        <v>0</v>
      </c>
      <c r="L429" s="158">
        <f t="shared" si="125"/>
        <v>0</v>
      </c>
      <c r="M429" s="158">
        <f t="shared" si="125"/>
        <v>0</v>
      </c>
      <c r="N429" s="158">
        <f t="shared" si="125"/>
        <v>0</v>
      </c>
      <c r="O429" s="158">
        <f t="shared" si="125"/>
        <v>0</v>
      </c>
      <c r="P429" s="158">
        <f t="shared" si="125"/>
        <v>0</v>
      </c>
      <c r="Q429" s="158">
        <f t="shared" si="125"/>
        <v>0</v>
      </c>
      <c r="R429" s="158">
        <f t="shared" si="125"/>
        <v>0</v>
      </c>
      <c r="S429" s="158">
        <f t="shared" si="125"/>
        <v>0</v>
      </c>
      <c r="T429" s="158">
        <f t="shared" si="125"/>
        <v>0</v>
      </c>
      <c r="U429" s="158">
        <f t="shared" si="125"/>
        <v>0</v>
      </c>
      <c r="V429" s="158">
        <f t="shared" si="125"/>
        <v>0</v>
      </c>
      <c r="W429" s="158">
        <f t="shared" si="125"/>
        <v>0</v>
      </c>
      <c r="X429" s="158">
        <f t="shared" si="125"/>
        <v>0</v>
      </c>
      <c r="Y429" s="158">
        <f t="shared" si="125"/>
        <v>0</v>
      </c>
      <c r="Z429" s="158">
        <f t="shared" si="125"/>
        <v>0</v>
      </c>
      <c r="AA429" s="158">
        <f t="shared" si="125"/>
        <v>0</v>
      </c>
      <c r="AB429" s="158">
        <f t="shared" si="125"/>
        <v>0</v>
      </c>
      <c r="AC429" s="158">
        <f t="shared" si="125"/>
        <v>0</v>
      </c>
      <c r="AD429" s="158">
        <f t="shared" si="125"/>
        <v>0</v>
      </c>
      <c r="AE429" s="158">
        <f t="shared" si="125"/>
        <v>0</v>
      </c>
      <c r="AF429" s="158">
        <f t="shared" si="125"/>
        <v>0</v>
      </c>
      <c r="AG429" s="158">
        <f t="shared" si="125"/>
        <v>0</v>
      </c>
      <c r="AH429" s="158">
        <f t="shared" si="125"/>
        <v>0</v>
      </c>
      <c r="AI429" s="158">
        <f t="shared" si="125"/>
        <v>0</v>
      </c>
      <c r="AJ429" s="158">
        <f t="shared" si="125"/>
        <v>0</v>
      </c>
      <c r="AK429" s="158">
        <f t="shared" si="125"/>
        <v>0</v>
      </c>
      <c r="AL429" s="158">
        <f t="shared" si="125"/>
        <v>0</v>
      </c>
      <c r="AM429" s="158">
        <f t="shared" si="125"/>
        <v>0</v>
      </c>
    </row>
    <row r="430" spans="3:39" x14ac:dyDescent="0.25">
      <c r="C430" s="28" t="str">
        <f t="shared" si="72"/>
        <v>Farmaco 50</v>
      </c>
      <c r="D430" s="136">
        <v>0</v>
      </c>
      <c r="E430" s="158">
        <f t="shared" si="107"/>
        <v>0</v>
      </c>
      <c r="F430" s="158">
        <f t="shared" si="125"/>
        <v>0</v>
      </c>
      <c r="G430" s="158">
        <f t="shared" si="125"/>
        <v>0</v>
      </c>
      <c r="H430" s="158">
        <f t="shared" si="125"/>
        <v>0</v>
      </c>
      <c r="I430" s="158">
        <f t="shared" si="125"/>
        <v>0</v>
      </c>
      <c r="J430" s="158">
        <f t="shared" si="125"/>
        <v>0</v>
      </c>
      <c r="K430" s="158">
        <f t="shared" si="125"/>
        <v>0</v>
      </c>
      <c r="L430" s="158">
        <f t="shared" si="125"/>
        <v>0</v>
      </c>
      <c r="M430" s="158">
        <f t="shared" si="125"/>
        <v>0</v>
      </c>
      <c r="N430" s="158">
        <f t="shared" si="125"/>
        <v>0</v>
      </c>
      <c r="O430" s="158">
        <f t="shared" si="125"/>
        <v>0</v>
      </c>
      <c r="P430" s="158">
        <f t="shared" si="125"/>
        <v>0</v>
      </c>
      <c r="Q430" s="158">
        <f t="shared" si="125"/>
        <v>0</v>
      </c>
      <c r="R430" s="158">
        <f t="shared" si="125"/>
        <v>0</v>
      </c>
      <c r="S430" s="158">
        <f t="shared" si="125"/>
        <v>0</v>
      </c>
      <c r="T430" s="158">
        <f t="shared" si="125"/>
        <v>0</v>
      </c>
      <c r="U430" s="158">
        <f t="shared" si="125"/>
        <v>0</v>
      </c>
      <c r="V430" s="158">
        <f t="shared" si="125"/>
        <v>0</v>
      </c>
      <c r="W430" s="158">
        <f t="shared" si="125"/>
        <v>0</v>
      </c>
      <c r="X430" s="158">
        <f t="shared" si="125"/>
        <v>0</v>
      </c>
      <c r="Y430" s="158">
        <f t="shared" si="125"/>
        <v>0</v>
      </c>
      <c r="Z430" s="158">
        <f t="shared" si="125"/>
        <v>0</v>
      </c>
      <c r="AA430" s="158">
        <f t="shared" si="125"/>
        <v>0</v>
      </c>
      <c r="AB430" s="158">
        <f t="shared" si="125"/>
        <v>0</v>
      </c>
      <c r="AC430" s="158">
        <f t="shared" si="125"/>
        <v>0</v>
      </c>
      <c r="AD430" s="158">
        <f t="shared" si="125"/>
        <v>0</v>
      </c>
      <c r="AE430" s="158">
        <f t="shared" si="125"/>
        <v>0</v>
      </c>
      <c r="AF430" s="158">
        <f t="shared" si="125"/>
        <v>0</v>
      </c>
      <c r="AG430" s="158">
        <f t="shared" si="125"/>
        <v>0</v>
      </c>
      <c r="AH430" s="158">
        <f t="shared" si="125"/>
        <v>0</v>
      </c>
      <c r="AI430" s="158">
        <f t="shared" si="125"/>
        <v>0</v>
      </c>
      <c r="AJ430" s="158">
        <f t="shared" si="125"/>
        <v>0</v>
      </c>
      <c r="AK430" s="158">
        <f t="shared" si="125"/>
        <v>0</v>
      </c>
      <c r="AL430" s="158">
        <f t="shared" si="125"/>
        <v>0</v>
      </c>
      <c r="AM430" s="158">
        <f t="shared" si="125"/>
        <v>0</v>
      </c>
    </row>
    <row r="432" spans="3:39" x14ac:dyDescent="0.25">
      <c r="C432" s="27" t="s">
        <v>174</v>
      </c>
      <c r="D432" s="31">
        <f>+D380</f>
        <v>43861</v>
      </c>
      <c r="E432" s="31">
        <f t="shared" ref="E432:AM432" si="126">+E380</f>
        <v>43890</v>
      </c>
      <c r="F432" s="31">
        <f t="shared" si="126"/>
        <v>43921</v>
      </c>
      <c r="G432" s="31">
        <f t="shared" si="126"/>
        <v>43951</v>
      </c>
      <c r="H432" s="31">
        <f t="shared" si="126"/>
        <v>43982</v>
      </c>
      <c r="I432" s="31">
        <f t="shared" si="126"/>
        <v>44012</v>
      </c>
      <c r="J432" s="31">
        <f t="shared" si="126"/>
        <v>44043</v>
      </c>
      <c r="K432" s="31">
        <f t="shared" si="126"/>
        <v>44074</v>
      </c>
      <c r="L432" s="31">
        <f t="shared" si="126"/>
        <v>44104</v>
      </c>
      <c r="M432" s="31">
        <f t="shared" si="126"/>
        <v>44135</v>
      </c>
      <c r="N432" s="31">
        <f t="shared" si="126"/>
        <v>44165</v>
      </c>
      <c r="O432" s="31">
        <f t="shared" si="126"/>
        <v>44196</v>
      </c>
      <c r="P432" s="31">
        <f t="shared" si="126"/>
        <v>44227</v>
      </c>
      <c r="Q432" s="31">
        <f t="shared" si="126"/>
        <v>44255</v>
      </c>
      <c r="R432" s="31">
        <f t="shared" si="126"/>
        <v>44286</v>
      </c>
      <c r="S432" s="31">
        <f t="shared" si="126"/>
        <v>44316</v>
      </c>
      <c r="T432" s="31">
        <f t="shared" si="126"/>
        <v>44347</v>
      </c>
      <c r="U432" s="31">
        <f t="shared" si="126"/>
        <v>44377</v>
      </c>
      <c r="V432" s="31">
        <f t="shared" si="126"/>
        <v>44408</v>
      </c>
      <c r="W432" s="31">
        <f t="shared" si="126"/>
        <v>44439</v>
      </c>
      <c r="X432" s="31">
        <f t="shared" si="126"/>
        <v>44469</v>
      </c>
      <c r="Y432" s="31">
        <f t="shared" si="126"/>
        <v>44500</v>
      </c>
      <c r="Z432" s="31">
        <f t="shared" si="126"/>
        <v>44530</v>
      </c>
      <c r="AA432" s="31">
        <f t="shared" si="126"/>
        <v>44561</v>
      </c>
      <c r="AB432" s="31">
        <f t="shared" si="126"/>
        <v>44592</v>
      </c>
      <c r="AC432" s="31">
        <f t="shared" si="126"/>
        <v>44620</v>
      </c>
      <c r="AD432" s="31">
        <f t="shared" si="126"/>
        <v>44651</v>
      </c>
      <c r="AE432" s="31">
        <f t="shared" si="126"/>
        <v>44681</v>
      </c>
      <c r="AF432" s="31">
        <f t="shared" si="126"/>
        <v>44712</v>
      </c>
      <c r="AG432" s="31">
        <f t="shared" si="126"/>
        <v>44742</v>
      </c>
      <c r="AH432" s="31">
        <f t="shared" si="126"/>
        <v>44773</v>
      </c>
      <c r="AI432" s="31">
        <f t="shared" si="126"/>
        <v>44804</v>
      </c>
      <c r="AJ432" s="31">
        <f t="shared" si="126"/>
        <v>44834</v>
      </c>
      <c r="AK432" s="31">
        <f t="shared" si="126"/>
        <v>44865</v>
      </c>
      <c r="AL432" s="31">
        <f t="shared" si="126"/>
        <v>44895</v>
      </c>
      <c r="AM432" s="31">
        <f t="shared" si="126"/>
        <v>44926</v>
      </c>
    </row>
    <row r="433" spans="3:39" x14ac:dyDescent="0.25">
      <c r="C433" s="28" t="str">
        <f t="shared" ref="C433:C482" si="127">+C381</f>
        <v>Farmaco 1</v>
      </c>
      <c r="D433" s="143">
        <f>+D381*I_VENDITE!D299</f>
        <v>0</v>
      </c>
      <c r="E433" s="143">
        <f>+E381*I_VENDITE!E299</f>
        <v>0</v>
      </c>
      <c r="F433" s="143">
        <f>+F381*I_VENDITE!F299</f>
        <v>0</v>
      </c>
      <c r="G433" s="143">
        <f>+G381*I_VENDITE!G299</f>
        <v>0</v>
      </c>
      <c r="H433" s="143">
        <f>+H381*I_VENDITE!H299</f>
        <v>0</v>
      </c>
      <c r="I433" s="143">
        <f>+I381*I_VENDITE!I299</f>
        <v>0</v>
      </c>
      <c r="J433" s="143">
        <f>+J381*I_VENDITE!J299</f>
        <v>0</v>
      </c>
      <c r="K433" s="143">
        <f>+K381*I_VENDITE!K299</f>
        <v>0</v>
      </c>
      <c r="L433" s="143">
        <f>+L381*I_VENDITE!L299</f>
        <v>0</v>
      </c>
      <c r="M433" s="143">
        <f>+M381*I_VENDITE!M299</f>
        <v>0</v>
      </c>
      <c r="N433" s="143">
        <f>+N381*I_VENDITE!N299</f>
        <v>0</v>
      </c>
      <c r="O433" s="143">
        <f>+O381*I_VENDITE!O299</f>
        <v>0</v>
      </c>
      <c r="P433" s="143">
        <f>+P381*I_VENDITE!P299</f>
        <v>0</v>
      </c>
      <c r="Q433" s="143">
        <f>+Q381*I_VENDITE!Q299</f>
        <v>0</v>
      </c>
      <c r="R433" s="143">
        <f>+R381*I_VENDITE!R299</f>
        <v>0</v>
      </c>
      <c r="S433" s="143">
        <f>+S381*I_VENDITE!S299</f>
        <v>0</v>
      </c>
      <c r="T433" s="143">
        <f>+T381*I_VENDITE!T299</f>
        <v>0</v>
      </c>
      <c r="U433" s="143">
        <f>+U381*I_VENDITE!U299</f>
        <v>0</v>
      </c>
      <c r="V433" s="143">
        <f>+V381*I_VENDITE!V299</f>
        <v>0</v>
      </c>
      <c r="W433" s="143">
        <f>+W381*I_VENDITE!W299</f>
        <v>0</v>
      </c>
      <c r="X433" s="143">
        <f>+X381*I_VENDITE!X299</f>
        <v>0</v>
      </c>
      <c r="Y433" s="143">
        <f>+Y381*I_VENDITE!Y299</f>
        <v>0</v>
      </c>
      <c r="Z433" s="143">
        <f>+Z381*I_VENDITE!Z299</f>
        <v>0</v>
      </c>
      <c r="AA433" s="143">
        <f>+AA381*I_VENDITE!AA299</f>
        <v>0</v>
      </c>
      <c r="AB433" s="143">
        <f>+AB381*I_VENDITE!AB299</f>
        <v>0</v>
      </c>
      <c r="AC433" s="143">
        <f>+AC381*I_VENDITE!AC299</f>
        <v>0</v>
      </c>
      <c r="AD433" s="143">
        <f>+AD381*I_VENDITE!AD299</f>
        <v>0</v>
      </c>
      <c r="AE433" s="143">
        <f>+AE381*I_VENDITE!AE299</f>
        <v>0</v>
      </c>
      <c r="AF433" s="143">
        <f>+AF381*I_VENDITE!AF299</f>
        <v>0</v>
      </c>
      <c r="AG433" s="143">
        <f>+AG381*I_VENDITE!AG299</f>
        <v>0</v>
      </c>
      <c r="AH433" s="143">
        <f>+AH381*I_VENDITE!AH299</f>
        <v>0</v>
      </c>
      <c r="AI433" s="143">
        <f>+AI381*I_VENDITE!AI299</f>
        <v>0</v>
      </c>
      <c r="AJ433" s="143">
        <f>+AJ381*I_VENDITE!AJ299</f>
        <v>0</v>
      </c>
      <c r="AK433" s="143">
        <f>+AK381*I_VENDITE!AK299</f>
        <v>0</v>
      </c>
      <c r="AL433" s="143">
        <f>+AL381*I_VENDITE!AL299</f>
        <v>0</v>
      </c>
      <c r="AM433" s="143">
        <f>+AM381*I_VENDITE!AM299</f>
        <v>0</v>
      </c>
    </row>
    <row r="434" spans="3:39" x14ac:dyDescent="0.25">
      <c r="C434" s="28" t="str">
        <f t="shared" si="127"/>
        <v>Farmaco 2</v>
      </c>
      <c r="D434" s="143">
        <f>+D382*I_VENDITE!D300</f>
        <v>0</v>
      </c>
      <c r="E434" s="143">
        <f>+E382*I_VENDITE!E300</f>
        <v>0</v>
      </c>
      <c r="F434" s="143">
        <f>+F382*I_VENDITE!F300</f>
        <v>0</v>
      </c>
      <c r="G434" s="143">
        <f>+G382*I_VENDITE!G300</f>
        <v>0</v>
      </c>
      <c r="H434" s="143">
        <f>+H382*I_VENDITE!H300</f>
        <v>0</v>
      </c>
      <c r="I434" s="143">
        <f>+I382*I_VENDITE!I300</f>
        <v>0</v>
      </c>
      <c r="J434" s="143">
        <f>+J382*I_VENDITE!J300</f>
        <v>0</v>
      </c>
      <c r="K434" s="143">
        <f>+K382*I_VENDITE!K300</f>
        <v>0</v>
      </c>
      <c r="L434" s="143">
        <f>+L382*I_VENDITE!L300</f>
        <v>0</v>
      </c>
      <c r="M434" s="143">
        <f>+M382*I_VENDITE!M300</f>
        <v>0</v>
      </c>
      <c r="N434" s="143">
        <f>+N382*I_VENDITE!N300</f>
        <v>0</v>
      </c>
      <c r="O434" s="143">
        <f>+O382*I_VENDITE!O300</f>
        <v>0</v>
      </c>
      <c r="P434" s="143">
        <f>+P382*I_VENDITE!P300</f>
        <v>0</v>
      </c>
      <c r="Q434" s="143">
        <f>+Q382*I_VENDITE!Q300</f>
        <v>0</v>
      </c>
      <c r="R434" s="143">
        <f>+R382*I_VENDITE!R300</f>
        <v>0</v>
      </c>
      <c r="S434" s="143">
        <f>+S382*I_VENDITE!S300</f>
        <v>0</v>
      </c>
      <c r="T434" s="143">
        <f>+T382*I_VENDITE!T300</f>
        <v>0</v>
      </c>
      <c r="U434" s="143">
        <f>+U382*I_VENDITE!U300</f>
        <v>0</v>
      </c>
      <c r="V434" s="143">
        <f>+V382*I_VENDITE!V300</f>
        <v>0</v>
      </c>
      <c r="W434" s="143">
        <f>+W382*I_VENDITE!W300</f>
        <v>0</v>
      </c>
      <c r="X434" s="143">
        <f>+X382*I_VENDITE!X300</f>
        <v>0</v>
      </c>
      <c r="Y434" s="143">
        <f>+Y382*I_VENDITE!Y300</f>
        <v>0</v>
      </c>
      <c r="Z434" s="143">
        <f>+Z382*I_VENDITE!Z300</f>
        <v>0</v>
      </c>
      <c r="AA434" s="143">
        <f>+AA382*I_VENDITE!AA300</f>
        <v>0</v>
      </c>
      <c r="AB434" s="143">
        <f>+AB382*I_VENDITE!AB300</f>
        <v>0</v>
      </c>
      <c r="AC434" s="143">
        <f>+AC382*I_VENDITE!AC300</f>
        <v>0</v>
      </c>
      <c r="AD434" s="143">
        <f>+AD382*I_VENDITE!AD300</f>
        <v>0</v>
      </c>
      <c r="AE434" s="143">
        <f>+AE382*I_VENDITE!AE300</f>
        <v>0</v>
      </c>
      <c r="AF434" s="143">
        <f>+AF382*I_VENDITE!AF300</f>
        <v>0</v>
      </c>
      <c r="AG434" s="143">
        <f>+AG382*I_VENDITE!AG300</f>
        <v>0</v>
      </c>
      <c r="AH434" s="143">
        <f>+AH382*I_VENDITE!AH300</f>
        <v>0</v>
      </c>
      <c r="AI434" s="143">
        <f>+AI382*I_VENDITE!AI300</f>
        <v>0</v>
      </c>
      <c r="AJ434" s="143">
        <f>+AJ382*I_VENDITE!AJ300</f>
        <v>0</v>
      </c>
      <c r="AK434" s="143">
        <f>+AK382*I_VENDITE!AK300</f>
        <v>0</v>
      </c>
      <c r="AL434" s="143">
        <f>+AL382*I_VENDITE!AL300</f>
        <v>0</v>
      </c>
      <c r="AM434" s="143">
        <f>+AM382*I_VENDITE!AM300</f>
        <v>0</v>
      </c>
    </row>
    <row r="435" spans="3:39" x14ac:dyDescent="0.25">
      <c r="C435" s="28" t="str">
        <f t="shared" si="127"/>
        <v>Farmaco 3</v>
      </c>
      <c r="D435" s="143">
        <f>+D383*I_VENDITE!D301</f>
        <v>0</v>
      </c>
      <c r="E435" s="143">
        <f>+E383*I_VENDITE!E301</f>
        <v>0</v>
      </c>
      <c r="F435" s="143">
        <f>+F383*I_VENDITE!F301</f>
        <v>0</v>
      </c>
      <c r="G435" s="143">
        <f>+G383*I_VENDITE!G301</f>
        <v>0</v>
      </c>
      <c r="H435" s="143">
        <f>+H383*I_VENDITE!H301</f>
        <v>0</v>
      </c>
      <c r="I435" s="143">
        <f>+I383*I_VENDITE!I301</f>
        <v>0</v>
      </c>
      <c r="J435" s="143">
        <f>+J383*I_VENDITE!J301</f>
        <v>0</v>
      </c>
      <c r="K435" s="143">
        <f>+K383*I_VENDITE!K301</f>
        <v>0</v>
      </c>
      <c r="L435" s="143">
        <f>+L383*I_VENDITE!L301</f>
        <v>0</v>
      </c>
      <c r="M435" s="143">
        <f>+M383*I_VENDITE!M301</f>
        <v>0</v>
      </c>
      <c r="N435" s="143">
        <f>+N383*I_VENDITE!N301</f>
        <v>0</v>
      </c>
      <c r="O435" s="143">
        <f>+O383*I_VENDITE!O301</f>
        <v>0</v>
      </c>
      <c r="P435" s="143">
        <f>+P383*I_VENDITE!P301</f>
        <v>0</v>
      </c>
      <c r="Q435" s="143">
        <f>+Q383*I_VENDITE!Q301</f>
        <v>0</v>
      </c>
      <c r="R435" s="143">
        <f>+R383*I_VENDITE!R301</f>
        <v>0</v>
      </c>
      <c r="S435" s="143">
        <f>+S383*I_VENDITE!S301</f>
        <v>0</v>
      </c>
      <c r="T435" s="143">
        <f>+T383*I_VENDITE!T301</f>
        <v>0</v>
      </c>
      <c r="U435" s="143">
        <f>+U383*I_VENDITE!U301</f>
        <v>0</v>
      </c>
      <c r="V435" s="143">
        <f>+V383*I_VENDITE!V301</f>
        <v>0</v>
      </c>
      <c r="W435" s="143">
        <f>+W383*I_VENDITE!W301</f>
        <v>0</v>
      </c>
      <c r="X435" s="143">
        <f>+X383*I_VENDITE!X301</f>
        <v>0</v>
      </c>
      <c r="Y435" s="143">
        <f>+Y383*I_VENDITE!Y301</f>
        <v>0</v>
      </c>
      <c r="Z435" s="143">
        <f>+Z383*I_VENDITE!Z301</f>
        <v>0</v>
      </c>
      <c r="AA435" s="143">
        <f>+AA383*I_VENDITE!AA301</f>
        <v>0</v>
      </c>
      <c r="AB435" s="143">
        <f>+AB383*I_VENDITE!AB301</f>
        <v>0</v>
      </c>
      <c r="AC435" s="143">
        <f>+AC383*I_VENDITE!AC301</f>
        <v>0</v>
      </c>
      <c r="AD435" s="143">
        <f>+AD383*I_VENDITE!AD301</f>
        <v>0</v>
      </c>
      <c r="AE435" s="143">
        <f>+AE383*I_VENDITE!AE301</f>
        <v>0</v>
      </c>
      <c r="AF435" s="143">
        <f>+AF383*I_VENDITE!AF301</f>
        <v>0</v>
      </c>
      <c r="AG435" s="143">
        <f>+AG383*I_VENDITE!AG301</f>
        <v>0</v>
      </c>
      <c r="AH435" s="143">
        <f>+AH383*I_VENDITE!AH301</f>
        <v>0</v>
      </c>
      <c r="AI435" s="143">
        <f>+AI383*I_VENDITE!AI301</f>
        <v>0</v>
      </c>
      <c r="AJ435" s="143">
        <f>+AJ383*I_VENDITE!AJ301</f>
        <v>0</v>
      </c>
      <c r="AK435" s="143">
        <f>+AK383*I_VENDITE!AK301</f>
        <v>0</v>
      </c>
      <c r="AL435" s="143">
        <f>+AL383*I_VENDITE!AL301</f>
        <v>0</v>
      </c>
      <c r="AM435" s="143">
        <f>+AM383*I_VENDITE!AM301</f>
        <v>0</v>
      </c>
    </row>
    <row r="436" spans="3:39" x14ac:dyDescent="0.25">
      <c r="C436" s="28" t="str">
        <f t="shared" si="127"/>
        <v>Farmaco 4</v>
      </c>
      <c r="D436" s="143">
        <f>+D384*I_VENDITE!D302</f>
        <v>0</v>
      </c>
      <c r="E436" s="143">
        <f>+E384*I_VENDITE!E302</f>
        <v>0</v>
      </c>
      <c r="F436" s="143">
        <f>+F384*I_VENDITE!F302</f>
        <v>0</v>
      </c>
      <c r="G436" s="143">
        <f>+G384*I_VENDITE!G302</f>
        <v>0</v>
      </c>
      <c r="H436" s="143">
        <f>+H384*I_VENDITE!H302</f>
        <v>0</v>
      </c>
      <c r="I436" s="143">
        <f>+I384*I_VENDITE!I302</f>
        <v>0</v>
      </c>
      <c r="J436" s="143">
        <f>+J384*I_VENDITE!J302</f>
        <v>0</v>
      </c>
      <c r="K436" s="143">
        <f>+K384*I_VENDITE!K302</f>
        <v>0</v>
      </c>
      <c r="L436" s="143">
        <f>+L384*I_VENDITE!L302</f>
        <v>0</v>
      </c>
      <c r="M436" s="143">
        <f>+M384*I_VENDITE!M302</f>
        <v>0</v>
      </c>
      <c r="N436" s="143">
        <f>+N384*I_VENDITE!N302</f>
        <v>0</v>
      </c>
      <c r="O436" s="143">
        <f>+O384*I_VENDITE!O302</f>
        <v>0</v>
      </c>
      <c r="P436" s="143">
        <f>+P384*I_VENDITE!P302</f>
        <v>0</v>
      </c>
      <c r="Q436" s="143">
        <f>+Q384*I_VENDITE!Q302</f>
        <v>0</v>
      </c>
      <c r="R436" s="143">
        <f>+R384*I_VENDITE!R302</f>
        <v>0</v>
      </c>
      <c r="S436" s="143">
        <f>+S384*I_VENDITE!S302</f>
        <v>0</v>
      </c>
      <c r="T436" s="143">
        <f>+T384*I_VENDITE!T302</f>
        <v>0</v>
      </c>
      <c r="U436" s="143">
        <f>+U384*I_VENDITE!U302</f>
        <v>0</v>
      </c>
      <c r="V436" s="143">
        <f>+V384*I_VENDITE!V302</f>
        <v>0</v>
      </c>
      <c r="W436" s="143">
        <f>+W384*I_VENDITE!W302</f>
        <v>0</v>
      </c>
      <c r="X436" s="143">
        <f>+X384*I_VENDITE!X302</f>
        <v>0</v>
      </c>
      <c r="Y436" s="143">
        <f>+Y384*I_VENDITE!Y302</f>
        <v>0</v>
      </c>
      <c r="Z436" s="143">
        <f>+Z384*I_VENDITE!Z302</f>
        <v>0</v>
      </c>
      <c r="AA436" s="143">
        <f>+AA384*I_VENDITE!AA302</f>
        <v>0</v>
      </c>
      <c r="AB436" s="143">
        <f>+AB384*I_VENDITE!AB302</f>
        <v>0</v>
      </c>
      <c r="AC436" s="143">
        <f>+AC384*I_VENDITE!AC302</f>
        <v>0</v>
      </c>
      <c r="AD436" s="143">
        <f>+AD384*I_VENDITE!AD302</f>
        <v>0</v>
      </c>
      <c r="AE436" s="143">
        <f>+AE384*I_VENDITE!AE302</f>
        <v>0</v>
      </c>
      <c r="AF436" s="143">
        <f>+AF384*I_VENDITE!AF302</f>
        <v>0</v>
      </c>
      <c r="AG436" s="143">
        <f>+AG384*I_VENDITE!AG302</f>
        <v>0</v>
      </c>
      <c r="AH436" s="143">
        <f>+AH384*I_VENDITE!AH302</f>
        <v>0</v>
      </c>
      <c r="AI436" s="143">
        <f>+AI384*I_VENDITE!AI302</f>
        <v>0</v>
      </c>
      <c r="AJ436" s="143">
        <f>+AJ384*I_VENDITE!AJ302</f>
        <v>0</v>
      </c>
      <c r="AK436" s="143">
        <f>+AK384*I_VENDITE!AK302</f>
        <v>0</v>
      </c>
      <c r="AL436" s="143">
        <f>+AL384*I_VENDITE!AL302</f>
        <v>0</v>
      </c>
      <c r="AM436" s="143">
        <f>+AM384*I_VENDITE!AM302</f>
        <v>0</v>
      </c>
    </row>
    <row r="437" spans="3:39" x14ac:dyDescent="0.25">
      <c r="C437" s="28" t="str">
        <f t="shared" si="127"/>
        <v>Farmaco 5</v>
      </c>
      <c r="D437" s="143">
        <f>+D385*I_VENDITE!D303</f>
        <v>0</v>
      </c>
      <c r="E437" s="143">
        <f>+E385*I_VENDITE!E303</f>
        <v>0</v>
      </c>
      <c r="F437" s="143">
        <f>+F385*I_VENDITE!F303</f>
        <v>0</v>
      </c>
      <c r="G437" s="143">
        <f>+G385*I_VENDITE!G303</f>
        <v>0</v>
      </c>
      <c r="H437" s="143">
        <f>+H385*I_VENDITE!H303</f>
        <v>0</v>
      </c>
      <c r="I437" s="143">
        <f>+I385*I_VENDITE!I303</f>
        <v>0</v>
      </c>
      <c r="J437" s="143">
        <f>+J385*I_VENDITE!J303</f>
        <v>0</v>
      </c>
      <c r="K437" s="143">
        <f>+K385*I_VENDITE!K303</f>
        <v>0</v>
      </c>
      <c r="L437" s="143">
        <f>+L385*I_VENDITE!L303</f>
        <v>0</v>
      </c>
      <c r="M437" s="143">
        <f>+M385*I_VENDITE!M303</f>
        <v>0</v>
      </c>
      <c r="N437" s="143">
        <f>+N385*I_VENDITE!N303</f>
        <v>0</v>
      </c>
      <c r="O437" s="143">
        <f>+O385*I_VENDITE!O303</f>
        <v>0</v>
      </c>
      <c r="P437" s="143">
        <f>+P385*I_VENDITE!P303</f>
        <v>0</v>
      </c>
      <c r="Q437" s="143">
        <f>+Q385*I_VENDITE!Q303</f>
        <v>0</v>
      </c>
      <c r="R437" s="143">
        <f>+R385*I_VENDITE!R303</f>
        <v>0</v>
      </c>
      <c r="S437" s="143">
        <f>+S385*I_VENDITE!S303</f>
        <v>0</v>
      </c>
      <c r="T437" s="143">
        <f>+T385*I_VENDITE!T303</f>
        <v>0</v>
      </c>
      <c r="U437" s="143">
        <f>+U385*I_VENDITE!U303</f>
        <v>0</v>
      </c>
      <c r="V437" s="143">
        <f>+V385*I_VENDITE!V303</f>
        <v>0</v>
      </c>
      <c r="W437" s="143">
        <f>+W385*I_VENDITE!W303</f>
        <v>0</v>
      </c>
      <c r="X437" s="143">
        <f>+X385*I_VENDITE!X303</f>
        <v>0</v>
      </c>
      <c r="Y437" s="143">
        <f>+Y385*I_VENDITE!Y303</f>
        <v>0</v>
      </c>
      <c r="Z437" s="143">
        <f>+Z385*I_VENDITE!Z303</f>
        <v>0</v>
      </c>
      <c r="AA437" s="143">
        <f>+AA385*I_VENDITE!AA303</f>
        <v>0</v>
      </c>
      <c r="AB437" s="143">
        <f>+AB385*I_VENDITE!AB303</f>
        <v>0</v>
      </c>
      <c r="AC437" s="143">
        <f>+AC385*I_VENDITE!AC303</f>
        <v>0</v>
      </c>
      <c r="AD437" s="143">
        <f>+AD385*I_VENDITE!AD303</f>
        <v>0</v>
      </c>
      <c r="AE437" s="143">
        <f>+AE385*I_VENDITE!AE303</f>
        <v>0</v>
      </c>
      <c r="AF437" s="143">
        <f>+AF385*I_VENDITE!AF303</f>
        <v>0</v>
      </c>
      <c r="AG437" s="143">
        <f>+AG385*I_VENDITE!AG303</f>
        <v>0</v>
      </c>
      <c r="AH437" s="143">
        <f>+AH385*I_VENDITE!AH303</f>
        <v>0</v>
      </c>
      <c r="AI437" s="143">
        <f>+AI385*I_VENDITE!AI303</f>
        <v>0</v>
      </c>
      <c r="AJ437" s="143">
        <f>+AJ385*I_VENDITE!AJ303</f>
        <v>0</v>
      </c>
      <c r="AK437" s="143">
        <f>+AK385*I_VENDITE!AK303</f>
        <v>0</v>
      </c>
      <c r="AL437" s="143">
        <f>+AL385*I_VENDITE!AL303</f>
        <v>0</v>
      </c>
      <c r="AM437" s="143">
        <f>+AM385*I_VENDITE!AM303</f>
        <v>0</v>
      </c>
    </row>
    <row r="438" spans="3:39" x14ac:dyDescent="0.25">
      <c r="C438" s="28" t="str">
        <f t="shared" si="127"/>
        <v>Farmaco 6</v>
      </c>
      <c r="D438" s="143">
        <f>+D386*I_VENDITE!D304</f>
        <v>0</v>
      </c>
      <c r="E438" s="143">
        <f>+E386*I_VENDITE!E304</f>
        <v>0</v>
      </c>
      <c r="F438" s="143">
        <f>+F386*I_VENDITE!F304</f>
        <v>0</v>
      </c>
      <c r="G438" s="143">
        <f>+G386*I_VENDITE!G304</f>
        <v>0</v>
      </c>
      <c r="H438" s="143">
        <f>+H386*I_VENDITE!H304</f>
        <v>0</v>
      </c>
      <c r="I438" s="143">
        <f>+I386*I_VENDITE!I304</f>
        <v>0</v>
      </c>
      <c r="J438" s="143">
        <f>+J386*I_VENDITE!J304</f>
        <v>0</v>
      </c>
      <c r="K438" s="143">
        <f>+K386*I_VENDITE!K304</f>
        <v>0</v>
      </c>
      <c r="L438" s="143">
        <f>+L386*I_VENDITE!L304</f>
        <v>0</v>
      </c>
      <c r="M438" s="143">
        <f>+M386*I_VENDITE!M304</f>
        <v>0</v>
      </c>
      <c r="N438" s="143">
        <f>+N386*I_VENDITE!N304</f>
        <v>0</v>
      </c>
      <c r="O438" s="143">
        <f>+O386*I_VENDITE!O304</f>
        <v>0</v>
      </c>
      <c r="P438" s="143">
        <f>+P386*I_VENDITE!P304</f>
        <v>0</v>
      </c>
      <c r="Q438" s="143">
        <f>+Q386*I_VENDITE!Q304</f>
        <v>0</v>
      </c>
      <c r="R438" s="143">
        <f>+R386*I_VENDITE!R304</f>
        <v>0</v>
      </c>
      <c r="S438" s="143">
        <f>+S386*I_VENDITE!S304</f>
        <v>0</v>
      </c>
      <c r="T438" s="143">
        <f>+T386*I_VENDITE!T304</f>
        <v>0</v>
      </c>
      <c r="U438" s="143">
        <f>+U386*I_VENDITE!U304</f>
        <v>0</v>
      </c>
      <c r="V438" s="143">
        <f>+V386*I_VENDITE!V304</f>
        <v>0</v>
      </c>
      <c r="W438" s="143">
        <f>+W386*I_VENDITE!W304</f>
        <v>0</v>
      </c>
      <c r="X438" s="143">
        <f>+X386*I_VENDITE!X304</f>
        <v>0</v>
      </c>
      <c r="Y438" s="143">
        <f>+Y386*I_VENDITE!Y304</f>
        <v>0</v>
      </c>
      <c r="Z438" s="143">
        <f>+Z386*I_VENDITE!Z304</f>
        <v>0</v>
      </c>
      <c r="AA438" s="143">
        <f>+AA386*I_VENDITE!AA304</f>
        <v>0</v>
      </c>
      <c r="AB438" s="143">
        <f>+AB386*I_VENDITE!AB304</f>
        <v>0</v>
      </c>
      <c r="AC438" s="143">
        <f>+AC386*I_VENDITE!AC304</f>
        <v>0</v>
      </c>
      <c r="AD438" s="143">
        <f>+AD386*I_VENDITE!AD304</f>
        <v>0</v>
      </c>
      <c r="AE438" s="143">
        <f>+AE386*I_VENDITE!AE304</f>
        <v>0</v>
      </c>
      <c r="AF438" s="143">
        <f>+AF386*I_VENDITE!AF304</f>
        <v>0</v>
      </c>
      <c r="AG438" s="143">
        <f>+AG386*I_VENDITE!AG304</f>
        <v>0</v>
      </c>
      <c r="AH438" s="143">
        <f>+AH386*I_VENDITE!AH304</f>
        <v>0</v>
      </c>
      <c r="AI438" s="143">
        <f>+AI386*I_VENDITE!AI304</f>
        <v>0</v>
      </c>
      <c r="AJ438" s="143">
        <f>+AJ386*I_VENDITE!AJ304</f>
        <v>0</v>
      </c>
      <c r="AK438" s="143">
        <f>+AK386*I_VENDITE!AK304</f>
        <v>0</v>
      </c>
      <c r="AL438" s="143">
        <f>+AL386*I_VENDITE!AL304</f>
        <v>0</v>
      </c>
      <c r="AM438" s="143">
        <f>+AM386*I_VENDITE!AM304</f>
        <v>0</v>
      </c>
    </row>
    <row r="439" spans="3:39" x14ac:dyDescent="0.25">
      <c r="C439" s="28" t="str">
        <f t="shared" si="127"/>
        <v>Farmaco 7</v>
      </c>
      <c r="D439" s="143">
        <f>+D387*I_VENDITE!D305</f>
        <v>0</v>
      </c>
      <c r="E439" s="143">
        <f>+E387*I_VENDITE!E305</f>
        <v>0</v>
      </c>
      <c r="F439" s="143">
        <f>+F387*I_VENDITE!F305</f>
        <v>0</v>
      </c>
      <c r="G439" s="143">
        <f>+G387*I_VENDITE!G305</f>
        <v>0</v>
      </c>
      <c r="H439" s="143">
        <f>+H387*I_VENDITE!H305</f>
        <v>0</v>
      </c>
      <c r="I439" s="143">
        <f>+I387*I_VENDITE!I305</f>
        <v>0</v>
      </c>
      <c r="J439" s="143">
        <f>+J387*I_VENDITE!J305</f>
        <v>0</v>
      </c>
      <c r="K439" s="143">
        <f>+K387*I_VENDITE!K305</f>
        <v>0</v>
      </c>
      <c r="L439" s="143">
        <f>+L387*I_VENDITE!L305</f>
        <v>0</v>
      </c>
      <c r="M439" s="143">
        <f>+M387*I_VENDITE!M305</f>
        <v>0</v>
      </c>
      <c r="N439" s="143">
        <f>+N387*I_VENDITE!N305</f>
        <v>0</v>
      </c>
      <c r="O439" s="143">
        <f>+O387*I_VENDITE!O305</f>
        <v>0</v>
      </c>
      <c r="P439" s="143">
        <f>+P387*I_VENDITE!P305</f>
        <v>0</v>
      </c>
      <c r="Q439" s="143">
        <f>+Q387*I_VENDITE!Q305</f>
        <v>0</v>
      </c>
      <c r="R439" s="143">
        <f>+R387*I_VENDITE!R305</f>
        <v>0</v>
      </c>
      <c r="S439" s="143">
        <f>+S387*I_VENDITE!S305</f>
        <v>0</v>
      </c>
      <c r="T439" s="143">
        <f>+T387*I_VENDITE!T305</f>
        <v>0</v>
      </c>
      <c r="U439" s="143">
        <f>+U387*I_VENDITE!U305</f>
        <v>0</v>
      </c>
      <c r="V439" s="143">
        <f>+V387*I_VENDITE!V305</f>
        <v>0</v>
      </c>
      <c r="W439" s="143">
        <f>+W387*I_VENDITE!W305</f>
        <v>0</v>
      </c>
      <c r="X439" s="143">
        <f>+X387*I_VENDITE!X305</f>
        <v>0</v>
      </c>
      <c r="Y439" s="143">
        <f>+Y387*I_VENDITE!Y305</f>
        <v>0</v>
      </c>
      <c r="Z439" s="143">
        <f>+Z387*I_VENDITE!Z305</f>
        <v>0</v>
      </c>
      <c r="AA439" s="143">
        <f>+AA387*I_VENDITE!AA305</f>
        <v>0</v>
      </c>
      <c r="AB439" s="143">
        <f>+AB387*I_VENDITE!AB305</f>
        <v>0</v>
      </c>
      <c r="AC439" s="143">
        <f>+AC387*I_VENDITE!AC305</f>
        <v>0</v>
      </c>
      <c r="AD439" s="143">
        <f>+AD387*I_VENDITE!AD305</f>
        <v>0</v>
      </c>
      <c r="AE439" s="143">
        <f>+AE387*I_VENDITE!AE305</f>
        <v>0</v>
      </c>
      <c r="AF439" s="143">
        <f>+AF387*I_VENDITE!AF305</f>
        <v>0</v>
      </c>
      <c r="AG439" s="143">
        <f>+AG387*I_VENDITE!AG305</f>
        <v>0</v>
      </c>
      <c r="AH439" s="143">
        <f>+AH387*I_VENDITE!AH305</f>
        <v>0</v>
      </c>
      <c r="AI439" s="143">
        <f>+AI387*I_VENDITE!AI305</f>
        <v>0</v>
      </c>
      <c r="AJ439" s="143">
        <f>+AJ387*I_VENDITE!AJ305</f>
        <v>0</v>
      </c>
      <c r="AK439" s="143">
        <f>+AK387*I_VENDITE!AK305</f>
        <v>0</v>
      </c>
      <c r="AL439" s="143">
        <f>+AL387*I_VENDITE!AL305</f>
        <v>0</v>
      </c>
      <c r="AM439" s="143">
        <f>+AM387*I_VENDITE!AM305</f>
        <v>0</v>
      </c>
    </row>
    <row r="440" spans="3:39" x14ac:dyDescent="0.25">
      <c r="C440" s="28" t="str">
        <f t="shared" si="127"/>
        <v>Farmaco 8</v>
      </c>
      <c r="D440" s="143">
        <f>+D388*I_VENDITE!D306</f>
        <v>0</v>
      </c>
      <c r="E440" s="143">
        <f>+E388*I_VENDITE!E306</f>
        <v>0</v>
      </c>
      <c r="F440" s="143">
        <f>+F388*I_VENDITE!F306</f>
        <v>0</v>
      </c>
      <c r="G440" s="143">
        <f>+G388*I_VENDITE!G306</f>
        <v>0</v>
      </c>
      <c r="H440" s="143">
        <f>+H388*I_VENDITE!H306</f>
        <v>0</v>
      </c>
      <c r="I440" s="143">
        <f>+I388*I_VENDITE!I306</f>
        <v>0</v>
      </c>
      <c r="J440" s="143">
        <f>+J388*I_VENDITE!J306</f>
        <v>0</v>
      </c>
      <c r="K440" s="143">
        <f>+K388*I_VENDITE!K306</f>
        <v>0</v>
      </c>
      <c r="L440" s="143">
        <f>+L388*I_VENDITE!L306</f>
        <v>0</v>
      </c>
      <c r="M440" s="143">
        <f>+M388*I_VENDITE!M306</f>
        <v>0</v>
      </c>
      <c r="N440" s="143">
        <f>+N388*I_VENDITE!N306</f>
        <v>0</v>
      </c>
      <c r="O440" s="143">
        <f>+O388*I_VENDITE!O306</f>
        <v>0</v>
      </c>
      <c r="P440" s="143">
        <f>+P388*I_VENDITE!P306</f>
        <v>0</v>
      </c>
      <c r="Q440" s="143">
        <f>+Q388*I_VENDITE!Q306</f>
        <v>0</v>
      </c>
      <c r="R440" s="143">
        <f>+R388*I_VENDITE!R306</f>
        <v>0</v>
      </c>
      <c r="S440" s="143">
        <f>+S388*I_VENDITE!S306</f>
        <v>0</v>
      </c>
      <c r="T440" s="143">
        <f>+T388*I_VENDITE!T306</f>
        <v>0</v>
      </c>
      <c r="U440" s="143">
        <f>+U388*I_VENDITE!U306</f>
        <v>0</v>
      </c>
      <c r="V440" s="143">
        <f>+V388*I_VENDITE!V306</f>
        <v>0</v>
      </c>
      <c r="W440" s="143">
        <f>+W388*I_VENDITE!W306</f>
        <v>0</v>
      </c>
      <c r="X440" s="143">
        <f>+X388*I_VENDITE!X306</f>
        <v>0</v>
      </c>
      <c r="Y440" s="143">
        <f>+Y388*I_VENDITE!Y306</f>
        <v>0</v>
      </c>
      <c r="Z440" s="143">
        <f>+Z388*I_VENDITE!Z306</f>
        <v>0</v>
      </c>
      <c r="AA440" s="143">
        <f>+AA388*I_VENDITE!AA306</f>
        <v>0</v>
      </c>
      <c r="AB440" s="143">
        <f>+AB388*I_VENDITE!AB306</f>
        <v>0</v>
      </c>
      <c r="AC440" s="143">
        <f>+AC388*I_VENDITE!AC306</f>
        <v>0</v>
      </c>
      <c r="AD440" s="143">
        <f>+AD388*I_VENDITE!AD306</f>
        <v>0</v>
      </c>
      <c r="AE440" s="143">
        <f>+AE388*I_VENDITE!AE306</f>
        <v>0</v>
      </c>
      <c r="AF440" s="143">
        <f>+AF388*I_VENDITE!AF306</f>
        <v>0</v>
      </c>
      <c r="AG440" s="143">
        <f>+AG388*I_VENDITE!AG306</f>
        <v>0</v>
      </c>
      <c r="AH440" s="143">
        <f>+AH388*I_VENDITE!AH306</f>
        <v>0</v>
      </c>
      <c r="AI440" s="143">
        <f>+AI388*I_VENDITE!AI306</f>
        <v>0</v>
      </c>
      <c r="AJ440" s="143">
        <f>+AJ388*I_VENDITE!AJ306</f>
        <v>0</v>
      </c>
      <c r="AK440" s="143">
        <f>+AK388*I_VENDITE!AK306</f>
        <v>0</v>
      </c>
      <c r="AL440" s="143">
        <f>+AL388*I_VENDITE!AL306</f>
        <v>0</v>
      </c>
      <c r="AM440" s="143">
        <f>+AM388*I_VENDITE!AM306</f>
        <v>0</v>
      </c>
    </row>
    <row r="441" spans="3:39" x14ac:dyDescent="0.25">
      <c r="C441" s="28" t="str">
        <f t="shared" si="127"/>
        <v>Farmaco 9</v>
      </c>
      <c r="D441" s="143">
        <f>+D389*I_VENDITE!D307</f>
        <v>0</v>
      </c>
      <c r="E441" s="143">
        <f>+E389*I_VENDITE!E307</f>
        <v>0</v>
      </c>
      <c r="F441" s="143">
        <f>+F389*I_VENDITE!F307</f>
        <v>0</v>
      </c>
      <c r="G441" s="143">
        <f>+G389*I_VENDITE!G307</f>
        <v>0</v>
      </c>
      <c r="H441" s="143">
        <f>+H389*I_VENDITE!H307</f>
        <v>0</v>
      </c>
      <c r="I441" s="143">
        <f>+I389*I_VENDITE!I307</f>
        <v>0</v>
      </c>
      <c r="J441" s="143">
        <f>+J389*I_VENDITE!J307</f>
        <v>0</v>
      </c>
      <c r="K441" s="143">
        <f>+K389*I_VENDITE!K307</f>
        <v>0</v>
      </c>
      <c r="L441" s="143">
        <f>+L389*I_VENDITE!L307</f>
        <v>0</v>
      </c>
      <c r="M441" s="143">
        <f>+M389*I_VENDITE!M307</f>
        <v>0</v>
      </c>
      <c r="N441" s="143">
        <f>+N389*I_VENDITE!N307</f>
        <v>0</v>
      </c>
      <c r="O441" s="143">
        <f>+O389*I_VENDITE!O307</f>
        <v>0</v>
      </c>
      <c r="P441" s="143">
        <f>+P389*I_VENDITE!P307</f>
        <v>0</v>
      </c>
      <c r="Q441" s="143">
        <f>+Q389*I_VENDITE!Q307</f>
        <v>0</v>
      </c>
      <c r="R441" s="143">
        <f>+R389*I_VENDITE!R307</f>
        <v>0</v>
      </c>
      <c r="S441" s="143">
        <f>+S389*I_VENDITE!S307</f>
        <v>0</v>
      </c>
      <c r="T441" s="143">
        <f>+T389*I_VENDITE!T307</f>
        <v>0</v>
      </c>
      <c r="U441" s="143">
        <f>+U389*I_VENDITE!U307</f>
        <v>0</v>
      </c>
      <c r="V441" s="143">
        <f>+V389*I_VENDITE!V307</f>
        <v>0</v>
      </c>
      <c r="W441" s="143">
        <f>+W389*I_VENDITE!W307</f>
        <v>0</v>
      </c>
      <c r="X441" s="143">
        <f>+X389*I_VENDITE!X307</f>
        <v>0</v>
      </c>
      <c r="Y441" s="143">
        <f>+Y389*I_VENDITE!Y307</f>
        <v>0</v>
      </c>
      <c r="Z441" s="143">
        <f>+Z389*I_VENDITE!Z307</f>
        <v>0</v>
      </c>
      <c r="AA441" s="143">
        <f>+AA389*I_VENDITE!AA307</f>
        <v>0</v>
      </c>
      <c r="AB441" s="143">
        <f>+AB389*I_VENDITE!AB307</f>
        <v>0</v>
      </c>
      <c r="AC441" s="143">
        <f>+AC389*I_VENDITE!AC307</f>
        <v>0</v>
      </c>
      <c r="AD441" s="143">
        <f>+AD389*I_VENDITE!AD307</f>
        <v>0</v>
      </c>
      <c r="AE441" s="143">
        <f>+AE389*I_VENDITE!AE307</f>
        <v>0</v>
      </c>
      <c r="AF441" s="143">
        <f>+AF389*I_VENDITE!AF307</f>
        <v>0</v>
      </c>
      <c r="AG441" s="143">
        <f>+AG389*I_VENDITE!AG307</f>
        <v>0</v>
      </c>
      <c r="AH441" s="143">
        <f>+AH389*I_VENDITE!AH307</f>
        <v>0</v>
      </c>
      <c r="AI441" s="143">
        <f>+AI389*I_VENDITE!AI307</f>
        <v>0</v>
      </c>
      <c r="AJ441" s="143">
        <f>+AJ389*I_VENDITE!AJ307</f>
        <v>0</v>
      </c>
      <c r="AK441" s="143">
        <f>+AK389*I_VENDITE!AK307</f>
        <v>0</v>
      </c>
      <c r="AL441" s="143">
        <f>+AL389*I_VENDITE!AL307</f>
        <v>0</v>
      </c>
      <c r="AM441" s="143">
        <f>+AM389*I_VENDITE!AM307</f>
        <v>0</v>
      </c>
    </row>
    <row r="442" spans="3:39" x14ac:dyDescent="0.25">
      <c r="C442" s="28" t="str">
        <f t="shared" si="127"/>
        <v>Farmaco 10</v>
      </c>
      <c r="D442" s="143">
        <f>+D390*I_VENDITE!D308</f>
        <v>0</v>
      </c>
      <c r="E442" s="143">
        <f>+E390*I_VENDITE!E308</f>
        <v>0</v>
      </c>
      <c r="F442" s="143">
        <f>+F390*I_VENDITE!F308</f>
        <v>0</v>
      </c>
      <c r="G442" s="143">
        <f>+G390*I_VENDITE!G308</f>
        <v>0</v>
      </c>
      <c r="H442" s="143">
        <f>+H390*I_VENDITE!H308</f>
        <v>0</v>
      </c>
      <c r="I442" s="143">
        <f>+I390*I_VENDITE!I308</f>
        <v>0</v>
      </c>
      <c r="J442" s="143">
        <f>+J390*I_VENDITE!J308</f>
        <v>0</v>
      </c>
      <c r="K442" s="143">
        <f>+K390*I_VENDITE!K308</f>
        <v>0</v>
      </c>
      <c r="L442" s="143">
        <f>+L390*I_VENDITE!L308</f>
        <v>0</v>
      </c>
      <c r="M442" s="143">
        <f>+M390*I_VENDITE!M308</f>
        <v>0</v>
      </c>
      <c r="N442" s="143">
        <f>+N390*I_VENDITE!N308</f>
        <v>0</v>
      </c>
      <c r="O442" s="143">
        <f>+O390*I_VENDITE!O308</f>
        <v>0</v>
      </c>
      <c r="P442" s="143">
        <f>+P390*I_VENDITE!P308</f>
        <v>0</v>
      </c>
      <c r="Q442" s="143">
        <f>+Q390*I_VENDITE!Q308</f>
        <v>0</v>
      </c>
      <c r="R442" s="143">
        <f>+R390*I_VENDITE!R308</f>
        <v>0</v>
      </c>
      <c r="S442" s="143">
        <f>+S390*I_VENDITE!S308</f>
        <v>0</v>
      </c>
      <c r="T442" s="143">
        <f>+T390*I_VENDITE!T308</f>
        <v>0</v>
      </c>
      <c r="U442" s="143">
        <f>+U390*I_VENDITE!U308</f>
        <v>0</v>
      </c>
      <c r="V442" s="143">
        <f>+V390*I_VENDITE!V308</f>
        <v>0</v>
      </c>
      <c r="W442" s="143">
        <f>+W390*I_VENDITE!W308</f>
        <v>0</v>
      </c>
      <c r="X442" s="143">
        <f>+X390*I_VENDITE!X308</f>
        <v>0</v>
      </c>
      <c r="Y442" s="143">
        <f>+Y390*I_VENDITE!Y308</f>
        <v>0</v>
      </c>
      <c r="Z442" s="143">
        <f>+Z390*I_VENDITE!Z308</f>
        <v>0</v>
      </c>
      <c r="AA442" s="143">
        <f>+AA390*I_VENDITE!AA308</f>
        <v>0</v>
      </c>
      <c r="AB442" s="143">
        <f>+AB390*I_VENDITE!AB308</f>
        <v>0</v>
      </c>
      <c r="AC442" s="143">
        <f>+AC390*I_VENDITE!AC308</f>
        <v>0</v>
      </c>
      <c r="AD442" s="143">
        <f>+AD390*I_VENDITE!AD308</f>
        <v>0</v>
      </c>
      <c r="AE442" s="143">
        <f>+AE390*I_VENDITE!AE308</f>
        <v>0</v>
      </c>
      <c r="AF442" s="143">
        <f>+AF390*I_VENDITE!AF308</f>
        <v>0</v>
      </c>
      <c r="AG442" s="143">
        <f>+AG390*I_VENDITE!AG308</f>
        <v>0</v>
      </c>
      <c r="AH442" s="143">
        <f>+AH390*I_VENDITE!AH308</f>
        <v>0</v>
      </c>
      <c r="AI442" s="143">
        <f>+AI390*I_VENDITE!AI308</f>
        <v>0</v>
      </c>
      <c r="AJ442" s="143">
        <f>+AJ390*I_VENDITE!AJ308</f>
        <v>0</v>
      </c>
      <c r="AK442" s="143">
        <f>+AK390*I_VENDITE!AK308</f>
        <v>0</v>
      </c>
      <c r="AL442" s="143">
        <f>+AL390*I_VENDITE!AL308</f>
        <v>0</v>
      </c>
      <c r="AM442" s="143">
        <f>+AM390*I_VENDITE!AM308</f>
        <v>0</v>
      </c>
    </row>
    <row r="443" spans="3:39" x14ac:dyDescent="0.25">
      <c r="C443" s="28" t="str">
        <f t="shared" si="127"/>
        <v>Farmaco 11</v>
      </c>
      <c r="D443" s="143">
        <f>+D391*I_VENDITE!D309</f>
        <v>0</v>
      </c>
      <c r="E443" s="143">
        <f>+E391*I_VENDITE!E309</f>
        <v>0</v>
      </c>
      <c r="F443" s="143">
        <f>+F391*I_VENDITE!F309</f>
        <v>0</v>
      </c>
      <c r="G443" s="143">
        <f>+G391*I_VENDITE!G309</f>
        <v>0</v>
      </c>
      <c r="H443" s="143">
        <f>+H391*I_VENDITE!H309</f>
        <v>0</v>
      </c>
      <c r="I443" s="143">
        <f>+I391*I_VENDITE!I309</f>
        <v>0</v>
      </c>
      <c r="J443" s="143">
        <f>+J391*I_VENDITE!J309</f>
        <v>0</v>
      </c>
      <c r="K443" s="143">
        <f>+K391*I_VENDITE!K309</f>
        <v>0</v>
      </c>
      <c r="L443" s="143">
        <f>+L391*I_VENDITE!L309</f>
        <v>0</v>
      </c>
      <c r="M443" s="143">
        <f>+M391*I_VENDITE!M309</f>
        <v>0</v>
      </c>
      <c r="N443" s="143">
        <f>+N391*I_VENDITE!N309</f>
        <v>0</v>
      </c>
      <c r="O443" s="143">
        <f>+O391*I_VENDITE!O309</f>
        <v>0</v>
      </c>
      <c r="P443" s="143">
        <f>+P391*I_VENDITE!P309</f>
        <v>0</v>
      </c>
      <c r="Q443" s="143">
        <f>+Q391*I_VENDITE!Q309</f>
        <v>0</v>
      </c>
      <c r="R443" s="143">
        <f>+R391*I_VENDITE!R309</f>
        <v>0</v>
      </c>
      <c r="S443" s="143">
        <f>+S391*I_VENDITE!S309</f>
        <v>0</v>
      </c>
      <c r="T443" s="143">
        <f>+T391*I_VENDITE!T309</f>
        <v>0</v>
      </c>
      <c r="U443" s="143">
        <f>+U391*I_VENDITE!U309</f>
        <v>0</v>
      </c>
      <c r="V443" s="143">
        <f>+V391*I_VENDITE!V309</f>
        <v>0</v>
      </c>
      <c r="W443" s="143">
        <f>+W391*I_VENDITE!W309</f>
        <v>0</v>
      </c>
      <c r="X443" s="143">
        <f>+X391*I_VENDITE!X309</f>
        <v>0</v>
      </c>
      <c r="Y443" s="143">
        <f>+Y391*I_VENDITE!Y309</f>
        <v>0</v>
      </c>
      <c r="Z443" s="143">
        <f>+Z391*I_VENDITE!Z309</f>
        <v>0</v>
      </c>
      <c r="AA443" s="143">
        <f>+AA391*I_VENDITE!AA309</f>
        <v>0</v>
      </c>
      <c r="AB443" s="143">
        <f>+AB391*I_VENDITE!AB309</f>
        <v>0</v>
      </c>
      <c r="AC443" s="143">
        <f>+AC391*I_VENDITE!AC309</f>
        <v>0</v>
      </c>
      <c r="AD443" s="143">
        <f>+AD391*I_VENDITE!AD309</f>
        <v>0</v>
      </c>
      <c r="AE443" s="143">
        <f>+AE391*I_VENDITE!AE309</f>
        <v>0</v>
      </c>
      <c r="AF443" s="143">
        <f>+AF391*I_VENDITE!AF309</f>
        <v>0</v>
      </c>
      <c r="AG443" s="143">
        <f>+AG391*I_VENDITE!AG309</f>
        <v>0</v>
      </c>
      <c r="AH443" s="143">
        <f>+AH391*I_VENDITE!AH309</f>
        <v>0</v>
      </c>
      <c r="AI443" s="143">
        <f>+AI391*I_VENDITE!AI309</f>
        <v>0</v>
      </c>
      <c r="AJ443" s="143">
        <f>+AJ391*I_VENDITE!AJ309</f>
        <v>0</v>
      </c>
      <c r="AK443" s="143">
        <f>+AK391*I_VENDITE!AK309</f>
        <v>0</v>
      </c>
      <c r="AL443" s="143">
        <f>+AL391*I_VENDITE!AL309</f>
        <v>0</v>
      </c>
      <c r="AM443" s="143">
        <f>+AM391*I_VENDITE!AM309</f>
        <v>0</v>
      </c>
    </row>
    <row r="444" spans="3:39" x14ac:dyDescent="0.25">
      <c r="C444" s="28" t="str">
        <f t="shared" si="127"/>
        <v>Farmaco 12</v>
      </c>
      <c r="D444" s="143">
        <f>+D392*I_VENDITE!D310</f>
        <v>0</v>
      </c>
      <c r="E444" s="143">
        <f>+E392*I_VENDITE!E310</f>
        <v>0</v>
      </c>
      <c r="F444" s="143">
        <f>+F392*I_VENDITE!F310</f>
        <v>0</v>
      </c>
      <c r="G444" s="143">
        <f>+G392*I_VENDITE!G310</f>
        <v>0</v>
      </c>
      <c r="H444" s="143">
        <f>+H392*I_VENDITE!H310</f>
        <v>0</v>
      </c>
      <c r="I444" s="143">
        <f>+I392*I_VENDITE!I310</f>
        <v>0</v>
      </c>
      <c r="J444" s="143">
        <f>+J392*I_VENDITE!J310</f>
        <v>0</v>
      </c>
      <c r="K444" s="143">
        <f>+K392*I_VENDITE!K310</f>
        <v>0</v>
      </c>
      <c r="L444" s="143">
        <f>+L392*I_VENDITE!L310</f>
        <v>0</v>
      </c>
      <c r="M444" s="143">
        <f>+M392*I_VENDITE!M310</f>
        <v>0</v>
      </c>
      <c r="N444" s="143">
        <f>+N392*I_VENDITE!N310</f>
        <v>0</v>
      </c>
      <c r="O444" s="143">
        <f>+O392*I_VENDITE!O310</f>
        <v>0</v>
      </c>
      <c r="P444" s="143">
        <f>+P392*I_VENDITE!P310</f>
        <v>0</v>
      </c>
      <c r="Q444" s="143">
        <f>+Q392*I_VENDITE!Q310</f>
        <v>0</v>
      </c>
      <c r="R444" s="143">
        <f>+R392*I_VENDITE!R310</f>
        <v>0</v>
      </c>
      <c r="S444" s="143">
        <f>+S392*I_VENDITE!S310</f>
        <v>0</v>
      </c>
      <c r="T444" s="143">
        <f>+T392*I_VENDITE!T310</f>
        <v>0</v>
      </c>
      <c r="U444" s="143">
        <f>+U392*I_VENDITE!U310</f>
        <v>0</v>
      </c>
      <c r="V444" s="143">
        <f>+V392*I_VENDITE!V310</f>
        <v>0</v>
      </c>
      <c r="W444" s="143">
        <f>+W392*I_VENDITE!W310</f>
        <v>0</v>
      </c>
      <c r="X444" s="143">
        <f>+X392*I_VENDITE!X310</f>
        <v>0</v>
      </c>
      <c r="Y444" s="143">
        <f>+Y392*I_VENDITE!Y310</f>
        <v>0</v>
      </c>
      <c r="Z444" s="143">
        <f>+Z392*I_VENDITE!Z310</f>
        <v>0</v>
      </c>
      <c r="AA444" s="143">
        <f>+AA392*I_VENDITE!AA310</f>
        <v>0</v>
      </c>
      <c r="AB444" s="143">
        <f>+AB392*I_VENDITE!AB310</f>
        <v>0</v>
      </c>
      <c r="AC444" s="143">
        <f>+AC392*I_VENDITE!AC310</f>
        <v>0</v>
      </c>
      <c r="AD444" s="143">
        <f>+AD392*I_VENDITE!AD310</f>
        <v>0</v>
      </c>
      <c r="AE444" s="143">
        <f>+AE392*I_VENDITE!AE310</f>
        <v>0</v>
      </c>
      <c r="AF444" s="143">
        <f>+AF392*I_VENDITE!AF310</f>
        <v>0</v>
      </c>
      <c r="AG444" s="143">
        <f>+AG392*I_VENDITE!AG310</f>
        <v>0</v>
      </c>
      <c r="AH444" s="143">
        <f>+AH392*I_VENDITE!AH310</f>
        <v>0</v>
      </c>
      <c r="AI444" s="143">
        <f>+AI392*I_VENDITE!AI310</f>
        <v>0</v>
      </c>
      <c r="AJ444" s="143">
        <f>+AJ392*I_VENDITE!AJ310</f>
        <v>0</v>
      </c>
      <c r="AK444" s="143">
        <f>+AK392*I_VENDITE!AK310</f>
        <v>0</v>
      </c>
      <c r="AL444" s="143">
        <f>+AL392*I_VENDITE!AL310</f>
        <v>0</v>
      </c>
      <c r="AM444" s="143">
        <f>+AM392*I_VENDITE!AM310</f>
        <v>0</v>
      </c>
    </row>
    <row r="445" spans="3:39" x14ac:dyDescent="0.25">
      <c r="C445" s="28" t="str">
        <f t="shared" si="127"/>
        <v>Farmaco 13</v>
      </c>
      <c r="D445" s="143">
        <f>+D393*I_VENDITE!D311</f>
        <v>0</v>
      </c>
      <c r="E445" s="143">
        <f>+E393*I_VENDITE!E311</f>
        <v>0</v>
      </c>
      <c r="F445" s="143">
        <f>+F393*I_VENDITE!F311</f>
        <v>0</v>
      </c>
      <c r="G445" s="143">
        <f>+G393*I_VENDITE!G311</f>
        <v>0</v>
      </c>
      <c r="H445" s="143">
        <f>+H393*I_VENDITE!H311</f>
        <v>0</v>
      </c>
      <c r="I445" s="143">
        <f>+I393*I_VENDITE!I311</f>
        <v>0</v>
      </c>
      <c r="J445" s="143">
        <f>+J393*I_VENDITE!J311</f>
        <v>0</v>
      </c>
      <c r="K445" s="143">
        <f>+K393*I_VENDITE!K311</f>
        <v>0</v>
      </c>
      <c r="L445" s="143">
        <f>+L393*I_VENDITE!L311</f>
        <v>0</v>
      </c>
      <c r="M445" s="143">
        <f>+M393*I_VENDITE!M311</f>
        <v>0</v>
      </c>
      <c r="N445" s="143">
        <f>+N393*I_VENDITE!N311</f>
        <v>0</v>
      </c>
      <c r="O445" s="143">
        <f>+O393*I_VENDITE!O311</f>
        <v>0</v>
      </c>
      <c r="P445" s="143">
        <f>+P393*I_VENDITE!P311</f>
        <v>0</v>
      </c>
      <c r="Q445" s="143">
        <f>+Q393*I_VENDITE!Q311</f>
        <v>0</v>
      </c>
      <c r="R445" s="143">
        <f>+R393*I_VENDITE!R311</f>
        <v>0</v>
      </c>
      <c r="S445" s="143">
        <f>+S393*I_VENDITE!S311</f>
        <v>0</v>
      </c>
      <c r="T445" s="143">
        <f>+T393*I_VENDITE!T311</f>
        <v>0</v>
      </c>
      <c r="U445" s="143">
        <f>+U393*I_VENDITE!U311</f>
        <v>0</v>
      </c>
      <c r="V445" s="143">
        <f>+V393*I_VENDITE!V311</f>
        <v>0</v>
      </c>
      <c r="W445" s="143">
        <f>+W393*I_VENDITE!W311</f>
        <v>0</v>
      </c>
      <c r="X445" s="143">
        <f>+X393*I_VENDITE!X311</f>
        <v>0</v>
      </c>
      <c r="Y445" s="143">
        <f>+Y393*I_VENDITE!Y311</f>
        <v>0</v>
      </c>
      <c r="Z445" s="143">
        <f>+Z393*I_VENDITE!Z311</f>
        <v>0</v>
      </c>
      <c r="AA445" s="143">
        <f>+AA393*I_VENDITE!AA311</f>
        <v>0</v>
      </c>
      <c r="AB445" s="143">
        <f>+AB393*I_VENDITE!AB311</f>
        <v>0</v>
      </c>
      <c r="AC445" s="143">
        <f>+AC393*I_VENDITE!AC311</f>
        <v>0</v>
      </c>
      <c r="AD445" s="143">
        <f>+AD393*I_VENDITE!AD311</f>
        <v>0</v>
      </c>
      <c r="AE445" s="143">
        <f>+AE393*I_VENDITE!AE311</f>
        <v>0</v>
      </c>
      <c r="AF445" s="143">
        <f>+AF393*I_VENDITE!AF311</f>
        <v>0</v>
      </c>
      <c r="AG445" s="143">
        <f>+AG393*I_VENDITE!AG311</f>
        <v>0</v>
      </c>
      <c r="AH445" s="143">
        <f>+AH393*I_VENDITE!AH311</f>
        <v>0</v>
      </c>
      <c r="AI445" s="143">
        <f>+AI393*I_VENDITE!AI311</f>
        <v>0</v>
      </c>
      <c r="AJ445" s="143">
        <f>+AJ393*I_VENDITE!AJ311</f>
        <v>0</v>
      </c>
      <c r="AK445" s="143">
        <f>+AK393*I_VENDITE!AK311</f>
        <v>0</v>
      </c>
      <c r="AL445" s="143">
        <f>+AL393*I_VENDITE!AL311</f>
        <v>0</v>
      </c>
      <c r="AM445" s="143">
        <f>+AM393*I_VENDITE!AM311</f>
        <v>0</v>
      </c>
    </row>
    <row r="446" spans="3:39" x14ac:dyDescent="0.25">
      <c r="C446" s="28" t="str">
        <f t="shared" si="127"/>
        <v>Farmaco 14</v>
      </c>
      <c r="D446" s="143">
        <f>+D394*I_VENDITE!D312</f>
        <v>0</v>
      </c>
      <c r="E446" s="143">
        <f>+E394*I_VENDITE!E312</f>
        <v>0</v>
      </c>
      <c r="F446" s="143">
        <f>+F394*I_VENDITE!F312</f>
        <v>0</v>
      </c>
      <c r="G446" s="143">
        <f>+G394*I_VENDITE!G312</f>
        <v>0</v>
      </c>
      <c r="H446" s="143">
        <f>+H394*I_VENDITE!H312</f>
        <v>0</v>
      </c>
      <c r="I446" s="143">
        <f>+I394*I_VENDITE!I312</f>
        <v>0</v>
      </c>
      <c r="J446" s="143">
        <f>+J394*I_VENDITE!J312</f>
        <v>0</v>
      </c>
      <c r="K446" s="143">
        <f>+K394*I_VENDITE!K312</f>
        <v>0</v>
      </c>
      <c r="L446" s="143">
        <f>+L394*I_VENDITE!L312</f>
        <v>0</v>
      </c>
      <c r="M446" s="143">
        <f>+M394*I_VENDITE!M312</f>
        <v>0</v>
      </c>
      <c r="N446" s="143">
        <f>+N394*I_VENDITE!N312</f>
        <v>0</v>
      </c>
      <c r="O446" s="143">
        <f>+O394*I_VENDITE!O312</f>
        <v>0</v>
      </c>
      <c r="P446" s="143">
        <f>+P394*I_VENDITE!P312</f>
        <v>0</v>
      </c>
      <c r="Q446" s="143">
        <f>+Q394*I_VENDITE!Q312</f>
        <v>0</v>
      </c>
      <c r="R446" s="143">
        <f>+R394*I_VENDITE!R312</f>
        <v>0</v>
      </c>
      <c r="S446" s="143">
        <f>+S394*I_VENDITE!S312</f>
        <v>0</v>
      </c>
      <c r="T446" s="143">
        <f>+T394*I_VENDITE!T312</f>
        <v>0</v>
      </c>
      <c r="U446" s="143">
        <f>+U394*I_VENDITE!U312</f>
        <v>0</v>
      </c>
      <c r="V446" s="143">
        <f>+V394*I_VENDITE!V312</f>
        <v>0</v>
      </c>
      <c r="W446" s="143">
        <f>+W394*I_VENDITE!W312</f>
        <v>0</v>
      </c>
      <c r="X446" s="143">
        <f>+X394*I_VENDITE!X312</f>
        <v>0</v>
      </c>
      <c r="Y446" s="143">
        <f>+Y394*I_VENDITE!Y312</f>
        <v>0</v>
      </c>
      <c r="Z446" s="143">
        <f>+Z394*I_VENDITE!Z312</f>
        <v>0</v>
      </c>
      <c r="AA446" s="143">
        <f>+AA394*I_VENDITE!AA312</f>
        <v>0</v>
      </c>
      <c r="AB446" s="143">
        <f>+AB394*I_VENDITE!AB312</f>
        <v>0</v>
      </c>
      <c r="AC446" s="143">
        <f>+AC394*I_VENDITE!AC312</f>
        <v>0</v>
      </c>
      <c r="AD446" s="143">
        <f>+AD394*I_VENDITE!AD312</f>
        <v>0</v>
      </c>
      <c r="AE446" s="143">
        <f>+AE394*I_VENDITE!AE312</f>
        <v>0</v>
      </c>
      <c r="AF446" s="143">
        <f>+AF394*I_VENDITE!AF312</f>
        <v>0</v>
      </c>
      <c r="AG446" s="143">
        <f>+AG394*I_VENDITE!AG312</f>
        <v>0</v>
      </c>
      <c r="AH446" s="143">
        <f>+AH394*I_VENDITE!AH312</f>
        <v>0</v>
      </c>
      <c r="AI446" s="143">
        <f>+AI394*I_VENDITE!AI312</f>
        <v>0</v>
      </c>
      <c r="AJ446" s="143">
        <f>+AJ394*I_VENDITE!AJ312</f>
        <v>0</v>
      </c>
      <c r="AK446" s="143">
        <f>+AK394*I_VENDITE!AK312</f>
        <v>0</v>
      </c>
      <c r="AL446" s="143">
        <f>+AL394*I_VENDITE!AL312</f>
        <v>0</v>
      </c>
      <c r="AM446" s="143">
        <f>+AM394*I_VENDITE!AM312</f>
        <v>0</v>
      </c>
    </row>
    <row r="447" spans="3:39" x14ac:dyDescent="0.25">
      <c r="C447" s="28" t="str">
        <f t="shared" si="127"/>
        <v>Farmaco 15</v>
      </c>
      <c r="D447" s="143">
        <f>+D395*I_VENDITE!D313</f>
        <v>0</v>
      </c>
      <c r="E447" s="143">
        <f>+E395*I_VENDITE!E313</f>
        <v>0</v>
      </c>
      <c r="F447" s="143">
        <f>+F395*I_VENDITE!F313</f>
        <v>0</v>
      </c>
      <c r="G447" s="143">
        <f>+G395*I_VENDITE!G313</f>
        <v>0</v>
      </c>
      <c r="H447" s="143">
        <f>+H395*I_VENDITE!H313</f>
        <v>0</v>
      </c>
      <c r="I447" s="143">
        <f>+I395*I_VENDITE!I313</f>
        <v>0</v>
      </c>
      <c r="J447" s="143">
        <f>+J395*I_VENDITE!J313</f>
        <v>0</v>
      </c>
      <c r="K447" s="143">
        <f>+K395*I_VENDITE!K313</f>
        <v>0</v>
      </c>
      <c r="L447" s="143">
        <f>+L395*I_VENDITE!L313</f>
        <v>0</v>
      </c>
      <c r="M447" s="143">
        <f>+M395*I_VENDITE!M313</f>
        <v>0</v>
      </c>
      <c r="N447" s="143">
        <f>+N395*I_VENDITE!N313</f>
        <v>0</v>
      </c>
      <c r="O447" s="143">
        <f>+O395*I_VENDITE!O313</f>
        <v>0</v>
      </c>
      <c r="P447" s="143">
        <f>+P395*I_VENDITE!P313</f>
        <v>0</v>
      </c>
      <c r="Q447" s="143">
        <f>+Q395*I_VENDITE!Q313</f>
        <v>0</v>
      </c>
      <c r="R447" s="143">
        <f>+R395*I_VENDITE!R313</f>
        <v>0</v>
      </c>
      <c r="S447" s="143">
        <f>+S395*I_VENDITE!S313</f>
        <v>0</v>
      </c>
      <c r="T447" s="143">
        <f>+T395*I_VENDITE!T313</f>
        <v>0</v>
      </c>
      <c r="U447" s="143">
        <f>+U395*I_VENDITE!U313</f>
        <v>0</v>
      </c>
      <c r="V447" s="143">
        <f>+V395*I_VENDITE!V313</f>
        <v>0</v>
      </c>
      <c r="W447" s="143">
        <f>+W395*I_VENDITE!W313</f>
        <v>0</v>
      </c>
      <c r="X447" s="143">
        <f>+X395*I_VENDITE!X313</f>
        <v>0</v>
      </c>
      <c r="Y447" s="143">
        <f>+Y395*I_VENDITE!Y313</f>
        <v>0</v>
      </c>
      <c r="Z447" s="143">
        <f>+Z395*I_VENDITE!Z313</f>
        <v>0</v>
      </c>
      <c r="AA447" s="143">
        <f>+AA395*I_VENDITE!AA313</f>
        <v>0</v>
      </c>
      <c r="AB447" s="143">
        <f>+AB395*I_VENDITE!AB313</f>
        <v>0</v>
      </c>
      <c r="AC447" s="143">
        <f>+AC395*I_VENDITE!AC313</f>
        <v>0</v>
      </c>
      <c r="AD447" s="143">
        <f>+AD395*I_VENDITE!AD313</f>
        <v>0</v>
      </c>
      <c r="AE447" s="143">
        <f>+AE395*I_VENDITE!AE313</f>
        <v>0</v>
      </c>
      <c r="AF447" s="143">
        <f>+AF395*I_VENDITE!AF313</f>
        <v>0</v>
      </c>
      <c r="AG447" s="143">
        <f>+AG395*I_VENDITE!AG313</f>
        <v>0</v>
      </c>
      <c r="AH447" s="143">
        <f>+AH395*I_VENDITE!AH313</f>
        <v>0</v>
      </c>
      <c r="AI447" s="143">
        <f>+AI395*I_VENDITE!AI313</f>
        <v>0</v>
      </c>
      <c r="AJ447" s="143">
        <f>+AJ395*I_VENDITE!AJ313</f>
        <v>0</v>
      </c>
      <c r="AK447" s="143">
        <f>+AK395*I_VENDITE!AK313</f>
        <v>0</v>
      </c>
      <c r="AL447" s="143">
        <f>+AL395*I_VENDITE!AL313</f>
        <v>0</v>
      </c>
      <c r="AM447" s="143">
        <f>+AM395*I_VENDITE!AM313</f>
        <v>0</v>
      </c>
    </row>
    <row r="448" spans="3:39" x14ac:dyDescent="0.25">
      <c r="C448" s="28" t="str">
        <f t="shared" si="127"/>
        <v>Farmaco 16</v>
      </c>
      <c r="D448" s="143">
        <f>+D396*I_VENDITE!D314</f>
        <v>0</v>
      </c>
      <c r="E448" s="143">
        <f>+E396*I_VENDITE!E314</f>
        <v>0</v>
      </c>
      <c r="F448" s="143">
        <f>+F396*I_VENDITE!F314</f>
        <v>0</v>
      </c>
      <c r="G448" s="143">
        <f>+G396*I_VENDITE!G314</f>
        <v>0</v>
      </c>
      <c r="H448" s="143">
        <f>+H396*I_VENDITE!H314</f>
        <v>0</v>
      </c>
      <c r="I448" s="143">
        <f>+I396*I_VENDITE!I314</f>
        <v>0</v>
      </c>
      <c r="J448" s="143">
        <f>+J396*I_VENDITE!J314</f>
        <v>0</v>
      </c>
      <c r="K448" s="143">
        <f>+K396*I_VENDITE!K314</f>
        <v>0</v>
      </c>
      <c r="L448" s="143">
        <f>+L396*I_VENDITE!L314</f>
        <v>0</v>
      </c>
      <c r="M448" s="143">
        <f>+M396*I_VENDITE!M314</f>
        <v>0</v>
      </c>
      <c r="N448" s="143">
        <f>+N396*I_VENDITE!N314</f>
        <v>0</v>
      </c>
      <c r="O448" s="143">
        <f>+O396*I_VENDITE!O314</f>
        <v>0</v>
      </c>
      <c r="P448" s="143">
        <f>+P396*I_VENDITE!P314</f>
        <v>0</v>
      </c>
      <c r="Q448" s="143">
        <f>+Q396*I_VENDITE!Q314</f>
        <v>0</v>
      </c>
      <c r="R448" s="143">
        <f>+R396*I_VENDITE!R314</f>
        <v>0</v>
      </c>
      <c r="S448" s="143">
        <f>+S396*I_VENDITE!S314</f>
        <v>0</v>
      </c>
      <c r="T448" s="143">
        <f>+T396*I_VENDITE!T314</f>
        <v>0</v>
      </c>
      <c r="U448" s="143">
        <f>+U396*I_VENDITE!U314</f>
        <v>0</v>
      </c>
      <c r="V448" s="143">
        <f>+V396*I_VENDITE!V314</f>
        <v>0</v>
      </c>
      <c r="W448" s="143">
        <f>+W396*I_VENDITE!W314</f>
        <v>0</v>
      </c>
      <c r="X448" s="143">
        <f>+X396*I_VENDITE!X314</f>
        <v>0</v>
      </c>
      <c r="Y448" s="143">
        <f>+Y396*I_VENDITE!Y314</f>
        <v>0</v>
      </c>
      <c r="Z448" s="143">
        <f>+Z396*I_VENDITE!Z314</f>
        <v>0</v>
      </c>
      <c r="AA448" s="143">
        <f>+AA396*I_VENDITE!AA314</f>
        <v>0</v>
      </c>
      <c r="AB448" s="143">
        <f>+AB396*I_VENDITE!AB314</f>
        <v>0</v>
      </c>
      <c r="AC448" s="143">
        <f>+AC396*I_VENDITE!AC314</f>
        <v>0</v>
      </c>
      <c r="AD448" s="143">
        <f>+AD396*I_VENDITE!AD314</f>
        <v>0</v>
      </c>
      <c r="AE448" s="143">
        <f>+AE396*I_VENDITE!AE314</f>
        <v>0</v>
      </c>
      <c r="AF448" s="143">
        <f>+AF396*I_VENDITE!AF314</f>
        <v>0</v>
      </c>
      <c r="AG448" s="143">
        <f>+AG396*I_VENDITE!AG314</f>
        <v>0</v>
      </c>
      <c r="AH448" s="143">
        <f>+AH396*I_VENDITE!AH314</f>
        <v>0</v>
      </c>
      <c r="AI448" s="143">
        <f>+AI396*I_VENDITE!AI314</f>
        <v>0</v>
      </c>
      <c r="AJ448" s="143">
        <f>+AJ396*I_VENDITE!AJ314</f>
        <v>0</v>
      </c>
      <c r="AK448" s="143">
        <f>+AK396*I_VENDITE!AK314</f>
        <v>0</v>
      </c>
      <c r="AL448" s="143">
        <f>+AL396*I_VENDITE!AL314</f>
        <v>0</v>
      </c>
      <c r="AM448" s="143">
        <f>+AM396*I_VENDITE!AM314</f>
        <v>0</v>
      </c>
    </row>
    <row r="449" spans="3:39" x14ac:dyDescent="0.25">
      <c r="C449" s="28" t="str">
        <f t="shared" si="127"/>
        <v>Farmaco 17</v>
      </c>
      <c r="D449" s="143">
        <f>+D397*I_VENDITE!D315</f>
        <v>0</v>
      </c>
      <c r="E449" s="143">
        <f>+E397*I_VENDITE!E315</f>
        <v>0</v>
      </c>
      <c r="F449" s="143">
        <f>+F397*I_VENDITE!F315</f>
        <v>0</v>
      </c>
      <c r="G449" s="143">
        <f>+G397*I_VENDITE!G315</f>
        <v>0</v>
      </c>
      <c r="H449" s="143">
        <f>+H397*I_VENDITE!H315</f>
        <v>0</v>
      </c>
      <c r="I449" s="143">
        <f>+I397*I_VENDITE!I315</f>
        <v>0</v>
      </c>
      <c r="J449" s="143">
        <f>+J397*I_VENDITE!J315</f>
        <v>0</v>
      </c>
      <c r="K449" s="143">
        <f>+K397*I_VENDITE!K315</f>
        <v>0</v>
      </c>
      <c r="L449" s="143">
        <f>+L397*I_VENDITE!L315</f>
        <v>0</v>
      </c>
      <c r="M449" s="143">
        <f>+M397*I_VENDITE!M315</f>
        <v>0</v>
      </c>
      <c r="N449" s="143">
        <f>+N397*I_VENDITE!N315</f>
        <v>0</v>
      </c>
      <c r="O449" s="143">
        <f>+O397*I_VENDITE!O315</f>
        <v>0</v>
      </c>
      <c r="P449" s="143">
        <f>+P397*I_VENDITE!P315</f>
        <v>0</v>
      </c>
      <c r="Q449" s="143">
        <f>+Q397*I_VENDITE!Q315</f>
        <v>0</v>
      </c>
      <c r="R449" s="143">
        <f>+R397*I_VENDITE!R315</f>
        <v>0</v>
      </c>
      <c r="S449" s="143">
        <f>+S397*I_VENDITE!S315</f>
        <v>0</v>
      </c>
      <c r="T449" s="143">
        <f>+T397*I_VENDITE!T315</f>
        <v>0</v>
      </c>
      <c r="U449" s="143">
        <f>+U397*I_VENDITE!U315</f>
        <v>0</v>
      </c>
      <c r="V449" s="143">
        <f>+V397*I_VENDITE!V315</f>
        <v>0</v>
      </c>
      <c r="W449" s="143">
        <f>+W397*I_VENDITE!W315</f>
        <v>0</v>
      </c>
      <c r="X449" s="143">
        <f>+X397*I_VENDITE!X315</f>
        <v>0</v>
      </c>
      <c r="Y449" s="143">
        <f>+Y397*I_VENDITE!Y315</f>
        <v>0</v>
      </c>
      <c r="Z449" s="143">
        <f>+Z397*I_VENDITE!Z315</f>
        <v>0</v>
      </c>
      <c r="AA449" s="143">
        <f>+AA397*I_VENDITE!AA315</f>
        <v>0</v>
      </c>
      <c r="AB449" s="143">
        <f>+AB397*I_VENDITE!AB315</f>
        <v>0</v>
      </c>
      <c r="AC449" s="143">
        <f>+AC397*I_VENDITE!AC315</f>
        <v>0</v>
      </c>
      <c r="AD449" s="143">
        <f>+AD397*I_VENDITE!AD315</f>
        <v>0</v>
      </c>
      <c r="AE449" s="143">
        <f>+AE397*I_VENDITE!AE315</f>
        <v>0</v>
      </c>
      <c r="AF449" s="143">
        <f>+AF397*I_VENDITE!AF315</f>
        <v>0</v>
      </c>
      <c r="AG449" s="143">
        <f>+AG397*I_VENDITE!AG315</f>
        <v>0</v>
      </c>
      <c r="AH449" s="143">
        <f>+AH397*I_VENDITE!AH315</f>
        <v>0</v>
      </c>
      <c r="AI449" s="143">
        <f>+AI397*I_VENDITE!AI315</f>
        <v>0</v>
      </c>
      <c r="AJ449" s="143">
        <f>+AJ397*I_VENDITE!AJ315</f>
        <v>0</v>
      </c>
      <c r="AK449" s="143">
        <f>+AK397*I_VENDITE!AK315</f>
        <v>0</v>
      </c>
      <c r="AL449" s="143">
        <f>+AL397*I_VENDITE!AL315</f>
        <v>0</v>
      </c>
      <c r="AM449" s="143">
        <f>+AM397*I_VENDITE!AM315</f>
        <v>0</v>
      </c>
    </row>
    <row r="450" spans="3:39" x14ac:dyDescent="0.25">
      <c r="C450" s="28" t="str">
        <f t="shared" si="127"/>
        <v>Farmaco 18</v>
      </c>
      <c r="D450" s="143">
        <f>+D398*I_VENDITE!D316</f>
        <v>0</v>
      </c>
      <c r="E450" s="143">
        <f>+E398*I_VENDITE!E316</f>
        <v>0</v>
      </c>
      <c r="F450" s="143">
        <f>+F398*I_VENDITE!F316</f>
        <v>0</v>
      </c>
      <c r="G450" s="143">
        <f>+G398*I_VENDITE!G316</f>
        <v>0</v>
      </c>
      <c r="H450" s="143">
        <f>+H398*I_VENDITE!H316</f>
        <v>0</v>
      </c>
      <c r="I450" s="143">
        <f>+I398*I_VENDITE!I316</f>
        <v>0</v>
      </c>
      <c r="J450" s="143">
        <f>+J398*I_VENDITE!J316</f>
        <v>0</v>
      </c>
      <c r="K450" s="143">
        <f>+K398*I_VENDITE!K316</f>
        <v>0</v>
      </c>
      <c r="L450" s="143">
        <f>+L398*I_VENDITE!L316</f>
        <v>0</v>
      </c>
      <c r="M450" s="143">
        <f>+M398*I_VENDITE!M316</f>
        <v>0</v>
      </c>
      <c r="N450" s="143">
        <f>+N398*I_VENDITE!N316</f>
        <v>0</v>
      </c>
      <c r="O450" s="143">
        <f>+O398*I_VENDITE!O316</f>
        <v>0</v>
      </c>
      <c r="P450" s="143">
        <f>+P398*I_VENDITE!P316</f>
        <v>0</v>
      </c>
      <c r="Q450" s="143">
        <f>+Q398*I_VENDITE!Q316</f>
        <v>0</v>
      </c>
      <c r="R450" s="143">
        <f>+R398*I_VENDITE!R316</f>
        <v>0</v>
      </c>
      <c r="S450" s="143">
        <f>+S398*I_VENDITE!S316</f>
        <v>0</v>
      </c>
      <c r="T450" s="143">
        <f>+T398*I_VENDITE!T316</f>
        <v>0</v>
      </c>
      <c r="U450" s="143">
        <f>+U398*I_VENDITE!U316</f>
        <v>0</v>
      </c>
      <c r="V450" s="143">
        <f>+V398*I_VENDITE!V316</f>
        <v>0</v>
      </c>
      <c r="W450" s="143">
        <f>+W398*I_VENDITE!W316</f>
        <v>0</v>
      </c>
      <c r="X450" s="143">
        <f>+X398*I_VENDITE!X316</f>
        <v>0</v>
      </c>
      <c r="Y450" s="143">
        <f>+Y398*I_VENDITE!Y316</f>
        <v>0</v>
      </c>
      <c r="Z450" s="143">
        <f>+Z398*I_VENDITE!Z316</f>
        <v>0</v>
      </c>
      <c r="AA450" s="143">
        <f>+AA398*I_VENDITE!AA316</f>
        <v>0</v>
      </c>
      <c r="AB450" s="143">
        <f>+AB398*I_VENDITE!AB316</f>
        <v>0</v>
      </c>
      <c r="AC450" s="143">
        <f>+AC398*I_VENDITE!AC316</f>
        <v>0</v>
      </c>
      <c r="AD450" s="143">
        <f>+AD398*I_VENDITE!AD316</f>
        <v>0</v>
      </c>
      <c r="AE450" s="143">
        <f>+AE398*I_VENDITE!AE316</f>
        <v>0</v>
      </c>
      <c r="AF450" s="143">
        <f>+AF398*I_VENDITE!AF316</f>
        <v>0</v>
      </c>
      <c r="AG450" s="143">
        <f>+AG398*I_VENDITE!AG316</f>
        <v>0</v>
      </c>
      <c r="AH450" s="143">
        <f>+AH398*I_VENDITE!AH316</f>
        <v>0</v>
      </c>
      <c r="AI450" s="143">
        <f>+AI398*I_VENDITE!AI316</f>
        <v>0</v>
      </c>
      <c r="AJ450" s="143">
        <f>+AJ398*I_VENDITE!AJ316</f>
        <v>0</v>
      </c>
      <c r="AK450" s="143">
        <f>+AK398*I_VENDITE!AK316</f>
        <v>0</v>
      </c>
      <c r="AL450" s="143">
        <f>+AL398*I_VENDITE!AL316</f>
        <v>0</v>
      </c>
      <c r="AM450" s="143">
        <f>+AM398*I_VENDITE!AM316</f>
        <v>0</v>
      </c>
    </row>
    <row r="451" spans="3:39" x14ac:dyDescent="0.25">
      <c r="C451" s="28" t="str">
        <f t="shared" si="127"/>
        <v>Farmaco 19</v>
      </c>
      <c r="D451" s="143">
        <f>+D399*I_VENDITE!D317</f>
        <v>0</v>
      </c>
      <c r="E451" s="143">
        <f>+E399*I_VENDITE!E317</f>
        <v>0</v>
      </c>
      <c r="F451" s="143">
        <f>+F399*I_VENDITE!F317</f>
        <v>0</v>
      </c>
      <c r="G451" s="143">
        <f>+G399*I_VENDITE!G317</f>
        <v>0</v>
      </c>
      <c r="H451" s="143">
        <f>+H399*I_VENDITE!H317</f>
        <v>0</v>
      </c>
      <c r="I451" s="143">
        <f>+I399*I_VENDITE!I317</f>
        <v>0</v>
      </c>
      <c r="J451" s="143">
        <f>+J399*I_VENDITE!J317</f>
        <v>0</v>
      </c>
      <c r="K451" s="143">
        <f>+K399*I_VENDITE!K317</f>
        <v>0</v>
      </c>
      <c r="L451" s="143">
        <f>+L399*I_VENDITE!L317</f>
        <v>0</v>
      </c>
      <c r="M451" s="143">
        <f>+M399*I_VENDITE!M317</f>
        <v>0</v>
      </c>
      <c r="N451" s="143">
        <f>+N399*I_VENDITE!N317</f>
        <v>0</v>
      </c>
      <c r="O451" s="143">
        <f>+O399*I_VENDITE!O317</f>
        <v>0</v>
      </c>
      <c r="P451" s="143">
        <f>+P399*I_VENDITE!P317</f>
        <v>0</v>
      </c>
      <c r="Q451" s="143">
        <f>+Q399*I_VENDITE!Q317</f>
        <v>0</v>
      </c>
      <c r="R451" s="143">
        <f>+R399*I_VENDITE!R317</f>
        <v>0</v>
      </c>
      <c r="S451" s="143">
        <f>+S399*I_VENDITE!S317</f>
        <v>0</v>
      </c>
      <c r="T451" s="143">
        <f>+T399*I_VENDITE!T317</f>
        <v>0</v>
      </c>
      <c r="U451" s="143">
        <f>+U399*I_VENDITE!U317</f>
        <v>0</v>
      </c>
      <c r="V451" s="143">
        <f>+V399*I_VENDITE!V317</f>
        <v>0</v>
      </c>
      <c r="W451" s="143">
        <f>+W399*I_VENDITE!W317</f>
        <v>0</v>
      </c>
      <c r="X451" s="143">
        <f>+X399*I_VENDITE!X317</f>
        <v>0</v>
      </c>
      <c r="Y451" s="143">
        <f>+Y399*I_VENDITE!Y317</f>
        <v>0</v>
      </c>
      <c r="Z451" s="143">
        <f>+Z399*I_VENDITE!Z317</f>
        <v>0</v>
      </c>
      <c r="AA451" s="143">
        <f>+AA399*I_VENDITE!AA317</f>
        <v>0</v>
      </c>
      <c r="AB451" s="143">
        <f>+AB399*I_VENDITE!AB317</f>
        <v>0</v>
      </c>
      <c r="AC451" s="143">
        <f>+AC399*I_VENDITE!AC317</f>
        <v>0</v>
      </c>
      <c r="AD451" s="143">
        <f>+AD399*I_VENDITE!AD317</f>
        <v>0</v>
      </c>
      <c r="AE451" s="143">
        <f>+AE399*I_VENDITE!AE317</f>
        <v>0</v>
      </c>
      <c r="AF451" s="143">
        <f>+AF399*I_VENDITE!AF317</f>
        <v>0</v>
      </c>
      <c r="AG451" s="143">
        <f>+AG399*I_VENDITE!AG317</f>
        <v>0</v>
      </c>
      <c r="AH451" s="143">
        <f>+AH399*I_VENDITE!AH317</f>
        <v>0</v>
      </c>
      <c r="AI451" s="143">
        <f>+AI399*I_VENDITE!AI317</f>
        <v>0</v>
      </c>
      <c r="AJ451" s="143">
        <f>+AJ399*I_VENDITE!AJ317</f>
        <v>0</v>
      </c>
      <c r="AK451" s="143">
        <f>+AK399*I_VENDITE!AK317</f>
        <v>0</v>
      </c>
      <c r="AL451" s="143">
        <f>+AL399*I_VENDITE!AL317</f>
        <v>0</v>
      </c>
      <c r="AM451" s="143">
        <f>+AM399*I_VENDITE!AM317</f>
        <v>0</v>
      </c>
    </row>
    <row r="452" spans="3:39" x14ac:dyDescent="0.25">
      <c r="C452" s="28" t="str">
        <f t="shared" si="127"/>
        <v>Farmaco 20</v>
      </c>
      <c r="D452" s="143">
        <f>+D400*I_VENDITE!D318</f>
        <v>0</v>
      </c>
      <c r="E452" s="143">
        <f>+E400*I_VENDITE!E318</f>
        <v>0</v>
      </c>
      <c r="F452" s="143">
        <f>+F400*I_VENDITE!F318</f>
        <v>0</v>
      </c>
      <c r="G452" s="143">
        <f>+G400*I_VENDITE!G318</f>
        <v>0</v>
      </c>
      <c r="H452" s="143">
        <f>+H400*I_VENDITE!H318</f>
        <v>0</v>
      </c>
      <c r="I452" s="143">
        <f>+I400*I_VENDITE!I318</f>
        <v>0</v>
      </c>
      <c r="J452" s="143">
        <f>+J400*I_VENDITE!J318</f>
        <v>0</v>
      </c>
      <c r="K452" s="143">
        <f>+K400*I_VENDITE!K318</f>
        <v>0</v>
      </c>
      <c r="L452" s="143">
        <f>+L400*I_VENDITE!L318</f>
        <v>0</v>
      </c>
      <c r="M452" s="143">
        <f>+M400*I_VENDITE!M318</f>
        <v>0</v>
      </c>
      <c r="N452" s="143">
        <f>+N400*I_VENDITE!N318</f>
        <v>0</v>
      </c>
      <c r="O452" s="143">
        <f>+O400*I_VENDITE!O318</f>
        <v>0</v>
      </c>
      <c r="P452" s="143">
        <f>+P400*I_VENDITE!P318</f>
        <v>0</v>
      </c>
      <c r="Q452" s="143">
        <f>+Q400*I_VENDITE!Q318</f>
        <v>0</v>
      </c>
      <c r="R452" s="143">
        <f>+R400*I_VENDITE!R318</f>
        <v>0</v>
      </c>
      <c r="S452" s="143">
        <f>+S400*I_VENDITE!S318</f>
        <v>0</v>
      </c>
      <c r="T452" s="143">
        <f>+T400*I_VENDITE!T318</f>
        <v>0</v>
      </c>
      <c r="U452" s="143">
        <f>+U400*I_VENDITE!U318</f>
        <v>0</v>
      </c>
      <c r="V452" s="143">
        <f>+V400*I_VENDITE!V318</f>
        <v>0</v>
      </c>
      <c r="W452" s="143">
        <f>+W400*I_VENDITE!W318</f>
        <v>0</v>
      </c>
      <c r="X452" s="143">
        <f>+X400*I_VENDITE!X318</f>
        <v>0</v>
      </c>
      <c r="Y452" s="143">
        <f>+Y400*I_VENDITE!Y318</f>
        <v>0</v>
      </c>
      <c r="Z452" s="143">
        <f>+Z400*I_VENDITE!Z318</f>
        <v>0</v>
      </c>
      <c r="AA452" s="143">
        <f>+AA400*I_VENDITE!AA318</f>
        <v>0</v>
      </c>
      <c r="AB452" s="143">
        <f>+AB400*I_VENDITE!AB318</f>
        <v>0</v>
      </c>
      <c r="AC452" s="143">
        <f>+AC400*I_VENDITE!AC318</f>
        <v>0</v>
      </c>
      <c r="AD452" s="143">
        <f>+AD400*I_VENDITE!AD318</f>
        <v>0</v>
      </c>
      <c r="AE452" s="143">
        <f>+AE400*I_VENDITE!AE318</f>
        <v>0</v>
      </c>
      <c r="AF452" s="143">
        <f>+AF400*I_VENDITE!AF318</f>
        <v>0</v>
      </c>
      <c r="AG452" s="143">
        <f>+AG400*I_VENDITE!AG318</f>
        <v>0</v>
      </c>
      <c r="AH452" s="143">
        <f>+AH400*I_VENDITE!AH318</f>
        <v>0</v>
      </c>
      <c r="AI452" s="143">
        <f>+AI400*I_VENDITE!AI318</f>
        <v>0</v>
      </c>
      <c r="AJ452" s="143">
        <f>+AJ400*I_VENDITE!AJ318</f>
        <v>0</v>
      </c>
      <c r="AK452" s="143">
        <f>+AK400*I_VENDITE!AK318</f>
        <v>0</v>
      </c>
      <c r="AL452" s="143">
        <f>+AL400*I_VENDITE!AL318</f>
        <v>0</v>
      </c>
      <c r="AM452" s="143">
        <f>+AM400*I_VENDITE!AM318</f>
        <v>0</v>
      </c>
    </row>
    <row r="453" spans="3:39" x14ac:dyDescent="0.25">
      <c r="C453" s="28" t="str">
        <f t="shared" si="127"/>
        <v>Farmaco 21</v>
      </c>
      <c r="D453" s="143">
        <f>+D401*I_VENDITE!D319</f>
        <v>0</v>
      </c>
      <c r="E453" s="143">
        <f>+E401*I_VENDITE!E319</f>
        <v>0</v>
      </c>
      <c r="F453" s="143">
        <f>+F401*I_VENDITE!F319</f>
        <v>0</v>
      </c>
      <c r="G453" s="143">
        <f>+G401*I_VENDITE!G319</f>
        <v>0</v>
      </c>
      <c r="H453" s="143">
        <f>+H401*I_VENDITE!H319</f>
        <v>0</v>
      </c>
      <c r="I453" s="143">
        <f>+I401*I_VENDITE!I319</f>
        <v>0</v>
      </c>
      <c r="J453" s="143">
        <f>+J401*I_VENDITE!J319</f>
        <v>0</v>
      </c>
      <c r="K453" s="143">
        <f>+K401*I_VENDITE!K319</f>
        <v>0</v>
      </c>
      <c r="L453" s="143">
        <f>+L401*I_VENDITE!L319</f>
        <v>0</v>
      </c>
      <c r="M453" s="143">
        <f>+M401*I_VENDITE!M319</f>
        <v>0</v>
      </c>
      <c r="N453" s="143">
        <f>+N401*I_VENDITE!N319</f>
        <v>0</v>
      </c>
      <c r="O453" s="143">
        <f>+O401*I_VENDITE!O319</f>
        <v>0</v>
      </c>
      <c r="P453" s="143">
        <f>+P401*I_VENDITE!P319</f>
        <v>0</v>
      </c>
      <c r="Q453" s="143">
        <f>+Q401*I_VENDITE!Q319</f>
        <v>0</v>
      </c>
      <c r="R453" s="143">
        <f>+R401*I_VENDITE!R319</f>
        <v>0</v>
      </c>
      <c r="S453" s="143">
        <f>+S401*I_VENDITE!S319</f>
        <v>0</v>
      </c>
      <c r="T453" s="143">
        <f>+T401*I_VENDITE!T319</f>
        <v>0</v>
      </c>
      <c r="U453" s="143">
        <f>+U401*I_VENDITE!U319</f>
        <v>0</v>
      </c>
      <c r="V453" s="143">
        <f>+V401*I_VENDITE!V319</f>
        <v>0</v>
      </c>
      <c r="W453" s="143">
        <f>+W401*I_VENDITE!W319</f>
        <v>0</v>
      </c>
      <c r="X453" s="143">
        <f>+X401*I_VENDITE!X319</f>
        <v>0</v>
      </c>
      <c r="Y453" s="143">
        <f>+Y401*I_VENDITE!Y319</f>
        <v>0</v>
      </c>
      <c r="Z453" s="143">
        <f>+Z401*I_VENDITE!Z319</f>
        <v>0</v>
      </c>
      <c r="AA453" s="143">
        <f>+AA401*I_VENDITE!AA319</f>
        <v>0</v>
      </c>
      <c r="AB453" s="143">
        <f>+AB401*I_VENDITE!AB319</f>
        <v>0</v>
      </c>
      <c r="AC453" s="143">
        <f>+AC401*I_VENDITE!AC319</f>
        <v>0</v>
      </c>
      <c r="AD453" s="143">
        <f>+AD401*I_VENDITE!AD319</f>
        <v>0</v>
      </c>
      <c r="AE453" s="143">
        <f>+AE401*I_VENDITE!AE319</f>
        <v>0</v>
      </c>
      <c r="AF453" s="143">
        <f>+AF401*I_VENDITE!AF319</f>
        <v>0</v>
      </c>
      <c r="AG453" s="143">
        <f>+AG401*I_VENDITE!AG319</f>
        <v>0</v>
      </c>
      <c r="AH453" s="143">
        <f>+AH401*I_VENDITE!AH319</f>
        <v>0</v>
      </c>
      <c r="AI453" s="143">
        <f>+AI401*I_VENDITE!AI319</f>
        <v>0</v>
      </c>
      <c r="AJ453" s="143">
        <f>+AJ401*I_VENDITE!AJ319</f>
        <v>0</v>
      </c>
      <c r="AK453" s="143">
        <f>+AK401*I_VENDITE!AK319</f>
        <v>0</v>
      </c>
      <c r="AL453" s="143">
        <f>+AL401*I_VENDITE!AL319</f>
        <v>0</v>
      </c>
      <c r="AM453" s="143">
        <f>+AM401*I_VENDITE!AM319</f>
        <v>0</v>
      </c>
    </row>
    <row r="454" spans="3:39" x14ac:dyDescent="0.25">
      <c r="C454" s="28" t="str">
        <f t="shared" si="127"/>
        <v>Farmaco 22</v>
      </c>
      <c r="D454" s="143">
        <f>+D402*I_VENDITE!D320</f>
        <v>0</v>
      </c>
      <c r="E454" s="143">
        <f>+E402*I_VENDITE!E320</f>
        <v>0</v>
      </c>
      <c r="F454" s="143">
        <f>+F402*I_VENDITE!F320</f>
        <v>0</v>
      </c>
      <c r="G454" s="143">
        <f>+G402*I_VENDITE!G320</f>
        <v>0</v>
      </c>
      <c r="H454" s="143">
        <f>+H402*I_VENDITE!H320</f>
        <v>0</v>
      </c>
      <c r="I454" s="143">
        <f>+I402*I_VENDITE!I320</f>
        <v>0</v>
      </c>
      <c r="J454" s="143">
        <f>+J402*I_VENDITE!J320</f>
        <v>0</v>
      </c>
      <c r="K454" s="143">
        <f>+K402*I_VENDITE!K320</f>
        <v>0</v>
      </c>
      <c r="L454" s="143">
        <f>+L402*I_VENDITE!L320</f>
        <v>0</v>
      </c>
      <c r="M454" s="143">
        <f>+M402*I_VENDITE!M320</f>
        <v>0</v>
      </c>
      <c r="N454" s="143">
        <f>+N402*I_VENDITE!N320</f>
        <v>0</v>
      </c>
      <c r="O454" s="143">
        <f>+O402*I_VENDITE!O320</f>
        <v>0</v>
      </c>
      <c r="P454" s="143">
        <f>+P402*I_VENDITE!P320</f>
        <v>0</v>
      </c>
      <c r="Q454" s="143">
        <f>+Q402*I_VENDITE!Q320</f>
        <v>0</v>
      </c>
      <c r="R454" s="143">
        <f>+R402*I_VENDITE!R320</f>
        <v>0</v>
      </c>
      <c r="S454" s="143">
        <f>+S402*I_VENDITE!S320</f>
        <v>0</v>
      </c>
      <c r="T454" s="143">
        <f>+T402*I_VENDITE!T320</f>
        <v>0</v>
      </c>
      <c r="U454" s="143">
        <f>+U402*I_VENDITE!U320</f>
        <v>0</v>
      </c>
      <c r="V454" s="143">
        <f>+V402*I_VENDITE!V320</f>
        <v>0</v>
      </c>
      <c r="W454" s="143">
        <f>+W402*I_VENDITE!W320</f>
        <v>0</v>
      </c>
      <c r="X454" s="143">
        <f>+X402*I_VENDITE!X320</f>
        <v>0</v>
      </c>
      <c r="Y454" s="143">
        <f>+Y402*I_VENDITE!Y320</f>
        <v>0</v>
      </c>
      <c r="Z454" s="143">
        <f>+Z402*I_VENDITE!Z320</f>
        <v>0</v>
      </c>
      <c r="AA454" s="143">
        <f>+AA402*I_VENDITE!AA320</f>
        <v>0</v>
      </c>
      <c r="AB454" s="143">
        <f>+AB402*I_VENDITE!AB320</f>
        <v>0</v>
      </c>
      <c r="AC454" s="143">
        <f>+AC402*I_VENDITE!AC320</f>
        <v>0</v>
      </c>
      <c r="AD454" s="143">
        <f>+AD402*I_VENDITE!AD320</f>
        <v>0</v>
      </c>
      <c r="AE454" s="143">
        <f>+AE402*I_VENDITE!AE320</f>
        <v>0</v>
      </c>
      <c r="AF454" s="143">
        <f>+AF402*I_VENDITE!AF320</f>
        <v>0</v>
      </c>
      <c r="AG454" s="143">
        <f>+AG402*I_VENDITE!AG320</f>
        <v>0</v>
      </c>
      <c r="AH454" s="143">
        <f>+AH402*I_VENDITE!AH320</f>
        <v>0</v>
      </c>
      <c r="AI454" s="143">
        <f>+AI402*I_VENDITE!AI320</f>
        <v>0</v>
      </c>
      <c r="AJ454" s="143">
        <f>+AJ402*I_VENDITE!AJ320</f>
        <v>0</v>
      </c>
      <c r="AK454" s="143">
        <f>+AK402*I_VENDITE!AK320</f>
        <v>0</v>
      </c>
      <c r="AL454" s="143">
        <f>+AL402*I_VENDITE!AL320</f>
        <v>0</v>
      </c>
      <c r="AM454" s="143">
        <f>+AM402*I_VENDITE!AM320</f>
        <v>0</v>
      </c>
    </row>
    <row r="455" spans="3:39" x14ac:dyDescent="0.25">
      <c r="C455" s="28" t="str">
        <f t="shared" si="127"/>
        <v>Farmaco 23</v>
      </c>
      <c r="D455" s="143">
        <f>+D403*I_VENDITE!D321</f>
        <v>0</v>
      </c>
      <c r="E455" s="143">
        <f>+E403*I_VENDITE!E321</f>
        <v>0</v>
      </c>
      <c r="F455" s="143">
        <f>+F403*I_VENDITE!F321</f>
        <v>0</v>
      </c>
      <c r="G455" s="143">
        <f>+G403*I_VENDITE!G321</f>
        <v>0</v>
      </c>
      <c r="H455" s="143">
        <f>+H403*I_VENDITE!H321</f>
        <v>0</v>
      </c>
      <c r="I455" s="143">
        <f>+I403*I_VENDITE!I321</f>
        <v>0</v>
      </c>
      <c r="J455" s="143">
        <f>+J403*I_VENDITE!J321</f>
        <v>0</v>
      </c>
      <c r="K455" s="143">
        <f>+K403*I_VENDITE!K321</f>
        <v>0</v>
      </c>
      <c r="L455" s="143">
        <f>+L403*I_VENDITE!L321</f>
        <v>0</v>
      </c>
      <c r="M455" s="143">
        <f>+M403*I_VENDITE!M321</f>
        <v>0</v>
      </c>
      <c r="N455" s="143">
        <f>+N403*I_VENDITE!N321</f>
        <v>0</v>
      </c>
      <c r="O455" s="143">
        <f>+O403*I_VENDITE!O321</f>
        <v>0</v>
      </c>
      <c r="P455" s="143">
        <f>+P403*I_VENDITE!P321</f>
        <v>0</v>
      </c>
      <c r="Q455" s="143">
        <f>+Q403*I_VENDITE!Q321</f>
        <v>0</v>
      </c>
      <c r="R455" s="143">
        <f>+R403*I_VENDITE!R321</f>
        <v>0</v>
      </c>
      <c r="S455" s="143">
        <f>+S403*I_VENDITE!S321</f>
        <v>0</v>
      </c>
      <c r="T455" s="143">
        <f>+T403*I_VENDITE!T321</f>
        <v>0</v>
      </c>
      <c r="U455" s="143">
        <f>+U403*I_VENDITE!U321</f>
        <v>0</v>
      </c>
      <c r="V455" s="143">
        <f>+V403*I_VENDITE!V321</f>
        <v>0</v>
      </c>
      <c r="W455" s="143">
        <f>+W403*I_VENDITE!W321</f>
        <v>0</v>
      </c>
      <c r="X455" s="143">
        <f>+X403*I_VENDITE!X321</f>
        <v>0</v>
      </c>
      <c r="Y455" s="143">
        <f>+Y403*I_VENDITE!Y321</f>
        <v>0</v>
      </c>
      <c r="Z455" s="143">
        <f>+Z403*I_VENDITE!Z321</f>
        <v>0</v>
      </c>
      <c r="AA455" s="143">
        <f>+AA403*I_VENDITE!AA321</f>
        <v>0</v>
      </c>
      <c r="AB455" s="143">
        <f>+AB403*I_VENDITE!AB321</f>
        <v>0</v>
      </c>
      <c r="AC455" s="143">
        <f>+AC403*I_VENDITE!AC321</f>
        <v>0</v>
      </c>
      <c r="AD455" s="143">
        <f>+AD403*I_VENDITE!AD321</f>
        <v>0</v>
      </c>
      <c r="AE455" s="143">
        <f>+AE403*I_VENDITE!AE321</f>
        <v>0</v>
      </c>
      <c r="AF455" s="143">
        <f>+AF403*I_VENDITE!AF321</f>
        <v>0</v>
      </c>
      <c r="AG455" s="143">
        <f>+AG403*I_VENDITE!AG321</f>
        <v>0</v>
      </c>
      <c r="AH455" s="143">
        <f>+AH403*I_VENDITE!AH321</f>
        <v>0</v>
      </c>
      <c r="AI455" s="143">
        <f>+AI403*I_VENDITE!AI321</f>
        <v>0</v>
      </c>
      <c r="AJ455" s="143">
        <f>+AJ403*I_VENDITE!AJ321</f>
        <v>0</v>
      </c>
      <c r="AK455" s="143">
        <f>+AK403*I_VENDITE!AK321</f>
        <v>0</v>
      </c>
      <c r="AL455" s="143">
        <f>+AL403*I_VENDITE!AL321</f>
        <v>0</v>
      </c>
      <c r="AM455" s="143">
        <f>+AM403*I_VENDITE!AM321</f>
        <v>0</v>
      </c>
    </row>
    <row r="456" spans="3:39" x14ac:dyDescent="0.25">
      <c r="C456" s="28" t="str">
        <f t="shared" si="127"/>
        <v>Farmaco 24</v>
      </c>
      <c r="D456" s="143">
        <f>+D404*I_VENDITE!D322</f>
        <v>0</v>
      </c>
      <c r="E456" s="143">
        <f>+E404*I_VENDITE!E322</f>
        <v>0</v>
      </c>
      <c r="F456" s="143">
        <f>+F404*I_VENDITE!F322</f>
        <v>0</v>
      </c>
      <c r="G456" s="143">
        <f>+G404*I_VENDITE!G322</f>
        <v>0</v>
      </c>
      <c r="H456" s="143">
        <f>+H404*I_VENDITE!H322</f>
        <v>0</v>
      </c>
      <c r="I456" s="143">
        <f>+I404*I_VENDITE!I322</f>
        <v>0</v>
      </c>
      <c r="J456" s="143">
        <f>+J404*I_VENDITE!J322</f>
        <v>0</v>
      </c>
      <c r="K456" s="143">
        <f>+K404*I_VENDITE!K322</f>
        <v>0</v>
      </c>
      <c r="L456" s="143">
        <f>+L404*I_VENDITE!L322</f>
        <v>0</v>
      </c>
      <c r="M456" s="143">
        <f>+M404*I_VENDITE!M322</f>
        <v>0</v>
      </c>
      <c r="N456" s="143">
        <f>+N404*I_VENDITE!N322</f>
        <v>0</v>
      </c>
      <c r="O456" s="143">
        <f>+O404*I_VENDITE!O322</f>
        <v>0</v>
      </c>
      <c r="P456" s="143">
        <f>+P404*I_VENDITE!P322</f>
        <v>0</v>
      </c>
      <c r="Q456" s="143">
        <f>+Q404*I_VENDITE!Q322</f>
        <v>0</v>
      </c>
      <c r="R456" s="143">
        <f>+R404*I_VENDITE!R322</f>
        <v>0</v>
      </c>
      <c r="S456" s="143">
        <f>+S404*I_VENDITE!S322</f>
        <v>0</v>
      </c>
      <c r="T456" s="143">
        <f>+T404*I_VENDITE!T322</f>
        <v>0</v>
      </c>
      <c r="U456" s="143">
        <f>+U404*I_VENDITE!U322</f>
        <v>0</v>
      </c>
      <c r="V456" s="143">
        <f>+V404*I_VENDITE!V322</f>
        <v>0</v>
      </c>
      <c r="W456" s="143">
        <f>+W404*I_VENDITE!W322</f>
        <v>0</v>
      </c>
      <c r="X456" s="143">
        <f>+X404*I_VENDITE!X322</f>
        <v>0</v>
      </c>
      <c r="Y456" s="143">
        <f>+Y404*I_VENDITE!Y322</f>
        <v>0</v>
      </c>
      <c r="Z456" s="143">
        <f>+Z404*I_VENDITE!Z322</f>
        <v>0</v>
      </c>
      <c r="AA456" s="143">
        <f>+AA404*I_VENDITE!AA322</f>
        <v>0</v>
      </c>
      <c r="AB456" s="143">
        <f>+AB404*I_VENDITE!AB322</f>
        <v>0</v>
      </c>
      <c r="AC456" s="143">
        <f>+AC404*I_VENDITE!AC322</f>
        <v>0</v>
      </c>
      <c r="AD456" s="143">
        <f>+AD404*I_VENDITE!AD322</f>
        <v>0</v>
      </c>
      <c r="AE456" s="143">
        <f>+AE404*I_VENDITE!AE322</f>
        <v>0</v>
      </c>
      <c r="AF456" s="143">
        <f>+AF404*I_VENDITE!AF322</f>
        <v>0</v>
      </c>
      <c r="AG456" s="143">
        <f>+AG404*I_VENDITE!AG322</f>
        <v>0</v>
      </c>
      <c r="AH456" s="143">
        <f>+AH404*I_VENDITE!AH322</f>
        <v>0</v>
      </c>
      <c r="AI456" s="143">
        <f>+AI404*I_VENDITE!AI322</f>
        <v>0</v>
      </c>
      <c r="AJ456" s="143">
        <f>+AJ404*I_VENDITE!AJ322</f>
        <v>0</v>
      </c>
      <c r="AK456" s="143">
        <f>+AK404*I_VENDITE!AK322</f>
        <v>0</v>
      </c>
      <c r="AL456" s="143">
        <f>+AL404*I_VENDITE!AL322</f>
        <v>0</v>
      </c>
      <c r="AM456" s="143">
        <f>+AM404*I_VENDITE!AM322</f>
        <v>0</v>
      </c>
    </row>
    <row r="457" spans="3:39" x14ac:dyDescent="0.25">
      <c r="C457" s="28" t="str">
        <f t="shared" si="127"/>
        <v>Farmaco 25</v>
      </c>
      <c r="D457" s="143">
        <f>+D405*I_VENDITE!D323</f>
        <v>0</v>
      </c>
      <c r="E457" s="143">
        <f>+E405*I_VENDITE!E323</f>
        <v>0</v>
      </c>
      <c r="F457" s="143">
        <f>+F405*I_VENDITE!F323</f>
        <v>0</v>
      </c>
      <c r="G457" s="143">
        <f>+G405*I_VENDITE!G323</f>
        <v>0</v>
      </c>
      <c r="H457" s="143">
        <f>+H405*I_VENDITE!H323</f>
        <v>0</v>
      </c>
      <c r="I457" s="143">
        <f>+I405*I_VENDITE!I323</f>
        <v>0</v>
      </c>
      <c r="J457" s="143">
        <f>+J405*I_VENDITE!J323</f>
        <v>0</v>
      </c>
      <c r="K457" s="143">
        <f>+K405*I_VENDITE!K323</f>
        <v>0</v>
      </c>
      <c r="L457" s="143">
        <f>+L405*I_VENDITE!L323</f>
        <v>0</v>
      </c>
      <c r="M457" s="143">
        <f>+M405*I_VENDITE!M323</f>
        <v>0</v>
      </c>
      <c r="N457" s="143">
        <f>+N405*I_VENDITE!N323</f>
        <v>0</v>
      </c>
      <c r="O457" s="143">
        <f>+O405*I_VENDITE!O323</f>
        <v>0</v>
      </c>
      <c r="P457" s="143">
        <f>+P405*I_VENDITE!P323</f>
        <v>0</v>
      </c>
      <c r="Q457" s="143">
        <f>+Q405*I_VENDITE!Q323</f>
        <v>0</v>
      </c>
      <c r="R457" s="143">
        <f>+R405*I_VENDITE!R323</f>
        <v>0</v>
      </c>
      <c r="S457" s="143">
        <f>+S405*I_VENDITE!S323</f>
        <v>0</v>
      </c>
      <c r="T457" s="143">
        <f>+T405*I_VENDITE!T323</f>
        <v>0</v>
      </c>
      <c r="U457" s="143">
        <f>+U405*I_VENDITE!U323</f>
        <v>0</v>
      </c>
      <c r="V457" s="143">
        <f>+V405*I_VENDITE!V323</f>
        <v>0</v>
      </c>
      <c r="W457" s="143">
        <f>+W405*I_VENDITE!W323</f>
        <v>0</v>
      </c>
      <c r="X457" s="143">
        <f>+X405*I_VENDITE!X323</f>
        <v>0</v>
      </c>
      <c r="Y457" s="143">
        <f>+Y405*I_VENDITE!Y323</f>
        <v>0</v>
      </c>
      <c r="Z457" s="143">
        <f>+Z405*I_VENDITE!Z323</f>
        <v>0</v>
      </c>
      <c r="AA457" s="143">
        <f>+AA405*I_VENDITE!AA323</f>
        <v>0</v>
      </c>
      <c r="AB457" s="143">
        <f>+AB405*I_VENDITE!AB323</f>
        <v>0</v>
      </c>
      <c r="AC457" s="143">
        <f>+AC405*I_VENDITE!AC323</f>
        <v>0</v>
      </c>
      <c r="AD457" s="143">
        <f>+AD405*I_VENDITE!AD323</f>
        <v>0</v>
      </c>
      <c r="AE457" s="143">
        <f>+AE405*I_VENDITE!AE323</f>
        <v>0</v>
      </c>
      <c r="AF457" s="143">
        <f>+AF405*I_VENDITE!AF323</f>
        <v>0</v>
      </c>
      <c r="AG457" s="143">
        <f>+AG405*I_VENDITE!AG323</f>
        <v>0</v>
      </c>
      <c r="AH457" s="143">
        <f>+AH405*I_VENDITE!AH323</f>
        <v>0</v>
      </c>
      <c r="AI457" s="143">
        <f>+AI405*I_VENDITE!AI323</f>
        <v>0</v>
      </c>
      <c r="AJ457" s="143">
        <f>+AJ405*I_VENDITE!AJ323</f>
        <v>0</v>
      </c>
      <c r="AK457" s="143">
        <f>+AK405*I_VENDITE!AK323</f>
        <v>0</v>
      </c>
      <c r="AL457" s="143">
        <f>+AL405*I_VENDITE!AL323</f>
        <v>0</v>
      </c>
      <c r="AM457" s="143">
        <f>+AM405*I_VENDITE!AM323</f>
        <v>0</v>
      </c>
    </row>
    <row r="458" spans="3:39" x14ac:dyDescent="0.25">
      <c r="C458" s="28" t="str">
        <f t="shared" si="127"/>
        <v>Farmaco 26</v>
      </c>
      <c r="D458" s="143">
        <f>+D406*I_VENDITE!D324</f>
        <v>0</v>
      </c>
      <c r="E458" s="143">
        <f>+E406*I_VENDITE!E324</f>
        <v>0</v>
      </c>
      <c r="F458" s="143">
        <f>+F406*I_VENDITE!F324</f>
        <v>0</v>
      </c>
      <c r="G458" s="143">
        <f>+G406*I_VENDITE!G324</f>
        <v>0</v>
      </c>
      <c r="H458" s="143">
        <f>+H406*I_VENDITE!H324</f>
        <v>0</v>
      </c>
      <c r="I458" s="143">
        <f>+I406*I_VENDITE!I324</f>
        <v>0</v>
      </c>
      <c r="J458" s="143">
        <f>+J406*I_VENDITE!J324</f>
        <v>0</v>
      </c>
      <c r="K458" s="143">
        <f>+K406*I_VENDITE!K324</f>
        <v>0</v>
      </c>
      <c r="L458" s="143">
        <f>+L406*I_VENDITE!L324</f>
        <v>0</v>
      </c>
      <c r="M458" s="143">
        <f>+M406*I_VENDITE!M324</f>
        <v>0</v>
      </c>
      <c r="N458" s="143">
        <f>+N406*I_VENDITE!N324</f>
        <v>0</v>
      </c>
      <c r="O458" s="143">
        <f>+O406*I_VENDITE!O324</f>
        <v>0</v>
      </c>
      <c r="P458" s="143">
        <f>+P406*I_VENDITE!P324</f>
        <v>0</v>
      </c>
      <c r="Q458" s="143">
        <f>+Q406*I_VENDITE!Q324</f>
        <v>0</v>
      </c>
      <c r="R458" s="143">
        <f>+R406*I_VENDITE!R324</f>
        <v>0</v>
      </c>
      <c r="S458" s="143">
        <f>+S406*I_VENDITE!S324</f>
        <v>0</v>
      </c>
      <c r="T458" s="143">
        <f>+T406*I_VENDITE!T324</f>
        <v>0</v>
      </c>
      <c r="U458" s="143">
        <f>+U406*I_VENDITE!U324</f>
        <v>0</v>
      </c>
      <c r="V458" s="143">
        <f>+V406*I_VENDITE!V324</f>
        <v>0</v>
      </c>
      <c r="W458" s="143">
        <f>+W406*I_VENDITE!W324</f>
        <v>0</v>
      </c>
      <c r="X458" s="143">
        <f>+X406*I_VENDITE!X324</f>
        <v>0</v>
      </c>
      <c r="Y458" s="143">
        <f>+Y406*I_VENDITE!Y324</f>
        <v>0</v>
      </c>
      <c r="Z458" s="143">
        <f>+Z406*I_VENDITE!Z324</f>
        <v>0</v>
      </c>
      <c r="AA458" s="143">
        <f>+AA406*I_VENDITE!AA324</f>
        <v>0</v>
      </c>
      <c r="AB458" s="143">
        <f>+AB406*I_VENDITE!AB324</f>
        <v>0</v>
      </c>
      <c r="AC458" s="143">
        <f>+AC406*I_VENDITE!AC324</f>
        <v>0</v>
      </c>
      <c r="AD458" s="143">
        <f>+AD406*I_VENDITE!AD324</f>
        <v>0</v>
      </c>
      <c r="AE458" s="143">
        <f>+AE406*I_VENDITE!AE324</f>
        <v>0</v>
      </c>
      <c r="AF458" s="143">
        <f>+AF406*I_VENDITE!AF324</f>
        <v>0</v>
      </c>
      <c r="AG458" s="143">
        <f>+AG406*I_VENDITE!AG324</f>
        <v>0</v>
      </c>
      <c r="AH458" s="143">
        <f>+AH406*I_VENDITE!AH324</f>
        <v>0</v>
      </c>
      <c r="AI458" s="143">
        <f>+AI406*I_VENDITE!AI324</f>
        <v>0</v>
      </c>
      <c r="AJ458" s="143">
        <f>+AJ406*I_VENDITE!AJ324</f>
        <v>0</v>
      </c>
      <c r="AK458" s="143">
        <f>+AK406*I_VENDITE!AK324</f>
        <v>0</v>
      </c>
      <c r="AL458" s="143">
        <f>+AL406*I_VENDITE!AL324</f>
        <v>0</v>
      </c>
      <c r="AM458" s="143">
        <f>+AM406*I_VENDITE!AM324</f>
        <v>0</v>
      </c>
    </row>
    <row r="459" spans="3:39" x14ac:dyDescent="0.25">
      <c r="C459" s="28" t="str">
        <f t="shared" si="127"/>
        <v>Farmaco 27</v>
      </c>
      <c r="D459" s="143">
        <f>+D407*I_VENDITE!D325</f>
        <v>0</v>
      </c>
      <c r="E459" s="143">
        <f>+E407*I_VENDITE!E325</f>
        <v>0</v>
      </c>
      <c r="F459" s="143">
        <f>+F407*I_VENDITE!F325</f>
        <v>0</v>
      </c>
      <c r="G459" s="143">
        <f>+G407*I_VENDITE!G325</f>
        <v>0</v>
      </c>
      <c r="H459" s="143">
        <f>+H407*I_VENDITE!H325</f>
        <v>0</v>
      </c>
      <c r="I459" s="143">
        <f>+I407*I_VENDITE!I325</f>
        <v>0</v>
      </c>
      <c r="J459" s="143">
        <f>+J407*I_VENDITE!J325</f>
        <v>0</v>
      </c>
      <c r="K459" s="143">
        <f>+K407*I_VENDITE!K325</f>
        <v>0</v>
      </c>
      <c r="L459" s="143">
        <f>+L407*I_VENDITE!L325</f>
        <v>0</v>
      </c>
      <c r="M459" s="143">
        <f>+M407*I_VENDITE!M325</f>
        <v>0</v>
      </c>
      <c r="N459" s="143">
        <f>+N407*I_VENDITE!N325</f>
        <v>0</v>
      </c>
      <c r="O459" s="143">
        <f>+O407*I_VENDITE!O325</f>
        <v>0</v>
      </c>
      <c r="P459" s="143">
        <f>+P407*I_VENDITE!P325</f>
        <v>0</v>
      </c>
      <c r="Q459" s="143">
        <f>+Q407*I_VENDITE!Q325</f>
        <v>0</v>
      </c>
      <c r="R459" s="143">
        <f>+R407*I_VENDITE!R325</f>
        <v>0</v>
      </c>
      <c r="S459" s="143">
        <f>+S407*I_VENDITE!S325</f>
        <v>0</v>
      </c>
      <c r="T459" s="143">
        <f>+T407*I_VENDITE!T325</f>
        <v>0</v>
      </c>
      <c r="U459" s="143">
        <f>+U407*I_VENDITE!U325</f>
        <v>0</v>
      </c>
      <c r="V459" s="143">
        <f>+V407*I_VENDITE!V325</f>
        <v>0</v>
      </c>
      <c r="W459" s="143">
        <f>+W407*I_VENDITE!W325</f>
        <v>0</v>
      </c>
      <c r="X459" s="143">
        <f>+X407*I_VENDITE!X325</f>
        <v>0</v>
      </c>
      <c r="Y459" s="143">
        <f>+Y407*I_VENDITE!Y325</f>
        <v>0</v>
      </c>
      <c r="Z459" s="143">
        <f>+Z407*I_VENDITE!Z325</f>
        <v>0</v>
      </c>
      <c r="AA459" s="143">
        <f>+AA407*I_VENDITE!AA325</f>
        <v>0</v>
      </c>
      <c r="AB459" s="143">
        <f>+AB407*I_VENDITE!AB325</f>
        <v>0</v>
      </c>
      <c r="AC459" s="143">
        <f>+AC407*I_VENDITE!AC325</f>
        <v>0</v>
      </c>
      <c r="AD459" s="143">
        <f>+AD407*I_VENDITE!AD325</f>
        <v>0</v>
      </c>
      <c r="AE459" s="143">
        <f>+AE407*I_VENDITE!AE325</f>
        <v>0</v>
      </c>
      <c r="AF459" s="143">
        <f>+AF407*I_VENDITE!AF325</f>
        <v>0</v>
      </c>
      <c r="AG459" s="143">
        <f>+AG407*I_VENDITE!AG325</f>
        <v>0</v>
      </c>
      <c r="AH459" s="143">
        <f>+AH407*I_VENDITE!AH325</f>
        <v>0</v>
      </c>
      <c r="AI459" s="143">
        <f>+AI407*I_VENDITE!AI325</f>
        <v>0</v>
      </c>
      <c r="AJ459" s="143">
        <f>+AJ407*I_VENDITE!AJ325</f>
        <v>0</v>
      </c>
      <c r="AK459" s="143">
        <f>+AK407*I_VENDITE!AK325</f>
        <v>0</v>
      </c>
      <c r="AL459" s="143">
        <f>+AL407*I_VENDITE!AL325</f>
        <v>0</v>
      </c>
      <c r="AM459" s="143">
        <f>+AM407*I_VENDITE!AM325</f>
        <v>0</v>
      </c>
    </row>
    <row r="460" spans="3:39" x14ac:dyDescent="0.25">
      <c r="C460" s="28" t="str">
        <f t="shared" si="127"/>
        <v>Farmaco 28</v>
      </c>
      <c r="D460" s="143">
        <f>+D408*I_VENDITE!D326</f>
        <v>0</v>
      </c>
      <c r="E460" s="143">
        <f>+E408*I_VENDITE!E326</f>
        <v>0</v>
      </c>
      <c r="F460" s="143">
        <f>+F408*I_VENDITE!F326</f>
        <v>0</v>
      </c>
      <c r="G460" s="143">
        <f>+G408*I_VENDITE!G326</f>
        <v>0</v>
      </c>
      <c r="H460" s="143">
        <f>+H408*I_VENDITE!H326</f>
        <v>0</v>
      </c>
      <c r="I460" s="143">
        <f>+I408*I_VENDITE!I326</f>
        <v>0</v>
      </c>
      <c r="J460" s="143">
        <f>+J408*I_VENDITE!J326</f>
        <v>0</v>
      </c>
      <c r="K460" s="143">
        <f>+K408*I_VENDITE!K326</f>
        <v>0</v>
      </c>
      <c r="L460" s="143">
        <f>+L408*I_VENDITE!L326</f>
        <v>0</v>
      </c>
      <c r="M460" s="143">
        <f>+M408*I_VENDITE!M326</f>
        <v>0</v>
      </c>
      <c r="N460" s="143">
        <f>+N408*I_VENDITE!N326</f>
        <v>0</v>
      </c>
      <c r="O460" s="143">
        <f>+O408*I_VENDITE!O326</f>
        <v>0</v>
      </c>
      <c r="P460" s="143">
        <f>+P408*I_VENDITE!P326</f>
        <v>0</v>
      </c>
      <c r="Q460" s="143">
        <f>+Q408*I_VENDITE!Q326</f>
        <v>0</v>
      </c>
      <c r="R460" s="143">
        <f>+R408*I_VENDITE!R326</f>
        <v>0</v>
      </c>
      <c r="S460" s="143">
        <f>+S408*I_VENDITE!S326</f>
        <v>0</v>
      </c>
      <c r="T460" s="143">
        <f>+T408*I_VENDITE!T326</f>
        <v>0</v>
      </c>
      <c r="U460" s="143">
        <f>+U408*I_VENDITE!U326</f>
        <v>0</v>
      </c>
      <c r="V460" s="143">
        <f>+V408*I_VENDITE!V326</f>
        <v>0</v>
      </c>
      <c r="W460" s="143">
        <f>+W408*I_VENDITE!W326</f>
        <v>0</v>
      </c>
      <c r="X460" s="143">
        <f>+X408*I_VENDITE!X326</f>
        <v>0</v>
      </c>
      <c r="Y460" s="143">
        <f>+Y408*I_VENDITE!Y326</f>
        <v>0</v>
      </c>
      <c r="Z460" s="143">
        <f>+Z408*I_VENDITE!Z326</f>
        <v>0</v>
      </c>
      <c r="AA460" s="143">
        <f>+AA408*I_VENDITE!AA326</f>
        <v>0</v>
      </c>
      <c r="AB460" s="143">
        <f>+AB408*I_VENDITE!AB326</f>
        <v>0</v>
      </c>
      <c r="AC460" s="143">
        <f>+AC408*I_VENDITE!AC326</f>
        <v>0</v>
      </c>
      <c r="AD460" s="143">
        <f>+AD408*I_VENDITE!AD326</f>
        <v>0</v>
      </c>
      <c r="AE460" s="143">
        <f>+AE408*I_VENDITE!AE326</f>
        <v>0</v>
      </c>
      <c r="AF460" s="143">
        <f>+AF408*I_VENDITE!AF326</f>
        <v>0</v>
      </c>
      <c r="AG460" s="143">
        <f>+AG408*I_VENDITE!AG326</f>
        <v>0</v>
      </c>
      <c r="AH460" s="143">
        <f>+AH408*I_VENDITE!AH326</f>
        <v>0</v>
      </c>
      <c r="AI460" s="143">
        <f>+AI408*I_VENDITE!AI326</f>
        <v>0</v>
      </c>
      <c r="AJ460" s="143">
        <f>+AJ408*I_VENDITE!AJ326</f>
        <v>0</v>
      </c>
      <c r="AK460" s="143">
        <f>+AK408*I_VENDITE!AK326</f>
        <v>0</v>
      </c>
      <c r="AL460" s="143">
        <f>+AL408*I_VENDITE!AL326</f>
        <v>0</v>
      </c>
      <c r="AM460" s="143">
        <f>+AM408*I_VENDITE!AM326</f>
        <v>0</v>
      </c>
    </row>
    <row r="461" spans="3:39" x14ac:dyDescent="0.25">
      <c r="C461" s="28" t="str">
        <f t="shared" si="127"/>
        <v>Farmaco 29</v>
      </c>
      <c r="D461" s="143">
        <f>+D409*I_VENDITE!D327</f>
        <v>0</v>
      </c>
      <c r="E461" s="143">
        <f>+E409*I_VENDITE!E327</f>
        <v>0</v>
      </c>
      <c r="F461" s="143">
        <f>+F409*I_VENDITE!F327</f>
        <v>0</v>
      </c>
      <c r="G461" s="143">
        <f>+G409*I_VENDITE!G327</f>
        <v>0</v>
      </c>
      <c r="H461" s="143">
        <f>+H409*I_VENDITE!H327</f>
        <v>0</v>
      </c>
      <c r="I461" s="143">
        <f>+I409*I_VENDITE!I327</f>
        <v>0</v>
      </c>
      <c r="J461" s="143">
        <f>+J409*I_VENDITE!J327</f>
        <v>0</v>
      </c>
      <c r="K461" s="143">
        <f>+K409*I_VENDITE!K327</f>
        <v>0</v>
      </c>
      <c r="L461" s="143">
        <f>+L409*I_VENDITE!L327</f>
        <v>0</v>
      </c>
      <c r="M461" s="143">
        <f>+M409*I_VENDITE!M327</f>
        <v>0</v>
      </c>
      <c r="N461" s="143">
        <f>+N409*I_VENDITE!N327</f>
        <v>0</v>
      </c>
      <c r="O461" s="143">
        <f>+O409*I_VENDITE!O327</f>
        <v>0</v>
      </c>
      <c r="P461" s="143">
        <f>+P409*I_VENDITE!P327</f>
        <v>0</v>
      </c>
      <c r="Q461" s="143">
        <f>+Q409*I_VENDITE!Q327</f>
        <v>0</v>
      </c>
      <c r="R461" s="143">
        <f>+R409*I_VENDITE!R327</f>
        <v>0</v>
      </c>
      <c r="S461" s="143">
        <f>+S409*I_VENDITE!S327</f>
        <v>0</v>
      </c>
      <c r="T461" s="143">
        <f>+T409*I_VENDITE!T327</f>
        <v>0</v>
      </c>
      <c r="U461" s="143">
        <f>+U409*I_VENDITE!U327</f>
        <v>0</v>
      </c>
      <c r="V461" s="143">
        <f>+V409*I_VENDITE!V327</f>
        <v>0</v>
      </c>
      <c r="W461" s="143">
        <f>+W409*I_VENDITE!W327</f>
        <v>0</v>
      </c>
      <c r="X461" s="143">
        <f>+X409*I_VENDITE!X327</f>
        <v>0</v>
      </c>
      <c r="Y461" s="143">
        <f>+Y409*I_VENDITE!Y327</f>
        <v>0</v>
      </c>
      <c r="Z461" s="143">
        <f>+Z409*I_VENDITE!Z327</f>
        <v>0</v>
      </c>
      <c r="AA461" s="143">
        <f>+AA409*I_VENDITE!AA327</f>
        <v>0</v>
      </c>
      <c r="AB461" s="143">
        <f>+AB409*I_VENDITE!AB327</f>
        <v>0</v>
      </c>
      <c r="AC461" s="143">
        <f>+AC409*I_VENDITE!AC327</f>
        <v>0</v>
      </c>
      <c r="AD461" s="143">
        <f>+AD409*I_VENDITE!AD327</f>
        <v>0</v>
      </c>
      <c r="AE461" s="143">
        <f>+AE409*I_VENDITE!AE327</f>
        <v>0</v>
      </c>
      <c r="AF461" s="143">
        <f>+AF409*I_VENDITE!AF327</f>
        <v>0</v>
      </c>
      <c r="AG461" s="143">
        <f>+AG409*I_VENDITE!AG327</f>
        <v>0</v>
      </c>
      <c r="AH461" s="143">
        <f>+AH409*I_VENDITE!AH327</f>
        <v>0</v>
      </c>
      <c r="AI461" s="143">
        <f>+AI409*I_VENDITE!AI327</f>
        <v>0</v>
      </c>
      <c r="AJ461" s="143">
        <f>+AJ409*I_VENDITE!AJ327</f>
        <v>0</v>
      </c>
      <c r="AK461" s="143">
        <f>+AK409*I_VENDITE!AK327</f>
        <v>0</v>
      </c>
      <c r="AL461" s="143">
        <f>+AL409*I_VENDITE!AL327</f>
        <v>0</v>
      </c>
      <c r="AM461" s="143">
        <f>+AM409*I_VENDITE!AM327</f>
        <v>0</v>
      </c>
    </row>
    <row r="462" spans="3:39" x14ac:dyDescent="0.25">
      <c r="C462" s="28" t="str">
        <f t="shared" si="127"/>
        <v>Farmaco 30</v>
      </c>
      <c r="D462" s="143">
        <f>+D410*I_VENDITE!D328</f>
        <v>0</v>
      </c>
      <c r="E462" s="143">
        <f>+E410*I_VENDITE!E328</f>
        <v>0</v>
      </c>
      <c r="F462" s="143">
        <f>+F410*I_VENDITE!F328</f>
        <v>0</v>
      </c>
      <c r="G462" s="143">
        <f>+G410*I_VENDITE!G328</f>
        <v>0</v>
      </c>
      <c r="H462" s="143">
        <f>+H410*I_VENDITE!H328</f>
        <v>0</v>
      </c>
      <c r="I462" s="143">
        <f>+I410*I_VENDITE!I328</f>
        <v>0</v>
      </c>
      <c r="J462" s="143">
        <f>+J410*I_VENDITE!J328</f>
        <v>0</v>
      </c>
      <c r="K462" s="143">
        <f>+K410*I_VENDITE!K328</f>
        <v>0</v>
      </c>
      <c r="L462" s="143">
        <f>+L410*I_VENDITE!L328</f>
        <v>0</v>
      </c>
      <c r="M462" s="143">
        <f>+M410*I_VENDITE!M328</f>
        <v>0</v>
      </c>
      <c r="N462" s="143">
        <f>+N410*I_VENDITE!N328</f>
        <v>0</v>
      </c>
      <c r="O462" s="143">
        <f>+O410*I_VENDITE!O328</f>
        <v>0</v>
      </c>
      <c r="P462" s="143">
        <f>+P410*I_VENDITE!P328</f>
        <v>0</v>
      </c>
      <c r="Q462" s="143">
        <f>+Q410*I_VENDITE!Q328</f>
        <v>0</v>
      </c>
      <c r="R462" s="143">
        <f>+R410*I_VENDITE!R328</f>
        <v>0</v>
      </c>
      <c r="S462" s="143">
        <f>+S410*I_VENDITE!S328</f>
        <v>0</v>
      </c>
      <c r="T462" s="143">
        <f>+T410*I_VENDITE!T328</f>
        <v>0</v>
      </c>
      <c r="U462" s="143">
        <f>+U410*I_VENDITE!U328</f>
        <v>0</v>
      </c>
      <c r="V462" s="143">
        <f>+V410*I_VENDITE!V328</f>
        <v>0</v>
      </c>
      <c r="W462" s="143">
        <f>+W410*I_VENDITE!W328</f>
        <v>0</v>
      </c>
      <c r="X462" s="143">
        <f>+X410*I_VENDITE!X328</f>
        <v>0</v>
      </c>
      <c r="Y462" s="143">
        <f>+Y410*I_VENDITE!Y328</f>
        <v>0</v>
      </c>
      <c r="Z462" s="143">
        <f>+Z410*I_VENDITE!Z328</f>
        <v>0</v>
      </c>
      <c r="AA462" s="143">
        <f>+AA410*I_VENDITE!AA328</f>
        <v>0</v>
      </c>
      <c r="AB462" s="143">
        <f>+AB410*I_VENDITE!AB328</f>
        <v>0</v>
      </c>
      <c r="AC462" s="143">
        <f>+AC410*I_VENDITE!AC328</f>
        <v>0</v>
      </c>
      <c r="AD462" s="143">
        <f>+AD410*I_VENDITE!AD328</f>
        <v>0</v>
      </c>
      <c r="AE462" s="143">
        <f>+AE410*I_VENDITE!AE328</f>
        <v>0</v>
      </c>
      <c r="AF462" s="143">
        <f>+AF410*I_VENDITE!AF328</f>
        <v>0</v>
      </c>
      <c r="AG462" s="143">
        <f>+AG410*I_VENDITE!AG328</f>
        <v>0</v>
      </c>
      <c r="AH462" s="143">
        <f>+AH410*I_VENDITE!AH328</f>
        <v>0</v>
      </c>
      <c r="AI462" s="143">
        <f>+AI410*I_VENDITE!AI328</f>
        <v>0</v>
      </c>
      <c r="AJ462" s="143">
        <f>+AJ410*I_VENDITE!AJ328</f>
        <v>0</v>
      </c>
      <c r="AK462" s="143">
        <f>+AK410*I_VENDITE!AK328</f>
        <v>0</v>
      </c>
      <c r="AL462" s="143">
        <f>+AL410*I_VENDITE!AL328</f>
        <v>0</v>
      </c>
      <c r="AM462" s="143">
        <f>+AM410*I_VENDITE!AM328</f>
        <v>0</v>
      </c>
    </row>
    <row r="463" spans="3:39" x14ac:dyDescent="0.25">
      <c r="C463" s="28" t="str">
        <f t="shared" si="127"/>
        <v>Farmaco 31</v>
      </c>
      <c r="D463" s="143">
        <f>+D411*I_VENDITE!D329</f>
        <v>0</v>
      </c>
      <c r="E463" s="143">
        <f>+E411*I_VENDITE!E329</f>
        <v>0</v>
      </c>
      <c r="F463" s="143">
        <f>+F411*I_VENDITE!F329</f>
        <v>0</v>
      </c>
      <c r="G463" s="143">
        <f>+G411*I_VENDITE!G329</f>
        <v>0</v>
      </c>
      <c r="H463" s="143">
        <f>+H411*I_VENDITE!H329</f>
        <v>0</v>
      </c>
      <c r="I463" s="143">
        <f>+I411*I_VENDITE!I329</f>
        <v>0</v>
      </c>
      <c r="J463" s="143">
        <f>+J411*I_VENDITE!J329</f>
        <v>0</v>
      </c>
      <c r="K463" s="143">
        <f>+K411*I_VENDITE!K329</f>
        <v>0</v>
      </c>
      <c r="L463" s="143">
        <f>+L411*I_VENDITE!L329</f>
        <v>0</v>
      </c>
      <c r="M463" s="143">
        <f>+M411*I_VENDITE!M329</f>
        <v>0</v>
      </c>
      <c r="N463" s="143">
        <f>+N411*I_VENDITE!N329</f>
        <v>0</v>
      </c>
      <c r="O463" s="143">
        <f>+O411*I_VENDITE!O329</f>
        <v>0</v>
      </c>
      <c r="P463" s="143">
        <f>+P411*I_VENDITE!P329</f>
        <v>0</v>
      </c>
      <c r="Q463" s="143">
        <f>+Q411*I_VENDITE!Q329</f>
        <v>0</v>
      </c>
      <c r="R463" s="143">
        <f>+R411*I_VENDITE!R329</f>
        <v>0</v>
      </c>
      <c r="S463" s="143">
        <f>+S411*I_VENDITE!S329</f>
        <v>0</v>
      </c>
      <c r="T463" s="143">
        <f>+T411*I_VENDITE!T329</f>
        <v>0</v>
      </c>
      <c r="U463" s="143">
        <f>+U411*I_VENDITE!U329</f>
        <v>0</v>
      </c>
      <c r="V463" s="143">
        <f>+V411*I_VENDITE!V329</f>
        <v>0</v>
      </c>
      <c r="W463" s="143">
        <f>+W411*I_VENDITE!W329</f>
        <v>0</v>
      </c>
      <c r="X463" s="143">
        <f>+X411*I_VENDITE!X329</f>
        <v>0</v>
      </c>
      <c r="Y463" s="143">
        <f>+Y411*I_VENDITE!Y329</f>
        <v>0</v>
      </c>
      <c r="Z463" s="143">
        <f>+Z411*I_VENDITE!Z329</f>
        <v>0</v>
      </c>
      <c r="AA463" s="143">
        <f>+AA411*I_VENDITE!AA329</f>
        <v>0</v>
      </c>
      <c r="AB463" s="143">
        <f>+AB411*I_VENDITE!AB329</f>
        <v>0</v>
      </c>
      <c r="AC463" s="143">
        <f>+AC411*I_VENDITE!AC329</f>
        <v>0</v>
      </c>
      <c r="AD463" s="143">
        <f>+AD411*I_VENDITE!AD329</f>
        <v>0</v>
      </c>
      <c r="AE463" s="143">
        <f>+AE411*I_VENDITE!AE329</f>
        <v>0</v>
      </c>
      <c r="AF463" s="143">
        <f>+AF411*I_VENDITE!AF329</f>
        <v>0</v>
      </c>
      <c r="AG463" s="143">
        <f>+AG411*I_VENDITE!AG329</f>
        <v>0</v>
      </c>
      <c r="AH463" s="143">
        <f>+AH411*I_VENDITE!AH329</f>
        <v>0</v>
      </c>
      <c r="AI463" s="143">
        <f>+AI411*I_VENDITE!AI329</f>
        <v>0</v>
      </c>
      <c r="AJ463" s="143">
        <f>+AJ411*I_VENDITE!AJ329</f>
        <v>0</v>
      </c>
      <c r="AK463" s="143">
        <f>+AK411*I_VENDITE!AK329</f>
        <v>0</v>
      </c>
      <c r="AL463" s="143">
        <f>+AL411*I_VENDITE!AL329</f>
        <v>0</v>
      </c>
      <c r="AM463" s="143">
        <f>+AM411*I_VENDITE!AM329</f>
        <v>0</v>
      </c>
    </row>
    <row r="464" spans="3:39" x14ac:dyDescent="0.25">
      <c r="C464" s="28" t="str">
        <f t="shared" si="127"/>
        <v>Farmaco 32</v>
      </c>
      <c r="D464" s="143">
        <f>+D412*I_VENDITE!D330</f>
        <v>0</v>
      </c>
      <c r="E464" s="143">
        <f>+E412*I_VENDITE!E330</f>
        <v>0</v>
      </c>
      <c r="F464" s="143">
        <f>+F412*I_VENDITE!F330</f>
        <v>0</v>
      </c>
      <c r="G464" s="143">
        <f>+G412*I_VENDITE!G330</f>
        <v>0</v>
      </c>
      <c r="H464" s="143">
        <f>+H412*I_VENDITE!H330</f>
        <v>0</v>
      </c>
      <c r="I464" s="143">
        <f>+I412*I_VENDITE!I330</f>
        <v>0</v>
      </c>
      <c r="J464" s="143">
        <f>+J412*I_VENDITE!J330</f>
        <v>0</v>
      </c>
      <c r="K464" s="143">
        <f>+K412*I_VENDITE!K330</f>
        <v>0</v>
      </c>
      <c r="L464" s="143">
        <f>+L412*I_VENDITE!L330</f>
        <v>0</v>
      </c>
      <c r="M464" s="143">
        <f>+M412*I_VENDITE!M330</f>
        <v>0</v>
      </c>
      <c r="N464" s="143">
        <f>+N412*I_VENDITE!N330</f>
        <v>0</v>
      </c>
      <c r="O464" s="143">
        <f>+O412*I_VENDITE!O330</f>
        <v>0</v>
      </c>
      <c r="P464" s="143">
        <f>+P412*I_VENDITE!P330</f>
        <v>0</v>
      </c>
      <c r="Q464" s="143">
        <f>+Q412*I_VENDITE!Q330</f>
        <v>0</v>
      </c>
      <c r="R464" s="143">
        <f>+R412*I_VENDITE!R330</f>
        <v>0</v>
      </c>
      <c r="S464" s="143">
        <f>+S412*I_VENDITE!S330</f>
        <v>0</v>
      </c>
      <c r="T464" s="143">
        <f>+T412*I_VENDITE!T330</f>
        <v>0</v>
      </c>
      <c r="U464" s="143">
        <f>+U412*I_VENDITE!U330</f>
        <v>0</v>
      </c>
      <c r="V464" s="143">
        <f>+V412*I_VENDITE!V330</f>
        <v>0</v>
      </c>
      <c r="W464" s="143">
        <f>+W412*I_VENDITE!W330</f>
        <v>0</v>
      </c>
      <c r="X464" s="143">
        <f>+X412*I_VENDITE!X330</f>
        <v>0</v>
      </c>
      <c r="Y464" s="143">
        <f>+Y412*I_VENDITE!Y330</f>
        <v>0</v>
      </c>
      <c r="Z464" s="143">
        <f>+Z412*I_VENDITE!Z330</f>
        <v>0</v>
      </c>
      <c r="AA464" s="143">
        <f>+AA412*I_VENDITE!AA330</f>
        <v>0</v>
      </c>
      <c r="AB464" s="143">
        <f>+AB412*I_VENDITE!AB330</f>
        <v>0</v>
      </c>
      <c r="AC464" s="143">
        <f>+AC412*I_VENDITE!AC330</f>
        <v>0</v>
      </c>
      <c r="AD464" s="143">
        <f>+AD412*I_VENDITE!AD330</f>
        <v>0</v>
      </c>
      <c r="AE464" s="143">
        <f>+AE412*I_VENDITE!AE330</f>
        <v>0</v>
      </c>
      <c r="AF464" s="143">
        <f>+AF412*I_VENDITE!AF330</f>
        <v>0</v>
      </c>
      <c r="AG464" s="143">
        <f>+AG412*I_VENDITE!AG330</f>
        <v>0</v>
      </c>
      <c r="AH464" s="143">
        <f>+AH412*I_VENDITE!AH330</f>
        <v>0</v>
      </c>
      <c r="AI464" s="143">
        <f>+AI412*I_VENDITE!AI330</f>
        <v>0</v>
      </c>
      <c r="AJ464" s="143">
        <f>+AJ412*I_VENDITE!AJ330</f>
        <v>0</v>
      </c>
      <c r="AK464" s="143">
        <f>+AK412*I_VENDITE!AK330</f>
        <v>0</v>
      </c>
      <c r="AL464" s="143">
        <f>+AL412*I_VENDITE!AL330</f>
        <v>0</v>
      </c>
      <c r="AM464" s="143">
        <f>+AM412*I_VENDITE!AM330</f>
        <v>0</v>
      </c>
    </row>
    <row r="465" spans="3:39" x14ac:dyDescent="0.25">
      <c r="C465" s="28" t="str">
        <f t="shared" si="127"/>
        <v>Farmaco 33</v>
      </c>
      <c r="D465" s="143">
        <f>+D413*I_VENDITE!D331</f>
        <v>0</v>
      </c>
      <c r="E465" s="143">
        <f>+E413*I_VENDITE!E331</f>
        <v>0</v>
      </c>
      <c r="F465" s="143">
        <f>+F413*I_VENDITE!F331</f>
        <v>0</v>
      </c>
      <c r="G465" s="143">
        <f>+G413*I_VENDITE!G331</f>
        <v>0</v>
      </c>
      <c r="H465" s="143">
        <f>+H413*I_VENDITE!H331</f>
        <v>0</v>
      </c>
      <c r="I465" s="143">
        <f>+I413*I_VENDITE!I331</f>
        <v>0</v>
      </c>
      <c r="J465" s="143">
        <f>+J413*I_VENDITE!J331</f>
        <v>0</v>
      </c>
      <c r="K465" s="143">
        <f>+K413*I_VENDITE!K331</f>
        <v>0</v>
      </c>
      <c r="L465" s="143">
        <f>+L413*I_VENDITE!L331</f>
        <v>0</v>
      </c>
      <c r="M465" s="143">
        <f>+M413*I_VENDITE!M331</f>
        <v>0</v>
      </c>
      <c r="N465" s="143">
        <f>+N413*I_VENDITE!N331</f>
        <v>0</v>
      </c>
      <c r="O465" s="143">
        <f>+O413*I_VENDITE!O331</f>
        <v>0</v>
      </c>
      <c r="P465" s="143">
        <f>+P413*I_VENDITE!P331</f>
        <v>0</v>
      </c>
      <c r="Q465" s="143">
        <f>+Q413*I_VENDITE!Q331</f>
        <v>0</v>
      </c>
      <c r="R465" s="143">
        <f>+R413*I_VENDITE!R331</f>
        <v>0</v>
      </c>
      <c r="S465" s="143">
        <f>+S413*I_VENDITE!S331</f>
        <v>0</v>
      </c>
      <c r="T465" s="143">
        <f>+T413*I_VENDITE!T331</f>
        <v>0</v>
      </c>
      <c r="U465" s="143">
        <f>+U413*I_VENDITE!U331</f>
        <v>0</v>
      </c>
      <c r="V465" s="143">
        <f>+V413*I_VENDITE!V331</f>
        <v>0</v>
      </c>
      <c r="W465" s="143">
        <f>+W413*I_VENDITE!W331</f>
        <v>0</v>
      </c>
      <c r="X465" s="143">
        <f>+X413*I_VENDITE!X331</f>
        <v>0</v>
      </c>
      <c r="Y465" s="143">
        <f>+Y413*I_VENDITE!Y331</f>
        <v>0</v>
      </c>
      <c r="Z465" s="143">
        <f>+Z413*I_VENDITE!Z331</f>
        <v>0</v>
      </c>
      <c r="AA465" s="143">
        <f>+AA413*I_VENDITE!AA331</f>
        <v>0</v>
      </c>
      <c r="AB465" s="143">
        <f>+AB413*I_VENDITE!AB331</f>
        <v>0</v>
      </c>
      <c r="AC465" s="143">
        <f>+AC413*I_VENDITE!AC331</f>
        <v>0</v>
      </c>
      <c r="AD465" s="143">
        <f>+AD413*I_VENDITE!AD331</f>
        <v>0</v>
      </c>
      <c r="AE465" s="143">
        <f>+AE413*I_VENDITE!AE331</f>
        <v>0</v>
      </c>
      <c r="AF465" s="143">
        <f>+AF413*I_VENDITE!AF331</f>
        <v>0</v>
      </c>
      <c r="AG465" s="143">
        <f>+AG413*I_VENDITE!AG331</f>
        <v>0</v>
      </c>
      <c r="AH465" s="143">
        <f>+AH413*I_VENDITE!AH331</f>
        <v>0</v>
      </c>
      <c r="AI465" s="143">
        <f>+AI413*I_VENDITE!AI331</f>
        <v>0</v>
      </c>
      <c r="AJ465" s="143">
        <f>+AJ413*I_VENDITE!AJ331</f>
        <v>0</v>
      </c>
      <c r="AK465" s="143">
        <f>+AK413*I_VENDITE!AK331</f>
        <v>0</v>
      </c>
      <c r="AL465" s="143">
        <f>+AL413*I_VENDITE!AL331</f>
        <v>0</v>
      </c>
      <c r="AM465" s="143">
        <f>+AM413*I_VENDITE!AM331</f>
        <v>0</v>
      </c>
    </row>
    <row r="466" spans="3:39" x14ac:dyDescent="0.25">
      <c r="C466" s="28" t="str">
        <f t="shared" si="127"/>
        <v>Farmaco 34</v>
      </c>
      <c r="D466" s="143">
        <f>+D414*I_VENDITE!D332</f>
        <v>0</v>
      </c>
      <c r="E466" s="143">
        <f>+E414*I_VENDITE!E332</f>
        <v>0</v>
      </c>
      <c r="F466" s="143">
        <f>+F414*I_VENDITE!F332</f>
        <v>0</v>
      </c>
      <c r="G466" s="143">
        <f>+G414*I_VENDITE!G332</f>
        <v>0</v>
      </c>
      <c r="H466" s="143">
        <f>+H414*I_VENDITE!H332</f>
        <v>0</v>
      </c>
      <c r="I466" s="143">
        <f>+I414*I_VENDITE!I332</f>
        <v>0</v>
      </c>
      <c r="J466" s="143">
        <f>+J414*I_VENDITE!J332</f>
        <v>0</v>
      </c>
      <c r="K466" s="143">
        <f>+K414*I_VENDITE!K332</f>
        <v>0</v>
      </c>
      <c r="L466" s="143">
        <f>+L414*I_VENDITE!L332</f>
        <v>0</v>
      </c>
      <c r="M466" s="143">
        <f>+M414*I_VENDITE!M332</f>
        <v>0</v>
      </c>
      <c r="N466" s="143">
        <f>+N414*I_VENDITE!N332</f>
        <v>0</v>
      </c>
      <c r="O466" s="143">
        <f>+O414*I_VENDITE!O332</f>
        <v>0</v>
      </c>
      <c r="P466" s="143">
        <f>+P414*I_VENDITE!P332</f>
        <v>0</v>
      </c>
      <c r="Q466" s="143">
        <f>+Q414*I_VENDITE!Q332</f>
        <v>0</v>
      </c>
      <c r="R466" s="143">
        <f>+R414*I_VENDITE!R332</f>
        <v>0</v>
      </c>
      <c r="S466" s="143">
        <f>+S414*I_VENDITE!S332</f>
        <v>0</v>
      </c>
      <c r="T466" s="143">
        <f>+T414*I_VENDITE!T332</f>
        <v>0</v>
      </c>
      <c r="U466" s="143">
        <f>+U414*I_VENDITE!U332</f>
        <v>0</v>
      </c>
      <c r="V466" s="143">
        <f>+V414*I_VENDITE!V332</f>
        <v>0</v>
      </c>
      <c r="W466" s="143">
        <f>+W414*I_VENDITE!W332</f>
        <v>0</v>
      </c>
      <c r="X466" s="143">
        <f>+X414*I_VENDITE!X332</f>
        <v>0</v>
      </c>
      <c r="Y466" s="143">
        <f>+Y414*I_VENDITE!Y332</f>
        <v>0</v>
      </c>
      <c r="Z466" s="143">
        <f>+Z414*I_VENDITE!Z332</f>
        <v>0</v>
      </c>
      <c r="AA466" s="143">
        <f>+AA414*I_VENDITE!AA332</f>
        <v>0</v>
      </c>
      <c r="AB466" s="143">
        <f>+AB414*I_VENDITE!AB332</f>
        <v>0</v>
      </c>
      <c r="AC466" s="143">
        <f>+AC414*I_VENDITE!AC332</f>
        <v>0</v>
      </c>
      <c r="AD466" s="143">
        <f>+AD414*I_VENDITE!AD332</f>
        <v>0</v>
      </c>
      <c r="AE466" s="143">
        <f>+AE414*I_VENDITE!AE332</f>
        <v>0</v>
      </c>
      <c r="AF466" s="143">
        <f>+AF414*I_VENDITE!AF332</f>
        <v>0</v>
      </c>
      <c r="AG466" s="143">
        <f>+AG414*I_VENDITE!AG332</f>
        <v>0</v>
      </c>
      <c r="AH466" s="143">
        <f>+AH414*I_VENDITE!AH332</f>
        <v>0</v>
      </c>
      <c r="AI466" s="143">
        <f>+AI414*I_VENDITE!AI332</f>
        <v>0</v>
      </c>
      <c r="AJ466" s="143">
        <f>+AJ414*I_VENDITE!AJ332</f>
        <v>0</v>
      </c>
      <c r="AK466" s="143">
        <f>+AK414*I_VENDITE!AK332</f>
        <v>0</v>
      </c>
      <c r="AL466" s="143">
        <f>+AL414*I_VENDITE!AL332</f>
        <v>0</v>
      </c>
      <c r="AM466" s="143">
        <f>+AM414*I_VENDITE!AM332</f>
        <v>0</v>
      </c>
    </row>
    <row r="467" spans="3:39" x14ac:dyDescent="0.25">
      <c r="C467" s="28" t="str">
        <f t="shared" si="127"/>
        <v>Farmaco 35</v>
      </c>
      <c r="D467" s="143">
        <f>+D415*I_VENDITE!D333</f>
        <v>0</v>
      </c>
      <c r="E467" s="143">
        <f>+E415*I_VENDITE!E333</f>
        <v>0</v>
      </c>
      <c r="F467" s="143">
        <f>+F415*I_VENDITE!F333</f>
        <v>0</v>
      </c>
      <c r="G467" s="143">
        <f>+G415*I_VENDITE!G333</f>
        <v>0</v>
      </c>
      <c r="H467" s="143">
        <f>+H415*I_VENDITE!H333</f>
        <v>0</v>
      </c>
      <c r="I467" s="143">
        <f>+I415*I_VENDITE!I333</f>
        <v>0</v>
      </c>
      <c r="J467" s="143">
        <f>+J415*I_VENDITE!J333</f>
        <v>0</v>
      </c>
      <c r="K467" s="143">
        <f>+K415*I_VENDITE!K333</f>
        <v>0</v>
      </c>
      <c r="L467" s="143">
        <f>+L415*I_VENDITE!L333</f>
        <v>0</v>
      </c>
      <c r="M467" s="143">
        <f>+M415*I_VENDITE!M333</f>
        <v>0</v>
      </c>
      <c r="N467" s="143">
        <f>+N415*I_VENDITE!N333</f>
        <v>0</v>
      </c>
      <c r="O467" s="143">
        <f>+O415*I_VENDITE!O333</f>
        <v>0</v>
      </c>
      <c r="P467" s="143">
        <f>+P415*I_VENDITE!P333</f>
        <v>0</v>
      </c>
      <c r="Q467" s="143">
        <f>+Q415*I_VENDITE!Q333</f>
        <v>0</v>
      </c>
      <c r="R467" s="143">
        <f>+R415*I_VENDITE!R333</f>
        <v>0</v>
      </c>
      <c r="S467" s="143">
        <f>+S415*I_VENDITE!S333</f>
        <v>0</v>
      </c>
      <c r="T467" s="143">
        <f>+T415*I_VENDITE!T333</f>
        <v>0</v>
      </c>
      <c r="U467" s="143">
        <f>+U415*I_VENDITE!U333</f>
        <v>0</v>
      </c>
      <c r="V467" s="143">
        <f>+V415*I_VENDITE!V333</f>
        <v>0</v>
      </c>
      <c r="W467" s="143">
        <f>+W415*I_VENDITE!W333</f>
        <v>0</v>
      </c>
      <c r="X467" s="143">
        <f>+X415*I_VENDITE!X333</f>
        <v>0</v>
      </c>
      <c r="Y467" s="143">
        <f>+Y415*I_VENDITE!Y333</f>
        <v>0</v>
      </c>
      <c r="Z467" s="143">
        <f>+Z415*I_VENDITE!Z333</f>
        <v>0</v>
      </c>
      <c r="AA467" s="143">
        <f>+AA415*I_VENDITE!AA333</f>
        <v>0</v>
      </c>
      <c r="AB467" s="143">
        <f>+AB415*I_VENDITE!AB333</f>
        <v>0</v>
      </c>
      <c r="AC467" s="143">
        <f>+AC415*I_VENDITE!AC333</f>
        <v>0</v>
      </c>
      <c r="AD467" s="143">
        <f>+AD415*I_VENDITE!AD333</f>
        <v>0</v>
      </c>
      <c r="AE467" s="143">
        <f>+AE415*I_VENDITE!AE333</f>
        <v>0</v>
      </c>
      <c r="AF467" s="143">
        <f>+AF415*I_VENDITE!AF333</f>
        <v>0</v>
      </c>
      <c r="AG467" s="143">
        <f>+AG415*I_VENDITE!AG333</f>
        <v>0</v>
      </c>
      <c r="AH467" s="143">
        <f>+AH415*I_VENDITE!AH333</f>
        <v>0</v>
      </c>
      <c r="AI467" s="143">
        <f>+AI415*I_VENDITE!AI333</f>
        <v>0</v>
      </c>
      <c r="AJ467" s="143">
        <f>+AJ415*I_VENDITE!AJ333</f>
        <v>0</v>
      </c>
      <c r="AK467" s="143">
        <f>+AK415*I_VENDITE!AK333</f>
        <v>0</v>
      </c>
      <c r="AL467" s="143">
        <f>+AL415*I_VENDITE!AL333</f>
        <v>0</v>
      </c>
      <c r="AM467" s="143">
        <f>+AM415*I_VENDITE!AM333</f>
        <v>0</v>
      </c>
    </row>
    <row r="468" spans="3:39" x14ac:dyDescent="0.25">
      <c r="C468" s="28" t="str">
        <f t="shared" si="127"/>
        <v>Farmaco 36</v>
      </c>
      <c r="D468" s="143">
        <f>+D416*I_VENDITE!D334</f>
        <v>0</v>
      </c>
      <c r="E468" s="143">
        <f>+E416*I_VENDITE!E334</f>
        <v>0</v>
      </c>
      <c r="F468" s="143">
        <f>+F416*I_VENDITE!F334</f>
        <v>0</v>
      </c>
      <c r="G468" s="143">
        <f>+G416*I_VENDITE!G334</f>
        <v>0</v>
      </c>
      <c r="H468" s="143">
        <f>+H416*I_VENDITE!H334</f>
        <v>0</v>
      </c>
      <c r="I468" s="143">
        <f>+I416*I_VENDITE!I334</f>
        <v>0</v>
      </c>
      <c r="J468" s="143">
        <f>+J416*I_VENDITE!J334</f>
        <v>0</v>
      </c>
      <c r="K468" s="143">
        <f>+K416*I_VENDITE!K334</f>
        <v>0</v>
      </c>
      <c r="L468" s="143">
        <f>+L416*I_VENDITE!L334</f>
        <v>0</v>
      </c>
      <c r="M468" s="143">
        <f>+M416*I_VENDITE!M334</f>
        <v>0</v>
      </c>
      <c r="N468" s="143">
        <f>+N416*I_VENDITE!N334</f>
        <v>0</v>
      </c>
      <c r="O468" s="143">
        <f>+O416*I_VENDITE!O334</f>
        <v>0</v>
      </c>
      <c r="P468" s="143">
        <f>+P416*I_VENDITE!P334</f>
        <v>0</v>
      </c>
      <c r="Q468" s="143">
        <f>+Q416*I_VENDITE!Q334</f>
        <v>0</v>
      </c>
      <c r="R468" s="143">
        <f>+R416*I_VENDITE!R334</f>
        <v>0</v>
      </c>
      <c r="S468" s="143">
        <f>+S416*I_VENDITE!S334</f>
        <v>0</v>
      </c>
      <c r="T468" s="143">
        <f>+T416*I_VENDITE!T334</f>
        <v>0</v>
      </c>
      <c r="U468" s="143">
        <f>+U416*I_VENDITE!U334</f>
        <v>0</v>
      </c>
      <c r="V468" s="143">
        <f>+V416*I_VENDITE!V334</f>
        <v>0</v>
      </c>
      <c r="W468" s="143">
        <f>+W416*I_VENDITE!W334</f>
        <v>0</v>
      </c>
      <c r="X468" s="143">
        <f>+X416*I_VENDITE!X334</f>
        <v>0</v>
      </c>
      <c r="Y468" s="143">
        <f>+Y416*I_VENDITE!Y334</f>
        <v>0</v>
      </c>
      <c r="Z468" s="143">
        <f>+Z416*I_VENDITE!Z334</f>
        <v>0</v>
      </c>
      <c r="AA468" s="143">
        <f>+AA416*I_VENDITE!AA334</f>
        <v>0</v>
      </c>
      <c r="AB468" s="143">
        <f>+AB416*I_VENDITE!AB334</f>
        <v>0</v>
      </c>
      <c r="AC468" s="143">
        <f>+AC416*I_VENDITE!AC334</f>
        <v>0</v>
      </c>
      <c r="AD468" s="143">
        <f>+AD416*I_VENDITE!AD334</f>
        <v>0</v>
      </c>
      <c r="AE468" s="143">
        <f>+AE416*I_VENDITE!AE334</f>
        <v>0</v>
      </c>
      <c r="AF468" s="143">
        <f>+AF416*I_VENDITE!AF334</f>
        <v>0</v>
      </c>
      <c r="AG468" s="143">
        <f>+AG416*I_VENDITE!AG334</f>
        <v>0</v>
      </c>
      <c r="AH468" s="143">
        <f>+AH416*I_VENDITE!AH334</f>
        <v>0</v>
      </c>
      <c r="AI468" s="143">
        <f>+AI416*I_VENDITE!AI334</f>
        <v>0</v>
      </c>
      <c r="AJ468" s="143">
        <f>+AJ416*I_VENDITE!AJ334</f>
        <v>0</v>
      </c>
      <c r="AK468" s="143">
        <f>+AK416*I_VENDITE!AK334</f>
        <v>0</v>
      </c>
      <c r="AL468" s="143">
        <f>+AL416*I_VENDITE!AL334</f>
        <v>0</v>
      </c>
      <c r="AM468" s="143">
        <f>+AM416*I_VENDITE!AM334</f>
        <v>0</v>
      </c>
    </row>
    <row r="469" spans="3:39" x14ac:dyDescent="0.25">
      <c r="C469" s="28" t="str">
        <f t="shared" si="127"/>
        <v>Farmaco 37</v>
      </c>
      <c r="D469" s="143">
        <f>+D417*I_VENDITE!D335</f>
        <v>0</v>
      </c>
      <c r="E469" s="143">
        <f>+E417*I_VENDITE!E335</f>
        <v>0</v>
      </c>
      <c r="F469" s="143">
        <f>+F417*I_VENDITE!F335</f>
        <v>0</v>
      </c>
      <c r="G469" s="143">
        <f>+G417*I_VENDITE!G335</f>
        <v>0</v>
      </c>
      <c r="H469" s="143">
        <f>+H417*I_VENDITE!H335</f>
        <v>0</v>
      </c>
      <c r="I469" s="143">
        <f>+I417*I_VENDITE!I335</f>
        <v>0</v>
      </c>
      <c r="J469" s="143">
        <f>+J417*I_VENDITE!J335</f>
        <v>0</v>
      </c>
      <c r="K469" s="143">
        <f>+K417*I_VENDITE!K335</f>
        <v>0</v>
      </c>
      <c r="L469" s="143">
        <f>+L417*I_VENDITE!L335</f>
        <v>0</v>
      </c>
      <c r="M469" s="143">
        <f>+M417*I_VENDITE!M335</f>
        <v>0</v>
      </c>
      <c r="N469" s="143">
        <f>+N417*I_VENDITE!N335</f>
        <v>0</v>
      </c>
      <c r="O469" s="143">
        <f>+O417*I_VENDITE!O335</f>
        <v>0</v>
      </c>
      <c r="P469" s="143">
        <f>+P417*I_VENDITE!P335</f>
        <v>0</v>
      </c>
      <c r="Q469" s="143">
        <f>+Q417*I_VENDITE!Q335</f>
        <v>0</v>
      </c>
      <c r="R469" s="143">
        <f>+R417*I_VENDITE!R335</f>
        <v>0</v>
      </c>
      <c r="S469" s="143">
        <f>+S417*I_VENDITE!S335</f>
        <v>0</v>
      </c>
      <c r="T469" s="143">
        <f>+T417*I_VENDITE!T335</f>
        <v>0</v>
      </c>
      <c r="U469" s="143">
        <f>+U417*I_VENDITE!U335</f>
        <v>0</v>
      </c>
      <c r="V469" s="143">
        <f>+V417*I_VENDITE!V335</f>
        <v>0</v>
      </c>
      <c r="W469" s="143">
        <f>+W417*I_VENDITE!W335</f>
        <v>0</v>
      </c>
      <c r="X469" s="143">
        <f>+X417*I_VENDITE!X335</f>
        <v>0</v>
      </c>
      <c r="Y469" s="143">
        <f>+Y417*I_VENDITE!Y335</f>
        <v>0</v>
      </c>
      <c r="Z469" s="143">
        <f>+Z417*I_VENDITE!Z335</f>
        <v>0</v>
      </c>
      <c r="AA469" s="143">
        <f>+AA417*I_VENDITE!AA335</f>
        <v>0</v>
      </c>
      <c r="AB469" s="143">
        <f>+AB417*I_VENDITE!AB335</f>
        <v>0</v>
      </c>
      <c r="AC469" s="143">
        <f>+AC417*I_VENDITE!AC335</f>
        <v>0</v>
      </c>
      <c r="AD469" s="143">
        <f>+AD417*I_VENDITE!AD335</f>
        <v>0</v>
      </c>
      <c r="AE469" s="143">
        <f>+AE417*I_VENDITE!AE335</f>
        <v>0</v>
      </c>
      <c r="AF469" s="143">
        <f>+AF417*I_VENDITE!AF335</f>
        <v>0</v>
      </c>
      <c r="AG469" s="143">
        <f>+AG417*I_VENDITE!AG335</f>
        <v>0</v>
      </c>
      <c r="AH469" s="143">
        <f>+AH417*I_VENDITE!AH335</f>
        <v>0</v>
      </c>
      <c r="AI469" s="143">
        <f>+AI417*I_VENDITE!AI335</f>
        <v>0</v>
      </c>
      <c r="AJ469" s="143">
        <f>+AJ417*I_VENDITE!AJ335</f>
        <v>0</v>
      </c>
      <c r="AK469" s="143">
        <f>+AK417*I_VENDITE!AK335</f>
        <v>0</v>
      </c>
      <c r="AL469" s="143">
        <f>+AL417*I_VENDITE!AL335</f>
        <v>0</v>
      </c>
      <c r="AM469" s="143">
        <f>+AM417*I_VENDITE!AM335</f>
        <v>0</v>
      </c>
    </row>
    <row r="470" spans="3:39" x14ac:dyDescent="0.25">
      <c r="C470" s="28" t="str">
        <f t="shared" si="127"/>
        <v>Farmaco 38</v>
      </c>
      <c r="D470" s="143">
        <f>+D418*I_VENDITE!D336</f>
        <v>0</v>
      </c>
      <c r="E470" s="143">
        <f>+E418*I_VENDITE!E336</f>
        <v>0</v>
      </c>
      <c r="F470" s="143">
        <f>+F418*I_VENDITE!F336</f>
        <v>0</v>
      </c>
      <c r="G470" s="143">
        <f>+G418*I_VENDITE!G336</f>
        <v>0</v>
      </c>
      <c r="H470" s="143">
        <f>+H418*I_VENDITE!H336</f>
        <v>0</v>
      </c>
      <c r="I470" s="143">
        <f>+I418*I_VENDITE!I336</f>
        <v>0</v>
      </c>
      <c r="J470" s="143">
        <f>+J418*I_VENDITE!J336</f>
        <v>0</v>
      </c>
      <c r="K470" s="143">
        <f>+K418*I_VENDITE!K336</f>
        <v>0</v>
      </c>
      <c r="L470" s="143">
        <f>+L418*I_VENDITE!L336</f>
        <v>0</v>
      </c>
      <c r="M470" s="143">
        <f>+M418*I_VENDITE!M336</f>
        <v>0</v>
      </c>
      <c r="N470" s="143">
        <f>+N418*I_VENDITE!N336</f>
        <v>0</v>
      </c>
      <c r="O470" s="143">
        <f>+O418*I_VENDITE!O336</f>
        <v>0</v>
      </c>
      <c r="P470" s="143">
        <f>+P418*I_VENDITE!P336</f>
        <v>0</v>
      </c>
      <c r="Q470" s="143">
        <f>+Q418*I_VENDITE!Q336</f>
        <v>0</v>
      </c>
      <c r="R470" s="143">
        <f>+R418*I_VENDITE!R336</f>
        <v>0</v>
      </c>
      <c r="S470" s="143">
        <f>+S418*I_VENDITE!S336</f>
        <v>0</v>
      </c>
      <c r="T470" s="143">
        <f>+T418*I_VENDITE!T336</f>
        <v>0</v>
      </c>
      <c r="U470" s="143">
        <f>+U418*I_VENDITE!U336</f>
        <v>0</v>
      </c>
      <c r="V470" s="143">
        <f>+V418*I_VENDITE!V336</f>
        <v>0</v>
      </c>
      <c r="W470" s="143">
        <f>+W418*I_VENDITE!W336</f>
        <v>0</v>
      </c>
      <c r="X470" s="143">
        <f>+X418*I_VENDITE!X336</f>
        <v>0</v>
      </c>
      <c r="Y470" s="143">
        <f>+Y418*I_VENDITE!Y336</f>
        <v>0</v>
      </c>
      <c r="Z470" s="143">
        <f>+Z418*I_VENDITE!Z336</f>
        <v>0</v>
      </c>
      <c r="AA470" s="143">
        <f>+AA418*I_VENDITE!AA336</f>
        <v>0</v>
      </c>
      <c r="AB470" s="143">
        <f>+AB418*I_VENDITE!AB336</f>
        <v>0</v>
      </c>
      <c r="AC470" s="143">
        <f>+AC418*I_VENDITE!AC336</f>
        <v>0</v>
      </c>
      <c r="AD470" s="143">
        <f>+AD418*I_VENDITE!AD336</f>
        <v>0</v>
      </c>
      <c r="AE470" s="143">
        <f>+AE418*I_VENDITE!AE336</f>
        <v>0</v>
      </c>
      <c r="AF470" s="143">
        <f>+AF418*I_VENDITE!AF336</f>
        <v>0</v>
      </c>
      <c r="AG470" s="143">
        <f>+AG418*I_VENDITE!AG336</f>
        <v>0</v>
      </c>
      <c r="AH470" s="143">
        <f>+AH418*I_VENDITE!AH336</f>
        <v>0</v>
      </c>
      <c r="AI470" s="143">
        <f>+AI418*I_VENDITE!AI336</f>
        <v>0</v>
      </c>
      <c r="AJ470" s="143">
        <f>+AJ418*I_VENDITE!AJ336</f>
        <v>0</v>
      </c>
      <c r="AK470" s="143">
        <f>+AK418*I_VENDITE!AK336</f>
        <v>0</v>
      </c>
      <c r="AL470" s="143">
        <f>+AL418*I_VENDITE!AL336</f>
        <v>0</v>
      </c>
      <c r="AM470" s="143">
        <f>+AM418*I_VENDITE!AM336</f>
        <v>0</v>
      </c>
    </row>
    <row r="471" spans="3:39" x14ac:dyDescent="0.25">
      <c r="C471" s="28" t="str">
        <f t="shared" si="127"/>
        <v>Farmaco 39</v>
      </c>
      <c r="D471" s="143">
        <f>+D419*I_VENDITE!D337</f>
        <v>0</v>
      </c>
      <c r="E471" s="143">
        <f>+E419*I_VENDITE!E337</f>
        <v>0</v>
      </c>
      <c r="F471" s="143">
        <f>+F419*I_VENDITE!F337</f>
        <v>0</v>
      </c>
      <c r="G471" s="143">
        <f>+G419*I_VENDITE!G337</f>
        <v>0</v>
      </c>
      <c r="H471" s="143">
        <f>+H419*I_VENDITE!H337</f>
        <v>0</v>
      </c>
      <c r="I471" s="143">
        <f>+I419*I_VENDITE!I337</f>
        <v>0</v>
      </c>
      <c r="J471" s="143">
        <f>+J419*I_VENDITE!J337</f>
        <v>0</v>
      </c>
      <c r="K471" s="143">
        <f>+K419*I_VENDITE!K337</f>
        <v>0</v>
      </c>
      <c r="L471" s="143">
        <f>+L419*I_VENDITE!L337</f>
        <v>0</v>
      </c>
      <c r="M471" s="143">
        <f>+M419*I_VENDITE!M337</f>
        <v>0</v>
      </c>
      <c r="N471" s="143">
        <f>+N419*I_VENDITE!N337</f>
        <v>0</v>
      </c>
      <c r="O471" s="143">
        <f>+O419*I_VENDITE!O337</f>
        <v>0</v>
      </c>
      <c r="P471" s="143">
        <f>+P419*I_VENDITE!P337</f>
        <v>0</v>
      </c>
      <c r="Q471" s="143">
        <f>+Q419*I_VENDITE!Q337</f>
        <v>0</v>
      </c>
      <c r="R471" s="143">
        <f>+R419*I_VENDITE!R337</f>
        <v>0</v>
      </c>
      <c r="S471" s="143">
        <f>+S419*I_VENDITE!S337</f>
        <v>0</v>
      </c>
      <c r="T471" s="143">
        <f>+T419*I_VENDITE!T337</f>
        <v>0</v>
      </c>
      <c r="U471" s="143">
        <f>+U419*I_VENDITE!U337</f>
        <v>0</v>
      </c>
      <c r="V471" s="143">
        <f>+V419*I_VENDITE!V337</f>
        <v>0</v>
      </c>
      <c r="W471" s="143">
        <f>+W419*I_VENDITE!W337</f>
        <v>0</v>
      </c>
      <c r="X471" s="143">
        <f>+X419*I_VENDITE!X337</f>
        <v>0</v>
      </c>
      <c r="Y471" s="143">
        <f>+Y419*I_VENDITE!Y337</f>
        <v>0</v>
      </c>
      <c r="Z471" s="143">
        <f>+Z419*I_VENDITE!Z337</f>
        <v>0</v>
      </c>
      <c r="AA471" s="143">
        <f>+AA419*I_VENDITE!AA337</f>
        <v>0</v>
      </c>
      <c r="AB471" s="143">
        <f>+AB419*I_VENDITE!AB337</f>
        <v>0</v>
      </c>
      <c r="AC471" s="143">
        <f>+AC419*I_VENDITE!AC337</f>
        <v>0</v>
      </c>
      <c r="AD471" s="143">
        <f>+AD419*I_VENDITE!AD337</f>
        <v>0</v>
      </c>
      <c r="AE471" s="143">
        <f>+AE419*I_VENDITE!AE337</f>
        <v>0</v>
      </c>
      <c r="AF471" s="143">
        <f>+AF419*I_VENDITE!AF337</f>
        <v>0</v>
      </c>
      <c r="AG471" s="143">
        <f>+AG419*I_VENDITE!AG337</f>
        <v>0</v>
      </c>
      <c r="AH471" s="143">
        <f>+AH419*I_VENDITE!AH337</f>
        <v>0</v>
      </c>
      <c r="AI471" s="143">
        <f>+AI419*I_VENDITE!AI337</f>
        <v>0</v>
      </c>
      <c r="AJ471" s="143">
        <f>+AJ419*I_VENDITE!AJ337</f>
        <v>0</v>
      </c>
      <c r="AK471" s="143">
        <f>+AK419*I_VENDITE!AK337</f>
        <v>0</v>
      </c>
      <c r="AL471" s="143">
        <f>+AL419*I_VENDITE!AL337</f>
        <v>0</v>
      </c>
      <c r="AM471" s="143">
        <f>+AM419*I_VENDITE!AM337</f>
        <v>0</v>
      </c>
    </row>
    <row r="472" spans="3:39" x14ac:dyDescent="0.25">
      <c r="C472" s="28" t="str">
        <f t="shared" si="127"/>
        <v>Farmaco 40</v>
      </c>
      <c r="D472" s="143">
        <f>+D420*I_VENDITE!D338</f>
        <v>0</v>
      </c>
      <c r="E472" s="143">
        <f>+E420*I_VENDITE!E338</f>
        <v>0</v>
      </c>
      <c r="F472" s="143">
        <f>+F420*I_VENDITE!F338</f>
        <v>0</v>
      </c>
      <c r="G472" s="143">
        <f>+G420*I_VENDITE!G338</f>
        <v>0</v>
      </c>
      <c r="H472" s="143">
        <f>+H420*I_VENDITE!H338</f>
        <v>0</v>
      </c>
      <c r="I472" s="143">
        <f>+I420*I_VENDITE!I338</f>
        <v>0</v>
      </c>
      <c r="J472" s="143">
        <f>+J420*I_VENDITE!J338</f>
        <v>0</v>
      </c>
      <c r="K472" s="143">
        <f>+K420*I_VENDITE!K338</f>
        <v>0</v>
      </c>
      <c r="L472" s="143">
        <f>+L420*I_VENDITE!L338</f>
        <v>0</v>
      </c>
      <c r="M472" s="143">
        <f>+M420*I_VENDITE!M338</f>
        <v>0</v>
      </c>
      <c r="N472" s="143">
        <f>+N420*I_VENDITE!N338</f>
        <v>0</v>
      </c>
      <c r="O472" s="143">
        <f>+O420*I_VENDITE!O338</f>
        <v>0</v>
      </c>
      <c r="P472" s="143">
        <f>+P420*I_VENDITE!P338</f>
        <v>0</v>
      </c>
      <c r="Q472" s="143">
        <f>+Q420*I_VENDITE!Q338</f>
        <v>0</v>
      </c>
      <c r="R472" s="143">
        <f>+R420*I_VENDITE!R338</f>
        <v>0</v>
      </c>
      <c r="S472" s="143">
        <f>+S420*I_VENDITE!S338</f>
        <v>0</v>
      </c>
      <c r="T472" s="143">
        <f>+T420*I_VENDITE!T338</f>
        <v>0</v>
      </c>
      <c r="U472" s="143">
        <f>+U420*I_VENDITE!U338</f>
        <v>0</v>
      </c>
      <c r="V472" s="143">
        <f>+V420*I_VENDITE!V338</f>
        <v>0</v>
      </c>
      <c r="W472" s="143">
        <f>+W420*I_VENDITE!W338</f>
        <v>0</v>
      </c>
      <c r="X472" s="143">
        <f>+X420*I_VENDITE!X338</f>
        <v>0</v>
      </c>
      <c r="Y472" s="143">
        <f>+Y420*I_VENDITE!Y338</f>
        <v>0</v>
      </c>
      <c r="Z472" s="143">
        <f>+Z420*I_VENDITE!Z338</f>
        <v>0</v>
      </c>
      <c r="AA472" s="143">
        <f>+AA420*I_VENDITE!AA338</f>
        <v>0</v>
      </c>
      <c r="AB472" s="143">
        <f>+AB420*I_VENDITE!AB338</f>
        <v>0</v>
      </c>
      <c r="AC472" s="143">
        <f>+AC420*I_VENDITE!AC338</f>
        <v>0</v>
      </c>
      <c r="AD472" s="143">
        <f>+AD420*I_VENDITE!AD338</f>
        <v>0</v>
      </c>
      <c r="AE472" s="143">
        <f>+AE420*I_VENDITE!AE338</f>
        <v>0</v>
      </c>
      <c r="AF472" s="143">
        <f>+AF420*I_VENDITE!AF338</f>
        <v>0</v>
      </c>
      <c r="AG472" s="143">
        <f>+AG420*I_VENDITE!AG338</f>
        <v>0</v>
      </c>
      <c r="AH472" s="143">
        <f>+AH420*I_VENDITE!AH338</f>
        <v>0</v>
      </c>
      <c r="AI472" s="143">
        <f>+AI420*I_VENDITE!AI338</f>
        <v>0</v>
      </c>
      <c r="AJ472" s="143">
        <f>+AJ420*I_VENDITE!AJ338</f>
        <v>0</v>
      </c>
      <c r="AK472" s="143">
        <f>+AK420*I_VENDITE!AK338</f>
        <v>0</v>
      </c>
      <c r="AL472" s="143">
        <f>+AL420*I_VENDITE!AL338</f>
        <v>0</v>
      </c>
      <c r="AM472" s="143">
        <f>+AM420*I_VENDITE!AM338</f>
        <v>0</v>
      </c>
    </row>
    <row r="473" spans="3:39" x14ac:dyDescent="0.25">
      <c r="C473" s="28" t="str">
        <f t="shared" si="127"/>
        <v>Farmaco 41</v>
      </c>
      <c r="D473" s="143">
        <f>+D421*I_VENDITE!D339</f>
        <v>0</v>
      </c>
      <c r="E473" s="143">
        <f>+E421*I_VENDITE!E339</f>
        <v>0</v>
      </c>
      <c r="F473" s="143">
        <f>+F421*I_VENDITE!F339</f>
        <v>0</v>
      </c>
      <c r="G473" s="143">
        <f>+G421*I_VENDITE!G339</f>
        <v>0</v>
      </c>
      <c r="H473" s="143">
        <f>+H421*I_VENDITE!H339</f>
        <v>0</v>
      </c>
      <c r="I473" s="143">
        <f>+I421*I_VENDITE!I339</f>
        <v>0</v>
      </c>
      <c r="J473" s="143">
        <f>+J421*I_VENDITE!J339</f>
        <v>0</v>
      </c>
      <c r="K473" s="143">
        <f>+K421*I_VENDITE!K339</f>
        <v>0</v>
      </c>
      <c r="L473" s="143">
        <f>+L421*I_VENDITE!L339</f>
        <v>0</v>
      </c>
      <c r="M473" s="143">
        <f>+M421*I_VENDITE!M339</f>
        <v>0</v>
      </c>
      <c r="N473" s="143">
        <f>+N421*I_VENDITE!N339</f>
        <v>0</v>
      </c>
      <c r="O473" s="143">
        <f>+O421*I_VENDITE!O339</f>
        <v>0</v>
      </c>
      <c r="P473" s="143">
        <f>+P421*I_VENDITE!P339</f>
        <v>0</v>
      </c>
      <c r="Q473" s="143">
        <f>+Q421*I_VENDITE!Q339</f>
        <v>0</v>
      </c>
      <c r="R473" s="143">
        <f>+R421*I_VENDITE!R339</f>
        <v>0</v>
      </c>
      <c r="S473" s="143">
        <f>+S421*I_VENDITE!S339</f>
        <v>0</v>
      </c>
      <c r="T473" s="143">
        <f>+T421*I_VENDITE!T339</f>
        <v>0</v>
      </c>
      <c r="U473" s="143">
        <f>+U421*I_VENDITE!U339</f>
        <v>0</v>
      </c>
      <c r="V473" s="143">
        <f>+V421*I_VENDITE!V339</f>
        <v>0</v>
      </c>
      <c r="W473" s="143">
        <f>+W421*I_VENDITE!W339</f>
        <v>0</v>
      </c>
      <c r="X473" s="143">
        <f>+X421*I_VENDITE!X339</f>
        <v>0</v>
      </c>
      <c r="Y473" s="143">
        <f>+Y421*I_VENDITE!Y339</f>
        <v>0</v>
      </c>
      <c r="Z473" s="143">
        <f>+Z421*I_VENDITE!Z339</f>
        <v>0</v>
      </c>
      <c r="AA473" s="143">
        <f>+AA421*I_VENDITE!AA339</f>
        <v>0</v>
      </c>
      <c r="AB473" s="143">
        <f>+AB421*I_VENDITE!AB339</f>
        <v>0</v>
      </c>
      <c r="AC473" s="143">
        <f>+AC421*I_VENDITE!AC339</f>
        <v>0</v>
      </c>
      <c r="AD473" s="143">
        <f>+AD421*I_VENDITE!AD339</f>
        <v>0</v>
      </c>
      <c r="AE473" s="143">
        <f>+AE421*I_VENDITE!AE339</f>
        <v>0</v>
      </c>
      <c r="AF473" s="143">
        <f>+AF421*I_VENDITE!AF339</f>
        <v>0</v>
      </c>
      <c r="AG473" s="143">
        <f>+AG421*I_VENDITE!AG339</f>
        <v>0</v>
      </c>
      <c r="AH473" s="143">
        <f>+AH421*I_VENDITE!AH339</f>
        <v>0</v>
      </c>
      <c r="AI473" s="143">
        <f>+AI421*I_VENDITE!AI339</f>
        <v>0</v>
      </c>
      <c r="AJ473" s="143">
        <f>+AJ421*I_VENDITE!AJ339</f>
        <v>0</v>
      </c>
      <c r="AK473" s="143">
        <f>+AK421*I_VENDITE!AK339</f>
        <v>0</v>
      </c>
      <c r="AL473" s="143">
        <f>+AL421*I_VENDITE!AL339</f>
        <v>0</v>
      </c>
      <c r="AM473" s="143">
        <f>+AM421*I_VENDITE!AM339</f>
        <v>0</v>
      </c>
    </row>
    <row r="474" spans="3:39" x14ac:dyDescent="0.25">
      <c r="C474" s="28" t="str">
        <f t="shared" si="127"/>
        <v>Farmaco 42</v>
      </c>
      <c r="D474" s="143">
        <f>+D422*I_VENDITE!D340</f>
        <v>0</v>
      </c>
      <c r="E474" s="143">
        <f>+E422*I_VENDITE!E340</f>
        <v>0</v>
      </c>
      <c r="F474" s="143">
        <f>+F422*I_VENDITE!F340</f>
        <v>0</v>
      </c>
      <c r="G474" s="143">
        <f>+G422*I_VENDITE!G340</f>
        <v>0</v>
      </c>
      <c r="H474" s="143">
        <f>+H422*I_VENDITE!H340</f>
        <v>0</v>
      </c>
      <c r="I474" s="143">
        <f>+I422*I_VENDITE!I340</f>
        <v>0</v>
      </c>
      <c r="J474" s="143">
        <f>+J422*I_VENDITE!J340</f>
        <v>0</v>
      </c>
      <c r="K474" s="143">
        <f>+K422*I_VENDITE!K340</f>
        <v>0</v>
      </c>
      <c r="L474" s="143">
        <f>+L422*I_VENDITE!L340</f>
        <v>0</v>
      </c>
      <c r="M474" s="143">
        <f>+M422*I_VENDITE!M340</f>
        <v>0</v>
      </c>
      <c r="N474" s="143">
        <f>+N422*I_VENDITE!N340</f>
        <v>0</v>
      </c>
      <c r="O474" s="143">
        <f>+O422*I_VENDITE!O340</f>
        <v>0</v>
      </c>
      <c r="P474" s="143">
        <f>+P422*I_VENDITE!P340</f>
        <v>0</v>
      </c>
      <c r="Q474" s="143">
        <f>+Q422*I_VENDITE!Q340</f>
        <v>0</v>
      </c>
      <c r="R474" s="143">
        <f>+R422*I_VENDITE!R340</f>
        <v>0</v>
      </c>
      <c r="S474" s="143">
        <f>+S422*I_VENDITE!S340</f>
        <v>0</v>
      </c>
      <c r="T474" s="143">
        <f>+T422*I_VENDITE!T340</f>
        <v>0</v>
      </c>
      <c r="U474" s="143">
        <f>+U422*I_VENDITE!U340</f>
        <v>0</v>
      </c>
      <c r="V474" s="143">
        <f>+V422*I_VENDITE!V340</f>
        <v>0</v>
      </c>
      <c r="W474" s="143">
        <f>+W422*I_VENDITE!W340</f>
        <v>0</v>
      </c>
      <c r="X474" s="143">
        <f>+X422*I_VENDITE!X340</f>
        <v>0</v>
      </c>
      <c r="Y474" s="143">
        <f>+Y422*I_VENDITE!Y340</f>
        <v>0</v>
      </c>
      <c r="Z474" s="143">
        <f>+Z422*I_VENDITE!Z340</f>
        <v>0</v>
      </c>
      <c r="AA474" s="143">
        <f>+AA422*I_VENDITE!AA340</f>
        <v>0</v>
      </c>
      <c r="AB474" s="143">
        <f>+AB422*I_VENDITE!AB340</f>
        <v>0</v>
      </c>
      <c r="AC474" s="143">
        <f>+AC422*I_VENDITE!AC340</f>
        <v>0</v>
      </c>
      <c r="AD474" s="143">
        <f>+AD422*I_VENDITE!AD340</f>
        <v>0</v>
      </c>
      <c r="AE474" s="143">
        <f>+AE422*I_VENDITE!AE340</f>
        <v>0</v>
      </c>
      <c r="AF474" s="143">
        <f>+AF422*I_VENDITE!AF340</f>
        <v>0</v>
      </c>
      <c r="AG474" s="143">
        <f>+AG422*I_VENDITE!AG340</f>
        <v>0</v>
      </c>
      <c r="AH474" s="143">
        <f>+AH422*I_VENDITE!AH340</f>
        <v>0</v>
      </c>
      <c r="AI474" s="143">
        <f>+AI422*I_VENDITE!AI340</f>
        <v>0</v>
      </c>
      <c r="AJ474" s="143">
        <f>+AJ422*I_VENDITE!AJ340</f>
        <v>0</v>
      </c>
      <c r="AK474" s="143">
        <f>+AK422*I_VENDITE!AK340</f>
        <v>0</v>
      </c>
      <c r="AL474" s="143">
        <f>+AL422*I_VENDITE!AL340</f>
        <v>0</v>
      </c>
      <c r="AM474" s="143">
        <f>+AM422*I_VENDITE!AM340</f>
        <v>0</v>
      </c>
    </row>
    <row r="475" spans="3:39" x14ac:dyDescent="0.25">
      <c r="C475" s="28" t="str">
        <f t="shared" si="127"/>
        <v>Farmaco 43</v>
      </c>
      <c r="D475" s="143">
        <f>+D423*I_VENDITE!D341</f>
        <v>0</v>
      </c>
      <c r="E475" s="143">
        <f>+E423*I_VENDITE!E341</f>
        <v>0</v>
      </c>
      <c r="F475" s="143">
        <f>+F423*I_VENDITE!F341</f>
        <v>0</v>
      </c>
      <c r="G475" s="143">
        <f>+G423*I_VENDITE!G341</f>
        <v>0</v>
      </c>
      <c r="H475" s="143">
        <f>+H423*I_VENDITE!H341</f>
        <v>0</v>
      </c>
      <c r="I475" s="143">
        <f>+I423*I_VENDITE!I341</f>
        <v>0</v>
      </c>
      <c r="J475" s="143">
        <f>+J423*I_VENDITE!J341</f>
        <v>0</v>
      </c>
      <c r="K475" s="143">
        <f>+K423*I_VENDITE!K341</f>
        <v>0</v>
      </c>
      <c r="L475" s="143">
        <f>+L423*I_VENDITE!L341</f>
        <v>0</v>
      </c>
      <c r="M475" s="143">
        <f>+M423*I_VENDITE!M341</f>
        <v>0</v>
      </c>
      <c r="N475" s="143">
        <f>+N423*I_VENDITE!N341</f>
        <v>0</v>
      </c>
      <c r="O475" s="143">
        <f>+O423*I_VENDITE!O341</f>
        <v>0</v>
      </c>
      <c r="P475" s="143">
        <f>+P423*I_VENDITE!P341</f>
        <v>0</v>
      </c>
      <c r="Q475" s="143">
        <f>+Q423*I_VENDITE!Q341</f>
        <v>0</v>
      </c>
      <c r="R475" s="143">
        <f>+R423*I_VENDITE!R341</f>
        <v>0</v>
      </c>
      <c r="S475" s="143">
        <f>+S423*I_VENDITE!S341</f>
        <v>0</v>
      </c>
      <c r="T475" s="143">
        <f>+T423*I_VENDITE!T341</f>
        <v>0</v>
      </c>
      <c r="U475" s="143">
        <f>+U423*I_VENDITE!U341</f>
        <v>0</v>
      </c>
      <c r="V475" s="143">
        <f>+V423*I_VENDITE!V341</f>
        <v>0</v>
      </c>
      <c r="W475" s="143">
        <f>+W423*I_VENDITE!W341</f>
        <v>0</v>
      </c>
      <c r="X475" s="143">
        <f>+X423*I_VENDITE!X341</f>
        <v>0</v>
      </c>
      <c r="Y475" s="143">
        <f>+Y423*I_VENDITE!Y341</f>
        <v>0</v>
      </c>
      <c r="Z475" s="143">
        <f>+Z423*I_VENDITE!Z341</f>
        <v>0</v>
      </c>
      <c r="AA475" s="143">
        <f>+AA423*I_VENDITE!AA341</f>
        <v>0</v>
      </c>
      <c r="AB475" s="143">
        <f>+AB423*I_VENDITE!AB341</f>
        <v>0</v>
      </c>
      <c r="AC475" s="143">
        <f>+AC423*I_VENDITE!AC341</f>
        <v>0</v>
      </c>
      <c r="AD475" s="143">
        <f>+AD423*I_VENDITE!AD341</f>
        <v>0</v>
      </c>
      <c r="AE475" s="143">
        <f>+AE423*I_VENDITE!AE341</f>
        <v>0</v>
      </c>
      <c r="AF475" s="143">
        <f>+AF423*I_VENDITE!AF341</f>
        <v>0</v>
      </c>
      <c r="AG475" s="143">
        <f>+AG423*I_VENDITE!AG341</f>
        <v>0</v>
      </c>
      <c r="AH475" s="143">
        <f>+AH423*I_VENDITE!AH341</f>
        <v>0</v>
      </c>
      <c r="AI475" s="143">
        <f>+AI423*I_VENDITE!AI341</f>
        <v>0</v>
      </c>
      <c r="AJ475" s="143">
        <f>+AJ423*I_VENDITE!AJ341</f>
        <v>0</v>
      </c>
      <c r="AK475" s="143">
        <f>+AK423*I_VENDITE!AK341</f>
        <v>0</v>
      </c>
      <c r="AL475" s="143">
        <f>+AL423*I_VENDITE!AL341</f>
        <v>0</v>
      </c>
      <c r="AM475" s="143">
        <f>+AM423*I_VENDITE!AM341</f>
        <v>0</v>
      </c>
    </row>
    <row r="476" spans="3:39" x14ac:dyDescent="0.25">
      <c r="C476" s="28" t="str">
        <f t="shared" si="127"/>
        <v>Farmaco 44</v>
      </c>
      <c r="D476" s="143">
        <f>+D424*I_VENDITE!D342</f>
        <v>0</v>
      </c>
      <c r="E476" s="143">
        <f>+E424*I_VENDITE!E342</f>
        <v>0</v>
      </c>
      <c r="F476" s="143">
        <f>+F424*I_VENDITE!F342</f>
        <v>0</v>
      </c>
      <c r="G476" s="143">
        <f>+G424*I_VENDITE!G342</f>
        <v>0</v>
      </c>
      <c r="H476" s="143">
        <f>+H424*I_VENDITE!H342</f>
        <v>0</v>
      </c>
      <c r="I476" s="143">
        <f>+I424*I_VENDITE!I342</f>
        <v>0</v>
      </c>
      <c r="J476" s="143">
        <f>+J424*I_VENDITE!J342</f>
        <v>0</v>
      </c>
      <c r="K476" s="143">
        <f>+K424*I_VENDITE!K342</f>
        <v>0</v>
      </c>
      <c r="L476" s="143">
        <f>+L424*I_VENDITE!L342</f>
        <v>0</v>
      </c>
      <c r="M476" s="143">
        <f>+M424*I_VENDITE!M342</f>
        <v>0</v>
      </c>
      <c r="N476" s="143">
        <f>+N424*I_VENDITE!N342</f>
        <v>0</v>
      </c>
      <c r="O476" s="143">
        <f>+O424*I_VENDITE!O342</f>
        <v>0</v>
      </c>
      <c r="P476" s="143">
        <f>+P424*I_VENDITE!P342</f>
        <v>0</v>
      </c>
      <c r="Q476" s="143">
        <f>+Q424*I_VENDITE!Q342</f>
        <v>0</v>
      </c>
      <c r="R476" s="143">
        <f>+R424*I_VENDITE!R342</f>
        <v>0</v>
      </c>
      <c r="S476" s="143">
        <f>+S424*I_VENDITE!S342</f>
        <v>0</v>
      </c>
      <c r="T476" s="143">
        <f>+T424*I_VENDITE!T342</f>
        <v>0</v>
      </c>
      <c r="U476" s="143">
        <f>+U424*I_VENDITE!U342</f>
        <v>0</v>
      </c>
      <c r="V476" s="143">
        <f>+V424*I_VENDITE!V342</f>
        <v>0</v>
      </c>
      <c r="W476" s="143">
        <f>+W424*I_VENDITE!W342</f>
        <v>0</v>
      </c>
      <c r="X476" s="143">
        <f>+X424*I_VENDITE!X342</f>
        <v>0</v>
      </c>
      <c r="Y476" s="143">
        <f>+Y424*I_VENDITE!Y342</f>
        <v>0</v>
      </c>
      <c r="Z476" s="143">
        <f>+Z424*I_VENDITE!Z342</f>
        <v>0</v>
      </c>
      <c r="AA476" s="143">
        <f>+AA424*I_VENDITE!AA342</f>
        <v>0</v>
      </c>
      <c r="AB476" s="143">
        <f>+AB424*I_VENDITE!AB342</f>
        <v>0</v>
      </c>
      <c r="AC476" s="143">
        <f>+AC424*I_VENDITE!AC342</f>
        <v>0</v>
      </c>
      <c r="AD476" s="143">
        <f>+AD424*I_VENDITE!AD342</f>
        <v>0</v>
      </c>
      <c r="AE476" s="143">
        <f>+AE424*I_VENDITE!AE342</f>
        <v>0</v>
      </c>
      <c r="AF476" s="143">
        <f>+AF424*I_VENDITE!AF342</f>
        <v>0</v>
      </c>
      <c r="AG476" s="143">
        <f>+AG424*I_VENDITE!AG342</f>
        <v>0</v>
      </c>
      <c r="AH476" s="143">
        <f>+AH424*I_VENDITE!AH342</f>
        <v>0</v>
      </c>
      <c r="AI476" s="143">
        <f>+AI424*I_VENDITE!AI342</f>
        <v>0</v>
      </c>
      <c r="AJ476" s="143">
        <f>+AJ424*I_VENDITE!AJ342</f>
        <v>0</v>
      </c>
      <c r="AK476" s="143">
        <f>+AK424*I_VENDITE!AK342</f>
        <v>0</v>
      </c>
      <c r="AL476" s="143">
        <f>+AL424*I_VENDITE!AL342</f>
        <v>0</v>
      </c>
      <c r="AM476" s="143">
        <f>+AM424*I_VENDITE!AM342</f>
        <v>0</v>
      </c>
    </row>
    <row r="477" spans="3:39" x14ac:dyDescent="0.25">
      <c r="C477" s="28" t="str">
        <f t="shared" si="127"/>
        <v>Farmaco 45</v>
      </c>
      <c r="D477" s="143">
        <f>+D425*I_VENDITE!D343</f>
        <v>0</v>
      </c>
      <c r="E477" s="143">
        <f>+E425*I_VENDITE!E343</f>
        <v>0</v>
      </c>
      <c r="F477" s="143">
        <f>+F425*I_VENDITE!F343</f>
        <v>0</v>
      </c>
      <c r="G477" s="143">
        <f>+G425*I_VENDITE!G343</f>
        <v>0</v>
      </c>
      <c r="H477" s="143">
        <f>+H425*I_VENDITE!H343</f>
        <v>0</v>
      </c>
      <c r="I477" s="143">
        <f>+I425*I_VENDITE!I343</f>
        <v>0</v>
      </c>
      <c r="J477" s="143">
        <f>+J425*I_VENDITE!J343</f>
        <v>0</v>
      </c>
      <c r="K477" s="143">
        <f>+K425*I_VENDITE!K343</f>
        <v>0</v>
      </c>
      <c r="L477" s="143">
        <f>+L425*I_VENDITE!L343</f>
        <v>0</v>
      </c>
      <c r="M477" s="143">
        <f>+M425*I_VENDITE!M343</f>
        <v>0</v>
      </c>
      <c r="N477" s="143">
        <f>+N425*I_VENDITE!N343</f>
        <v>0</v>
      </c>
      <c r="O477" s="143">
        <f>+O425*I_VENDITE!O343</f>
        <v>0</v>
      </c>
      <c r="P477" s="143">
        <f>+P425*I_VENDITE!P343</f>
        <v>0</v>
      </c>
      <c r="Q477" s="143">
        <f>+Q425*I_VENDITE!Q343</f>
        <v>0</v>
      </c>
      <c r="R477" s="143">
        <f>+R425*I_VENDITE!R343</f>
        <v>0</v>
      </c>
      <c r="S477" s="143">
        <f>+S425*I_VENDITE!S343</f>
        <v>0</v>
      </c>
      <c r="T477" s="143">
        <f>+T425*I_VENDITE!T343</f>
        <v>0</v>
      </c>
      <c r="U477" s="143">
        <f>+U425*I_VENDITE!U343</f>
        <v>0</v>
      </c>
      <c r="V477" s="143">
        <f>+V425*I_VENDITE!V343</f>
        <v>0</v>
      </c>
      <c r="W477" s="143">
        <f>+W425*I_VENDITE!W343</f>
        <v>0</v>
      </c>
      <c r="X477" s="143">
        <f>+X425*I_VENDITE!X343</f>
        <v>0</v>
      </c>
      <c r="Y477" s="143">
        <f>+Y425*I_VENDITE!Y343</f>
        <v>0</v>
      </c>
      <c r="Z477" s="143">
        <f>+Z425*I_VENDITE!Z343</f>
        <v>0</v>
      </c>
      <c r="AA477" s="143">
        <f>+AA425*I_VENDITE!AA343</f>
        <v>0</v>
      </c>
      <c r="AB477" s="143">
        <f>+AB425*I_VENDITE!AB343</f>
        <v>0</v>
      </c>
      <c r="AC477" s="143">
        <f>+AC425*I_VENDITE!AC343</f>
        <v>0</v>
      </c>
      <c r="AD477" s="143">
        <f>+AD425*I_VENDITE!AD343</f>
        <v>0</v>
      </c>
      <c r="AE477" s="143">
        <f>+AE425*I_VENDITE!AE343</f>
        <v>0</v>
      </c>
      <c r="AF477" s="143">
        <f>+AF425*I_VENDITE!AF343</f>
        <v>0</v>
      </c>
      <c r="AG477" s="143">
        <f>+AG425*I_VENDITE!AG343</f>
        <v>0</v>
      </c>
      <c r="AH477" s="143">
        <f>+AH425*I_VENDITE!AH343</f>
        <v>0</v>
      </c>
      <c r="AI477" s="143">
        <f>+AI425*I_VENDITE!AI343</f>
        <v>0</v>
      </c>
      <c r="AJ477" s="143">
        <f>+AJ425*I_VENDITE!AJ343</f>
        <v>0</v>
      </c>
      <c r="AK477" s="143">
        <f>+AK425*I_VENDITE!AK343</f>
        <v>0</v>
      </c>
      <c r="AL477" s="143">
        <f>+AL425*I_VENDITE!AL343</f>
        <v>0</v>
      </c>
      <c r="AM477" s="143">
        <f>+AM425*I_VENDITE!AM343</f>
        <v>0</v>
      </c>
    </row>
    <row r="478" spans="3:39" x14ac:dyDescent="0.25">
      <c r="C478" s="28" t="str">
        <f t="shared" si="127"/>
        <v>Farmaco 46</v>
      </c>
      <c r="D478" s="143">
        <f>+D426*I_VENDITE!D344</f>
        <v>0</v>
      </c>
      <c r="E478" s="143">
        <f>+E426*I_VENDITE!E344</f>
        <v>0</v>
      </c>
      <c r="F478" s="143">
        <f>+F426*I_VENDITE!F344</f>
        <v>0</v>
      </c>
      <c r="G478" s="143">
        <f>+G426*I_VENDITE!G344</f>
        <v>0</v>
      </c>
      <c r="H478" s="143">
        <f>+H426*I_VENDITE!H344</f>
        <v>0</v>
      </c>
      <c r="I478" s="143">
        <f>+I426*I_VENDITE!I344</f>
        <v>0</v>
      </c>
      <c r="J478" s="143">
        <f>+J426*I_VENDITE!J344</f>
        <v>0</v>
      </c>
      <c r="K478" s="143">
        <f>+K426*I_VENDITE!K344</f>
        <v>0</v>
      </c>
      <c r="L478" s="143">
        <f>+L426*I_VENDITE!L344</f>
        <v>0</v>
      </c>
      <c r="M478" s="143">
        <f>+M426*I_VENDITE!M344</f>
        <v>0</v>
      </c>
      <c r="N478" s="143">
        <f>+N426*I_VENDITE!N344</f>
        <v>0</v>
      </c>
      <c r="O478" s="143">
        <f>+O426*I_VENDITE!O344</f>
        <v>0</v>
      </c>
      <c r="P478" s="143">
        <f>+P426*I_VENDITE!P344</f>
        <v>0</v>
      </c>
      <c r="Q478" s="143">
        <f>+Q426*I_VENDITE!Q344</f>
        <v>0</v>
      </c>
      <c r="R478" s="143">
        <f>+R426*I_VENDITE!R344</f>
        <v>0</v>
      </c>
      <c r="S478" s="143">
        <f>+S426*I_VENDITE!S344</f>
        <v>0</v>
      </c>
      <c r="T478" s="143">
        <f>+T426*I_VENDITE!T344</f>
        <v>0</v>
      </c>
      <c r="U478" s="143">
        <f>+U426*I_VENDITE!U344</f>
        <v>0</v>
      </c>
      <c r="V478" s="143">
        <f>+V426*I_VENDITE!V344</f>
        <v>0</v>
      </c>
      <c r="W478" s="143">
        <f>+W426*I_VENDITE!W344</f>
        <v>0</v>
      </c>
      <c r="X478" s="143">
        <f>+X426*I_VENDITE!X344</f>
        <v>0</v>
      </c>
      <c r="Y478" s="143">
        <f>+Y426*I_VENDITE!Y344</f>
        <v>0</v>
      </c>
      <c r="Z478" s="143">
        <f>+Z426*I_VENDITE!Z344</f>
        <v>0</v>
      </c>
      <c r="AA478" s="143">
        <f>+AA426*I_VENDITE!AA344</f>
        <v>0</v>
      </c>
      <c r="AB478" s="143">
        <f>+AB426*I_VENDITE!AB344</f>
        <v>0</v>
      </c>
      <c r="AC478" s="143">
        <f>+AC426*I_VENDITE!AC344</f>
        <v>0</v>
      </c>
      <c r="AD478" s="143">
        <f>+AD426*I_VENDITE!AD344</f>
        <v>0</v>
      </c>
      <c r="AE478" s="143">
        <f>+AE426*I_VENDITE!AE344</f>
        <v>0</v>
      </c>
      <c r="AF478" s="143">
        <f>+AF426*I_VENDITE!AF344</f>
        <v>0</v>
      </c>
      <c r="AG478" s="143">
        <f>+AG426*I_VENDITE!AG344</f>
        <v>0</v>
      </c>
      <c r="AH478" s="143">
        <f>+AH426*I_VENDITE!AH344</f>
        <v>0</v>
      </c>
      <c r="AI478" s="143">
        <f>+AI426*I_VENDITE!AI344</f>
        <v>0</v>
      </c>
      <c r="AJ478" s="143">
        <f>+AJ426*I_VENDITE!AJ344</f>
        <v>0</v>
      </c>
      <c r="AK478" s="143">
        <f>+AK426*I_VENDITE!AK344</f>
        <v>0</v>
      </c>
      <c r="AL478" s="143">
        <f>+AL426*I_VENDITE!AL344</f>
        <v>0</v>
      </c>
      <c r="AM478" s="143">
        <f>+AM426*I_VENDITE!AM344</f>
        <v>0</v>
      </c>
    </row>
    <row r="479" spans="3:39" x14ac:dyDescent="0.25">
      <c r="C479" s="28" t="str">
        <f t="shared" si="127"/>
        <v>Farmaco 47</v>
      </c>
      <c r="D479" s="143">
        <f>+D427*I_VENDITE!D345</f>
        <v>0</v>
      </c>
      <c r="E479" s="143">
        <f>+E427*I_VENDITE!E345</f>
        <v>0</v>
      </c>
      <c r="F479" s="143">
        <f>+F427*I_VENDITE!F345</f>
        <v>0</v>
      </c>
      <c r="G479" s="143">
        <f>+G427*I_VENDITE!G345</f>
        <v>0</v>
      </c>
      <c r="H479" s="143">
        <f>+H427*I_VENDITE!H345</f>
        <v>0</v>
      </c>
      <c r="I479" s="143">
        <f>+I427*I_VENDITE!I345</f>
        <v>0</v>
      </c>
      <c r="J479" s="143">
        <f>+J427*I_VENDITE!J345</f>
        <v>0</v>
      </c>
      <c r="K479" s="143">
        <f>+K427*I_VENDITE!K345</f>
        <v>0</v>
      </c>
      <c r="L479" s="143">
        <f>+L427*I_VENDITE!L345</f>
        <v>0</v>
      </c>
      <c r="M479" s="143">
        <f>+M427*I_VENDITE!M345</f>
        <v>0</v>
      </c>
      <c r="N479" s="143">
        <f>+N427*I_VENDITE!N345</f>
        <v>0</v>
      </c>
      <c r="O479" s="143">
        <f>+O427*I_VENDITE!O345</f>
        <v>0</v>
      </c>
      <c r="P479" s="143">
        <f>+P427*I_VENDITE!P345</f>
        <v>0</v>
      </c>
      <c r="Q479" s="143">
        <f>+Q427*I_VENDITE!Q345</f>
        <v>0</v>
      </c>
      <c r="R479" s="143">
        <f>+R427*I_VENDITE!R345</f>
        <v>0</v>
      </c>
      <c r="S479" s="143">
        <f>+S427*I_VENDITE!S345</f>
        <v>0</v>
      </c>
      <c r="T479" s="143">
        <f>+T427*I_VENDITE!T345</f>
        <v>0</v>
      </c>
      <c r="U479" s="143">
        <f>+U427*I_VENDITE!U345</f>
        <v>0</v>
      </c>
      <c r="V479" s="143">
        <f>+V427*I_VENDITE!V345</f>
        <v>0</v>
      </c>
      <c r="W479" s="143">
        <f>+W427*I_VENDITE!W345</f>
        <v>0</v>
      </c>
      <c r="X479" s="143">
        <f>+X427*I_VENDITE!X345</f>
        <v>0</v>
      </c>
      <c r="Y479" s="143">
        <f>+Y427*I_VENDITE!Y345</f>
        <v>0</v>
      </c>
      <c r="Z479" s="143">
        <f>+Z427*I_VENDITE!Z345</f>
        <v>0</v>
      </c>
      <c r="AA479" s="143">
        <f>+AA427*I_VENDITE!AA345</f>
        <v>0</v>
      </c>
      <c r="AB479" s="143">
        <f>+AB427*I_VENDITE!AB345</f>
        <v>0</v>
      </c>
      <c r="AC479" s="143">
        <f>+AC427*I_VENDITE!AC345</f>
        <v>0</v>
      </c>
      <c r="AD479" s="143">
        <f>+AD427*I_VENDITE!AD345</f>
        <v>0</v>
      </c>
      <c r="AE479" s="143">
        <f>+AE427*I_VENDITE!AE345</f>
        <v>0</v>
      </c>
      <c r="AF479" s="143">
        <f>+AF427*I_VENDITE!AF345</f>
        <v>0</v>
      </c>
      <c r="AG479" s="143">
        <f>+AG427*I_VENDITE!AG345</f>
        <v>0</v>
      </c>
      <c r="AH479" s="143">
        <f>+AH427*I_VENDITE!AH345</f>
        <v>0</v>
      </c>
      <c r="AI479" s="143">
        <f>+AI427*I_VENDITE!AI345</f>
        <v>0</v>
      </c>
      <c r="AJ479" s="143">
        <f>+AJ427*I_VENDITE!AJ345</f>
        <v>0</v>
      </c>
      <c r="AK479" s="143">
        <f>+AK427*I_VENDITE!AK345</f>
        <v>0</v>
      </c>
      <c r="AL479" s="143">
        <f>+AL427*I_VENDITE!AL345</f>
        <v>0</v>
      </c>
      <c r="AM479" s="143">
        <f>+AM427*I_VENDITE!AM345</f>
        <v>0</v>
      </c>
    </row>
    <row r="480" spans="3:39" x14ac:dyDescent="0.25">
      <c r="C480" s="28" t="str">
        <f t="shared" si="127"/>
        <v>Farmaco 48</v>
      </c>
      <c r="D480" s="143">
        <f>+D428*I_VENDITE!D346</f>
        <v>0</v>
      </c>
      <c r="E480" s="143">
        <f>+E428*I_VENDITE!E346</f>
        <v>0</v>
      </c>
      <c r="F480" s="143">
        <f>+F428*I_VENDITE!F346</f>
        <v>0</v>
      </c>
      <c r="G480" s="143">
        <f>+G428*I_VENDITE!G346</f>
        <v>0</v>
      </c>
      <c r="H480" s="143">
        <f>+H428*I_VENDITE!H346</f>
        <v>0</v>
      </c>
      <c r="I480" s="143">
        <f>+I428*I_VENDITE!I346</f>
        <v>0</v>
      </c>
      <c r="J480" s="143">
        <f>+J428*I_VENDITE!J346</f>
        <v>0</v>
      </c>
      <c r="K480" s="143">
        <f>+K428*I_VENDITE!K346</f>
        <v>0</v>
      </c>
      <c r="L480" s="143">
        <f>+L428*I_VENDITE!L346</f>
        <v>0</v>
      </c>
      <c r="M480" s="143">
        <f>+M428*I_VENDITE!M346</f>
        <v>0</v>
      </c>
      <c r="N480" s="143">
        <f>+N428*I_VENDITE!N346</f>
        <v>0</v>
      </c>
      <c r="O480" s="143">
        <f>+O428*I_VENDITE!O346</f>
        <v>0</v>
      </c>
      <c r="P480" s="143">
        <f>+P428*I_VENDITE!P346</f>
        <v>0</v>
      </c>
      <c r="Q480" s="143">
        <f>+Q428*I_VENDITE!Q346</f>
        <v>0</v>
      </c>
      <c r="R480" s="143">
        <f>+R428*I_VENDITE!R346</f>
        <v>0</v>
      </c>
      <c r="S480" s="143">
        <f>+S428*I_VENDITE!S346</f>
        <v>0</v>
      </c>
      <c r="T480" s="143">
        <f>+T428*I_VENDITE!T346</f>
        <v>0</v>
      </c>
      <c r="U480" s="143">
        <f>+U428*I_VENDITE!U346</f>
        <v>0</v>
      </c>
      <c r="V480" s="143">
        <f>+V428*I_VENDITE!V346</f>
        <v>0</v>
      </c>
      <c r="W480" s="143">
        <f>+W428*I_VENDITE!W346</f>
        <v>0</v>
      </c>
      <c r="X480" s="143">
        <f>+X428*I_VENDITE!X346</f>
        <v>0</v>
      </c>
      <c r="Y480" s="143">
        <f>+Y428*I_VENDITE!Y346</f>
        <v>0</v>
      </c>
      <c r="Z480" s="143">
        <f>+Z428*I_VENDITE!Z346</f>
        <v>0</v>
      </c>
      <c r="AA480" s="143">
        <f>+AA428*I_VENDITE!AA346</f>
        <v>0</v>
      </c>
      <c r="AB480" s="143">
        <f>+AB428*I_VENDITE!AB346</f>
        <v>0</v>
      </c>
      <c r="AC480" s="143">
        <f>+AC428*I_VENDITE!AC346</f>
        <v>0</v>
      </c>
      <c r="AD480" s="143">
        <f>+AD428*I_VENDITE!AD346</f>
        <v>0</v>
      </c>
      <c r="AE480" s="143">
        <f>+AE428*I_VENDITE!AE346</f>
        <v>0</v>
      </c>
      <c r="AF480" s="143">
        <f>+AF428*I_VENDITE!AF346</f>
        <v>0</v>
      </c>
      <c r="AG480" s="143">
        <f>+AG428*I_VENDITE!AG346</f>
        <v>0</v>
      </c>
      <c r="AH480" s="143">
        <f>+AH428*I_VENDITE!AH346</f>
        <v>0</v>
      </c>
      <c r="AI480" s="143">
        <f>+AI428*I_VENDITE!AI346</f>
        <v>0</v>
      </c>
      <c r="AJ480" s="143">
        <f>+AJ428*I_VENDITE!AJ346</f>
        <v>0</v>
      </c>
      <c r="AK480" s="143">
        <f>+AK428*I_VENDITE!AK346</f>
        <v>0</v>
      </c>
      <c r="AL480" s="143">
        <f>+AL428*I_VENDITE!AL346</f>
        <v>0</v>
      </c>
      <c r="AM480" s="143">
        <f>+AM428*I_VENDITE!AM346</f>
        <v>0</v>
      </c>
    </row>
    <row r="481" spans="3:39" x14ac:dyDescent="0.25">
      <c r="C481" s="28" t="str">
        <f t="shared" si="127"/>
        <v>Farmaco 49</v>
      </c>
      <c r="D481" s="143">
        <f>+D429*I_VENDITE!D347</f>
        <v>0</v>
      </c>
      <c r="E481" s="143">
        <f>+E429*I_VENDITE!E347</f>
        <v>0</v>
      </c>
      <c r="F481" s="143">
        <f>+F429*I_VENDITE!F347</f>
        <v>0</v>
      </c>
      <c r="G481" s="143">
        <f>+G429*I_VENDITE!G347</f>
        <v>0</v>
      </c>
      <c r="H481" s="143">
        <f>+H429*I_VENDITE!H347</f>
        <v>0</v>
      </c>
      <c r="I481" s="143">
        <f>+I429*I_VENDITE!I347</f>
        <v>0</v>
      </c>
      <c r="J481" s="143">
        <f>+J429*I_VENDITE!J347</f>
        <v>0</v>
      </c>
      <c r="K481" s="143">
        <f>+K429*I_VENDITE!K347</f>
        <v>0</v>
      </c>
      <c r="L481" s="143">
        <f>+L429*I_VENDITE!L347</f>
        <v>0</v>
      </c>
      <c r="M481" s="143">
        <f>+M429*I_VENDITE!M347</f>
        <v>0</v>
      </c>
      <c r="N481" s="143">
        <f>+N429*I_VENDITE!N347</f>
        <v>0</v>
      </c>
      <c r="O481" s="143">
        <f>+O429*I_VENDITE!O347</f>
        <v>0</v>
      </c>
      <c r="P481" s="143">
        <f>+P429*I_VENDITE!P347</f>
        <v>0</v>
      </c>
      <c r="Q481" s="143">
        <f>+Q429*I_VENDITE!Q347</f>
        <v>0</v>
      </c>
      <c r="R481" s="143">
        <f>+R429*I_VENDITE!R347</f>
        <v>0</v>
      </c>
      <c r="S481" s="143">
        <f>+S429*I_VENDITE!S347</f>
        <v>0</v>
      </c>
      <c r="T481" s="143">
        <f>+T429*I_VENDITE!T347</f>
        <v>0</v>
      </c>
      <c r="U481" s="143">
        <f>+U429*I_VENDITE!U347</f>
        <v>0</v>
      </c>
      <c r="V481" s="143">
        <f>+V429*I_VENDITE!V347</f>
        <v>0</v>
      </c>
      <c r="W481" s="143">
        <f>+W429*I_VENDITE!W347</f>
        <v>0</v>
      </c>
      <c r="X481" s="143">
        <f>+X429*I_VENDITE!X347</f>
        <v>0</v>
      </c>
      <c r="Y481" s="143">
        <f>+Y429*I_VENDITE!Y347</f>
        <v>0</v>
      </c>
      <c r="Z481" s="143">
        <f>+Z429*I_VENDITE!Z347</f>
        <v>0</v>
      </c>
      <c r="AA481" s="143">
        <f>+AA429*I_VENDITE!AA347</f>
        <v>0</v>
      </c>
      <c r="AB481" s="143">
        <f>+AB429*I_VENDITE!AB347</f>
        <v>0</v>
      </c>
      <c r="AC481" s="143">
        <f>+AC429*I_VENDITE!AC347</f>
        <v>0</v>
      </c>
      <c r="AD481" s="143">
        <f>+AD429*I_VENDITE!AD347</f>
        <v>0</v>
      </c>
      <c r="AE481" s="143">
        <f>+AE429*I_VENDITE!AE347</f>
        <v>0</v>
      </c>
      <c r="AF481" s="143">
        <f>+AF429*I_VENDITE!AF347</f>
        <v>0</v>
      </c>
      <c r="AG481" s="143">
        <f>+AG429*I_VENDITE!AG347</f>
        <v>0</v>
      </c>
      <c r="AH481" s="143">
        <f>+AH429*I_VENDITE!AH347</f>
        <v>0</v>
      </c>
      <c r="AI481" s="143">
        <f>+AI429*I_VENDITE!AI347</f>
        <v>0</v>
      </c>
      <c r="AJ481" s="143">
        <f>+AJ429*I_VENDITE!AJ347</f>
        <v>0</v>
      </c>
      <c r="AK481" s="143">
        <f>+AK429*I_VENDITE!AK347</f>
        <v>0</v>
      </c>
      <c r="AL481" s="143">
        <f>+AL429*I_VENDITE!AL347</f>
        <v>0</v>
      </c>
      <c r="AM481" s="143">
        <f>+AM429*I_VENDITE!AM347</f>
        <v>0</v>
      </c>
    </row>
    <row r="482" spans="3:39" x14ac:dyDescent="0.25">
      <c r="C482" s="28" t="str">
        <f t="shared" si="127"/>
        <v>Farmaco 50</v>
      </c>
      <c r="D482" s="143">
        <f>+D430*I_VENDITE!D348</f>
        <v>0</v>
      </c>
      <c r="E482" s="143">
        <f>+E430*I_VENDITE!E348</f>
        <v>0</v>
      </c>
      <c r="F482" s="143">
        <f>+F430*I_VENDITE!F348</f>
        <v>0</v>
      </c>
      <c r="G482" s="143">
        <f>+G430*I_VENDITE!G348</f>
        <v>0</v>
      </c>
      <c r="H482" s="143">
        <f>+H430*I_VENDITE!H348</f>
        <v>0</v>
      </c>
      <c r="I482" s="143">
        <f>+I430*I_VENDITE!I348</f>
        <v>0</v>
      </c>
      <c r="J482" s="143">
        <f>+J430*I_VENDITE!J348</f>
        <v>0</v>
      </c>
      <c r="K482" s="143">
        <f>+K430*I_VENDITE!K348</f>
        <v>0</v>
      </c>
      <c r="L482" s="143">
        <f>+L430*I_VENDITE!L348</f>
        <v>0</v>
      </c>
      <c r="M482" s="143">
        <f>+M430*I_VENDITE!M348</f>
        <v>0</v>
      </c>
      <c r="N482" s="143">
        <f>+N430*I_VENDITE!N348</f>
        <v>0</v>
      </c>
      <c r="O482" s="143">
        <f>+O430*I_VENDITE!O348</f>
        <v>0</v>
      </c>
      <c r="P482" s="143">
        <f>+P430*I_VENDITE!P348</f>
        <v>0</v>
      </c>
      <c r="Q482" s="143">
        <f>+Q430*I_VENDITE!Q348</f>
        <v>0</v>
      </c>
      <c r="R482" s="143">
        <f>+R430*I_VENDITE!R348</f>
        <v>0</v>
      </c>
      <c r="S482" s="143">
        <f>+S430*I_VENDITE!S348</f>
        <v>0</v>
      </c>
      <c r="T482" s="143">
        <f>+T430*I_VENDITE!T348</f>
        <v>0</v>
      </c>
      <c r="U482" s="143">
        <f>+U430*I_VENDITE!U348</f>
        <v>0</v>
      </c>
      <c r="V482" s="143">
        <f>+V430*I_VENDITE!V348</f>
        <v>0</v>
      </c>
      <c r="W482" s="143">
        <f>+W430*I_VENDITE!W348</f>
        <v>0</v>
      </c>
      <c r="X482" s="143">
        <f>+X430*I_VENDITE!X348</f>
        <v>0</v>
      </c>
      <c r="Y482" s="143">
        <f>+Y430*I_VENDITE!Y348</f>
        <v>0</v>
      </c>
      <c r="Z482" s="143">
        <f>+Z430*I_VENDITE!Z348</f>
        <v>0</v>
      </c>
      <c r="AA482" s="143">
        <f>+AA430*I_VENDITE!AA348</f>
        <v>0</v>
      </c>
      <c r="AB482" s="143">
        <f>+AB430*I_VENDITE!AB348</f>
        <v>0</v>
      </c>
      <c r="AC482" s="143">
        <f>+AC430*I_VENDITE!AC348</f>
        <v>0</v>
      </c>
      <c r="AD482" s="143">
        <f>+AD430*I_VENDITE!AD348</f>
        <v>0</v>
      </c>
      <c r="AE482" s="143">
        <f>+AE430*I_VENDITE!AE348</f>
        <v>0</v>
      </c>
      <c r="AF482" s="143">
        <f>+AF430*I_VENDITE!AF348</f>
        <v>0</v>
      </c>
      <c r="AG482" s="143">
        <f>+AG430*I_VENDITE!AG348</f>
        <v>0</v>
      </c>
      <c r="AH482" s="143">
        <f>+AH430*I_VENDITE!AH348</f>
        <v>0</v>
      </c>
      <c r="AI482" s="143">
        <f>+AI430*I_VENDITE!AI348</f>
        <v>0</v>
      </c>
      <c r="AJ482" s="143">
        <f>+AJ430*I_VENDITE!AJ348</f>
        <v>0</v>
      </c>
      <c r="AK482" s="143">
        <f>+AK430*I_VENDITE!AK348</f>
        <v>0</v>
      </c>
      <c r="AL482" s="143">
        <f>+AL430*I_VENDITE!AL348</f>
        <v>0</v>
      </c>
      <c r="AM482" s="143">
        <f>+AM430*I_VENDITE!AM348</f>
        <v>0</v>
      </c>
    </row>
    <row r="483" spans="3:39" x14ac:dyDescent="0.25">
      <c r="C483" s="27" t="s">
        <v>175</v>
      </c>
      <c r="D483" s="143">
        <f>SUM(D433:D482)</f>
        <v>0</v>
      </c>
      <c r="E483" s="143">
        <f t="shared" ref="E483:AM483" si="128">SUM(E433:E482)</f>
        <v>0</v>
      </c>
      <c r="F483" s="143">
        <f t="shared" si="128"/>
        <v>0</v>
      </c>
      <c r="G483" s="143">
        <f t="shared" si="128"/>
        <v>0</v>
      </c>
      <c r="H483" s="143">
        <f t="shared" si="128"/>
        <v>0</v>
      </c>
      <c r="I483" s="143">
        <f t="shared" si="128"/>
        <v>0</v>
      </c>
      <c r="J483" s="143">
        <f t="shared" si="128"/>
        <v>0</v>
      </c>
      <c r="K483" s="143">
        <f t="shared" si="128"/>
        <v>0</v>
      </c>
      <c r="L483" s="143">
        <f t="shared" si="128"/>
        <v>0</v>
      </c>
      <c r="M483" s="143">
        <f t="shared" si="128"/>
        <v>0</v>
      </c>
      <c r="N483" s="143">
        <f t="shared" si="128"/>
        <v>0</v>
      </c>
      <c r="O483" s="143">
        <f t="shared" si="128"/>
        <v>0</v>
      </c>
      <c r="P483" s="143">
        <f t="shared" si="128"/>
        <v>0</v>
      </c>
      <c r="Q483" s="143">
        <f t="shared" si="128"/>
        <v>0</v>
      </c>
      <c r="R483" s="143">
        <f t="shared" si="128"/>
        <v>0</v>
      </c>
      <c r="S483" s="143">
        <f t="shared" si="128"/>
        <v>0</v>
      </c>
      <c r="T483" s="143">
        <f t="shared" si="128"/>
        <v>0</v>
      </c>
      <c r="U483" s="143">
        <f t="shared" si="128"/>
        <v>0</v>
      </c>
      <c r="V483" s="143">
        <f t="shared" si="128"/>
        <v>0</v>
      </c>
      <c r="W483" s="143">
        <f t="shared" si="128"/>
        <v>0</v>
      </c>
      <c r="X483" s="143">
        <f t="shared" si="128"/>
        <v>0</v>
      </c>
      <c r="Y483" s="143">
        <f t="shared" si="128"/>
        <v>0</v>
      </c>
      <c r="Z483" s="143">
        <f t="shared" si="128"/>
        <v>0</v>
      </c>
      <c r="AA483" s="143">
        <f t="shared" si="128"/>
        <v>0</v>
      </c>
      <c r="AB483" s="143">
        <f t="shared" si="128"/>
        <v>0</v>
      </c>
      <c r="AC483" s="143">
        <f t="shared" si="128"/>
        <v>0</v>
      </c>
      <c r="AD483" s="143">
        <f t="shared" si="128"/>
        <v>0</v>
      </c>
      <c r="AE483" s="143">
        <f t="shared" si="128"/>
        <v>0</v>
      </c>
      <c r="AF483" s="143">
        <f t="shared" si="128"/>
        <v>0</v>
      </c>
      <c r="AG483" s="143">
        <f t="shared" si="128"/>
        <v>0</v>
      </c>
      <c r="AH483" s="143">
        <f t="shared" si="128"/>
        <v>0</v>
      </c>
      <c r="AI483" s="143">
        <f t="shared" si="128"/>
        <v>0</v>
      </c>
      <c r="AJ483" s="143">
        <f t="shared" si="128"/>
        <v>0</v>
      </c>
      <c r="AK483" s="143">
        <f t="shared" si="128"/>
        <v>0</v>
      </c>
      <c r="AL483" s="143">
        <f t="shared" si="128"/>
        <v>0</v>
      </c>
      <c r="AM483" s="143">
        <f t="shared" si="128"/>
        <v>0</v>
      </c>
    </row>
  </sheetData>
  <mergeCells count="2">
    <mergeCell ref="A1:B5"/>
    <mergeCell ref="A243:B247"/>
  </mergeCells>
  <hyperlinks>
    <hyperlink ref="C1" location="CRUSCOTTO!A1" display="RITORNA AL CRUSCOTTO" xr:uid="{83502A51-F219-4895-869F-129404800CB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B91C-F3C8-405F-B527-F1167152CF1C}">
  <sheetPr>
    <tabColor rgb="FFFFFF00"/>
  </sheetPr>
  <dimension ref="A1:AL91"/>
  <sheetViews>
    <sheetView showGridLines="0" topLeftCell="A67" workbookViewId="0">
      <selection activeCell="D20" sqref="D20"/>
    </sheetView>
  </sheetViews>
  <sheetFormatPr defaultRowHeight="15" x14ac:dyDescent="0.25"/>
  <cols>
    <col min="2" max="2" width="45" customWidth="1"/>
    <col min="3" max="3" width="14.85546875" customWidth="1"/>
    <col min="4" max="4" width="11.28515625" customWidth="1"/>
    <col min="5" max="13" width="10.28515625" bestFit="1" customWidth="1"/>
    <col min="14" max="14" width="11" bestFit="1" customWidth="1"/>
    <col min="15" max="21" width="10.140625" bestFit="1" customWidth="1"/>
    <col min="22" max="22" width="11" bestFit="1" customWidth="1"/>
    <col min="23" max="25" width="10.140625" bestFit="1" customWidth="1"/>
    <col min="26" max="26" width="11" bestFit="1" customWidth="1"/>
    <col min="27" max="27" width="13.5703125" customWidth="1"/>
    <col min="28" max="33" width="10.140625" bestFit="1" customWidth="1"/>
    <col min="34" max="34" width="11" bestFit="1" customWidth="1"/>
    <col min="35" max="37" width="10.140625" bestFit="1" customWidth="1"/>
    <col min="38" max="38" width="11" bestFit="1" customWidth="1"/>
  </cols>
  <sheetData>
    <row r="1" spans="1:11" x14ac:dyDescent="0.25">
      <c r="A1">
        <v>12</v>
      </c>
      <c r="B1" s="182" t="s">
        <v>264</v>
      </c>
      <c r="C1" s="182"/>
      <c r="D1" s="182"/>
      <c r="E1" s="182"/>
      <c r="F1" s="182"/>
      <c r="H1" s="91" t="s">
        <v>479</v>
      </c>
      <c r="J1" s="40" t="s">
        <v>359</v>
      </c>
      <c r="K1" s="70" t="s">
        <v>426</v>
      </c>
    </row>
    <row r="2" spans="1:11" x14ac:dyDescent="0.25">
      <c r="A2">
        <v>13</v>
      </c>
      <c r="B2" s="183"/>
      <c r="C2" s="183"/>
      <c r="D2" s="183"/>
      <c r="E2" s="183"/>
      <c r="F2" s="183"/>
    </row>
    <row r="3" spans="1:11" x14ac:dyDescent="0.25">
      <c r="A3">
        <v>14</v>
      </c>
      <c r="B3" s="40" t="s">
        <v>203</v>
      </c>
      <c r="C3" s="40">
        <v>1</v>
      </c>
      <c r="D3" s="40"/>
      <c r="E3" s="40"/>
      <c r="F3" s="40"/>
    </row>
    <row r="4" spans="1:11" x14ac:dyDescent="0.25">
      <c r="B4" s="40" t="s">
        <v>204</v>
      </c>
      <c r="C4" s="41">
        <v>2200</v>
      </c>
      <c r="D4" s="40"/>
      <c r="E4" s="40"/>
      <c r="F4" s="40"/>
    </row>
    <row r="5" spans="1:11" x14ac:dyDescent="0.25">
      <c r="B5" s="40" t="s">
        <v>205</v>
      </c>
      <c r="C5" s="42">
        <v>0.08</v>
      </c>
      <c r="D5" s="40"/>
      <c r="E5" s="40"/>
      <c r="F5" s="40"/>
    </row>
    <row r="6" spans="1:11" x14ac:dyDescent="0.25">
      <c r="B6" s="40" t="s">
        <v>206</v>
      </c>
      <c r="C6" s="42">
        <v>7.0000000000000007E-2</v>
      </c>
      <c r="D6" s="40"/>
      <c r="E6" s="40"/>
      <c r="F6" s="40"/>
    </row>
    <row r="7" spans="1:11" x14ac:dyDescent="0.25">
      <c r="B7" s="40" t="s">
        <v>213</v>
      </c>
      <c r="C7" s="42">
        <v>0.03</v>
      </c>
      <c r="D7" s="40"/>
      <c r="E7" s="40"/>
      <c r="F7" s="40"/>
    </row>
    <row r="8" spans="1:11" x14ac:dyDescent="0.25">
      <c r="B8" s="40" t="s">
        <v>214</v>
      </c>
      <c r="C8" s="42">
        <v>0.06</v>
      </c>
      <c r="D8" s="40"/>
      <c r="E8" s="43"/>
      <c r="F8" s="43"/>
    </row>
    <row r="9" spans="1:11" x14ac:dyDescent="0.25">
      <c r="B9" s="40"/>
      <c r="C9" s="40" t="s">
        <v>254</v>
      </c>
      <c r="D9" s="42" t="s">
        <v>255</v>
      </c>
      <c r="E9" s="47" t="s">
        <v>256</v>
      </c>
      <c r="F9" s="48"/>
    </row>
    <row r="10" spans="1:11" x14ac:dyDescent="0.25">
      <c r="B10" s="40" t="s">
        <v>215</v>
      </c>
      <c r="C10" s="42">
        <f>+'AL. MARGINALI'!H23</f>
        <v>0.26051948051948054</v>
      </c>
      <c r="D10" s="47">
        <f>+'AL. MARGINALI'!H33</f>
        <v>0.26170245595988167</v>
      </c>
      <c r="E10" s="48">
        <f>+'AL. MARGINALI'!H43</f>
        <v>0.26317074847513039</v>
      </c>
      <c r="F10" s="43"/>
    </row>
    <row r="11" spans="1:11" x14ac:dyDescent="0.25">
      <c r="B11" s="40"/>
      <c r="C11" s="40"/>
      <c r="D11" s="40"/>
      <c r="E11" s="43"/>
      <c r="F11" s="43"/>
    </row>
    <row r="12" spans="1:11" x14ac:dyDescent="0.25">
      <c r="B12" s="40"/>
      <c r="C12" s="40"/>
      <c r="D12" s="40"/>
      <c r="E12" s="43" t="s">
        <v>210</v>
      </c>
      <c r="F12" s="43" t="s">
        <v>209</v>
      </c>
    </row>
    <row r="13" spans="1:11" x14ac:dyDescent="0.25">
      <c r="B13" s="40" t="s">
        <v>207</v>
      </c>
      <c r="C13" s="40">
        <v>14</v>
      </c>
      <c r="D13" s="40"/>
      <c r="E13" s="43" t="s">
        <v>233</v>
      </c>
      <c r="F13" s="43" t="s">
        <v>229</v>
      </c>
    </row>
    <row r="14" spans="1:11" x14ac:dyDescent="0.25">
      <c r="B14" s="40"/>
      <c r="C14" s="40"/>
      <c r="D14" s="40"/>
      <c r="E14" s="40"/>
      <c r="F14" s="40"/>
    </row>
    <row r="15" spans="1:11" x14ac:dyDescent="0.25">
      <c r="B15" s="40" t="s">
        <v>208</v>
      </c>
      <c r="C15" s="42">
        <v>0.01</v>
      </c>
      <c r="D15" s="40"/>
      <c r="E15" s="40"/>
      <c r="F15" s="40"/>
    </row>
    <row r="17" spans="2:38" s="27" customFormat="1" x14ac:dyDescent="0.25">
      <c r="B17" s="40" t="s">
        <v>216</v>
      </c>
      <c r="C17" s="49">
        <f>+SPm!E3</f>
        <v>43861</v>
      </c>
      <c r="D17" s="49">
        <f>+SPm!F3</f>
        <v>43890</v>
      </c>
      <c r="E17" s="49">
        <f>+SPm!G3</f>
        <v>43921</v>
      </c>
      <c r="F17" s="49">
        <f>+SPm!H3</f>
        <v>43951</v>
      </c>
      <c r="G17" s="49">
        <f>+SPm!I3</f>
        <v>43982</v>
      </c>
      <c r="H17" s="49">
        <f>+SPm!J3</f>
        <v>44012</v>
      </c>
      <c r="I17" s="49">
        <f>+SPm!K3</f>
        <v>44043</v>
      </c>
      <c r="J17" s="49">
        <f>+SPm!L3</f>
        <v>44074</v>
      </c>
      <c r="K17" s="49">
        <f>+SPm!M3</f>
        <v>44104</v>
      </c>
      <c r="L17" s="49">
        <f>+SPm!N3</f>
        <v>44135</v>
      </c>
      <c r="M17" s="49">
        <f>+SPm!O3</f>
        <v>44165</v>
      </c>
      <c r="N17" s="49">
        <f>+SPm!P3</f>
        <v>44196</v>
      </c>
      <c r="O17" s="49">
        <f>+SPm!Q3</f>
        <v>44227</v>
      </c>
      <c r="P17" s="49">
        <f>+SPm!R3</f>
        <v>44255</v>
      </c>
      <c r="Q17" s="49">
        <f>+SPm!S3</f>
        <v>44286</v>
      </c>
      <c r="R17" s="49">
        <f>+SPm!T3</f>
        <v>44316</v>
      </c>
      <c r="S17" s="49">
        <f>+SPm!U3</f>
        <v>44347</v>
      </c>
      <c r="T17" s="49">
        <f>+SPm!V3</f>
        <v>44377</v>
      </c>
      <c r="U17" s="49">
        <f>+SPm!W3</f>
        <v>44408</v>
      </c>
      <c r="V17" s="49">
        <f>+SPm!X3</f>
        <v>44439</v>
      </c>
      <c r="W17" s="49">
        <f>+SPm!Y3</f>
        <v>44469</v>
      </c>
      <c r="X17" s="49">
        <f>+SPm!Z3</f>
        <v>44500</v>
      </c>
      <c r="Y17" s="49">
        <f>+SPm!AA3</f>
        <v>44530</v>
      </c>
      <c r="Z17" s="49">
        <f>+SPm!AB3</f>
        <v>44561</v>
      </c>
      <c r="AA17" s="49">
        <f>+SPm!AC3</f>
        <v>44592</v>
      </c>
      <c r="AB17" s="49">
        <f>+SPm!AD3</f>
        <v>44620</v>
      </c>
      <c r="AC17" s="49">
        <f>+SPm!AE3</f>
        <v>44651</v>
      </c>
      <c r="AD17" s="49">
        <f>+SPm!AF3</f>
        <v>44681</v>
      </c>
      <c r="AE17" s="49">
        <f>+SPm!AG3</f>
        <v>44712</v>
      </c>
      <c r="AF17" s="49">
        <f>+SPm!AH3</f>
        <v>44742</v>
      </c>
      <c r="AG17" s="49">
        <f>+SPm!AI3</f>
        <v>44773</v>
      </c>
      <c r="AH17" s="49">
        <f>+SPm!AJ3</f>
        <v>44804</v>
      </c>
      <c r="AI17" s="49">
        <f>+SPm!AK3</f>
        <v>44834</v>
      </c>
      <c r="AJ17" s="49">
        <f>+SPm!AL3</f>
        <v>44865</v>
      </c>
      <c r="AK17" s="49">
        <f>+SPm!AM3</f>
        <v>44895</v>
      </c>
      <c r="AL17" s="49">
        <f>+SPm!AN3</f>
        <v>44926</v>
      </c>
    </row>
    <row r="18" spans="2:38" x14ac:dyDescent="0.25">
      <c r="B18" s="40" t="s">
        <v>217</v>
      </c>
      <c r="C18" s="40">
        <v>2</v>
      </c>
      <c r="D18" s="40">
        <v>2</v>
      </c>
      <c r="E18" s="40">
        <v>2</v>
      </c>
      <c r="F18" s="40">
        <v>2</v>
      </c>
      <c r="G18" s="40">
        <v>2</v>
      </c>
      <c r="H18" s="40">
        <v>2</v>
      </c>
      <c r="I18" s="40">
        <v>2</v>
      </c>
      <c r="J18" s="40">
        <v>2</v>
      </c>
      <c r="K18" s="40">
        <v>2</v>
      </c>
      <c r="L18" s="40">
        <v>2</v>
      </c>
      <c r="M18" s="40">
        <v>2</v>
      </c>
      <c r="N18" s="40">
        <v>2</v>
      </c>
      <c r="O18" s="40">
        <v>3</v>
      </c>
      <c r="P18" s="40">
        <v>3</v>
      </c>
      <c r="Q18" s="40">
        <v>3</v>
      </c>
      <c r="R18" s="40">
        <v>3</v>
      </c>
      <c r="S18" s="40">
        <v>3</v>
      </c>
      <c r="T18" s="40">
        <v>3</v>
      </c>
      <c r="U18" s="40">
        <v>3</v>
      </c>
      <c r="V18" s="40">
        <v>3</v>
      </c>
      <c r="W18" s="40">
        <v>3</v>
      </c>
      <c r="X18" s="40">
        <v>3</v>
      </c>
      <c r="Y18" s="40">
        <v>3</v>
      </c>
      <c r="Z18" s="40">
        <v>3</v>
      </c>
      <c r="AA18" s="40">
        <v>4</v>
      </c>
      <c r="AB18" s="40">
        <v>4</v>
      </c>
      <c r="AC18" s="40">
        <v>4</v>
      </c>
      <c r="AD18" s="40">
        <v>4</v>
      </c>
      <c r="AE18" s="40">
        <v>4</v>
      </c>
      <c r="AF18" s="40">
        <v>4</v>
      </c>
      <c r="AG18" s="40">
        <v>4</v>
      </c>
      <c r="AH18" s="40">
        <v>4</v>
      </c>
      <c r="AI18" s="40">
        <v>4</v>
      </c>
      <c r="AJ18" s="40">
        <v>4</v>
      </c>
      <c r="AK18" s="40">
        <v>4</v>
      </c>
      <c r="AL18" s="40">
        <v>4</v>
      </c>
    </row>
    <row r="20" spans="2:38" x14ac:dyDescent="0.25"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</row>
    <row r="21" spans="2:38" s="27" customFormat="1" x14ac:dyDescent="0.25">
      <c r="B21" s="27" t="s">
        <v>218</v>
      </c>
      <c r="C21" s="31">
        <f>+C17</f>
        <v>43861</v>
      </c>
      <c r="D21" s="31">
        <f t="shared" ref="D21:AL21" si="0">+D17</f>
        <v>43890</v>
      </c>
      <c r="E21" s="31">
        <f t="shared" si="0"/>
        <v>43921</v>
      </c>
      <c r="F21" s="31">
        <f t="shared" si="0"/>
        <v>43951</v>
      </c>
      <c r="G21" s="31">
        <f t="shared" si="0"/>
        <v>43982</v>
      </c>
      <c r="H21" s="31">
        <f t="shared" si="0"/>
        <v>44012</v>
      </c>
      <c r="I21" s="31">
        <f t="shared" si="0"/>
        <v>44043</v>
      </c>
      <c r="J21" s="31">
        <f t="shared" si="0"/>
        <v>44074</v>
      </c>
      <c r="K21" s="31">
        <f t="shared" si="0"/>
        <v>44104</v>
      </c>
      <c r="L21" s="31">
        <f t="shared" si="0"/>
        <v>44135</v>
      </c>
      <c r="M21" s="31">
        <f t="shared" si="0"/>
        <v>44165</v>
      </c>
      <c r="N21" s="31">
        <f t="shared" si="0"/>
        <v>44196</v>
      </c>
      <c r="O21" s="31">
        <f t="shared" si="0"/>
        <v>44227</v>
      </c>
      <c r="P21" s="31">
        <f t="shared" si="0"/>
        <v>44255</v>
      </c>
      <c r="Q21" s="31">
        <f t="shared" si="0"/>
        <v>44286</v>
      </c>
      <c r="R21" s="31">
        <f t="shared" si="0"/>
        <v>44316</v>
      </c>
      <c r="S21" s="31">
        <f t="shared" si="0"/>
        <v>44347</v>
      </c>
      <c r="T21" s="31">
        <f t="shared" si="0"/>
        <v>44377</v>
      </c>
      <c r="U21" s="31">
        <f t="shared" si="0"/>
        <v>44408</v>
      </c>
      <c r="V21" s="31">
        <f t="shared" si="0"/>
        <v>44439</v>
      </c>
      <c r="W21" s="31">
        <f t="shared" si="0"/>
        <v>44469</v>
      </c>
      <c r="X21" s="31">
        <f t="shared" si="0"/>
        <v>44500</v>
      </c>
      <c r="Y21" s="31">
        <f t="shared" si="0"/>
        <v>44530</v>
      </c>
      <c r="Z21" s="31">
        <f t="shared" si="0"/>
        <v>44561</v>
      </c>
      <c r="AA21" s="31">
        <f t="shared" si="0"/>
        <v>44592</v>
      </c>
      <c r="AB21" s="31">
        <f t="shared" si="0"/>
        <v>44620</v>
      </c>
      <c r="AC21" s="31">
        <f t="shared" si="0"/>
        <v>44651</v>
      </c>
      <c r="AD21" s="31">
        <f t="shared" si="0"/>
        <v>44681</v>
      </c>
      <c r="AE21" s="31">
        <f t="shared" si="0"/>
        <v>44712</v>
      </c>
      <c r="AF21" s="31">
        <f t="shared" si="0"/>
        <v>44742</v>
      </c>
      <c r="AG21" s="31">
        <f t="shared" si="0"/>
        <v>44773</v>
      </c>
      <c r="AH21" s="31">
        <f t="shared" si="0"/>
        <v>44804</v>
      </c>
      <c r="AI21" s="31">
        <f t="shared" si="0"/>
        <v>44834</v>
      </c>
      <c r="AJ21" s="31">
        <f t="shared" si="0"/>
        <v>44865</v>
      </c>
      <c r="AK21" s="31">
        <f t="shared" si="0"/>
        <v>44895</v>
      </c>
      <c r="AL21" s="31">
        <f t="shared" si="0"/>
        <v>44926</v>
      </c>
    </row>
    <row r="22" spans="2:38" x14ac:dyDescent="0.25">
      <c r="B22" t="s">
        <v>219</v>
      </c>
      <c r="C22" s="71">
        <f>$C$4+(($C$13-12)*$C$4)/12</f>
        <v>2566.6666666666665</v>
      </c>
      <c r="D22" s="71">
        <f t="shared" ref="D22:N22" si="1">$C$4+(($C$13-12)*$C$4)/12</f>
        <v>2566.6666666666665</v>
      </c>
      <c r="E22" s="71">
        <f t="shared" si="1"/>
        <v>2566.6666666666665</v>
      </c>
      <c r="F22" s="71">
        <f t="shared" si="1"/>
        <v>2566.6666666666665</v>
      </c>
      <c r="G22" s="71">
        <f t="shared" si="1"/>
        <v>2566.6666666666665</v>
      </c>
      <c r="H22" s="71">
        <f t="shared" si="1"/>
        <v>2566.6666666666665</v>
      </c>
      <c r="I22" s="71">
        <f t="shared" si="1"/>
        <v>2566.6666666666665</v>
      </c>
      <c r="J22" s="71">
        <f t="shared" si="1"/>
        <v>2566.6666666666665</v>
      </c>
      <c r="K22" s="71">
        <f t="shared" si="1"/>
        <v>2566.6666666666665</v>
      </c>
      <c r="L22" s="71">
        <f t="shared" si="1"/>
        <v>2566.6666666666665</v>
      </c>
      <c r="M22" s="71">
        <f t="shared" si="1"/>
        <v>2566.6666666666665</v>
      </c>
      <c r="N22" s="71">
        <f t="shared" si="1"/>
        <v>2566.6666666666665</v>
      </c>
      <c r="O22" s="71">
        <f>($C$4+(($C$13-12)*$C$4)/12)*(1+$C$15)^O20</f>
        <v>2592.333333333333</v>
      </c>
      <c r="P22" s="71">
        <f t="shared" ref="P22:AL22" si="2">($C$4+(($C$13-12)*$C$4)/12)*(1+$C$15)^P20</f>
        <v>2592.333333333333</v>
      </c>
      <c r="Q22" s="71">
        <f t="shared" si="2"/>
        <v>2592.333333333333</v>
      </c>
      <c r="R22" s="71">
        <f t="shared" si="2"/>
        <v>2592.333333333333</v>
      </c>
      <c r="S22" s="71">
        <f t="shared" si="2"/>
        <v>2592.333333333333</v>
      </c>
      <c r="T22" s="71">
        <f t="shared" si="2"/>
        <v>2592.333333333333</v>
      </c>
      <c r="U22" s="71">
        <f t="shared" si="2"/>
        <v>2592.333333333333</v>
      </c>
      <c r="V22" s="71">
        <f t="shared" si="2"/>
        <v>2592.333333333333</v>
      </c>
      <c r="W22" s="71">
        <f t="shared" si="2"/>
        <v>2592.333333333333</v>
      </c>
      <c r="X22" s="71">
        <f t="shared" si="2"/>
        <v>2592.333333333333</v>
      </c>
      <c r="Y22" s="71">
        <f t="shared" si="2"/>
        <v>2592.333333333333</v>
      </c>
      <c r="Z22" s="71">
        <f t="shared" si="2"/>
        <v>2592.333333333333</v>
      </c>
      <c r="AA22" s="71">
        <f t="shared" si="2"/>
        <v>2618.2566666666667</v>
      </c>
      <c r="AB22" s="71">
        <f t="shared" si="2"/>
        <v>2618.2566666666667</v>
      </c>
      <c r="AC22" s="71">
        <f t="shared" si="2"/>
        <v>2618.2566666666667</v>
      </c>
      <c r="AD22" s="71">
        <f t="shared" si="2"/>
        <v>2618.2566666666667</v>
      </c>
      <c r="AE22" s="71">
        <f t="shared" si="2"/>
        <v>2618.2566666666667</v>
      </c>
      <c r="AF22" s="71">
        <f t="shared" si="2"/>
        <v>2618.2566666666667</v>
      </c>
      <c r="AG22" s="71">
        <f t="shared" si="2"/>
        <v>2618.2566666666667</v>
      </c>
      <c r="AH22" s="71">
        <f t="shared" si="2"/>
        <v>2618.2566666666667</v>
      </c>
      <c r="AI22" s="71">
        <f t="shared" si="2"/>
        <v>2618.2566666666667</v>
      </c>
      <c r="AJ22" s="71">
        <f t="shared" si="2"/>
        <v>2618.2566666666667</v>
      </c>
      <c r="AK22" s="71">
        <f t="shared" si="2"/>
        <v>2618.2566666666667</v>
      </c>
      <c r="AL22" s="71">
        <f t="shared" si="2"/>
        <v>2618.2566666666667</v>
      </c>
    </row>
    <row r="23" spans="2:38" x14ac:dyDescent="0.25">
      <c r="B23" t="s">
        <v>220</v>
      </c>
      <c r="C23" s="71">
        <f>+C22*$C5</f>
        <v>205.33333333333331</v>
      </c>
      <c r="D23" s="71">
        <f t="shared" ref="D23:AL23" si="3">+D22*$C5</f>
        <v>205.33333333333331</v>
      </c>
      <c r="E23" s="71">
        <f t="shared" si="3"/>
        <v>205.33333333333331</v>
      </c>
      <c r="F23" s="71">
        <f t="shared" si="3"/>
        <v>205.33333333333331</v>
      </c>
      <c r="G23" s="71">
        <f t="shared" si="3"/>
        <v>205.33333333333331</v>
      </c>
      <c r="H23" s="71">
        <f t="shared" si="3"/>
        <v>205.33333333333331</v>
      </c>
      <c r="I23" s="71">
        <f t="shared" si="3"/>
        <v>205.33333333333331</v>
      </c>
      <c r="J23" s="71">
        <f t="shared" si="3"/>
        <v>205.33333333333331</v>
      </c>
      <c r="K23" s="71">
        <f t="shared" si="3"/>
        <v>205.33333333333331</v>
      </c>
      <c r="L23" s="71">
        <f t="shared" si="3"/>
        <v>205.33333333333331</v>
      </c>
      <c r="M23" s="71">
        <f t="shared" si="3"/>
        <v>205.33333333333331</v>
      </c>
      <c r="N23" s="71">
        <f t="shared" si="3"/>
        <v>205.33333333333331</v>
      </c>
      <c r="O23" s="71">
        <f t="shared" si="3"/>
        <v>207.38666666666666</v>
      </c>
      <c r="P23" s="71">
        <f t="shared" si="3"/>
        <v>207.38666666666666</v>
      </c>
      <c r="Q23" s="71">
        <f t="shared" si="3"/>
        <v>207.38666666666666</v>
      </c>
      <c r="R23" s="71">
        <f t="shared" si="3"/>
        <v>207.38666666666666</v>
      </c>
      <c r="S23" s="71">
        <f t="shared" si="3"/>
        <v>207.38666666666666</v>
      </c>
      <c r="T23" s="71">
        <f t="shared" si="3"/>
        <v>207.38666666666666</v>
      </c>
      <c r="U23" s="71">
        <f t="shared" si="3"/>
        <v>207.38666666666666</v>
      </c>
      <c r="V23" s="71">
        <f t="shared" si="3"/>
        <v>207.38666666666666</v>
      </c>
      <c r="W23" s="71">
        <f t="shared" si="3"/>
        <v>207.38666666666666</v>
      </c>
      <c r="X23" s="71">
        <f t="shared" si="3"/>
        <v>207.38666666666666</v>
      </c>
      <c r="Y23" s="71">
        <f t="shared" si="3"/>
        <v>207.38666666666666</v>
      </c>
      <c r="Z23" s="71">
        <f t="shared" si="3"/>
        <v>207.38666666666666</v>
      </c>
      <c r="AA23" s="71">
        <f t="shared" si="3"/>
        <v>209.46053333333333</v>
      </c>
      <c r="AB23" s="71">
        <f t="shared" si="3"/>
        <v>209.46053333333333</v>
      </c>
      <c r="AC23" s="71">
        <f t="shared" si="3"/>
        <v>209.46053333333333</v>
      </c>
      <c r="AD23" s="71">
        <f t="shared" si="3"/>
        <v>209.46053333333333</v>
      </c>
      <c r="AE23" s="71">
        <f t="shared" si="3"/>
        <v>209.46053333333333</v>
      </c>
      <c r="AF23" s="71">
        <f t="shared" si="3"/>
        <v>209.46053333333333</v>
      </c>
      <c r="AG23" s="71">
        <f t="shared" si="3"/>
        <v>209.46053333333333</v>
      </c>
      <c r="AH23" s="71">
        <f t="shared" si="3"/>
        <v>209.46053333333333</v>
      </c>
      <c r="AI23" s="71">
        <f t="shared" si="3"/>
        <v>209.46053333333333</v>
      </c>
      <c r="AJ23" s="71">
        <f t="shared" si="3"/>
        <v>209.46053333333333</v>
      </c>
      <c r="AK23" s="71">
        <f t="shared" si="3"/>
        <v>209.46053333333333</v>
      </c>
      <c r="AL23" s="71">
        <f t="shared" si="3"/>
        <v>209.46053333333333</v>
      </c>
    </row>
    <row r="24" spans="2:38" x14ac:dyDescent="0.25">
      <c r="B24" t="s">
        <v>221</v>
      </c>
      <c r="C24" s="71">
        <f>+C22*$C6</f>
        <v>179.66666666666669</v>
      </c>
      <c r="D24" s="71">
        <f t="shared" ref="D24:AL24" si="4">+D22*$C6</f>
        <v>179.66666666666669</v>
      </c>
      <c r="E24" s="71">
        <f t="shared" si="4"/>
        <v>179.66666666666669</v>
      </c>
      <c r="F24" s="71">
        <f t="shared" si="4"/>
        <v>179.66666666666669</v>
      </c>
      <c r="G24" s="71">
        <f t="shared" si="4"/>
        <v>179.66666666666669</v>
      </c>
      <c r="H24" s="71">
        <f t="shared" si="4"/>
        <v>179.66666666666669</v>
      </c>
      <c r="I24" s="71">
        <f t="shared" si="4"/>
        <v>179.66666666666669</v>
      </c>
      <c r="J24" s="71">
        <f t="shared" si="4"/>
        <v>179.66666666666669</v>
      </c>
      <c r="K24" s="71">
        <f t="shared" si="4"/>
        <v>179.66666666666669</v>
      </c>
      <c r="L24" s="71">
        <f t="shared" si="4"/>
        <v>179.66666666666669</v>
      </c>
      <c r="M24" s="71">
        <f t="shared" si="4"/>
        <v>179.66666666666669</v>
      </c>
      <c r="N24" s="71">
        <f t="shared" si="4"/>
        <v>179.66666666666669</v>
      </c>
      <c r="O24" s="71">
        <f t="shared" si="4"/>
        <v>181.46333333333334</v>
      </c>
      <c r="P24" s="71">
        <f t="shared" si="4"/>
        <v>181.46333333333334</v>
      </c>
      <c r="Q24" s="71">
        <f t="shared" si="4"/>
        <v>181.46333333333334</v>
      </c>
      <c r="R24" s="71">
        <f t="shared" si="4"/>
        <v>181.46333333333334</v>
      </c>
      <c r="S24" s="71">
        <f t="shared" si="4"/>
        <v>181.46333333333334</v>
      </c>
      <c r="T24" s="71">
        <f t="shared" si="4"/>
        <v>181.46333333333334</v>
      </c>
      <c r="U24" s="71">
        <f t="shared" si="4"/>
        <v>181.46333333333334</v>
      </c>
      <c r="V24" s="71">
        <f t="shared" si="4"/>
        <v>181.46333333333334</v>
      </c>
      <c r="W24" s="71">
        <f t="shared" si="4"/>
        <v>181.46333333333334</v>
      </c>
      <c r="X24" s="71">
        <f t="shared" si="4"/>
        <v>181.46333333333334</v>
      </c>
      <c r="Y24" s="71">
        <f t="shared" si="4"/>
        <v>181.46333333333334</v>
      </c>
      <c r="Z24" s="71">
        <f t="shared" si="4"/>
        <v>181.46333333333334</v>
      </c>
      <c r="AA24" s="71">
        <f t="shared" si="4"/>
        <v>183.27796666666669</v>
      </c>
      <c r="AB24" s="71">
        <f t="shared" si="4"/>
        <v>183.27796666666669</v>
      </c>
      <c r="AC24" s="71">
        <f t="shared" si="4"/>
        <v>183.27796666666669</v>
      </c>
      <c r="AD24" s="71">
        <f t="shared" si="4"/>
        <v>183.27796666666669</v>
      </c>
      <c r="AE24" s="71">
        <f t="shared" si="4"/>
        <v>183.27796666666669</v>
      </c>
      <c r="AF24" s="71">
        <f t="shared" si="4"/>
        <v>183.27796666666669</v>
      </c>
      <c r="AG24" s="71">
        <f t="shared" si="4"/>
        <v>183.27796666666669</v>
      </c>
      <c r="AH24" s="71">
        <f t="shared" si="4"/>
        <v>183.27796666666669</v>
      </c>
      <c r="AI24" s="71">
        <f t="shared" si="4"/>
        <v>183.27796666666669</v>
      </c>
      <c r="AJ24" s="71">
        <f t="shared" si="4"/>
        <v>183.27796666666669</v>
      </c>
      <c r="AK24" s="71">
        <f t="shared" si="4"/>
        <v>183.27796666666669</v>
      </c>
      <c r="AL24" s="71">
        <f t="shared" si="4"/>
        <v>183.27796666666669</v>
      </c>
    </row>
    <row r="25" spans="2:38" x14ac:dyDescent="0.25">
      <c r="B25" t="s">
        <v>222</v>
      </c>
      <c r="C25" s="71">
        <f>+C22*$C7</f>
        <v>76.999999999999986</v>
      </c>
      <c r="D25" s="71">
        <f>+D22*$C7</f>
        <v>76.999999999999986</v>
      </c>
      <c r="E25" s="71">
        <f t="shared" ref="E25:AL25" si="5">+E22*$C7</f>
        <v>76.999999999999986</v>
      </c>
      <c r="F25" s="71">
        <f t="shared" si="5"/>
        <v>76.999999999999986</v>
      </c>
      <c r="G25" s="71">
        <f t="shared" si="5"/>
        <v>76.999999999999986</v>
      </c>
      <c r="H25" s="71">
        <f t="shared" si="5"/>
        <v>76.999999999999986</v>
      </c>
      <c r="I25" s="71">
        <f t="shared" si="5"/>
        <v>76.999999999999986</v>
      </c>
      <c r="J25" s="71">
        <f t="shared" si="5"/>
        <v>76.999999999999986</v>
      </c>
      <c r="K25" s="71">
        <f t="shared" si="5"/>
        <v>76.999999999999986</v>
      </c>
      <c r="L25" s="71">
        <f t="shared" si="5"/>
        <v>76.999999999999986</v>
      </c>
      <c r="M25" s="71">
        <f t="shared" si="5"/>
        <v>76.999999999999986</v>
      </c>
      <c r="N25" s="71">
        <f t="shared" si="5"/>
        <v>76.999999999999986</v>
      </c>
      <c r="O25" s="71">
        <f t="shared" si="5"/>
        <v>77.769999999999982</v>
      </c>
      <c r="P25" s="71">
        <f t="shared" si="5"/>
        <v>77.769999999999982</v>
      </c>
      <c r="Q25" s="71">
        <f t="shared" si="5"/>
        <v>77.769999999999982</v>
      </c>
      <c r="R25" s="71">
        <f t="shared" si="5"/>
        <v>77.769999999999982</v>
      </c>
      <c r="S25" s="71">
        <f t="shared" si="5"/>
        <v>77.769999999999982</v>
      </c>
      <c r="T25" s="71">
        <f t="shared" si="5"/>
        <v>77.769999999999982</v>
      </c>
      <c r="U25" s="71">
        <f t="shared" si="5"/>
        <v>77.769999999999982</v>
      </c>
      <c r="V25" s="71">
        <f t="shared" si="5"/>
        <v>77.769999999999982</v>
      </c>
      <c r="W25" s="71">
        <f t="shared" si="5"/>
        <v>77.769999999999982</v>
      </c>
      <c r="X25" s="71">
        <f t="shared" si="5"/>
        <v>77.769999999999982</v>
      </c>
      <c r="Y25" s="71">
        <f t="shared" si="5"/>
        <v>77.769999999999982</v>
      </c>
      <c r="Z25" s="71">
        <f t="shared" si="5"/>
        <v>77.769999999999982</v>
      </c>
      <c r="AA25" s="71">
        <f t="shared" si="5"/>
        <v>78.547699999999992</v>
      </c>
      <c r="AB25" s="71">
        <f t="shared" si="5"/>
        <v>78.547699999999992</v>
      </c>
      <c r="AC25" s="71">
        <f t="shared" si="5"/>
        <v>78.547699999999992</v>
      </c>
      <c r="AD25" s="71">
        <f t="shared" si="5"/>
        <v>78.547699999999992</v>
      </c>
      <c r="AE25" s="71">
        <f t="shared" si="5"/>
        <v>78.547699999999992</v>
      </c>
      <c r="AF25" s="71">
        <f t="shared" si="5"/>
        <v>78.547699999999992</v>
      </c>
      <c r="AG25" s="71">
        <f t="shared" si="5"/>
        <v>78.547699999999992</v>
      </c>
      <c r="AH25" s="71">
        <f t="shared" si="5"/>
        <v>78.547699999999992</v>
      </c>
      <c r="AI25" s="71">
        <f t="shared" si="5"/>
        <v>78.547699999999992</v>
      </c>
      <c r="AJ25" s="71">
        <f t="shared" si="5"/>
        <v>78.547699999999992</v>
      </c>
      <c r="AK25" s="71">
        <f t="shared" si="5"/>
        <v>78.547699999999992</v>
      </c>
      <c r="AL25" s="71">
        <f t="shared" si="5"/>
        <v>78.547699999999992</v>
      </c>
    </row>
    <row r="26" spans="2:38" x14ac:dyDescent="0.25">
      <c r="B26" t="s">
        <v>271</v>
      </c>
      <c r="C26" s="42">
        <v>0.5</v>
      </c>
      <c r="D26" s="42">
        <v>0.5</v>
      </c>
      <c r="E26" s="42">
        <v>0.5</v>
      </c>
      <c r="F26" s="42">
        <v>0.5</v>
      </c>
      <c r="G26" s="42">
        <v>0.5</v>
      </c>
      <c r="H26" s="42">
        <v>0.5</v>
      </c>
      <c r="I26" s="42">
        <v>0.5</v>
      </c>
      <c r="J26" s="42">
        <v>0.5</v>
      </c>
      <c r="K26" s="42">
        <v>0.5</v>
      </c>
      <c r="L26" s="42">
        <v>0.5</v>
      </c>
      <c r="M26" s="42">
        <v>0.5</v>
      </c>
      <c r="N26" s="42">
        <v>0.5</v>
      </c>
      <c r="O26" s="42">
        <v>0.5</v>
      </c>
      <c r="P26" s="42">
        <v>0.5</v>
      </c>
      <c r="Q26" s="42">
        <v>0.5</v>
      </c>
      <c r="R26" s="42">
        <v>0.5</v>
      </c>
      <c r="S26" s="42">
        <v>0.5</v>
      </c>
      <c r="T26" s="42">
        <v>0.5</v>
      </c>
      <c r="U26" s="42">
        <v>0.5</v>
      </c>
      <c r="V26" s="42">
        <v>0.5</v>
      </c>
      <c r="W26" s="42">
        <v>0.5</v>
      </c>
      <c r="X26" s="42">
        <v>0.5</v>
      </c>
      <c r="Y26" s="42">
        <v>0.5</v>
      </c>
      <c r="Z26" s="42">
        <v>0.5</v>
      </c>
      <c r="AA26" s="42">
        <v>0.5</v>
      </c>
      <c r="AB26" s="42">
        <v>0.5</v>
      </c>
      <c r="AC26" s="42">
        <v>0.5</v>
      </c>
      <c r="AD26" s="42">
        <v>0.5</v>
      </c>
      <c r="AE26" s="42">
        <v>0.5</v>
      </c>
      <c r="AF26" s="42">
        <v>0.5</v>
      </c>
      <c r="AG26" s="42">
        <v>0.5</v>
      </c>
      <c r="AH26" s="42">
        <v>0.5</v>
      </c>
      <c r="AI26" s="42">
        <v>0.5</v>
      </c>
      <c r="AJ26" s="42">
        <v>0.5</v>
      </c>
      <c r="AK26" s="42">
        <v>0.5</v>
      </c>
      <c r="AL26" s="42">
        <v>0.5</v>
      </c>
    </row>
    <row r="27" spans="2:38" x14ac:dyDescent="0.25">
      <c r="B27" t="s">
        <v>272</v>
      </c>
      <c r="C27" s="42"/>
      <c r="D27" s="42"/>
      <c r="E27" s="42"/>
      <c r="F27" s="42"/>
      <c r="G27" s="42"/>
      <c r="H27" s="42">
        <v>0.1</v>
      </c>
      <c r="I27" s="42">
        <v>0.1</v>
      </c>
      <c r="J27" s="42">
        <v>0.1</v>
      </c>
      <c r="K27" s="42">
        <v>0.1</v>
      </c>
      <c r="L27" s="42">
        <v>0.1</v>
      </c>
      <c r="M27" s="42">
        <v>0.1</v>
      </c>
      <c r="N27" s="42">
        <v>0.1</v>
      </c>
      <c r="O27" s="42">
        <v>0.1</v>
      </c>
      <c r="P27" s="42">
        <v>0.1</v>
      </c>
      <c r="Q27" s="42">
        <v>0.1</v>
      </c>
      <c r="R27" s="42">
        <v>0.1</v>
      </c>
      <c r="S27" s="42">
        <v>0.1</v>
      </c>
      <c r="T27" s="42">
        <v>0.1</v>
      </c>
      <c r="U27" s="42">
        <v>0.1</v>
      </c>
      <c r="V27" s="42">
        <v>0.1</v>
      </c>
      <c r="W27" s="42">
        <v>0.1</v>
      </c>
      <c r="X27" s="42">
        <v>0.1</v>
      </c>
      <c r="Y27" s="42">
        <v>0.1</v>
      </c>
      <c r="Z27" s="42">
        <v>0.1</v>
      </c>
      <c r="AA27" s="42">
        <v>0.1</v>
      </c>
      <c r="AB27" s="42">
        <v>0.1</v>
      </c>
      <c r="AC27" s="42">
        <v>0.1</v>
      </c>
      <c r="AD27" s="42">
        <v>0.1</v>
      </c>
      <c r="AE27" s="42">
        <v>0.1</v>
      </c>
      <c r="AF27" s="42">
        <v>0.1</v>
      </c>
      <c r="AG27" s="42">
        <v>0.1</v>
      </c>
      <c r="AH27" s="42">
        <v>0.1</v>
      </c>
      <c r="AI27" s="42">
        <v>0.1</v>
      </c>
      <c r="AJ27" s="42">
        <v>0.1</v>
      </c>
      <c r="AK27" s="42">
        <v>0.1</v>
      </c>
      <c r="AL27" s="42">
        <v>0.1</v>
      </c>
    </row>
    <row r="28" spans="2:38" x14ac:dyDescent="0.25">
      <c r="B28" t="s">
        <v>273</v>
      </c>
      <c r="C28" s="42"/>
      <c r="D28" s="42"/>
      <c r="E28" s="42"/>
      <c r="F28" s="42"/>
      <c r="G28" s="42"/>
      <c r="H28" s="42">
        <v>0.08</v>
      </c>
      <c r="I28" s="42">
        <v>0.08</v>
      </c>
      <c r="J28" s="42">
        <v>0.08</v>
      </c>
      <c r="K28" s="42">
        <v>0.08</v>
      </c>
      <c r="L28" s="42">
        <v>0.08</v>
      </c>
      <c r="M28" s="42">
        <v>0.08</v>
      </c>
      <c r="N28" s="42">
        <v>0.08</v>
      </c>
      <c r="O28" s="42">
        <v>0.08</v>
      </c>
      <c r="P28" s="42">
        <v>0.08</v>
      </c>
      <c r="Q28" s="42">
        <v>0.08</v>
      </c>
      <c r="R28" s="42">
        <v>0.08</v>
      </c>
      <c r="S28" s="42">
        <v>0.08</v>
      </c>
      <c r="T28" s="42">
        <v>0.08</v>
      </c>
      <c r="U28" s="42">
        <v>0.08</v>
      </c>
      <c r="V28" s="42">
        <v>0.08</v>
      </c>
      <c r="W28" s="42">
        <v>0.08</v>
      </c>
      <c r="X28" s="42">
        <v>0.08</v>
      </c>
      <c r="Y28" s="42">
        <v>0.08</v>
      </c>
      <c r="Z28" s="42">
        <v>0.08</v>
      </c>
      <c r="AA28" s="42">
        <v>0.08</v>
      </c>
      <c r="AB28" s="42">
        <v>0.08</v>
      </c>
      <c r="AC28" s="42">
        <v>0.08</v>
      </c>
      <c r="AD28" s="42">
        <v>0.08</v>
      </c>
      <c r="AE28" s="42">
        <v>0.08</v>
      </c>
      <c r="AF28" s="42">
        <v>0.08</v>
      </c>
      <c r="AG28" s="42">
        <v>0.08</v>
      </c>
      <c r="AH28" s="42">
        <v>0.08</v>
      </c>
      <c r="AI28" s="42">
        <v>0.08</v>
      </c>
      <c r="AJ28" s="42">
        <v>0.08</v>
      </c>
      <c r="AK28" s="42">
        <v>0.08</v>
      </c>
      <c r="AL28" s="42">
        <v>0.08</v>
      </c>
    </row>
    <row r="29" spans="2:38" x14ac:dyDescent="0.2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2:38" s="27" customFormat="1" x14ac:dyDescent="0.25">
      <c r="B30" s="27" t="s">
        <v>274</v>
      </c>
      <c r="C30" s="71">
        <f>(SUM(C22:C25))*C26</f>
        <v>1514.3333333333333</v>
      </c>
      <c r="D30" s="71">
        <f t="shared" ref="D30:AL30" si="6">(SUM(D22:D25))*D26</f>
        <v>1514.3333333333333</v>
      </c>
      <c r="E30" s="71">
        <f t="shared" si="6"/>
        <v>1514.3333333333333</v>
      </c>
      <c r="F30" s="71">
        <f t="shared" si="6"/>
        <v>1514.3333333333333</v>
      </c>
      <c r="G30" s="71">
        <f t="shared" si="6"/>
        <v>1514.3333333333333</v>
      </c>
      <c r="H30" s="71">
        <f t="shared" si="6"/>
        <v>1514.3333333333333</v>
      </c>
      <c r="I30" s="71">
        <f t="shared" si="6"/>
        <v>1514.3333333333333</v>
      </c>
      <c r="J30" s="71">
        <f t="shared" si="6"/>
        <v>1514.3333333333333</v>
      </c>
      <c r="K30" s="71">
        <f t="shared" si="6"/>
        <v>1514.3333333333333</v>
      </c>
      <c r="L30" s="71">
        <f t="shared" si="6"/>
        <v>1514.3333333333333</v>
      </c>
      <c r="M30" s="71">
        <f t="shared" si="6"/>
        <v>1514.3333333333333</v>
      </c>
      <c r="N30" s="71">
        <f t="shared" si="6"/>
        <v>1514.3333333333333</v>
      </c>
      <c r="O30" s="71">
        <f t="shared" si="6"/>
        <v>1529.4766666666665</v>
      </c>
      <c r="P30" s="71">
        <f t="shared" si="6"/>
        <v>1529.4766666666665</v>
      </c>
      <c r="Q30" s="71">
        <f t="shared" si="6"/>
        <v>1529.4766666666665</v>
      </c>
      <c r="R30" s="71">
        <f t="shared" si="6"/>
        <v>1529.4766666666665</v>
      </c>
      <c r="S30" s="71">
        <f t="shared" si="6"/>
        <v>1529.4766666666665</v>
      </c>
      <c r="T30" s="71">
        <f t="shared" si="6"/>
        <v>1529.4766666666665</v>
      </c>
      <c r="U30" s="71">
        <f t="shared" si="6"/>
        <v>1529.4766666666665</v>
      </c>
      <c r="V30" s="71">
        <f t="shared" si="6"/>
        <v>1529.4766666666665</v>
      </c>
      <c r="W30" s="71">
        <f t="shared" si="6"/>
        <v>1529.4766666666665</v>
      </c>
      <c r="X30" s="71">
        <f t="shared" si="6"/>
        <v>1529.4766666666665</v>
      </c>
      <c r="Y30" s="71">
        <f t="shared" si="6"/>
        <v>1529.4766666666665</v>
      </c>
      <c r="Z30" s="71">
        <f t="shared" si="6"/>
        <v>1529.4766666666665</v>
      </c>
      <c r="AA30" s="71">
        <f t="shared" si="6"/>
        <v>1544.7714333333333</v>
      </c>
      <c r="AB30" s="71">
        <f t="shared" si="6"/>
        <v>1544.7714333333333</v>
      </c>
      <c r="AC30" s="71">
        <f t="shared" si="6"/>
        <v>1544.7714333333333</v>
      </c>
      <c r="AD30" s="71">
        <f t="shared" si="6"/>
        <v>1544.7714333333333</v>
      </c>
      <c r="AE30" s="71">
        <f t="shared" si="6"/>
        <v>1544.7714333333333</v>
      </c>
      <c r="AF30" s="71">
        <f t="shared" si="6"/>
        <v>1544.7714333333333</v>
      </c>
      <c r="AG30" s="71">
        <f t="shared" si="6"/>
        <v>1544.7714333333333</v>
      </c>
      <c r="AH30" s="71">
        <f t="shared" si="6"/>
        <v>1544.7714333333333</v>
      </c>
      <c r="AI30" s="71">
        <f t="shared" si="6"/>
        <v>1544.7714333333333</v>
      </c>
      <c r="AJ30" s="71">
        <f t="shared" si="6"/>
        <v>1544.7714333333333</v>
      </c>
      <c r="AK30" s="71">
        <f t="shared" si="6"/>
        <v>1544.7714333333333</v>
      </c>
      <c r="AL30" s="71">
        <f t="shared" si="6"/>
        <v>1544.7714333333333</v>
      </c>
    </row>
    <row r="31" spans="2:38" s="27" customFormat="1" x14ac:dyDescent="0.25">
      <c r="B31" s="27" t="s">
        <v>275</v>
      </c>
      <c r="C31" s="71">
        <f>+(C30*C27)/12</f>
        <v>0</v>
      </c>
      <c r="D31" s="71">
        <f t="shared" ref="D31:AL31" si="7">+(D30*D27)/12</f>
        <v>0</v>
      </c>
      <c r="E31" s="71">
        <f t="shared" si="7"/>
        <v>0</v>
      </c>
      <c r="F31" s="71">
        <f t="shared" si="7"/>
        <v>0</v>
      </c>
      <c r="G31" s="71">
        <f t="shared" si="7"/>
        <v>0</v>
      </c>
      <c r="H31" s="71">
        <f t="shared" si="7"/>
        <v>12.619444444444445</v>
      </c>
      <c r="I31" s="71">
        <f t="shared" si="7"/>
        <v>12.619444444444445</v>
      </c>
      <c r="J31" s="71">
        <f t="shared" si="7"/>
        <v>12.619444444444445</v>
      </c>
      <c r="K31" s="71">
        <f t="shared" si="7"/>
        <v>12.619444444444445</v>
      </c>
      <c r="L31" s="71">
        <f t="shared" si="7"/>
        <v>12.619444444444445</v>
      </c>
      <c r="M31" s="71">
        <f t="shared" si="7"/>
        <v>12.619444444444445</v>
      </c>
      <c r="N31" s="71">
        <f t="shared" si="7"/>
        <v>12.619444444444445</v>
      </c>
      <c r="O31" s="71">
        <f t="shared" si="7"/>
        <v>12.745638888888889</v>
      </c>
      <c r="P31" s="71">
        <f t="shared" si="7"/>
        <v>12.745638888888889</v>
      </c>
      <c r="Q31" s="71">
        <f t="shared" si="7"/>
        <v>12.745638888888889</v>
      </c>
      <c r="R31" s="71">
        <f t="shared" si="7"/>
        <v>12.745638888888889</v>
      </c>
      <c r="S31" s="71">
        <f t="shared" si="7"/>
        <v>12.745638888888889</v>
      </c>
      <c r="T31" s="71">
        <f t="shared" si="7"/>
        <v>12.745638888888889</v>
      </c>
      <c r="U31" s="71">
        <f t="shared" si="7"/>
        <v>12.745638888888889</v>
      </c>
      <c r="V31" s="71">
        <f t="shared" si="7"/>
        <v>12.745638888888889</v>
      </c>
      <c r="W31" s="71">
        <f t="shared" si="7"/>
        <v>12.745638888888889</v>
      </c>
      <c r="X31" s="71">
        <f t="shared" si="7"/>
        <v>12.745638888888889</v>
      </c>
      <c r="Y31" s="71">
        <f t="shared" si="7"/>
        <v>12.745638888888889</v>
      </c>
      <c r="Z31" s="71">
        <f t="shared" si="7"/>
        <v>12.745638888888889</v>
      </c>
      <c r="AA31" s="71">
        <f t="shared" si="7"/>
        <v>12.873095277777779</v>
      </c>
      <c r="AB31" s="71">
        <f t="shared" si="7"/>
        <v>12.873095277777779</v>
      </c>
      <c r="AC31" s="71">
        <f t="shared" si="7"/>
        <v>12.873095277777779</v>
      </c>
      <c r="AD31" s="71">
        <f t="shared" si="7"/>
        <v>12.873095277777779</v>
      </c>
      <c r="AE31" s="71">
        <f t="shared" si="7"/>
        <v>12.873095277777779</v>
      </c>
      <c r="AF31" s="71">
        <f t="shared" si="7"/>
        <v>12.873095277777779</v>
      </c>
      <c r="AG31" s="71">
        <f t="shared" si="7"/>
        <v>12.873095277777779</v>
      </c>
      <c r="AH31" s="71">
        <f t="shared" si="7"/>
        <v>12.873095277777779</v>
      </c>
      <c r="AI31" s="71">
        <f t="shared" si="7"/>
        <v>12.873095277777779</v>
      </c>
      <c r="AJ31" s="71">
        <f t="shared" si="7"/>
        <v>12.873095277777779</v>
      </c>
      <c r="AK31" s="71">
        <f t="shared" si="7"/>
        <v>12.873095277777779</v>
      </c>
      <c r="AL31" s="71">
        <f t="shared" si="7"/>
        <v>12.873095277777779</v>
      </c>
    </row>
    <row r="32" spans="2:38" s="27" customFormat="1" x14ac:dyDescent="0.25">
      <c r="B32" s="27" t="s">
        <v>276</v>
      </c>
      <c r="C32" s="71">
        <f>+(C30*C28)/12</f>
        <v>0</v>
      </c>
      <c r="D32" s="71">
        <f t="shared" ref="D32:AL32" si="8">+(D30*D28)/12</f>
        <v>0</v>
      </c>
      <c r="E32" s="71">
        <f t="shared" si="8"/>
        <v>0</v>
      </c>
      <c r="F32" s="71">
        <f t="shared" si="8"/>
        <v>0</v>
      </c>
      <c r="G32" s="71">
        <f t="shared" si="8"/>
        <v>0</v>
      </c>
      <c r="H32" s="71">
        <f t="shared" si="8"/>
        <v>10.095555555555555</v>
      </c>
      <c r="I32" s="71">
        <f t="shared" si="8"/>
        <v>10.095555555555555</v>
      </c>
      <c r="J32" s="71">
        <f t="shared" si="8"/>
        <v>10.095555555555555</v>
      </c>
      <c r="K32" s="71">
        <f t="shared" si="8"/>
        <v>10.095555555555555</v>
      </c>
      <c r="L32" s="71">
        <f t="shared" si="8"/>
        <v>10.095555555555555</v>
      </c>
      <c r="M32" s="71">
        <f t="shared" si="8"/>
        <v>10.095555555555555</v>
      </c>
      <c r="N32" s="71">
        <f t="shared" si="8"/>
        <v>10.095555555555555</v>
      </c>
      <c r="O32" s="71">
        <f t="shared" si="8"/>
        <v>10.196511111111109</v>
      </c>
      <c r="P32" s="71">
        <f t="shared" si="8"/>
        <v>10.196511111111109</v>
      </c>
      <c r="Q32" s="71">
        <f t="shared" si="8"/>
        <v>10.196511111111109</v>
      </c>
      <c r="R32" s="71">
        <f t="shared" si="8"/>
        <v>10.196511111111109</v>
      </c>
      <c r="S32" s="71">
        <f t="shared" si="8"/>
        <v>10.196511111111109</v>
      </c>
      <c r="T32" s="71">
        <f t="shared" si="8"/>
        <v>10.196511111111109</v>
      </c>
      <c r="U32" s="71">
        <f t="shared" si="8"/>
        <v>10.196511111111109</v>
      </c>
      <c r="V32" s="71">
        <f t="shared" si="8"/>
        <v>10.196511111111109</v>
      </c>
      <c r="W32" s="71">
        <f t="shared" si="8"/>
        <v>10.196511111111109</v>
      </c>
      <c r="X32" s="71">
        <f t="shared" si="8"/>
        <v>10.196511111111109</v>
      </c>
      <c r="Y32" s="71">
        <f t="shared" si="8"/>
        <v>10.196511111111109</v>
      </c>
      <c r="Z32" s="71">
        <f t="shared" si="8"/>
        <v>10.196511111111109</v>
      </c>
      <c r="AA32" s="71">
        <f t="shared" si="8"/>
        <v>10.298476222222222</v>
      </c>
      <c r="AB32" s="71">
        <f t="shared" si="8"/>
        <v>10.298476222222222</v>
      </c>
      <c r="AC32" s="71">
        <f t="shared" si="8"/>
        <v>10.298476222222222</v>
      </c>
      <c r="AD32" s="71">
        <f t="shared" si="8"/>
        <v>10.298476222222222</v>
      </c>
      <c r="AE32" s="71">
        <f t="shared" si="8"/>
        <v>10.298476222222222</v>
      </c>
      <c r="AF32" s="71">
        <f t="shared" si="8"/>
        <v>10.298476222222222</v>
      </c>
      <c r="AG32" s="71">
        <f t="shared" si="8"/>
        <v>10.298476222222222</v>
      </c>
      <c r="AH32" s="71">
        <f t="shared" si="8"/>
        <v>10.298476222222222</v>
      </c>
      <c r="AI32" s="71">
        <f t="shared" si="8"/>
        <v>10.298476222222222</v>
      </c>
      <c r="AJ32" s="71">
        <f t="shared" si="8"/>
        <v>10.298476222222222</v>
      </c>
      <c r="AK32" s="71">
        <f t="shared" si="8"/>
        <v>10.298476222222222</v>
      </c>
      <c r="AL32" s="71">
        <f t="shared" si="8"/>
        <v>10.298476222222222</v>
      </c>
    </row>
    <row r="33" spans="2:38" s="27" customFormat="1" x14ac:dyDescent="0.25">
      <c r="B33" s="27" t="s">
        <v>277</v>
      </c>
      <c r="C33" s="71">
        <f>+C31-C32</f>
        <v>0</v>
      </c>
      <c r="D33" s="71">
        <f t="shared" ref="D33:AL33" si="9">+D31-D32</f>
        <v>0</v>
      </c>
      <c r="E33" s="71">
        <f t="shared" si="9"/>
        <v>0</v>
      </c>
      <c r="F33" s="71">
        <f t="shared" si="9"/>
        <v>0</v>
      </c>
      <c r="G33" s="71">
        <f t="shared" si="9"/>
        <v>0</v>
      </c>
      <c r="H33" s="71">
        <f t="shared" si="9"/>
        <v>2.5238888888888908</v>
      </c>
      <c r="I33" s="71">
        <f t="shared" si="9"/>
        <v>2.5238888888888908</v>
      </c>
      <c r="J33" s="71">
        <f t="shared" si="9"/>
        <v>2.5238888888888908</v>
      </c>
      <c r="K33" s="71">
        <f t="shared" si="9"/>
        <v>2.5238888888888908</v>
      </c>
      <c r="L33" s="71">
        <f t="shared" si="9"/>
        <v>2.5238888888888908</v>
      </c>
      <c r="M33" s="71">
        <f t="shared" si="9"/>
        <v>2.5238888888888908</v>
      </c>
      <c r="N33" s="71">
        <f t="shared" si="9"/>
        <v>2.5238888888888908</v>
      </c>
      <c r="O33" s="71">
        <f t="shared" si="9"/>
        <v>2.5491277777777803</v>
      </c>
      <c r="P33" s="71">
        <f t="shared" si="9"/>
        <v>2.5491277777777803</v>
      </c>
      <c r="Q33" s="71">
        <f t="shared" si="9"/>
        <v>2.5491277777777803</v>
      </c>
      <c r="R33" s="71">
        <f t="shared" si="9"/>
        <v>2.5491277777777803</v>
      </c>
      <c r="S33" s="71">
        <f t="shared" si="9"/>
        <v>2.5491277777777803</v>
      </c>
      <c r="T33" s="71">
        <f t="shared" si="9"/>
        <v>2.5491277777777803</v>
      </c>
      <c r="U33" s="71">
        <f t="shared" si="9"/>
        <v>2.5491277777777803</v>
      </c>
      <c r="V33" s="71">
        <f t="shared" si="9"/>
        <v>2.5491277777777803</v>
      </c>
      <c r="W33" s="71">
        <f t="shared" si="9"/>
        <v>2.5491277777777803</v>
      </c>
      <c r="X33" s="71">
        <f t="shared" si="9"/>
        <v>2.5491277777777803</v>
      </c>
      <c r="Y33" s="71">
        <f t="shared" si="9"/>
        <v>2.5491277777777803</v>
      </c>
      <c r="Z33" s="71">
        <f t="shared" si="9"/>
        <v>2.5491277777777803</v>
      </c>
      <c r="AA33" s="71">
        <f t="shared" si="9"/>
        <v>2.5746190555555568</v>
      </c>
      <c r="AB33" s="71">
        <f t="shared" si="9"/>
        <v>2.5746190555555568</v>
      </c>
      <c r="AC33" s="71">
        <f t="shared" si="9"/>
        <v>2.5746190555555568</v>
      </c>
      <c r="AD33" s="71">
        <f t="shared" si="9"/>
        <v>2.5746190555555568</v>
      </c>
      <c r="AE33" s="71">
        <f t="shared" si="9"/>
        <v>2.5746190555555568</v>
      </c>
      <c r="AF33" s="71">
        <f t="shared" si="9"/>
        <v>2.5746190555555568</v>
      </c>
      <c r="AG33" s="71">
        <f t="shared" si="9"/>
        <v>2.5746190555555568</v>
      </c>
      <c r="AH33" s="71">
        <f t="shared" si="9"/>
        <v>2.5746190555555568</v>
      </c>
      <c r="AI33" s="71">
        <f t="shared" si="9"/>
        <v>2.5746190555555568</v>
      </c>
      <c r="AJ33" s="71">
        <f t="shared" si="9"/>
        <v>2.5746190555555568</v>
      </c>
      <c r="AK33" s="71">
        <f t="shared" si="9"/>
        <v>2.5746190555555568</v>
      </c>
      <c r="AL33" s="71">
        <f t="shared" si="9"/>
        <v>2.5746190555555568</v>
      </c>
    </row>
    <row r="34" spans="2:38" x14ac:dyDescent="0.2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2:38" x14ac:dyDescent="0.2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7" spans="2:38" s="27" customFormat="1" x14ac:dyDescent="0.25">
      <c r="C37" s="44" t="s">
        <v>211</v>
      </c>
      <c r="D37" s="44" t="s">
        <v>224</v>
      </c>
      <c r="E37" s="44" t="s">
        <v>225</v>
      </c>
      <c r="F37" s="44" t="s">
        <v>226</v>
      </c>
      <c r="G37" s="44" t="s">
        <v>227</v>
      </c>
      <c r="H37" s="44" t="s">
        <v>228</v>
      </c>
      <c r="I37" s="44" t="s">
        <v>212</v>
      </c>
      <c r="J37" s="44" t="s">
        <v>229</v>
      </c>
      <c r="K37" s="44" t="s">
        <v>230</v>
      </c>
      <c r="L37" s="44" t="s">
        <v>231</v>
      </c>
      <c r="M37" s="44" t="s">
        <v>232</v>
      </c>
      <c r="N37" s="44" t="s">
        <v>233</v>
      </c>
      <c r="O37" s="44" t="s">
        <v>211</v>
      </c>
      <c r="P37" s="44" t="s">
        <v>224</v>
      </c>
      <c r="Q37" s="44" t="s">
        <v>225</v>
      </c>
      <c r="R37" s="44" t="s">
        <v>226</v>
      </c>
      <c r="S37" s="44" t="s">
        <v>227</v>
      </c>
      <c r="T37" s="44" t="s">
        <v>228</v>
      </c>
      <c r="U37" s="44" t="s">
        <v>212</v>
      </c>
      <c r="V37" s="44" t="s">
        <v>229</v>
      </c>
      <c r="W37" s="44" t="s">
        <v>230</v>
      </c>
      <c r="X37" s="44" t="s">
        <v>231</v>
      </c>
      <c r="Y37" s="44" t="s">
        <v>232</v>
      </c>
      <c r="Z37" s="44" t="s">
        <v>233</v>
      </c>
      <c r="AA37" s="44" t="s">
        <v>211</v>
      </c>
      <c r="AB37" s="44" t="s">
        <v>224</v>
      </c>
      <c r="AC37" s="44" t="s">
        <v>225</v>
      </c>
      <c r="AD37" s="44" t="s">
        <v>226</v>
      </c>
      <c r="AE37" s="44" t="s">
        <v>227</v>
      </c>
      <c r="AF37" s="44" t="s">
        <v>228</v>
      </c>
      <c r="AG37" s="44" t="s">
        <v>212</v>
      </c>
      <c r="AH37" s="44" t="s">
        <v>229</v>
      </c>
      <c r="AI37" s="44" t="s">
        <v>230</v>
      </c>
      <c r="AJ37" s="44" t="s">
        <v>231</v>
      </c>
      <c r="AK37" s="44" t="s">
        <v>232</v>
      </c>
      <c r="AL37" s="44" t="s">
        <v>233</v>
      </c>
    </row>
    <row r="38" spans="2:38" s="27" customFormat="1" x14ac:dyDescent="0.25">
      <c r="B38" s="27" t="s">
        <v>223</v>
      </c>
      <c r="C38" s="31">
        <f>+C21</f>
        <v>43861</v>
      </c>
      <c r="D38" s="31">
        <f t="shared" ref="D38:AL38" si="10">+D21</f>
        <v>43890</v>
      </c>
      <c r="E38" s="31">
        <f t="shared" si="10"/>
        <v>43921</v>
      </c>
      <c r="F38" s="31">
        <f t="shared" si="10"/>
        <v>43951</v>
      </c>
      <c r="G38" s="31">
        <f t="shared" si="10"/>
        <v>43982</v>
      </c>
      <c r="H38" s="31">
        <f t="shared" si="10"/>
        <v>44012</v>
      </c>
      <c r="I38" s="31">
        <f t="shared" si="10"/>
        <v>44043</v>
      </c>
      <c r="J38" s="31">
        <f t="shared" si="10"/>
        <v>44074</v>
      </c>
      <c r="K38" s="31">
        <f t="shared" si="10"/>
        <v>44104</v>
      </c>
      <c r="L38" s="31">
        <f t="shared" si="10"/>
        <v>44135</v>
      </c>
      <c r="M38" s="31">
        <f t="shared" si="10"/>
        <v>44165</v>
      </c>
      <c r="N38" s="31">
        <f t="shared" si="10"/>
        <v>44196</v>
      </c>
      <c r="O38" s="31">
        <f t="shared" si="10"/>
        <v>44227</v>
      </c>
      <c r="P38" s="31">
        <f t="shared" si="10"/>
        <v>44255</v>
      </c>
      <c r="Q38" s="31">
        <f t="shared" si="10"/>
        <v>44286</v>
      </c>
      <c r="R38" s="31">
        <f t="shared" si="10"/>
        <v>44316</v>
      </c>
      <c r="S38" s="31">
        <f t="shared" si="10"/>
        <v>44347</v>
      </c>
      <c r="T38" s="31">
        <f t="shared" si="10"/>
        <v>44377</v>
      </c>
      <c r="U38" s="31">
        <f t="shared" si="10"/>
        <v>44408</v>
      </c>
      <c r="V38" s="31">
        <f t="shared" si="10"/>
        <v>44439</v>
      </c>
      <c r="W38" s="31">
        <f t="shared" si="10"/>
        <v>44469</v>
      </c>
      <c r="X38" s="31">
        <f t="shared" si="10"/>
        <v>44500</v>
      </c>
      <c r="Y38" s="31">
        <f t="shared" si="10"/>
        <v>44530</v>
      </c>
      <c r="Z38" s="31">
        <f t="shared" si="10"/>
        <v>44561</v>
      </c>
      <c r="AA38" s="31">
        <f t="shared" si="10"/>
        <v>44592</v>
      </c>
      <c r="AB38" s="31">
        <f t="shared" si="10"/>
        <v>44620</v>
      </c>
      <c r="AC38" s="31">
        <f t="shared" si="10"/>
        <v>44651</v>
      </c>
      <c r="AD38" s="31">
        <f t="shared" si="10"/>
        <v>44681</v>
      </c>
      <c r="AE38" s="31">
        <f t="shared" si="10"/>
        <v>44712</v>
      </c>
      <c r="AF38" s="31">
        <f t="shared" si="10"/>
        <v>44742</v>
      </c>
      <c r="AG38" s="31">
        <f t="shared" si="10"/>
        <v>44773</v>
      </c>
      <c r="AH38" s="31">
        <f t="shared" si="10"/>
        <v>44804</v>
      </c>
      <c r="AI38" s="31">
        <f t="shared" si="10"/>
        <v>44834</v>
      </c>
      <c r="AJ38" s="31">
        <f t="shared" si="10"/>
        <v>44865</v>
      </c>
      <c r="AK38" s="31">
        <f t="shared" si="10"/>
        <v>44895</v>
      </c>
      <c r="AL38" s="31">
        <f t="shared" si="10"/>
        <v>44926</v>
      </c>
    </row>
    <row r="39" spans="2:38" x14ac:dyDescent="0.25">
      <c r="B39" t="s">
        <v>234</v>
      </c>
      <c r="C39" s="72">
        <f>+$C$4+IF(OR(C37=$E$13,C37=$F$13),0,0)</f>
        <v>2200</v>
      </c>
      <c r="D39" s="71">
        <f>+$C$4+IF(OR(D37=$E$13,D37=$F$13),C54/2,0)</f>
        <v>2200</v>
      </c>
      <c r="E39" s="71">
        <f t="shared" ref="E39:AL39" si="11">+$C$4+IF(OR(E37=$E$13,E37=$F$13),D54/2,0)</f>
        <v>2200</v>
      </c>
      <c r="F39" s="71">
        <f t="shared" si="11"/>
        <v>2200</v>
      </c>
      <c r="G39" s="71">
        <f t="shared" si="11"/>
        <v>2200</v>
      </c>
      <c r="H39" s="71">
        <f t="shared" si="11"/>
        <v>2200</v>
      </c>
      <c r="I39" s="71">
        <f t="shared" si="11"/>
        <v>2200</v>
      </c>
      <c r="J39" s="71">
        <f t="shared" si="11"/>
        <v>3483.333333333333</v>
      </c>
      <c r="K39" s="71">
        <f t="shared" si="11"/>
        <v>2200</v>
      </c>
      <c r="L39" s="71">
        <f t="shared" si="11"/>
        <v>2200</v>
      </c>
      <c r="M39" s="71">
        <f t="shared" si="11"/>
        <v>2200</v>
      </c>
      <c r="N39" s="71">
        <f t="shared" si="11"/>
        <v>3574.9999999999991</v>
      </c>
      <c r="O39" s="71">
        <f t="shared" si="11"/>
        <v>2200</v>
      </c>
      <c r="P39" s="71">
        <f t="shared" si="11"/>
        <v>2200</v>
      </c>
      <c r="Q39" s="71">
        <f t="shared" si="11"/>
        <v>2200</v>
      </c>
      <c r="R39" s="71">
        <f t="shared" si="11"/>
        <v>2200</v>
      </c>
      <c r="S39" s="71">
        <f t="shared" si="11"/>
        <v>2200</v>
      </c>
      <c r="T39" s="71">
        <f t="shared" si="11"/>
        <v>2200</v>
      </c>
      <c r="U39" s="71">
        <f t="shared" si="11"/>
        <v>2200</v>
      </c>
      <c r="V39" s="71">
        <f t="shared" si="11"/>
        <v>4443.9999999999982</v>
      </c>
      <c r="W39" s="71">
        <f t="shared" si="11"/>
        <v>2200</v>
      </c>
      <c r="X39" s="71">
        <f t="shared" si="11"/>
        <v>2200</v>
      </c>
      <c r="Y39" s="71">
        <f t="shared" si="11"/>
        <v>2200</v>
      </c>
      <c r="Z39" s="71">
        <f t="shared" si="11"/>
        <v>4106.6666666666661</v>
      </c>
      <c r="AA39" s="71">
        <f t="shared" si="11"/>
        <v>2200</v>
      </c>
      <c r="AB39" s="71">
        <f t="shared" si="11"/>
        <v>2200</v>
      </c>
      <c r="AC39" s="71">
        <f t="shared" si="11"/>
        <v>2200</v>
      </c>
      <c r="AD39" s="71">
        <f t="shared" si="11"/>
        <v>2200</v>
      </c>
      <c r="AE39" s="71">
        <f t="shared" si="11"/>
        <v>2200</v>
      </c>
      <c r="AF39" s="71">
        <f t="shared" si="11"/>
        <v>2200</v>
      </c>
      <c r="AG39" s="71">
        <f t="shared" si="11"/>
        <v>2200</v>
      </c>
      <c r="AH39" s="71">
        <f t="shared" si="11"/>
        <v>4813.3983333333317</v>
      </c>
      <c r="AI39" s="71">
        <f t="shared" si="11"/>
        <v>2200</v>
      </c>
      <c r="AJ39" s="71">
        <f t="shared" si="11"/>
        <v>2200</v>
      </c>
      <c r="AK39" s="71">
        <f t="shared" si="11"/>
        <v>2200</v>
      </c>
      <c r="AL39" s="71">
        <f t="shared" si="11"/>
        <v>4343.2124999999996</v>
      </c>
    </row>
    <row r="40" spans="2:38" x14ac:dyDescent="0.25">
      <c r="B40" t="s">
        <v>259</v>
      </c>
      <c r="C40" s="70">
        <v>0</v>
      </c>
      <c r="D40" s="71">
        <f>+C23</f>
        <v>205.33333333333331</v>
      </c>
      <c r="E40" s="71">
        <f t="shared" ref="E40:AL40" si="12">+D23</f>
        <v>205.33333333333331</v>
      </c>
      <c r="F40" s="71">
        <f t="shared" si="12"/>
        <v>205.33333333333331</v>
      </c>
      <c r="G40" s="71">
        <f t="shared" si="12"/>
        <v>205.33333333333331</v>
      </c>
      <c r="H40" s="71">
        <f t="shared" si="12"/>
        <v>205.33333333333331</v>
      </c>
      <c r="I40" s="71">
        <f t="shared" si="12"/>
        <v>205.33333333333331</v>
      </c>
      <c r="J40" s="71">
        <f t="shared" si="12"/>
        <v>205.33333333333331</v>
      </c>
      <c r="K40" s="71">
        <f t="shared" si="12"/>
        <v>205.33333333333331</v>
      </c>
      <c r="L40" s="71">
        <f t="shared" si="12"/>
        <v>205.33333333333331</v>
      </c>
      <c r="M40" s="71">
        <f t="shared" si="12"/>
        <v>205.33333333333331</v>
      </c>
      <c r="N40" s="71">
        <f t="shared" si="12"/>
        <v>205.33333333333331</v>
      </c>
      <c r="O40" s="71">
        <f t="shared" si="12"/>
        <v>205.33333333333331</v>
      </c>
      <c r="P40" s="71">
        <f t="shared" si="12"/>
        <v>207.38666666666666</v>
      </c>
      <c r="Q40" s="71">
        <f t="shared" si="12"/>
        <v>207.38666666666666</v>
      </c>
      <c r="R40" s="71">
        <f t="shared" si="12"/>
        <v>207.38666666666666</v>
      </c>
      <c r="S40" s="71">
        <f t="shared" si="12"/>
        <v>207.38666666666666</v>
      </c>
      <c r="T40" s="71">
        <f t="shared" si="12"/>
        <v>207.38666666666666</v>
      </c>
      <c r="U40" s="71">
        <f t="shared" si="12"/>
        <v>207.38666666666666</v>
      </c>
      <c r="V40" s="71">
        <f t="shared" si="12"/>
        <v>207.38666666666666</v>
      </c>
      <c r="W40" s="71">
        <f t="shared" si="12"/>
        <v>207.38666666666666</v>
      </c>
      <c r="X40" s="71">
        <f t="shared" si="12"/>
        <v>207.38666666666666</v>
      </c>
      <c r="Y40" s="71">
        <f t="shared" si="12"/>
        <v>207.38666666666666</v>
      </c>
      <c r="Z40" s="71">
        <f t="shared" si="12"/>
        <v>207.38666666666666</v>
      </c>
      <c r="AA40" s="71">
        <f t="shared" si="12"/>
        <v>207.38666666666666</v>
      </c>
      <c r="AB40" s="71">
        <f t="shared" si="12"/>
        <v>209.46053333333333</v>
      </c>
      <c r="AC40" s="71">
        <f t="shared" si="12"/>
        <v>209.46053333333333</v>
      </c>
      <c r="AD40" s="71">
        <f t="shared" si="12"/>
        <v>209.46053333333333</v>
      </c>
      <c r="AE40" s="71">
        <f t="shared" si="12"/>
        <v>209.46053333333333</v>
      </c>
      <c r="AF40" s="71">
        <f t="shared" si="12"/>
        <v>209.46053333333333</v>
      </c>
      <c r="AG40" s="71">
        <f t="shared" si="12"/>
        <v>209.46053333333333</v>
      </c>
      <c r="AH40" s="71">
        <f t="shared" si="12"/>
        <v>209.46053333333333</v>
      </c>
      <c r="AI40" s="71">
        <f t="shared" si="12"/>
        <v>209.46053333333333</v>
      </c>
      <c r="AJ40" s="71">
        <f t="shared" si="12"/>
        <v>209.46053333333333</v>
      </c>
      <c r="AK40" s="71">
        <f t="shared" si="12"/>
        <v>209.46053333333333</v>
      </c>
      <c r="AL40" s="71">
        <f t="shared" si="12"/>
        <v>209.46053333333333</v>
      </c>
    </row>
    <row r="41" spans="2:38" x14ac:dyDescent="0.25">
      <c r="B41" t="s">
        <v>260</v>
      </c>
      <c r="C41" s="70">
        <v>0</v>
      </c>
      <c r="D41" s="71">
        <f>+C24</f>
        <v>179.66666666666669</v>
      </c>
      <c r="E41" s="71">
        <f t="shared" ref="E41:AL41" si="13">+D24</f>
        <v>179.66666666666669</v>
      </c>
      <c r="F41" s="71">
        <f t="shared" si="13"/>
        <v>179.66666666666669</v>
      </c>
      <c r="G41" s="71">
        <f t="shared" si="13"/>
        <v>179.66666666666669</v>
      </c>
      <c r="H41" s="71">
        <f t="shared" si="13"/>
        <v>179.66666666666669</v>
      </c>
      <c r="I41" s="71">
        <f t="shared" si="13"/>
        <v>179.66666666666669</v>
      </c>
      <c r="J41" s="71">
        <f t="shared" si="13"/>
        <v>179.66666666666669</v>
      </c>
      <c r="K41" s="71">
        <f t="shared" si="13"/>
        <v>179.66666666666669</v>
      </c>
      <c r="L41" s="71">
        <f t="shared" si="13"/>
        <v>179.66666666666669</v>
      </c>
      <c r="M41" s="71">
        <f t="shared" si="13"/>
        <v>179.66666666666669</v>
      </c>
      <c r="N41" s="71">
        <f t="shared" si="13"/>
        <v>179.66666666666669</v>
      </c>
      <c r="O41" s="71">
        <f t="shared" si="13"/>
        <v>179.66666666666669</v>
      </c>
      <c r="P41" s="71">
        <f t="shared" si="13"/>
        <v>181.46333333333334</v>
      </c>
      <c r="Q41" s="71">
        <f t="shared" si="13"/>
        <v>181.46333333333334</v>
      </c>
      <c r="R41" s="71">
        <f t="shared" si="13"/>
        <v>181.46333333333334</v>
      </c>
      <c r="S41" s="71">
        <f t="shared" si="13"/>
        <v>181.46333333333334</v>
      </c>
      <c r="T41" s="71">
        <f t="shared" si="13"/>
        <v>181.46333333333334</v>
      </c>
      <c r="U41" s="71">
        <f t="shared" si="13"/>
        <v>181.46333333333334</v>
      </c>
      <c r="V41" s="71">
        <f t="shared" si="13"/>
        <v>181.46333333333334</v>
      </c>
      <c r="W41" s="71">
        <f t="shared" si="13"/>
        <v>181.46333333333334</v>
      </c>
      <c r="X41" s="71">
        <f t="shared" si="13"/>
        <v>181.46333333333334</v>
      </c>
      <c r="Y41" s="71">
        <f t="shared" si="13"/>
        <v>181.46333333333334</v>
      </c>
      <c r="Z41" s="71">
        <f t="shared" si="13"/>
        <v>181.46333333333334</v>
      </c>
      <c r="AA41" s="71">
        <f t="shared" si="13"/>
        <v>181.46333333333334</v>
      </c>
      <c r="AB41" s="71">
        <f t="shared" si="13"/>
        <v>183.27796666666669</v>
      </c>
      <c r="AC41" s="71">
        <f t="shared" si="13"/>
        <v>183.27796666666669</v>
      </c>
      <c r="AD41" s="71">
        <f t="shared" si="13"/>
        <v>183.27796666666669</v>
      </c>
      <c r="AE41" s="71">
        <f t="shared" si="13"/>
        <v>183.27796666666669</v>
      </c>
      <c r="AF41" s="71">
        <f t="shared" si="13"/>
        <v>183.27796666666669</v>
      </c>
      <c r="AG41" s="71">
        <f t="shared" si="13"/>
        <v>183.27796666666669</v>
      </c>
      <c r="AH41" s="71">
        <f t="shared" si="13"/>
        <v>183.27796666666669</v>
      </c>
      <c r="AI41" s="71">
        <f t="shared" si="13"/>
        <v>183.27796666666669</v>
      </c>
      <c r="AJ41" s="71">
        <f t="shared" si="13"/>
        <v>183.27796666666669</v>
      </c>
      <c r="AK41" s="71">
        <f t="shared" si="13"/>
        <v>183.27796666666669</v>
      </c>
      <c r="AL41" s="71">
        <f t="shared" si="13"/>
        <v>183.27796666666669</v>
      </c>
    </row>
    <row r="42" spans="2:38" x14ac:dyDescent="0.25">
      <c r="B42" t="s">
        <v>235</v>
      </c>
      <c r="C42" s="5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4" spans="2:38" x14ac:dyDescent="0.25">
      <c r="B44" s="27" t="s">
        <v>236</v>
      </c>
    </row>
    <row r="45" spans="2:38" x14ac:dyDescent="0.25">
      <c r="B45" t="s">
        <v>237</v>
      </c>
      <c r="C45" s="72">
        <f>+C22*$C$8</f>
        <v>153.99999999999997</v>
      </c>
      <c r="D45" s="72">
        <f t="shared" ref="D45:AL45" si="14">+D22*$C$8</f>
        <v>153.99999999999997</v>
      </c>
      <c r="E45" s="72">
        <f t="shared" si="14"/>
        <v>153.99999999999997</v>
      </c>
      <c r="F45" s="72">
        <f t="shared" si="14"/>
        <v>153.99999999999997</v>
      </c>
      <c r="G45" s="72">
        <f t="shared" si="14"/>
        <v>153.99999999999997</v>
      </c>
      <c r="H45" s="72">
        <f t="shared" si="14"/>
        <v>153.99999999999997</v>
      </c>
      <c r="I45" s="72">
        <f t="shared" si="14"/>
        <v>153.99999999999997</v>
      </c>
      <c r="J45" s="72">
        <f t="shared" si="14"/>
        <v>153.99999999999997</v>
      </c>
      <c r="K45" s="72">
        <f t="shared" si="14"/>
        <v>153.99999999999997</v>
      </c>
      <c r="L45" s="72">
        <f t="shared" si="14"/>
        <v>153.99999999999997</v>
      </c>
      <c r="M45" s="72">
        <f t="shared" si="14"/>
        <v>153.99999999999997</v>
      </c>
      <c r="N45" s="72">
        <f t="shared" si="14"/>
        <v>153.99999999999997</v>
      </c>
      <c r="O45" s="72">
        <f t="shared" si="14"/>
        <v>155.53999999999996</v>
      </c>
      <c r="P45" s="72">
        <f t="shared" si="14"/>
        <v>155.53999999999996</v>
      </c>
      <c r="Q45" s="72">
        <f t="shared" si="14"/>
        <v>155.53999999999996</v>
      </c>
      <c r="R45" s="72">
        <f t="shared" si="14"/>
        <v>155.53999999999996</v>
      </c>
      <c r="S45" s="72">
        <f t="shared" si="14"/>
        <v>155.53999999999996</v>
      </c>
      <c r="T45" s="72">
        <f t="shared" si="14"/>
        <v>155.53999999999996</v>
      </c>
      <c r="U45" s="72">
        <f t="shared" si="14"/>
        <v>155.53999999999996</v>
      </c>
      <c r="V45" s="72">
        <f t="shared" si="14"/>
        <v>155.53999999999996</v>
      </c>
      <c r="W45" s="72">
        <f t="shared" si="14"/>
        <v>155.53999999999996</v>
      </c>
      <c r="X45" s="72">
        <f t="shared" si="14"/>
        <v>155.53999999999996</v>
      </c>
      <c r="Y45" s="72">
        <f t="shared" si="14"/>
        <v>155.53999999999996</v>
      </c>
      <c r="Z45" s="72">
        <f t="shared" si="14"/>
        <v>155.53999999999996</v>
      </c>
      <c r="AA45" s="72">
        <f t="shared" si="14"/>
        <v>157.09539999999998</v>
      </c>
      <c r="AB45" s="72">
        <f t="shared" si="14"/>
        <v>157.09539999999998</v>
      </c>
      <c r="AC45" s="72">
        <f t="shared" si="14"/>
        <v>157.09539999999998</v>
      </c>
      <c r="AD45" s="72">
        <f t="shared" si="14"/>
        <v>157.09539999999998</v>
      </c>
      <c r="AE45" s="72">
        <f t="shared" si="14"/>
        <v>157.09539999999998</v>
      </c>
      <c r="AF45" s="72">
        <f t="shared" si="14"/>
        <v>157.09539999999998</v>
      </c>
      <c r="AG45" s="72">
        <f t="shared" si="14"/>
        <v>157.09539999999998</v>
      </c>
      <c r="AH45" s="72">
        <f t="shared" si="14"/>
        <v>157.09539999999998</v>
      </c>
      <c r="AI45" s="72">
        <f t="shared" si="14"/>
        <v>157.09539999999998</v>
      </c>
      <c r="AJ45" s="72">
        <f t="shared" si="14"/>
        <v>157.09539999999998</v>
      </c>
      <c r="AK45" s="72">
        <f t="shared" si="14"/>
        <v>157.09539999999998</v>
      </c>
      <c r="AL45" s="72">
        <f t="shared" si="14"/>
        <v>157.09539999999998</v>
      </c>
    </row>
    <row r="46" spans="2:38" x14ac:dyDescent="0.25">
      <c r="B46" t="s">
        <v>238</v>
      </c>
      <c r="C46" s="72">
        <f>+C22*$C$10</f>
        <v>668.66666666666663</v>
      </c>
      <c r="D46" s="72">
        <f t="shared" ref="D46:N46" si="15">+D22*$C$10</f>
        <v>668.66666666666663</v>
      </c>
      <c r="E46" s="72">
        <f t="shared" si="15"/>
        <v>668.66666666666663</v>
      </c>
      <c r="F46" s="72">
        <f t="shared" si="15"/>
        <v>668.66666666666663</v>
      </c>
      <c r="G46" s="72">
        <f t="shared" si="15"/>
        <v>668.66666666666663</v>
      </c>
      <c r="H46" s="72">
        <f t="shared" si="15"/>
        <v>668.66666666666663</v>
      </c>
      <c r="I46" s="72">
        <f t="shared" si="15"/>
        <v>668.66666666666663</v>
      </c>
      <c r="J46" s="72">
        <f t="shared" si="15"/>
        <v>668.66666666666663</v>
      </c>
      <c r="K46" s="72">
        <f t="shared" si="15"/>
        <v>668.66666666666663</v>
      </c>
      <c r="L46" s="72">
        <f t="shared" si="15"/>
        <v>668.66666666666663</v>
      </c>
      <c r="M46" s="72">
        <f t="shared" si="15"/>
        <v>668.66666666666663</v>
      </c>
      <c r="N46" s="72">
        <f t="shared" si="15"/>
        <v>668.66666666666663</v>
      </c>
      <c r="O46" s="72">
        <f t="shared" ref="O46:Z46" si="16">+O22*$D$10</f>
        <v>678.41999999999985</v>
      </c>
      <c r="P46" s="72">
        <f t="shared" si="16"/>
        <v>678.41999999999985</v>
      </c>
      <c r="Q46" s="72">
        <f t="shared" si="16"/>
        <v>678.41999999999985</v>
      </c>
      <c r="R46" s="72">
        <f t="shared" si="16"/>
        <v>678.41999999999985</v>
      </c>
      <c r="S46" s="72">
        <f t="shared" si="16"/>
        <v>678.41999999999985</v>
      </c>
      <c r="T46" s="72">
        <f t="shared" si="16"/>
        <v>678.41999999999985</v>
      </c>
      <c r="U46" s="72">
        <f t="shared" si="16"/>
        <v>678.41999999999985</v>
      </c>
      <c r="V46" s="72">
        <f t="shared" si="16"/>
        <v>678.41999999999985</v>
      </c>
      <c r="W46" s="72">
        <f t="shared" si="16"/>
        <v>678.41999999999985</v>
      </c>
      <c r="X46" s="72">
        <f t="shared" si="16"/>
        <v>678.41999999999985</v>
      </c>
      <c r="Y46" s="72">
        <f t="shared" si="16"/>
        <v>678.41999999999985</v>
      </c>
      <c r="Z46" s="72">
        <f t="shared" si="16"/>
        <v>678.41999999999985</v>
      </c>
      <c r="AA46" s="72">
        <f t="shared" ref="AA46:AL46" si="17">+AA22*$E$10</f>
        <v>689.0485666666666</v>
      </c>
      <c r="AB46" s="72">
        <f t="shared" si="17"/>
        <v>689.0485666666666</v>
      </c>
      <c r="AC46" s="72">
        <f t="shared" si="17"/>
        <v>689.0485666666666</v>
      </c>
      <c r="AD46" s="72">
        <f t="shared" si="17"/>
        <v>689.0485666666666</v>
      </c>
      <c r="AE46" s="72">
        <f t="shared" si="17"/>
        <v>689.0485666666666</v>
      </c>
      <c r="AF46" s="72">
        <f t="shared" si="17"/>
        <v>689.0485666666666</v>
      </c>
      <c r="AG46" s="72">
        <f t="shared" si="17"/>
        <v>689.0485666666666</v>
      </c>
      <c r="AH46" s="72">
        <f t="shared" si="17"/>
        <v>689.0485666666666</v>
      </c>
      <c r="AI46" s="72">
        <f t="shared" si="17"/>
        <v>689.0485666666666</v>
      </c>
      <c r="AJ46" s="72">
        <f t="shared" si="17"/>
        <v>689.0485666666666</v>
      </c>
      <c r="AK46" s="72">
        <f t="shared" si="17"/>
        <v>689.0485666666666</v>
      </c>
      <c r="AL46" s="72">
        <f t="shared" si="17"/>
        <v>689.0485666666666</v>
      </c>
    </row>
    <row r="47" spans="2:38" x14ac:dyDescent="0.25">
      <c r="B47" t="s">
        <v>239</v>
      </c>
      <c r="C47" s="72">
        <f>+C39-C45-C46</f>
        <v>1377.3333333333335</v>
      </c>
      <c r="D47" s="72">
        <f t="shared" ref="D47:AL47" si="18">+D39-D45-D46</f>
        <v>1377.3333333333335</v>
      </c>
      <c r="E47" s="71">
        <f t="shared" si="18"/>
        <v>1377.3333333333335</v>
      </c>
      <c r="F47" s="71">
        <f t="shared" si="18"/>
        <v>1377.3333333333335</v>
      </c>
      <c r="G47" s="71">
        <f t="shared" si="18"/>
        <v>1377.3333333333335</v>
      </c>
      <c r="H47" s="71">
        <f t="shared" si="18"/>
        <v>1377.3333333333335</v>
      </c>
      <c r="I47" s="71">
        <f t="shared" si="18"/>
        <v>1377.3333333333335</v>
      </c>
      <c r="J47" s="71">
        <f t="shared" si="18"/>
        <v>2660.6666666666665</v>
      </c>
      <c r="K47" s="71">
        <f t="shared" si="18"/>
        <v>1377.3333333333335</v>
      </c>
      <c r="L47" s="71">
        <f t="shared" si="18"/>
        <v>1377.3333333333335</v>
      </c>
      <c r="M47" s="71">
        <f t="shared" si="18"/>
        <v>1377.3333333333335</v>
      </c>
      <c r="N47" s="71">
        <f t="shared" si="18"/>
        <v>2752.3333333333326</v>
      </c>
      <c r="O47" s="71">
        <f t="shared" si="18"/>
        <v>1366.0400000000002</v>
      </c>
      <c r="P47" s="71">
        <f t="shared" si="18"/>
        <v>1366.0400000000002</v>
      </c>
      <c r="Q47" s="71">
        <f t="shared" si="18"/>
        <v>1366.0400000000002</v>
      </c>
      <c r="R47" s="71">
        <f t="shared" si="18"/>
        <v>1366.0400000000002</v>
      </c>
      <c r="S47" s="71">
        <f t="shared" si="18"/>
        <v>1366.0400000000002</v>
      </c>
      <c r="T47" s="71">
        <f t="shared" si="18"/>
        <v>1366.0400000000002</v>
      </c>
      <c r="U47" s="71">
        <f t="shared" si="18"/>
        <v>1366.0400000000002</v>
      </c>
      <c r="V47" s="71">
        <f t="shared" si="18"/>
        <v>3610.0399999999981</v>
      </c>
      <c r="W47" s="71">
        <f t="shared" si="18"/>
        <v>1366.0400000000002</v>
      </c>
      <c r="X47" s="71">
        <f t="shared" si="18"/>
        <v>1366.0400000000002</v>
      </c>
      <c r="Y47" s="71">
        <f t="shared" si="18"/>
        <v>1366.0400000000002</v>
      </c>
      <c r="Z47" s="71">
        <f t="shared" si="18"/>
        <v>3272.706666666666</v>
      </c>
      <c r="AA47" s="71">
        <f t="shared" si="18"/>
        <v>1353.8560333333335</v>
      </c>
      <c r="AB47" s="71">
        <f t="shared" si="18"/>
        <v>1353.8560333333335</v>
      </c>
      <c r="AC47" s="71">
        <f t="shared" si="18"/>
        <v>1353.8560333333335</v>
      </c>
      <c r="AD47" s="71">
        <f t="shared" si="18"/>
        <v>1353.8560333333335</v>
      </c>
      <c r="AE47" s="71">
        <f t="shared" si="18"/>
        <v>1353.8560333333335</v>
      </c>
      <c r="AF47" s="71">
        <f t="shared" si="18"/>
        <v>1353.8560333333335</v>
      </c>
      <c r="AG47" s="71">
        <f t="shared" si="18"/>
        <v>1353.8560333333335</v>
      </c>
      <c r="AH47" s="71">
        <f t="shared" si="18"/>
        <v>3967.2543666666652</v>
      </c>
      <c r="AI47" s="71">
        <f t="shared" si="18"/>
        <v>1353.8560333333335</v>
      </c>
      <c r="AJ47" s="71">
        <f t="shared" si="18"/>
        <v>1353.8560333333335</v>
      </c>
      <c r="AK47" s="71">
        <f t="shared" si="18"/>
        <v>1353.8560333333335</v>
      </c>
      <c r="AL47" s="71">
        <f t="shared" si="18"/>
        <v>3497.0685333333331</v>
      </c>
    </row>
    <row r="48" spans="2:38" x14ac:dyDescent="0.25">
      <c r="B48" t="s">
        <v>240</v>
      </c>
      <c r="C48" s="72"/>
      <c r="D48" s="72">
        <f>+C45+C46</f>
        <v>822.66666666666663</v>
      </c>
      <c r="E48" s="72">
        <f t="shared" ref="E48:AL48" si="19">+D45+D46</f>
        <v>822.66666666666663</v>
      </c>
      <c r="F48" s="72">
        <f t="shared" si="19"/>
        <v>822.66666666666663</v>
      </c>
      <c r="G48" s="72">
        <f t="shared" si="19"/>
        <v>822.66666666666663</v>
      </c>
      <c r="H48" s="72">
        <f t="shared" si="19"/>
        <v>822.66666666666663</v>
      </c>
      <c r="I48" s="72">
        <f t="shared" si="19"/>
        <v>822.66666666666663</v>
      </c>
      <c r="J48" s="72">
        <f t="shared" si="19"/>
        <v>822.66666666666663</v>
      </c>
      <c r="K48" s="72">
        <f t="shared" si="19"/>
        <v>822.66666666666663</v>
      </c>
      <c r="L48" s="72">
        <f t="shared" si="19"/>
        <v>822.66666666666663</v>
      </c>
      <c r="M48" s="72">
        <f t="shared" si="19"/>
        <v>822.66666666666663</v>
      </c>
      <c r="N48" s="72">
        <f t="shared" si="19"/>
        <v>822.66666666666663</v>
      </c>
      <c r="O48" s="72">
        <f t="shared" si="19"/>
        <v>822.66666666666663</v>
      </c>
      <c r="P48" s="72">
        <f t="shared" si="19"/>
        <v>833.95999999999981</v>
      </c>
      <c r="Q48" s="72">
        <f t="shared" si="19"/>
        <v>833.95999999999981</v>
      </c>
      <c r="R48" s="72">
        <f t="shared" si="19"/>
        <v>833.95999999999981</v>
      </c>
      <c r="S48" s="72">
        <f t="shared" si="19"/>
        <v>833.95999999999981</v>
      </c>
      <c r="T48" s="72">
        <f t="shared" si="19"/>
        <v>833.95999999999981</v>
      </c>
      <c r="U48" s="72">
        <f t="shared" si="19"/>
        <v>833.95999999999981</v>
      </c>
      <c r="V48" s="72">
        <f t="shared" si="19"/>
        <v>833.95999999999981</v>
      </c>
      <c r="W48" s="72">
        <f t="shared" si="19"/>
        <v>833.95999999999981</v>
      </c>
      <c r="X48" s="72">
        <f t="shared" si="19"/>
        <v>833.95999999999981</v>
      </c>
      <c r="Y48" s="72">
        <f t="shared" si="19"/>
        <v>833.95999999999981</v>
      </c>
      <c r="Z48" s="72">
        <f t="shared" si="19"/>
        <v>833.95999999999981</v>
      </c>
      <c r="AA48" s="72">
        <f t="shared" si="19"/>
        <v>833.95999999999981</v>
      </c>
      <c r="AB48" s="72">
        <f t="shared" si="19"/>
        <v>846.14396666666653</v>
      </c>
      <c r="AC48" s="72">
        <f t="shared" si="19"/>
        <v>846.14396666666653</v>
      </c>
      <c r="AD48" s="72">
        <f t="shared" si="19"/>
        <v>846.14396666666653</v>
      </c>
      <c r="AE48" s="72">
        <f t="shared" si="19"/>
        <v>846.14396666666653</v>
      </c>
      <c r="AF48" s="72">
        <f t="shared" si="19"/>
        <v>846.14396666666653</v>
      </c>
      <c r="AG48" s="72">
        <f t="shared" si="19"/>
        <v>846.14396666666653</v>
      </c>
      <c r="AH48" s="72">
        <f t="shared" si="19"/>
        <v>846.14396666666653</v>
      </c>
      <c r="AI48" s="72">
        <f t="shared" si="19"/>
        <v>846.14396666666653</v>
      </c>
      <c r="AJ48" s="72">
        <f t="shared" si="19"/>
        <v>846.14396666666653</v>
      </c>
      <c r="AK48" s="72">
        <f t="shared" si="19"/>
        <v>846.14396666666653</v>
      </c>
      <c r="AL48" s="72">
        <f t="shared" si="19"/>
        <v>846.14396666666653</v>
      </c>
    </row>
    <row r="49" spans="2:38" s="27" customFormat="1" x14ac:dyDescent="0.25">
      <c r="B49" s="27" t="s">
        <v>241</v>
      </c>
      <c r="C49" s="72">
        <f>+C45+C46-C48</f>
        <v>822.66666666666663</v>
      </c>
      <c r="D49" s="72">
        <f>+D45+D46-D48</f>
        <v>0</v>
      </c>
      <c r="E49" s="72">
        <f t="shared" ref="E49:AL49" si="20">+E45+E46-E48</f>
        <v>0</v>
      </c>
      <c r="F49" s="72">
        <f t="shared" si="20"/>
        <v>0</v>
      </c>
      <c r="G49" s="72">
        <f t="shared" si="20"/>
        <v>0</v>
      </c>
      <c r="H49" s="72">
        <f t="shared" si="20"/>
        <v>0</v>
      </c>
      <c r="I49" s="72">
        <f t="shared" si="20"/>
        <v>0</v>
      </c>
      <c r="J49" s="72">
        <f t="shared" si="20"/>
        <v>0</v>
      </c>
      <c r="K49" s="72">
        <f t="shared" si="20"/>
        <v>0</v>
      </c>
      <c r="L49" s="72">
        <f t="shared" si="20"/>
        <v>0</v>
      </c>
      <c r="M49" s="72">
        <f t="shared" si="20"/>
        <v>0</v>
      </c>
      <c r="N49" s="72">
        <f t="shared" si="20"/>
        <v>0</v>
      </c>
      <c r="O49" s="72">
        <f t="shared" si="20"/>
        <v>11.29333333333318</v>
      </c>
      <c r="P49" s="72">
        <f t="shared" si="20"/>
        <v>0</v>
      </c>
      <c r="Q49" s="72">
        <f t="shared" si="20"/>
        <v>0</v>
      </c>
      <c r="R49" s="72">
        <f t="shared" si="20"/>
        <v>0</v>
      </c>
      <c r="S49" s="72">
        <f t="shared" si="20"/>
        <v>0</v>
      </c>
      <c r="T49" s="72">
        <f t="shared" si="20"/>
        <v>0</v>
      </c>
      <c r="U49" s="72">
        <f t="shared" si="20"/>
        <v>0</v>
      </c>
      <c r="V49" s="72">
        <f t="shared" si="20"/>
        <v>0</v>
      </c>
      <c r="W49" s="72">
        <f t="shared" si="20"/>
        <v>0</v>
      </c>
      <c r="X49" s="72">
        <f t="shared" si="20"/>
        <v>0</v>
      </c>
      <c r="Y49" s="72">
        <f t="shared" si="20"/>
        <v>0</v>
      </c>
      <c r="Z49" s="72">
        <f t="shared" si="20"/>
        <v>0</v>
      </c>
      <c r="AA49" s="72">
        <f t="shared" si="20"/>
        <v>12.18396666666672</v>
      </c>
      <c r="AB49" s="72">
        <f t="shared" si="20"/>
        <v>0</v>
      </c>
      <c r="AC49" s="72">
        <f t="shared" si="20"/>
        <v>0</v>
      </c>
      <c r="AD49" s="72">
        <f t="shared" si="20"/>
        <v>0</v>
      </c>
      <c r="AE49" s="72">
        <f t="shared" si="20"/>
        <v>0</v>
      </c>
      <c r="AF49" s="72">
        <f t="shared" si="20"/>
        <v>0</v>
      </c>
      <c r="AG49" s="72">
        <f t="shared" si="20"/>
        <v>0</v>
      </c>
      <c r="AH49" s="72">
        <f t="shared" si="20"/>
        <v>0</v>
      </c>
      <c r="AI49" s="72">
        <f t="shared" si="20"/>
        <v>0</v>
      </c>
      <c r="AJ49" s="72">
        <f t="shared" si="20"/>
        <v>0</v>
      </c>
      <c r="AK49" s="72">
        <f t="shared" si="20"/>
        <v>0</v>
      </c>
      <c r="AL49" s="72">
        <f t="shared" si="20"/>
        <v>0</v>
      </c>
    </row>
    <row r="51" spans="2:38" s="27" customFormat="1" x14ac:dyDescent="0.25">
      <c r="B51" s="27" t="s">
        <v>242</v>
      </c>
      <c r="C51" s="71">
        <f>+C25-C42</f>
        <v>76.999999999999986</v>
      </c>
      <c r="D51" s="71">
        <f t="shared" ref="D51:AL51" si="21">+D25-D42</f>
        <v>76.999999999999986</v>
      </c>
      <c r="E51" s="71">
        <f t="shared" si="21"/>
        <v>76.999999999999986</v>
      </c>
      <c r="F51" s="71">
        <f t="shared" si="21"/>
        <v>76.999999999999986</v>
      </c>
      <c r="G51" s="71">
        <f t="shared" si="21"/>
        <v>76.999999999999986</v>
      </c>
      <c r="H51" s="71">
        <f t="shared" si="21"/>
        <v>76.999999999999986</v>
      </c>
      <c r="I51" s="71">
        <f t="shared" si="21"/>
        <v>76.999999999999986</v>
      </c>
      <c r="J51" s="71">
        <f t="shared" si="21"/>
        <v>76.999999999999986</v>
      </c>
      <c r="K51" s="71">
        <f t="shared" si="21"/>
        <v>76.999999999999986</v>
      </c>
      <c r="L51" s="71">
        <f t="shared" si="21"/>
        <v>76.999999999999986</v>
      </c>
      <c r="M51" s="71">
        <f t="shared" si="21"/>
        <v>76.999999999999986</v>
      </c>
      <c r="N51" s="71">
        <f t="shared" si="21"/>
        <v>76.999999999999986</v>
      </c>
      <c r="O51" s="71">
        <f t="shared" si="21"/>
        <v>77.769999999999982</v>
      </c>
      <c r="P51" s="71">
        <f t="shared" si="21"/>
        <v>77.769999999999982</v>
      </c>
      <c r="Q51" s="71">
        <f t="shared" si="21"/>
        <v>77.769999999999982</v>
      </c>
      <c r="R51" s="71">
        <f t="shared" si="21"/>
        <v>77.769999999999982</v>
      </c>
      <c r="S51" s="71">
        <f t="shared" si="21"/>
        <v>77.769999999999982</v>
      </c>
      <c r="T51" s="71">
        <f t="shared" si="21"/>
        <v>77.769999999999982</v>
      </c>
      <c r="U51" s="71">
        <f t="shared" si="21"/>
        <v>77.769999999999982</v>
      </c>
      <c r="V51" s="71">
        <f t="shared" si="21"/>
        <v>77.769999999999982</v>
      </c>
      <c r="W51" s="71">
        <f t="shared" si="21"/>
        <v>77.769999999999982</v>
      </c>
      <c r="X51" s="71">
        <f t="shared" si="21"/>
        <v>77.769999999999982</v>
      </c>
      <c r="Y51" s="71">
        <f t="shared" si="21"/>
        <v>77.769999999999982</v>
      </c>
      <c r="Z51" s="71">
        <f t="shared" si="21"/>
        <v>77.769999999999982</v>
      </c>
      <c r="AA51" s="71">
        <f t="shared" si="21"/>
        <v>78.547699999999992</v>
      </c>
      <c r="AB51" s="71">
        <f t="shared" si="21"/>
        <v>78.547699999999992</v>
      </c>
      <c r="AC51" s="71">
        <f t="shared" si="21"/>
        <v>78.547699999999992</v>
      </c>
      <c r="AD51" s="71">
        <f t="shared" si="21"/>
        <v>78.547699999999992</v>
      </c>
      <c r="AE51" s="71">
        <f t="shared" si="21"/>
        <v>78.547699999999992</v>
      </c>
      <c r="AF51" s="71">
        <f t="shared" si="21"/>
        <v>78.547699999999992</v>
      </c>
      <c r="AG51" s="71">
        <f t="shared" si="21"/>
        <v>78.547699999999992</v>
      </c>
      <c r="AH51" s="71">
        <f t="shared" si="21"/>
        <v>78.547699999999992</v>
      </c>
      <c r="AI51" s="71">
        <f t="shared" si="21"/>
        <v>78.547699999999992</v>
      </c>
      <c r="AJ51" s="71">
        <f t="shared" si="21"/>
        <v>78.547699999999992</v>
      </c>
      <c r="AK51" s="71">
        <f t="shared" si="21"/>
        <v>78.547699999999992</v>
      </c>
      <c r="AL51" s="71">
        <f t="shared" si="21"/>
        <v>78.547699999999992</v>
      </c>
    </row>
    <row r="53" spans="2:38" s="27" customFormat="1" ht="17.25" customHeight="1" x14ac:dyDescent="0.25">
      <c r="B53" s="27" t="s">
        <v>243</v>
      </c>
      <c r="C53" s="72">
        <f>+C22-C39</f>
        <v>366.66666666666652</v>
      </c>
      <c r="D53" s="72">
        <f>+D22-D39</f>
        <v>366.66666666666652</v>
      </c>
      <c r="E53" s="72">
        <f t="shared" ref="E53:J53" si="22">+E22-E39</f>
        <v>366.66666666666652</v>
      </c>
      <c r="F53" s="72">
        <f t="shared" si="22"/>
        <v>366.66666666666652</v>
      </c>
      <c r="G53" s="72">
        <f t="shared" si="22"/>
        <v>366.66666666666652</v>
      </c>
      <c r="H53" s="72">
        <f t="shared" si="22"/>
        <v>366.66666666666652</v>
      </c>
      <c r="I53" s="72">
        <f t="shared" si="22"/>
        <v>366.66666666666652</v>
      </c>
      <c r="J53" s="72">
        <f t="shared" si="22"/>
        <v>-916.66666666666652</v>
      </c>
      <c r="K53" s="72">
        <f t="shared" ref="K53" si="23">+K22-K39</f>
        <v>366.66666666666652</v>
      </c>
      <c r="L53" s="72">
        <f t="shared" ref="L53:AL53" si="24">+L22-L39</f>
        <v>366.66666666666652</v>
      </c>
      <c r="M53" s="72">
        <f t="shared" si="24"/>
        <v>366.66666666666652</v>
      </c>
      <c r="N53" s="72">
        <f t="shared" si="24"/>
        <v>-1008.3333333333326</v>
      </c>
      <c r="O53" s="72">
        <f t="shared" si="24"/>
        <v>392.33333333333303</v>
      </c>
      <c r="P53" s="72">
        <f t="shared" si="24"/>
        <v>392.33333333333303</v>
      </c>
      <c r="Q53" s="72">
        <f t="shared" si="24"/>
        <v>392.33333333333303</v>
      </c>
      <c r="R53" s="72">
        <f t="shared" si="24"/>
        <v>392.33333333333303</v>
      </c>
      <c r="S53" s="72">
        <f t="shared" si="24"/>
        <v>392.33333333333303</v>
      </c>
      <c r="T53" s="72">
        <f t="shared" si="24"/>
        <v>392.33333333333303</v>
      </c>
      <c r="U53" s="72">
        <f t="shared" si="24"/>
        <v>392.33333333333303</v>
      </c>
      <c r="V53" s="72">
        <f t="shared" si="24"/>
        <v>-1851.6666666666652</v>
      </c>
      <c r="W53" s="72">
        <f t="shared" si="24"/>
        <v>392.33333333333303</v>
      </c>
      <c r="X53" s="72">
        <f t="shared" si="24"/>
        <v>392.33333333333303</v>
      </c>
      <c r="Y53" s="72">
        <f t="shared" si="24"/>
        <v>392.33333333333303</v>
      </c>
      <c r="Z53" s="72">
        <f t="shared" si="24"/>
        <v>-1514.333333333333</v>
      </c>
      <c r="AA53" s="72">
        <f t="shared" si="24"/>
        <v>418.25666666666666</v>
      </c>
      <c r="AB53" s="72">
        <f t="shared" si="24"/>
        <v>418.25666666666666</v>
      </c>
      <c r="AC53" s="72">
        <f t="shared" si="24"/>
        <v>418.25666666666666</v>
      </c>
      <c r="AD53" s="72">
        <f t="shared" si="24"/>
        <v>418.25666666666666</v>
      </c>
      <c r="AE53" s="72">
        <f t="shared" si="24"/>
        <v>418.25666666666666</v>
      </c>
      <c r="AF53" s="72">
        <f t="shared" si="24"/>
        <v>418.25666666666666</v>
      </c>
      <c r="AG53" s="72">
        <f t="shared" si="24"/>
        <v>418.25666666666666</v>
      </c>
      <c r="AH53" s="72">
        <f t="shared" si="24"/>
        <v>-2195.1416666666651</v>
      </c>
      <c r="AI53" s="72">
        <f t="shared" si="24"/>
        <v>418.25666666666666</v>
      </c>
      <c r="AJ53" s="72">
        <f t="shared" si="24"/>
        <v>418.25666666666666</v>
      </c>
      <c r="AK53" s="72">
        <f t="shared" si="24"/>
        <v>418.25666666666666</v>
      </c>
      <c r="AL53" s="72">
        <f t="shared" si="24"/>
        <v>-1724.955833333333</v>
      </c>
    </row>
    <row r="54" spans="2:38" s="27" customFormat="1" x14ac:dyDescent="0.25">
      <c r="B54" s="27" t="s">
        <v>244</v>
      </c>
      <c r="C54" s="72">
        <f>+C53</f>
        <v>366.66666666666652</v>
      </c>
      <c r="D54" s="71">
        <f>+C54+D53</f>
        <v>733.33333333333303</v>
      </c>
      <c r="E54" s="71">
        <f t="shared" ref="E54:AK54" si="25">+D54+E53</f>
        <v>1099.9999999999995</v>
      </c>
      <c r="F54" s="71">
        <f t="shared" si="25"/>
        <v>1466.6666666666661</v>
      </c>
      <c r="G54" s="71">
        <f t="shared" si="25"/>
        <v>1833.3333333333326</v>
      </c>
      <c r="H54" s="71">
        <f t="shared" si="25"/>
        <v>2199.9999999999991</v>
      </c>
      <c r="I54" s="71">
        <f t="shared" si="25"/>
        <v>2566.6666666666656</v>
      </c>
      <c r="J54" s="71">
        <f>+I54+J53</f>
        <v>1649.9999999999991</v>
      </c>
      <c r="K54" s="71">
        <f t="shared" si="25"/>
        <v>2016.6666666666656</v>
      </c>
      <c r="L54" s="71">
        <f t="shared" si="25"/>
        <v>2383.3333333333321</v>
      </c>
      <c r="M54" s="71">
        <f t="shared" si="25"/>
        <v>2749.9999999999986</v>
      </c>
      <c r="N54" s="71">
        <f t="shared" si="25"/>
        <v>1741.6666666666661</v>
      </c>
      <c r="O54" s="71">
        <f t="shared" si="25"/>
        <v>2133.9999999999991</v>
      </c>
      <c r="P54" s="71">
        <f t="shared" si="25"/>
        <v>2526.3333333333321</v>
      </c>
      <c r="Q54" s="71">
        <f t="shared" si="25"/>
        <v>2918.6666666666652</v>
      </c>
      <c r="R54" s="71">
        <f t="shared" si="25"/>
        <v>3310.9999999999982</v>
      </c>
      <c r="S54" s="71">
        <f t="shared" si="25"/>
        <v>3703.3333333333312</v>
      </c>
      <c r="T54" s="71">
        <f t="shared" si="25"/>
        <v>4095.6666666666642</v>
      </c>
      <c r="U54" s="71">
        <f t="shared" si="25"/>
        <v>4487.9999999999973</v>
      </c>
      <c r="V54" s="71">
        <f t="shared" si="25"/>
        <v>2636.3333333333321</v>
      </c>
      <c r="W54" s="71">
        <f t="shared" si="25"/>
        <v>3028.6666666666652</v>
      </c>
      <c r="X54" s="71">
        <f t="shared" si="25"/>
        <v>3420.9999999999982</v>
      </c>
      <c r="Y54" s="71">
        <f t="shared" si="25"/>
        <v>3813.3333333333312</v>
      </c>
      <c r="Z54" s="71">
        <f t="shared" si="25"/>
        <v>2298.9999999999982</v>
      </c>
      <c r="AA54" s="71">
        <f t="shared" si="25"/>
        <v>2717.2566666666648</v>
      </c>
      <c r="AB54" s="71">
        <f t="shared" si="25"/>
        <v>3135.5133333333315</v>
      </c>
      <c r="AC54" s="71">
        <f t="shared" si="25"/>
        <v>3553.7699999999982</v>
      </c>
      <c r="AD54" s="71">
        <f t="shared" si="25"/>
        <v>3972.0266666666648</v>
      </c>
      <c r="AE54" s="71">
        <f t="shared" si="25"/>
        <v>4390.283333333331</v>
      </c>
      <c r="AF54" s="71">
        <f t="shared" si="25"/>
        <v>4808.5399999999972</v>
      </c>
      <c r="AG54" s="71">
        <f t="shared" si="25"/>
        <v>5226.7966666666634</v>
      </c>
      <c r="AH54" s="71">
        <f t="shared" si="25"/>
        <v>3031.6549999999984</v>
      </c>
      <c r="AI54" s="71">
        <f t="shared" si="25"/>
        <v>3449.911666666665</v>
      </c>
      <c r="AJ54" s="71">
        <f t="shared" si="25"/>
        <v>3868.1683333333317</v>
      </c>
      <c r="AK54" s="71">
        <f t="shared" si="25"/>
        <v>4286.4249999999984</v>
      </c>
      <c r="AL54" s="71">
        <f>+AK54+AL53</f>
        <v>2561.4691666666654</v>
      </c>
    </row>
    <row r="56" spans="2:38" s="27" customFormat="1" x14ac:dyDescent="0.25">
      <c r="B56" s="27" t="s">
        <v>245</v>
      </c>
      <c r="C56" s="30">
        <f t="shared" ref="C56:AL56" si="26">+C23+C24-C40-C41</f>
        <v>385</v>
      </c>
      <c r="D56" s="30">
        <f t="shared" si="26"/>
        <v>0</v>
      </c>
      <c r="E56" s="30">
        <f t="shared" si="26"/>
        <v>0</v>
      </c>
      <c r="F56" s="30">
        <f t="shared" si="26"/>
        <v>0</v>
      </c>
      <c r="G56" s="30">
        <f t="shared" si="26"/>
        <v>0</v>
      </c>
      <c r="H56" s="30">
        <f t="shared" si="26"/>
        <v>0</v>
      </c>
      <c r="I56" s="30">
        <f t="shared" si="26"/>
        <v>0</v>
      </c>
      <c r="J56" s="30">
        <f t="shared" si="26"/>
        <v>0</v>
      </c>
      <c r="K56" s="30">
        <f t="shared" si="26"/>
        <v>0</v>
      </c>
      <c r="L56" s="30">
        <f t="shared" si="26"/>
        <v>0</v>
      </c>
      <c r="M56" s="30">
        <f t="shared" si="26"/>
        <v>0</v>
      </c>
      <c r="N56" s="30">
        <f t="shared" si="26"/>
        <v>0</v>
      </c>
      <c r="O56" s="30">
        <f t="shared" si="26"/>
        <v>3.8500000000000227</v>
      </c>
      <c r="P56" s="30">
        <f t="shared" si="26"/>
        <v>0</v>
      </c>
      <c r="Q56" s="30">
        <f t="shared" si="26"/>
        <v>0</v>
      </c>
      <c r="R56" s="30">
        <f t="shared" si="26"/>
        <v>0</v>
      </c>
      <c r="S56" s="30">
        <f t="shared" si="26"/>
        <v>0</v>
      </c>
      <c r="T56" s="30">
        <f t="shared" si="26"/>
        <v>0</v>
      </c>
      <c r="U56" s="30">
        <f t="shared" si="26"/>
        <v>0</v>
      </c>
      <c r="V56" s="30">
        <f t="shared" si="26"/>
        <v>0</v>
      </c>
      <c r="W56" s="30">
        <f t="shared" si="26"/>
        <v>0</v>
      </c>
      <c r="X56" s="30">
        <f t="shared" si="26"/>
        <v>0</v>
      </c>
      <c r="Y56" s="30">
        <f t="shared" si="26"/>
        <v>0</v>
      </c>
      <c r="Z56" s="30">
        <f t="shared" si="26"/>
        <v>0</v>
      </c>
      <c r="AA56" s="30">
        <f t="shared" si="26"/>
        <v>3.8885000000000502</v>
      </c>
      <c r="AB56" s="30">
        <f t="shared" si="26"/>
        <v>0</v>
      </c>
      <c r="AC56" s="30">
        <f t="shared" si="26"/>
        <v>0</v>
      </c>
      <c r="AD56" s="30">
        <f t="shared" si="26"/>
        <v>0</v>
      </c>
      <c r="AE56" s="30">
        <f t="shared" si="26"/>
        <v>0</v>
      </c>
      <c r="AF56" s="30">
        <f t="shared" si="26"/>
        <v>0</v>
      </c>
      <c r="AG56" s="30">
        <f t="shared" si="26"/>
        <v>0</v>
      </c>
      <c r="AH56" s="30">
        <f t="shared" si="26"/>
        <v>0</v>
      </c>
      <c r="AI56" s="30">
        <f t="shared" si="26"/>
        <v>0</v>
      </c>
      <c r="AJ56" s="30">
        <f t="shared" si="26"/>
        <v>0</v>
      </c>
      <c r="AK56" s="30">
        <f t="shared" si="26"/>
        <v>0</v>
      </c>
      <c r="AL56" s="30">
        <f t="shared" si="26"/>
        <v>0</v>
      </c>
    </row>
    <row r="58" spans="2:38" ht="26.25" x14ac:dyDescent="0.4">
      <c r="B58" s="184" t="s">
        <v>270</v>
      </c>
      <c r="C58" s="184"/>
      <c r="D58" s="184"/>
      <c r="E58" s="184"/>
      <c r="F58" s="184"/>
      <c r="G58" s="184"/>
      <c r="H58" s="177" t="s">
        <v>269</v>
      </c>
      <c r="I58" s="177"/>
      <c r="J58" s="177"/>
      <c r="K58" s="177"/>
    </row>
    <row r="60" spans="2:38" s="27" customFormat="1" x14ac:dyDescent="0.25">
      <c r="B60" s="51" t="s">
        <v>261</v>
      </c>
      <c r="C60" s="52">
        <f>+C17</f>
        <v>43861</v>
      </c>
      <c r="D60" s="52">
        <f t="shared" ref="D60:AL60" si="27">+D17</f>
        <v>43890</v>
      </c>
      <c r="E60" s="52">
        <f t="shared" si="27"/>
        <v>43921</v>
      </c>
      <c r="F60" s="52">
        <f t="shared" si="27"/>
        <v>43951</v>
      </c>
      <c r="G60" s="52">
        <f t="shared" si="27"/>
        <v>43982</v>
      </c>
      <c r="H60" s="52">
        <f t="shared" si="27"/>
        <v>44012</v>
      </c>
      <c r="I60" s="52">
        <f t="shared" si="27"/>
        <v>44043</v>
      </c>
      <c r="J60" s="52">
        <f t="shared" si="27"/>
        <v>44074</v>
      </c>
      <c r="K60" s="52">
        <f t="shared" si="27"/>
        <v>44104</v>
      </c>
      <c r="L60" s="52">
        <f t="shared" si="27"/>
        <v>44135</v>
      </c>
      <c r="M60" s="52">
        <f t="shared" si="27"/>
        <v>44165</v>
      </c>
      <c r="N60" s="52">
        <f t="shared" si="27"/>
        <v>44196</v>
      </c>
      <c r="O60" s="52">
        <f t="shared" si="27"/>
        <v>44227</v>
      </c>
      <c r="P60" s="52">
        <f t="shared" si="27"/>
        <v>44255</v>
      </c>
      <c r="Q60" s="52">
        <f t="shared" si="27"/>
        <v>44286</v>
      </c>
      <c r="R60" s="52">
        <f t="shared" si="27"/>
        <v>44316</v>
      </c>
      <c r="S60" s="52">
        <f t="shared" si="27"/>
        <v>44347</v>
      </c>
      <c r="T60" s="52">
        <f t="shared" si="27"/>
        <v>44377</v>
      </c>
      <c r="U60" s="52">
        <f t="shared" si="27"/>
        <v>44408</v>
      </c>
      <c r="V60" s="52">
        <f t="shared" si="27"/>
        <v>44439</v>
      </c>
      <c r="W60" s="52">
        <f t="shared" si="27"/>
        <v>44469</v>
      </c>
      <c r="X60" s="52">
        <f t="shared" si="27"/>
        <v>44500</v>
      </c>
      <c r="Y60" s="52">
        <f t="shared" si="27"/>
        <v>44530</v>
      </c>
      <c r="Z60" s="52">
        <f t="shared" si="27"/>
        <v>44561</v>
      </c>
      <c r="AA60" s="52">
        <f t="shared" si="27"/>
        <v>44592</v>
      </c>
      <c r="AB60" s="52">
        <f t="shared" si="27"/>
        <v>44620</v>
      </c>
      <c r="AC60" s="52">
        <f t="shared" si="27"/>
        <v>44651</v>
      </c>
      <c r="AD60" s="52">
        <f t="shared" si="27"/>
        <v>44681</v>
      </c>
      <c r="AE60" s="52">
        <f t="shared" si="27"/>
        <v>44712</v>
      </c>
      <c r="AF60" s="52">
        <f t="shared" si="27"/>
        <v>44742</v>
      </c>
      <c r="AG60" s="52">
        <f t="shared" si="27"/>
        <v>44773</v>
      </c>
      <c r="AH60" s="52">
        <f t="shared" si="27"/>
        <v>44804</v>
      </c>
      <c r="AI60" s="52">
        <f t="shared" si="27"/>
        <v>44834</v>
      </c>
      <c r="AJ60" s="52">
        <f t="shared" si="27"/>
        <v>44865</v>
      </c>
      <c r="AK60" s="52">
        <f t="shared" si="27"/>
        <v>44895</v>
      </c>
      <c r="AL60" s="52">
        <f t="shared" si="27"/>
        <v>44926</v>
      </c>
    </row>
    <row r="61" spans="2:38" x14ac:dyDescent="0.25">
      <c r="B61" s="51" t="s">
        <v>267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53" t="s">
        <v>262</v>
      </c>
      <c r="C62" s="71">
        <f t="shared" ref="C62:AL62" si="28">+C22*C$18</f>
        <v>5133.333333333333</v>
      </c>
      <c r="D62" s="71">
        <f t="shared" si="28"/>
        <v>5133.333333333333</v>
      </c>
      <c r="E62" s="71">
        <f t="shared" si="28"/>
        <v>5133.333333333333</v>
      </c>
      <c r="F62" s="71">
        <f t="shared" si="28"/>
        <v>5133.333333333333</v>
      </c>
      <c r="G62" s="71">
        <f t="shared" si="28"/>
        <v>5133.333333333333</v>
      </c>
      <c r="H62" s="71">
        <f t="shared" si="28"/>
        <v>5133.333333333333</v>
      </c>
      <c r="I62" s="71">
        <f t="shared" si="28"/>
        <v>5133.333333333333</v>
      </c>
      <c r="J62" s="71">
        <f t="shared" si="28"/>
        <v>5133.333333333333</v>
      </c>
      <c r="K62" s="71">
        <f t="shared" si="28"/>
        <v>5133.333333333333</v>
      </c>
      <c r="L62" s="71">
        <f t="shared" si="28"/>
        <v>5133.333333333333</v>
      </c>
      <c r="M62" s="71">
        <f t="shared" si="28"/>
        <v>5133.333333333333</v>
      </c>
      <c r="N62" s="71">
        <f t="shared" si="28"/>
        <v>5133.333333333333</v>
      </c>
      <c r="O62" s="71">
        <f t="shared" si="28"/>
        <v>7776.9999999999991</v>
      </c>
      <c r="P62" s="71">
        <f t="shared" si="28"/>
        <v>7776.9999999999991</v>
      </c>
      <c r="Q62" s="71">
        <f t="shared" si="28"/>
        <v>7776.9999999999991</v>
      </c>
      <c r="R62" s="71">
        <f t="shared" si="28"/>
        <v>7776.9999999999991</v>
      </c>
      <c r="S62" s="71">
        <f t="shared" si="28"/>
        <v>7776.9999999999991</v>
      </c>
      <c r="T62" s="71">
        <f t="shared" si="28"/>
        <v>7776.9999999999991</v>
      </c>
      <c r="U62" s="71">
        <f t="shared" si="28"/>
        <v>7776.9999999999991</v>
      </c>
      <c r="V62" s="71">
        <f t="shared" si="28"/>
        <v>7776.9999999999991</v>
      </c>
      <c r="W62" s="71">
        <f t="shared" si="28"/>
        <v>7776.9999999999991</v>
      </c>
      <c r="X62" s="71">
        <f t="shared" si="28"/>
        <v>7776.9999999999991</v>
      </c>
      <c r="Y62" s="71">
        <f t="shared" si="28"/>
        <v>7776.9999999999991</v>
      </c>
      <c r="Z62" s="71">
        <f t="shared" si="28"/>
        <v>7776.9999999999991</v>
      </c>
      <c r="AA62" s="71">
        <f t="shared" si="28"/>
        <v>10473.026666666667</v>
      </c>
      <c r="AB62" s="71">
        <f t="shared" si="28"/>
        <v>10473.026666666667</v>
      </c>
      <c r="AC62" s="71">
        <f t="shared" si="28"/>
        <v>10473.026666666667</v>
      </c>
      <c r="AD62" s="71">
        <f t="shared" si="28"/>
        <v>10473.026666666667</v>
      </c>
      <c r="AE62" s="71">
        <f t="shared" si="28"/>
        <v>10473.026666666667</v>
      </c>
      <c r="AF62" s="71">
        <f t="shared" si="28"/>
        <v>10473.026666666667</v>
      </c>
      <c r="AG62" s="71">
        <f t="shared" si="28"/>
        <v>10473.026666666667</v>
      </c>
      <c r="AH62" s="71">
        <f t="shared" si="28"/>
        <v>10473.026666666667</v>
      </c>
      <c r="AI62" s="71">
        <f t="shared" si="28"/>
        <v>10473.026666666667</v>
      </c>
      <c r="AJ62" s="71">
        <f t="shared" si="28"/>
        <v>10473.026666666667</v>
      </c>
      <c r="AK62" s="71">
        <f t="shared" si="28"/>
        <v>10473.026666666667</v>
      </c>
      <c r="AL62" s="71">
        <f t="shared" si="28"/>
        <v>10473.026666666667</v>
      </c>
    </row>
    <row r="63" spans="2:38" x14ac:dyDescent="0.25">
      <c r="B63" s="53" t="s">
        <v>263</v>
      </c>
      <c r="C63" s="71">
        <f t="shared" ref="C63:AL63" si="29">+C23*C$18</f>
        <v>410.66666666666663</v>
      </c>
      <c r="D63" s="71">
        <f t="shared" si="29"/>
        <v>410.66666666666663</v>
      </c>
      <c r="E63" s="71">
        <f t="shared" si="29"/>
        <v>410.66666666666663</v>
      </c>
      <c r="F63" s="71">
        <f t="shared" si="29"/>
        <v>410.66666666666663</v>
      </c>
      <c r="G63" s="71">
        <f t="shared" si="29"/>
        <v>410.66666666666663</v>
      </c>
      <c r="H63" s="71">
        <f t="shared" si="29"/>
        <v>410.66666666666663</v>
      </c>
      <c r="I63" s="71">
        <f t="shared" si="29"/>
        <v>410.66666666666663</v>
      </c>
      <c r="J63" s="71">
        <f t="shared" si="29"/>
        <v>410.66666666666663</v>
      </c>
      <c r="K63" s="71">
        <f t="shared" si="29"/>
        <v>410.66666666666663</v>
      </c>
      <c r="L63" s="71">
        <f t="shared" si="29"/>
        <v>410.66666666666663</v>
      </c>
      <c r="M63" s="71">
        <f t="shared" si="29"/>
        <v>410.66666666666663</v>
      </c>
      <c r="N63" s="71">
        <f t="shared" si="29"/>
        <v>410.66666666666663</v>
      </c>
      <c r="O63" s="71">
        <f t="shared" si="29"/>
        <v>622.16</v>
      </c>
      <c r="P63" s="71">
        <f t="shared" si="29"/>
        <v>622.16</v>
      </c>
      <c r="Q63" s="71">
        <f t="shared" si="29"/>
        <v>622.16</v>
      </c>
      <c r="R63" s="71">
        <f t="shared" si="29"/>
        <v>622.16</v>
      </c>
      <c r="S63" s="71">
        <f t="shared" si="29"/>
        <v>622.16</v>
      </c>
      <c r="T63" s="71">
        <f t="shared" si="29"/>
        <v>622.16</v>
      </c>
      <c r="U63" s="71">
        <f t="shared" si="29"/>
        <v>622.16</v>
      </c>
      <c r="V63" s="71">
        <f t="shared" si="29"/>
        <v>622.16</v>
      </c>
      <c r="W63" s="71">
        <f t="shared" si="29"/>
        <v>622.16</v>
      </c>
      <c r="X63" s="71">
        <f t="shared" si="29"/>
        <v>622.16</v>
      </c>
      <c r="Y63" s="71">
        <f t="shared" si="29"/>
        <v>622.16</v>
      </c>
      <c r="Z63" s="71">
        <f t="shared" si="29"/>
        <v>622.16</v>
      </c>
      <c r="AA63" s="71">
        <f t="shared" si="29"/>
        <v>837.84213333333332</v>
      </c>
      <c r="AB63" s="71">
        <f t="shared" si="29"/>
        <v>837.84213333333332</v>
      </c>
      <c r="AC63" s="71">
        <f t="shared" si="29"/>
        <v>837.84213333333332</v>
      </c>
      <c r="AD63" s="71">
        <f t="shared" si="29"/>
        <v>837.84213333333332</v>
      </c>
      <c r="AE63" s="71">
        <f t="shared" si="29"/>
        <v>837.84213333333332</v>
      </c>
      <c r="AF63" s="71">
        <f t="shared" si="29"/>
        <v>837.84213333333332</v>
      </c>
      <c r="AG63" s="71">
        <f t="shared" si="29"/>
        <v>837.84213333333332</v>
      </c>
      <c r="AH63" s="71">
        <f t="shared" si="29"/>
        <v>837.84213333333332</v>
      </c>
      <c r="AI63" s="71">
        <f t="shared" si="29"/>
        <v>837.84213333333332</v>
      </c>
      <c r="AJ63" s="71">
        <f t="shared" si="29"/>
        <v>837.84213333333332</v>
      </c>
      <c r="AK63" s="71">
        <f t="shared" si="29"/>
        <v>837.84213333333332</v>
      </c>
      <c r="AL63" s="71">
        <f t="shared" si="29"/>
        <v>837.84213333333332</v>
      </c>
    </row>
    <row r="64" spans="2:38" x14ac:dyDescent="0.25">
      <c r="B64" s="53" t="s">
        <v>265</v>
      </c>
      <c r="C64" s="71">
        <f t="shared" ref="C64:AL64" si="30">+C24*C$18</f>
        <v>359.33333333333337</v>
      </c>
      <c r="D64" s="71">
        <f t="shared" si="30"/>
        <v>359.33333333333337</v>
      </c>
      <c r="E64" s="71">
        <f t="shared" si="30"/>
        <v>359.33333333333337</v>
      </c>
      <c r="F64" s="71">
        <f t="shared" si="30"/>
        <v>359.33333333333337</v>
      </c>
      <c r="G64" s="71">
        <f t="shared" si="30"/>
        <v>359.33333333333337</v>
      </c>
      <c r="H64" s="71">
        <f t="shared" si="30"/>
        <v>359.33333333333337</v>
      </c>
      <c r="I64" s="71">
        <f t="shared" si="30"/>
        <v>359.33333333333337</v>
      </c>
      <c r="J64" s="71">
        <f t="shared" si="30"/>
        <v>359.33333333333337</v>
      </c>
      <c r="K64" s="71">
        <f t="shared" si="30"/>
        <v>359.33333333333337</v>
      </c>
      <c r="L64" s="71">
        <f t="shared" si="30"/>
        <v>359.33333333333337</v>
      </c>
      <c r="M64" s="71">
        <f t="shared" si="30"/>
        <v>359.33333333333337</v>
      </c>
      <c r="N64" s="71">
        <f t="shared" si="30"/>
        <v>359.33333333333337</v>
      </c>
      <c r="O64" s="71">
        <f t="shared" si="30"/>
        <v>544.39</v>
      </c>
      <c r="P64" s="71">
        <f t="shared" si="30"/>
        <v>544.39</v>
      </c>
      <c r="Q64" s="71">
        <f t="shared" si="30"/>
        <v>544.39</v>
      </c>
      <c r="R64" s="71">
        <f t="shared" si="30"/>
        <v>544.39</v>
      </c>
      <c r="S64" s="71">
        <f t="shared" si="30"/>
        <v>544.39</v>
      </c>
      <c r="T64" s="71">
        <f t="shared" si="30"/>
        <v>544.39</v>
      </c>
      <c r="U64" s="71">
        <f t="shared" si="30"/>
        <v>544.39</v>
      </c>
      <c r="V64" s="71">
        <f t="shared" si="30"/>
        <v>544.39</v>
      </c>
      <c r="W64" s="71">
        <f t="shared" si="30"/>
        <v>544.39</v>
      </c>
      <c r="X64" s="71">
        <f t="shared" si="30"/>
        <v>544.39</v>
      </c>
      <c r="Y64" s="71">
        <f t="shared" si="30"/>
        <v>544.39</v>
      </c>
      <c r="Z64" s="71">
        <f t="shared" si="30"/>
        <v>544.39</v>
      </c>
      <c r="AA64" s="71">
        <f t="shared" si="30"/>
        <v>733.11186666666674</v>
      </c>
      <c r="AB64" s="71">
        <f t="shared" si="30"/>
        <v>733.11186666666674</v>
      </c>
      <c r="AC64" s="71">
        <f t="shared" si="30"/>
        <v>733.11186666666674</v>
      </c>
      <c r="AD64" s="71">
        <f t="shared" si="30"/>
        <v>733.11186666666674</v>
      </c>
      <c r="AE64" s="71">
        <f t="shared" si="30"/>
        <v>733.11186666666674</v>
      </c>
      <c r="AF64" s="71">
        <f t="shared" si="30"/>
        <v>733.11186666666674</v>
      </c>
      <c r="AG64" s="71">
        <f t="shared" si="30"/>
        <v>733.11186666666674</v>
      </c>
      <c r="AH64" s="71">
        <f t="shared" si="30"/>
        <v>733.11186666666674</v>
      </c>
      <c r="AI64" s="71">
        <f t="shared" si="30"/>
        <v>733.11186666666674</v>
      </c>
      <c r="AJ64" s="71">
        <f t="shared" si="30"/>
        <v>733.11186666666674</v>
      </c>
      <c r="AK64" s="71">
        <f t="shared" si="30"/>
        <v>733.11186666666674</v>
      </c>
      <c r="AL64" s="71">
        <f t="shared" si="30"/>
        <v>733.11186666666674</v>
      </c>
    </row>
    <row r="65" spans="1:38" x14ac:dyDescent="0.25">
      <c r="B65" s="53" t="s">
        <v>266</v>
      </c>
      <c r="C65" s="71">
        <f t="shared" ref="C65:AL65" si="31">+C25*C$18</f>
        <v>153.99999999999997</v>
      </c>
      <c r="D65" s="71">
        <f t="shared" si="31"/>
        <v>153.99999999999997</v>
      </c>
      <c r="E65" s="71">
        <f t="shared" si="31"/>
        <v>153.99999999999997</v>
      </c>
      <c r="F65" s="71">
        <f t="shared" si="31"/>
        <v>153.99999999999997</v>
      </c>
      <c r="G65" s="71">
        <f t="shared" si="31"/>
        <v>153.99999999999997</v>
      </c>
      <c r="H65" s="71">
        <f t="shared" si="31"/>
        <v>153.99999999999997</v>
      </c>
      <c r="I65" s="71">
        <f t="shared" si="31"/>
        <v>153.99999999999997</v>
      </c>
      <c r="J65" s="71">
        <f t="shared" si="31"/>
        <v>153.99999999999997</v>
      </c>
      <c r="K65" s="71">
        <f t="shared" si="31"/>
        <v>153.99999999999997</v>
      </c>
      <c r="L65" s="71">
        <f t="shared" si="31"/>
        <v>153.99999999999997</v>
      </c>
      <c r="M65" s="71">
        <f t="shared" si="31"/>
        <v>153.99999999999997</v>
      </c>
      <c r="N65" s="71">
        <f t="shared" si="31"/>
        <v>153.99999999999997</v>
      </c>
      <c r="O65" s="71">
        <f t="shared" si="31"/>
        <v>233.30999999999995</v>
      </c>
      <c r="P65" s="71">
        <f t="shared" si="31"/>
        <v>233.30999999999995</v>
      </c>
      <c r="Q65" s="71">
        <f t="shared" si="31"/>
        <v>233.30999999999995</v>
      </c>
      <c r="R65" s="71">
        <f t="shared" si="31"/>
        <v>233.30999999999995</v>
      </c>
      <c r="S65" s="71">
        <f t="shared" si="31"/>
        <v>233.30999999999995</v>
      </c>
      <c r="T65" s="71">
        <f t="shared" si="31"/>
        <v>233.30999999999995</v>
      </c>
      <c r="U65" s="71">
        <f t="shared" si="31"/>
        <v>233.30999999999995</v>
      </c>
      <c r="V65" s="71">
        <f t="shared" si="31"/>
        <v>233.30999999999995</v>
      </c>
      <c r="W65" s="71">
        <f t="shared" si="31"/>
        <v>233.30999999999995</v>
      </c>
      <c r="X65" s="71">
        <f t="shared" si="31"/>
        <v>233.30999999999995</v>
      </c>
      <c r="Y65" s="71">
        <f t="shared" si="31"/>
        <v>233.30999999999995</v>
      </c>
      <c r="Z65" s="71">
        <f t="shared" si="31"/>
        <v>233.30999999999995</v>
      </c>
      <c r="AA65" s="71">
        <f t="shared" si="31"/>
        <v>314.19079999999997</v>
      </c>
      <c r="AB65" s="71">
        <f t="shared" si="31"/>
        <v>314.19079999999997</v>
      </c>
      <c r="AC65" s="71">
        <f t="shared" si="31"/>
        <v>314.19079999999997</v>
      </c>
      <c r="AD65" s="71">
        <f t="shared" si="31"/>
        <v>314.19079999999997</v>
      </c>
      <c r="AE65" s="71">
        <f t="shared" si="31"/>
        <v>314.19079999999997</v>
      </c>
      <c r="AF65" s="71">
        <f t="shared" si="31"/>
        <v>314.19079999999997</v>
      </c>
      <c r="AG65" s="71">
        <f t="shared" si="31"/>
        <v>314.19079999999997</v>
      </c>
      <c r="AH65" s="71">
        <f t="shared" si="31"/>
        <v>314.19079999999997</v>
      </c>
      <c r="AI65" s="71">
        <f t="shared" si="31"/>
        <v>314.19079999999997</v>
      </c>
      <c r="AJ65" s="71">
        <f t="shared" si="31"/>
        <v>314.19079999999997</v>
      </c>
      <c r="AK65" s="71">
        <f t="shared" si="31"/>
        <v>314.19079999999997</v>
      </c>
      <c r="AL65" s="71">
        <f t="shared" si="31"/>
        <v>314.19079999999997</v>
      </c>
    </row>
    <row r="66" spans="1:38" s="27" customFormat="1" x14ac:dyDescent="0.25">
      <c r="A66" s="27" t="s">
        <v>278</v>
      </c>
      <c r="B66" s="51" t="str">
        <f>+B30</f>
        <v>CAPITALIZZAZIONE COSTO</v>
      </c>
      <c r="C66" s="71">
        <f>+C30*C$18</f>
        <v>3028.6666666666665</v>
      </c>
      <c r="D66" s="71">
        <f t="shared" ref="D66:AL66" si="32">+D30*D$18</f>
        <v>3028.6666666666665</v>
      </c>
      <c r="E66" s="71">
        <f t="shared" si="32"/>
        <v>3028.6666666666665</v>
      </c>
      <c r="F66" s="71">
        <f t="shared" si="32"/>
        <v>3028.6666666666665</v>
      </c>
      <c r="G66" s="71">
        <f t="shared" si="32"/>
        <v>3028.6666666666665</v>
      </c>
      <c r="H66" s="71">
        <f t="shared" si="32"/>
        <v>3028.6666666666665</v>
      </c>
      <c r="I66" s="71">
        <f t="shared" si="32"/>
        <v>3028.6666666666665</v>
      </c>
      <c r="J66" s="71">
        <f t="shared" si="32"/>
        <v>3028.6666666666665</v>
      </c>
      <c r="K66" s="71">
        <f t="shared" si="32"/>
        <v>3028.6666666666665</v>
      </c>
      <c r="L66" s="71">
        <f t="shared" si="32"/>
        <v>3028.6666666666665</v>
      </c>
      <c r="M66" s="71">
        <f t="shared" si="32"/>
        <v>3028.6666666666665</v>
      </c>
      <c r="N66" s="71">
        <f t="shared" si="32"/>
        <v>3028.6666666666665</v>
      </c>
      <c r="O66" s="71">
        <f t="shared" si="32"/>
        <v>4588.4299999999994</v>
      </c>
      <c r="P66" s="71">
        <f t="shared" si="32"/>
        <v>4588.4299999999994</v>
      </c>
      <c r="Q66" s="71">
        <f t="shared" si="32"/>
        <v>4588.4299999999994</v>
      </c>
      <c r="R66" s="71">
        <f t="shared" si="32"/>
        <v>4588.4299999999994</v>
      </c>
      <c r="S66" s="71">
        <f t="shared" si="32"/>
        <v>4588.4299999999994</v>
      </c>
      <c r="T66" s="71">
        <f t="shared" si="32"/>
        <v>4588.4299999999994</v>
      </c>
      <c r="U66" s="71">
        <f t="shared" si="32"/>
        <v>4588.4299999999994</v>
      </c>
      <c r="V66" s="71">
        <f t="shared" si="32"/>
        <v>4588.4299999999994</v>
      </c>
      <c r="W66" s="71">
        <f t="shared" si="32"/>
        <v>4588.4299999999994</v>
      </c>
      <c r="X66" s="71">
        <f t="shared" si="32"/>
        <v>4588.4299999999994</v>
      </c>
      <c r="Y66" s="71">
        <f t="shared" si="32"/>
        <v>4588.4299999999994</v>
      </c>
      <c r="Z66" s="71">
        <f t="shared" si="32"/>
        <v>4588.4299999999994</v>
      </c>
      <c r="AA66" s="71">
        <f t="shared" si="32"/>
        <v>6179.0857333333333</v>
      </c>
      <c r="AB66" s="71">
        <f t="shared" si="32"/>
        <v>6179.0857333333333</v>
      </c>
      <c r="AC66" s="71">
        <f t="shared" si="32"/>
        <v>6179.0857333333333</v>
      </c>
      <c r="AD66" s="71">
        <f t="shared" si="32"/>
        <v>6179.0857333333333</v>
      </c>
      <c r="AE66" s="71">
        <f t="shared" si="32"/>
        <v>6179.0857333333333</v>
      </c>
      <c r="AF66" s="71">
        <f t="shared" si="32"/>
        <v>6179.0857333333333</v>
      </c>
      <c r="AG66" s="71">
        <f t="shared" si="32"/>
        <v>6179.0857333333333</v>
      </c>
      <c r="AH66" s="71">
        <f t="shared" si="32"/>
        <v>6179.0857333333333</v>
      </c>
      <c r="AI66" s="71">
        <f t="shared" si="32"/>
        <v>6179.0857333333333</v>
      </c>
      <c r="AJ66" s="71">
        <f t="shared" si="32"/>
        <v>6179.0857333333333</v>
      </c>
      <c r="AK66" s="71">
        <f t="shared" si="32"/>
        <v>6179.0857333333333</v>
      </c>
      <c r="AL66" s="71">
        <f t="shared" si="32"/>
        <v>6179.0857333333333</v>
      </c>
    </row>
    <row r="67" spans="1:38" s="27" customFormat="1" x14ac:dyDescent="0.25">
      <c r="A67" s="27" t="s">
        <v>278</v>
      </c>
      <c r="B67" s="51" t="str">
        <f t="shared" ref="B67:B69" si="33">+B31</f>
        <v>AMMORTAMENTO CIVILISTICO</v>
      </c>
      <c r="C67" s="71">
        <f>+C31*C$18</f>
        <v>0</v>
      </c>
      <c r="D67" s="71">
        <f t="shared" ref="D67:AL67" si="34">+D31*D$18</f>
        <v>0</v>
      </c>
      <c r="E67" s="71">
        <f t="shared" si="34"/>
        <v>0</v>
      </c>
      <c r="F67" s="71">
        <f t="shared" si="34"/>
        <v>0</v>
      </c>
      <c r="G67" s="71">
        <f t="shared" si="34"/>
        <v>0</v>
      </c>
      <c r="H67" s="71">
        <f t="shared" si="34"/>
        <v>25.238888888888891</v>
      </c>
      <c r="I67" s="71">
        <f t="shared" si="34"/>
        <v>25.238888888888891</v>
      </c>
      <c r="J67" s="71">
        <f t="shared" si="34"/>
        <v>25.238888888888891</v>
      </c>
      <c r="K67" s="71">
        <f t="shared" si="34"/>
        <v>25.238888888888891</v>
      </c>
      <c r="L67" s="71">
        <f t="shared" si="34"/>
        <v>25.238888888888891</v>
      </c>
      <c r="M67" s="71">
        <f t="shared" si="34"/>
        <v>25.238888888888891</v>
      </c>
      <c r="N67" s="71">
        <f t="shared" si="34"/>
        <v>25.238888888888891</v>
      </c>
      <c r="O67" s="71">
        <f t="shared" si="34"/>
        <v>38.236916666666666</v>
      </c>
      <c r="P67" s="71">
        <f t="shared" si="34"/>
        <v>38.236916666666666</v>
      </c>
      <c r="Q67" s="71">
        <f t="shared" si="34"/>
        <v>38.236916666666666</v>
      </c>
      <c r="R67" s="71">
        <f t="shared" si="34"/>
        <v>38.236916666666666</v>
      </c>
      <c r="S67" s="71">
        <f t="shared" si="34"/>
        <v>38.236916666666666</v>
      </c>
      <c r="T67" s="71">
        <f t="shared" si="34"/>
        <v>38.236916666666666</v>
      </c>
      <c r="U67" s="71">
        <f t="shared" si="34"/>
        <v>38.236916666666666</v>
      </c>
      <c r="V67" s="71">
        <f t="shared" si="34"/>
        <v>38.236916666666666</v>
      </c>
      <c r="W67" s="71">
        <f t="shared" si="34"/>
        <v>38.236916666666666</v>
      </c>
      <c r="X67" s="71">
        <f t="shared" si="34"/>
        <v>38.236916666666666</v>
      </c>
      <c r="Y67" s="71">
        <f t="shared" si="34"/>
        <v>38.236916666666666</v>
      </c>
      <c r="Z67" s="71">
        <f t="shared" si="34"/>
        <v>38.236916666666666</v>
      </c>
      <c r="AA67" s="71">
        <f t="shared" si="34"/>
        <v>51.492381111111115</v>
      </c>
      <c r="AB67" s="71">
        <f t="shared" si="34"/>
        <v>51.492381111111115</v>
      </c>
      <c r="AC67" s="71">
        <f t="shared" si="34"/>
        <v>51.492381111111115</v>
      </c>
      <c r="AD67" s="71">
        <f t="shared" si="34"/>
        <v>51.492381111111115</v>
      </c>
      <c r="AE67" s="71">
        <f t="shared" si="34"/>
        <v>51.492381111111115</v>
      </c>
      <c r="AF67" s="71">
        <f t="shared" si="34"/>
        <v>51.492381111111115</v>
      </c>
      <c r="AG67" s="71">
        <f t="shared" si="34"/>
        <v>51.492381111111115</v>
      </c>
      <c r="AH67" s="71">
        <f t="shared" si="34"/>
        <v>51.492381111111115</v>
      </c>
      <c r="AI67" s="71">
        <f t="shared" si="34"/>
        <v>51.492381111111115</v>
      </c>
      <c r="AJ67" s="71">
        <f t="shared" si="34"/>
        <v>51.492381111111115</v>
      </c>
      <c r="AK67" s="71">
        <f t="shared" si="34"/>
        <v>51.492381111111115</v>
      </c>
      <c r="AL67" s="71">
        <f t="shared" si="34"/>
        <v>51.492381111111115</v>
      </c>
    </row>
    <row r="68" spans="1:38" s="27" customFormat="1" x14ac:dyDescent="0.25">
      <c r="A68" s="27" t="s">
        <v>278</v>
      </c>
      <c r="B68" s="51" t="str">
        <f t="shared" si="33"/>
        <v>AMMORTAMENTO FISCALE</v>
      </c>
      <c r="C68" s="71">
        <f>+C32*C$18</f>
        <v>0</v>
      </c>
      <c r="D68" s="71">
        <f t="shared" ref="D68:AL68" si="35">+D32*D$18</f>
        <v>0</v>
      </c>
      <c r="E68" s="71">
        <f t="shared" si="35"/>
        <v>0</v>
      </c>
      <c r="F68" s="71">
        <f t="shared" si="35"/>
        <v>0</v>
      </c>
      <c r="G68" s="71">
        <f t="shared" si="35"/>
        <v>0</v>
      </c>
      <c r="H68" s="71">
        <f t="shared" si="35"/>
        <v>20.191111111111109</v>
      </c>
      <c r="I68" s="71">
        <f t="shared" si="35"/>
        <v>20.191111111111109</v>
      </c>
      <c r="J68" s="71">
        <f t="shared" si="35"/>
        <v>20.191111111111109</v>
      </c>
      <c r="K68" s="71">
        <f t="shared" si="35"/>
        <v>20.191111111111109</v>
      </c>
      <c r="L68" s="71">
        <f t="shared" si="35"/>
        <v>20.191111111111109</v>
      </c>
      <c r="M68" s="71">
        <f t="shared" si="35"/>
        <v>20.191111111111109</v>
      </c>
      <c r="N68" s="71">
        <f t="shared" si="35"/>
        <v>20.191111111111109</v>
      </c>
      <c r="O68" s="71">
        <f t="shared" si="35"/>
        <v>30.589533333333328</v>
      </c>
      <c r="P68" s="71">
        <f t="shared" si="35"/>
        <v>30.589533333333328</v>
      </c>
      <c r="Q68" s="71">
        <f t="shared" si="35"/>
        <v>30.589533333333328</v>
      </c>
      <c r="R68" s="71">
        <f t="shared" si="35"/>
        <v>30.589533333333328</v>
      </c>
      <c r="S68" s="71">
        <f t="shared" si="35"/>
        <v>30.589533333333328</v>
      </c>
      <c r="T68" s="71">
        <f t="shared" si="35"/>
        <v>30.589533333333328</v>
      </c>
      <c r="U68" s="71">
        <f t="shared" si="35"/>
        <v>30.589533333333328</v>
      </c>
      <c r="V68" s="71">
        <f t="shared" si="35"/>
        <v>30.589533333333328</v>
      </c>
      <c r="W68" s="71">
        <f t="shared" si="35"/>
        <v>30.589533333333328</v>
      </c>
      <c r="X68" s="71">
        <f t="shared" si="35"/>
        <v>30.589533333333328</v>
      </c>
      <c r="Y68" s="71">
        <f t="shared" si="35"/>
        <v>30.589533333333328</v>
      </c>
      <c r="Z68" s="71">
        <f t="shared" si="35"/>
        <v>30.589533333333328</v>
      </c>
      <c r="AA68" s="71">
        <f t="shared" si="35"/>
        <v>41.193904888888888</v>
      </c>
      <c r="AB68" s="71">
        <f t="shared" si="35"/>
        <v>41.193904888888888</v>
      </c>
      <c r="AC68" s="71">
        <f t="shared" si="35"/>
        <v>41.193904888888888</v>
      </c>
      <c r="AD68" s="71">
        <f t="shared" si="35"/>
        <v>41.193904888888888</v>
      </c>
      <c r="AE68" s="71">
        <f t="shared" si="35"/>
        <v>41.193904888888888</v>
      </c>
      <c r="AF68" s="71">
        <f t="shared" si="35"/>
        <v>41.193904888888888</v>
      </c>
      <c r="AG68" s="71">
        <f t="shared" si="35"/>
        <v>41.193904888888888</v>
      </c>
      <c r="AH68" s="71">
        <f t="shared" si="35"/>
        <v>41.193904888888888</v>
      </c>
      <c r="AI68" s="71">
        <f t="shared" si="35"/>
        <v>41.193904888888888</v>
      </c>
      <c r="AJ68" s="71">
        <f t="shared" si="35"/>
        <v>41.193904888888888</v>
      </c>
      <c r="AK68" s="71">
        <f t="shared" si="35"/>
        <v>41.193904888888888</v>
      </c>
      <c r="AL68" s="71">
        <f t="shared" si="35"/>
        <v>41.193904888888888</v>
      </c>
    </row>
    <row r="69" spans="1:38" s="27" customFormat="1" x14ac:dyDescent="0.25">
      <c r="A69" s="27" t="s">
        <v>278</v>
      </c>
      <c r="B69" s="51" t="str">
        <f t="shared" si="33"/>
        <v>RIPRESA FISCALE</v>
      </c>
      <c r="C69" s="71">
        <f>C67-C68</f>
        <v>0</v>
      </c>
      <c r="D69" s="71">
        <f t="shared" ref="D69:AL69" si="36">D67-D68</f>
        <v>0</v>
      </c>
      <c r="E69" s="71">
        <f t="shared" si="36"/>
        <v>0</v>
      </c>
      <c r="F69" s="71">
        <f t="shared" si="36"/>
        <v>0</v>
      </c>
      <c r="G69" s="71">
        <f t="shared" si="36"/>
        <v>0</v>
      </c>
      <c r="H69" s="71">
        <f t="shared" si="36"/>
        <v>5.0477777777777817</v>
      </c>
      <c r="I69" s="71">
        <f t="shared" si="36"/>
        <v>5.0477777777777817</v>
      </c>
      <c r="J69" s="71">
        <f t="shared" si="36"/>
        <v>5.0477777777777817</v>
      </c>
      <c r="K69" s="71">
        <f t="shared" si="36"/>
        <v>5.0477777777777817</v>
      </c>
      <c r="L69" s="71">
        <f t="shared" si="36"/>
        <v>5.0477777777777817</v>
      </c>
      <c r="M69" s="71">
        <f t="shared" si="36"/>
        <v>5.0477777777777817</v>
      </c>
      <c r="N69" s="71">
        <f t="shared" si="36"/>
        <v>5.0477777777777817</v>
      </c>
      <c r="O69" s="71">
        <f t="shared" si="36"/>
        <v>7.6473833333333374</v>
      </c>
      <c r="P69" s="71">
        <f t="shared" si="36"/>
        <v>7.6473833333333374</v>
      </c>
      <c r="Q69" s="71">
        <f t="shared" si="36"/>
        <v>7.6473833333333374</v>
      </c>
      <c r="R69" s="71">
        <f t="shared" si="36"/>
        <v>7.6473833333333374</v>
      </c>
      <c r="S69" s="71">
        <f t="shared" si="36"/>
        <v>7.6473833333333374</v>
      </c>
      <c r="T69" s="71">
        <f t="shared" si="36"/>
        <v>7.6473833333333374</v>
      </c>
      <c r="U69" s="71">
        <f t="shared" si="36"/>
        <v>7.6473833333333374</v>
      </c>
      <c r="V69" s="71">
        <f t="shared" si="36"/>
        <v>7.6473833333333374</v>
      </c>
      <c r="W69" s="71">
        <f t="shared" si="36"/>
        <v>7.6473833333333374</v>
      </c>
      <c r="X69" s="71">
        <f t="shared" si="36"/>
        <v>7.6473833333333374</v>
      </c>
      <c r="Y69" s="71">
        <f t="shared" si="36"/>
        <v>7.6473833333333374</v>
      </c>
      <c r="Z69" s="71">
        <f t="shared" si="36"/>
        <v>7.6473833333333374</v>
      </c>
      <c r="AA69" s="71">
        <f t="shared" si="36"/>
        <v>10.298476222222227</v>
      </c>
      <c r="AB69" s="71">
        <f t="shared" si="36"/>
        <v>10.298476222222227</v>
      </c>
      <c r="AC69" s="71">
        <f t="shared" si="36"/>
        <v>10.298476222222227</v>
      </c>
      <c r="AD69" s="71">
        <f t="shared" si="36"/>
        <v>10.298476222222227</v>
      </c>
      <c r="AE69" s="71">
        <f t="shared" si="36"/>
        <v>10.298476222222227</v>
      </c>
      <c r="AF69" s="71">
        <f t="shared" si="36"/>
        <v>10.298476222222227</v>
      </c>
      <c r="AG69" s="71">
        <f t="shared" si="36"/>
        <v>10.298476222222227</v>
      </c>
      <c r="AH69" s="71">
        <f t="shared" si="36"/>
        <v>10.298476222222227</v>
      </c>
      <c r="AI69" s="71">
        <f t="shared" si="36"/>
        <v>10.298476222222227</v>
      </c>
      <c r="AJ69" s="71">
        <f t="shared" si="36"/>
        <v>10.298476222222227</v>
      </c>
      <c r="AK69" s="71">
        <f t="shared" si="36"/>
        <v>10.298476222222227</v>
      </c>
      <c r="AL69" s="71">
        <f t="shared" si="36"/>
        <v>10.298476222222227</v>
      </c>
    </row>
    <row r="70" spans="1:38" x14ac:dyDescent="0.25"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</row>
    <row r="72" spans="1:38" s="27" customFormat="1" x14ac:dyDescent="0.25">
      <c r="B72" s="51" t="s">
        <v>268</v>
      </c>
      <c r="C72" s="52">
        <f>+C60</f>
        <v>43861</v>
      </c>
      <c r="D72" s="52">
        <f t="shared" ref="D72:AL72" si="37">+D60</f>
        <v>43890</v>
      </c>
      <c r="E72" s="52">
        <f t="shared" si="37"/>
        <v>43921</v>
      </c>
      <c r="F72" s="52">
        <f t="shared" si="37"/>
        <v>43951</v>
      </c>
      <c r="G72" s="52">
        <f t="shared" si="37"/>
        <v>43982</v>
      </c>
      <c r="H72" s="52">
        <f t="shared" si="37"/>
        <v>44012</v>
      </c>
      <c r="I72" s="52">
        <f t="shared" si="37"/>
        <v>44043</v>
      </c>
      <c r="J72" s="52">
        <f t="shared" si="37"/>
        <v>44074</v>
      </c>
      <c r="K72" s="52">
        <f t="shared" si="37"/>
        <v>44104</v>
      </c>
      <c r="L72" s="52">
        <f t="shared" si="37"/>
        <v>44135</v>
      </c>
      <c r="M72" s="52">
        <f t="shared" si="37"/>
        <v>44165</v>
      </c>
      <c r="N72" s="52">
        <f t="shared" si="37"/>
        <v>44196</v>
      </c>
      <c r="O72" s="52">
        <f t="shared" si="37"/>
        <v>44227</v>
      </c>
      <c r="P72" s="52">
        <f t="shared" si="37"/>
        <v>44255</v>
      </c>
      <c r="Q72" s="52">
        <f t="shared" si="37"/>
        <v>44286</v>
      </c>
      <c r="R72" s="52">
        <f t="shared" si="37"/>
        <v>44316</v>
      </c>
      <c r="S72" s="52">
        <f t="shared" si="37"/>
        <v>44347</v>
      </c>
      <c r="T72" s="52">
        <f t="shared" si="37"/>
        <v>44377</v>
      </c>
      <c r="U72" s="52">
        <f t="shared" si="37"/>
        <v>44408</v>
      </c>
      <c r="V72" s="52">
        <f t="shared" si="37"/>
        <v>44439</v>
      </c>
      <c r="W72" s="52">
        <f t="shared" si="37"/>
        <v>44469</v>
      </c>
      <c r="X72" s="52">
        <f t="shared" si="37"/>
        <v>44500</v>
      </c>
      <c r="Y72" s="52">
        <f t="shared" si="37"/>
        <v>44530</v>
      </c>
      <c r="Z72" s="52">
        <f t="shared" si="37"/>
        <v>44561</v>
      </c>
      <c r="AA72" s="52">
        <f t="shared" si="37"/>
        <v>44592</v>
      </c>
      <c r="AB72" s="52">
        <f t="shared" si="37"/>
        <v>44620</v>
      </c>
      <c r="AC72" s="52">
        <f t="shared" si="37"/>
        <v>44651</v>
      </c>
      <c r="AD72" s="52">
        <f t="shared" si="37"/>
        <v>44681</v>
      </c>
      <c r="AE72" s="52">
        <f t="shared" si="37"/>
        <v>44712</v>
      </c>
      <c r="AF72" s="52">
        <f t="shared" si="37"/>
        <v>44742</v>
      </c>
      <c r="AG72" s="52">
        <f t="shared" si="37"/>
        <v>44773</v>
      </c>
      <c r="AH72" s="52">
        <f t="shared" si="37"/>
        <v>44804</v>
      </c>
      <c r="AI72" s="52">
        <f t="shared" si="37"/>
        <v>44834</v>
      </c>
      <c r="AJ72" s="52">
        <f t="shared" si="37"/>
        <v>44865</v>
      </c>
      <c r="AK72" s="52">
        <f t="shared" si="37"/>
        <v>44895</v>
      </c>
      <c r="AL72" s="52">
        <f t="shared" si="37"/>
        <v>44926</v>
      </c>
    </row>
    <row r="73" spans="1:38" x14ac:dyDescent="0.25">
      <c r="B73" s="53" t="s">
        <v>647</v>
      </c>
      <c r="C73" s="71">
        <f>+C39*C$18</f>
        <v>4400</v>
      </c>
      <c r="D73" s="71">
        <f t="shared" ref="D73:AL73" si="38">+D39*D$18</f>
        <v>4400</v>
      </c>
      <c r="E73" s="71">
        <f t="shared" si="38"/>
        <v>4400</v>
      </c>
      <c r="F73" s="71">
        <f t="shared" si="38"/>
        <v>4400</v>
      </c>
      <c r="G73" s="71">
        <f t="shared" si="38"/>
        <v>4400</v>
      </c>
      <c r="H73" s="71">
        <f t="shared" si="38"/>
        <v>4400</v>
      </c>
      <c r="I73" s="71">
        <f t="shared" si="38"/>
        <v>4400</v>
      </c>
      <c r="J73" s="71">
        <f t="shared" si="38"/>
        <v>6966.6666666666661</v>
      </c>
      <c r="K73" s="71">
        <f t="shared" si="38"/>
        <v>4400</v>
      </c>
      <c r="L73" s="71">
        <f t="shared" si="38"/>
        <v>4400</v>
      </c>
      <c r="M73" s="71">
        <f t="shared" si="38"/>
        <v>4400</v>
      </c>
      <c r="N73" s="71">
        <f t="shared" si="38"/>
        <v>7149.9999999999982</v>
      </c>
      <c r="O73" s="71">
        <f t="shared" si="38"/>
        <v>6600</v>
      </c>
      <c r="P73" s="71">
        <f t="shared" si="38"/>
        <v>6600</v>
      </c>
      <c r="Q73" s="71">
        <f t="shared" si="38"/>
        <v>6600</v>
      </c>
      <c r="R73" s="71">
        <f t="shared" si="38"/>
        <v>6600</v>
      </c>
      <c r="S73" s="71">
        <f t="shared" si="38"/>
        <v>6600</v>
      </c>
      <c r="T73" s="71">
        <f t="shared" si="38"/>
        <v>6600</v>
      </c>
      <c r="U73" s="71">
        <f t="shared" si="38"/>
        <v>6600</v>
      </c>
      <c r="V73" s="71">
        <f t="shared" si="38"/>
        <v>13331.999999999995</v>
      </c>
      <c r="W73" s="71">
        <f t="shared" si="38"/>
        <v>6600</v>
      </c>
      <c r="X73" s="71">
        <f t="shared" si="38"/>
        <v>6600</v>
      </c>
      <c r="Y73" s="71">
        <f t="shared" si="38"/>
        <v>6600</v>
      </c>
      <c r="Z73" s="71">
        <f t="shared" si="38"/>
        <v>12319.999999999998</v>
      </c>
      <c r="AA73" s="71">
        <f t="shared" si="38"/>
        <v>8800</v>
      </c>
      <c r="AB73" s="71">
        <f t="shared" si="38"/>
        <v>8800</v>
      </c>
      <c r="AC73" s="71">
        <f t="shared" si="38"/>
        <v>8800</v>
      </c>
      <c r="AD73" s="71">
        <f t="shared" si="38"/>
        <v>8800</v>
      </c>
      <c r="AE73" s="71">
        <f t="shared" si="38"/>
        <v>8800</v>
      </c>
      <c r="AF73" s="71">
        <f t="shared" si="38"/>
        <v>8800</v>
      </c>
      <c r="AG73" s="71">
        <f t="shared" si="38"/>
        <v>8800</v>
      </c>
      <c r="AH73" s="71">
        <f t="shared" si="38"/>
        <v>19253.593333333327</v>
      </c>
      <c r="AI73" s="71">
        <f t="shared" si="38"/>
        <v>8800</v>
      </c>
      <c r="AJ73" s="71">
        <f t="shared" si="38"/>
        <v>8800</v>
      </c>
      <c r="AK73" s="71">
        <f t="shared" si="38"/>
        <v>8800</v>
      </c>
      <c r="AL73" s="71">
        <f t="shared" si="38"/>
        <v>17372.849999999999</v>
      </c>
    </row>
    <row r="74" spans="1:38" x14ac:dyDescent="0.25">
      <c r="B74" s="53" t="s">
        <v>645</v>
      </c>
      <c r="C74" s="71">
        <f>+C40*C$18</f>
        <v>0</v>
      </c>
      <c r="D74" s="71">
        <f t="shared" ref="D74:AL74" si="39">+D40*D$18</f>
        <v>410.66666666666663</v>
      </c>
      <c r="E74" s="71">
        <f t="shared" si="39"/>
        <v>410.66666666666663</v>
      </c>
      <c r="F74" s="71">
        <f t="shared" si="39"/>
        <v>410.66666666666663</v>
      </c>
      <c r="G74" s="71">
        <f t="shared" si="39"/>
        <v>410.66666666666663</v>
      </c>
      <c r="H74" s="71">
        <f t="shared" si="39"/>
        <v>410.66666666666663</v>
      </c>
      <c r="I74" s="71">
        <f t="shared" si="39"/>
        <v>410.66666666666663</v>
      </c>
      <c r="J74" s="71">
        <f t="shared" si="39"/>
        <v>410.66666666666663</v>
      </c>
      <c r="K74" s="71">
        <f t="shared" si="39"/>
        <v>410.66666666666663</v>
      </c>
      <c r="L74" s="71">
        <f t="shared" si="39"/>
        <v>410.66666666666663</v>
      </c>
      <c r="M74" s="71">
        <f t="shared" si="39"/>
        <v>410.66666666666663</v>
      </c>
      <c r="N74" s="71">
        <f t="shared" si="39"/>
        <v>410.66666666666663</v>
      </c>
      <c r="O74" s="71">
        <f t="shared" si="39"/>
        <v>616</v>
      </c>
      <c r="P74" s="71">
        <f t="shared" si="39"/>
        <v>622.16</v>
      </c>
      <c r="Q74" s="71">
        <f t="shared" si="39"/>
        <v>622.16</v>
      </c>
      <c r="R74" s="71">
        <f t="shared" si="39"/>
        <v>622.16</v>
      </c>
      <c r="S74" s="71">
        <f t="shared" si="39"/>
        <v>622.16</v>
      </c>
      <c r="T74" s="71">
        <f t="shared" si="39"/>
        <v>622.16</v>
      </c>
      <c r="U74" s="71">
        <f t="shared" si="39"/>
        <v>622.16</v>
      </c>
      <c r="V74" s="71">
        <f t="shared" si="39"/>
        <v>622.16</v>
      </c>
      <c r="W74" s="71">
        <f t="shared" si="39"/>
        <v>622.16</v>
      </c>
      <c r="X74" s="71">
        <f t="shared" si="39"/>
        <v>622.16</v>
      </c>
      <c r="Y74" s="71">
        <f t="shared" si="39"/>
        <v>622.16</v>
      </c>
      <c r="Z74" s="71">
        <f t="shared" si="39"/>
        <v>622.16</v>
      </c>
      <c r="AA74" s="71">
        <f t="shared" si="39"/>
        <v>829.54666666666662</v>
      </c>
      <c r="AB74" s="71">
        <f t="shared" si="39"/>
        <v>837.84213333333332</v>
      </c>
      <c r="AC74" s="71">
        <f t="shared" si="39"/>
        <v>837.84213333333332</v>
      </c>
      <c r="AD74" s="71">
        <f t="shared" si="39"/>
        <v>837.84213333333332</v>
      </c>
      <c r="AE74" s="71">
        <f t="shared" si="39"/>
        <v>837.84213333333332</v>
      </c>
      <c r="AF74" s="71">
        <f t="shared" si="39"/>
        <v>837.84213333333332</v>
      </c>
      <c r="AG74" s="71">
        <f t="shared" si="39"/>
        <v>837.84213333333332</v>
      </c>
      <c r="AH74" s="71">
        <f t="shared" si="39"/>
        <v>837.84213333333332</v>
      </c>
      <c r="AI74" s="71">
        <f t="shared" si="39"/>
        <v>837.84213333333332</v>
      </c>
      <c r="AJ74" s="71">
        <f t="shared" si="39"/>
        <v>837.84213333333332</v>
      </c>
      <c r="AK74" s="71">
        <f t="shared" si="39"/>
        <v>837.84213333333332</v>
      </c>
      <c r="AL74" s="71">
        <f t="shared" si="39"/>
        <v>837.84213333333332</v>
      </c>
    </row>
    <row r="75" spans="1:38" x14ac:dyDescent="0.25">
      <c r="B75" s="53" t="s">
        <v>646</v>
      </c>
      <c r="C75" s="71">
        <f>+C41*C$18</f>
        <v>0</v>
      </c>
      <c r="D75" s="71">
        <f>+D41*D$18</f>
        <v>359.33333333333337</v>
      </c>
      <c r="E75" s="71">
        <f t="shared" ref="E75:AL75" si="40">+E41*E$18</f>
        <v>359.33333333333337</v>
      </c>
      <c r="F75" s="71">
        <f t="shared" si="40"/>
        <v>359.33333333333337</v>
      </c>
      <c r="G75" s="71">
        <f t="shared" si="40"/>
        <v>359.33333333333337</v>
      </c>
      <c r="H75" s="71">
        <f t="shared" si="40"/>
        <v>359.33333333333337</v>
      </c>
      <c r="I75" s="71">
        <f t="shared" si="40"/>
        <v>359.33333333333337</v>
      </c>
      <c r="J75" s="71">
        <f t="shared" si="40"/>
        <v>359.33333333333337</v>
      </c>
      <c r="K75" s="71">
        <f t="shared" si="40"/>
        <v>359.33333333333337</v>
      </c>
      <c r="L75" s="71">
        <f t="shared" si="40"/>
        <v>359.33333333333337</v>
      </c>
      <c r="M75" s="71">
        <f t="shared" si="40"/>
        <v>359.33333333333337</v>
      </c>
      <c r="N75" s="71">
        <f t="shared" si="40"/>
        <v>359.33333333333337</v>
      </c>
      <c r="O75" s="71">
        <f t="shared" si="40"/>
        <v>539</v>
      </c>
      <c r="P75" s="71">
        <f t="shared" si="40"/>
        <v>544.39</v>
      </c>
      <c r="Q75" s="71">
        <f t="shared" si="40"/>
        <v>544.39</v>
      </c>
      <c r="R75" s="71">
        <f t="shared" si="40"/>
        <v>544.39</v>
      </c>
      <c r="S75" s="71">
        <f t="shared" si="40"/>
        <v>544.39</v>
      </c>
      <c r="T75" s="71">
        <f t="shared" si="40"/>
        <v>544.39</v>
      </c>
      <c r="U75" s="71">
        <f t="shared" si="40"/>
        <v>544.39</v>
      </c>
      <c r="V75" s="71">
        <f t="shared" si="40"/>
        <v>544.39</v>
      </c>
      <c r="W75" s="71">
        <f t="shared" si="40"/>
        <v>544.39</v>
      </c>
      <c r="X75" s="71">
        <f t="shared" si="40"/>
        <v>544.39</v>
      </c>
      <c r="Y75" s="71">
        <f t="shared" si="40"/>
        <v>544.39</v>
      </c>
      <c r="Z75" s="71">
        <f t="shared" si="40"/>
        <v>544.39</v>
      </c>
      <c r="AA75" s="71">
        <f t="shared" si="40"/>
        <v>725.85333333333335</v>
      </c>
      <c r="AB75" s="71">
        <f t="shared" si="40"/>
        <v>733.11186666666674</v>
      </c>
      <c r="AC75" s="71">
        <f t="shared" si="40"/>
        <v>733.11186666666674</v>
      </c>
      <c r="AD75" s="71">
        <f t="shared" si="40"/>
        <v>733.11186666666674</v>
      </c>
      <c r="AE75" s="71">
        <f t="shared" si="40"/>
        <v>733.11186666666674</v>
      </c>
      <c r="AF75" s="71">
        <f t="shared" si="40"/>
        <v>733.11186666666674</v>
      </c>
      <c r="AG75" s="71">
        <f t="shared" si="40"/>
        <v>733.11186666666674</v>
      </c>
      <c r="AH75" s="71">
        <f t="shared" si="40"/>
        <v>733.11186666666674</v>
      </c>
      <c r="AI75" s="71">
        <f t="shared" si="40"/>
        <v>733.11186666666674</v>
      </c>
      <c r="AJ75" s="71">
        <f t="shared" si="40"/>
        <v>733.11186666666674</v>
      </c>
      <c r="AK75" s="71">
        <f t="shared" si="40"/>
        <v>733.11186666666674</v>
      </c>
      <c r="AL75" s="71">
        <f t="shared" si="40"/>
        <v>733.11186666666674</v>
      </c>
    </row>
    <row r="76" spans="1:38" x14ac:dyDescent="0.25">
      <c r="B76" s="53" t="s">
        <v>235</v>
      </c>
      <c r="C76" s="50">
        <f>+C42</f>
        <v>0</v>
      </c>
      <c r="D76" s="50">
        <f t="shared" ref="D76:AL76" si="41">+D42</f>
        <v>0</v>
      </c>
      <c r="E76" s="50">
        <f t="shared" si="41"/>
        <v>0</v>
      </c>
      <c r="F76" s="50">
        <f t="shared" si="41"/>
        <v>0</v>
      </c>
      <c r="G76" s="50">
        <f t="shared" si="41"/>
        <v>0</v>
      </c>
      <c r="H76" s="50">
        <f t="shared" si="41"/>
        <v>0</v>
      </c>
      <c r="I76" s="50">
        <f t="shared" si="41"/>
        <v>0</v>
      </c>
      <c r="J76" s="50">
        <f t="shared" si="41"/>
        <v>0</v>
      </c>
      <c r="K76" s="50">
        <f t="shared" si="41"/>
        <v>0</v>
      </c>
      <c r="L76" s="50">
        <f t="shared" si="41"/>
        <v>0</v>
      </c>
      <c r="M76" s="50">
        <f t="shared" si="41"/>
        <v>0</v>
      </c>
      <c r="N76" s="50">
        <f t="shared" si="41"/>
        <v>0</v>
      </c>
      <c r="O76" s="50">
        <f t="shared" si="41"/>
        <v>0</v>
      </c>
      <c r="P76" s="50">
        <f t="shared" si="41"/>
        <v>0</v>
      </c>
      <c r="Q76" s="50">
        <f t="shared" si="41"/>
        <v>0</v>
      </c>
      <c r="R76" s="50">
        <f t="shared" si="41"/>
        <v>0</v>
      </c>
      <c r="S76" s="50">
        <f t="shared" si="41"/>
        <v>0</v>
      </c>
      <c r="T76" s="50">
        <f t="shared" si="41"/>
        <v>0</v>
      </c>
      <c r="U76" s="50">
        <f t="shared" si="41"/>
        <v>0</v>
      </c>
      <c r="V76" s="50">
        <f t="shared" si="41"/>
        <v>0</v>
      </c>
      <c r="W76" s="50">
        <f t="shared" si="41"/>
        <v>0</v>
      </c>
      <c r="X76" s="50">
        <f t="shared" si="41"/>
        <v>0</v>
      </c>
      <c r="Y76" s="50">
        <f t="shared" si="41"/>
        <v>0</v>
      </c>
      <c r="Z76" s="50">
        <f t="shared" si="41"/>
        <v>0</v>
      </c>
      <c r="AA76" s="50">
        <f t="shared" si="41"/>
        <v>0</v>
      </c>
      <c r="AB76" s="50">
        <f t="shared" si="41"/>
        <v>0</v>
      </c>
      <c r="AC76" s="50">
        <f t="shared" si="41"/>
        <v>0</v>
      </c>
      <c r="AD76" s="50">
        <f t="shared" si="41"/>
        <v>0</v>
      </c>
      <c r="AE76" s="50">
        <f t="shared" si="41"/>
        <v>0</v>
      </c>
      <c r="AF76" s="50">
        <f t="shared" si="41"/>
        <v>0</v>
      </c>
      <c r="AG76" s="50">
        <f t="shared" si="41"/>
        <v>0</v>
      </c>
      <c r="AH76" s="50">
        <f t="shared" si="41"/>
        <v>0</v>
      </c>
      <c r="AI76" s="50">
        <f t="shared" si="41"/>
        <v>0</v>
      </c>
      <c r="AJ76" s="50">
        <f t="shared" si="41"/>
        <v>0</v>
      </c>
      <c r="AK76" s="50">
        <f t="shared" si="41"/>
        <v>0</v>
      </c>
      <c r="AL76" s="50">
        <f t="shared" si="41"/>
        <v>0</v>
      </c>
    </row>
    <row r="78" spans="1:38" s="27" customFormat="1" x14ac:dyDescent="0.25">
      <c r="B78" s="51" t="s">
        <v>236</v>
      </c>
      <c r="C78" s="52">
        <f>+C72</f>
        <v>43861</v>
      </c>
      <c r="D78" s="52">
        <f t="shared" ref="D78:AL78" si="42">+D72</f>
        <v>43890</v>
      </c>
      <c r="E78" s="52">
        <f t="shared" si="42"/>
        <v>43921</v>
      </c>
      <c r="F78" s="52">
        <f t="shared" si="42"/>
        <v>43951</v>
      </c>
      <c r="G78" s="52">
        <f t="shared" si="42"/>
        <v>43982</v>
      </c>
      <c r="H78" s="52">
        <f t="shared" si="42"/>
        <v>44012</v>
      </c>
      <c r="I78" s="52">
        <f t="shared" si="42"/>
        <v>44043</v>
      </c>
      <c r="J78" s="52">
        <f t="shared" si="42"/>
        <v>44074</v>
      </c>
      <c r="K78" s="52">
        <f t="shared" si="42"/>
        <v>44104</v>
      </c>
      <c r="L78" s="52">
        <f t="shared" si="42"/>
        <v>44135</v>
      </c>
      <c r="M78" s="52">
        <f t="shared" si="42"/>
        <v>44165</v>
      </c>
      <c r="N78" s="52">
        <f t="shared" si="42"/>
        <v>44196</v>
      </c>
      <c r="O78" s="52">
        <f t="shared" si="42"/>
        <v>44227</v>
      </c>
      <c r="P78" s="52">
        <f t="shared" si="42"/>
        <v>44255</v>
      </c>
      <c r="Q78" s="52">
        <f t="shared" si="42"/>
        <v>44286</v>
      </c>
      <c r="R78" s="52">
        <f t="shared" si="42"/>
        <v>44316</v>
      </c>
      <c r="S78" s="52">
        <f t="shared" si="42"/>
        <v>44347</v>
      </c>
      <c r="T78" s="52">
        <f t="shared" si="42"/>
        <v>44377</v>
      </c>
      <c r="U78" s="52">
        <f t="shared" si="42"/>
        <v>44408</v>
      </c>
      <c r="V78" s="52">
        <f t="shared" si="42"/>
        <v>44439</v>
      </c>
      <c r="W78" s="52">
        <f t="shared" si="42"/>
        <v>44469</v>
      </c>
      <c r="X78" s="52">
        <f t="shared" si="42"/>
        <v>44500</v>
      </c>
      <c r="Y78" s="52">
        <f t="shared" si="42"/>
        <v>44530</v>
      </c>
      <c r="Z78" s="52">
        <f t="shared" si="42"/>
        <v>44561</v>
      </c>
      <c r="AA78" s="52">
        <f t="shared" si="42"/>
        <v>44592</v>
      </c>
      <c r="AB78" s="52">
        <f t="shared" si="42"/>
        <v>44620</v>
      </c>
      <c r="AC78" s="52">
        <f t="shared" si="42"/>
        <v>44651</v>
      </c>
      <c r="AD78" s="52">
        <f t="shared" si="42"/>
        <v>44681</v>
      </c>
      <c r="AE78" s="52">
        <f t="shared" si="42"/>
        <v>44712</v>
      </c>
      <c r="AF78" s="52">
        <f t="shared" si="42"/>
        <v>44742</v>
      </c>
      <c r="AG78" s="52">
        <f t="shared" si="42"/>
        <v>44773</v>
      </c>
      <c r="AH78" s="52">
        <f t="shared" si="42"/>
        <v>44804</v>
      </c>
      <c r="AI78" s="52">
        <f t="shared" si="42"/>
        <v>44834</v>
      </c>
      <c r="AJ78" s="52">
        <f t="shared" si="42"/>
        <v>44865</v>
      </c>
      <c r="AK78" s="52">
        <f t="shared" si="42"/>
        <v>44895</v>
      </c>
      <c r="AL78" s="52">
        <f t="shared" si="42"/>
        <v>44926</v>
      </c>
    </row>
    <row r="79" spans="1:38" x14ac:dyDescent="0.25">
      <c r="B79" s="53" t="s">
        <v>644</v>
      </c>
      <c r="C79" s="71">
        <f>+C45*C$18</f>
        <v>307.99999999999994</v>
      </c>
      <c r="D79" s="71">
        <f t="shared" ref="D79:AL79" si="43">+D45*D$18</f>
        <v>307.99999999999994</v>
      </c>
      <c r="E79" s="71">
        <f t="shared" si="43"/>
        <v>307.99999999999994</v>
      </c>
      <c r="F79" s="71">
        <f t="shared" si="43"/>
        <v>307.99999999999994</v>
      </c>
      <c r="G79" s="71">
        <f t="shared" si="43"/>
        <v>307.99999999999994</v>
      </c>
      <c r="H79" s="71">
        <f t="shared" si="43"/>
        <v>307.99999999999994</v>
      </c>
      <c r="I79" s="71">
        <f t="shared" si="43"/>
        <v>307.99999999999994</v>
      </c>
      <c r="J79" s="71">
        <f t="shared" si="43"/>
        <v>307.99999999999994</v>
      </c>
      <c r="K79" s="71">
        <f t="shared" si="43"/>
        <v>307.99999999999994</v>
      </c>
      <c r="L79" s="71">
        <f t="shared" si="43"/>
        <v>307.99999999999994</v>
      </c>
      <c r="M79" s="71">
        <f t="shared" si="43"/>
        <v>307.99999999999994</v>
      </c>
      <c r="N79" s="71">
        <f t="shared" si="43"/>
        <v>307.99999999999994</v>
      </c>
      <c r="O79" s="71">
        <f t="shared" si="43"/>
        <v>466.61999999999989</v>
      </c>
      <c r="P79" s="71">
        <f t="shared" si="43"/>
        <v>466.61999999999989</v>
      </c>
      <c r="Q79" s="71">
        <f t="shared" si="43"/>
        <v>466.61999999999989</v>
      </c>
      <c r="R79" s="71">
        <f t="shared" si="43"/>
        <v>466.61999999999989</v>
      </c>
      <c r="S79" s="71">
        <f t="shared" si="43"/>
        <v>466.61999999999989</v>
      </c>
      <c r="T79" s="71">
        <f t="shared" si="43"/>
        <v>466.61999999999989</v>
      </c>
      <c r="U79" s="71">
        <f t="shared" si="43"/>
        <v>466.61999999999989</v>
      </c>
      <c r="V79" s="71">
        <f t="shared" si="43"/>
        <v>466.61999999999989</v>
      </c>
      <c r="W79" s="71">
        <f t="shared" si="43"/>
        <v>466.61999999999989</v>
      </c>
      <c r="X79" s="71">
        <f t="shared" si="43"/>
        <v>466.61999999999989</v>
      </c>
      <c r="Y79" s="71">
        <f t="shared" si="43"/>
        <v>466.61999999999989</v>
      </c>
      <c r="Z79" s="71">
        <f t="shared" si="43"/>
        <v>466.61999999999989</v>
      </c>
      <c r="AA79" s="71">
        <f t="shared" si="43"/>
        <v>628.38159999999993</v>
      </c>
      <c r="AB79" s="71">
        <f t="shared" si="43"/>
        <v>628.38159999999993</v>
      </c>
      <c r="AC79" s="71">
        <f t="shared" si="43"/>
        <v>628.38159999999993</v>
      </c>
      <c r="AD79" s="71">
        <f t="shared" si="43"/>
        <v>628.38159999999993</v>
      </c>
      <c r="AE79" s="71">
        <f t="shared" si="43"/>
        <v>628.38159999999993</v>
      </c>
      <c r="AF79" s="71">
        <f t="shared" si="43"/>
        <v>628.38159999999993</v>
      </c>
      <c r="AG79" s="71">
        <f t="shared" si="43"/>
        <v>628.38159999999993</v>
      </c>
      <c r="AH79" s="71">
        <f t="shared" si="43"/>
        <v>628.38159999999993</v>
      </c>
      <c r="AI79" s="71">
        <f t="shared" si="43"/>
        <v>628.38159999999993</v>
      </c>
      <c r="AJ79" s="71">
        <f t="shared" si="43"/>
        <v>628.38159999999993</v>
      </c>
      <c r="AK79" s="71">
        <f t="shared" si="43"/>
        <v>628.38159999999993</v>
      </c>
      <c r="AL79" s="71">
        <f t="shared" si="43"/>
        <v>628.38159999999993</v>
      </c>
    </row>
    <row r="80" spans="1:38" x14ac:dyDescent="0.25">
      <c r="B80" s="53" t="s">
        <v>643</v>
      </c>
      <c r="C80" s="71">
        <f>+C46*C$18</f>
        <v>1337.3333333333333</v>
      </c>
      <c r="D80" s="71">
        <f t="shared" ref="D80:AL80" si="44">+D46*D$18</f>
        <v>1337.3333333333333</v>
      </c>
      <c r="E80" s="71">
        <f t="shared" si="44"/>
        <v>1337.3333333333333</v>
      </c>
      <c r="F80" s="71">
        <f t="shared" si="44"/>
        <v>1337.3333333333333</v>
      </c>
      <c r="G80" s="71">
        <f t="shared" si="44"/>
        <v>1337.3333333333333</v>
      </c>
      <c r="H80" s="71">
        <f t="shared" si="44"/>
        <v>1337.3333333333333</v>
      </c>
      <c r="I80" s="71">
        <f t="shared" si="44"/>
        <v>1337.3333333333333</v>
      </c>
      <c r="J80" s="71">
        <f t="shared" si="44"/>
        <v>1337.3333333333333</v>
      </c>
      <c r="K80" s="71">
        <f t="shared" si="44"/>
        <v>1337.3333333333333</v>
      </c>
      <c r="L80" s="71">
        <f t="shared" si="44"/>
        <v>1337.3333333333333</v>
      </c>
      <c r="M80" s="71">
        <f t="shared" si="44"/>
        <v>1337.3333333333333</v>
      </c>
      <c r="N80" s="71">
        <f t="shared" si="44"/>
        <v>1337.3333333333333</v>
      </c>
      <c r="O80" s="71">
        <f t="shared" si="44"/>
        <v>2035.2599999999995</v>
      </c>
      <c r="P80" s="71">
        <f t="shared" si="44"/>
        <v>2035.2599999999995</v>
      </c>
      <c r="Q80" s="71">
        <f t="shared" si="44"/>
        <v>2035.2599999999995</v>
      </c>
      <c r="R80" s="71">
        <f t="shared" si="44"/>
        <v>2035.2599999999995</v>
      </c>
      <c r="S80" s="71">
        <f t="shared" si="44"/>
        <v>2035.2599999999995</v>
      </c>
      <c r="T80" s="71">
        <f t="shared" si="44"/>
        <v>2035.2599999999995</v>
      </c>
      <c r="U80" s="71">
        <f t="shared" si="44"/>
        <v>2035.2599999999995</v>
      </c>
      <c r="V80" s="71">
        <f t="shared" si="44"/>
        <v>2035.2599999999995</v>
      </c>
      <c r="W80" s="71">
        <f t="shared" si="44"/>
        <v>2035.2599999999995</v>
      </c>
      <c r="X80" s="71">
        <f t="shared" si="44"/>
        <v>2035.2599999999995</v>
      </c>
      <c r="Y80" s="71">
        <f t="shared" si="44"/>
        <v>2035.2599999999995</v>
      </c>
      <c r="Z80" s="71">
        <f t="shared" si="44"/>
        <v>2035.2599999999995</v>
      </c>
      <c r="AA80" s="71">
        <f t="shared" si="44"/>
        <v>2756.1942666666664</v>
      </c>
      <c r="AB80" s="71">
        <f t="shared" si="44"/>
        <v>2756.1942666666664</v>
      </c>
      <c r="AC80" s="71">
        <f t="shared" si="44"/>
        <v>2756.1942666666664</v>
      </c>
      <c r="AD80" s="71">
        <f t="shared" si="44"/>
        <v>2756.1942666666664</v>
      </c>
      <c r="AE80" s="71">
        <f t="shared" si="44"/>
        <v>2756.1942666666664</v>
      </c>
      <c r="AF80" s="71">
        <f t="shared" si="44"/>
        <v>2756.1942666666664</v>
      </c>
      <c r="AG80" s="71">
        <f t="shared" si="44"/>
        <v>2756.1942666666664</v>
      </c>
      <c r="AH80" s="71">
        <f t="shared" si="44"/>
        <v>2756.1942666666664</v>
      </c>
      <c r="AI80" s="71">
        <f t="shared" si="44"/>
        <v>2756.1942666666664</v>
      </c>
      <c r="AJ80" s="71">
        <f t="shared" si="44"/>
        <v>2756.1942666666664</v>
      </c>
      <c r="AK80" s="71">
        <f t="shared" si="44"/>
        <v>2756.1942666666664</v>
      </c>
      <c r="AL80" s="71">
        <f t="shared" si="44"/>
        <v>2756.1942666666664</v>
      </c>
    </row>
    <row r="81" spans="2:38" x14ac:dyDescent="0.25">
      <c r="B81" s="53" t="s">
        <v>641</v>
      </c>
      <c r="C81" s="71">
        <f t="shared" ref="C81:AL81" si="45">+C47*C$18</f>
        <v>2754.666666666667</v>
      </c>
      <c r="D81" s="71">
        <f t="shared" si="45"/>
        <v>2754.666666666667</v>
      </c>
      <c r="E81" s="71">
        <f t="shared" si="45"/>
        <v>2754.666666666667</v>
      </c>
      <c r="F81" s="71">
        <f t="shared" si="45"/>
        <v>2754.666666666667</v>
      </c>
      <c r="G81" s="71">
        <f t="shared" si="45"/>
        <v>2754.666666666667</v>
      </c>
      <c r="H81" s="71">
        <f t="shared" si="45"/>
        <v>2754.666666666667</v>
      </c>
      <c r="I81" s="71">
        <f t="shared" si="45"/>
        <v>2754.666666666667</v>
      </c>
      <c r="J81" s="71">
        <f t="shared" si="45"/>
        <v>5321.333333333333</v>
      </c>
      <c r="K81" s="71">
        <f t="shared" si="45"/>
        <v>2754.666666666667</v>
      </c>
      <c r="L81" s="71">
        <f t="shared" si="45"/>
        <v>2754.666666666667</v>
      </c>
      <c r="M81" s="71">
        <f t="shared" si="45"/>
        <v>2754.666666666667</v>
      </c>
      <c r="N81" s="71">
        <f t="shared" si="45"/>
        <v>5504.6666666666652</v>
      </c>
      <c r="O81" s="71">
        <f t="shared" si="45"/>
        <v>4098.1200000000008</v>
      </c>
      <c r="P81" s="71">
        <f t="shared" si="45"/>
        <v>4098.1200000000008</v>
      </c>
      <c r="Q81" s="71">
        <f t="shared" si="45"/>
        <v>4098.1200000000008</v>
      </c>
      <c r="R81" s="71">
        <f t="shared" si="45"/>
        <v>4098.1200000000008</v>
      </c>
      <c r="S81" s="71">
        <f t="shared" si="45"/>
        <v>4098.1200000000008</v>
      </c>
      <c r="T81" s="71">
        <f t="shared" si="45"/>
        <v>4098.1200000000008</v>
      </c>
      <c r="U81" s="71">
        <f t="shared" si="45"/>
        <v>4098.1200000000008</v>
      </c>
      <c r="V81" s="71">
        <f t="shared" si="45"/>
        <v>10830.119999999995</v>
      </c>
      <c r="W81" s="71">
        <f t="shared" si="45"/>
        <v>4098.1200000000008</v>
      </c>
      <c r="X81" s="71">
        <f t="shared" si="45"/>
        <v>4098.1200000000008</v>
      </c>
      <c r="Y81" s="71">
        <f t="shared" si="45"/>
        <v>4098.1200000000008</v>
      </c>
      <c r="Z81" s="71">
        <f t="shared" si="45"/>
        <v>9818.119999999999</v>
      </c>
      <c r="AA81" s="71">
        <f t="shared" si="45"/>
        <v>5415.4241333333339</v>
      </c>
      <c r="AB81" s="71">
        <f t="shared" si="45"/>
        <v>5415.4241333333339</v>
      </c>
      <c r="AC81" s="71">
        <f t="shared" si="45"/>
        <v>5415.4241333333339</v>
      </c>
      <c r="AD81" s="71">
        <f t="shared" si="45"/>
        <v>5415.4241333333339</v>
      </c>
      <c r="AE81" s="71">
        <f t="shared" si="45"/>
        <v>5415.4241333333339</v>
      </c>
      <c r="AF81" s="71">
        <f t="shared" si="45"/>
        <v>5415.4241333333339</v>
      </c>
      <c r="AG81" s="71">
        <f t="shared" si="45"/>
        <v>5415.4241333333339</v>
      </c>
      <c r="AH81" s="71">
        <f t="shared" si="45"/>
        <v>15869.017466666661</v>
      </c>
      <c r="AI81" s="71">
        <f t="shared" si="45"/>
        <v>5415.4241333333339</v>
      </c>
      <c r="AJ81" s="71">
        <f t="shared" si="45"/>
        <v>5415.4241333333339</v>
      </c>
      <c r="AK81" s="71">
        <f t="shared" si="45"/>
        <v>5415.4241333333339</v>
      </c>
      <c r="AL81" s="71">
        <f t="shared" si="45"/>
        <v>13988.274133333332</v>
      </c>
    </row>
    <row r="82" spans="2:38" x14ac:dyDescent="0.25">
      <c r="B82" s="53" t="s">
        <v>642</v>
      </c>
      <c r="C82" s="72">
        <v>0</v>
      </c>
      <c r="D82" s="71">
        <f>+C79+C80</f>
        <v>1645.3333333333333</v>
      </c>
      <c r="E82" s="71">
        <f t="shared" ref="E82:AL82" si="46">+D79+D80</f>
        <v>1645.3333333333333</v>
      </c>
      <c r="F82" s="71">
        <f t="shared" si="46"/>
        <v>1645.3333333333333</v>
      </c>
      <c r="G82" s="71">
        <f t="shared" si="46"/>
        <v>1645.3333333333333</v>
      </c>
      <c r="H82" s="71">
        <f t="shared" si="46"/>
        <v>1645.3333333333333</v>
      </c>
      <c r="I82" s="71">
        <f t="shared" si="46"/>
        <v>1645.3333333333333</v>
      </c>
      <c r="J82" s="71">
        <f t="shared" si="46"/>
        <v>1645.3333333333333</v>
      </c>
      <c r="K82" s="71">
        <f t="shared" si="46"/>
        <v>1645.3333333333333</v>
      </c>
      <c r="L82" s="71">
        <f t="shared" si="46"/>
        <v>1645.3333333333333</v>
      </c>
      <c r="M82" s="71">
        <f t="shared" si="46"/>
        <v>1645.3333333333333</v>
      </c>
      <c r="N82" s="71">
        <f t="shared" si="46"/>
        <v>1645.3333333333333</v>
      </c>
      <c r="O82" s="71">
        <f t="shared" si="46"/>
        <v>1645.3333333333333</v>
      </c>
      <c r="P82" s="71">
        <f t="shared" si="46"/>
        <v>2501.8799999999992</v>
      </c>
      <c r="Q82" s="71">
        <f t="shared" si="46"/>
        <v>2501.8799999999992</v>
      </c>
      <c r="R82" s="71">
        <f t="shared" si="46"/>
        <v>2501.8799999999992</v>
      </c>
      <c r="S82" s="71">
        <f t="shared" si="46"/>
        <v>2501.8799999999992</v>
      </c>
      <c r="T82" s="71">
        <f t="shared" si="46"/>
        <v>2501.8799999999992</v>
      </c>
      <c r="U82" s="71">
        <f t="shared" si="46"/>
        <v>2501.8799999999992</v>
      </c>
      <c r="V82" s="71">
        <f t="shared" si="46"/>
        <v>2501.8799999999992</v>
      </c>
      <c r="W82" s="71">
        <f t="shared" si="46"/>
        <v>2501.8799999999992</v>
      </c>
      <c r="X82" s="71">
        <f t="shared" si="46"/>
        <v>2501.8799999999992</v>
      </c>
      <c r="Y82" s="71">
        <f t="shared" si="46"/>
        <v>2501.8799999999992</v>
      </c>
      <c r="Z82" s="71">
        <f t="shared" si="46"/>
        <v>2501.8799999999992</v>
      </c>
      <c r="AA82" s="71">
        <f t="shared" si="46"/>
        <v>2501.8799999999992</v>
      </c>
      <c r="AB82" s="71">
        <f t="shared" si="46"/>
        <v>3384.5758666666661</v>
      </c>
      <c r="AC82" s="71">
        <f t="shared" si="46"/>
        <v>3384.5758666666661</v>
      </c>
      <c r="AD82" s="71">
        <f t="shared" si="46"/>
        <v>3384.5758666666661</v>
      </c>
      <c r="AE82" s="71">
        <f t="shared" si="46"/>
        <v>3384.5758666666661</v>
      </c>
      <c r="AF82" s="71">
        <f t="shared" si="46"/>
        <v>3384.5758666666661</v>
      </c>
      <c r="AG82" s="71">
        <f t="shared" si="46"/>
        <v>3384.5758666666661</v>
      </c>
      <c r="AH82" s="71">
        <f t="shared" si="46"/>
        <v>3384.5758666666661</v>
      </c>
      <c r="AI82" s="71">
        <f t="shared" si="46"/>
        <v>3384.5758666666661</v>
      </c>
      <c r="AJ82" s="71">
        <f t="shared" si="46"/>
        <v>3384.5758666666661</v>
      </c>
      <c r="AK82" s="71">
        <f t="shared" si="46"/>
        <v>3384.5758666666661</v>
      </c>
      <c r="AL82" s="71">
        <f t="shared" si="46"/>
        <v>3384.5758666666661</v>
      </c>
    </row>
    <row r="83" spans="2:38" s="27" customFormat="1" x14ac:dyDescent="0.25">
      <c r="B83" s="51" t="s">
        <v>241</v>
      </c>
      <c r="C83" s="72">
        <f>+C79+C80-C82</f>
        <v>1645.3333333333333</v>
      </c>
      <c r="D83" s="72">
        <f t="shared" ref="D83:F83" si="47">+D79+D80-D82</f>
        <v>0</v>
      </c>
      <c r="E83" s="72">
        <f t="shared" si="47"/>
        <v>0</v>
      </c>
      <c r="F83" s="72">
        <f t="shared" si="47"/>
        <v>0</v>
      </c>
      <c r="G83" s="72">
        <f t="shared" ref="G83" si="48">+G79+G80-G82</f>
        <v>0</v>
      </c>
      <c r="H83" s="72">
        <f t="shared" ref="H83:I83" si="49">+H79+H80-H82</f>
        <v>0</v>
      </c>
      <c r="I83" s="72">
        <f t="shared" si="49"/>
        <v>0</v>
      </c>
      <c r="J83" s="72">
        <f t="shared" ref="J83" si="50">+J79+J80-J82</f>
        <v>0</v>
      </c>
      <c r="K83" s="72">
        <f t="shared" ref="K83:L83" si="51">+K79+K80-K82</f>
        <v>0</v>
      </c>
      <c r="L83" s="72">
        <f t="shared" si="51"/>
        <v>0</v>
      </c>
      <c r="M83" s="72">
        <f t="shared" ref="M83" si="52">+M79+M80-M82</f>
        <v>0</v>
      </c>
      <c r="N83" s="72">
        <f t="shared" ref="N83:O83" si="53">+N79+N80-N82</f>
        <v>0</v>
      </c>
      <c r="O83" s="72">
        <f t="shared" si="53"/>
        <v>856.54666666666594</v>
      </c>
      <c r="P83" s="72">
        <f t="shared" ref="P83" si="54">+P79+P80-P82</f>
        <v>0</v>
      </c>
      <c r="Q83" s="72">
        <f t="shared" ref="Q83:R83" si="55">+Q79+Q80-Q82</f>
        <v>0</v>
      </c>
      <c r="R83" s="72">
        <f t="shared" si="55"/>
        <v>0</v>
      </c>
      <c r="S83" s="72">
        <f t="shared" ref="S83" si="56">+S79+S80-S82</f>
        <v>0</v>
      </c>
      <c r="T83" s="72">
        <f t="shared" ref="T83:U83" si="57">+T79+T80-T82</f>
        <v>0</v>
      </c>
      <c r="U83" s="72">
        <f t="shared" si="57"/>
        <v>0</v>
      </c>
      <c r="V83" s="72">
        <f t="shared" ref="V83" si="58">+V79+V80-V82</f>
        <v>0</v>
      </c>
      <c r="W83" s="72">
        <f t="shared" ref="W83:X83" si="59">+W79+W80-W82</f>
        <v>0</v>
      </c>
      <c r="X83" s="72">
        <f t="shared" si="59"/>
        <v>0</v>
      </c>
      <c r="Y83" s="72">
        <f t="shared" ref="Y83" si="60">+Y79+Y80-Y82</f>
        <v>0</v>
      </c>
      <c r="Z83" s="72">
        <f t="shared" ref="Z83:AA83" si="61">+Z79+Z80-Z82</f>
        <v>0</v>
      </c>
      <c r="AA83" s="72">
        <f t="shared" si="61"/>
        <v>882.69586666666692</v>
      </c>
      <c r="AB83" s="72">
        <f t="shared" ref="AB83" si="62">+AB79+AB80-AB82</f>
        <v>0</v>
      </c>
      <c r="AC83" s="72">
        <f t="shared" ref="AC83:AD83" si="63">+AC79+AC80-AC82</f>
        <v>0</v>
      </c>
      <c r="AD83" s="72">
        <f t="shared" si="63"/>
        <v>0</v>
      </c>
      <c r="AE83" s="72">
        <f t="shared" ref="AE83" si="64">+AE79+AE80-AE82</f>
        <v>0</v>
      </c>
      <c r="AF83" s="72">
        <f t="shared" ref="AF83:AG83" si="65">+AF79+AF80-AF82</f>
        <v>0</v>
      </c>
      <c r="AG83" s="72">
        <f t="shared" si="65"/>
        <v>0</v>
      </c>
      <c r="AH83" s="72">
        <f t="shared" ref="AH83" si="66">+AH79+AH80-AH82</f>
        <v>0</v>
      </c>
      <c r="AI83" s="72">
        <f t="shared" ref="AI83:AJ83" si="67">+AI79+AI80-AI82</f>
        <v>0</v>
      </c>
      <c r="AJ83" s="72">
        <f t="shared" si="67"/>
        <v>0</v>
      </c>
      <c r="AK83" s="72">
        <f t="shared" ref="AK83" si="68">+AK79+AK80-AK82</f>
        <v>0</v>
      </c>
      <c r="AL83" s="72">
        <f t="shared" ref="AL83" si="69">+AL79+AL80-AL82</f>
        <v>0</v>
      </c>
    </row>
    <row r="86" spans="2:38" s="27" customFormat="1" x14ac:dyDescent="0.25">
      <c r="B86" s="51" t="s">
        <v>242</v>
      </c>
      <c r="C86" s="72">
        <f>C65-C76</f>
        <v>153.99999999999997</v>
      </c>
      <c r="D86" s="72">
        <f t="shared" ref="D86:AL86" si="70">D65-D76</f>
        <v>153.99999999999997</v>
      </c>
      <c r="E86" s="72">
        <f t="shared" si="70"/>
        <v>153.99999999999997</v>
      </c>
      <c r="F86" s="72">
        <f t="shared" si="70"/>
        <v>153.99999999999997</v>
      </c>
      <c r="G86" s="72">
        <f t="shared" si="70"/>
        <v>153.99999999999997</v>
      </c>
      <c r="H86" s="72">
        <f t="shared" si="70"/>
        <v>153.99999999999997</v>
      </c>
      <c r="I86" s="72">
        <f t="shared" si="70"/>
        <v>153.99999999999997</v>
      </c>
      <c r="J86" s="72">
        <f t="shared" si="70"/>
        <v>153.99999999999997</v>
      </c>
      <c r="K86" s="72">
        <f t="shared" si="70"/>
        <v>153.99999999999997</v>
      </c>
      <c r="L86" s="72">
        <f t="shared" si="70"/>
        <v>153.99999999999997</v>
      </c>
      <c r="M86" s="72">
        <f t="shared" si="70"/>
        <v>153.99999999999997</v>
      </c>
      <c r="N86" s="72">
        <f t="shared" si="70"/>
        <v>153.99999999999997</v>
      </c>
      <c r="O86" s="72">
        <f t="shared" si="70"/>
        <v>233.30999999999995</v>
      </c>
      <c r="P86" s="72">
        <f t="shared" si="70"/>
        <v>233.30999999999995</v>
      </c>
      <c r="Q86" s="72">
        <f t="shared" si="70"/>
        <v>233.30999999999995</v>
      </c>
      <c r="R86" s="72">
        <f t="shared" si="70"/>
        <v>233.30999999999995</v>
      </c>
      <c r="S86" s="72">
        <f t="shared" si="70"/>
        <v>233.30999999999995</v>
      </c>
      <c r="T86" s="72">
        <f t="shared" si="70"/>
        <v>233.30999999999995</v>
      </c>
      <c r="U86" s="72">
        <f t="shared" si="70"/>
        <v>233.30999999999995</v>
      </c>
      <c r="V86" s="72">
        <f t="shared" si="70"/>
        <v>233.30999999999995</v>
      </c>
      <c r="W86" s="72">
        <f t="shared" si="70"/>
        <v>233.30999999999995</v>
      </c>
      <c r="X86" s="72">
        <f t="shared" si="70"/>
        <v>233.30999999999995</v>
      </c>
      <c r="Y86" s="72">
        <f t="shared" si="70"/>
        <v>233.30999999999995</v>
      </c>
      <c r="Z86" s="72">
        <f t="shared" si="70"/>
        <v>233.30999999999995</v>
      </c>
      <c r="AA86" s="72">
        <f t="shared" si="70"/>
        <v>314.19079999999997</v>
      </c>
      <c r="AB86" s="72">
        <f t="shared" si="70"/>
        <v>314.19079999999997</v>
      </c>
      <c r="AC86" s="72">
        <f t="shared" si="70"/>
        <v>314.19079999999997</v>
      </c>
      <c r="AD86" s="72">
        <f t="shared" si="70"/>
        <v>314.19079999999997</v>
      </c>
      <c r="AE86" s="72">
        <f t="shared" si="70"/>
        <v>314.19079999999997</v>
      </c>
      <c r="AF86" s="72">
        <f t="shared" si="70"/>
        <v>314.19079999999997</v>
      </c>
      <c r="AG86" s="72">
        <f t="shared" si="70"/>
        <v>314.19079999999997</v>
      </c>
      <c r="AH86" s="72">
        <f t="shared" si="70"/>
        <v>314.19079999999997</v>
      </c>
      <c r="AI86" s="72">
        <f t="shared" si="70"/>
        <v>314.19079999999997</v>
      </c>
      <c r="AJ86" s="72">
        <f t="shared" si="70"/>
        <v>314.19079999999997</v>
      </c>
      <c r="AK86" s="72">
        <f t="shared" si="70"/>
        <v>314.19079999999997</v>
      </c>
      <c r="AL86" s="72">
        <f t="shared" si="70"/>
        <v>314.19079999999997</v>
      </c>
    </row>
    <row r="87" spans="2:38" x14ac:dyDescent="0.25">
      <c r="B87" s="53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2:38" x14ac:dyDescent="0.25">
      <c r="B88" s="51" t="s">
        <v>243</v>
      </c>
      <c r="C88" s="71">
        <f>+C53*C$18</f>
        <v>733.33333333333303</v>
      </c>
      <c r="D88" s="71">
        <f t="shared" ref="D88:AL88" si="71">+D53*D$18</f>
        <v>733.33333333333303</v>
      </c>
      <c r="E88" s="71">
        <f t="shared" si="71"/>
        <v>733.33333333333303</v>
      </c>
      <c r="F88" s="71">
        <f t="shared" si="71"/>
        <v>733.33333333333303</v>
      </c>
      <c r="G88" s="71">
        <f t="shared" si="71"/>
        <v>733.33333333333303</v>
      </c>
      <c r="H88" s="71">
        <f t="shared" si="71"/>
        <v>733.33333333333303</v>
      </c>
      <c r="I88" s="71">
        <f t="shared" si="71"/>
        <v>733.33333333333303</v>
      </c>
      <c r="J88" s="71">
        <f t="shared" si="71"/>
        <v>-1833.333333333333</v>
      </c>
      <c r="K88" s="71">
        <f t="shared" si="71"/>
        <v>733.33333333333303</v>
      </c>
      <c r="L88" s="71">
        <f t="shared" si="71"/>
        <v>733.33333333333303</v>
      </c>
      <c r="M88" s="71">
        <f t="shared" si="71"/>
        <v>733.33333333333303</v>
      </c>
      <c r="N88" s="71">
        <f t="shared" si="71"/>
        <v>-2016.6666666666652</v>
      </c>
      <c r="O88" s="71">
        <f t="shared" si="71"/>
        <v>1176.9999999999991</v>
      </c>
      <c r="P88" s="71">
        <f t="shared" si="71"/>
        <v>1176.9999999999991</v>
      </c>
      <c r="Q88" s="71">
        <f t="shared" si="71"/>
        <v>1176.9999999999991</v>
      </c>
      <c r="R88" s="71">
        <f t="shared" si="71"/>
        <v>1176.9999999999991</v>
      </c>
      <c r="S88" s="71">
        <f t="shared" si="71"/>
        <v>1176.9999999999991</v>
      </c>
      <c r="T88" s="71">
        <f t="shared" si="71"/>
        <v>1176.9999999999991</v>
      </c>
      <c r="U88" s="71">
        <f t="shared" si="71"/>
        <v>1176.9999999999991</v>
      </c>
      <c r="V88" s="71">
        <f t="shared" si="71"/>
        <v>-5554.9999999999955</v>
      </c>
      <c r="W88" s="71">
        <f t="shared" si="71"/>
        <v>1176.9999999999991</v>
      </c>
      <c r="X88" s="71">
        <f t="shared" si="71"/>
        <v>1176.9999999999991</v>
      </c>
      <c r="Y88" s="71">
        <f t="shared" si="71"/>
        <v>1176.9999999999991</v>
      </c>
      <c r="Z88" s="71">
        <f t="shared" si="71"/>
        <v>-4542.9999999999991</v>
      </c>
      <c r="AA88" s="71">
        <f t="shared" si="71"/>
        <v>1673.0266666666666</v>
      </c>
      <c r="AB88" s="71">
        <f t="shared" si="71"/>
        <v>1673.0266666666666</v>
      </c>
      <c r="AC88" s="71">
        <f t="shared" si="71"/>
        <v>1673.0266666666666</v>
      </c>
      <c r="AD88" s="71">
        <f t="shared" si="71"/>
        <v>1673.0266666666666</v>
      </c>
      <c r="AE88" s="71">
        <f t="shared" si="71"/>
        <v>1673.0266666666666</v>
      </c>
      <c r="AF88" s="71">
        <f t="shared" si="71"/>
        <v>1673.0266666666666</v>
      </c>
      <c r="AG88" s="71">
        <f t="shared" si="71"/>
        <v>1673.0266666666666</v>
      </c>
      <c r="AH88" s="71">
        <f t="shared" si="71"/>
        <v>-8780.5666666666602</v>
      </c>
      <c r="AI88" s="71">
        <f t="shared" si="71"/>
        <v>1673.0266666666666</v>
      </c>
      <c r="AJ88" s="71">
        <f t="shared" si="71"/>
        <v>1673.0266666666666</v>
      </c>
      <c r="AK88" s="71">
        <f t="shared" si="71"/>
        <v>1673.0266666666666</v>
      </c>
      <c r="AL88" s="71">
        <f t="shared" si="71"/>
        <v>-6899.8233333333319</v>
      </c>
    </row>
    <row r="89" spans="2:38" s="27" customFormat="1" x14ac:dyDescent="0.25">
      <c r="B89" s="51" t="s">
        <v>244</v>
      </c>
      <c r="C89" s="71">
        <f>+C88</f>
        <v>733.33333333333303</v>
      </c>
      <c r="D89" s="71">
        <f>+C89+D88</f>
        <v>1466.6666666666661</v>
      </c>
      <c r="E89" s="71">
        <f t="shared" ref="E89:AL89" si="72">+D89+E88</f>
        <v>2199.9999999999991</v>
      </c>
      <c r="F89" s="71">
        <f t="shared" si="72"/>
        <v>2933.3333333333321</v>
      </c>
      <c r="G89" s="71">
        <f t="shared" si="72"/>
        <v>3666.6666666666652</v>
      </c>
      <c r="H89" s="71">
        <f t="shared" si="72"/>
        <v>4399.9999999999982</v>
      </c>
      <c r="I89" s="71">
        <f t="shared" si="72"/>
        <v>5133.3333333333312</v>
      </c>
      <c r="J89" s="71">
        <f t="shared" si="72"/>
        <v>3299.9999999999982</v>
      </c>
      <c r="K89" s="71">
        <f t="shared" si="72"/>
        <v>4033.3333333333312</v>
      </c>
      <c r="L89" s="71">
        <f t="shared" si="72"/>
        <v>4766.6666666666642</v>
      </c>
      <c r="M89" s="71">
        <f t="shared" si="72"/>
        <v>5499.9999999999973</v>
      </c>
      <c r="N89" s="71">
        <f t="shared" si="72"/>
        <v>3483.3333333333321</v>
      </c>
      <c r="O89" s="71">
        <f t="shared" si="72"/>
        <v>4660.3333333333312</v>
      </c>
      <c r="P89" s="71">
        <f t="shared" si="72"/>
        <v>5837.3333333333303</v>
      </c>
      <c r="Q89" s="71">
        <f t="shared" si="72"/>
        <v>7014.3333333333294</v>
      </c>
      <c r="R89" s="71">
        <f t="shared" si="72"/>
        <v>8191.3333333333285</v>
      </c>
      <c r="S89" s="71">
        <f t="shared" si="72"/>
        <v>9368.3333333333285</v>
      </c>
      <c r="T89" s="71">
        <f t="shared" si="72"/>
        <v>10545.333333333328</v>
      </c>
      <c r="U89" s="71">
        <f t="shared" si="72"/>
        <v>11722.333333333328</v>
      </c>
      <c r="V89" s="71">
        <f t="shared" si="72"/>
        <v>6167.333333333333</v>
      </c>
      <c r="W89" s="71">
        <f t="shared" si="72"/>
        <v>7344.3333333333321</v>
      </c>
      <c r="X89" s="71">
        <f t="shared" si="72"/>
        <v>8521.3333333333321</v>
      </c>
      <c r="Y89" s="71">
        <f t="shared" si="72"/>
        <v>9698.3333333333321</v>
      </c>
      <c r="Z89" s="71">
        <f t="shared" si="72"/>
        <v>5155.333333333333</v>
      </c>
      <c r="AA89" s="71">
        <f t="shared" si="72"/>
        <v>6828.36</v>
      </c>
      <c r="AB89" s="71">
        <f t="shared" si="72"/>
        <v>8501.3866666666654</v>
      </c>
      <c r="AC89" s="71">
        <f t="shared" si="72"/>
        <v>10174.413333333332</v>
      </c>
      <c r="AD89" s="71">
        <f t="shared" si="72"/>
        <v>11847.439999999999</v>
      </c>
      <c r="AE89" s="71">
        <f t="shared" si="72"/>
        <v>13520.466666666665</v>
      </c>
      <c r="AF89" s="71">
        <f t="shared" si="72"/>
        <v>15193.493333333332</v>
      </c>
      <c r="AG89" s="71">
        <f t="shared" si="72"/>
        <v>16866.519999999997</v>
      </c>
      <c r="AH89" s="71">
        <f t="shared" si="72"/>
        <v>8085.9533333333366</v>
      </c>
      <c r="AI89" s="71">
        <f t="shared" si="72"/>
        <v>9758.9800000000032</v>
      </c>
      <c r="AJ89" s="71">
        <f t="shared" si="72"/>
        <v>11432.00666666667</v>
      </c>
      <c r="AK89" s="71">
        <f t="shared" si="72"/>
        <v>13105.033333333336</v>
      </c>
      <c r="AL89" s="71">
        <f t="shared" si="72"/>
        <v>6205.2100000000046</v>
      </c>
    </row>
    <row r="90" spans="2:38" x14ac:dyDescent="0.25">
      <c r="B90" s="53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2:38" s="27" customFormat="1" x14ac:dyDescent="0.25">
      <c r="B91" s="51" t="s">
        <v>245</v>
      </c>
      <c r="C91" s="71">
        <f>+C56*C$18</f>
        <v>770</v>
      </c>
      <c r="D91" s="71">
        <f t="shared" ref="D91:AL91" si="73">+D56*D$18</f>
        <v>0</v>
      </c>
      <c r="E91" s="71">
        <f t="shared" si="73"/>
        <v>0</v>
      </c>
      <c r="F91" s="71">
        <f t="shared" si="73"/>
        <v>0</v>
      </c>
      <c r="G91" s="71">
        <f t="shared" si="73"/>
        <v>0</v>
      </c>
      <c r="H91" s="71">
        <f t="shared" si="73"/>
        <v>0</v>
      </c>
      <c r="I91" s="71">
        <f t="shared" si="73"/>
        <v>0</v>
      </c>
      <c r="J91" s="71">
        <f t="shared" si="73"/>
        <v>0</v>
      </c>
      <c r="K91" s="71">
        <f t="shared" si="73"/>
        <v>0</v>
      </c>
      <c r="L91" s="71">
        <f t="shared" si="73"/>
        <v>0</v>
      </c>
      <c r="M91" s="71">
        <f t="shared" si="73"/>
        <v>0</v>
      </c>
      <c r="N91" s="71">
        <f t="shared" si="73"/>
        <v>0</v>
      </c>
      <c r="O91" s="71">
        <f t="shared" si="73"/>
        <v>11.550000000000068</v>
      </c>
      <c r="P91" s="71">
        <f t="shared" si="73"/>
        <v>0</v>
      </c>
      <c r="Q91" s="71">
        <f t="shared" si="73"/>
        <v>0</v>
      </c>
      <c r="R91" s="71">
        <f t="shared" si="73"/>
        <v>0</v>
      </c>
      <c r="S91" s="71">
        <f t="shared" si="73"/>
        <v>0</v>
      </c>
      <c r="T91" s="71">
        <f t="shared" si="73"/>
        <v>0</v>
      </c>
      <c r="U91" s="71">
        <f t="shared" si="73"/>
        <v>0</v>
      </c>
      <c r="V91" s="71">
        <f t="shared" si="73"/>
        <v>0</v>
      </c>
      <c r="W91" s="71">
        <f t="shared" si="73"/>
        <v>0</v>
      </c>
      <c r="X91" s="71">
        <f t="shared" si="73"/>
        <v>0</v>
      </c>
      <c r="Y91" s="71">
        <f t="shared" si="73"/>
        <v>0</v>
      </c>
      <c r="Z91" s="71">
        <f t="shared" si="73"/>
        <v>0</v>
      </c>
      <c r="AA91" s="71">
        <f t="shared" si="73"/>
        <v>15.554000000000201</v>
      </c>
      <c r="AB91" s="71">
        <f t="shared" si="73"/>
        <v>0</v>
      </c>
      <c r="AC91" s="71">
        <f t="shared" si="73"/>
        <v>0</v>
      </c>
      <c r="AD91" s="71">
        <f t="shared" si="73"/>
        <v>0</v>
      </c>
      <c r="AE91" s="71">
        <f t="shared" si="73"/>
        <v>0</v>
      </c>
      <c r="AF91" s="71">
        <f t="shared" si="73"/>
        <v>0</v>
      </c>
      <c r="AG91" s="71">
        <f t="shared" si="73"/>
        <v>0</v>
      </c>
      <c r="AH91" s="71">
        <f t="shared" si="73"/>
        <v>0</v>
      </c>
      <c r="AI91" s="71">
        <f t="shared" si="73"/>
        <v>0</v>
      </c>
      <c r="AJ91" s="71">
        <f t="shared" si="73"/>
        <v>0</v>
      </c>
      <c r="AK91" s="71">
        <f t="shared" si="73"/>
        <v>0</v>
      </c>
      <c r="AL91" s="71">
        <f t="shared" si="73"/>
        <v>0</v>
      </c>
    </row>
  </sheetData>
  <mergeCells count="3">
    <mergeCell ref="B1:F2"/>
    <mergeCell ref="B58:G58"/>
    <mergeCell ref="H58:K58"/>
  </mergeCells>
  <phoneticPr fontId="11" type="noConversion"/>
  <dataValidations count="1">
    <dataValidation type="list" allowBlank="1" showInputMessage="1" showErrorMessage="1" sqref="C13" xr:uid="{8E896122-D7E8-4CDE-8735-08C4F76D2BF0}">
      <formula1>$A$1:$A$3</formula1>
    </dataValidation>
  </dataValidations>
  <hyperlinks>
    <hyperlink ref="H1" location="CRUSCOTTO!A1" display="RITORNA AL CRUSCOTTO" xr:uid="{2478D4FD-87AF-480D-B752-D73B0894CD0C}"/>
  </hyperlink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CCF8-9CE2-46C0-BD9B-94F6C4535226}">
  <sheetPr>
    <tabColor rgb="FFFFFF00"/>
  </sheetPr>
  <dimension ref="A1:AO113"/>
  <sheetViews>
    <sheetView showGridLines="0" topLeftCell="C86" workbookViewId="0">
      <selection activeCell="E96" sqref="E96"/>
    </sheetView>
  </sheetViews>
  <sheetFormatPr defaultRowHeight="15" x14ac:dyDescent="0.25"/>
  <cols>
    <col min="1" max="1" width="43.5703125" style="28" customWidth="1"/>
    <col min="2" max="2" width="9.140625" style="28"/>
    <col min="3" max="3" width="31.28515625" style="28" customWidth="1"/>
    <col min="4" max="4" width="41.7109375" style="28" customWidth="1"/>
    <col min="5" max="5" width="15.28515625" style="28" customWidth="1"/>
    <col min="6" max="7" width="13.5703125" style="28" bestFit="1" customWidth="1"/>
    <col min="8" max="8" width="19" style="28" customWidth="1"/>
    <col min="9" max="11" width="13.5703125" style="28" bestFit="1" customWidth="1"/>
    <col min="12" max="12" width="10.28515625" style="28" bestFit="1" customWidth="1"/>
    <col min="13" max="41" width="10" style="28" bestFit="1" customWidth="1"/>
    <col min="42" max="16384" width="9.140625" style="28"/>
  </cols>
  <sheetData>
    <row r="1" spans="1:40" ht="16.5" thickTop="1" thickBot="1" x14ac:dyDescent="0.3">
      <c r="A1" s="144" t="s">
        <v>280</v>
      </c>
      <c r="D1" s="145" t="s">
        <v>479</v>
      </c>
      <c r="F1" s="135" t="s">
        <v>359</v>
      </c>
      <c r="G1" s="136" t="s">
        <v>426</v>
      </c>
      <c r="H1" s="160" t="s">
        <v>651</v>
      </c>
    </row>
    <row r="2" spans="1:40" ht="15.75" thickTop="1" x14ac:dyDescent="0.25">
      <c r="A2" s="144" t="s">
        <v>281</v>
      </c>
    </row>
    <row r="3" spans="1:40" s="27" customFormat="1" x14ac:dyDescent="0.25">
      <c r="A3" s="146" t="s">
        <v>282</v>
      </c>
      <c r="C3" s="27" t="s">
        <v>193</v>
      </c>
      <c r="D3" s="27" t="s">
        <v>279</v>
      </c>
      <c r="E3" s="31">
        <f>+SPm!E3</f>
        <v>43861</v>
      </c>
      <c r="F3" s="31">
        <f>+SPm!F3</f>
        <v>43890</v>
      </c>
      <c r="G3" s="31">
        <f>+SPm!G3</f>
        <v>43921</v>
      </c>
      <c r="H3" s="31">
        <f>+SPm!H3</f>
        <v>43951</v>
      </c>
      <c r="I3" s="31">
        <f>+SPm!I3</f>
        <v>43982</v>
      </c>
      <c r="J3" s="31">
        <f>+SPm!J3</f>
        <v>44012</v>
      </c>
      <c r="K3" s="31">
        <f>+SPm!K3</f>
        <v>44043</v>
      </c>
      <c r="L3" s="31">
        <f>+SPm!L3</f>
        <v>44074</v>
      </c>
      <c r="M3" s="31">
        <f>+SPm!M3</f>
        <v>44104</v>
      </c>
      <c r="N3" s="31">
        <f>+SPm!N3</f>
        <v>44135</v>
      </c>
      <c r="O3" s="31">
        <f>+SPm!O3</f>
        <v>44165</v>
      </c>
      <c r="P3" s="31">
        <f>+SPm!P3</f>
        <v>44196</v>
      </c>
      <c r="Q3" s="31">
        <f>+SPm!Q3</f>
        <v>44227</v>
      </c>
      <c r="R3" s="31">
        <f>+SPm!R3</f>
        <v>44255</v>
      </c>
      <c r="S3" s="31">
        <f>+SPm!S3</f>
        <v>44286</v>
      </c>
      <c r="T3" s="31">
        <f>+SPm!T3</f>
        <v>44316</v>
      </c>
      <c r="U3" s="31">
        <f>+SPm!U3</f>
        <v>44347</v>
      </c>
      <c r="V3" s="31">
        <f>+SPm!V3</f>
        <v>44377</v>
      </c>
      <c r="W3" s="31">
        <f>+SPm!W3</f>
        <v>44408</v>
      </c>
      <c r="X3" s="31">
        <f>+SPm!X3</f>
        <v>44439</v>
      </c>
      <c r="Y3" s="31">
        <f>+SPm!Y3</f>
        <v>44469</v>
      </c>
      <c r="Z3" s="31">
        <f>+SPm!Z3</f>
        <v>44500</v>
      </c>
      <c r="AA3" s="31">
        <f>+SPm!AA3</f>
        <v>44530</v>
      </c>
      <c r="AB3" s="31">
        <f>+SPm!AB3</f>
        <v>44561</v>
      </c>
      <c r="AC3" s="31">
        <f>+SPm!AC3</f>
        <v>44592</v>
      </c>
      <c r="AD3" s="31">
        <f>+SPm!AD3</f>
        <v>44620</v>
      </c>
      <c r="AE3" s="31">
        <f>+SPm!AE3</f>
        <v>44651</v>
      </c>
      <c r="AF3" s="31">
        <f>+SPm!AF3</f>
        <v>44681</v>
      </c>
      <c r="AG3" s="31">
        <f>+SPm!AG3</f>
        <v>44712</v>
      </c>
      <c r="AH3" s="31">
        <f>+SPm!AH3</f>
        <v>44742</v>
      </c>
      <c r="AI3" s="31">
        <f>+SPm!AI3</f>
        <v>44773</v>
      </c>
      <c r="AJ3" s="31">
        <f>+SPm!AJ3</f>
        <v>44804</v>
      </c>
      <c r="AK3" s="31">
        <f>+SPm!AK3</f>
        <v>44834</v>
      </c>
      <c r="AL3" s="31">
        <f>+SPm!AL3</f>
        <v>44865</v>
      </c>
      <c r="AM3" s="31">
        <f>+SPm!AM3</f>
        <v>44895</v>
      </c>
      <c r="AN3" s="31">
        <f>+SPm!AN3</f>
        <v>44926</v>
      </c>
    </row>
    <row r="4" spans="1:40" x14ac:dyDescent="0.25">
      <c r="A4" s="144" t="s">
        <v>283</v>
      </c>
      <c r="C4" s="28" t="s">
        <v>609</v>
      </c>
      <c r="D4" s="28" t="s">
        <v>285</v>
      </c>
      <c r="E4" s="140">
        <v>100000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</row>
    <row r="5" spans="1:40" x14ac:dyDescent="0.25">
      <c r="A5" s="144" t="s">
        <v>284</v>
      </c>
      <c r="C5" s="28" t="s">
        <v>494</v>
      </c>
      <c r="D5" s="28" t="s">
        <v>285</v>
      </c>
      <c r="E5" s="140"/>
      <c r="F5" s="140">
        <v>140000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</row>
    <row r="6" spans="1:40" x14ac:dyDescent="0.25">
      <c r="A6" s="144" t="s">
        <v>285</v>
      </c>
      <c r="C6" s="28" t="s">
        <v>495</v>
      </c>
      <c r="D6" s="28" t="s">
        <v>285</v>
      </c>
      <c r="E6" s="140">
        <v>70000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x14ac:dyDescent="0.25">
      <c r="C7" s="28" t="s">
        <v>496</v>
      </c>
      <c r="D7" s="28" t="s">
        <v>285</v>
      </c>
      <c r="E7" s="140">
        <v>80000</v>
      </c>
      <c r="F7" s="140"/>
      <c r="G7" s="140"/>
      <c r="H7" s="140"/>
      <c r="I7" s="140"/>
      <c r="J7" s="135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</row>
    <row r="8" spans="1:40" x14ac:dyDescent="0.25">
      <c r="C8" s="28" t="s">
        <v>497</v>
      </c>
      <c r="D8" s="28" t="s">
        <v>285</v>
      </c>
      <c r="E8" s="140"/>
      <c r="F8" s="140">
        <v>10000</v>
      </c>
      <c r="G8" s="140"/>
      <c r="H8" s="140"/>
      <c r="I8" s="135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1:40" x14ac:dyDescent="0.25">
      <c r="C9" s="28" t="s">
        <v>498</v>
      </c>
      <c r="D9" s="28" t="s">
        <v>285</v>
      </c>
      <c r="E9" s="140"/>
      <c r="F9" s="140">
        <v>10000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</row>
    <row r="10" spans="1:40" x14ac:dyDescent="0.25">
      <c r="C10" s="28" t="s">
        <v>499</v>
      </c>
      <c r="D10" s="28" t="s">
        <v>285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</row>
    <row r="11" spans="1:40" x14ac:dyDescent="0.25">
      <c r="C11" s="28" t="s">
        <v>500</v>
      </c>
      <c r="D11" s="28" t="s">
        <v>285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</row>
    <row r="12" spans="1:40" x14ac:dyDescent="0.25">
      <c r="C12" s="28" t="s">
        <v>501</v>
      </c>
      <c r="D12" s="28" t="s">
        <v>285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</row>
    <row r="13" spans="1:40" x14ac:dyDescent="0.25">
      <c r="C13" s="28" t="s">
        <v>502</v>
      </c>
      <c r="D13" s="28" t="s">
        <v>285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</row>
    <row r="14" spans="1:40" x14ac:dyDescent="0.25">
      <c r="A14" s="147">
        <v>0.04</v>
      </c>
      <c r="C14" s="28" t="s">
        <v>503</v>
      </c>
      <c r="D14" s="28" t="s">
        <v>285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</row>
    <row r="15" spans="1:40" x14ac:dyDescent="0.25">
      <c r="A15" s="147">
        <v>0.1</v>
      </c>
      <c r="C15" s="28" t="s">
        <v>504</v>
      </c>
      <c r="D15" s="28" t="s">
        <v>285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</row>
    <row r="16" spans="1:40" x14ac:dyDescent="0.25">
      <c r="A16" s="147">
        <v>0.22</v>
      </c>
      <c r="C16" s="28" t="s">
        <v>505</v>
      </c>
      <c r="D16" s="28" t="s">
        <v>285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</row>
    <row r="17" spans="3:40" x14ac:dyDescent="0.25">
      <c r="C17" s="28" t="s">
        <v>506</v>
      </c>
      <c r="D17" s="28" t="s">
        <v>285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3:40" x14ac:dyDescent="0.25">
      <c r="C18" s="28" t="s">
        <v>507</v>
      </c>
      <c r="D18" s="28" t="s">
        <v>285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</row>
    <row r="19" spans="3:40" s="27" customFormat="1" x14ac:dyDescent="0.25">
      <c r="C19" s="27" t="s">
        <v>286</v>
      </c>
      <c r="E19" s="142">
        <f t="shared" ref="E19:AN19" si="0">SUM(E4:E18)</f>
        <v>250000</v>
      </c>
      <c r="F19" s="142">
        <f t="shared" si="0"/>
        <v>160000</v>
      </c>
      <c r="G19" s="142">
        <f t="shared" si="0"/>
        <v>0</v>
      </c>
      <c r="H19" s="142">
        <f t="shared" si="0"/>
        <v>0</v>
      </c>
      <c r="I19" s="142">
        <f t="shared" si="0"/>
        <v>0</v>
      </c>
      <c r="J19" s="142">
        <f t="shared" si="0"/>
        <v>0</v>
      </c>
      <c r="K19" s="142">
        <f t="shared" si="0"/>
        <v>0</v>
      </c>
      <c r="L19" s="142">
        <f t="shared" si="0"/>
        <v>0</v>
      </c>
      <c r="M19" s="142">
        <f t="shared" si="0"/>
        <v>0</v>
      </c>
      <c r="N19" s="142">
        <f t="shared" si="0"/>
        <v>0</v>
      </c>
      <c r="O19" s="142">
        <f t="shared" si="0"/>
        <v>0</v>
      </c>
      <c r="P19" s="142">
        <f t="shared" si="0"/>
        <v>0</v>
      </c>
      <c r="Q19" s="142">
        <f t="shared" si="0"/>
        <v>0</v>
      </c>
      <c r="R19" s="142">
        <f t="shared" si="0"/>
        <v>0</v>
      </c>
      <c r="S19" s="142">
        <f t="shared" si="0"/>
        <v>0</v>
      </c>
      <c r="T19" s="142">
        <f t="shared" si="0"/>
        <v>0</v>
      </c>
      <c r="U19" s="142">
        <f t="shared" si="0"/>
        <v>0</v>
      </c>
      <c r="V19" s="142">
        <f t="shared" si="0"/>
        <v>0</v>
      </c>
      <c r="W19" s="142">
        <f t="shared" si="0"/>
        <v>0</v>
      </c>
      <c r="X19" s="142">
        <f t="shared" si="0"/>
        <v>0</v>
      </c>
      <c r="Y19" s="142">
        <f t="shared" si="0"/>
        <v>0</v>
      </c>
      <c r="Z19" s="142">
        <f t="shared" si="0"/>
        <v>0</v>
      </c>
      <c r="AA19" s="142">
        <f t="shared" si="0"/>
        <v>0</v>
      </c>
      <c r="AB19" s="142">
        <f t="shared" si="0"/>
        <v>0</v>
      </c>
      <c r="AC19" s="142">
        <f t="shared" si="0"/>
        <v>0</v>
      </c>
      <c r="AD19" s="142">
        <f t="shared" si="0"/>
        <v>0</v>
      </c>
      <c r="AE19" s="142">
        <f t="shared" si="0"/>
        <v>0</v>
      </c>
      <c r="AF19" s="142">
        <f t="shared" si="0"/>
        <v>0</v>
      </c>
      <c r="AG19" s="142">
        <f t="shared" si="0"/>
        <v>0</v>
      </c>
      <c r="AH19" s="142">
        <f t="shared" si="0"/>
        <v>0</v>
      </c>
      <c r="AI19" s="142">
        <f t="shared" si="0"/>
        <v>0</v>
      </c>
      <c r="AJ19" s="142">
        <f t="shared" si="0"/>
        <v>0</v>
      </c>
      <c r="AK19" s="142">
        <f t="shared" si="0"/>
        <v>0</v>
      </c>
      <c r="AL19" s="142">
        <f t="shared" si="0"/>
        <v>0</v>
      </c>
      <c r="AM19" s="142">
        <f t="shared" si="0"/>
        <v>0</v>
      </c>
      <c r="AN19" s="142">
        <f t="shared" si="0"/>
        <v>0</v>
      </c>
    </row>
    <row r="22" spans="3:40" s="27" customFormat="1" x14ac:dyDescent="0.25">
      <c r="C22" s="27" t="s">
        <v>189</v>
      </c>
      <c r="D22" s="27" t="s">
        <v>279</v>
      </c>
      <c r="E22" s="31">
        <f t="shared" ref="E22:AN22" si="1">+E3</f>
        <v>43861</v>
      </c>
      <c r="F22" s="31">
        <f t="shared" si="1"/>
        <v>43890</v>
      </c>
      <c r="G22" s="31">
        <f t="shared" si="1"/>
        <v>43921</v>
      </c>
      <c r="H22" s="31">
        <f t="shared" si="1"/>
        <v>43951</v>
      </c>
      <c r="I22" s="31">
        <f t="shared" si="1"/>
        <v>43982</v>
      </c>
      <c r="J22" s="31">
        <f t="shared" si="1"/>
        <v>44012</v>
      </c>
      <c r="K22" s="31">
        <f t="shared" si="1"/>
        <v>44043</v>
      </c>
      <c r="L22" s="31">
        <f t="shared" si="1"/>
        <v>44074</v>
      </c>
      <c r="M22" s="31">
        <f t="shared" si="1"/>
        <v>44104</v>
      </c>
      <c r="N22" s="31">
        <f t="shared" si="1"/>
        <v>44135</v>
      </c>
      <c r="O22" s="31">
        <f t="shared" si="1"/>
        <v>44165</v>
      </c>
      <c r="P22" s="31">
        <f t="shared" si="1"/>
        <v>44196</v>
      </c>
      <c r="Q22" s="31">
        <f t="shared" si="1"/>
        <v>44227</v>
      </c>
      <c r="R22" s="31">
        <f t="shared" si="1"/>
        <v>44255</v>
      </c>
      <c r="S22" s="31">
        <f t="shared" si="1"/>
        <v>44286</v>
      </c>
      <c r="T22" s="31">
        <f t="shared" si="1"/>
        <v>44316</v>
      </c>
      <c r="U22" s="31">
        <f t="shared" si="1"/>
        <v>44347</v>
      </c>
      <c r="V22" s="31">
        <f t="shared" si="1"/>
        <v>44377</v>
      </c>
      <c r="W22" s="31">
        <f t="shared" si="1"/>
        <v>44408</v>
      </c>
      <c r="X22" s="31">
        <f t="shared" si="1"/>
        <v>44439</v>
      </c>
      <c r="Y22" s="31">
        <f t="shared" si="1"/>
        <v>44469</v>
      </c>
      <c r="Z22" s="31">
        <f t="shared" si="1"/>
        <v>44500</v>
      </c>
      <c r="AA22" s="31">
        <f t="shared" si="1"/>
        <v>44530</v>
      </c>
      <c r="AB22" s="31">
        <f t="shared" si="1"/>
        <v>44561</v>
      </c>
      <c r="AC22" s="31">
        <f t="shared" si="1"/>
        <v>44592</v>
      </c>
      <c r="AD22" s="31">
        <f t="shared" si="1"/>
        <v>44620</v>
      </c>
      <c r="AE22" s="31">
        <f t="shared" si="1"/>
        <v>44651</v>
      </c>
      <c r="AF22" s="31">
        <f t="shared" si="1"/>
        <v>44681</v>
      </c>
      <c r="AG22" s="31">
        <f t="shared" si="1"/>
        <v>44712</v>
      </c>
      <c r="AH22" s="31">
        <f t="shared" si="1"/>
        <v>44742</v>
      </c>
      <c r="AI22" s="31">
        <f t="shared" si="1"/>
        <v>44773</v>
      </c>
      <c r="AJ22" s="31">
        <f t="shared" si="1"/>
        <v>44804</v>
      </c>
      <c r="AK22" s="31">
        <f t="shared" si="1"/>
        <v>44834</v>
      </c>
      <c r="AL22" s="31">
        <f t="shared" si="1"/>
        <v>44865</v>
      </c>
      <c r="AM22" s="31">
        <f t="shared" si="1"/>
        <v>44895</v>
      </c>
      <c r="AN22" s="31">
        <f t="shared" si="1"/>
        <v>44926</v>
      </c>
    </row>
    <row r="23" spans="3:40" x14ac:dyDescent="0.25">
      <c r="C23" s="28" t="str">
        <f>+C4</f>
        <v>Licenza farmacia</v>
      </c>
      <c r="D23" s="28" t="s">
        <v>285</v>
      </c>
      <c r="E23" s="140">
        <v>61000</v>
      </c>
      <c r="F23" s="140">
        <v>61000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</row>
    <row r="24" spans="3:40" x14ac:dyDescent="0.25">
      <c r="C24" s="28" t="str">
        <f t="shared" ref="C24" si="2">+C5</f>
        <v>Immobilizzazione 2</v>
      </c>
      <c r="D24" s="28" t="s">
        <v>280</v>
      </c>
      <c r="E24" s="140"/>
      <c r="F24" s="69">
        <v>85400</v>
      </c>
      <c r="G24" s="140">
        <v>85400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</row>
    <row r="25" spans="3:40" x14ac:dyDescent="0.25">
      <c r="C25" s="28" t="str">
        <f t="shared" ref="C25" si="3">+C6</f>
        <v>Immobilizzazione 3</v>
      </c>
      <c r="D25" s="28" t="s">
        <v>280</v>
      </c>
      <c r="E25" s="140">
        <v>42700</v>
      </c>
      <c r="F25" s="140">
        <v>42700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</row>
    <row r="26" spans="3:40" x14ac:dyDescent="0.25">
      <c r="C26" s="28" t="str">
        <f t="shared" ref="C26" si="4">+C7</f>
        <v>Immobilizzazione 4</v>
      </c>
      <c r="D26" s="28" t="s">
        <v>280</v>
      </c>
      <c r="E26" s="140">
        <v>48800</v>
      </c>
      <c r="F26" s="140">
        <v>48800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</row>
    <row r="27" spans="3:40" x14ac:dyDescent="0.25">
      <c r="C27" s="28" t="str">
        <f t="shared" ref="C27" si="5">+C8</f>
        <v>Immobilizzazione 5</v>
      </c>
      <c r="D27" s="28" t="s">
        <v>280</v>
      </c>
      <c r="E27" s="140"/>
      <c r="F27" s="140">
        <v>6100</v>
      </c>
      <c r="G27" s="140">
        <v>6100</v>
      </c>
      <c r="H27" s="140"/>
      <c r="I27" s="140"/>
      <c r="J27" s="140">
        <v>6100</v>
      </c>
      <c r="K27" s="140">
        <v>6100</v>
      </c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</row>
    <row r="28" spans="3:40" x14ac:dyDescent="0.25">
      <c r="C28" s="28" t="str">
        <f t="shared" ref="C28" si="6">+C9</f>
        <v>Immobilizzazione 6</v>
      </c>
      <c r="D28" s="28" t="s">
        <v>280</v>
      </c>
      <c r="E28" s="140"/>
      <c r="F28" s="140">
        <v>6100</v>
      </c>
      <c r="G28" s="140">
        <v>6100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</row>
    <row r="29" spans="3:40" x14ac:dyDescent="0.25">
      <c r="C29" s="28" t="str">
        <f t="shared" ref="C29" si="7">+C10</f>
        <v>Immobilizzazione 7</v>
      </c>
      <c r="D29" s="28" t="s">
        <v>280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</row>
    <row r="30" spans="3:40" x14ac:dyDescent="0.25">
      <c r="C30" s="28" t="str">
        <f t="shared" ref="C30" si="8">+C11</f>
        <v>Immobilizzazione 8</v>
      </c>
      <c r="D30" s="28" t="s">
        <v>280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:40" x14ac:dyDescent="0.25">
      <c r="C31" s="28" t="str">
        <f>+C12</f>
        <v>Immobilizzazione 9</v>
      </c>
      <c r="D31" s="28" t="s">
        <v>280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:40" x14ac:dyDescent="0.25">
      <c r="C32" s="28" t="str">
        <f t="shared" ref="C32" si="9">+C13</f>
        <v>Immobilizzazione 10</v>
      </c>
      <c r="D32" s="28" t="s">
        <v>280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:41" x14ac:dyDescent="0.25">
      <c r="C33" s="28" t="str">
        <f t="shared" ref="C33" si="10">+C14</f>
        <v>Immobilizzazione 11</v>
      </c>
      <c r="D33" s="28" t="s">
        <v>280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</row>
    <row r="34" spans="3:41" x14ac:dyDescent="0.25">
      <c r="C34" s="28" t="str">
        <f t="shared" ref="C34" si="11">+C15</f>
        <v>Immobilizzazione 12</v>
      </c>
      <c r="D34" s="28" t="s">
        <v>280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</row>
    <row r="35" spans="3:41" x14ac:dyDescent="0.25">
      <c r="C35" s="28" t="str">
        <f t="shared" ref="C35" si="12">+C16</f>
        <v>Immobilizzazione 13</v>
      </c>
      <c r="D35" s="28" t="s">
        <v>280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</row>
    <row r="36" spans="3:41" x14ac:dyDescent="0.25">
      <c r="C36" s="28" t="str">
        <f t="shared" ref="C36" si="13">+C17</f>
        <v>Immobilizzazione 14</v>
      </c>
      <c r="D36" s="28" t="s">
        <v>280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</row>
    <row r="37" spans="3:41" x14ac:dyDescent="0.25">
      <c r="C37" s="28" t="str">
        <f t="shared" ref="C37" si="14">+C18</f>
        <v>Immobilizzazione 15</v>
      </c>
      <c r="D37" s="28" t="s">
        <v>280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</row>
    <row r="38" spans="3:41" s="27" customFormat="1" x14ac:dyDescent="0.25">
      <c r="C38" s="27" t="s">
        <v>287</v>
      </c>
      <c r="E38" s="142">
        <f t="shared" ref="E38:AN38" si="15">SUM(E23:E37)</f>
        <v>152500</v>
      </c>
      <c r="F38" s="142">
        <f t="shared" si="15"/>
        <v>250100</v>
      </c>
      <c r="G38" s="142">
        <f t="shared" si="15"/>
        <v>97600</v>
      </c>
      <c r="H38" s="142">
        <f t="shared" si="15"/>
        <v>0</v>
      </c>
      <c r="I38" s="142">
        <f t="shared" si="15"/>
        <v>0</v>
      </c>
      <c r="J38" s="142">
        <f t="shared" si="15"/>
        <v>6100</v>
      </c>
      <c r="K38" s="142">
        <f t="shared" si="15"/>
        <v>6100</v>
      </c>
      <c r="L38" s="142">
        <f t="shared" si="15"/>
        <v>0</v>
      </c>
      <c r="M38" s="142">
        <f t="shared" si="15"/>
        <v>0</v>
      </c>
      <c r="N38" s="142">
        <f t="shared" si="15"/>
        <v>0</v>
      </c>
      <c r="O38" s="142">
        <f t="shared" si="15"/>
        <v>0</v>
      </c>
      <c r="P38" s="142">
        <f t="shared" si="15"/>
        <v>0</v>
      </c>
      <c r="Q38" s="142">
        <f t="shared" si="15"/>
        <v>0</v>
      </c>
      <c r="R38" s="142">
        <f t="shared" si="15"/>
        <v>0</v>
      </c>
      <c r="S38" s="142">
        <f t="shared" si="15"/>
        <v>0</v>
      </c>
      <c r="T38" s="142">
        <f t="shared" si="15"/>
        <v>0</v>
      </c>
      <c r="U38" s="142">
        <f t="shared" si="15"/>
        <v>0</v>
      </c>
      <c r="V38" s="142">
        <f t="shared" si="15"/>
        <v>0</v>
      </c>
      <c r="W38" s="142">
        <f t="shared" si="15"/>
        <v>0</v>
      </c>
      <c r="X38" s="142">
        <f t="shared" si="15"/>
        <v>0</v>
      </c>
      <c r="Y38" s="142">
        <f t="shared" si="15"/>
        <v>0</v>
      </c>
      <c r="Z38" s="142">
        <f t="shared" si="15"/>
        <v>0</v>
      </c>
      <c r="AA38" s="142">
        <f t="shared" si="15"/>
        <v>0</v>
      </c>
      <c r="AB38" s="142">
        <f t="shared" si="15"/>
        <v>0</v>
      </c>
      <c r="AC38" s="142">
        <f t="shared" si="15"/>
        <v>0</v>
      </c>
      <c r="AD38" s="142">
        <f t="shared" si="15"/>
        <v>0</v>
      </c>
      <c r="AE38" s="142">
        <f t="shared" si="15"/>
        <v>0</v>
      </c>
      <c r="AF38" s="142">
        <f t="shared" si="15"/>
        <v>0</v>
      </c>
      <c r="AG38" s="142">
        <f t="shared" si="15"/>
        <v>0</v>
      </c>
      <c r="AH38" s="142">
        <f t="shared" si="15"/>
        <v>0</v>
      </c>
      <c r="AI38" s="142">
        <f t="shared" si="15"/>
        <v>0</v>
      </c>
      <c r="AJ38" s="142">
        <f t="shared" si="15"/>
        <v>0</v>
      </c>
      <c r="AK38" s="142">
        <f t="shared" si="15"/>
        <v>0</v>
      </c>
      <c r="AL38" s="142">
        <f t="shared" si="15"/>
        <v>0</v>
      </c>
      <c r="AM38" s="142">
        <f t="shared" si="15"/>
        <v>0</v>
      </c>
      <c r="AN38" s="142">
        <f t="shared" si="15"/>
        <v>0</v>
      </c>
    </row>
    <row r="40" spans="3:41" s="27" customFormat="1" x14ac:dyDescent="0.25">
      <c r="C40" s="27" t="s">
        <v>288</v>
      </c>
      <c r="D40" s="27" t="s">
        <v>279</v>
      </c>
      <c r="E40" s="27" t="s">
        <v>160</v>
      </c>
      <c r="F40" s="31">
        <f t="shared" ref="F40:AO40" si="16">+E22</f>
        <v>43861</v>
      </c>
      <c r="G40" s="31">
        <f t="shared" si="16"/>
        <v>43890</v>
      </c>
      <c r="H40" s="31">
        <f t="shared" si="16"/>
        <v>43921</v>
      </c>
      <c r="I40" s="31">
        <f t="shared" si="16"/>
        <v>43951</v>
      </c>
      <c r="J40" s="31">
        <f t="shared" si="16"/>
        <v>43982</v>
      </c>
      <c r="K40" s="31">
        <f t="shared" si="16"/>
        <v>44012</v>
      </c>
      <c r="L40" s="31">
        <f t="shared" si="16"/>
        <v>44043</v>
      </c>
      <c r="M40" s="31">
        <f t="shared" si="16"/>
        <v>44074</v>
      </c>
      <c r="N40" s="31">
        <f t="shared" si="16"/>
        <v>44104</v>
      </c>
      <c r="O40" s="31">
        <f t="shared" si="16"/>
        <v>44135</v>
      </c>
      <c r="P40" s="31">
        <f t="shared" si="16"/>
        <v>44165</v>
      </c>
      <c r="Q40" s="31">
        <f t="shared" si="16"/>
        <v>44196</v>
      </c>
      <c r="R40" s="31">
        <f t="shared" si="16"/>
        <v>44227</v>
      </c>
      <c r="S40" s="31">
        <f t="shared" si="16"/>
        <v>44255</v>
      </c>
      <c r="T40" s="31">
        <f t="shared" si="16"/>
        <v>44286</v>
      </c>
      <c r="U40" s="31">
        <f t="shared" si="16"/>
        <v>44316</v>
      </c>
      <c r="V40" s="31">
        <f t="shared" si="16"/>
        <v>44347</v>
      </c>
      <c r="W40" s="31">
        <f t="shared" si="16"/>
        <v>44377</v>
      </c>
      <c r="X40" s="31">
        <f t="shared" si="16"/>
        <v>44408</v>
      </c>
      <c r="Y40" s="31">
        <f t="shared" si="16"/>
        <v>44439</v>
      </c>
      <c r="Z40" s="31">
        <f t="shared" si="16"/>
        <v>44469</v>
      </c>
      <c r="AA40" s="31">
        <f t="shared" si="16"/>
        <v>44500</v>
      </c>
      <c r="AB40" s="31">
        <f t="shared" si="16"/>
        <v>44530</v>
      </c>
      <c r="AC40" s="31">
        <f t="shared" si="16"/>
        <v>44561</v>
      </c>
      <c r="AD40" s="31">
        <f t="shared" si="16"/>
        <v>44592</v>
      </c>
      <c r="AE40" s="31">
        <f t="shared" si="16"/>
        <v>44620</v>
      </c>
      <c r="AF40" s="31">
        <f t="shared" si="16"/>
        <v>44651</v>
      </c>
      <c r="AG40" s="31">
        <f t="shared" si="16"/>
        <v>44681</v>
      </c>
      <c r="AH40" s="31">
        <f t="shared" si="16"/>
        <v>44712</v>
      </c>
      <c r="AI40" s="31">
        <f t="shared" si="16"/>
        <v>44742</v>
      </c>
      <c r="AJ40" s="31">
        <f t="shared" si="16"/>
        <v>44773</v>
      </c>
      <c r="AK40" s="31">
        <f t="shared" si="16"/>
        <v>44804</v>
      </c>
      <c r="AL40" s="31">
        <f t="shared" si="16"/>
        <v>44834</v>
      </c>
      <c r="AM40" s="31">
        <f t="shared" si="16"/>
        <v>44865</v>
      </c>
      <c r="AN40" s="31">
        <f t="shared" si="16"/>
        <v>44895</v>
      </c>
      <c r="AO40" s="31">
        <f t="shared" si="16"/>
        <v>44926</v>
      </c>
    </row>
    <row r="41" spans="3:41" x14ac:dyDescent="0.25">
      <c r="C41" s="28" t="str">
        <f>+C23</f>
        <v>Licenza farmacia</v>
      </c>
      <c r="D41" s="28" t="s">
        <v>285</v>
      </c>
      <c r="E41" s="139">
        <v>0.22</v>
      </c>
      <c r="F41" s="143">
        <f>+($E41*E4)</f>
        <v>22000</v>
      </c>
      <c r="G41" s="143">
        <f t="shared" ref="G41:AO41" si="17">+($E41*F4)</f>
        <v>0</v>
      </c>
      <c r="H41" s="143">
        <f t="shared" si="17"/>
        <v>0</v>
      </c>
      <c r="I41" s="143">
        <f t="shared" si="17"/>
        <v>0</v>
      </c>
      <c r="J41" s="143">
        <f t="shared" si="17"/>
        <v>0</v>
      </c>
      <c r="K41" s="143">
        <f t="shared" si="17"/>
        <v>0</v>
      </c>
      <c r="L41" s="143">
        <f t="shared" si="17"/>
        <v>0</v>
      </c>
      <c r="M41" s="143">
        <f t="shared" si="17"/>
        <v>0</v>
      </c>
      <c r="N41" s="143">
        <f t="shared" si="17"/>
        <v>0</v>
      </c>
      <c r="O41" s="143">
        <f t="shared" si="17"/>
        <v>0</v>
      </c>
      <c r="P41" s="143">
        <f t="shared" si="17"/>
        <v>0</v>
      </c>
      <c r="Q41" s="143">
        <f t="shared" si="17"/>
        <v>0</v>
      </c>
      <c r="R41" s="143">
        <f t="shared" si="17"/>
        <v>0</v>
      </c>
      <c r="S41" s="143">
        <f t="shared" si="17"/>
        <v>0</v>
      </c>
      <c r="T41" s="143">
        <f t="shared" si="17"/>
        <v>0</v>
      </c>
      <c r="U41" s="143">
        <f t="shared" si="17"/>
        <v>0</v>
      </c>
      <c r="V41" s="143">
        <f t="shared" si="17"/>
        <v>0</v>
      </c>
      <c r="W41" s="143">
        <f t="shared" si="17"/>
        <v>0</v>
      </c>
      <c r="X41" s="143">
        <f t="shared" si="17"/>
        <v>0</v>
      </c>
      <c r="Y41" s="143">
        <f t="shared" si="17"/>
        <v>0</v>
      </c>
      <c r="Z41" s="143">
        <f t="shared" si="17"/>
        <v>0</v>
      </c>
      <c r="AA41" s="143">
        <f t="shared" si="17"/>
        <v>0</v>
      </c>
      <c r="AB41" s="143">
        <f t="shared" si="17"/>
        <v>0</v>
      </c>
      <c r="AC41" s="143">
        <f t="shared" si="17"/>
        <v>0</v>
      </c>
      <c r="AD41" s="143">
        <f t="shared" si="17"/>
        <v>0</v>
      </c>
      <c r="AE41" s="143">
        <f t="shared" si="17"/>
        <v>0</v>
      </c>
      <c r="AF41" s="143">
        <f t="shared" si="17"/>
        <v>0</v>
      </c>
      <c r="AG41" s="143">
        <f t="shared" si="17"/>
        <v>0</v>
      </c>
      <c r="AH41" s="143">
        <f t="shared" si="17"/>
        <v>0</v>
      </c>
      <c r="AI41" s="143">
        <f t="shared" si="17"/>
        <v>0</v>
      </c>
      <c r="AJ41" s="143">
        <f t="shared" si="17"/>
        <v>0</v>
      </c>
      <c r="AK41" s="143">
        <f t="shared" si="17"/>
        <v>0</v>
      </c>
      <c r="AL41" s="143">
        <f t="shared" si="17"/>
        <v>0</v>
      </c>
      <c r="AM41" s="143">
        <f t="shared" si="17"/>
        <v>0</v>
      </c>
      <c r="AN41" s="143">
        <f t="shared" si="17"/>
        <v>0</v>
      </c>
      <c r="AO41" s="143">
        <f t="shared" si="17"/>
        <v>0</v>
      </c>
    </row>
    <row r="42" spans="3:41" x14ac:dyDescent="0.25">
      <c r="C42" s="28" t="str">
        <f t="shared" ref="C42:C55" si="18">+C24</f>
        <v>Immobilizzazione 2</v>
      </c>
      <c r="D42" s="28" t="s">
        <v>280</v>
      </c>
      <c r="E42" s="139">
        <v>0.22</v>
      </c>
      <c r="F42" s="143">
        <f t="shared" ref="F42:AO42" si="19">+($E42*E5)</f>
        <v>0</v>
      </c>
      <c r="G42" s="143">
        <f>+($E42*F5)</f>
        <v>30800</v>
      </c>
      <c r="H42" s="143">
        <f>+($E42*G5)</f>
        <v>0</v>
      </c>
      <c r="I42" s="143">
        <f t="shared" si="19"/>
        <v>0</v>
      </c>
      <c r="J42" s="143">
        <f t="shared" si="19"/>
        <v>0</v>
      </c>
      <c r="K42" s="143">
        <f t="shared" si="19"/>
        <v>0</v>
      </c>
      <c r="L42" s="143">
        <f t="shared" si="19"/>
        <v>0</v>
      </c>
      <c r="M42" s="143">
        <f t="shared" si="19"/>
        <v>0</v>
      </c>
      <c r="N42" s="143">
        <f t="shared" si="19"/>
        <v>0</v>
      </c>
      <c r="O42" s="143">
        <f t="shared" si="19"/>
        <v>0</v>
      </c>
      <c r="P42" s="143">
        <f t="shared" si="19"/>
        <v>0</v>
      </c>
      <c r="Q42" s="143">
        <f t="shared" si="19"/>
        <v>0</v>
      </c>
      <c r="R42" s="143">
        <f t="shared" si="19"/>
        <v>0</v>
      </c>
      <c r="S42" s="143">
        <f t="shared" si="19"/>
        <v>0</v>
      </c>
      <c r="T42" s="143">
        <f t="shared" si="19"/>
        <v>0</v>
      </c>
      <c r="U42" s="143">
        <f t="shared" si="19"/>
        <v>0</v>
      </c>
      <c r="V42" s="143">
        <f t="shared" si="19"/>
        <v>0</v>
      </c>
      <c r="W42" s="143">
        <f t="shared" si="19"/>
        <v>0</v>
      </c>
      <c r="X42" s="143">
        <f t="shared" si="19"/>
        <v>0</v>
      </c>
      <c r="Y42" s="143">
        <f t="shared" si="19"/>
        <v>0</v>
      </c>
      <c r="Z42" s="143">
        <f t="shared" si="19"/>
        <v>0</v>
      </c>
      <c r="AA42" s="143">
        <f t="shared" si="19"/>
        <v>0</v>
      </c>
      <c r="AB42" s="143">
        <f t="shared" si="19"/>
        <v>0</v>
      </c>
      <c r="AC42" s="143">
        <f t="shared" si="19"/>
        <v>0</v>
      </c>
      <c r="AD42" s="143">
        <f t="shared" si="19"/>
        <v>0</v>
      </c>
      <c r="AE42" s="143">
        <f t="shared" si="19"/>
        <v>0</v>
      </c>
      <c r="AF42" s="143">
        <f t="shared" si="19"/>
        <v>0</v>
      </c>
      <c r="AG42" s="143">
        <f t="shared" si="19"/>
        <v>0</v>
      </c>
      <c r="AH42" s="143">
        <f t="shared" si="19"/>
        <v>0</v>
      </c>
      <c r="AI42" s="143">
        <f t="shared" si="19"/>
        <v>0</v>
      </c>
      <c r="AJ42" s="143">
        <f t="shared" si="19"/>
        <v>0</v>
      </c>
      <c r="AK42" s="143">
        <f t="shared" si="19"/>
        <v>0</v>
      </c>
      <c r="AL42" s="143">
        <f t="shared" si="19"/>
        <v>0</v>
      </c>
      <c r="AM42" s="143">
        <f t="shared" si="19"/>
        <v>0</v>
      </c>
      <c r="AN42" s="143">
        <f t="shared" si="19"/>
        <v>0</v>
      </c>
      <c r="AO42" s="143">
        <f t="shared" si="19"/>
        <v>0</v>
      </c>
    </row>
    <row r="43" spans="3:41" x14ac:dyDescent="0.25">
      <c r="C43" s="28" t="str">
        <f t="shared" si="18"/>
        <v>Immobilizzazione 3</v>
      </c>
      <c r="D43" s="28" t="s">
        <v>280</v>
      </c>
      <c r="E43" s="139">
        <v>0.22</v>
      </c>
      <c r="F43" s="143">
        <f>+($E43*E6)</f>
        <v>15400</v>
      </c>
      <c r="G43" s="143">
        <f>+($E43*F6)</f>
        <v>0</v>
      </c>
      <c r="H43" s="143">
        <f t="shared" ref="H43:AO43" si="20">+($E43*G6)</f>
        <v>0</v>
      </c>
      <c r="I43" s="143">
        <f t="shared" si="20"/>
        <v>0</v>
      </c>
      <c r="J43" s="143">
        <f t="shared" si="20"/>
        <v>0</v>
      </c>
      <c r="K43" s="143">
        <f t="shared" si="20"/>
        <v>0</v>
      </c>
      <c r="L43" s="143">
        <f t="shared" si="20"/>
        <v>0</v>
      </c>
      <c r="M43" s="143">
        <f t="shared" si="20"/>
        <v>0</v>
      </c>
      <c r="N43" s="143">
        <f t="shared" si="20"/>
        <v>0</v>
      </c>
      <c r="O43" s="143">
        <f t="shared" si="20"/>
        <v>0</v>
      </c>
      <c r="P43" s="143">
        <f t="shared" si="20"/>
        <v>0</v>
      </c>
      <c r="Q43" s="143">
        <f t="shared" si="20"/>
        <v>0</v>
      </c>
      <c r="R43" s="143">
        <f t="shared" si="20"/>
        <v>0</v>
      </c>
      <c r="S43" s="143">
        <f t="shared" si="20"/>
        <v>0</v>
      </c>
      <c r="T43" s="143">
        <f t="shared" si="20"/>
        <v>0</v>
      </c>
      <c r="U43" s="143">
        <f t="shared" si="20"/>
        <v>0</v>
      </c>
      <c r="V43" s="143">
        <f t="shared" si="20"/>
        <v>0</v>
      </c>
      <c r="W43" s="143">
        <f t="shared" si="20"/>
        <v>0</v>
      </c>
      <c r="X43" s="143">
        <f t="shared" si="20"/>
        <v>0</v>
      </c>
      <c r="Y43" s="143">
        <f t="shared" si="20"/>
        <v>0</v>
      </c>
      <c r="Z43" s="143">
        <f t="shared" si="20"/>
        <v>0</v>
      </c>
      <c r="AA43" s="143">
        <f t="shared" si="20"/>
        <v>0</v>
      </c>
      <c r="AB43" s="143">
        <f t="shared" si="20"/>
        <v>0</v>
      </c>
      <c r="AC43" s="143">
        <f t="shared" si="20"/>
        <v>0</v>
      </c>
      <c r="AD43" s="143">
        <f t="shared" si="20"/>
        <v>0</v>
      </c>
      <c r="AE43" s="143">
        <f t="shared" si="20"/>
        <v>0</v>
      </c>
      <c r="AF43" s="143">
        <f t="shared" si="20"/>
        <v>0</v>
      </c>
      <c r="AG43" s="143">
        <f t="shared" si="20"/>
        <v>0</v>
      </c>
      <c r="AH43" s="143">
        <f t="shared" si="20"/>
        <v>0</v>
      </c>
      <c r="AI43" s="143">
        <f t="shared" si="20"/>
        <v>0</v>
      </c>
      <c r="AJ43" s="143">
        <f t="shared" si="20"/>
        <v>0</v>
      </c>
      <c r="AK43" s="143">
        <f t="shared" si="20"/>
        <v>0</v>
      </c>
      <c r="AL43" s="143">
        <f t="shared" si="20"/>
        <v>0</v>
      </c>
      <c r="AM43" s="143">
        <f t="shared" si="20"/>
        <v>0</v>
      </c>
      <c r="AN43" s="143">
        <f t="shared" si="20"/>
        <v>0</v>
      </c>
      <c r="AO43" s="143">
        <f t="shared" si="20"/>
        <v>0</v>
      </c>
    </row>
    <row r="44" spans="3:41" x14ac:dyDescent="0.25">
      <c r="C44" s="28" t="str">
        <f t="shared" si="18"/>
        <v>Immobilizzazione 4</v>
      </c>
      <c r="D44" s="28" t="s">
        <v>280</v>
      </c>
      <c r="E44" s="139">
        <v>0.22</v>
      </c>
      <c r="F44" s="143">
        <f>+($E44*E7)</f>
        <v>17600</v>
      </c>
      <c r="G44" s="143">
        <f t="shared" ref="G44:AO44" si="21">+($E44*F7)</f>
        <v>0</v>
      </c>
      <c r="H44" s="143">
        <f t="shared" si="21"/>
        <v>0</v>
      </c>
      <c r="I44" s="143">
        <f t="shared" si="21"/>
        <v>0</v>
      </c>
      <c r="J44" s="143">
        <f>+($E44*I7)</f>
        <v>0</v>
      </c>
      <c r="K44" s="143">
        <f t="shared" si="21"/>
        <v>0</v>
      </c>
      <c r="L44" s="143">
        <f t="shared" si="21"/>
        <v>0</v>
      </c>
      <c r="M44" s="143">
        <f t="shared" si="21"/>
        <v>0</v>
      </c>
      <c r="N44" s="143">
        <f t="shared" si="21"/>
        <v>0</v>
      </c>
      <c r="O44" s="143">
        <f t="shared" si="21"/>
        <v>0</v>
      </c>
      <c r="P44" s="143">
        <f t="shared" si="21"/>
        <v>0</v>
      </c>
      <c r="Q44" s="143">
        <f t="shared" si="21"/>
        <v>0</v>
      </c>
      <c r="R44" s="143">
        <f t="shared" si="21"/>
        <v>0</v>
      </c>
      <c r="S44" s="143">
        <f t="shared" si="21"/>
        <v>0</v>
      </c>
      <c r="T44" s="143">
        <f t="shared" si="21"/>
        <v>0</v>
      </c>
      <c r="U44" s="143">
        <f t="shared" si="21"/>
        <v>0</v>
      </c>
      <c r="V44" s="143">
        <f t="shared" si="21"/>
        <v>0</v>
      </c>
      <c r="W44" s="143">
        <f t="shared" si="21"/>
        <v>0</v>
      </c>
      <c r="X44" s="143">
        <f t="shared" si="21"/>
        <v>0</v>
      </c>
      <c r="Y44" s="143">
        <f t="shared" si="21"/>
        <v>0</v>
      </c>
      <c r="Z44" s="143">
        <f t="shared" si="21"/>
        <v>0</v>
      </c>
      <c r="AA44" s="143">
        <f t="shared" si="21"/>
        <v>0</v>
      </c>
      <c r="AB44" s="143">
        <f t="shared" si="21"/>
        <v>0</v>
      </c>
      <c r="AC44" s="143">
        <f t="shared" si="21"/>
        <v>0</v>
      </c>
      <c r="AD44" s="143">
        <f t="shared" si="21"/>
        <v>0</v>
      </c>
      <c r="AE44" s="143">
        <f t="shared" si="21"/>
        <v>0</v>
      </c>
      <c r="AF44" s="143">
        <f t="shared" si="21"/>
        <v>0</v>
      </c>
      <c r="AG44" s="143">
        <f t="shared" si="21"/>
        <v>0</v>
      </c>
      <c r="AH44" s="143">
        <f t="shared" si="21"/>
        <v>0</v>
      </c>
      <c r="AI44" s="143">
        <f t="shared" si="21"/>
        <v>0</v>
      </c>
      <c r="AJ44" s="143">
        <f t="shared" si="21"/>
        <v>0</v>
      </c>
      <c r="AK44" s="143">
        <f t="shared" si="21"/>
        <v>0</v>
      </c>
      <c r="AL44" s="143">
        <f t="shared" si="21"/>
        <v>0</v>
      </c>
      <c r="AM44" s="143">
        <f t="shared" si="21"/>
        <v>0</v>
      </c>
      <c r="AN44" s="143">
        <f t="shared" si="21"/>
        <v>0</v>
      </c>
      <c r="AO44" s="143">
        <f t="shared" si="21"/>
        <v>0</v>
      </c>
    </row>
    <row r="45" spans="3:41" x14ac:dyDescent="0.25">
      <c r="C45" s="28" t="str">
        <f t="shared" si="18"/>
        <v>Immobilizzazione 5</v>
      </c>
      <c r="D45" s="28" t="s">
        <v>280</v>
      </c>
      <c r="E45" s="139">
        <v>0.22</v>
      </c>
      <c r="F45" s="143">
        <f t="shared" ref="F45:AO45" si="22">+($E45*E8)</f>
        <v>0</v>
      </c>
      <c r="G45" s="143">
        <f>+($E45*F8)</f>
        <v>2200</v>
      </c>
      <c r="H45" s="143">
        <f t="shared" si="22"/>
        <v>0</v>
      </c>
      <c r="I45" s="143">
        <f t="shared" si="22"/>
        <v>0</v>
      </c>
      <c r="J45" s="143">
        <f t="shared" si="22"/>
        <v>0</v>
      </c>
      <c r="K45" s="143">
        <f>+($E45*J8)</f>
        <v>0</v>
      </c>
      <c r="L45" s="143">
        <f t="shared" si="22"/>
        <v>0</v>
      </c>
      <c r="M45" s="143">
        <f t="shared" si="22"/>
        <v>0</v>
      </c>
      <c r="N45" s="143">
        <f t="shared" si="22"/>
        <v>0</v>
      </c>
      <c r="O45" s="143">
        <f t="shared" si="22"/>
        <v>0</v>
      </c>
      <c r="P45" s="143">
        <f t="shared" si="22"/>
        <v>0</v>
      </c>
      <c r="Q45" s="143">
        <f t="shared" si="22"/>
        <v>0</v>
      </c>
      <c r="R45" s="143">
        <f t="shared" si="22"/>
        <v>0</v>
      </c>
      <c r="S45" s="143">
        <f t="shared" si="22"/>
        <v>0</v>
      </c>
      <c r="T45" s="143">
        <f t="shared" si="22"/>
        <v>0</v>
      </c>
      <c r="U45" s="143">
        <f t="shared" si="22"/>
        <v>0</v>
      </c>
      <c r="V45" s="143">
        <f t="shared" si="22"/>
        <v>0</v>
      </c>
      <c r="W45" s="143">
        <f t="shared" si="22"/>
        <v>0</v>
      </c>
      <c r="X45" s="143">
        <f t="shared" si="22"/>
        <v>0</v>
      </c>
      <c r="Y45" s="143">
        <f t="shared" si="22"/>
        <v>0</v>
      </c>
      <c r="Z45" s="143">
        <f t="shared" si="22"/>
        <v>0</v>
      </c>
      <c r="AA45" s="143">
        <f t="shared" si="22"/>
        <v>0</v>
      </c>
      <c r="AB45" s="143">
        <f t="shared" si="22"/>
        <v>0</v>
      </c>
      <c r="AC45" s="143">
        <f t="shared" si="22"/>
        <v>0</v>
      </c>
      <c r="AD45" s="143">
        <f t="shared" si="22"/>
        <v>0</v>
      </c>
      <c r="AE45" s="143">
        <f t="shared" si="22"/>
        <v>0</v>
      </c>
      <c r="AF45" s="143">
        <f t="shared" si="22"/>
        <v>0</v>
      </c>
      <c r="AG45" s="143">
        <f t="shared" si="22"/>
        <v>0</v>
      </c>
      <c r="AH45" s="143">
        <f t="shared" si="22"/>
        <v>0</v>
      </c>
      <c r="AI45" s="143">
        <f t="shared" si="22"/>
        <v>0</v>
      </c>
      <c r="AJ45" s="143">
        <f t="shared" si="22"/>
        <v>0</v>
      </c>
      <c r="AK45" s="143">
        <f t="shared" si="22"/>
        <v>0</v>
      </c>
      <c r="AL45" s="143">
        <f t="shared" si="22"/>
        <v>0</v>
      </c>
      <c r="AM45" s="143">
        <f t="shared" si="22"/>
        <v>0</v>
      </c>
      <c r="AN45" s="143">
        <f t="shared" si="22"/>
        <v>0</v>
      </c>
      <c r="AO45" s="143">
        <f t="shared" si="22"/>
        <v>0</v>
      </c>
    </row>
    <row r="46" spans="3:41" x14ac:dyDescent="0.25">
      <c r="C46" s="28" t="str">
        <f t="shared" si="18"/>
        <v>Immobilizzazione 6</v>
      </c>
      <c r="D46" s="28" t="s">
        <v>280</v>
      </c>
      <c r="E46" s="139">
        <v>0.22</v>
      </c>
      <c r="F46" s="143">
        <f t="shared" ref="F46:AO46" si="23">+($E46*E9)</f>
        <v>0</v>
      </c>
      <c r="G46" s="143">
        <f t="shared" si="23"/>
        <v>2200</v>
      </c>
      <c r="H46" s="143">
        <f t="shared" si="23"/>
        <v>0</v>
      </c>
      <c r="I46" s="143">
        <f t="shared" si="23"/>
        <v>0</v>
      </c>
      <c r="J46" s="143">
        <f t="shared" si="23"/>
        <v>0</v>
      </c>
      <c r="K46" s="143">
        <f t="shared" si="23"/>
        <v>0</v>
      </c>
      <c r="L46" s="143">
        <f t="shared" si="23"/>
        <v>0</v>
      </c>
      <c r="M46" s="143">
        <f t="shared" si="23"/>
        <v>0</v>
      </c>
      <c r="N46" s="143">
        <f t="shared" si="23"/>
        <v>0</v>
      </c>
      <c r="O46" s="143">
        <f t="shared" si="23"/>
        <v>0</v>
      </c>
      <c r="P46" s="143">
        <f t="shared" si="23"/>
        <v>0</v>
      </c>
      <c r="Q46" s="143">
        <f t="shared" si="23"/>
        <v>0</v>
      </c>
      <c r="R46" s="143">
        <f t="shared" si="23"/>
        <v>0</v>
      </c>
      <c r="S46" s="143">
        <f t="shared" si="23"/>
        <v>0</v>
      </c>
      <c r="T46" s="143">
        <f t="shared" si="23"/>
        <v>0</v>
      </c>
      <c r="U46" s="143">
        <f t="shared" si="23"/>
        <v>0</v>
      </c>
      <c r="V46" s="143">
        <f t="shared" si="23"/>
        <v>0</v>
      </c>
      <c r="W46" s="143">
        <f t="shared" si="23"/>
        <v>0</v>
      </c>
      <c r="X46" s="143">
        <f t="shared" si="23"/>
        <v>0</v>
      </c>
      <c r="Y46" s="143">
        <f t="shared" si="23"/>
        <v>0</v>
      </c>
      <c r="Z46" s="143">
        <f t="shared" si="23"/>
        <v>0</v>
      </c>
      <c r="AA46" s="143">
        <f t="shared" si="23"/>
        <v>0</v>
      </c>
      <c r="AB46" s="143">
        <f t="shared" si="23"/>
        <v>0</v>
      </c>
      <c r="AC46" s="143">
        <f t="shared" si="23"/>
        <v>0</v>
      </c>
      <c r="AD46" s="143">
        <f t="shared" si="23"/>
        <v>0</v>
      </c>
      <c r="AE46" s="143">
        <f t="shared" si="23"/>
        <v>0</v>
      </c>
      <c r="AF46" s="143">
        <f t="shared" si="23"/>
        <v>0</v>
      </c>
      <c r="AG46" s="143">
        <f t="shared" si="23"/>
        <v>0</v>
      </c>
      <c r="AH46" s="143">
        <f t="shared" si="23"/>
        <v>0</v>
      </c>
      <c r="AI46" s="143">
        <f t="shared" si="23"/>
        <v>0</v>
      </c>
      <c r="AJ46" s="143">
        <f t="shared" si="23"/>
        <v>0</v>
      </c>
      <c r="AK46" s="143">
        <f t="shared" si="23"/>
        <v>0</v>
      </c>
      <c r="AL46" s="143">
        <f t="shared" si="23"/>
        <v>0</v>
      </c>
      <c r="AM46" s="143">
        <f t="shared" si="23"/>
        <v>0</v>
      </c>
      <c r="AN46" s="143">
        <f t="shared" si="23"/>
        <v>0</v>
      </c>
      <c r="AO46" s="143">
        <f t="shared" si="23"/>
        <v>0</v>
      </c>
    </row>
    <row r="47" spans="3:41" x14ac:dyDescent="0.25">
      <c r="C47" s="28" t="str">
        <f t="shared" si="18"/>
        <v>Immobilizzazione 7</v>
      </c>
      <c r="D47" s="28" t="s">
        <v>280</v>
      </c>
      <c r="E47" s="139">
        <v>0.22</v>
      </c>
      <c r="F47" s="143">
        <f t="shared" ref="F47:AO47" si="24">+($E47*E10)</f>
        <v>0</v>
      </c>
      <c r="G47" s="143">
        <f t="shared" si="24"/>
        <v>0</v>
      </c>
      <c r="H47" s="143">
        <f t="shared" si="24"/>
        <v>0</v>
      </c>
      <c r="I47" s="143">
        <f t="shared" si="24"/>
        <v>0</v>
      </c>
      <c r="J47" s="143">
        <f t="shared" si="24"/>
        <v>0</v>
      </c>
      <c r="K47" s="143">
        <f t="shared" si="24"/>
        <v>0</v>
      </c>
      <c r="L47" s="143">
        <f t="shared" si="24"/>
        <v>0</v>
      </c>
      <c r="M47" s="143">
        <f t="shared" si="24"/>
        <v>0</v>
      </c>
      <c r="N47" s="143">
        <f t="shared" si="24"/>
        <v>0</v>
      </c>
      <c r="O47" s="143">
        <f t="shared" si="24"/>
        <v>0</v>
      </c>
      <c r="P47" s="143">
        <f t="shared" si="24"/>
        <v>0</v>
      </c>
      <c r="Q47" s="143">
        <f t="shared" si="24"/>
        <v>0</v>
      </c>
      <c r="R47" s="143">
        <f t="shared" si="24"/>
        <v>0</v>
      </c>
      <c r="S47" s="143">
        <f t="shared" si="24"/>
        <v>0</v>
      </c>
      <c r="T47" s="143">
        <f t="shared" si="24"/>
        <v>0</v>
      </c>
      <c r="U47" s="143">
        <f t="shared" si="24"/>
        <v>0</v>
      </c>
      <c r="V47" s="143">
        <f t="shared" si="24"/>
        <v>0</v>
      </c>
      <c r="W47" s="143">
        <f t="shared" si="24"/>
        <v>0</v>
      </c>
      <c r="X47" s="143">
        <f t="shared" si="24"/>
        <v>0</v>
      </c>
      <c r="Y47" s="143">
        <f t="shared" si="24"/>
        <v>0</v>
      </c>
      <c r="Z47" s="143">
        <f t="shared" si="24"/>
        <v>0</v>
      </c>
      <c r="AA47" s="143">
        <f t="shared" si="24"/>
        <v>0</v>
      </c>
      <c r="AB47" s="143">
        <f t="shared" si="24"/>
        <v>0</v>
      </c>
      <c r="AC47" s="143">
        <f t="shared" si="24"/>
        <v>0</v>
      </c>
      <c r="AD47" s="143">
        <f t="shared" si="24"/>
        <v>0</v>
      </c>
      <c r="AE47" s="143">
        <f t="shared" si="24"/>
        <v>0</v>
      </c>
      <c r="AF47" s="143">
        <f t="shared" si="24"/>
        <v>0</v>
      </c>
      <c r="AG47" s="143">
        <f t="shared" si="24"/>
        <v>0</v>
      </c>
      <c r="AH47" s="143">
        <f t="shared" si="24"/>
        <v>0</v>
      </c>
      <c r="AI47" s="143">
        <f t="shared" si="24"/>
        <v>0</v>
      </c>
      <c r="AJ47" s="143">
        <f t="shared" si="24"/>
        <v>0</v>
      </c>
      <c r="AK47" s="143">
        <f t="shared" si="24"/>
        <v>0</v>
      </c>
      <c r="AL47" s="143">
        <f t="shared" si="24"/>
        <v>0</v>
      </c>
      <c r="AM47" s="143">
        <f t="shared" si="24"/>
        <v>0</v>
      </c>
      <c r="AN47" s="143">
        <f t="shared" si="24"/>
        <v>0</v>
      </c>
      <c r="AO47" s="143">
        <f t="shared" si="24"/>
        <v>0</v>
      </c>
    </row>
    <row r="48" spans="3:41" x14ac:dyDescent="0.25">
      <c r="C48" s="28" t="str">
        <f t="shared" si="18"/>
        <v>Immobilizzazione 8</v>
      </c>
      <c r="D48" s="28" t="s">
        <v>280</v>
      </c>
      <c r="E48" s="139">
        <v>0.22</v>
      </c>
      <c r="F48" s="143">
        <f t="shared" ref="F48:AO48" si="25">+($E48*E11)</f>
        <v>0</v>
      </c>
      <c r="G48" s="143">
        <f t="shared" si="25"/>
        <v>0</v>
      </c>
      <c r="H48" s="143">
        <f t="shared" si="25"/>
        <v>0</v>
      </c>
      <c r="I48" s="143">
        <f t="shared" si="25"/>
        <v>0</v>
      </c>
      <c r="J48" s="143">
        <f t="shared" si="25"/>
        <v>0</v>
      </c>
      <c r="K48" s="143">
        <f t="shared" si="25"/>
        <v>0</v>
      </c>
      <c r="L48" s="143">
        <f t="shared" si="25"/>
        <v>0</v>
      </c>
      <c r="M48" s="143">
        <f t="shared" si="25"/>
        <v>0</v>
      </c>
      <c r="N48" s="143">
        <f t="shared" si="25"/>
        <v>0</v>
      </c>
      <c r="O48" s="143">
        <f t="shared" si="25"/>
        <v>0</v>
      </c>
      <c r="P48" s="143">
        <f t="shared" si="25"/>
        <v>0</v>
      </c>
      <c r="Q48" s="143">
        <f t="shared" si="25"/>
        <v>0</v>
      </c>
      <c r="R48" s="143">
        <f t="shared" si="25"/>
        <v>0</v>
      </c>
      <c r="S48" s="143">
        <f t="shared" si="25"/>
        <v>0</v>
      </c>
      <c r="T48" s="143">
        <f t="shared" si="25"/>
        <v>0</v>
      </c>
      <c r="U48" s="143">
        <f t="shared" si="25"/>
        <v>0</v>
      </c>
      <c r="V48" s="143">
        <f t="shared" si="25"/>
        <v>0</v>
      </c>
      <c r="W48" s="143">
        <f t="shared" si="25"/>
        <v>0</v>
      </c>
      <c r="X48" s="143">
        <f t="shared" si="25"/>
        <v>0</v>
      </c>
      <c r="Y48" s="143">
        <f t="shared" si="25"/>
        <v>0</v>
      </c>
      <c r="Z48" s="143">
        <f t="shared" si="25"/>
        <v>0</v>
      </c>
      <c r="AA48" s="143">
        <f t="shared" si="25"/>
        <v>0</v>
      </c>
      <c r="AB48" s="143">
        <f t="shared" si="25"/>
        <v>0</v>
      </c>
      <c r="AC48" s="143">
        <f t="shared" si="25"/>
        <v>0</v>
      </c>
      <c r="AD48" s="143">
        <f t="shared" si="25"/>
        <v>0</v>
      </c>
      <c r="AE48" s="143">
        <f t="shared" si="25"/>
        <v>0</v>
      </c>
      <c r="AF48" s="143">
        <f t="shared" si="25"/>
        <v>0</v>
      </c>
      <c r="AG48" s="143">
        <f t="shared" si="25"/>
        <v>0</v>
      </c>
      <c r="AH48" s="143">
        <f t="shared" si="25"/>
        <v>0</v>
      </c>
      <c r="AI48" s="143">
        <f t="shared" si="25"/>
        <v>0</v>
      </c>
      <c r="AJ48" s="143">
        <f t="shared" si="25"/>
        <v>0</v>
      </c>
      <c r="AK48" s="143">
        <f t="shared" si="25"/>
        <v>0</v>
      </c>
      <c r="AL48" s="143">
        <f t="shared" si="25"/>
        <v>0</v>
      </c>
      <c r="AM48" s="143">
        <f t="shared" si="25"/>
        <v>0</v>
      </c>
      <c r="AN48" s="143">
        <f t="shared" si="25"/>
        <v>0</v>
      </c>
      <c r="AO48" s="143">
        <f t="shared" si="25"/>
        <v>0</v>
      </c>
    </row>
    <row r="49" spans="3:41" x14ac:dyDescent="0.25">
      <c r="C49" s="28" t="str">
        <f t="shared" si="18"/>
        <v>Immobilizzazione 9</v>
      </c>
      <c r="D49" s="28" t="s">
        <v>280</v>
      </c>
      <c r="E49" s="139">
        <v>0.22</v>
      </c>
      <c r="F49" s="143">
        <f t="shared" ref="F49:AO49" si="26">+($E49*E12)</f>
        <v>0</v>
      </c>
      <c r="G49" s="143">
        <f t="shared" si="26"/>
        <v>0</v>
      </c>
      <c r="H49" s="143">
        <f t="shared" si="26"/>
        <v>0</v>
      </c>
      <c r="I49" s="143">
        <f t="shared" si="26"/>
        <v>0</v>
      </c>
      <c r="J49" s="143">
        <f t="shared" si="26"/>
        <v>0</v>
      </c>
      <c r="K49" s="143">
        <f t="shared" si="26"/>
        <v>0</v>
      </c>
      <c r="L49" s="143">
        <f t="shared" si="26"/>
        <v>0</v>
      </c>
      <c r="M49" s="143">
        <f t="shared" si="26"/>
        <v>0</v>
      </c>
      <c r="N49" s="143">
        <f t="shared" si="26"/>
        <v>0</v>
      </c>
      <c r="O49" s="143">
        <f t="shared" si="26"/>
        <v>0</v>
      </c>
      <c r="P49" s="143">
        <f t="shared" si="26"/>
        <v>0</v>
      </c>
      <c r="Q49" s="143">
        <f t="shared" si="26"/>
        <v>0</v>
      </c>
      <c r="R49" s="143">
        <f t="shared" si="26"/>
        <v>0</v>
      </c>
      <c r="S49" s="143">
        <f t="shared" si="26"/>
        <v>0</v>
      </c>
      <c r="T49" s="143">
        <f t="shared" si="26"/>
        <v>0</v>
      </c>
      <c r="U49" s="143">
        <f t="shared" si="26"/>
        <v>0</v>
      </c>
      <c r="V49" s="143">
        <f t="shared" si="26"/>
        <v>0</v>
      </c>
      <c r="W49" s="143">
        <f t="shared" si="26"/>
        <v>0</v>
      </c>
      <c r="X49" s="143">
        <f t="shared" si="26"/>
        <v>0</v>
      </c>
      <c r="Y49" s="143">
        <f t="shared" si="26"/>
        <v>0</v>
      </c>
      <c r="Z49" s="143">
        <f t="shared" si="26"/>
        <v>0</v>
      </c>
      <c r="AA49" s="143">
        <f t="shared" si="26"/>
        <v>0</v>
      </c>
      <c r="AB49" s="143">
        <f t="shared" si="26"/>
        <v>0</v>
      </c>
      <c r="AC49" s="143">
        <f t="shared" si="26"/>
        <v>0</v>
      </c>
      <c r="AD49" s="143">
        <f t="shared" si="26"/>
        <v>0</v>
      </c>
      <c r="AE49" s="143">
        <f t="shared" si="26"/>
        <v>0</v>
      </c>
      <c r="AF49" s="143">
        <f t="shared" si="26"/>
        <v>0</v>
      </c>
      <c r="AG49" s="143">
        <f t="shared" si="26"/>
        <v>0</v>
      </c>
      <c r="AH49" s="143">
        <f t="shared" si="26"/>
        <v>0</v>
      </c>
      <c r="AI49" s="143">
        <f t="shared" si="26"/>
        <v>0</v>
      </c>
      <c r="AJ49" s="143">
        <f t="shared" si="26"/>
        <v>0</v>
      </c>
      <c r="AK49" s="143">
        <f t="shared" si="26"/>
        <v>0</v>
      </c>
      <c r="AL49" s="143">
        <f t="shared" si="26"/>
        <v>0</v>
      </c>
      <c r="AM49" s="143">
        <f t="shared" si="26"/>
        <v>0</v>
      </c>
      <c r="AN49" s="143">
        <f t="shared" si="26"/>
        <v>0</v>
      </c>
      <c r="AO49" s="143">
        <f t="shared" si="26"/>
        <v>0</v>
      </c>
    </row>
    <row r="50" spans="3:41" x14ac:dyDescent="0.25">
      <c r="C50" s="28" t="str">
        <f t="shared" si="18"/>
        <v>Immobilizzazione 10</v>
      </c>
      <c r="D50" s="28" t="s">
        <v>280</v>
      </c>
      <c r="E50" s="139">
        <v>0.22</v>
      </c>
      <c r="F50" s="143">
        <f t="shared" ref="F50:AO50" si="27">+($E50*E13)</f>
        <v>0</v>
      </c>
      <c r="G50" s="143">
        <f t="shared" si="27"/>
        <v>0</v>
      </c>
      <c r="H50" s="143">
        <f t="shared" si="27"/>
        <v>0</v>
      </c>
      <c r="I50" s="143">
        <f t="shared" si="27"/>
        <v>0</v>
      </c>
      <c r="J50" s="143">
        <f t="shared" si="27"/>
        <v>0</v>
      </c>
      <c r="K50" s="143">
        <f t="shared" si="27"/>
        <v>0</v>
      </c>
      <c r="L50" s="143">
        <f t="shared" si="27"/>
        <v>0</v>
      </c>
      <c r="M50" s="143">
        <f t="shared" si="27"/>
        <v>0</v>
      </c>
      <c r="N50" s="143">
        <f t="shared" si="27"/>
        <v>0</v>
      </c>
      <c r="O50" s="143">
        <f t="shared" si="27"/>
        <v>0</v>
      </c>
      <c r="P50" s="143">
        <f t="shared" si="27"/>
        <v>0</v>
      </c>
      <c r="Q50" s="143">
        <f t="shared" si="27"/>
        <v>0</v>
      </c>
      <c r="R50" s="143">
        <f t="shared" si="27"/>
        <v>0</v>
      </c>
      <c r="S50" s="143">
        <f t="shared" si="27"/>
        <v>0</v>
      </c>
      <c r="T50" s="143">
        <f t="shared" si="27"/>
        <v>0</v>
      </c>
      <c r="U50" s="143">
        <f t="shared" si="27"/>
        <v>0</v>
      </c>
      <c r="V50" s="143">
        <f t="shared" si="27"/>
        <v>0</v>
      </c>
      <c r="W50" s="143">
        <f t="shared" si="27"/>
        <v>0</v>
      </c>
      <c r="X50" s="143">
        <f t="shared" si="27"/>
        <v>0</v>
      </c>
      <c r="Y50" s="143">
        <f t="shared" si="27"/>
        <v>0</v>
      </c>
      <c r="Z50" s="143">
        <f t="shared" si="27"/>
        <v>0</v>
      </c>
      <c r="AA50" s="143">
        <f t="shared" si="27"/>
        <v>0</v>
      </c>
      <c r="AB50" s="143">
        <f t="shared" si="27"/>
        <v>0</v>
      </c>
      <c r="AC50" s="143">
        <f t="shared" si="27"/>
        <v>0</v>
      </c>
      <c r="AD50" s="143">
        <f t="shared" si="27"/>
        <v>0</v>
      </c>
      <c r="AE50" s="143">
        <f t="shared" si="27"/>
        <v>0</v>
      </c>
      <c r="AF50" s="143">
        <f t="shared" si="27"/>
        <v>0</v>
      </c>
      <c r="AG50" s="143">
        <f t="shared" si="27"/>
        <v>0</v>
      </c>
      <c r="AH50" s="143">
        <f t="shared" si="27"/>
        <v>0</v>
      </c>
      <c r="AI50" s="143">
        <f t="shared" si="27"/>
        <v>0</v>
      </c>
      <c r="AJ50" s="143">
        <f t="shared" si="27"/>
        <v>0</v>
      </c>
      <c r="AK50" s="143">
        <f t="shared" si="27"/>
        <v>0</v>
      </c>
      <c r="AL50" s="143">
        <f t="shared" si="27"/>
        <v>0</v>
      </c>
      <c r="AM50" s="143">
        <f t="shared" si="27"/>
        <v>0</v>
      </c>
      <c r="AN50" s="143">
        <f t="shared" si="27"/>
        <v>0</v>
      </c>
      <c r="AO50" s="143">
        <f t="shared" si="27"/>
        <v>0</v>
      </c>
    </row>
    <row r="51" spans="3:41" x14ac:dyDescent="0.25">
      <c r="C51" s="28" t="str">
        <f t="shared" si="18"/>
        <v>Immobilizzazione 11</v>
      </c>
      <c r="D51" s="28" t="s">
        <v>280</v>
      </c>
      <c r="E51" s="139">
        <v>0.22</v>
      </c>
      <c r="F51" s="143">
        <f t="shared" ref="F51:AO51" si="28">+($E51*E14)</f>
        <v>0</v>
      </c>
      <c r="G51" s="143">
        <f t="shared" si="28"/>
        <v>0</v>
      </c>
      <c r="H51" s="143">
        <f t="shared" si="28"/>
        <v>0</v>
      </c>
      <c r="I51" s="143">
        <f t="shared" si="28"/>
        <v>0</v>
      </c>
      <c r="J51" s="143">
        <f t="shared" si="28"/>
        <v>0</v>
      </c>
      <c r="K51" s="143">
        <f t="shared" si="28"/>
        <v>0</v>
      </c>
      <c r="L51" s="143">
        <f t="shared" si="28"/>
        <v>0</v>
      </c>
      <c r="M51" s="143">
        <f t="shared" si="28"/>
        <v>0</v>
      </c>
      <c r="N51" s="143">
        <f t="shared" si="28"/>
        <v>0</v>
      </c>
      <c r="O51" s="143">
        <f t="shared" si="28"/>
        <v>0</v>
      </c>
      <c r="P51" s="143">
        <f t="shared" si="28"/>
        <v>0</v>
      </c>
      <c r="Q51" s="143">
        <f t="shared" si="28"/>
        <v>0</v>
      </c>
      <c r="R51" s="143">
        <f t="shared" si="28"/>
        <v>0</v>
      </c>
      <c r="S51" s="143">
        <f t="shared" si="28"/>
        <v>0</v>
      </c>
      <c r="T51" s="143">
        <f t="shared" si="28"/>
        <v>0</v>
      </c>
      <c r="U51" s="143">
        <f t="shared" si="28"/>
        <v>0</v>
      </c>
      <c r="V51" s="143">
        <f t="shared" si="28"/>
        <v>0</v>
      </c>
      <c r="W51" s="143">
        <f t="shared" si="28"/>
        <v>0</v>
      </c>
      <c r="X51" s="143">
        <f t="shared" si="28"/>
        <v>0</v>
      </c>
      <c r="Y51" s="143">
        <f t="shared" si="28"/>
        <v>0</v>
      </c>
      <c r="Z51" s="143">
        <f t="shared" si="28"/>
        <v>0</v>
      </c>
      <c r="AA51" s="143">
        <f t="shared" si="28"/>
        <v>0</v>
      </c>
      <c r="AB51" s="143">
        <f t="shared" si="28"/>
        <v>0</v>
      </c>
      <c r="AC51" s="143">
        <f t="shared" si="28"/>
        <v>0</v>
      </c>
      <c r="AD51" s="143">
        <f t="shared" si="28"/>
        <v>0</v>
      </c>
      <c r="AE51" s="143">
        <f t="shared" si="28"/>
        <v>0</v>
      </c>
      <c r="AF51" s="143">
        <f t="shared" si="28"/>
        <v>0</v>
      </c>
      <c r="AG51" s="143">
        <f t="shared" si="28"/>
        <v>0</v>
      </c>
      <c r="AH51" s="143">
        <f t="shared" si="28"/>
        <v>0</v>
      </c>
      <c r="AI51" s="143">
        <f t="shared" si="28"/>
        <v>0</v>
      </c>
      <c r="AJ51" s="143">
        <f t="shared" si="28"/>
        <v>0</v>
      </c>
      <c r="AK51" s="143">
        <f t="shared" si="28"/>
        <v>0</v>
      </c>
      <c r="AL51" s="143">
        <f t="shared" si="28"/>
        <v>0</v>
      </c>
      <c r="AM51" s="143">
        <f t="shared" si="28"/>
        <v>0</v>
      </c>
      <c r="AN51" s="143">
        <f t="shared" si="28"/>
        <v>0</v>
      </c>
      <c r="AO51" s="143">
        <f t="shared" si="28"/>
        <v>0</v>
      </c>
    </row>
    <row r="52" spans="3:41" x14ac:dyDescent="0.25">
      <c r="C52" s="28" t="str">
        <f t="shared" si="18"/>
        <v>Immobilizzazione 12</v>
      </c>
      <c r="D52" s="28" t="s">
        <v>280</v>
      </c>
      <c r="E52" s="139">
        <v>0.22</v>
      </c>
      <c r="F52" s="143">
        <f t="shared" ref="F52:AO52" si="29">+($E52*E15)</f>
        <v>0</v>
      </c>
      <c r="G52" s="143">
        <f t="shared" si="29"/>
        <v>0</v>
      </c>
      <c r="H52" s="143">
        <f t="shared" si="29"/>
        <v>0</v>
      </c>
      <c r="I52" s="143">
        <f t="shared" si="29"/>
        <v>0</v>
      </c>
      <c r="J52" s="143">
        <f t="shared" si="29"/>
        <v>0</v>
      </c>
      <c r="K52" s="143">
        <f t="shared" si="29"/>
        <v>0</v>
      </c>
      <c r="L52" s="143">
        <f t="shared" si="29"/>
        <v>0</v>
      </c>
      <c r="M52" s="143">
        <f t="shared" si="29"/>
        <v>0</v>
      </c>
      <c r="N52" s="143">
        <f t="shared" si="29"/>
        <v>0</v>
      </c>
      <c r="O52" s="143">
        <f t="shared" si="29"/>
        <v>0</v>
      </c>
      <c r="P52" s="143">
        <f t="shared" si="29"/>
        <v>0</v>
      </c>
      <c r="Q52" s="143">
        <f t="shared" si="29"/>
        <v>0</v>
      </c>
      <c r="R52" s="143">
        <f t="shared" si="29"/>
        <v>0</v>
      </c>
      <c r="S52" s="143">
        <f t="shared" si="29"/>
        <v>0</v>
      </c>
      <c r="T52" s="143">
        <f t="shared" si="29"/>
        <v>0</v>
      </c>
      <c r="U52" s="143">
        <f t="shared" si="29"/>
        <v>0</v>
      </c>
      <c r="V52" s="143">
        <f t="shared" si="29"/>
        <v>0</v>
      </c>
      <c r="W52" s="143">
        <f t="shared" si="29"/>
        <v>0</v>
      </c>
      <c r="X52" s="143">
        <f t="shared" si="29"/>
        <v>0</v>
      </c>
      <c r="Y52" s="143">
        <f t="shared" si="29"/>
        <v>0</v>
      </c>
      <c r="Z52" s="143">
        <f t="shared" si="29"/>
        <v>0</v>
      </c>
      <c r="AA52" s="143">
        <f t="shared" si="29"/>
        <v>0</v>
      </c>
      <c r="AB52" s="143">
        <f t="shared" si="29"/>
        <v>0</v>
      </c>
      <c r="AC52" s="143">
        <f t="shared" si="29"/>
        <v>0</v>
      </c>
      <c r="AD52" s="143">
        <f t="shared" si="29"/>
        <v>0</v>
      </c>
      <c r="AE52" s="143">
        <f t="shared" si="29"/>
        <v>0</v>
      </c>
      <c r="AF52" s="143">
        <f t="shared" si="29"/>
        <v>0</v>
      </c>
      <c r="AG52" s="143">
        <f t="shared" si="29"/>
        <v>0</v>
      </c>
      <c r="AH52" s="143">
        <f t="shared" si="29"/>
        <v>0</v>
      </c>
      <c r="AI52" s="143">
        <f t="shared" si="29"/>
        <v>0</v>
      </c>
      <c r="AJ52" s="143">
        <f t="shared" si="29"/>
        <v>0</v>
      </c>
      <c r="AK52" s="143">
        <f t="shared" si="29"/>
        <v>0</v>
      </c>
      <c r="AL52" s="143">
        <f t="shared" si="29"/>
        <v>0</v>
      </c>
      <c r="AM52" s="143">
        <f t="shared" si="29"/>
        <v>0</v>
      </c>
      <c r="AN52" s="143">
        <f t="shared" si="29"/>
        <v>0</v>
      </c>
      <c r="AO52" s="143">
        <f t="shared" si="29"/>
        <v>0</v>
      </c>
    </row>
    <row r="53" spans="3:41" x14ac:dyDescent="0.25">
      <c r="C53" s="28" t="str">
        <f t="shared" si="18"/>
        <v>Immobilizzazione 13</v>
      </c>
      <c r="D53" s="28" t="s">
        <v>280</v>
      </c>
      <c r="E53" s="139">
        <v>0.22</v>
      </c>
      <c r="F53" s="143">
        <f t="shared" ref="F53:AO53" si="30">+($E53*E16)</f>
        <v>0</v>
      </c>
      <c r="G53" s="143">
        <f t="shared" si="30"/>
        <v>0</v>
      </c>
      <c r="H53" s="143">
        <f t="shared" si="30"/>
        <v>0</v>
      </c>
      <c r="I53" s="143">
        <f t="shared" si="30"/>
        <v>0</v>
      </c>
      <c r="J53" s="143">
        <f t="shared" si="30"/>
        <v>0</v>
      </c>
      <c r="K53" s="143">
        <f t="shared" si="30"/>
        <v>0</v>
      </c>
      <c r="L53" s="143">
        <f t="shared" si="30"/>
        <v>0</v>
      </c>
      <c r="M53" s="143">
        <f t="shared" si="30"/>
        <v>0</v>
      </c>
      <c r="N53" s="143">
        <f t="shared" si="30"/>
        <v>0</v>
      </c>
      <c r="O53" s="143">
        <f t="shared" si="30"/>
        <v>0</v>
      </c>
      <c r="P53" s="143">
        <f t="shared" si="30"/>
        <v>0</v>
      </c>
      <c r="Q53" s="143">
        <f t="shared" si="30"/>
        <v>0</v>
      </c>
      <c r="R53" s="143">
        <f t="shared" si="30"/>
        <v>0</v>
      </c>
      <c r="S53" s="143">
        <f t="shared" si="30"/>
        <v>0</v>
      </c>
      <c r="T53" s="143">
        <f t="shared" si="30"/>
        <v>0</v>
      </c>
      <c r="U53" s="143">
        <f t="shared" si="30"/>
        <v>0</v>
      </c>
      <c r="V53" s="143">
        <f t="shared" si="30"/>
        <v>0</v>
      </c>
      <c r="W53" s="143">
        <f t="shared" si="30"/>
        <v>0</v>
      </c>
      <c r="X53" s="143">
        <f t="shared" si="30"/>
        <v>0</v>
      </c>
      <c r="Y53" s="143">
        <f t="shared" si="30"/>
        <v>0</v>
      </c>
      <c r="Z53" s="143">
        <f t="shared" si="30"/>
        <v>0</v>
      </c>
      <c r="AA53" s="143">
        <f t="shared" si="30"/>
        <v>0</v>
      </c>
      <c r="AB53" s="143">
        <f t="shared" si="30"/>
        <v>0</v>
      </c>
      <c r="AC53" s="143">
        <f t="shared" si="30"/>
        <v>0</v>
      </c>
      <c r="AD53" s="143">
        <f t="shared" si="30"/>
        <v>0</v>
      </c>
      <c r="AE53" s="143">
        <f t="shared" si="30"/>
        <v>0</v>
      </c>
      <c r="AF53" s="143">
        <f t="shared" si="30"/>
        <v>0</v>
      </c>
      <c r="AG53" s="143">
        <f t="shared" si="30"/>
        <v>0</v>
      </c>
      <c r="AH53" s="143">
        <f t="shared" si="30"/>
        <v>0</v>
      </c>
      <c r="AI53" s="143">
        <f t="shared" si="30"/>
        <v>0</v>
      </c>
      <c r="AJ53" s="143">
        <f t="shared" si="30"/>
        <v>0</v>
      </c>
      <c r="AK53" s="143">
        <f t="shared" si="30"/>
        <v>0</v>
      </c>
      <c r="AL53" s="143">
        <f t="shared" si="30"/>
        <v>0</v>
      </c>
      <c r="AM53" s="143">
        <f t="shared" si="30"/>
        <v>0</v>
      </c>
      <c r="AN53" s="143">
        <f t="shared" si="30"/>
        <v>0</v>
      </c>
      <c r="AO53" s="143">
        <f t="shared" si="30"/>
        <v>0</v>
      </c>
    </row>
    <row r="54" spans="3:41" x14ac:dyDescent="0.25">
      <c r="C54" s="28" t="str">
        <f t="shared" si="18"/>
        <v>Immobilizzazione 14</v>
      </c>
      <c r="D54" s="28" t="s">
        <v>280</v>
      </c>
      <c r="E54" s="139">
        <v>0.22</v>
      </c>
      <c r="F54" s="143">
        <f t="shared" ref="F54:AO54" si="31">+($E54*E17)</f>
        <v>0</v>
      </c>
      <c r="G54" s="143">
        <f t="shared" si="31"/>
        <v>0</v>
      </c>
      <c r="H54" s="143">
        <f t="shared" si="31"/>
        <v>0</v>
      </c>
      <c r="I54" s="143">
        <f t="shared" si="31"/>
        <v>0</v>
      </c>
      <c r="J54" s="143">
        <f t="shared" si="31"/>
        <v>0</v>
      </c>
      <c r="K54" s="143">
        <f t="shared" si="31"/>
        <v>0</v>
      </c>
      <c r="L54" s="143">
        <f t="shared" si="31"/>
        <v>0</v>
      </c>
      <c r="M54" s="143">
        <f t="shared" si="31"/>
        <v>0</v>
      </c>
      <c r="N54" s="143">
        <f t="shared" si="31"/>
        <v>0</v>
      </c>
      <c r="O54" s="143">
        <f t="shared" si="31"/>
        <v>0</v>
      </c>
      <c r="P54" s="143">
        <f t="shared" si="31"/>
        <v>0</v>
      </c>
      <c r="Q54" s="143">
        <f t="shared" si="31"/>
        <v>0</v>
      </c>
      <c r="R54" s="143">
        <f t="shared" si="31"/>
        <v>0</v>
      </c>
      <c r="S54" s="143">
        <f t="shared" si="31"/>
        <v>0</v>
      </c>
      <c r="T54" s="143">
        <f t="shared" si="31"/>
        <v>0</v>
      </c>
      <c r="U54" s="143">
        <f t="shared" si="31"/>
        <v>0</v>
      </c>
      <c r="V54" s="143">
        <f t="shared" si="31"/>
        <v>0</v>
      </c>
      <c r="W54" s="143">
        <f t="shared" si="31"/>
        <v>0</v>
      </c>
      <c r="X54" s="143">
        <f t="shared" si="31"/>
        <v>0</v>
      </c>
      <c r="Y54" s="143">
        <f t="shared" si="31"/>
        <v>0</v>
      </c>
      <c r="Z54" s="143">
        <f t="shared" si="31"/>
        <v>0</v>
      </c>
      <c r="AA54" s="143">
        <f t="shared" si="31"/>
        <v>0</v>
      </c>
      <c r="AB54" s="143">
        <f t="shared" si="31"/>
        <v>0</v>
      </c>
      <c r="AC54" s="143">
        <f t="shared" si="31"/>
        <v>0</v>
      </c>
      <c r="AD54" s="143">
        <f t="shared" si="31"/>
        <v>0</v>
      </c>
      <c r="AE54" s="143">
        <f t="shared" si="31"/>
        <v>0</v>
      </c>
      <c r="AF54" s="143">
        <f t="shared" si="31"/>
        <v>0</v>
      </c>
      <c r="AG54" s="143">
        <f t="shared" si="31"/>
        <v>0</v>
      </c>
      <c r="AH54" s="143">
        <f t="shared" si="31"/>
        <v>0</v>
      </c>
      <c r="AI54" s="143">
        <f t="shared" si="31"/>
        <v>0</v>
      </c>
      <c r="AJ54" s="143">
        <f t="shared" si="31"/>
        <v>0</v>
      </c>
      <c r="AK54" s="143">
        <f t="shared" si="31"/>
        <v>0</v>
      </c>
      <c r="AL54" s="143">
        <f t="shared" si="31"/>
        <v>0</v>
      </c>
      <c r="AM54" s="143">
        <f t="shared" si="31"/>
        <v>0</v>
      </c>
      <c r="AN54" s="143">
        <f t="shared" si="31"/>
        <v>0</v>
      </c>
      <c r="AO54" s="143">
        <f t="shared" si="31"/>
        <v>0</v>
      </c>
    </row>
    <row r="55" spans="3:41" x14ac:dyDescent="0.25">
      <c r="C55" s="28" t="str">
        <f t="shared" si="18"/>
        <v>Immobilizzazione 15</v>
      </c>
      <c r="D55" s="28" t="s">
        <v>280</v>
      </c>
      <c r="E55" s="139">
        <v>0.22</v>
      </c>
      <c r="F55" s="143">
        <f t="shared" ref="F55:AO55" si="32">+($E55*E18)</f>
        <v>0</v>
      </c>
      <c r="G55" s="143">
        <f t="shared" si="32"/>
        <v>0</v>
      </c>
      <c r="H55" s="143">
        <f t="shared" si="32"/>
        <v>0</v>
      </c>
      <c r="I55" s="143">
        <f t="shared" si="32"/>
        <v>0</v>
      </c>
      <c r="J55" s="143">
        <f t="shared" si="32"/>
        <v>0</v>
      </c>
      <c r="K55" s="143">
        <f t="shared" si="32"/>
        <v>0</v>
      </c>
      <c r="L55" s="143">
        <f t="shared" si="32"/>
        <v>0</v>
      </c>
      <c r="M55" s="143">
        <f t="shared" si="32"/>
        <v>0</v>
      </c>
      <c r="N55" s="143">
        <f t="shared" si="32"/>
        <v>0</v>
      </c>
      <c r="O55" s="143">
        <f t="shared" si="32"/>
        <v>0</v>
      </c>
      <c r="P55" s="143">
        <f t="shared" si="32"/>
        <v>0</v>
      </c>
      <c r="Q55" s="143">
        <f t="shared" si="32"/>
        <v>0</v>
      </c>
      <c r="R55" s="143">
        <f t="shared" si="32"/>
        <v>0</v>
      </c>
      <c r="S55" s="143">
        <f t="shared" si="32"/>
        <v>0</v>
      </c>
      <c r="T55" s="143">
        <f t="shared" si="32"/>
        <v>0</v>
      </c>
      <c r="U55" s="143">
        <f t="shared" si="32"/>
        <v>0</v>
      </c>
      <c r="V55" s="143">
        <f t="shared" si="32"/>
        <v>0</v>
      </c>
      <c r="W55" s="143">
        <f t="shared" si="32"/>
        <v>0</v>
      </c>
      <c r="X55" s="143">
        <f t="shared" si="32"/>
        <v>0</v>
      </c>
      <c r="Y55" s="143">
        <f t="shared" si="32"/>
        <v>0</v>
      </c>
      <c r="Z55" s="143">
        <f t="shared" si="32"/>
        <v>0</v>
      </c>
      <c r="AA55" s="143">
        <f t="shared" si="32"/>
        <v>0</v>
      </c>
      <c r="AB55" s="143">
        <f t="shared" si="32"/>
        <v>0</v>
      </c>
      <c r="AC55" s="143">
        <f t="shared" si="32"/>
        <v>0</v>
      </c>
      <c r="AD55" s="143">
        <f t="shared" si="32"/>
        <v>0</v>
      </c>
      <c r="AE55" s="143">
        <f t="shared" si="32"/>
        <v>0</v>
      </c>
      <c r="AF55" s="143">
        <f t="shared" si="32"/>
        <v>0</v>
      </c>
      <c r="AG55" s="143">
        <f t="shared" si="32"/>
        <v>0</v>
      </c>
      <c r="AH55" s="143">
        <f t="shared" si="32"/>
        <v>0</v>
      </c>
      <c r="AI55" s="143">
        <f t="shared" si="32"/>
        <v>0</v>
      </c>
      <c r="AJ55" s="143">
        <f t="shared" si="32"/>
        <v>0</v>
      </c>
      <c r="AK55" s="143">
        <f t="shared" si="32"/>
        <v>0</v>
      </c>
      <c r="AL55" s="143">
        <f t="shared" si="32"/>
        <v>0</v>
      </c>
      <c r="AM55" s="143">
        <f t="shared" si="32"/>
        <v>0</v>
      </c>
      <c r="AN55" s="143">
        <f t="shared" si="32"/>
        <v>0</v>
      </c>
      <c r="AO55" s="143">
        <f t="shared" si="32"/>
        <v>0</v>
      </c>
    </row>
    <row r="56" spans="3:41" s="27" customFormat="1" x14ac:dyDescent="0.25">
      <c r="C56" s="27" t="s">
        <v>289</v>
      </c>
      <c r="F56" s="143">
        <f>SUM(F41:F55)</f>
        <v>55000</v>
      </c>
      <c r="G56" s="143">
        <f t="shared" ref="G56:AO56" si="33">SUM(G41:G55)</f>
        <v>35200</v>
      </c>
      <c r="H56" s="143">
        <f t="shared" si="33"/>
        <v>0</v>
      </c>
      <c r="I56" s="143">
        <f t="shared" si="33"/>
        <v>0</v>
      </c>
      <c r="J56" s="143">
        <f t="shared" si="33"/>
        <v>0</v>
      </c>
      <c r="K56" s="143">
        <f t="shared" si="33"/>
        <v>0</v>
      </c>
      <c r="L56" s="143">
        <f t="shared" si="33"/>
        <v>0</v>
      </c>
      <c r="M56" s="143">
        <f t="shared" si="33"/>
        <v>0</v>
      </c>
      <c r="N56" s="143">
        <f t="shared" si="33"/>
        <v>0</v>
      </c>
      <c r="O56" s="143">
        <f t="shared" si="33"/>
        <v>0</v>
      </c>
      <c r="P56" s="143">
        <f t="shared" si="33"/>
        <v>0</v>
      </c>
      <c r="Q56" s="143">
        <f t="shared" si="33"/>
        <v>0</v>
      </c>
      <c r="R56" s="143">
        <f t="shared" si="33"/>
        <v>0</v>
      </c>
      <c r="S56" s="143">
        <f t="shared" si="33"/>
        <v>0</v>
      </c>
      <c r="T56" s="143">
        <f t="shared" si="33"/>
        <v>0</v>
      </c>
      <c r="U56" s="143">
        <f t="shared" si="33"/>
        <v>0</v>
      </c>
      <c r="V56" s="143">
        <f t="shared" si="33"/>
        <v>0</v>
      </c>
      <c r="W56" s="143">
        <f t="shared" si="33"/>
        <v>0</v>
      </c>
      <c r="X56" s="143">
        <f t="shared" si="33"/>
        <v>0</v>
      </c>
      <c r="Y56" s="143">
        <f t="shared" si="33"/>
        <v>0</v>
      </c>
      <c r="Z56" s="143">
        <f t="shared" si="33"/>
        <v>0</v>
      </c>
      <c r="AA56" s="143">
        <f t="shared" si="33"/>
        <v>0</v>
      </c>
      <c r="AB56" s="143">
        <f t="shared" si="33"/>
        <v>0</v>
      </c>
      <c r="AC56" s="143">
        <f t="shared" si="33"/>
        <v>0</v>
      </c>
      <c r="AD56" s="143">
        <f t="shared" si="33"/>
        <v>0</v>
      </c>
      <c r="AE56" s="143">
        <f t="shared" si="33"/>
        <v>0</v>
      </c>
      <c r="AF56" s="143">
        <f t="shared" si="33"/>
        <v>0</v>
      </c>
      <c r="AG56" s="143">
        <f t="shared" si="33"/>
        <v>0</v>
      </c>
      <c r="AH56" s="143">
        <f t="shared" si="33"/>
        <v>0</v>
      </c>
      <c r="AI56" s="143">
        <f t="shared" si="33"/>
        <v>0</v>
      </c>
      <c r="AJ56" s="143">
        <f t="shared" si="33"/>
        <v>0</v>
      </c>
      <c r="AK56" s="143">
        <f t="shared" si="33"/>
        <v>0</v>
      </c>
      <c r="AL56" s="143">
        <f t="shared" si="33"/>
        <v>0</v>
      </c>
      <c r="AM56" s="143">
        <f t="shared" si="33"/>
        <v>0</v>
      </c>
      <c r="AN56" s="143">
        <f t="shared" si="33"/>
        <v>0</v>
      </c>
      <c r="AO56" s="143">
        <f t="shared" si="33"/>
        <v>0</v>
      </c>
    </row>
    <row r="58" spans="3:41" s="27" customFormat="1" x14ac:dyDescent="0.25">
      <c r="C58" s="27" t="s">
        <v>290</v>
      </c>
      <c r="D58" s="27" t="str">
        <f>+D40</f>
        <v>TIPOLOGIA</v>
      </c>
      <c r="F58" s="31">
        <f>+F40</f>
        <v>43861</v>
      </c>
      <c r="G58" s="31">
        <f t="shared" ref="G58:AO58" si="34">+G40</f>
        <v>43890</v>
      </c>
      <c r="H58" s="31">
        <f t="shared" si="34"/>
        <v>43921</v>
      </c>
      <c r="I58" s="31">
        <f t="shared" si="34"/>
        <v>43951</v>
      </c>
      <c r="J58" s="31">
        <f t="shared" si="34"/>
        <v>43982</v>
      </c>
      <c r="K58" s="31">
        <f t="shared" si="34"/>
        <v>44012</v>
      </c>
      <c r="L58" s="31">
        <f t="shared" si="34"/>
        <v>44043</v>
      </c>
      <c r="M58" s="31">
        <f t="shared" si="34"/>
        <v>44074</v>
      </c>
      <c r="N58" s="31">
        <f t="shared" si="34"/>
        <v>44104</v>
      </c>
      <c r="O58" s="31">
        <f t="shared" si="34"/>
        <v>44135</v>
      </c>
      <c r="P58" s="31">
        <f t="shared" si="34"/>
        <v>44165</v>
      </c>
      <c r="Q58" s="31">
        <f t="shared" si="34"/>
        <v>44196</v>
      </c>
      <c r="R58" s="31">
        <f t="shared" si="34"/>
        <v>44227</v>
      </c>
      <c r="S58" s="31">
        <f t="shared" si="34"/>
        <v>44255</v>
      </c>
      <c r="T58" s="31">
        <f t="shared" si="34"/>
        <v>44286</v>
      </c>
      <c r="U58" s="31">
        <f t="shared" si="34"/>
        <v>44316</v>
      </c>
      <c r="V58" s="31">
        <f t="shared" si="34"/>
        <v>44347</v>
      </c>
      <c r="W58" s="31">
        <f t="shared" si="34"/>
        <v>44377</v>
      </c>
      <c r="X58" s="31">
        <f t="shared" si="34"/>
        <v>44408</v>
      </c>
      <c r="Y58" s="31">
        <f t="shared" si="34"/>
        <v>44439</v>
      </c>
      <c r="Z58" s="31">
        <f t="shared" si="34"/>
        <v>44469</v>
      </c>
      <c r="AA58" s="31">
        <f t="shared" si="34"/>
        <v>44500</v>
      </c>
      <c r="AB58" s="31">
        <f t="shared" si="34"/>
        <v>44530</v>
      </c>
      <c r="AC58" s="31">
        <f t="shared" si="34"/>
        <v>44561</v>
      </c>
      <c r="AD58" s="31">
        <f t="shared" si="34"/>
        <v>44592</v>
      </c>
      <c r="AE58" s="31">
        <f t="shared" si="34"/>
        <v>44620</v>
      </c>
      <c r="AF58" s="31">
        <f t="shared" si="34"/>
        <v>44651</v>
      </c>
      <c r="AG58" s="31">
        <f t="shared" si="34"/>
        <v>44681</v>
      </c>
      <c r="AH58" s="31">
        <f t="shared" si="34"/>
        <v>44712</v>
      </c>
      <c r="AI58" s="31">
        <f t="shared" si="34"/>
        <v>44742</v>
      </c>
      <c r="AJ58" s="31">
        <f t="shared" si="34"/>
        <v>44773</v>
      </c>
      <c r="AK58" s="31">
        <f t="shared" si="34"/>
        <v>44804</v>
      </c>
      <c r="AL58" s="31">
        <f t="shared" si="34"/>
        <v>44834</v>
      </c>
      <c r="AM58" s="31">
        <f t="shared" si="34"/>
        <v>44865</v>
      </c>
      <c r="AN58" s="31">
        <f t="shared" si="34"/>
        <v>44895</v>
      </c>
      <c r="AO58" s="31">
        <f t="shared" si="34"/>
        <v>44926</v>
      </c>
    </row>
    <row r="59" spans="3:41" x14ac:dyDescent="0.25">
      <c r="C59" s="28" t="str">
        <f>+C41</f>
        <v>Licenza farmacia</v>
      </c>
      <c r="D59" s="28" t="s">
        <v>280</v>
      </c>
      <c r="F59" s="143">
        <f>+E4+F41-E23</f>
        <v>61000</v>
      </c>
      <c r="G59" s="143">
        <f>+F4+G41-F23</f>
        <v>-61000</v>
      </c>
      <c r="H59" s="143">
        <f t="shared" ref="G59:AO66" si="35">+G4+H41-G23</f>
        <v>0</v>
      </c>
      <c r="I59" s="143">
        <f t="shared" si="35"/>
        <v>0</v>
      </c>
      <c r="J59" s="143">
        <f t="shared" si="35"/>
        <v>0</v>
      </c>
      <c r="K59" s="143">
        <f t="shared" si="35"/>
        <v>0</v>
      </c>
      <c r="L59" s="143">
        <f t="shared" si="35"/>
        <v>0</v>
      </c>
      <c r="M59" s="143">
        <f t="shared" si="35"/>
        <v>0</v>
      </c>
      <c r="N59" s="143">
        <f t="shared" si="35"/>
        <v>0</v>
      </c>
      <c r="O59" s="143">
        <f t="shared" si="35"/>
        <v>0</v>
      </c>
      <c r="P59" s="143">
        <f t="shared" si="35"/>
        <v>0</v>
      </c>
      <c r="Q59" s="143">
        <f t="shared" si="35"/>
        <v>0</v>
      </c>
      <c r="R59" s="143">
        <f t="shared" si="35"/>
        <v>0</v>
      </c>
      <c r="S59" s="143">
        <f t="shared" si="35"/>
        <v>0</v>
      </c>
      <c r="T59" s="143">
        <f t="shared" si="35"/>
        <v>0</v>
      </c>
      <c r="U59" s="143">
        <f t="shared" si="35"/>
        <v>0</v>
      </c>
      <c r="V59" s="143">
        <f t="shared" si="35"/>
        <v>0</v>
      </c>
      <c r="W59" s="143">
        <f t="shared" si="35"/>
        <v>0</v>
      </c>
      <c r="X59" s="143">
        <f t="shared" si="35"/>
        <v>0</v>
      </c>
      <c r="Y59" s="143">
        <f t="shared" si="35"/>
        <v>0</v>
      </c>
      <c r="Z59" s="143">
        <f t="shared" si="35"/>
        <v>0</v>
      </c>
      <c r="AA59" s="143">
        <f t="shared" si="35"/>
        <v>0</v>
      </c>
      <c r="AB59" s="143">
        <f t="shared" si="35"/>
        <v>0</v>
      </c>
      <c r="AC59" s="143">
        <f t="shared" si="35"/>
        <v>0</v>
      </c>
      <c r="AD59" s="143">
        <f t="shared" si="35"/>
        <v>0</v>
      </c>
      <c r="AE59" s="143">
        <f t="shared" si="35"/>
        <v>0</v>
      </c>
      <c r="AF59" s="143">
        <f t="shared" si="35"/>
        <v>0</v>
      </c>
      <c r="AG59" s="143">
        <f t="shared" si="35"/>
        <v>0</v>
      </c>
      <c r="AH59" s="143">
        <f t="shared" si="35"/>
        <v>0</v>
      </c>
      <c r="AI59" s="143">
        <f t="shared" si="35"/>
        <v>0</v>
      </c>
      <c r="AJ59" s="143">
        <f t="shared" si="35"/>
        <v>0</v>
      </c>
      <c r="AK59" s="143">
        <f t="shared" si="35"/>
        <v>0</v>
      </c>
      <c r="AL59" s="143">
        <f t="shared" si="35"/>
        <v>0</v>
      </c>
      <c r="AM59" s="143">
        <f t="shared" si="35"/>
        <v>0</v>
      </c>
      <c r="AN59" s="143">
        <f t="shared" si="35"/>
        <v>0</v>
      </c>
      <c r="AO59" s="143">
        <f t="shared" si="35"/>
        <v>0</v>
      </c>
    </row>
    <row r="60" spans="3:41" x14ac:dyDescent="0.25">
      <c r="C60" s="28" t="str">
        <f t="shared" ref="C60:C73" si="36">+C42</f>
        <v>Immobilizzazione 2</v>
      </c>
      <c r="D60" s="28" t="s">
        <v>280</v>
      </c>
      <c r="F60" s="143">
        <f t="shared" ref="F60:U73" si="37">+E5+F42-E24</f>
        <v>0</v>
      </c>
      <c r="G60" s="143">
        <f>+F5+G42-F24</f>
        <v>85400</v>
      </c>
      <c r="H60" s="143">
        <f>+G5+H42-G24</f>
        <v>-85400</v>
      </c>
      <c r="I60" s="143">
        <f t="shared" si="37"/>
        <v>0</v>
      </c>
      <c r="J60" s="143">
        <f t="shared" si="37"/>
        <v>0</v>
      </c>
      <c r="K60" s="143">
        <f t="shared" si="37"/>
        <v>0</v>
      </c>
      <c r="L60" s="143">
        <f t="shared" si="37"/>
        <v>0</v>
      </c>
      <c r="M60" s="143">
        <f t="shared" si="37"/>
        <v>0</v>
      </c>
      <c r="N60" s="143">
        <f t="shared" si="37"/>
        <v>0</v>
      </c>
      <c r="O60" s="143">
        <f t="shared" si="37"/>
        <v>0</v>
      </c>
      <c r="P60" s="143">
        <f t="shared" si="37"/>
        <v>0</v>
      </c>
      <c r="Q60" s="143">
        <f t="shared" si="37"/>
        <v>0</v>
      </c>
      <c r="R60" s="143">
        <f t="shared" si="37"/>
        <v>0</v>
      </c>
      <c r="S60" s="143">
        <f t="shared" si="37"/>
        <v>0</v>
      </c>
      <c r="T60" s="143">
        <f t="shared" si="37"/>
        <v>0</v>
      </c>
      <c r="U60" s="143">
        <f t="shared" si="37"/>
        <v>0</v>
      </c>
      <c r="V60" s="143">
        <f t="shared" si="35"/>
        <v>0</v>
      </c>
      <c r="W60" s="143">
        <f t="shared" si="35"/>
        <v>0</v>
      </c>
      <c r="X60" s="143">
        <f t="shared" si="35"/>
        <v>0</v>
      </c>
      <c r="Y60" s="143">
        <f t="shared" si="35"/>
        <v>0</v>
      </c>
      <c r="Z60" s="143">
        <f t="shared" si="35"/>
        <v>0</v>
      </c>
      <c r="AA60" s="143">
        <f t="shared" si="35"/>
        <v>0</v>
      </c>
      <c r="AB60" s="143">
        <f t="shared" si="35"/>
        <v>0</v>
      </c>
      <c r="AC60" s="143">
        <f t="shared" si="35"/>
        <v>0</v>
      </c>
      <c r="AD60" s="143">
        <f t="shared" si="35"/>
        <v>0</v>
      </c>
      <c r="AE60" s="143">
        <f t="shared" si="35"/>
        <v>0</v>
      </c>
      <c r="AF60" s="143">
        <f t="shared" si="35"/>
        <v>0</v>
      </c>
      <c r="AG60" s="143">
        <f t="shared" si="35"/>
        <v>0</v>
      </c>
      <c r="AH60" s="143">
        <f t="shared" si="35"/>
        <v>0</v>
      </c>
      <c r="AI60" s="143">
        <f t="shared" si="35"/>
        <v>0</v>
      </c>
      <c r="AJ60" s="143">
        <f t="shared" si="35"/>
        <v>0</v>
      </c>
      <c r="AK60" s="143">
        <f t="shared" si="35"/>
        <v>0</v>
      </c>
      <c r="AL60" s="143">
        <f t="shared" si="35"/>
        <v>0</v>
      </c>
      <c r="AM60" s="143">
        <f t="shared" si="35"/>
        <v>0</v>
      </c>
      <c r="AN60" s="143">
        <f t="shared" si="35"/>
        <v>0</v>
      </c>
      <c r="AO60" s="143">
        <f t="shared" si="35"/>
        <v>0</v>
      </c>
    </row>
    <row r="61" spans="3:41" x14ac:dyDescent="0.25">
      <c r="C61" s="28" t="str">
        <f t="shared" si="36"/>
        <v>Immobilizzazione 3</v>
      </c>
      <c r="D61" s="28" t="s">
        <v>280</v>
      </c>
      <c r="F61" s="143">
        <f>+E6+F43-E25</f>
        <v>42700</v>
      </c>
      <c r="G61" s="143">
        <f>+F6+G43-F25</f>
        <v>-42700</v>
      </c>
      <c r="H61" s="143">
        <f t="shared" si="35"/>
        <v>0</v>
      </c>
      <c r="I61" s="143">
        <f t="shared" si="35"/>
        <v>0</v>
      </c>
      <c r="J61" s="143">
        <f t="shared" si="35"/>
        <v>0</v>
      </c>
      <c r="K61" s="143">
        <f t="shared" si="35"/>
        <v>0</v>
      </c>
      <c r="L61" s="143">
        <f t="shared" si="35"/>
        <v>0</v>
      </c>
      <c r="M61" s="143">
        <f t="shared" si="35"/>
        <v>0</v>
      </c>
      <c r="N61" s="143">
        <f t="shared" si="35"/>
        <v>0</v>
      </c>
      <c r="O61" s="143">
        <f t="shared" si="35"/>
        <v>0</v>
      </c>
      <c r="P61" s="143">
        <f t="shared" si="35"/>
        <v>0</v>
      </c>
      <c r="Q61" s="143">
        <f t="shared" si="35"/>
        <v>0</v>
      </c>
      <c r="R61" s="143">
        <f t="shared" si="35"/>
        <v>0</v>
      </c>
      <c r="S61" s="143">
        <f t="shared" si="35"/>
        <v>0</v>
      </c>
      <c r="T61" s="143">
        <f t="shared" si="35"/>
        <v>0</v>
      </c>
      <c r="U61" s="143">
        <f t="shared" si="35"/>
        <v>0</v>
      </c>
      <c r="V61" s="143">
        <f t="shared" si="35"/>
        <v>0</v>
      </c>
      <c r="W61" s="143">
        <f t="shared" si="35"/>
        <v>0</v>
      </c>
      <c r="X61" s="143">
        <f t="shared" si="35"/>
        <v>0</v>
      </c>
      <c r="Y61" s="143">
        <f t="shared" si="35"/>
        <v>0</v>
      </c>
      <c r="Z61" s="143">
        <f t="shared" si="35"/>
        <v>0</v>
      </c>
      <c r="AA61" s="143">
        <f t="shared" si="35"/>
        <v>0</v>
      </c>
      <c r="AB61" s="143">
        <f t="shared" si="35"/>
        <v>0</v>
      </c>
      <c r="AC61" s="143">
        <f t="shared" si="35"/>
        <v>0</v>
      </c>
      <c r="AD61" s="143">
        <f t="shared" si="35"/>
        <v>0</v>
      </c>
      <c r="AE61" s="143">
        <f t="shared" si="35"/>
        <v>0</v>
      </c>
      <c r="AF61" s="143">
        <f t="shared" si="35"/>
        <v>0</v>
      </c>
      <c r="AG61" s="143">
        <f t="shared" si="35"/>
        <v>0</v>
      </c>
      <c r="AH61" s="143">
        <f t="shared" si="35"/>
        <v>0</v>
      </c>
      <c r="AI61" s="143">
        <f t="shared" si="35"/>
        <v>0</v>
      </c>
      <c r="AJ61" s="143">
        <f t="shared" si="35"/>
        <v>0</v>
      </c>
      <c r="AK61" s="143">
        <f t="shared" si="35"/>
        <v>0</v>
      </c>
      <c r="AL61" s="143">
        <f t="shared" si="35"/>
        <v>0</v>
      </c>
      <c r="AM61" s="143">
        <f t="shared" si="35"/>
        <v>0</v>
      </c>
      <c r="AN61" s="143">
        <f t="shared" si="35"/>
        <v>0</v>
      </c>
      <c r="AO61" s="143">
        <f t="shared" si="35"/>
        <v>0</v>
      </c>
    </row>
    <row r="62" spans="3:41" x14ac:dyDescent="0.25">
      <c r="C62" s="28" t="str">
        <f t="shared" si="36"/>
        <v>Immobilizzazione 4</v>
      </c>
      <c r="D62" s="28" t="s">
        <v>280</v>
      </c>
      <c r="F62" s="143">
        <f>+E7+F44-E26</f>
        <v>48800</v>
      </c>
      <c r="G62" s="143">
        <f t="shared" si="35"/>
        <v>-48800</v>
      </c>
      <c r="H62" s="143">
        <f t="shared" si="35"/>
        <v>0</v>
      </c>
      <c r="I62" s="143">
        <f t="shared" si="35"/>
        <v>0</v>
      </c>
      <c r="J62" s="143">
        <f>+I7+J44-I26</f>
        <v>0</v>
      </c>
      <c r="K62" s="143">
        <f t="shared" si="35"/>
        <v>0</v>
      </c>
      <c r="L62" s="143">
        <f t="shared" si="35"/>
        <v>0</v>
      </c>
      <c r="M62" s="143">
        <f t="shared" si="35"/>
        <v>0</v>
      </c>
      <c r="N62" s="143">
        <f t="shared" si="35"/>
        <v>0</v>
      </c>
      <c r="O62" s="143">
        <f t="shared" si="35"/>
        <v>0</v>
      </c>
      <c r="P62" s="143">
        <f t="shared" si="35"/>
        <v>0</v>
      </c>
      <c r="Q62" s="143">
        <f t="shared" si="35"/>
        <v>0</v>
      </c>
      <c r="R62" s="143">
        <f t="shared" si="35"/>
        <v>0</v>
      </c>
      <c r="S62" s="143">
        <f t="shared" si="35"/>
        <v>0</v>
      </c>
      <c r="T62" s="143">
        <f t="shared" si="35"/>
        <v>0</v>
      </c>
      <c r="U62" s="143">
        <f t="shared" si="35"/>
        <v>0</v>
      </c>
      <c r="V62" s="143">
        <f t="shared" si="35"/>
        <v>0</v>
      </c>
      <c r="W62" s="143">
        <f t="shared" si="35"/>
        <v>0</v>
      </c>
      <c r="X62" s="143">
        <f t="shared" si="35"/>
        <v>0</v>
      </c>
      <c r="Y62" s="143">
        <f t="shared" si="35"/>
        <v>0</v>
      </c>
      <c r="Z62" s="143">
        <f t="shared" si="35"/>
        <v>0</v>
      </c>
      <c r="AA62" s="143">
        <f t="shared" si="35"/>
        <v>0</v>
      </c>
      <c r="AB62" s="143">
        <f t="shared" si="35"/>
        <v>0</v>
      </c>
      <c r="AC62" s="143">
        <f t="shared" si="35"/>
        <v>0</v>
      </c>
      <c r="AD62" s="143">
        <f t="shared" si="35"/>
        <v>0</v>
      </c>
      <c r="AE62" s="143">
        <f t="shared" si="35"/>
        <v>0</v>
      </c>
      <c r="AF62" s="143">
        <f t="shared" si="35"/>
        <v>0</v>
      </c>
      <c r="AG62" s="143">
        <f t="shared" si="35"/>
        <v>0</v>
      </c>
      <c r="AH62" s="143">
        <f t="shared" si="35"/>
        <v>0</v>
      </c>
      <c r="AI62" s="143">
        <f t="shared" si="35"/>
        <v>0</v>
      </c>
      <c r="AJ62" s="143">
        <f t="shared" si="35"/>
        <v>0</v>
      </c>
      <c r="AK62" s="143">
        <f t="shared" si="35"/>
        <v>0</v>
      </c>
      <c r="AL62" s="143">
        <f t="shared" si="35"/>
        <v>0</v>
      </c>
      <c r="AM62" s="143">
        <f t="shared" si="35"/>
        <v>0</v>
      </c>
      <c r="AN62" s="143">
        <f t="shared" si="35"/>
        <v>0</v>
      </c>
      <c r="AO62" s="143">
        <f t="shared" si="35"/>
        <v>0</v>
      </c>
    </row>
    <row r="63" spans="3:41" x14ac:dyDescent="0.25">
      <c r="C63" s="28" t="str">
        <f t="shared" si="36"/>
        <v>Immobilizzazione 5</v>
      </c>
      <c r="D63" s="28" t="s">
        <v>280</v>
      </c>
      <c r="F63" s="143">
        <f t="shared" si="37"/>
        <v>0</v>
      </c>
      <c r="G63" s="143">
        <f>+F8+G45-F27</f>
        <v>6100</v>
      </c>
      <c r="H63" s="143">
        <f t="shared" si="35"/>
        <v>-6100</v>
      </c>
      <c r="I63" s="143">
        <f t="shared" si="35"/>
        <v>0</v>
      </c>
      <c r="J63" s="143">
        <f t="shared" si="35"/>
        <v>0</v>
      </c>
      <c r="K63" s="143">
        <f>+J8+K45-J27</f>
        <v>-6100</v>
      </c>
      <c r="L63" s="142">
        <f t="shared" si="35"/>
        <v>-6100</v>
      </c>
      <c r="M63" s="143">
        <f t="shared" si="35"/>
        <v>0</v>
      </c>
      <c r="N63" s="143">
        <f t="shared" si="35"/>
        <v>0</v>
      </c>
      <c r="O63" s="143">
        <f t="shared" si="35"/>
        <v>0</v>
      </c>
      <c r="P63" s="143">
        <f t="shared" si="35"/>
        <v>0</v>
      </c>
      <c r="Q63" s="143">
        <f t="shared" si="35"/>
        <v>0</v>
      </c>
      <c r="R63" s="143">
        <f t="shared" si="35"/>
        <v>0</v>
      </c>
      <c r="S63" s="143">
        <f t="shared" si="35"/>
        <v>0</v>
      </c>
      <c r="T63" s="143">
        <f t="shared" si="35"/>
        <v>0</v>
      </c>
      <c r="U63" s="143">
        <f t="shared" si="35"/>
        <v>0</v>
      </c>
      <c r="V63" s="143">
        <f t="shared" si="35"/>
        <v>0</v>
      </c>
      <c r="W63" s="143">
        <f t="shared" si="35"/>
        <v>0</v>
      </c>
      <c r="X63" s="143">
        <f t="shared" si="35"/>
        <v>0</v>
      </c>
      <c r="Y63" s="143">
        <f t="shared" si="35"/>
        <v>0</v>
      </c>
      <c r="Z63" s="143">
        <f t="shared" si="35"/>
        <v>0</v>
      </c>
      <c r="AA63" s="143">
        <f t="shared" si="35"/>
        <v>0</v>
      </c>
      <c r="AB63" s="143">
        <f t="shared" si="35"/>
        <v>0</v>
      </c>
      <c r="AC63" s="143">
        <f t="shared" si="35"/>
        <v>0</v>
      </c>
      <c r="AD63" s="143">
        <f t="shared" si="35"/>
        <v>0</v>
      </c>
      <c r="AE63" s="143">
        <f t="shared" si="35"/>
        <v>0</v>
      </c>
      <c r="AF63" s="143">
        <f t="shared" si="35"/>
        <v>0</v>
      </c>
      <c r="AG63" s="143">
        <f t="shared" si="35"/>
        <v>0</v>
      </c>
      <c r="AH63" s="143">
        <f t="shared" si="35"/>
        <v>0</v>
      </c>
      <c r="AI63" s="143">
        <f t="shared" si="35"/>
        <v>0</v>
      </c>
      <c r="AJ63" s="143">
        <f t="shared" si="35"/>
        <v>0</v>
      </c>
      <c r="AK63" s="143">
        <f t="shared" si="35"/>
        <v>0</v>
      </c>
      <c r="AL63" s="143">
        <f t="shared" si="35"/>
        <v>0</v>
      </c>
      <c r="AM63" s="143">
        <f t="shared" si="35"/>
        <v>0</v>
      </c>
      <c r="AN63" s="143">
        <f t="shared" si="35"/>
        <v>0</v>
      </c>
      <c r="AO63" s="143">
        <f t="shared" si="35"/>
        <v>0</v>
      </c>
    </row>
    <row r="64" spans="3:41" x14ac:dyDescent="0.25">
      <c r="C64" s="28" t="str">
        <f t="shared" si="36"/>
        <v>Immobilizzazione 6</v>
      </c>
      <c r="D64" s="28" t="s">
        <v>280</v>
      </c>
      <c r="F64" s="143">
        <f t="shared" si="37"/>
        <v>0</v>
      </c>
      <c r="G64" s="143">
        <f t="shared" si="35"/>
        <v>6100</v>
      </c>
      <c r="H64" s="143">
        <f t="shared" si="35"/>
        <v>-6100</v>
      </c>
      <c r="I64" s="143">
        <f t="shared" si="35"/>
        <v>0</v>
      </c>
      <c r="J64" s="143">
        <f t="shared" si="35"/>
        <v>0</v>
      </c>
      <c r="K64" s="143">
        <f t="shared" si="35"/>
        <v>0</v>
      </c>
      <c r="L64" s="143">
        <f t="shared" si="35"/>
        <v>0</v>
      </c>
      <c r="M64" s="143">
        <f t="shared" si="35"/>
        <v>0</v>
      </c>
      <c r="N64" s="143">
        <f t="shared" si="35"/>
        <v>0</v>
      </c>
      <c r="O64" s="143">
        <f t="shared" si="35"/>
        <v>0</v>
      </c>
      <c r="P64" s="143">
        <f t="shared" si="35"/>
        <v>0</v>
      </c>
      <c r="Q64" s="143">
        <f t="shared" si="35"/>
        <v>0</v>
      </c>
      <c r="R64" s="143">
        <f t="shared" si="35"/>
        <v>0</v>
      </c>
      <c r="S64" s="143">
        <f t="shared" si="35"/>
        <v>0</v>
      </c>
      <c r="T64" s="143">
        <f t="shared" si="35"/>
        <v>0</v>
      </c>
      <c r="U64" s="143">
        <f t="shared" si="35"/>
        <v>0</v>
      </c>
      <c r="V64" s="143">
        <f t="shared" si="35"/>
        <v>0</v>
      </c>
      <c r="W64" s="143">
        <f t="shared" si="35"/>
        <v>0</v>
      </c>
      <c r="X64" s="143">
        <f t="shared" si="35"/>
        <v>0</v>
      </c>
      <c r="Y64" s="143">
        <f t="shared" si="35"/>
        <v>0</v>
      </c>
      <c r="Z64" s="143">
        <f t="shared" si="35"/>
        <v>0</v>
      </c>
      <c r="AA64" s="143">
        <f t="shared" si="35"/>
        <v>0</v>
      </c>
      <c r="AB64" s="143">
        <f t="shared" si="35"/>
        <v>0</v>
      </c>
      <c r="AC64" s="143">
        <f t="shared" si="35"/>
        <v>0</v>
      </c>
      <c r="AD64" s="143">
        <f t="shared" si="35"/>
        <v>0</v>
      </c>
      <c r="AE64" s="143">
        <f t="shared" si="35"/>
        <v>0</v>
      </c>
      <c r="AF64" s="143">
        <f t="shared" si="35"/>
        <v>0</v>
      </c>
      <c r="AG64" s="143">
        <f t="shared" si="35"/>
        <v>0</v>
      </c>
      <c r="AH64" s="143">
        <f t="shared" si="35"/>
        <v>0</v>
      </c>
      <c r="AI64" s="143">
        <f t="shared" si="35"/>
        <v>0</v>
      </c>
      <c r="AJ64" s="143">
        <f t="shared" si="35"/>
        <v>0</v>
      </c>
      <c r="AK64" s="143">
        <f t="shared" si="35"/>
        <v>0</v>
      </c>
      <c r="AL64" s="143">
        <f t="shared" si="35"/>
        <v>0</v>
      </c>
      <c r="AM64" s="143">
        <f t="shared" si="35"/>
        <v>0</v>
      </c>
      <c r="AN64" s="143">
        <f t="shared" si="35"/>
        <v>0</v>
      </c>
      <c r="AO64" s="143">
        <f t="shared" si="35"/>
        <v>0</v>
      </c>
    </row>
    <row r="65" spans="1:41" x14ac:dyDescent="0.25">
      <c r="C65" s="28" t="str">
        <f t="shared" si="36"/>
        <v>Immobilizzazione 7</v>
      </c>
      <c r="D65" s="28" t="s">
        <v>280</v>
      </c>
      <c r="F65" s="143">
        <f t="shared" si="37"/>
        <v>0</v>
      </c>
      <c r="G65" s="143">
        <f t="shared" si="35"/>
        <v>0</v>
      </c>
      <c r="H65" s="143">
        <f t="shared" si="35"/>
        <v>0</v>
      </c>
      <c r="I65" s="143">
        <f t="shared" si="35"/>
        <v>0</v>
      </c>
      <c r="J65" s="143">
        <f t="shared" si="35"/>
        <v>0</v>
      </c>
      <c r="K65" s="143">
        <f t="shared" si="35"/>
        <v>0</v>
      </c>
      <c r="L65" s="143">
        <f t="shared" si="35"/>
        <v>0</v>
      </c>
      <c r="M65" s="143">
        <f t="shared" si="35"/>
        <v>0</v>
      </c>
      <c r="N65" s="143">
        <f t="shared" si="35"/>
        <v>0</v>
      </c>
      <c r="O65" s="143">
        <f t="shared" si="35"/>
        <v>0</v>
      </c>
      <c r="P65" s="143">
        <f t="shared" si="35"/>
        <v>0</v>
      </c>
      <c r="Q65" s="143">
        <f t="shared" si="35"/>
        <v>0</v>
      </c>
      <c r="R65" s="143">
        <f t="shared" si="35"/>
        <v>0</v>
      </c>
      <c r="S65" s="143">
        <f t="shared" si="35"/>
        <v>0</v>
      </c>
      <c r="T65" s="143">
        <f t="shared" si="35"/>
        <v>0</v>
      </c>
      <c r="U65" s="143">
        <f t="shared" si="35"/>
        <v>0</v>
      </c>
      <c r="V65" s="143">
        <f t="shared" si="35"/>
        <v>0</v>
      </c>
      <c r="W65" s="143">
        <f t="shared" si="35"/>
        <v>0</v>
      </c>
      <c r="X65" s="143">
        <f t="shared" si="35"/>
        <v>0</v>
      </c>
      <c r="Y65" s="143">
        <f t="shared" si="35"/>
        <v>0</v>
      </c>
      <c r="Z65" s="143">
        <f t="shared" si="35"/>
        <v>0</v>
      </c>
      <c r="AA65" s="143">
        <f t="shared" si="35"/>
        <v>0</v>
      </c>
      <c r="AB65" s="143">
        <f t="shared" si="35"/>
        <v>0</v>
      </c>
      <c r="AC65" s="143">
        <f t="shared" si="35"/>
        <v>0</v>
      </c>
      <c r="AD65" s="143">
        <f t="shared" si="35"/>
        <v>0</v>
      </c>
      <c r="AE65" s="143">
        <f t="shared" si="35"/>
        <v>0</v>
      </c>
      <c r="AF65" s="143">
        <f t="shared" si="35"/>
        <v>0</v>
      </c>
      <c r="AG65" s="143">
        <f t="shared" si="35"/>
        <v>0</v>
      </c>
      <c r="AH65" s="143">
        <f t="shared" si="35"/>
        <v>0</v>
      </c>
      <c r="AI65" s="143">
        <f t="shared" si="35"/>
        <v>0</v>
      </c>
      <c r="AJ65" s="143">
        <f t="shared" si="35"/>
        <v>0</v>
      </c>
      <c r="AK65" s="143">
        <f t="shared" si="35"/>
        <v>0</v>
      </c>
      <c r="AL65" s="143">
        <f t="shared" si="35"/>
        <v>0</v>
      </c>
      <c r="AM65" s="143">
        <f t="shared" si="35"/>
        <v>0</v>
      </c>
      <c r="AN65" s="143">
        <f t="shared" si="35"/>
        <v>0</v>
      </c>
      <c r="AO65" s="143">
        <f t="shared" si="35"/>
        <v>0</v>
      </c>
    </row>
    <row r="66" spans="1:41" x14ac:dyDescent="0.25">
      <c r="C66" s="28" t="str">
        <f t="shared" si="36"/>
        <v>Immobilizzazione 8</v>
      </c>
      <c r="D66" s="28" t="s">
        <v>280</v>
      </c>
      <c r="F66" s="143">
        <f t="shared" si="37"/>
        <v>0</v>
      </c>
      <c r="G66" s="143">
        <f t="shared" si="35"/>
        <v>0</v>
      </c>
      <c r="H66" s="143">
        <f t="shared" si="35"/>
        <v>0</v>
      </c>
      <c r="I66" s="143">
        <f t="shared" si="35"/>
        <v>0</v>
      </c>
      <c r="J66" s="143">
        <f t="shared" si="35"/>
        <v>0</v>
      </c>
      <c r="K66" s="143">
        <f t="shared" si="35"/>
        <v>0</v>
      </c>
      <c r="L66" s="143">
        <f t="shared" si="35"/>
        <v>0</v>
      </c>
      <c r="M66" s="143">
        <f t="shared" si="35"/>
        <v>0</v>
      </c>
      <c r="N66" s="143">
        <f t="shared" si="35"/>
        <v>0</v>
      </c>
      <c r="O66" s="143">
        <f t="shared" si="35"/>
        <v>0</v>
      </c>
      <c r="P66" s="143">
        <f t="shared" si="35"/>
        <v>0</v>
      </c>
      <c r="Q66" s="143">
        <f t="shared" si="35"/>
        <v>0</v>
      </c>
      <c r="R66" s="143">
        <f t="shared" si="35"/>
        <v>0</v>
      </c>
      <c r="S66" s="143">
        <f t="shared" si="35"/>
        <v>0</v>
      </c>
      <c r="T66" s="143">
        <f t="shared" si="35"/>
        <v>0</v>
      </c>
      <c r="U66" s="143">
        <f t="shared" si="35"/>
        <v>0</v>
      </c>
      <c r="V66" s="143">
        <f t="shared" si="35"/>
        <v>0</v>
      </c>
      <c r="W66" s="143">
        <f t="shared" si="35"/>
        <v>0</v>
      </c>
      <c r="X66" s="143">
        <f t="shared" si="35"/>
        <v>0</v>
      </c>
      <c r="Y66" s="143">
        <f t="shared" si="35"/>
        <v>0</v>
      </c>
      <c r="Z66" s="143">
        <f t="shared" si="35"/>
        <v>0</v>
      </c>
      <c r="AA66" s="143">
        <f t="shared" si="35"/>
        <v>0</v>
      </c>
      <c r="AB66" s="143">
        <f t="shared" si="35"/>
        <v>0</v>
      </c>
      <c r="AC66" s="143">
        <f t="shared" si="35"/>
        <v>0</v>
      </c>
      <c r="AD66" s="143">
        <f t="shared" si="35"/>
        <v>0</v>
      </c>
      <c r="AE66" s="143">
        <f t="shared" si="35"/>
        <v>0</v>
      </c>
      <c r="AF66" s="143">
        <f t="shared" ref="G66:AO73" si="38">+AE11+AF48-AE30</f>
        <v>0</v>
      </c>
      <c r="AG66" s="143">
        <f t="shared" si="38"/>
        <v>0</v>
      </c>
      <c r="AH66" s="143">
        <f t="shared" si="38"/>
        <v>0</v>
      </c>
      <c r="AI66" s="143">
        <f t="shared" si="38"/>
        <v>0</v>
      </c>
      <c r="AJ66" s="143">
        <f t="shared" si="38"/>
        <v>0</v>
      </c>
      <c r="AK66" s="143">
        <f t="shared" si="38"/>
        <v>0</v>
      </c>
      <c r="AL66" s="143">
        <f t="shared" si="38"/>
        <v>0</v>
      </c>
      <c r="AM66" s="143">
        <f t="shared" si="38"/>
        <v>0</v>
      </c>
      <c r="AN66" s="143">
        <f t="shared" si="38"/>
        <v>0</v>
      </c>
      <c r="AO66" s="143">
        <f t="shared" si="38"/>
        <v>0</v>
      </c>
    </row>
    <row r="67" spans="1:41" x14ac:dyDescent="0.25">
      <c r="C67" s="28" t="str">
        <f t="shared" si="36"/>
        <v>Immobilizzazione 9</v>
      </c>
      <c r="D67" s="28" t="s">
        <v>280</v>
      </c>
      <c r="F67" s="143">
        <f t="shared" si="37"/>
        <v>0</v>
      </c>
      <c r="G67" s="143">
        <f t="shared" si="38"/>
        <v>0</v>
      </c>
      <c r="H67" s="143">
        <f t="shared" si="38"/>
        <v>0</v>
      </c>
      <c r="I67" s="143">
        <f t="shared" si="38"/>
        <v>0</v>
      </c>
      <c r="J67" s="143">
        <f t="shared" si="38"/>
        <v>0</v>
      </c>
      <c r="K67" s="143">
        <f t="shared" si="38"/>
        <v>0</v>
      </c>
      <c r="L67" s="143">
        <f t="shared" si="38"/>
        <v>0</v>
      </c>
      <c r="M67" s="143">
        <f t="shared" si="38"/>
        <v>0</v>
      </c>
      <c r="N67" s="143">
        <f t="shared" si="38"/>
        <v>0</v>
      </c>
      <c r="O67" s="143">
        <f t="shared" si="38"/>
        <v>0</v>
      </c>
      <c r="P67" s="143">
        <f t="shared" si="38"/>
        <v>0</v>
      </c>
      <c r="Q67" s="143">
        <f t="shared" si="38"/>
        <v>0</v>
      </c>
      <c r="R67" s="143">
        <f t="shared" si="38"/>
        <v>0</v>
      </c>
      <c r="S67" s="143">
        <f t="shared" si="38"/>
        <v>0</v>
      </c>
      <c r="T67" s="143">
        <f t="shared" si="38"/>
        <v>0</v>
      </c>
      <c r="U67" s="143">
        <f t="shared" si="38"/>
        <v>0</v>
      </c>
      <c r="V67" s="143">
        <f t="shared" si="38"/>
        <v>0</v>
      </c>
      <c r="W67" s="143">
        <f t="shared" si="38"/>
        <v>0</v>
      </c>
      <c r="X67" s="143">
        <f t="shared" si="38"/>
        <v>0</v>
      </c>
      <c r="Y67" s="143">
        <f t="shared" si="38"/>
        <v>0</v>
      </c>
      <c r="Z67" s="143">
        <f t="shared" si="38"/>
        <v>0</v>
      </c>
      <c r="AA67" s="143">
        <f t="shared" si="38"/>
        <v>0</v>
      </c>
      <c r="AB67" s="143">
        <f t="shared" si="38"/>
        <v>0</v>
      </c>
      <c r="AC67" s="143">
        <f t="shared" si="38"/>
        <v>0</v>
      </c>
      <c r="AD67" s="143">
        <f t="shared" si="38"/>
        <v>0</v>
      </c>
      <c r="AE67" s="143">
        <f t="shared" si="38"/>
        <v>0</v>
      </c>
      <c r="AF67" s="143">
        <f t="shared" si="38"/>
        <v>0</v>
      </c>
      <c r="AG67" s="143">
        <f t="shared" si="38"/>
        <v>0</v>
      </c>
      <c r="AH67" s="143">
        <f t="shared" si="38"/>
        <v>0</v>
      </c>
      <c r="AI67" s="143">
        <f t="shared" si="38"/>
        <v>0</v>
      </c>
      <c r="AJ67" s="143">
        <f t="shared" si="38"/>
        <v>0</v>
      </c>
      <c r="AK67" s="143">
        <f t="shared" si="38"/>
        <v>0</v>
      </c>
      <c r="AL67" s="143">
        <f t="shared" si="38"/>
        <v>0</v>
      </c>
      <c r="AM67" s="143">
        <f t="shared" si="38"/>
        <v>0</v>
      </c>
      <c r="AN67" s="143">
        <f t="shared" si="38"/>
        <v>0</v>
      </c>
      <c r="AO67" s="143">
        <f t="shared" si="38"/>
        <v>0</v>
      </c>
    </row>
    <row r="68" spans="1:41" x14ac:dyDescent="0.25">
      <c r="C68" s="28" t="str">
        <f t="shared" si="36"/>
        <v>Immobilizzazione 10</v>
      </c>
      <c r="D68" s="28" t="s">
        <v>280</v>
      </c>
      <c r="F68" s="143">
        <f t="shared" si="37"/>
        <v>0</v>
      </c>
      <c r="G68" s="143">
        <f t="shared" si="38"/>
        <v>0</v>
      </c>
      <c r="H68" s="143">
        <f t="shared" si="38"/>
        <v>0</v>
      </c>
      <c r="I68" s="143">
        <f t="shared" si="38"/>
        <v>0</v>
      </c>
      <c r="J68" s="143">
        <f t="shared" si="38"/>
        <v>0</v>
      </c>
      <c r="K68" s="143">
        <f t="shared" si="38"/>
        <v>0</v>
      </c>
      <c r="L68" s="143">
        <f t="shared" si="38"/>
        <v>0</v>
      </c>
      <c r="M68" s="143">
        <f t="shared" si="38"/>
        <v>0</v>
      </c>
      <c r="N68" s="143">
        <f t="shared" si="38"/>
        <v>0</v>
      </c>
      <c r="O68" s="143">
        <f t="shared" si="38"/>
        <v>0</v>
      </c>
      <c r="P68" s="143">
        <f t="shared" si="38"/>
        <v>0</v>
      </c>
      <c r="Q68" s="143">
        <f t="shared" si="38"/>
        <v>0</v>
      </c>
      <c r="R68" s="143">
        <f t="shared" si="38"/>
        <v>0</v>
      </c>
      <c r="S68" s="143">
        <f t="shared" si="38"/>
        <v>0</v>
      </c>
      <c r="T68" s="143">
        <f t="shared" si="38"/>
        <v>0</v>
      </c>
      <c r="U68" s="143">
        <f t="shared" si="38"/>
        <v>0</v>
      </c>
      <c r="V68" s="143">
        <f t="shared" si="38"/>
        <v>0</v>
      </c>
      <c r="W68" s="143">
        <f t="shared" si="38"/>
        <v>0</v>
      </c>
      <c r="X68" s="143">
        <f t="shared" si="38"/>
        <v>0</v>
      </c>
      <c r="Y68" s="143">
        <f t="shared" si="38"/>
        <v>0</v>
      </c>
      <c r="Z68" s="143">
        <f t="shared" si="38"/>
        <v>0</v>
      </c>
      <c r="AA68" s="143">
        <f t="shared" si="38"/>
        <v>0</v>
      </c>
      <c r="AB68" s="143">
        <f t="shared" si="38"/>
        <v>0</v>
      </c>
      <c r="AC68" s="143">
        <f t="shared" si="38"/>
        <v>0</v>
      </c>
      <c r="AD68" s="143">
        <f t="shared" si="38"/>
        <v>0</v>
      </c>
      <c r="AE68" s="143">
        <f t="shared" si="38"/>
        <v>0</v>
      </c>
      <c r="AF68" s="143">
        <f t="shared" si="38"/>
        <v>0</v>
      </c>
      <c r="AG68" s="143">
        <f t="shared" si="38"/>
        <v>0</v>
      </c>
      <c r="AH68" s="143">
        <f t="shared" si="38"/>
        <v>0</v>
      </c>
      <c r="AI68" s="143">
        <f t="shared" si="38"/>
        <v>0</v>
      </c>
      <c r="AJ68" s="143">
        <f t="shared" si="38"/>
        <v>0</v>
      </c>
      <c r="AK68" s="143">
        <f t="shared" si="38"/>
        <v>0</v>
      </c>
      <c r="AL68" s="143">
        <f t="shared" si="38"/>
        <v>0</v>
      </c>
      <c r="AM68" s="143">
        <f t="shared" si="38"/>
        <v>0</v>
      </c>
      <c r="AN68" s="143">
        <f t="shared" si="38"/>
        <v>0</v>
      </c>
      <c r="AO68" s="143">
        <f t="shared" si="38"/>
        <v>0</v>
      </c>
    </row>
    <row r="69" spans="1:41" x14ac:dyDescent="0.25">
      <c r="C69" s="28" t="str">
        <f t="shared" si="36"/>
        <v>Immobilizzazione 11</v>
      </c>
      <c r="D69" s="28" t="s">
        <v>280</v>
      </c>
      <c r="F69" s="143">
        <f t="shared" si="37"/>
        <v>0</v>
      </c>
      <c r="G69" s="143">
        <f t="shared" si="38"/>
        <v>0</v>
      </c>
      <c r="H69" s="143">
        <f t="shared" si="38"/>
        <v>0</v>
      </c>
      <c r="I69" s="143">
        <f t="shared" si="38"/>
        <v>0</v>
      </c>
      <c r="J69" s="143">
        <f t="shared" si="38"/>
        <v>0</v>
      </c>
      <c r="K69" s="143">
        <f t="shared" si="38"/>
        <v>0</v>
      </c>
      <c r="L69" s="143">
        <f t="shared" si="38"/>
        <v>0</v>
      </c>
      <c r="M69" s="143">
        <f t="shared" si="38"/>
        <v>0</v>
      </c>
      <c r="N69" s="143">
        <f t="shared" si="38"/>
        <v>0</v>
      </c>
      <c r="O69" s="143">
        <f t="shared" si="38"/>
        <v>0</v>
      </c>
      <c r="P69" s="143">
        <f t="shared" si="38"/>
        <v>0</v>
      </c>
      <c r="Q69" s="143">
        <f t="shared" si="38"/>
        <v>0</v>
      </c>
      <c r="R69" s="143">
        <f t="shared" si="38"/>
        <v>0</v>
      </c>
      <c r="S69" s="143">
        <f t="shared" si="38"/>
        <v>0</v>
      </c>
      <c r="T69" s="143">
        <f t="shared" si="38"/>
        <v>0</v>
      </c>
      <c r="U69" s="143">
        <f t="shared" si="38"/>
        <v>0</v>
      </c>
      <c r="V69" s="143">
        <f t="shared" si="38"/>
        <v>0</v>
      </c>
      <c r="W69" s="143">
        <f t="shared" si="38"/>
        <v>0</v>
      </c>
      <c r="X69" s="143">
        <f t="shared" si="38"/>
        <v>0</v>
      </c>
      <c r="Y69" s="143">
        <f t="shared" si="38"/>
        <v>0</v>
      </c>
      <c r="Z69" s="143">
        <f t="shared" si="38"/>
        <v>0</v>
      </c>
      <c r="AA69" s="143">
        <f t="shared" si="38"/>
        <v>0</v>
      </c>
      <c r="AB69" s="143">
        <f t="shared" si="38"/>
        <v>0</v>
      </c>
      <c r="AC69" s="143">
        <f t="shared" si="38"/>
        <v>0</v>
      </c>
      <c r="AD69" s="143">
        <f t="shared" si="38"/>
        <v>0</v>
      </c>
      <c r="AE69" s="143">
        <f t="shared" si="38"/>
        <v>0</v>
      </c>
      <c r="AF69" s="143">
        <f t="shared" si="38"/>
        <v>0</v>
      </c>
      <c r="AG69" s="143">
        <f t="shared" si="38"/>
        <v>0</v>
      </c>
      <c r="AH69" s="143">
        <f t="shared" si="38"/>
        <v>0</v>
      </c>
      <c r="AI69" s="143">
        <f t="shared" si="38"/>
        <v>0</v>
      </c>
      <c r="AJ69" s="143">
        <f t="shared" si="38"/>
        <v>0</v>
      </c>
      <c r="AK69" s="143">
        <f t="shared" si="38"/>
        <v>0</v>
      </c>
      <c r="AL69" s="143">
        <f t="shared" si="38"/>
        <v>0</v>
      </c>
      <c r="AM69" s="143">
        <f t="shared" si="38"/>
        <v>0</v>
      </c>
      <c r="AN69" s="143">
        <f t="shared" si="38"/>
        <v>0</v>
      </c>
      <c r="AO69" s="143">
        <f t="shared" si="38"/>
        <v>0</v>
      </c>
    </row>
    <row r="70" spans="1:41" x14ac:dyDescent="0.25">
      <c r="C70" s="28" t="str">
        <f t="shared" si="36"/>
        <v>Immobilizzazione 12</v>
      </c>
      <c r="D70" s="28" t="s">
        <v>280</v>
      </c>
      <c r="F70" s="143">
        <f t="shared" si="37"/>
        <v>0</v>
      </c>
      <c r="G70" s="143">
        <f t="shared" si="38"/>
        <v>0</v>
      </c>
      <c r="H70" s="143">
        <f t="shared" si="38"/>
        <v>0</v>
      </c>
      <c r="I70" s="143">
        <f t="shared" si="38"/>
        <v>0</v>
      </c>
      <c r="J70" s="143">
        <f t="shared" si="38"/>
        <v>0</v>
      </c>
      <c r="K70" s="143">
        <f t="shared" si="38"/>
        <v>0</v>
      </c>
      <c r="L70" s="143">
        <f t="shared" si="38"/>
        <v>0</v>
      </c>
      <c r="M70" s="143">
        <f t="shared" si="38"/>
        <v>0</v>
      </c>
      <c r="N70" s="143">
        <f t="shared" si="38"/>
        <v>0</v>
      </c>
      <c r="O70" s="143">
        <f t="shared" si="38"/>
        <v>0</v>
      </c>
      <c r="P70" s="143">
        <f t="shared" si="38"/>
        <v>0</v>
      </c>
      <c r="Q70" s="143">
        <f t="shared" si="38"/>
        <v>0</v>
      </c>
      <c r="R70" s="143">
        <f t="shared" si="38"/>
        <v>0</v>
      </c>
      <c r="S70" s="143">
        <f t="shared" si="38"/>
        <v>0</v>
      </c>
      <c r="T70" s="143">
        <f t="shared" si="38"/>
        <v>0</v>
      </c>
      <c r="U70" s="143">
        <f t="shared" si="38"/>
        <v>0</v>
      </c>
      <c r="V70" s="143">
        <f t="shared" si="38"/>
        <v>0</v>
      </c>
      <c r="W70" s="143">
        <f t="shared" si="38"/>
        <v>0</v>
      </c>
      <c r="X70" s="143">
        <f t="shared" si="38"/>
        <v>0</v>
      </c>
      <c r="Y70" s="143">
        <f t="shared" si="38"/>
        <v>0</v>
      </c>
      <c r="Z70" s="143">
        <f t="shared" si="38"/>
        <v>0</v>
      </c>
      <c r="AA70" s="143">
        <f t="shared" si="38"/>
        <v>0</v>
      </c>
      <c r="AB70" s="143">
        <f t="shared" si="38"/>
        <v>0</v>
      </c>
      <c r="AC70" s="143">
        <f t="shared" si="38"/>
        <v>0</v>
      </c>
      <c r="AD70" s="143">
        <f t="shared" si="38"/>
        <v>0</v>
      </c>
      <c r="AE70" s="143">
        <f t="shared" si="38"/>
        <v>0</v>
      </c>
      <c r="AF70" s="143">
        <f t="shared" si="38"/>
        <v>0</v>
      </c>
      <c r="AG70" s="143">
        <f t="shared" si="38"/>
        <v>0</v>
      </c>
      <c r="AH70" s="143">
        <f t="shared" si="38"/>
        <v>0</v>
      </c>
      <c r="AI70" s="143">
        <f t="shared" si="38"/>
        <v>0</v>
      </c>
      <c r="AJ70" s="143">
        <f t="shared" si="38"/>
        <v>0</v>
      </c>
      <c r="AK70" s="143">
        <f t="shared" si="38"/>
        <v>0</v>
      </c>
      <c r="AL70" s="143">
        <f t="shared" si="38"/>
        <v>0</v>
      </c>
      <c r="AM70" s="143">
        <f t="shared" si="38"/>
        <v>0</v>
      </c>
      <c r="AN70" s="143">
        <f t="shared" si="38"/>
        <v>0</v>
      </c>
      <c r="AO70" s="143">
        <f t="shared" si="38"/>
        <v>0</v>
      </c>
    </row>
    <row r="71" spans="1:41" x14ac:dyDescent="0.25">
      <c r="C71" s="28" t="str">
        <f t="shared" si="36"/>
        <v>Immobilizzazione 13</v>
      </c>
      <c r="D71" s="28" t="s">
        <v>280</v>
      </c>
      <c r="F71" s="143">
        <f t="shared" si="37"/>
        <v>0</v>
      </c>
      <c r="G71" s="143">
        <f t="shared" si="38"/>
        <v>0</v>
      </c>
      <c r="H71" s="143">
        <f t="shared" si="38"/>
        <v>0</v>
      </c>
      <c r="I71" s="143">
        <f t="shared" si="38"/>
        <v>0</v>
      </c>
      <c r="J71" s="143">
        <f t="shared" si="38"/>
        <v>0</v>
      </c>
      <c r="K71" s="143">
        <f t="shared" si="38"/>
        <v>0</v>
      </c>
      <c r="L71" s="143">
        <f t="shared" si="38"/>
        <v>0</v>
      </c>
      <c r="M71" s="143">
        <f t="shared" si="38"/>
        <v>0</v>
      </c>
      <c r="N71" s="143">
        <f t="shared" si="38"/>
        <v>0</v>
      </c>
      <c r="O71" s="143">
        <f t="shared" si="38"/>
        <v>0</v>
      </c>
      <c r="P71" s="143">
        <f t="shared" si="38"/>
        <v>0</v>
      </c>
      <c r="Q71" s="143">
        <f t="shared" si="38"/>
        <v>0</v>
      </c>
      <c r="R71" s="143">
        <f t="shared" si="38"/>
        <v>0</v>
      </c>
      <c r="S71" s="143">
        <f t="shared" si="38"/>
        <v>0</v>
      </c>
      <c r="T71" s="143">
        <f t="shared" si="38"/>
        <v>0</v>
      </c>
      <c r="U71" s="143">
        <f t="shared" si="38"/>
        <v>0</v>
      </c>
      <c r="V71" s="143">
        <f t="shared" si="38"/>
        <v>0</v>
      </c>
      <c r="W71" s="143">
        <f t="shared" si="38"/>
        <v>0</v>
      </c>
      <c r="X71" s="143">
        <f t="shared" si="38"/>
        <v>0</v>
      </c>
      <c r="Y71" s="143">
        <f t="shared" si="38"/>
        <v>0</v>
      </c>
      <c r="Z71" s="143">
        <f t="shared" si="38"/>
        <v>0</v>
      </c>
      <c r="AA71" s="143">
        <f t="shared" si="38"/>
        <v>0</v>
      </c>
      <c r="AB71" s="143">
        <f t="shared" si="38"/>
        <v>0</v>
      </c>
      <c r="AC71" s="143">
        <f t="shared" si="38"/>
        <v>0</v>
      </c>
      <c r="AD71" s="143">
        <f t="shared" si="38"/>
        <v>0</v>
      </c>
      <c r="AE71" s="143">
        <f t="shared" si="38"/>
        <v>0</v>
      </c>
      <c r="AF71" s="143">
        <f t="shared" si="38"/>
        <v>0</v>
      </c>
      <c r="AG71" s="143">
        <f t="shared" si="38"/>
        <v>0</v>
      </c>
      <c r="AH71" s="143">
        <f t="shared" si="38"/>
        <v>0</v>
      </c>
      <c r="AI71" s="143">
        <f t="shared" si="38"/>
        <v>0</v>
      </c>
      <c r="AJ71" s="143">
        <f t="shared" si="38"/>
        <v>0</v>
      </c>
      <c r="AK71" s="143">
        <f t="shared" si="38"/>
        <v>0</v>
      </c>
      <c r="AL71" s="143">
        <f t="shared" si="38"/>
        <v>0</v>
      </c>
      <c r="AM71" s="143">
        <f t="shared" si="38"/>
        <v>0</v>
      </c>
      <c r="AN71" s="143">
        <f t="shared" si="38"/>
        <v>0</v>
      </c>
      <c r="AO71" s="143">
        <f t="shared" si="38"/>
        <v>0</v>
      </c>
    </row>
    <row r="72" spans="1:41" x14ac:dyDescent="0.25">
      <c r="C72" s="28" t="str">
        <f t="shared" si="36"/>
        <v>Immobilizzazione 14</v>
      </c>
      <c r="D72" s="28" t="s">
        <v>280</v>
      </c>
      <c r="F72" s="143">
        <f t="shared" si="37"/>
        <v>0</v>
      </c>
      <c r="G72" s="143">
        <f t="shared" si="38"/>
        <v>0</v>
      </c>
      <c r="H72" s="143">
        <f t="shared" si="38"/>
        <v>0</v>
      </c>
      <c r="I72" s="143">
        <f t="shared" si="38"/>
        <v>0</v>
      </c>
      <c r="J72" s="143">
        <f t="shared" si="38"/>
        <v>0</v>
      </c>
      <c r="K72" s="143">
        <f t="shared" si="38"/>
        <v>0</v>
      </c>
      <c r="L72" s="143">
        <f t="shared" si="38"/>
        <v>0</v>
      </c>
      <c r="M72" s="143">
        <f t="shared" si="38"/>
        <v>0</v>
      </c>
      <c r="N72" s="143">
        <f t="shared" si="38"/>
        <v>0</v>
      </c>
      <c r="O72" s="143">
        <f t="shared" si="38"/>
        <v>0</v>
      </c>
      <c r="P72" s="143">
        <f t="shared" si="38"/>
        <v>0</v>
      </c>
      <c r="Q72" s="143">
        <f t="shared" si="38"/>
        <v>0</v>
      </c>
      <c r="R72" s="143">
        <f t="shared" si="38"/>
        <v>0</v>
      </c>
      <c r="S72" s="143">
        <f t="shared" si="38"/>
        <v>0</v>
      </c>
      <c r="T72" s="143">
        <f t="shared" si="38"/>
        <v>0</v>
      </c>
      <c r="U72" s="143">
        <f t="shared" si="38"/>
        <v>0</v>
      </c>
      <c r="V72" s="143">
        <f t="shared" si="38"/>
        <v>0</v>
      </c>
      <c r="W72" s="143">
        <f t="shared" si="38"/>
        <v>0</v>
      </c>
      <c r="X72" s="143">
        <f t="shared" si="38"/>
        <v>0</v>
      </c>
      <c r="Y72" s="143">
        <f t="shared" si="38"/>
        <v>0</v>
      </c>
      <c r="Z72" s="143">
        <f t="shared" si="38"/>
        <v>0</v>
      </c>
      <c r="AA72" s="143">
        <f t="shared" si="38"/>
        <v>0</v>
      </c>
      <c r="AB72" s="143">
        <f t="shared" si="38"/>
        <v>0</v>
      </c>
      <c r="AC72" s="143">
        <f t="shared" si="38"/>
        <v>0</v>
      </c>
      <c r="AD72" s="143">
        <f t="shared" si="38"/>
        <v>0</v>
      </c>
      <c r="AE72" s="143">
        <f t="shared" si="38"/>
        <v>0</v>
      </c>
      <c r="AF72" s="143">
        <f t="shared" si="38"/>
        <v>0</v>
      </c>
      <c r="AG72" s="143">
        <f t="shared" si="38"/>
        <v>0</v>
      </c>
      <c r="AH72" s="143">
        <f t="shared" si="38"/>
        <v>0</v>
      </c>
      <c r="AI72" s="143">
        <f t="shared" si="38"/>
        <v>0</v>
      </c>
      <c r="AJ72" s="143">
        <f t="shared" si="38"/>
        <v>0</v>
      </c>
      <c r="AK72" s="143">
        <f t="shared" si="38"/>
        <v>0</v>
      </c>
      <c r="AL72" s="143">
        <f t="shared" si="38"/>
        <v>0</v>
      </c>
      <c r="AM72" s="143">
        <f t="shared" si="38"/>
        <v>0</v>
      </c>
      <c r="AN72" s="143">
        <f t="shared" si="38"/>
        <v>0</v>
      </c>
      <c r="AO72" s="143">
        <f t="shared" si="38"/>
        <v>0</v>
      </c>
    </row>
    <row r="73" spans="1:41" x14ac:dyDescent="0.25">
      <c r="C73" s="28" t="str">
        <f t="shared" si="36"/>
        <v>Immobilizzazione 15</v>
      </c>
      <c r="D73" s="28" t="s">
        <v>280</v>
      </c>
      <c r="F73" s="143">
        <f t="shared" si="37"/>
        <v>0</v>
      </c>
      <c r="G73" s="143">
        <f t="shared" si="38"/>
        <v>0</v>
      </c>
      <c r="H73" s="143">
        <f t="shared" si="38"/>
        <v>0</v>
      </c>
      <c r="I73" s="143">
        <f t="shared" si="38"/>
        <v>0</v>
      </c>
      <c r="J73" s="143">
        <f t="shared" si="38"/>
        <v>0</v>
      </c>
      <c r="K73" s="143">
        <f t="shared" si="38"/>
        <v>0</v>
      </c>
      <c r="L73" s="143">
        <f t="shared" si="38"/>
        <v>0</v>
      </c>
      <c r="M73" s="143">
        <f t="shared" si="38"/>
        <v>0</v>
      </c>
      <c r="N73" s="143">
        <f t="shared" si="38"/>
        <v>0</v>
      </c>
      <c r="O73" s="143">
        <f t="shared" si="38"/>
        <v>0</v>
      </c>
      <c r="P73" s="143">
        <f t="shared" si="38"/>
        <v>0</v>
      </c>
      <c r="Q73" s="143">
        <f t="shared" si="38"/>
        <v>0</v>
      </c>
      <c r="R73" s="143">
        <f t="shared" si="38"/>
        <v>0</v>
      </c>
      <c r="S73" s="143">
        <f t="shared" si="38"/>
        <v>0</v>
      </c>
      <c r="T73" s="143">
        <f t="shared" si="38"/>
        <v>0</v>
      </c>
      <c r="U73" s="143">
        <f t="shared" si="38"/>
        <v>0</v>
      </c>
      <c r="V73" s="143">
        <f t="shared" si="38"/>
        <v>0</v>
      </c>
      <c r="W73" s="143">
        <f t="shared" si="38"/>
        <v>0</v>
      </c>
      <c r="X73" s="143">
        <f t="shared" si="38"/>
        <v>0</v>
      </c>
      <c r="Y73" s="143">
        <f t="shared" si="38"/>
        <v>0</v>
      </c>
      <c r="Z73" s="143">
        <f t="shared" si="38"/>
        <v>0</v>
      </c>
      <c r="AA73" s="143">
        <f t="shared" si="38"/>
        <v>0</v>
      </c>
      <c r="AB73" s="143">
        <f t="shared" si="38"/>
        <v>0</v>
      </c>
      <c r="AC73" s="143">
        <f t="shared" si="38"/>
        <v>0</v>
      </c>
      <c r="AD73" s="143">
        <f t="shared" si="38"/>
        <v>0</v>
      </c>
      <c r="AE73" s="143">
        <f t="shared" si="38"/>
        <v>0</v>
      </c>
      <c r="AF73" s="143">
        <f t="shared" si="38"/>
        <v>0</v>
      </c>
      <c r="AG73" s="143">
        <f t="shared" si="38"/>
        <v>0</v>
      </c>
      <c r="AH73" s="143">
        <f t="shared" si="38"/>
        <v>0</v>
      </c>
      <c r="AI73" s="143">
        <f t="shared" si="38"/>
        <v>0</v>
      </c>
      <c r="AJ73" s="143">
        <f t="shared" si="38"/>
        <v>0</v>
      </c>
      <c r="AK73" s="143">
        <f t="shared" si="38"/>
        <v>0</v>
      </c>
      <c r="AL73" s="143">
        <f t="shared" si="38"/>
        <v>0</v>
      </c>
      <c r="AM73" s="143">
        <f t="shared" si="38"/>
        <v>0</v>
      </c>
      <c r="AN73" s="143">
        <f t="shared" si="38"/>
        <v>0</v>
      </c>
      <c r="AO73" s="143">
        <f t="shared" si="38"/>
        <v>0</v>
      </c>
    </row>
    <row r="74" spans="1:41" s="27" customFormat="1" x14ac:dyDescent="0.25">
      <c r="C74" s="27" t="s">
        <v>291</v>
      </c>
      <c r="F74" s="142">
        <f>SUM(F59:F73)</f>
        <v>152500</v>
      </c>
      <c r="G74" s="142">
        <f t="shared" ref="G74:AO74" si="39">SUM(G59:G73)</f>
        <v>-54900</v>
      </c>
      <c r="H74" s="142">
        <f t="shared" si="39"/>
        <v>-97600</v>
      </c>
      <c r="I74" s="142">
        <f t="shared" si="39"/>
        <v>0</v>
      </c>
      <c r="J74" s="142">
        <f t="shared" si="39"/>
        <v>0</v>
      </c>
      <c r="K74" s="142">
        <f t="shared" si="39"/>
        <v>-6100</v>
      </c>
      <c r="L74" s="142">
        <f t="shared" si="39"/>
        <v>-6100</v>
      </c>
      <c r="M74" s="142">
        <f t="shared" si="39"/>
        <v>0</v>
      </c>
      <c r="N74" s="142">
        <f t="shared" si="39"/>
        <v>0</v>
      </c>
      <c r="O74" s="142">
        <f t="shared" si="39"/>
        <v>0</v>
      </c>
      <c r="P74" s="142">
        <f t="shared" si="39"/>
        <v>0</v>
      </c>
      <c r="Q74" s="142">
        <f t="shared" si="39"/>
        <v>0</v>
      </c>
      <c r="R74" s="142">
        <f t="shared" si="39"/>
        <v>0</v>
      </c>
      <c r="S74" s="142">
        <f t="shared" si="39"/>
        <v>0</v>
      </c>
      <c r="T74" s="142">
        <f t="shared" si="39"/>
        <v>0</v>
      </c>
      <c r="U74" s="142">
        <f t="shared" si="39"/>
        <v>0</v>
      </c>
      <c r="V74" s="142">
        <f t="shared" si="39"/>
        <v>0</v>
      </c>
      <c r="W74" s="142">
        <f t="shared" si="39"/>
        <v>0</v>
      </c>
      <c r="X74" s="142">
        <f t="shared" si="39"/>
        <v>0</v>
      </c>
      <c r="Y74" s="142">
        <f t="shared" si="39"/>
        <v>0</v>
      </c>
      <c r="Z74" s="142">
        <f t="shared" si="39"/>
        <v>0</v>
      </c>
      <c r="AA74" s="142">
        <f t="shared" si="39"/>
        <v>0</v>
      </c>
      <c r="AB74" s="142">
        <f t="shared" si="39"/>
        <v>0</v>
      </c>
      <c r="AC74" s="142">
        <f t="shared" si="39"/>
        <v>0</v>
      </c>
      <c r="AD74" s="142">
        <f t="shared" si="39"/>
        <v>0</v>
      </c>
      <c r="AE74" s="142">
        <f t="shared" si="39"/>
        <v>0</v>
      </c>
      <c r="AF74" s="142">
        <f t="shared" si="39"/>
        <v>0</v>
      </c>
      <c r="AG74" s="142">
        <f t="shared" si="39"/>
        <v>0</v>
      </c>
      <c r="AH74" s="142">
        <f t="shared" si="39"/>
        <v>0</v>
      </c>
      <c r="AI74" s="142">
        <f t="shared" si="39"/>
        <v>0</v>
      </c>
      <c r="AJ74" s="142">
        <f t="shared" si="39"/>
        <v>0</v>
      </c>
      <c r="AK74" s="142">
        <f t="shared" si="39"/>
        <v>0</v>
      </c>
      <c r="AL74" s="142">
        <f t="shared" si="39"/>
        <v>0</v>
      </c>
      <c r="AM74" s="142">
        <f t="shared" si="39"/>
        <v>0</v>
      </c>
      <c r="AN74" s="142">
        <f t="shared" si="39"/>
        <v>0</v>
      </c>
      <c r="AO74" s="142">
        <f t="shared" si="39"/>
        <v>0</v>
      </c>
    </row>
    <row r="76" spans="1:41" s="27" customFormat="1" ht="15.75" thickBot="1" x14ac:dyDescent="0.3">
      <c r="C76" s="27" t="str">
        <f>+C3</f>
        <v>DESCRIZIONE</v>
      </c>
      <c r="D76" s="27" t="s">
        <v>292</v>
      </c>
      <c r="E76" s="27" t="s">
        <v>293</v>
      </c>
      <c r="F76" s="31">
        <f>+F58</f>
        <v>43861</v>
      </c>
      <c r="G76" s="31">
        <f t="shared" ref="G76:AO76" si="40">+G58</f>
        <v>43890</v>
      </c>
      <c r="H76" s="31">
        <f t="shared" si="40"/>
        <v>43921</v>
      </c>
      <c r="I76" s="31">
        <f t="shared" si="40"/>
        <v>43951</v>
      </c>
      <c r="J76" s="31">
        <f t="shared" si="40"/>
        <v>43982</v>
      </c>
      <c r="K76" s="31">
        <f t="shared" si="40"/>
        <v>44012</v>
      </c>
      <c r="L76" s="31">
        <f t="shared" si="40"/>
        <v>44043</v>
      </c>
      <c r="M76" s="31">
        <f t="shared" si="40"/>
        <v>44074</v>
      </c>
      <c r="N76" s="31">
        <f t="shared" si="40"/>
        <v>44104</v>
      </c>
      <c r="O76" s="31">
        <f t="shared" si="40"/>
        <v>44135</v>
      </c>
      <c r="P76" s="31">
        <f t="shared" si="40"/>
        <v>44165</v>
      </c>
      <c r="Q76" s="31">
        <f t="shared" si="40"/>
        <v>44196</v>
      </c>
      <c r="R76" s="31">
        <f t="shared" si="40"/>
        <v>44227</v>
      </c>
      <c r="S76" s="31">
        <f t="shared" si="40"/>
        <v>44255</v>
      </c>
      <c r="T76" s="31">
        <f t="shared" si="40"/>
        <v>44286</v>
      </c>
      <c r="U76" s="31">
        <f t="shared" si="40"/>
        <v>44316</v>
      </c>
      <c r="V76" s="31">
        <f t="shared" si="40"/>
        <v>44347</v>
      </c>
      <c r="W76" s="31">
        <f t="shared" si="40"/>
        <v>44377</v>
      </c>
      <c r="X76" s="31">
        <f t="shared" si="40"/>
        <v>44408</v>
      </c>
      <c r="Y76" s="31">
        <f t="shared" si="40"/>
        <v>44439</v>
      </c>
      <c r="Z76" s="31">
        <f t="shared" si="40"/>
        <v>44469</v>
      </c>
      <c r="AA76" s="31">
        <f t="shared" si="40"/>
        <v>44500</v>
      </c>
      <c r="AB76" s="31">
        <f t="shared" si="40"/>
        <v>44530</v>
      </c>
      <c r="AC76" s="31">
        <f t="shared" si="40"/>
        <v>44561</v>
      </c>
      <c r="AD76" s="31">
        <f t="shared" si="40"/>
        <v>44592</v>
      </c>
      <c r="AE76" s="31">
        <f t="shared" si="40"/>
        <v>44620</v>
      </c>
      <c r="AF76" s="31">
        <f t="shared" si="40"/>
        <v>44651</v>
      </c>
      <c r="AG76" s="31">
        <f t="shared" si="40"/>
        <v>44681</v>
      </c>
      <c r="AH76" s="31">
        <f t="shared" si="40"/>
        <v>44712</v>
      </c>
      <c r="AI76" s="31">
        <f t="shared" si="40"/>
        <v>44742</v>
      </c>
      <c r="AJ76" s="31">
        <f t="shared" si="40"/>
        <v>44773</v>
      </c>
      <c r="AK76" s="31">
        <f t="shared" si="40"/>
        <v>44804</v>
      </c>
      <c r="AL76" s="31">
        <f t="shared" si="40"/>
        <v>44834</v>
      </c>
      <c r="AM76" s="31">
        <f t="shared" si="40"/>
        <v>44865</v>
      </c>
      <c r="AN76" s="31">
        <f t="shared" si="40"/>
        <v>44895</v>
      </c>
      <c r="AO76" s="31">
        <f t="shared" si="40"/>
        <v>44926</v>
      </c>
    </row>
    <row r="77" spans="1:41" ht="16.5" thickTop="1" thickBot="1" x14ac:dyDescent="0.3">
      <c r="A77" s="28" t="s">
        <v>612</v>
      </c>
      <c r="C77" s="28" t="str">
        <f t="shared" ref="C77:C91" si="41">+C4</f>
        <v>Licenza farmacia</v>
      </c>
      <c r="D77" s="136" t="str">
        <f>+IF($D4=$A$1,"Ammortamento fabbricati",IF(($D4=$A$2),"Ammortamento materiale impianti e macchinari",IF(($D4=$A$3),"Ammortamento attrezzature industriali e comm.",IF(($D4=$A$4),"Ammortamento Costi d'impianto e ampliamento",IF(($D4=$A$5),"Ammortamento Ricerca&amp; Sviluppo",IF(($D4=$A$6),"Ammortamento altre imm. immateriale"))))))</f>
        <v>Ammortamento altre imm. immateriale</v>
      </c>
      <c r="E77" s="139">
        <v>0.1</v>
      </c>
      <c r="F77" s="173">
        <f>+($E4*$E77)/12</f>
        <v>833.33333333333337</v>
      </c>
      <c r="G77" s="173">
        <f t="shared" ref="G77:AO84" si="42">+($E4*$E77)/12</f>
        <v>833.33333333333337</v>
      </c>
      <c r="H77" s="173">
        <f t="shared" si="42"/>
        <v>833.33333333333337</v>
      </c>
      <c r="I77" s="173">
        <f t="shared" si="42"/>
        <v>833.33333333333337</v>
      </c>
      <c r="J77" s="173">
        <f t="shared" si="42"/>
        <v>833.33333333333337</v>
      </c>
      <c r="K77" s="173">
        <f t="shared" si="42"/>
        <v>833.33333333333337</v>
      </c>
      <c r="L77" s="173">
        <f t="shared" si="42"/>
        <v>833.33333333333337</v>
      </c>
      <c r="M77" s="173">
        <f t="shared" si="42"/>
        <v>833.33333333333337</v>
      </c>
      <c r="N77" s="173">
        <f t="shared" si="42"/>
        <v>833.33333333333337</v>
      </c>
      <c r="O77" s="173">
        <f t="shared" si="42"/>
        <v>833.33333333333337</v>
      </c>
      <c r="P77" s="173">
        <f t="shared" si="42"/>
        <v>833.33333333333337</v>
      </c>
      <c r="Q77" s="173">
        <f t="shared" si="42"/>
        <v>833.33333333333337</v>
      </c>
      <c r="R77" s="173">
        <f t="shared" si="42"/>
        <v>833.33333333333337</v>
      </c>
      <c r="S77" s="173">
        <f t="shared" si="42"/>
        <v>833.33333333333337</v>
      </c>
      <c r="T77" s="173">
        <f t="shared" si="42"/>
        <v>833.33333333333337</v>
      </c>
      <c r="U77" s="173">
        <f t="shared" si="42"/>
        <v>833.33333333333337</v>
      </c>
      <c r="V77" s="173">
        <f t="shared" si="42"/>
        <v>833.33333333333337</v>
      </c>
      <c r="W77" s="173">
        <f t="shared" si="42"/>
        <v>833.33333333333337</v>
      </c>
      <c r="X77" s="173">
        <f t="shared" si="42"/>
        <v>833.33333333333337</v>
      </c>
      <c r="Y77" s="173">
        <f t="shared" si="42"/>
        <v>833.33333333333337</v>
      </c>
      <c r="Z77" s="173">
        <f t="shared" si="42"/>
        <v>833.33333333333337</v>
      </c>
      <c r="AA77" s="173">
        <f t="shared" si="42"/>
        <v>833.33333333333337</v>
      </c>
      <c r="AB77" s="173">
        <f t="shared" si="42"/>
        <v>833.33333333333337</v>
      </c>
      <c r="AC77" s="173">
        <f t="shared" si="42"/>
        <v>833.33333333333337</v>
      </c>
      <c r="AD77" s="173">
        <f t="shared" si="42"/>
        <v>833.33333333333337</v>
      </c>
      <c r="AE77" s="173">
        <f t="shared" si="42"/>
        <v>833.33333333333337</v>
      </c>
      <c r="AF77" s="173">
        <f t="shared" si="42"/>
        <v>833.33333333333337</v>
      </c>
      <c r="AG77" s="173">
        <f t="shared" si="42"/>
        <v>833.33333333333337</v>
      </c>
      <c r="AH77" s="173">
        <f t="shared" si="42"/>
        <v>833.33333333333337</v>
      </c>
      <c r="AI77" s="173">
        <f t="shared" si="42"/>
        <v>833.33333333333337</v>
      </c>
      <c r="AJ77" s="173">
        <f t="shared" si="42"/>
        <v>833.33333333333337</v>
      </c>
      <c r="AK77" s="173">
        <f t="shared" si="42"/>
        <v>833.33333333333337</v>
      </c>
      <c r="AL77" s="173">
        <f t="shared" si="42"/>
        <v>833.33333333333337</v>
      </c>
      <c r="AM77" s="173">
        <f t="shared" si="42"/>
        <v>833.33333333333337</v>
      </c>
      <c r="AN77" s="173">
        <f t="shared" si="42"/>
        <v>833.33333333333337</v>
      </c>
      <c r="AO77" s="173">
        <f t="shared" si="42"/>
        <v>833.33333333333337</v>
      </c>
    </row>
    <row r="78" spans="1:41" ht="16.5" thickTop="1" thickBot="1" x14ac:dyDescent="0.3">
      <c r="A78" s="28" t="s">
        <v>296</v>
      </c>
      <c r="C78" s="28" t="str">
        <f t="shared" si="41"/>
        <v>Immobilizzazione 2</v>
      </c>
      <c r="D78" s="136" t="str">
        <f t="shared" ref="D78:D91" si="43">+IF($D5=$A$1,"Ammortamento fabbricati",IF(($D5=$A$2),"Ammortamento materiale impianti e macchinari",IF(($D5=$A$3),"Ammortamento attrezzature industriali e comm.",IF(($D5=$A$6),"Ammortamento altre imm. immateriale",IF(($D5=$A$5),"Ammortamento Costi d'impianto e ampliamento",IF(($D5=$A$4),"Ammortamento Ricerca&amp; Sviluppo"))))))</f>
        <v>Ammortamento altre imm. immateriale</v>
      </c>
      <c r="E78" s="139">
        <v>0.1</v>
      </c>
      <c r="F78" s="173">
        <f t="shared" ref="F78:F91" si="44">+($E5*$E78)/12</f>
        <v>0</v>
      </c>
      <c r="G78" s="159">
        <f>+($F5*$E78)/12</f>
        <v>1166.6666666666667</v>
      </c>
      <c r="H78" s="159">
        <f t="shared" ref="H78:AO78" si="45">+($F5*$E78)/12</f>
        <v>1166.6666666666667</v>
      </c>
      <c r="I78" s="159">
        <f t="shared" si="45"/>
        <v>1166.6666666666667</v>
      </c>
      <c r="J78" s="159">
        <f t="shared" si="45"/>
        <v>1166.6666666666667</v>
      </c>
      <c r="K78" s="159">
        <f t="shared" si="45"/>
        <v>1166.6666666666667</v>
      </c>
      <c r="L78" s="159">
        <f t="shared" si="45"/>
        <v>1166.6666666666667</v>
      </c>
      <c r="M78" s="159">
        <f t="shared" si="45"/>
        <v>1166.6666666666667</v>
      </c>
      <c r="N78" s="159">
        <f t="shared" si="45"/>
        <v>1166.6666666666667</v>
      </c>
      <c r="O78" s="159">
        <f t="shared" si="45"/>
        <v>1166.6666666666667</v>
      </c>
      <c r="P78" s="159">
        <f t="shared" si="45"/>
        <v>1166.6666666666667</v>
      </c>
      <c r="Q78" s="159">
        <f t="shared" si="45"/>
        <v>1166.6666666666667</v>
      </c>
      <c r="R78" s="159">
        <f t="shared" si="45"/>
        <v>1166.6666666666667</v>
      </c>
      <c r="S78" s="159">
        <f t="shared" si="45"/>
        <v>1166.6666666666667</v>
      </c>
      <c r="T78" s="159">
        <f t="shared" si="45"/>
        <v>1166.6666666666667</v>
      </c>
      <c r="U78" s="159">
        <f t="shared" si="45"/>
        <v>1166.6666666666667</v>
      </c>
      <c r="V78" s="159">
        <f t="shared" si="45"/>
        <v>1166.6666666666667</v>
      </c>
      <c r="W78" s="159">
        <f t="shared" si="45"/>
        <v>1166.6666666666667</v>
      </c>
      <c r="X78" s="159">
        <f t="shared" si="45"/>
        <v>1166.6666666666667</v>
      </c>
      <c r="Y78" s="159">
        <f t="shared" si="45"/>
        <v>1166.6666666666667</v>
      </c>
      <c r="Z78" s="159">
        <f t="shared" si="45"/>
        <v>1166.6666666666667</v>
      </c>
      <c r="AA78" s="159">
        <f t="shared" si="45"/>
        <v>1166.6666666666667</v>
      </c>
      <c r="AB78" s="159">
        <f t="shared" si="45"/>
        <v>1166.6666666666667</v>
      </c>
      <c r="AC78" s="159">
        <f t="shared" si="45"/>
        <v>1166.6666666666667</v>
      </c>
      <c r="AD78" s="159">
        <f t="shared" si="45"/>
        <v>1166.6666666666667</v>
      </c>
      <c r="AE78" s="159">
        <f t="shared" si="45"/>
        <v>1166.6666666666667</v>
      </c>
      <c r="AF78" s="159">
        <f t="shared" si="45"/>
        <v>1166.6666666666667</v>
      </c>
      <c r="AG78" s="159">
        <f t="shared" si="45"/>
        <v>1166.6666666666667</v>
      </c>
      <c r="AH78" s="159">
        <f t="shared" si="45"/>
        <v>1166.6666666666667</v>
      </c>
      <c r="AI78" s="159">
        <f t="shared" si="45"/>
        <v>1166.6666666666667</v>
      </c>
      <c r="AJ78" s="159">
        <f t="shared" si="45"/>
        <v>1166.6666666666667</v>
      </c>
      <c r="AK78" s="159">
        <f t="shared" si="45"/>
        <v>1166.6666666666667</v>
      </c>
      <c r="AL78" s="159">
        <f t="shared" si="45"/>
        <v>1166.6666666666667</v>
      </c>
      <c r="AM78" s="159">
        <f t="shared" si="45"/>
        <v>1166.6666666666667</v>
      </c>
      <c r="AN78" s="159">
        <f t="shared" si="45"/>
        <v>1166.6666666666667</v>
      </c>
      <c r="AO78" s="159">
        <f t="shared" si="45"/>
        <v>1166.6666666666667</v>
      </c>
    </row>
    <row r="79" spans="1:41" ht="16.5" thickTop="1" thickBot="1" x14ac:dyDescent="0.3">
      <c r="A79" s="28" t="s">
        <v>613</v>
      </c>
      <c r="C79" s="28" t="str">
        <f t="shared" si="41"/>
        <v>Immobilizzazione 3</v>
      </c>
      <c r="D79" s="136" t="str">
        <f t="shared" si="43"/>
        <v>Ammortamento altre imm. immateriale</v>
      </c>
      <c r="E79" s="139">
        <v>0.1</v>
      </c>
      <c r="F79" s="173">
        <f t="shared" si="44"/>
        <v>583.33333333333337</v>
      </c>
      <c r="G79" s="173">
        <f t="shared" si="42"/>
        <v>583.33333333333337</v>
      </c>
      <c r="H79" s="173">
        <f t="shared" si="42"/>
        <v>583.33333333333337</v>
      </c>
      <c r="I79" s="173">
        <f t="shared" si="42"/>
        <v>583.33333333333337</v>
      </c>
      <c r="J79" s="173">
        <f t="shared" si="42"/>
        <v>583.33333333333337</v>
      </c>
      <c r="K79" s="173">
        <f t="shared" si="42"/>
        <v>583.33333333333337</v>
      </c>
      <c r="L79" s="173">
        <f t="shared" si="42"/>
        <v>583.33333333333337</v>
      </c>
      <c r="M79" s="173">
        <f t="shared" si="42"/>
        <v>583.33333333333337</v>
      </c>
      <c r="N79" s="173">
        <f t="shared" si="42"/>
        <v>583.33333333333337</v>
      </c>
      <c r="O79" s="173">
        <f t="shared" si="42"/>
        <v>583.33333333333337</v>
      </c>
      <c r="P79" s="173">
        <f t="shared" si="42"/>
        <v>583.33333333333337</v>
      </c>
      <c r="Q79" s="173">
        <f t="shared" si="42"/>
        <v>583.33333333333337</v>
      </c>
      <c r="R79" s="173">
        <f t="shared" si="42"/>
        <v>583.33333333333337</v>
      </c>
      <c r="S79" s="173">
        <f t="shared" si="42"/>
        <v>583.33333333333337</v>
      </c>
      <c r="T79" s="173">
        <f t="shared" si="42"/>
        <v>583.33333333333337</v>
      </c>
      <c r="U79" s="173">
        <f t="shared" si="42"/>
        <v>583.33333333333337</v>
      </c>
      <c r="V79" s="173">
        <f t="shared" si="42"/>
        <v>583.33333333333337</v>
      </c>
      <c r="W79" s="173">
        <f t="shared" si="42"/>
        <v>583.33333333333337</v>
      </c>
      <c r="X79" s="173">
        <f t="shared" si="42"/>
        <v>583.33333333333337</v>
      </c>
      <c r="Y79" s="173">
        <f t="shared" si="42"/>
        <v>583.33333333333337</v>
      </c>
      <c r="Z79" s="173">
        <f t="shared" si="42"/>
        <v>583.33333333333337</v>
      </c>
      <c r="AA79" s="173">
        <f t="shared" si="42"/>
        <v>583.33333333333337</v>
      </c>
      <c r="AB79" s="173">
        <f t="shared" si="42"/>
        <v>583.33333333333337</v>
      </c>
      <c r="AC79" s="173">
        <f t="shared" si="42"/>
        <v>583.33333333333337</v>
      </c>
      <c r="AD79" s="173">
        <f t="shared" si="42"/>
        <v>583.33333333333337</v>
      </c>
      <c r="AE79" s="173">
        <f t="shared" si="42"/>
        <v>583.33333333333337</v>
      </c>
      <c r="AF79" s="173">
        <f t="shared" si="42"/>
        <v>583.33333333333337</v>
      </c>
      <c r="AG79" s="173">
        <f t="shared" si="42"/>
        <v>583.33333333333337</v>
      </c>
      <c r="AH79" s="173">
        <f t="shared" si="42"/>
        <v>583.33333333333337</v>
      </c>
      <c r="AI79" s="173">
        <f t="shared" si="42"/>
        <v>583.33333333333337</v>
      </c>
      <c r="AJ79" s="173">
        <f t="shared" si="42"/>
        <v>583.33333333333337</v>
      </c>
      <c r="AK79" s="173">
        <f t="shared" si="42"/>
        <v>583.33333333333337</v>
      </c>
      <c r="AL79" s="173">
        <f t="shared" si="42"/>
        <v>583.33333333333337</v>
      </c>
      <c r="AM79" s="173">
        <f t="shared" si="42"/>
        <v>583.33333333333337</v>
      </c>
      <c r="AN79" s="173">
        <f t="shared" si="42"/>
        <v>583.33333333333337</v>
      </c>
      <c r="AO79" s="173">
        <f t="shared" si="42"/>
        <v>583.33333333333337</v>
      </c>
    </row>
    <row r="80" spans="1:41" ht="16.5" thickTop="1" thickBot="1" x14ac:dyDescent="0.3">
      <c r="A80" s="144" t="s">
        <v>610</v>
      </c>
      <c r="C80" s="28" t="str">
        <f t="shared" si="41"/>
        <v>Immobilizzazione 4</v>
      </c>
      <c r="D80" s="136" t="str">
        <f t="shared" si="43"/>
        <v>Ammortamento altre imm. immateriale</v>
      </c>
      <c r="E80" s="139">
        <v>0.1</v>
      </c>
      <c r="F80" s="173">
        <f t="shared" si="44"/>
        <v>666.66666666666663</v>
      </c>
      <c r="G80" s="173">
        <f t="shared" si="42"/>
        <v>666.66666666666663</v>
      </c>
      <c r="H80" s="173">
        <f t="shared" si="42"/>
        <v>666.66666666666663</v>
      </c>
      <c r="I80" s="173">
        <f t="shared" si="42"/>
        <v>666.66666666666663</v>
      </c>
      <c r="J80" s="173">
        <f t="shared" si="42"/>
        <v>666.66666666666663</v>
      </c>
      <c r="K80" s="173">
        <f t="shared" si="42"/>
        <v>666.66666666666663</v>
      </c>
      <c r="L80" s="173">
        <f t="shared" si="42"/>
        <v>666.66666666666663</v>
      </c>
      <c r="M80" s="173">
        <f t="shared" si="42"/>
        <v>666.66666666666663</v>
      </c>
      <c r="N80" s="173">
        <f t="shared" si="42"/>
        <v>666.66666666666663</v>
      </c>
      <c r="O80" s="173">
        <f t="shared" si="42"/>
        <v>666.66666666666663</v>
      </c>
      <c r="P80" s="173">
        <f t="shared" si="42"/>
        <v>666.66666666666663</v>
      </c>
      <c r="Q80" s="173">
        <f t="shared" si="42"/>
        <v>666.66666666666663</v>
      </c>
      <c r="R80" s="173">
        <f t="shared" si="42"/>
        <v>666.66666666666663</v>
      </c>
      <c r="S80" s="173">
        <f t="shared" si="42"/>
        <v>666.66666666666663</v>
      </c>
      <c r="T80" s="173">
        <f t="shared" si="42"/>
        <v>666.66666666666663</v>
      </c>
      <c r="U80" s="173">
        <f t="shared" si="42"/>
        <v>666.66666666666663</v>
      </c>
      <c r="V80" s="173">
        <f t="shared" si="42"/>
        <v>666.66666666666663</v>
      </c>
      <c r="W80" s="173">
        <f t="shared" si="42"/>
        <v>666.66666666666663</v>
      </c>
      <c r="X80" s="173">
        <f t="shared" si="42"/>
        <v>666.66666666666663</v>
      </c>
      <c r="Y80" s="173">
        <f t="shared" si="42"/>
        <v>666.66666666666663</v>
      </c>
      <c r="Z80" s="173">
        <f t="shared" si="42"/>
        <v>666.66666666666663</v>
      </c>
      <c r="AA80" s="173">
        <f t="shared" si="42"/>
        <v>666.66666666666663</v>
      </c>
      <c r="AB80" s="173">
        <f t="shared" si="42"/>
        <v>666.66666666666663</v>
      </c>
      <c r="AC80" s="173">
        <f t="shared" si="42"/>
        <v>666.66666666666663</v>
      </c>
      <c r="AD80" s="173">
        <f t="shared" si="42"/>
        <v>666.66666666666663</v>
      </c>
      <c r="AE80" s="173">
        <f t="shared" si="42"/>
        <v>666.66666666666663</v>
      </c>
      <c r="AF80" s="173">
        <f t="shared" si="42"/>
        <v>666.66666666666663</v>
      </c>
      <c r="AG80" s="173">
        <f t="shared" si="42"/>
        <v>666.66666666666663</v>
      </c>
      <c r="AH80" s="173">
        <f t="shared" si="42"/>
        <v>666.66666666666663</v>
      </c>
      <c r="AI80" s="173">
        <f t="shared" si="42"/>
        <v>666.66666666666663</v>
      </c>
      <c r="AJ80" s="173">
        <f t="shared" si="42"/>
        <v>666.66666666666663</v>
      </c>
      <c r="AK80" s="173">
        <f t="shared" si="42"/>
        <v>666.66666666666663</v>
      </c>
      <c r="AL80" s="173">
        <f t="shared" si="42"/>
        <v>666.66666666666663</v>
      </c>
      <c r="AM80" s="173">
        <f t="shared" si="42"/>
        <v>666.66666666666663</v>
      </c>
      <c r="AN80" s="173">
        <f t="shared" si="42"/>
        <v>666.66666666666663</v>
      </c>
      <c r="AO80" s="173">
        <f t="shared" si="42"/>
        <v>666.66666666666663</v>
      </c>
    </row>
    <row r="81" spans="1:41" ht="16.5" thickTop="1" thickBot="1" x14ac:dyDescent="0.3">
      <c r="A81" s="144" t="s">
        <v>611</v>
      </c>
      <c r="C81" s="28" t="str">
        <f t="shared" si="41"/>
        <v>Immobilizzazione 5</v>
      </c>
      <c r="D81" s="136" t="str">
        <f t="shared" si="43"/>
        <v>Ammortamento altre imm. immateriale</v>
      </c>
      <c r="E81" s="139">
        <v>0.1</v>
      </c>
      <c r="F81" s="173">
        <f t="shared" si="44"/>
        <v>0</v>
      </c>
      <c r="G81" s="173">
        <f>+($F8*$E81)/12</f>
        <v>83.333333333333329</v>
      </c>
      <c r="H81" s="173">
        <f t="shared" ref="H81:AO81" si="46">+($F8*$E81)/12</f>
        <v>83.333333333333329</v>
      </c>
      <c r="I81" s="173">
        <f t="shared" si="46"/>
        <v>83.333333333333329</v>
      </c>
      <c r="J81" s="173">
        <f t="shared" si="46"/>
        <v>83.333333333333329</v>
      </c>
      <c r="K81" s="173">
        <f t="shared" si="46"/>
        <v>83.333333333333329</v>
      </c>
      <c r="L81" s="173">
        <f t="shared" si="46"/>
        <v>83.333333333333329</v>
      </c>
      <c r="M81" s="173">
        <f t="shared" si="46"/>
        <v>83.333333333333329</v>
      </c>
      <c r="N81" s="173">
        <f t="shared" si="46"/>
        <v>83.333333333333329</v>
      </c>
      <c r="O81" s="173">
        <f t="shared" si="46"/>
        <v>83.333333333333329</v>
      </c>
      <c r="P81" s="173">
        <f t="shared" si="46"/>
        <v>83.333333333333329</v>
      </c>
      <c r="Q81" s="173">
        <f t="shared" si="46"/>
        <v>83.333333333333329</v>
      </c>
      <c r="R81" s="173">
        <f t="shared" si="46"/>
        <v>83.333333333333329</v>
      </c>
      <c r="S81" s="173">
        <f t="shared" si="46"/>
        <v>83.333333333333329</v>
      </c>
      <c r="T81" s="173">
        <f t="shared" si="46"/>
        <v>83.333333333333329</v>
      </c>
      <c r="U81" s="173">
        <f t="shared" si="46"/>
        <v>83.333333333333329</v>
      </c>
      <c r="V81" s="173">
        <f t="shared" si="46"/>
        <v>83.333333333333329</v>
      </c>
      <c r="W81" s="173">
        <f t="shared" si="46"/>
        <v>83.333333333333329</v>
      </c>
      <c r="X81" s="173">
        <f t="shared" si="46"/>
        <v>83.333333333333329</v>
      </c>
      <c r="Y81" s="173">
        <f t="shared" si="46"/>
        <v>83.333333333333329</v>
      </c>
      <c r="Z81" s="173">
        <f t="shared" si="46"/>
        <v>83.333333333333329</v>
      </c>
      <c r="AA81" s="173">
        <f t="shared" si="46"/>
        <v>83.333333333333329</v>
      </c>
      <c r="AB81" s="173">
        <f t="shared" si="46"/>
        <v>83.333333333333329</v>
      </c>
      <c r="AC81" s="173">
        <f t="shared" si="46"/>
        <v>83.333333333333329</v>
      </c>
      <c r="AD81" s="173">
        <f t="shared" si="46"/>
        <v>83.333333333333329</v>
      </c>
      <c r="AE81" s="173">
        <f t="shared" si="46"/>
        <v>83.333333333333329</v>
      </c>
      <c r="AF81" s="173">
        <f t="shared" si="46"/>
        <v>83.333333333333329</v>
      </c>
      <c r="AG81" s="173">
        <f t="shared" si="46"/>
        <v>83.333333333333329</v>
      </c>
      <c r="AH81" s="173">
        <f t="shared" si="46"/>
        <v>83.333333333333329</v>
      </c>
      <c r="AI81" s="173">
        <f t="shared" si="46"/>
        <v>83.333333333333329</v>
      </c>
      <c r="AJ81" s="173">
        <f t="shared" si="46"/>
        <v>83.333333333333329</v>
      </c>
      <c r="AK81" s="173">
        <f t="shared" si="46"/>
        <v>83.333333333333329</v>
      </c>
      <c r="AL81" s="173">
        <f t="shared" si="46"/>
        <v>83.333333333333329</v>
      </c>
      <c r="AM81" s="173">
        <f t="shared" si="46"/>
        <v>83.333333333333329</v>
      </c>
      <c r="AN81" s="173">
        <f t="shared" si="46"/>
        <v>83.333333333333329</v>
      </c>
      <c r="AO81" s="173">
        <f t="shared" si="46"/>
        <v>83.333333333333329</v>
      </c>
    </row>
    <row r="82" spans="1:41" ht="16.5" thickTop="1" thickBot="1" x14ac:dyDescent="0.3">
      <c r="A82" s="28" t="s">
        <v>614</v>
      </c>
      <c r="C82" s="28" t="str">
        <f t="shared" si="41"/>
        <v>Immobilizzazione 6</v>
      </c>
      <c r="D82" s="136" t="str">
        <f t="shared" si="43"/>
        <v>Ammortamento altre imm. immateriale</v>
      </c>
      <c r="E82" s="139">
        <v>0.1</v>
      </c>
      <c r="F82" s="173">
        <f t="shared" si="44"/>
        <v>0</v>
      </c>
      <c r="G82" s="173">
        <f>+($F9*$E82)/12</f>
        <v>83.333333333333329</v>
      </c>
      <c r="H82" s="173">
        <f t="shared" ref="H82:AN82" si="47">+($F9*$E82)/12</f>
        <v>83.333333333333329</v>
      </c>
      <c r="I82" s="173">
        <f t="shared" si="47"/>
        <v>83.333333333333329</v>
      </c>
      <c r="J82" s="173">
        <f t="shared" si="47"/>
        <v>83.333333333333329</v>
      </c>
      <c r="K82" s="173">
        <f t="shared" si="47"/>
        <v>83.333333333333329</v>
      </c>
      <c r="L82" s="173">
        <f t="shared" si="47"/>
        <v>83.333333333333329</v>
      </c>
      <c r="M82" s="173">
        <f t="shared" si="47"/>
        <v>83.333333333333329</v>
      </c>
      <c r="N82" s="173">
        <f t="shared" si="47"/>
        <v>83.333333333333329</v>
      </c>
      <c r="O82" s="173">
        <f t="shared" si="47"/>
        <v>83.333333333333329</v>
      </c>
      <c r="P82" s="173">
        <f t="shared" si="47"/>
        <v>83.333333333333329</v>
      </c>
      <c r="Q82" s="173">
        <f t="shared" si="47"/>
        <v>83.333333333333329</v>
      </c>
      <c r="R82" s="173">
        <f t="shared" si="47"/>
        <v>83.333333333333329</v>
      </c>
      <c r="S82" s="173">
        <f t="shared" si="47"/>
        <v>83.333333333333329</v>
      </c>
      <c r="T82" s="173">
        <f t="shared" si="47"/>
        <v>83.333333333333329</v>
      </c>
      <c r="U82" s="173">
        <f t="shared" si="47"/>
        <v>83.333333333333329</v>
      </c>
      <c r="V82" s="173">
        <f t="shared" si="47"/>
        <v>83.333333333333329</v>
      </c>
      <c r="W82" s="173">
        <f t="shared" si="47"/>
        <v>83.333333333333329</v>
      </c>
      <c r="X82" s="173">
        <f t="shared" si="47"/>
        <v>83.333333333333329</v>
      </c>
      <c r="Y82" s="173">
        <f t="shared" si="47"/>
        <v>83.333333333333329</v>
      </c>
      <c r="Z82" s="173">
        <f t="shared" si="47"/>
        <v>83.333333333333329</v>
      </c>
      <c r="AA82" s="173">
        <f t="shared" si="47"/>
        <v>83.333333333333329</v>
      </c>
      <c r="AB82" s="173">
        <f t="shared" si="47"/>
        <v>83.333333333333329</v>
      </c>
      <c r="AC82" s="173">
        <f t="shared" si="47"/>
        <v>83.333333333333329</v>
      </c>
      <c r="AD82" s="173">
        <f t="shared" si="47"/>
        <v>83.333333333333329</v>
      </c>
      <c r="AE82" s="173">
        <f t="shared" si="47"/>
        <v>83.333333333333329</v>
      </c>
      <c r="AF82" s="173">
        <f t="shared" si="47"/>
        <v>83.333333333333329</v>
      </c>
      <c r="AG82" s="173">
        <f t="shared" si="47"/>
        <v>83.333333333333329</v>
      </c>
      <c r="AH82" s="173">
        <f t="shared" si="47"/>
        <v>83.333333333333329</v>
      </c>
      <c r="AI82" s="173">
        <f t="shared" si="47"/>
        <v>83.333333333333329</v>
      </c>
      <c r="AJ82" s="173">
        <f t="shared" si="47"/>
        <v>83.333333333333329</v>
      </c>
      <c r="AK82" s="173">
        <f t="shared" si="47"/>
        <v>83.333333333333329</v>
      </c>
      <c r="AL82" s="173">
        <f t="shared" si="47"/>
        <v>83.333333333333329</v>
      </c>
      <c r="AM82" s="173">
        <f t="shared" si="47"/>
        <v>83.333333333333329</v>
      </c>
      <c r="AN82" s="173">
        <f t="shared" si="47"/>
        <v>83.333333333333329</v>
      </c>
      <c r="AO82" s="173">
        <f>+($F9*$E82)/12</f>
        <v>83.333333333333329</v>
      </c>
    </row>
    <row r="83" spans="1:41" ht="16.5" thickTop="1" thickBot="1" x14ac:dyDescent="0.3">
      <c r="C83" s="28" t="str">
        <f t="shared" si="41"/>
        <v>Immobilizzazione 7</v>
      </c>
      <c r="D83" s="136" t="str">
        <f t="shared" si="43"/>
        <v>Ammortamento altre imm. immateriale</v>
      </c>
      <c r="E83" s="139">
        <v>0.1</v>
      </c>
      <c r="F83" s="173">
        <f t="shared" si="44"/>
        <v>0</v>
      </c>
      <c r="G83" s="173">
        <f t="shared" si="42"/>
        <v>0</v>
      </c>
      <c r="H83" s="173">
        <f t="shared" si="42"/>
        <v>0</v>
      </c>
      <c r="I83" s="173">
        <f t="shared" si="42"/>
        <v>0</v>
      </c>
      <c r="J83" s="173">
        <f t="shared" si="42"/>
        <v>0</v>
      </c>
      <c r="K83" s="173">
        <f t="shared" si="42"/>
        <v>0</v>
      </c>
      <c r="L83" s="173">
        <f t="shared" si="42"/>
        <v>0</v>
      </c>
      <c r="M83" s="173">
        <f t="shared" si="42"/>
        <v>0</v>
      </c>
      <c r="N83" s="173">
        <f t="shared" si="42"/>
        <v>0</v>
      </c>
      <c r="O83" s="173">
        <f t="shared" si="42"/>
        <v>0</v>
      </c>
      <c r="P83" s="173">
        <f t="shared" si="42"/>
        <v>0</v>
      </c>
      <c r="Q83" s="173">
        <f t="shared" si="42"/>
        <v>0</v>
      </c>
      <c r="R83" s="173">
        <f t="shared" si="42"/>
        <v>0</v>
      </c>
      <c r="S83" s="173">
        <f t="shared" si="42"/>
        <v>0</v>
      </c>
      <c r="T83" s="173">
        <f t="shared" si="42"/>
        <v>0</v>
      </c>
      <c r="U83" s="173">
        <f t="shared" si="42"/>
        <v>0</v>
      </c>
      <c r="V83" s="173">
        <f t="shared" si="42"/>
        <v>0</v>
      </c>
      <c r="W83" s="173">
        <f t="shared" si="42"/>
        <v>0</v>
      </c>
      <c r="X83" s="173">
        <f t="shared" si="42"/>
        <v>0</v>
      </c>
      <c r="Y83" s="173">
        <f t="shared" si="42"/>
        <v>0</v>
      </c>
      <c r="Z83" s="173">
        <f t="shared" si="42"/>
        <v>0</v>
      </c>
      <c r="AA83" s="173">
        <f t="shared" si="42"/>
        <v>0</v>
      </c>
      <c r="AB83" s="173">
        <f t="shared" si="42"/>
        <v>0</v>
      </c>
      <c r="AC83" s="173">
        <f t="shared" si="42"/>
        <v>0</v>
      </c>
      <c r="AD83" s="173">
        <f t="shared" si="42"/>
        <v>0</v>
      </c>
      <c r="AE83" s="173">
        <f t="shared" si="42"/>
        <v>0</v>
      </c>
      <c r="AF83" s="173">
        <f t="shared" si="42"/>
        <v>0</v>
      </c>
      <c r="AG83" s="173">
        <f t="shared" si="42"/>
        <v>0</v>
      </c>
      <c r="AH83" s="173">
        <f t="shared" si="42"/>
        <v>0</v>
      </c>
      <c r="AI83" s="173">
        <f t="shared" si="42"/>
        <v>0</v>
      </c>
      <c r="AJ83" s="173">
        <f t="shared" si="42"/>
        <v>0</v>
      </c>
      <c r="AK83" s="173">
        <f t="shared" si="42"/>
        <v>0</v>
      </c>
      <c r="AL83" s="173">
        <f t="shared" si="42"/>
        <v>0</v>
      </c>
      <c r="AM83" s="173">
        <f t="shared" si="42"/>
        <v>0</v>
      </c>
      <c r="AN83" s="173">
        <f t="shared" si="42"/>
        <v>0</v>
      </c>
      <c r="AO83" s="173">
        <f t="shared" si="42"/>
        <v>0</v>
      </c>
    </row>
    <row r="84" spans="1:41" ht="16.5" thickTop="1" thickBot="1" x14ac:dyDescent="0.3">
      <c r="C84" s="28" t="str">
        <f t="shared" si="41"/>
        <v>Immobilizzazione 8</v>
      </c>
      <c r="D84" s="136" t="str">
        <f t="shared" si="43"/>
        <v>Ammortamento altre imm. immateriale</v>
      </c>
      <c r="E84" s="139">
        <v>0.1</v>
      </c>
      <c r="F84" s="173">
        <f t="shared" si="44"/>
        <v>0</v>
      </c>
      <c r="G84" s="173">
        <f t="shared" si="42"/>
        <v>0</v>
      </c>
      <c r="H84" s="173">
        <f t="shared" si="42"/>
        <v>0</v>
      </c>
      <c r="I84" s="173">
        <f t="shared" si="42"/>
        <v>0</v>
      </c>
      <c r="J84" s="173">
        <f t="shared" si="42"/>
        <v>0</v>
      </c>
      <c r="K84" s="173">
        <f t="shared" si="42"/>
        <v>0</v>
      </c>
      <c r="L84" s="173">
        <f t="shared" si="42"/>
        <v>0</v>
      </c>
      <c r="M84" s="173">
        <f t="shared" si="42"/>
        <v>0</v>
      </c>
      <c r="N84" s="173">
        <f t="shared" si="42"/>
        <v>0</v>
      </c>
      <c r="O84" s="173">
        <f t="shared" si="42"/>
        <v>0</v>
      </c>
      <c r="P84" s="173">
        <f t="shared" si="42"/>
        <v>0</v>
      </c>
      <c r="Q84" s="173">
        <f t="shared" si="42"/>
        <v>0</v>
      </c>
      <c r="R84" s="173">
        <f t="shared" si="42"/>
        <v>0</v>
      </c>
      <c r="S84" s="173">
        <f t="shared" si="42"/>
        <v>0</v>
      </c>
      <c r="T84" s="173">
        <f t="shared" si="42"/>
        <v>0</v>
      </c>
      <c r="U84" s="173">
        <f t="shared" si="42"/>
        <v>0</v>
      </c>
      <c r="V84" s="173">
        <f t="shared" si="42"/>
        <v>0</v>
      </c>
      <c r="W84" s="173">
        <f t="shared" si="42"/>
        <v>0</v>
      </c>
      <c r="X84" s="173">
        <f t="shared" si="42"/>
        <v>0</v>
      </c>
      <c r="Y84" s="173">
        <f t="shared" si="42"/>
        <v>0</v>
      </c>
      <c r="Z84" s="173">
        <f t="shared" si="42"/>
        <v>0</v>
      </c>
      <c r="AA84" s="173">
        <f t="shared" si="42"/>
        <v>0</v>
      </c>
      <c r="AB84" s="173">
        <f t="shared" si="42"/>
        <v>0</v>
      </c>
      <c r="AC84" s="173">
        <f t="shared" si="42"/>
        <v>0</v>
      </c>
      <c r="AD84" s="173">
        <f t="shared" si="42"/>
        <v>0</v>
      </c>
      <c r="AE84" s="173">
        <f t="shared" si="42"/>
        <v>0</v>
      </c>
      <c r="AF84" s="173">
        <f t="shared" ref="G84:AO91" si="48">+($E11*$E84)/12</f>
        <v>0</v>
      </c>
      <c r="AG84" s="173">
        <f t="shared" si="48"/>
        <v>0</v>
      </c>
      <c r="AH84" s="173">
        <f t="shared" si="48"/>
        <v>0</v>
      </c>
      <c r="AI84" s="173">
        <f t="shared" si="48"/>
        <v>0</v>
      </c>
      <c r="AJ84" s="173">
        <f t="shared" si="48"/>
        <v>0</v>
      </c>
      <c r="AK84" s="173">
        <f t="shared" si="48"/>
        <v>0</v>
      </c>
      <c r="AL84" s="173">
        <f t="shared" si="48"/>
        <v>0</v>
      </c>
      <c r="AM84" s="173">
        <f t="shared" si="48"/>
        <v>0</v>
      </c>
      <c r="AN84" s="173">
        <f t="shared" si="48"/>
        <v>0</v>
      </c>
      <c r="AO84" s="173">
        <f t="shared" si="48"/>
        <v>0</v>
      </c>
    </row>
    <row r="85" spans="1:41" ht="16.5" thickTop="1" thickBot="1" x14ac:dyDescent="0.3">
      <c r="C85" s="28" t="str">
        <f t="shared" si="41"/>
        <v>Immobilizzazione 9</v>
      </c>
      <c r="D85" s="136" t="str">
        <f t="shared" si="43"/>
        <v>Ammortamento altre imm. immateriale</v>
      </c>
      <c r="E85" s="139">
        <v>0.1</v>
      </c>
      <c r="F85" s="173">
        <f t="shared" si="44"/>
        <v>0</v>
      </c>
      <c r="G85" s="173">
        <f t="shared" si="48"/>
        <v>0</v>
      </c>
      <c r="H85" s="173">
        <f t="shared" si="48"/>
        <v>0</v>
      </c>
      <c r="I85" s="173">
        <f t="shared" si="48"/>
        <v>0</v>
      </c>
      <c r="J85" s="173">
        <f t="shared" si="48"/>
        <v>0</v>
      </c>
      <c r="K85" s="173">
        <f t="shared" si="48"/>
        <v>0</v>
      </c>
      <c r="L85" s="173">
        <f t="shared" si="48"/>
        <v>0</v>
      </c>
      <c r="M85" s="173">
        <f t="shared" si="48"/>
        <v>0</v>
      </c>
      <c r="N85" s="173">
        <f t="shared" si="48"/>
        <v>0</v>
      </c>
      <c r="O85" s="173">
        <f t="shared" si="48"/>
        <v>0</v>
      </c>
      <c r="P85" s="173">
        <f t="shared" si="48"/>
        <v>0</v>
      </c>
      <c r="Q85" s="173">
        <f t="shared" si="48"/>
        <v>0</v>
      </c>
      <c r="R85" s="173">
        <f t="shared" si="48"/>
        <v>0</v>
      </c>
      <c r="S85" s="173">
        <f t="shared" si="48"/>
        <v>0</v>
      </c>
      <c r="T85" s="173">
        <f t="shared" si="48"/>
        <v>0</v>
      </c>
      <c r="U85" s="173">
        <f t="shared" si="48"/>
        <v>0</v>
      </c>
      <c r="V85" s="173">
        <f t="shared" si="48"/>
        <v>0</v>
      </c>
      <c r="W85" s="173">
        <f t="shared" si="48"/>
        <v>0</v>
      </c>
      <c r="X85" s="173">
        <f t="shared" si="48"/>
        <v>0</v>
      </c>
      <c r="Y85" s="173">
        <f t="shared" si="48"/>
        <v>0</v>
      </c>
      <c r="Z85" s="173">
        <f t="shared" si="48"/>
        <v>0</v>
      </c>
      <c r="AA85" s="173">
        <f t="shared" si="48"/>
        <v>0</v>
      </c>
      <c r="AB85" s="173">
        <f t="shared" si="48"/>
        <v>0</v>
      </c>
      <c r="AC85" s="173">
        <f t="shared" si="48"/>
        <v>0</v>
      </c>
      <c r="AD85" s="173">
        <f t="shared" si="48"/>
        <v>0</v>
      </c>
      <c r="AE85" s="173">
        <f t="shared" si="48"/>
        <v>0</v>
      </c>
      <c r="AF85" s="173">
        <f t="shared" si="48"/>
        <v>0</v>
      </c>
      <c r="AG85" s="173">
        <f t="shared" si="48"/>
        <v>0</v>
      </c>
      <c r="AH85" s="173">
        <f t="shared" si="48"/>
        <v>0</v>
      </c>
      <c r="AI85" s="173">
        <f t="shared" si="48"/>
        <v>0</v>
      </c>
      <c r="AJ85" s="173">
        <f t="shared" si="48"/>
        <v>0</v>
      </c>
      <c r="AK85" s="173">
        <f t="shared" si="48"/>
        <v>0</v>
      </c>
      <c r="AL85" s="173">
        <f t="shared" si="48"/>
        <v>0</v>
      </c>
      <c r="AM85" s="173">
        <f t="shared" si="48"/>
        <v>0</v>
      </c>
      <c r="AN85" s="173">
        <f t="shared" si="48"/>
        <v>0</v>
      </c>
      <c r="AO85" s="173">
        <f t="shared" si="48"/>
        <v>0</v>
      </c>
    </row>
    <row r="86" spans="1:41" ht="16.5" thickTop="1" thickBot="1" x14ac:dyDescent="0.3">
      <c r="C86" s="28" t="str">
        <f t="shared" si="41"/>
        <v>Immobilizzazione 10</v>
      </c>
      <c r="D86" s="136" t="str">
        <f t="shared" si="43"/>
        <v>Ammortamento altre imm. immateriale</v>
      </c>
      <c r="E86" s="139">
        <v>0.1</v>
      </c>
      <c r="F86" s="173">
        <f t="shared" si="44"/>
        <v>0</v>
      </c>
      <c r="G86" s="173">
        <f t="shared" si="48"/>
        <v>0</v>
      </c>
      <c r="H86" s="173">
        <f t="shared" si="48"/>
        <v>0</v>
      </c>
      <c r="I86" s="173">
        <f t="shared" si="48"/>
        <v>0</v>
      </c>
      <c r="J86" s="173">
        <f t="shared" si="48"/>
        <v>0</v>
      </c>
      <c r="K86" s="173">
        <f t="shared" si="48"/>
        <v>0</v>
      </c>
      <c r="L86" s="173">
        <f t="shared" si="48"/>
        <v>0</v>
      </c>
      <c r="M86" s="173">
        <f t="shared" si="48"/>
        <v>0</v>
      </c>
      <c r="N86" s="173">
        <f t="shared" si="48"/>
        <v>0</v>
      </c>
      <c r="O86" s="173">
        <f t="shared" si="48"/>
        <v>0</v>
      </c>
      <c r="P86" s="173">
        <f t="shared" si="48"/>
        <v>0</v>
      </c>
      <c r="Q86" s="173">
        <f t="shared" si="48"/>
        <v>0</v>
      </c>
      <c r="R86" s="173">
        <f t="shared" si="48"/>
        <v>0</v>
      </c>
      <c r="S86" s="173">
        <f t="shared" si="48"/>
        <v>0</v>
      </c>
      <c r="T86" s="173">
        <f t="shared" si="48"/>
        <v>0</v>
      </c>
      <c r="U86" s="173">
        <f t="shared" si="48"/>
        <v>0</v>
      </c>
      <c r="V86" s="173">
        <f t="shared" si="48"/>
        <v>0</v>
      </c>
      <c r="W86" s="173">
        <f t="shared" si="48"/>
        <v>0</v>
      </c>
      <c r="X86" s="173">
        <f t="shared" si="48"/>
        <v>0</v>
      </c>
      <c r="Y86" s="173">
        <f t="shared" si="48"/>
        <v>0</v>
      </c>
      <c r="Z86" s="173">
        <f t="shared" si="48"/>
        <v>0</v>
      </c>
      <c r="AA86" s="173">
        <f t="shared" si="48"/>
        <v>0</v>
      </c>
      <c r="AB86" s="173">
        <f t="shared" si="48"/>
        <v>0</v>
      </c>
      <c r="AC86" s="173">
        <f t="shared" si="48"/>
        <v>0</v>
      </c>
      <c r="AD86" s="173">
        <f t="shared" si="48"/>
        <v>0</v>
      </c>
      <c r="AE86" s="173">
        <f t="shared" si="48"/>
        <v>0</v>
      </c>
      <c r="AF86" s="173">
        <f t="shared" si="48"/>
        <v>0</v>
      </c>
      <c r="AG86" s="173">
        <f t="shared" si="48"/>
        <v>0</v>
      </c>
      <c r="AH86" s="173">
        <f t="shared" si="48"/>
        <v>0</v>
      </c>
      <c r="AI86" s="173">
        <f t="shared" si="48"/>
        <v>0</v>
      </c>
      <c r="AJ86" s="173">
        <f t="shared" si="48"/>
        <v>0</v>
      </c>
      <c r="AK86" s="173">
        <f t="shared" si="48"/>
        <v>0</v>
      </c>
      <c r="AL86" s="173">
        <f t="shared" si="48"/>
        <v>0</v>
      </c>
      <c r="AM86" s="173">
        <f t="shared" si="48"/>
        <v>0</v>
      </c>
      <c r="AN86" s="173">
        <f t="shared" si="48"/>
        <v>0</v>
      </c>
      <c r="AO86" s="173">
        <f t="shared" si="48"/>
        <v>0</v>
      </c>
    </row>
    <row r="87" spans="1:41" ht="16.5" thickTop="1" thickBot="1" x14ac:dyDescent="0.3">
      <c r="C87" s="28" t="str">
        <f t="shared" si="41"/>
        <v>Immobilizzazione 11</v>
      </c>
      <c r="D87" s="136" t="str">
        <f t="shared" si="43"/>
        <v>Ammortamento altre imm. immateriale</v>
      </c>
      <c r="E87" s="139">
        <v>0.1</v>
      </c>
      <c r="F87" s="173">
        <f t="shared" si="44"/>
        <v>0</v>
      </c>
      <c r="G87" s="173">
        <f t="shared" si="48"/>
        <v>0</v>
      </c>
      <c r="H87" s="173">
        <f t="shared" si="48"/>
        <v>0</v>
      </c>
      <c r="I87" s="173">
        <f t="shared" si="48"/>
        <v>0</v>
      </c>
      <c r="J87" s="173">
        <f t="shared" si="48"/>
        <v>0</v>
      </c>
      <c r="K87" s="173">
        <f t="shared" si="48"/>
        <v>0</v>
      </c>
      <c r="L87" s="173">
        <f t="shared" si="48"/>
        <v>0</v>
      </c>
      <c r="M87" s="173">
        <f t="shared" si="48"/>
        <v>0</v>
      </c>
      <c r="N87" s="173">
        <f t="shared" si="48"/>
        <v>0</v>
      </c>
      <c r="O87" s="173">
        <f t="shared" si="48"/>
        <v>0</v>
      </c>
      <c r="P87" s="173">
        <f t="shared" si="48"/>
        <v>0</v>
      </c>
      <c r="Q87" s="173">
        <f t="shared" si="48"/>
        <v>0</v>
      </c>
      <c r="R87" s="173">
        <f t="shared" si="48"/>
        <v>0</v>
      </c>
      <c r="S87" s="173">
        <f t="shared" si="48"/>
        <v>0</v>
      </c>
      <c r="T87" s="173">
        <f t="shared" si="48"/>
        <v>0</v>
      </c>
      <c r="U87" s="173">
        <f t="shared" si="48"/>
        <v>0</v>
      </c>
      <c r="V87" s="173">
        <f t="shared" si="48"/>
        <v>0</v>
      </c>
      <c r="W87" s="173">
        <f t="shared" si="48"/>
        <v>0</v>
      </c>
      <c r="X87" s="173">
        <f t="shared" si="48"/>
        <v>0</v>
      </c>
      <c r="Y87" s="173">
        <f t="shared" si="48"/>
        <v>0</v>
      </c>
      <c r="Z87" s="173">
        <f t="shared" si="48"/>
        <v>0</v>
      </c>
      <c r="AA87" s="173">
        <f t="shared" si="48"/>
        <v>0</v>
      </c>
      <c r="AB87" s="173">
        <f t="shared" si="48"/>
        <v>0</v>
      </c>
      <c r="AC87" s="173">
        <f t="shared" si="48"/>
        <v>0</v>
      </c>
      <c r="AD87" s="173">
        <f t="shared" si="48"/>
        <v>0</v>
      </c>
      <c r="AE87" s="173">
        <f t="shared" si="48"/>
        <v>0</v>
      </c>
      <c r="AF87" s="173">
        <f t="shared" si="48"/>
        <v>0</v>
      </c>
      <c r="AG87" s="173">
        <f t="shared" si="48"/>
        <v>0</v>
      </c>
      <c r="AH87" s="173">
        <f t="shared" si="48"/>
        <v>0</v>
      </c>
      <c r="AI87" s="173">
        <f t="shared" si="48"/>
        <v>0</v>
      </c>
      <c r="AJ87" s="173">
        <f t="shared" si="48"/>
        <v>0</v>
      </c>
      <c r="AK87" s="173">
        <f t="shared" si="48"/>
        <v>0</v>
      </c>
      <c r="AL87" s="173">
        <f t="shared" si="48"/>
        <v>0</v>
      </c>
      <c r="AM87" s="173">
        <f t="shared" si="48"/>
        <v>0</v>
      </c>
      <c r="AN87" s="173">
        <f t="shared" si="48"/>
        <v>0</v>
      </c>
      <c r="AO87" s="173">
        <f t="shared" si="48"/>
        <v>0</v>
      </c>
    </row>
    <row r="88" spans="1:41" ht="16.5" thickTop="1" thickBot="1" x14ac:dyDescent="0.3">
      <c r="C88" s="28" t="str">
        <f t="shared" si="41"/>
        <v>Immobilizzazione 12</v>
      </c>
      <c r="D88" s="136" t="str">
        <f t="shared" si="43"/>
        <v>Ammortamento altre imm. immateriale</v>
      </c>
      <c r="E88" s="139">
        <v>0.1</v>
      </c>
      <c r="F88" s="173">
        <f t="shared" si="44"/>
        <v>0</v>
      </c>
      <c r="G88" s="173">
        <f t="shared" si="48"/>
        <v>0</v>
      </c>
      <c r="H88" s="173">
        <f t="shared" si="48"/>
        <v>0</v>
      </c>
      <c r="I88" s="173">
        <f t="shared" si="48"/>
        <v>0</v>
      </c>
      <c r="J88" s="173">
        <f t="shared" si="48"/>
        <v>0</v>
      </c>
      <c r="K88" s="173">
        <f t="shared" si="48"/>
        <v>0</v>
      </c>
      <c r="L88" s="173">
        <f t="shared" si="48"/>
        <v>0</v>
      </c>
      <c r="M88" s="173">
        <f t="shared" si="48"/>
        <v>0</v>
      </c>
      <c r="N88" s="173">
        <f t="shared" si="48"/>
        <v>0</v>
      </c>
      <c r="O88" s="173">
        <f t="shared" si="48"/>
        <v>0</v>
      </c>
      <c r="P88" s="173">
        <f t="shared" si="48"/>
        <v>0</v>
      </c>
      <c r="Q88" s="173">
        <f t="shared" si="48"/>
        <v>0</v>
      </c>
      <c r="R88" s="173">
        <f t="shared" si="48"/>
        <v>0</v>
      </c>
      <c r="S88" s="173">
        <f t="shared" si="48"/>
        <v>0</v>
      </c>
      <c r="T88" s="173">
        <f t="shared" si="48"/>
        <v>0</v>
      </c>
      <c r="U88" s="173">
        <f t="shared" si="48"/>
        <v>0</v>
      </c>
      <c r="V88" s="173">
        <f t="shared" si="48"/>
        <v>0</v>
      </c>
      <c r="W88" s="173">
        <f t="shared" si="48"/>
        <v>0</v>
      </c>
      <c r="X88" s="173">
        <f t="shared" si="48"/>
        <v>0</v>
      </c>
      <c r="Y88" s="173">
        <f t="shared" si="48"/>
        <v>0</v>
      </c>
      <c r="Z88" s="173">
        <f t="shared" si="48"/>
        <v>0</v>
      </c>
      <c r="AA88" s="173">
        <f t="shared" si="48"/>
        <v>0</v>
      </c>
      <c r="AB88" s="173">
        <f t="shared" si="48"/>
        <v>0</v>
      </c>
      <c r="AC88" s="173">
        <f t="shared" si="48"/>
        <v>0</v>
      </c>
      <c r="AD88" s="173">
        <f t="shared" si="48"/>
        <v>0</v>
      </c>
      <c r="AE88" s="173">
        <f t="shared" si="48"/>
        <v>0</v>
      </c>
      <c r="AF88" s="173">
        <f t="shared" si="48"/>
        <v>0</v>
      </c>
      <c r="AG88" s="173">
        <f t="shared" si="48"/>
        <v>0</v>
      </c>
      <c r="AH88" s="173">
        <f t="shared" si="48"/>
        <v>0</v>
      </c>
      <c r="AI88" s="173">
        <f t="shared" si="48"/>
        <v>0</v>
      </c>
      <c r="AJ88" s="173">
        <f t="shared" si="48"/>
        <v>0</v>
      </c>
      <c r="AK88" s="173">
        <f t="shared" si="48"/>
        <v>0</v>
      </c>
      <c r="AL88" s="173">
        <f t="shared" si="48"/>
        <v>0</v>
      </c>
      <c r="AM88" s="173">
        <f t="shared" si="48"/>
        <v>0</v>
      </c>
      <c r="AN88" s="173">
        <f t="shared" si="48"/>
        <v>0</v>
      </c>
      <c r="AO88" s="173">
        <f t="shared" si="48"/>
        <v>0</v>
      </c>
    </row>
    <row r="89" spans="1:41" ht="16.5" thickTop="1" thickBot="1" x14ac:dyDescent="0.3">
      <c r="C89" s="28" t="str">
        <f t="shared" si="41"/>
        <v>Immobilizzazione 13</v>
      </c>
      <c r="D89" s="136" t="str">
        <f t="shared" si="43"/>
        <v>Ammortamento altre imm. immateriale</v>
      </c>
      <c r="E89" s="139">
        <v>0.1</v>
      </c>
      <c r="F89" s="173">
        <f t="shared" si="44"/>
        <v>0</v>
      </c>
      <c r="G89" s="173">
        <f t="shared" si="48"/>
        <v>0</v>
      </c>
      <c r="H89" s="173">
        <f t="shared" si="48"/>
        <v>0</v>
      </c>
      <c r="I89" s="173">
        <f t="shared" si="48"/>
        <v>0</v>
      </c>
      <c r="J89" s="173">
        <f t="shared" si="48"/>
        <v>0</v>
      </c>
      <c r="K89" s="173">
        <f t="shared" si="48"/>
        <v>0</v>
      </c>
      <c r="L89" s="173">
        <f t="shared" si="48"/>
        <v>0</v>
      </c>
      <c r="M89" s="173">
        <f t="shared" si="48"/>
        <v>0</v>
      </c>
      <c r="N89" s="173">
        <f t="shared" si="48"/>
        <v>0</v>
      </c>
      <c r="O89" s="173">
        <f t="shared" si="48"/>
        <v>0</v>
      </c>
      <c r="P89" s="173">
        <f t="shared" si="48"/>
        <v>0</v>
      </c>
      <c r="Q89" s="173">
        <f t="shared" si="48"/>
        <v>0</v>
      </c>
      <c r="R89" s="173">
        <f t="shared" si="48"/>
        <v>0</v>
      </c>
      <c r="S89" s="173">
        <f t="shared" si="48"/>
        <v>0</v>
      </c>
      <c r="T89" s="173">
        <f t="shared" si="48"/>
        <v>0</v>
      </c>
      <c r="U89" s="173">
        <f t="shared" si="48"/>
        <v>0</v>
      </c>
      <c r="V89" s="173">
        <f t="shared" si="48"/>
        <v>0</v>
      </c>
      <c r="W89" s="173">
        <f t="shared" si="48"/>
        <v>0</v>
      </c>
      <c r="X89" s="173">
        <f t="shared" si="48"/>
        <v>0</v>
      </c>
      <c r="Y89" s="173">
        <f t="shared" si="48"/>
        <v>0</v>
      </c>
      <c r="Z89" s="173">
        <f t="shared" si="48"/>
        <v>0</v>
      </c>
      <c r="AA89" s="173">
        <f t="shared" si="48"/>
        <v>0</v>
      </c>
      <c r="AB89" s="173">
        <f t="shared" si="48"/>
        <v>0</v>
      </c>
      <c r="AC89" s="173">
        <f t="shared" si="48"/>
        <v>0</v>
      </c>
      <c r="AD89" s="173">
        <f t="shared" si="48"/>
        <v>0</v>
      </c>
      <c r="AE89" s="173">
        <f t="shared" si="48"/>
        <v>0</v>
      </c>
      <c r="AF89" s="173">
        <f t="shared" si="48"/>
        <v>0</v>
      </c>
      <c r="AG89" s="173">
        <f t="shared" si="48"/>
        <v>0</v>
      </c>
      <c r="AH89" s="173">
        <f t="shared" si="48"/>
        <v>0</v>
      </c>
      <c r="AI89" s="173">
        <f t="shared" si="48"/>
        <v>0</v>
      </c>
      <c r="AJ89" s="173">
        <f t="shared" si="48"/>
        <v>0</v>
      </c>
      <c r="AK89" s="173">
        <f t="shared" si="48"/>
        <v>0</v>
      </c>
      <c r="AL89" s="173">
        <f t="shared" si="48"/>
        <v>0</v>
      </c>
      <c r="AM89" s="173">
        <f t="shared" si="48"/>
        <v>0</v>
      </c>
      <c r="AN89" s="173">
        <f t="shared" si="48"/>
        <v>0</v>
      </c>
      <c r="AO89" s="173">
        <f t="shared" si="48"/>
        <v>0</v>
      </c>
    </row>
    <row r="90" spans="1:41" ht="16.5" thickTop="1" thickBot="1" x14ac:dyDescent="0.3">
      <c r="C90" s="28" t="str">
        <f t="shared" si="41"/>
        <v>Immobilizzazione 14</v>
      </c>
      <c r="D90" s="136" t="str">
        <f t="shared" si="43"/>
        <v>Ammortamento altre imm. immateriale</v>
      </c>
      <c r="E90" s="139">
        <v>0.1</v>
      </c>
      <c r="F90" s="173">
        <f t="shared" si="44"/>
        <v>0</v>
      </c>
      <c r="G90" s="173">
        <f t="shared" si="48"/>
        <v>0</v>
      </c>
      <c r="H90" s="173">
        <f t="shared" si="48"/>
        <v>0</v>
      </c>
      <c r="I90" s="173">
        <f t="shared" si="48"/>
        <v>0</v>
      </c>
      <c r="J90" s="173">
        <f t="shared" si="48"/>
        <v>0</v>
      </c>
      <c r="K90" s="173">
        <f t="shared" si="48"/>
        <v>0</v>
      </c>
      <c r="L90" s="173">
        <f t="shared" si="48"/>
        <v>0</v>
      </c>
      <c r="M90" s="173">
        <f t="shared" si="48"/>
        <v>0</v>
      </c>
      <c r="N90" s="173">
        <f t="shared" si="48"/>
        <v>0</v>
      </c>
      <c r="O90" s="173">
        <f t="shared" si="48"/>
        <v>0</v>
      </c>
      <c r="P90" s="173">
        <f t="shared" si="48"/>
        <v>0</v>
      </c>
      <c r="Q90" s="173">
        <f t="shared" si="48"/>
        <v>0</v>
      </c>
      <c r="R90" s="173">
        <f t="shared" si="48"/>
        <v>0</v>
      </c>
      <c r="S90" s="173">
        <f t="shared" si="48"/>
        <v>0</v>
      </c>
      <c r="T90" s="173">
        <f t="shared" si="48"/>
        <v>0</v>
      </c>
      <c r="U90" s="173">
        <f t="shared" si="48"/>
        <v>0</v>
      </c>
      <c r="V90" s="173">
        <f t="shared" si="48"/>
        <v>0</v>
      </c>
      <c r="W90" s="173">
        <f t="shared" si="48"/>
        <v>0</v>
      </c>
      <c r="X90" s="173">
        <f t="shared" si="48"/>
        <v>0</v>
      </c>
      <c r="Y90" s="173">
        <f t="shared" si="48"/>
        <v>0</v>
      </c>
      <c r="Z90" s="173">
        <f t="shared" si="48"/>
        <v>0</v>
      </c>
      <c r="AA90" s="173">
        <f t="shared" si="48"/>
        <v>0</v>
      </c>
      <c r="AB90" s="173">
        <f t="shared" si="48"/>
        <v>0</v>
      </c>
      <c r="AC90" s="173">
        <f t="shared" si="48"/>
        <v>0</v>
      </c>
      <c r="AD90" s="173">
        <f t="shared" si="48"/>
        <v>0</v>
      </c>
      <c r="AE90" s="173">
        <f t="shared" si="48"/>
        <v>0</v>
      </c>
      <c r="AF90" s="173">
        <f t="shared" si="48"/>
        <v>0</v>
      </c>
      <c r="AG90" s="173">
        <f t="shared" si="48"/>
        <v>0</v>
      </c>
      <c r="AH90" s="173">
        <f t="shared" si="48"/>
        <v>0</v>
      </c>
      <c r="AI90" s="173">
        <f t="shared" si="48"/>
        <v>0</v>
      </c>
      <c r="AJ90" s="173">
        <f t="shared" si="48"/>
        <v>0</v>
      </c>
      <c r="AK90" s="173">
        <f t="shared" si="48"/>
        <v>0</v>
      </c>
      <c r="AL90" s="173">
        <f t="shared" si="48"/>
        <v>0</v>
      </c>
      <c r="AM90" s="173">
        <f t="shared" si="48"/>
        <v>0</v>
      </c>
      <c r="AN90" s="173">
        <f t="shared" si="48"/>
        <v>0</v>
      </c>
      <c r="AO90" s="173">
        <f t="shared" si="48"/>
        <v>0</v>
      </c>
    </row>
    <row r="91" spans="1:41" ht="16.5" thickTop="1" thickBot="1" x14ac:dyDescent="0.3">
      <c r="C91" s="28" t="str">
        <f t="shared" si="41"/>
        <v>Immobilizzazione 15</v>
      </c>
      <c r="D91" s="136" t="str">
        <f t="shared" si="43"/>
        <v>Ammortamento altre imm. immateriale</v>
      </c>
      <c r="E91" s="139">
        <v>0.1</v>
      </c>
      <c r="F91" s="173">
        <f t="shared" si="44"/>
        <v>0</v>
      </c>
      <c r="G91" s="173">
        <f t="shared" si="48"/>
        <v>0</v>
      </c>
      <c r="H91" s="173">
        <f t="shared" si="48"/>
        <v>0</v>
      </c>
      <c r="I91" s="173">
        <f t="shared" si="48"/>
        <v>0</v>
      </c>
      <c r="J91" s="173">
        <f t="shared" si="48"/>
        <v>0</v>
      </c>
      <c r="K91" s="173">
        <f t="shared" si="48"/>
        <v>0</v>
      </c>
      <c r="L91" s="173">
        <f t="shared" si="48"/>
        <v>0</v>
      </c>
      <c r="M91" s="173">
        <f t="shared" si="48"/>
        <v>0</v>
      </c>
      <c r="N91" s="173">
        <f t="shared" si="48"/>
        <v>0</v>
      </c>
      <c r="O91" s="173">
        <f t="shared" si="48"/>
        <v>0</v>
      </c>
      <c r="P91" s="173">
        <f t="shared" si="48"/>
        <v>0</v>
      </c>
      <c r="Q91" s="173">
        <f t="shared" si="48"/>
        <v>0</v>
      </c>
      <c r="R91" s="173">
        <f t="shared" si="48"/>
        <v>0</v>
      </c>
      <c r="S91" s="173">
        <f t="shared" si="48"/>
        <v>0</v>
      </c>
      <c r="T91" s="173">
        <f t="shared" si="48"/>
        <v>0</v>
      </c>
      <c r="U91" s="173">
        <f t="shared" si="48"/>
        <v>0</v>
      </c>
      <c r="V91" s="173">
        <f t="shared" si="48"/>
        <v>0</v>
      </c>
      <c r="W91" s="173">
        <f t="shared" si="48"/>
        <v>0</v>
      </c>
      <c r="X91" s="173">
        <f t="shared" si="48"/>
        <v>0</v>
      </c>
      <c r="Y91" s="173">
        <f t="shared" si="48"/>
        <v>0</v>
      </c>
      <c r="Z91" s="173">
        <f t="shared" si="48"/>
        <v>0</v>
      </c>
      <c r="AA91" s="173">
        <f t="shared" si="48"/>
        <v>0</v>
      </c>
      <c r="AB91" s="173">
        <f t="shared" si="48"/>
        <v>0</v>
      </c>
      <c r="AC91" s="173">
        <f t="shared" si="48"/>
        <v>0</v>
      </c>
      <c r="AD91" s="173">
        <f t="shared" si="48"/>
        <v>0</v>
      </c>
      <c r="AE91" s="173">
        <f t="shared" si="48"/>
        <v>0</v>
      </c>
      <c r="AF91" s="173">
        <f t="shared" si="48"/>
        <v>0</v>
      </c>
      <c r="AG91" s="173">
        <f t="shared" si="48"/>
        <v>0</v>
      </c>
      <c r="AH91" s="173">
        <f t="shared" si="48"/>
        <v>0</v>
      </c>
      <c r="AI91" s="173">
        <f t="shared" si="48"/>
        <v>0</v>
      </c>
      <c r="AJ91" s="173">
        <f t="shared" si="48"/>
        <v>0</v>
      </c>
      <c r="AK91" s="173">
        <f t="shared" si="48"/>
        <v>0</v>
      </c>
      <c r="AL91" s="173">
        <f t="shared" si="48"/>
        <v>0</v>
      </c>
      <c r="AM91" s="173">
        <f t="shared" si="48"/>
        <v>0</v>
      </c>
      <c r="AN91" s="173">
        <f t="shared" si="48"/>
        <v>0</v>
      </c>
      <c r="AO91" s="173">
        <f t="shared" si="48"/>
        <v>0</v>
      </c>
    </row>
    <row r="92" spans="1:41" s="27" customFormat="1" ht="15.75" thickTop="1" x14ac:dyDescent="0.25">
      <c r="C92" s="27" t="s">
        <v>294</v>
      </c>
      <c r="F92" s="143">
        <f>+SUM(F77:F91)</f>
        <v>2083.3333333333335</v>
      </c>
      <c r="G92" s="143">
        <f t="shared" ref="G92:AO92" si="49">+SUM(G77:G91)</f>
        <v>3416.666666666667</v>
      </c>
      <c r="H92" s="143">
        <f t="shared" si="49"/>
        <v>3416.666666666667</v>
      </c>
      <c r="I92" s="143">
        <f t="shared" si="49"/>
        <v>3416.666666666667</v>
      </c>
      <c r="J92" s="143">
        <f t="shared" si="49"/>
        <v>3416.666666666667</v>
      </c>
      <c r="K92" s="143">
        <f t="shared" si="49"/>
        <v>3416.666666666667</v>
      </c>
      <c r="L92" s="143">
        <f t="shared" si="49"/>
        <v>3416.666666666667</v>
      </c>
      <c r="M92" s="143">
        <f t="shared" si="49"/>
        <v>3416.666666666667</v>
      </c>
      <c r="N92" s="143">
        <f t="shared" si="49"/>
        <v>3416.666666666667</v>
      </c>
      <c r="O92" s="143">
        <f t="shared" si="49"/>
        <v>3416.666666666667</v>
      </c>
      <c r="P92" s="143">
        <f t="shared" si="49"/>
        <v>3416.666666666667</v>
      </c>
      <c r="Q92" s="143">
        <f t="shared" si="49"/>
        <v>3416.666666666667</v>
      </c>
      <c r="R92" s="143">
        <f t="shared" si="49"/>
        <v>3416.666666666667</v>
      </c>
      <c r="S92" s="143">
        <f t="shared" si="49"/>
        <v>3416.666666666667</v>
      </c>
      <c r="T92" s="143">
        <f t="shared" si="49"/>
        <v>3416.666666666667</v>
      </c>
      <c r="U92" s="143">
        <f t="shared" si="49"/>
        <v>3416.666666666667</v>
      </c>
      <c r="V92" s="143">
        <f t="shared" si="49"/>
        <v>3416.666666666667</v>
      </c>
      <c r="W92" s="143">
        <f t="shared" si="49"/>
        <v>3416.666666666667</v>
      </c>
      <c r="X92" s="143">
        <f t="shared" si="49"/>
        <v>3416.666666666667</v>
      </c>
      <c r="Y92" s="143">
        <f t="shared" si="49"/>
        <v>3416.666666666667</v>
      </c>
      <c r="Z92" s="143">
        <f t="shared" si="49"/>
        <v>3416.666666666667</v>
      </c>
      <c r="AA92" s="143">
        <f t="shared" si="49"/>
        <v>3416.666666666667</v>
      </c>
      <c r="AB92" s="143">
        <f t="shared" si="49"/>
        <v>3416.666666666667</v>
      </c>
      <c r="AC92" s="143">
        <f t="shared" si="49"/>
        <v>3416.666666666667</v>
      </c>
      <c r="AD92" s="143">
        <f t="shared" si="49"/>
        <v>3416.666666666667</v>
      </c>
      <c r="AE92" s="143">
        <f t="shared" si="49"/>
        <v>3416.666666666667</v>
      </c>
      <c r="AF92" s="143">
        <f t="shared" si="49"/>
        <v>3416.666666666667</v>
      </c>
      <c r="AG92" s="143">
        <f t="shared" si="49"/>
        <v>3416.666666666667</v>
      </c>
      <c r="AH92" s="143">
        <f t="shared" si="49"/>
        <v>3416.666666666667</v>
      </c>
      <c r="AI92" s="143">
        <f t="shared" si="49"/>
        <v>3416.666666666667</v>
      </c>
      <c r="AJ92" s="143">
        <f t="shared" si="49"/>
        <v>3416.666666666667</v>
      </c>
      <c r="AK92" s="143">
        <f t="shared" si="49"/>
        <v>3416.666666666667</v>
      </c>
      <c r="AL92" s="143">
        <f t="shared" si="49"/>
        <v>3416.666666666667</v>
      </c>
      <c r="AM92" s="143">
        <f t="shared" si="49"/>
        <v>3416.666666666667</v>
      </c>
      <c r="AN92" s="143">
        <f t="shared" si="49"/>
        <v>3416.666666666667</v>
      </c>
      <c r="AO92" s="143">
        <f t="shared" si="49"/>
        <v>3416.666666666667</v>
      </c>
    </row>
    <row r="94" spans="1:41" s="27" customFormat="1" x14ac:dyDescent="0.25">
      <c r="C94" s="27" t="str">
        <f>+C76</f>
        <v>DESCRIZIONE</v>
      </c>
      <c r="D94" s="27" t="str">
        <f>+D76</f>
        <v>TIPOLOGIA AMMORTAMENTO</v>
      </c>
      <c r="E94" s="27" t="s">
        <v>295</v>
      </c>
      <c r="F94" s="31">
        <f>+F76</f>
        <v>43861</v>
      </c>
      <c r="G94" s="31">
        <f t="shared" ref="G94:AO94" si="50">+G76</f>
        <v>43890</v>
      </c>
      <c r="H94" s="31">
        <f t="shared" si="50"/>
        <v>43921</v>
      </c>
      <c r="I94" s="31">
        <f t="shared" si="50"/>
        <v>43951</v>
      </c>
      <c r="J94" s="31">
        <f t="shared" si="50"/>
        <v>43982</v>
      </c>
      <c r="K94" s="31">
        <f t="shared" si="50"/>
        <v>44012</v>
      </c>
      <c r="L94" s="31">
        <f t="shared" si="50"/>
        <v>44043</v>
      </c>
      <c r="M94" s="31">
        <f t="shared" si="50"/>
        <v>44074</v>
      </c>
      <c r="N94" s="31">
        <f t="shared" si="50"/>
        <v>44104</v>
      </c>
      <c r="O94" s="31">
        <f t="shared" si="50"/>
        <v>44135</v>
      </c>
      <c r="P94" s="31">
        <f t="shared" si="50"/>
        <v>44165</v>
      </c>
      <c r="Q94" s="31">
        <f t="shared" si="50"/>
        <v>44196</v>
      </c>
      <c r="R94" s="31">
        <f t="shared" si="50"/>
        <v>44227</v>
      </c>
      <c r="S94" s="31">
        <f t="shared" si="50"/>
        <v>44255</v>
      </c>
      <c r="T94" s="31">
        <f t="shared" si="50"/>
        <v>44286</v>
      </c>
      <c r="U94" s="31">
        <f t="shared" si="50"/>
        <v>44316</v>
      </c>
      <c r="V94" s="31">
        <f t="shared" si="50"/>
        <v>44347</v>
      </c>
      <c r="W94" s="31">
        <f t="shared" si="50"/>
        <v>44377</v>
      </c>
      <c r="X94" s="31">
        <f t="shared" si="50"/>
        <v>44408</v>
      </c>
      <c r="Y94" s="31">
        <f t="shared" si="50"/>
        <v>44439</v>
      </c>
      <c r="Z94" s="31">
        <f t="shared" si="50"/>
        <v>44469</v>
      </c>
      <c r="AA94" s="31">
        <f t="shared" si="50"/>
        <v>44500</v>
      </c>
      <c r="AB94" s="31">
        <f t="shared" si="50"/>
        <v>44530</v>
      </c>
      <c r="AC94" s="31">
        <f t="shared" si="50"/>
        <v>44561</v>
      </c>
      <c r="AD94" s="31">
        <f t="shared" si="50"/>
        <v>44592</v>
      </c>
      <c r="AE94" s="31">
        <f t="shared" si="50"/>
        <v>44620</v>
      </c>
      <c r="AF94" s="31">
        <f t="shared" si="50"/>
        <v>44651</v>
      </c>
      <c r="AG94" s="31">
        <f t="shared" si="50"/>
        <v>44681</v>
      </c>
      <c r="AH94" s="31">
        <f t="shared" si="50"/>
        <v>44712</v>
      </c>
      <c r="AI94" s="31">
        <f t="shared" si="50"/>
        <v>44742</v>
      </c>
      <c r="AJ94" s="31">
        <f t="shared" si="50"/>
        <v>44773</v>
      </c>
      <c r="AK94" s="31">
        <f t="shared" si="50"/>
        <v>44804</v>
      </c>
      <c r="AL94" s="31">
        <f t="shared" si="50"/>
        <v>44834</v>
      </c>
      <c r="AM94" s="31">
        <f t="shared" si="50"/>
        <v>44865</v>
      </c>
      <c r="AN94" s="31">
        <f t="shared" si="50"/>
        <v>44895</v>
      </c>
      <c r="AO94" s="31">
        <f t="shared" si="50"/>
        <v>44926</v>
      </c>
    </row>
    <row r="95" spans="1:41" x14ac:dyDescent="0.25">
      <c r="C95" s="28" t="str">
        <f t="shared" ref="C95:D109" si="51">+C77</f>
        <v>Licenza farmacia</v>
      </c>
      <c r="D95" s="136" t="str">
        <f t="shared" si="51"/>
        <v>Ammortamento altre imm. immateriale</v>
      </c>
      <c r="E95" s="139">
        <v>0.1</v>
      </c>
      <c r="F95" s="143">
        <f>+($E4*$E95)/12</f>
        <v>833.33333333333337</v>
      </c>
      <c r="G95" s="143">
        <f t="shared" ref="G95:AO102" si="52">+($E4*$E95)/12</f>
        <v>833.33333333333337</v>
      </c>
      <c r="H95" s="143">
        <f t="shared" si="52"/>
        <v>833.33333333333337</v>
      </c>
      <c r="I95" s="143">
        <f t="shared" si="52"/>
        <v>833.33333333333337</v>
      </c>
      <c r="J95" s="143">
        <f t="shared" si="52"/>
        <v>833.33333333333337</v>
      </c>
      <c r="K95" s="143">
        <f t="shared" si="52"/>
        <v>833.33333333333337</v>
      </c>
      <c r="L95" s="143">
        <f t="shared" si="52"/>
        <v>833.33333333333337</v>
      </c>
      <c r="M95" s="143">
        <f t="shared" si="52"/>
        <v>833.33333333333337</v>
      </c>
      <c r="N95" s="143">
        <f t="shared" si="52"/>
        <v>833.33333333333337</v>
      </c>
      <c r="O95" s="143">
        <f t="shared" si="52"/>
        <v>833.33333333333337</v>
      </c>
      <c r="P95" s="143">
        <f t="shared" si="52"/>
        <v>833.33333333333337</v>
      </c>
      <c r="Q95" s="143">
        <f t="shared" si="52"/>
        <v>833.33333333333337</v>
      </c>
      <c r="R95" s="143">
        <f t="shared" si="52"/>
        <v>833.33333333333337</v>
      </c>
      <c r="S95" s="143">
        <f t="shared" si="52"/>
        <v>833.33333333333337</v>
      </c>
      <c r="T95" s="143">
        <f t="shared" si="52"/>
        <v>833.33333333333337</v>
      </c>
      <c r="U95" s="143">
        <f t="shared" si="52"/>
        <v>833.33333333333337</v>
      </c>
      <c r="V95" s="143">
        <f t="shared" si="52"/>
        <v>833.33333333333337</v>
      </c>
      <c r="W95" s="143">
        <f t="shared" si="52"/>
        <v>833.33333333333337</v>
      </c>
      <c r="X95" s="143">
        <f t="shared" si="52"/>
        <v>833.33333333333337</v>
      </c>
      <c r="Y95" s="143">
        <f t="shared" si="52"/>
        <v>833.33333333333337</v>
      </c>
      <c r="Z95" s="143">
        <f t="shared" si="52"/>
        <v>833.33333333333337</v>
      </c>
      <c r="AA95" s="143">
        <f t="shared" si="52"/>
        <v>833.33333333333337</v>
      </c>
      <c r="AB95" s="143">
        <f t="shared" si="52"/>
        <v>833.33333333333337</v>
      </c>
      <c r="AC95" s="143">
        <f t="shared" si="52"/>
        <v>833.33333333333337</v>
      </c>
      <c r="AD95" s="143">
        <f t="shared" si="52"/>
        <v>833.33333333333337</v>
      </c>
      <c r="AE95" s="143">
        <f t="shared" si="52"/>
        <v>833.33333333333337</v>
      </c>
      <c r="AF95" s="143">
        <f t="shared" si="52"/>
        <v>833.33333333333337</v>
      </c>
      <c r="AG95" s="143">
        <f t="shared" si="52"/>
        <v>833.33333333333337</v>
      </c>
      <c r="AH95" s="143">
        <f t="shared" si="52"/>
        <v>833.33333333333337</v>
      </c>
      <c r="AI95" s="143">
        <f t="shared" si="52"/>
        <v>833.33333333333337</v>
      </c>
      <c r="AJ95" s="143">
        <f t="shared" si="52"/>
        <v>833.33333333333337</v>
      </c>
      <c r="AK95" s="143">
        <f t="shared" si="52"/>
        <v>833.33333333333337</v>
      </c>
      <c r="AL95" s="143">
        <f t="shared" si="52"/>
        <v>833.33333333333337</v>
      </c>
      <c r="AM95" s="143">
        <f t="shared" si="52"/>
        <v>833.33333333333337</v>
      </c>
      <c r="AN95" s="143">
        <f t="shared" si="52"/>
        <v>833.33333333333337</v>
      </c>
      <c r="AO95" s="143">
        <f t="shared" si="52"/>
        <v>833.33333333333337</v>
      </c>
    </row>
    <row r="96" spans="1:41" x14ac:dyDescent="0.25">
      <c r="C96" s="28" t="str">
        <f t="shared" si="51"/>
        <v>Immobilizzazione 2</v>
      </c>
      <c r="D96" s="136" t="str">
        <f t="shared" si="51"/>
        <v>Ammortamento altre imm. immateriale</v>
      </c>
      <c r="E96" s="139">
        <v>7.0000000000000007E-2</v>
      </c>
      <c r="F96" s="143">
        <f t="shared" ref="F96:U109" si="53">+($E5*$E96)/12</f>
        <v>0</v>
      </c>
      <c r="G96" s="143">
        <f t="shared" si="53"/>
        <v>0</v>
      </c>
      <c r="H96" s="143">
        <f t="shared" si="53"/>
        <v>0</v>
      </c>
      <c r="I96" s="143">
        <f t="shared" si="53"/>
        <v>0</v>
      </c>
      <c r="J96" s="143">
        <f t="shared" si="53"/>
        <v>0</v>
      </c>
      <c r="K96" s="143">
        <f t="shared" si="53"/>
        <v>0</v>
      </c>
      <c r="L96" s="143">
        <f t="shared" si="53"/>
        <v>0</v>
      </c>
      <c r="M96" s="143">
        <f t="shared" si="53"/>
        <v>0</v>
      </c>
      <c r="N96" s="143">
        <f t="shared" si="53"/>
        <v>0</v>
      </c>
      <c r="O96" s="143">
        <f t="shared" si="53"/>
        <v>0</v>
      </c>
      <c r="P96" s="143">
        <f t="shared" si="53"/>
        <v>0</v>
      </c>
      <c r="Q96" s="143">
        <f t="shared" si="53"/>
        <v>0</v>
      </c>
      <c r="R96" s="143">
        <f t="shared" si="53"/>
        <v>0</v>
      </c>
      <c r="S96" s="143">
        <f t="shared" si="53"/>
        <v>0</v>
      </c>
      <c r="T96" s="143">
        <f t="shared" si="53"/>
        <v>0</v>
      </c>
      <c r="U96" s="143">
        <f t="shared" si="53"/>
        <v>0</v>
      </c>
      <c r="V96" s="143">
        <f t="shared" si="52"/>
        <v>0</v>
      </c>
      <c r="W96" s="143">
        <f t="shared" si="52"/>
        <v>0</v>
      </c>
      <c r="X96" s="143">
        <f t="shared" si="52"/>
        <v>0</v>
      </c>
      <c r="Y96" s="143">
        <f t="shared" si="52"/>
        <v>0</v>
      </c>
      <c r="Z96" s="143">
        <f t="shared" si="52"/>
        <v>0</v>
      </c>
      <c r="AA96" s="143">
        <f t="shared" si="52"/>
        <v>0</v>
      </c>
      <c r="AB96" s="143">
        <f t="shared" si="52"/>
        <v>0</v>
      </c>
      <c r="AC96" s="143">
        <f t="shared" si="52"/>
        <v>0</v>
      </c>
      <c r="AD96" s="143">
        <f t="shared" si="52"/>
        <v>0</v>
      </c>
      <c r="AE96" s="143">
        <f t="shared" si="52"/>
        <v>0</v>
      </c>
      <c r="AF96" s="143">
        <f t="shared" si="52"/>
        <v>0</v>
      </c>
      <c r="AG96" s="143">
        <f t="shared" si="52"/>
        <v>0</v>
      </c>
      <c r="AH96" s="143">
        <f t="shared" si="52"/>
        <v>0</v>
      </c>
      <c r="AI96" s="143">
        <f t="shared" si="52"/>
        <v>0</v>
      </c>
      <c r="AJ96" s="143">
        <f t="shared" si="52"/>
        <v>0</v>
      </c>
      <c r="AK96" s="143">
        <f t="shared" si="52"/>
        <v>0</v>
      </c>
      <c r="AL96" s="143">
        <f t="shared" si="52"/>
        <v>0</v>
      </c>
      <c r="AM96" s="143">
        <f t="shared" si="52"/>
        <v>0</v>
      </c>
      <c r="AN96" s="143">
        <f t="shared" si="52"/>
        <v>0</v>
      </c>
      <c r="AO96" s="143">
        <f t="shared" si="52"/>
        <v>0</v>
      </c>
    </row>
    <row r="97" spans="3:41" x14ac:dyDescent="0.25">
      <c r="C97" s="28" t="str">
        <f t="shared" si="51"/>
        <v>Immobilizzazione 3</v>
      </c>
      <c r="D97" s="136" t="str">
        <f t="shared" si="51"/>
        <v>Ammortamento altre imm. immateriale</v>
      </c>
      <c r="E97" s="139">
        <v>7.0000000000000007E-2</v>
      </c>
      <c r="F97" s="143">
        <f t="shared" si="53"/>
        <v>408.33333333333343</v>
      </c>
      <c r="G97" s="143">
        <f t="shared" si="52"/>
        <v>408.33333333333343</v>
      </c>
      <c r="H97" s="143">
        <f t="shared" si="52"/>
        <v>408.33333333333343</v>
      </c>
      <c r="I97" s="143">
        <f t="shared" si="52"/>
        <v>408.33333333333343</v>
      </c>
      <c r="J97" s="143">
        <f t="shared" si="52"/>
        <v>408.33333333333343</v>
      </c>
      <c r="K97" s="143">
        <f t="shared" si="52"/>
        <v>408.33333333333343</v>
      </c>
      <c r="L97" s="143">
        <f t="shared" si="52"/>
        <v>408.33333333333343</v>
      </c>
      <c r="M97" s="143">
        <f t="shared" si="52"/>
        <v>408.33333333333343</v>
      </c>
      <c r="N97" s="143">
        <f t="shared" si="52"/>
        <v>408.33333333333343</v>
      </c>
      <c r="O97" s="143">
        <f t="shared" si="52"/>
        <v>408.33333333333343</v>
      </c>
      <c r="P97" s="143">
        <f t="shared" si="52"/>
        <v>408.33333333333343</v>
      </c>
      <c r="Q97" s="143">
        <f t="shared" si="52"/>
        <v>408.33333333333343</v>
      </c>
      <c r="R97" s="143">
        <f t="shared" si="52"/>
        <v>408.33333333333343</v>
      </c>
      <c r="S97" s="143">
        <f t="shared" si="52"/>
        <v>408.33333333333343</v>
      </c>
      <c r="T97" s="143">
        <f t="shared" si="52"/>
        <v>408.33333333333343</v>
      </c>
      <c r="U97" s="143">
        <f t="shared" si="52"/>
        <v>408.33333333333343</v>
      </c>
      <c r="V97" s="143">
        <f t="shared" si="52"/>
        <v>408.33333333333343</v>
      </c>
      <c r="W97" s="143">
        <f t="shared" si="52"/>
        <v>408.33333333333343</v>
      </c>
      <c r="X97" s="143">
        <f t="shared" si="52"/>
        <v>408.33333333333343</v>
      </c>
      <c r="Y97" s="143">
        <f t="shared" si="52"/>
        <v>408.33333333333343</v>
      </c>
      <c r="Z97" s="143">
        <f t="shared" si="52"/>
        <v>408.33333333333343</v>
      </c>
      <c r="AA97" s="143">
        <f t="shared" si="52"/>
        <v>408.33333333333343</v>
      </c>
      <c r="AB97" s="143">
        <f t="shared" si="52"/>
        <v>408.33333333333343</v>
      </c>
      <c r="AC97" s="143">
        <f t="shared" si="52"/>
        <v>408.33333333333343</v>
      </c>
      <c r="AD97" s="143">
        <f t="shared" si="52"/>
        <v>408.33333333333343</v>
      </c>
      <c r="AE97" s="143">
        <f t="shared" si="52"/>
        <v>408.33333333333343</v>
      </c>
      <c r="AF97" s="143">
        <f t="shared" si="52"/>
        <v>408.33333333333343</v>
      </c>
      <c r="AG97" s="143">
        <f t="shared" si="52"/>
        <v>408.33333333333343</v>
      </c>
      <c r="AH97" s="143">
        <f t="shared" si="52"/>
        <v>408.33333333333343</v>
      </c>
      <c r="AI97" s="143">
        <f t="shared" si="52"/>
        <v>408.33333333333343</v>
      </c>
      <c r="AJ97" s="143">
        <f t="shared" si="52"/>
        <v>408.33333333333343</v>
      </c>
      <c r="AK97" s="143">
        <f t="shared" si="52"/>
        <v>408.33333333333343</v>
      </c>
      <c r="AL97" s="143">
        <f t="shared" si="52"/>
        <v>408.33333333333343</v>
      </c>
      <c r="AM97" s="143">
        <f t="shared" si="52"/>
        <v>408.33333333333343</v>
      </c>
      <c r="AN97" s="143">
        <f t="shared" si="52"/>
        <v>408.33333333333343</v>
      </c>
      <c r="AO97" s="143">
        <f t="shared" si="52"/>
        <v>408.33333333333343</v>
      </c>
    </row>
    <row r="98" spans="3:41" x14ac:dyDescent="0.25">
      <c r="C98" s="28" t="str">
        <f t="shared" si="51"/>
        <v>Immobilizzazione 4</v>
      </c>
      <c r="D98" s="136" t="str">
        <f t="shared" si="51"/>
        <v>Ammortamento altre imm. immateriale</v>
      </c>
      <c r="E98" s="139">
        <v>7.0000000000000007E-2</v>
      </c>
      <c r="F98" s="143">
        <f t="shared" si="53"/>
        <v>466.66666666666674</v>
      </c>
      <c r="G98" s="143">
        <f t="shared" si="52"/>
        <v>466.66666666666674</v>
      </c>
      <c r="H98" s="143">
        <f t="shared" si="52"/>
        <v>466.66666666666674</v>
      </c>
      <c r="I98" s="143">
        <f t="shared" si="52"/>
        <v>466.66666666666674</v>
      </c>
      <c r="J98" s="143">
        <f t="shared" si="52"/>
        <v>466.66666666666674</v>
      </c>
      <c r="K98" s="143">
        <f t="shared" si="52"/>
        <v>466.66666666666674</v>
      </c>
      <c r="L98" s="143">
        <f t="shared" si="52"/>
        <v>466.66666666666674</v>
      </c>
      <c r="M98" s="143">
        <f t="shared" si="52"/>
        <v>466.66666666666674</v>
      </c>
      <c r="N98" s="143">
        <f t="shared" si="52"/>
        <v>466.66666666666674</v>
      </c>
      <c r="O98" s="143">
        <f t="shared" si="52"/>
        <v>466.66666666666674</v>
      </c>
      <c r="P98" s="143">
        <f t="shared" si="52"/>
        <v>466.66666666666674</v>
      </c>
      <c r="Q98" s="143">
        <f t="shared" si="52"/>
        <v>466.66666666666674</v>
      </c>
      <c r="R98" s="143">
        <f t="shared" si="52"/>
        <v>466.66666666666674</v>
      </c>
      <c r="S98" s="143">
        <f t="shared" si="52"/>
        <v>466.66666666666674</v>
      </c>
      <c r="T98" s="143">
        <f t="shared" si="52"/>
        <v>466.66666666666674</v>
      </c>
      <c r="U98" s="143">
        <f t="shared" si="52"/>
        <v>466.66666666666674</v>
      </c>
      <c r="V98" s="143">
        <f t="shared" si="52"/>
        <v>466.66666666666674</v>
      </c>
      <c r="W98" s="143">
        <f t="shared" si="52"/>
        <v>466.66666666666674</v>
      </c>
      <c r="X98" s="143">
        <f t="shared" si="52"/>
        <v>466.66666666666674</v>
      </c>
      <c r="Y98" s="143">
        <f t="shared" si="52"/>
        <v>466.66666666666674</v>
      </c>
      <c r="Z98" s="143">
        <f t="shared" si="52"/>
        <v>466.66666666666674</v>
      </c>
      <c r="AA98" s="143">
        <f t="shared" si="52"/>
        <v>466.66666666666674</v>
      </c>
      <c r="AB98" s="143">
        <f t="shared" si="52"/>
        <v>466.66666666666674</v>
      </c>
      <c r="AC98" s="143">
        <f t="shared" si="52"/>
        <v>466.66666666666674</v>
      </c>
      <c r="AD98" s="143">
        <f t="shared" si="52"/>
        <v>466.66666666666674</v>
      </c>
      <c r="AE98" s="143">
        <f t="shared" si="52"/>
        <v>466.66666666666674</v>
      </c>
      <c r="AF98" s="143">
        <f t="shared" si="52"/>
        <v>466.66666666666674</v>
      </c>
      <c r="AG98" s="143">
        <f t="shared" si="52"/>
        <v>466.66666666666674</v>
      </c>
      <c r="AH98" s="143">
        <f t="shared" si="52"/>
        <v>466.66666666666674</v>
      </c>
      <c r="AI98" s="143">
        <f t="shared" si="52"/>
        <v>466.66666666666674</v>
      </c>
      <c r="AJ98" s="143">
        <f t="shared" si="52"/>
        <v>466.66666666666674</v>
      </c>
      <c r="AK98" s="143">
        <f t="shared" si="52"/>
        <v>466.66666666666674</v>
      </c>
      <c r="AL98" s="143">
        <f t="shared" si="52"/>
        <v>466.66666666666674</v>
      </c>
      <c r="AM98" s="143">
        <f t="shared" si="52"/>
        <v>466.66666666666674</v>
      </c>
      <c r="AN98" s="143">
        <f t="shared" si="52"/>
        <v>466.66666666666674</v>
      </c>
      <c r="AO98" s="143">
        <f t="shared" si="52"/>
        <v>466.66666666666674</v>
      </c>
    </row>
    <row r="99" spans="3:41" x14ac:dyDescent="0.25">
      <c r="C99" s="28" t="str">
        <f t="shared" si="51"/>
        <v>Immobilizzazione 5</v>
      </c>
      <c r="D99" s="136" t="str">
        <f t="shared" si="51"/>
        <v>Ammortamento altre imm. immateriale</v>
      </c>
      <c r="E99" s="139">
        <v>7.0000000000000007E-2</v>
      </c>
      <c r="F99" s="143">
        <f t="shared" si="53"/>
        <v>0</v>
      </c>
      <c r="G99" s="143">
        <f t="shared" si="52"/>
        <v>0</v>
      </c>
      <c r="H99" s="143">
        <f t="shared" si="52"/>
        <v>0</v>
      </c>
      <c r="I99" s="143">
        <f t="shared" si="52"/>
        <v>0</v>
      </c>
      <c r="J99" s="143">
        <f t="shared" si="52"/>
        <v>0</v>
      </c>
      <c r="K99" s="143">
        <f t="shared" si="52"/>
        <v>0</v>
      </c>
      <c r="L99" s="143">
        <f t="shared" si="52"/>
        <v>0</v>
      </c>
      <c r="M99" s="143">
        <f t="shared" si="52"/>
        <v>0</v>
      </c>
      <c r="N99" s="143">
        <f t="shared" si="52"/>
        <v>0</v>
      </c>
      <c r="O99" s="143">
        <f t="shared" si="52"/>
        <v>0</v>
      </c>
      <c r="P99" s="143">
        <f t="shared" si="52"/>
        <v>0</v>
      </c>
      <c r="Q99" s="143">
        <f t="shared" si="52"/>
        <v>0</v>
      </c>
      <c r="R99" s="143">
        <f t="shared" si="52"/>
        <v>0</v>
      </c>
      <c r="S99" s="143">
        <f t="shared" si="52"/>
        <v>0</v>
      </c>
      <c r="T99" s="143">
        <f t="shared" si="52"/>
        <v>0</v>
      </c>
      <c r="U99" s="143">
        <f t="shared" si="52"/>
        <v>0</v>
      </c>
      <c r="V99" s="143">
        <f t="shared" si="52"/>
        <v>0</v>
      </c>
      <c r="W99" s="143">
        <f t="shared" si="52"/>
        <v>0</v>
      </c>
      <c r="X99" s="143">
        <f t="shared" si="52"/>
        <v>0</v>
      </c>
      <c r="Y99" s="143">
        <f t="shared" si="52"/>
        <v>0</v>
      </c>
      <c r="Z99" s="143">
        <f t="shared" si="52"/>
        <v>0</v>
      </c>
      <c r="AA99" s="143">
        <f t="shared" si="52"/>
        <v>0</v>
      </c>
      <c r="AB99" s="143">
        <f t="shared" si="52"/>
        <v>0</v>
      </c>
      <c r="AC99" s="143">
        <f t="shared" si="52"/>
        <v>0</v>
      </c>
      <c r="AD99" s="143">
        <f t="shared" si="52"/>
        <v>0</v>
      </c>
      <c r="AE99" s="143">
        <f t="shared" si="52"/>
        <v>0</v>
      </c>
      <c r="AF99" s="143">
        <f t="shared" si="52"/>
        <v>0</v>
      </c>
      <c r="AG99" s="143">
        <f t="shared" si="52"/>
        <v>0</v>
      </c>
      <c r="AH99" s="143">
        <f t="shared" si="52"/>
        <v>0</v>
      </c>
      <c r="AI99" s="143">
        <f t="shared" si="52"/>
        <v>0</v>
      </c>
      <c r="AJ99" s="143">
        <f t="shared" si="52"/>
        <v>0</v>
      </c>
      <c r="AK99" s="143">
        <f t="shared" si="52"/>
        <v>0</v>
      </c>
      <c r="AL99" s="143">
        <f t="shared" si="52"/>
        <v>0</v>
      </c>
      <c r="AM99" s="143">
        <f t="shared" si="52"/>
        <v>0</v>
      </c>
      <c r="AN99" s="143">
        <f t="shared" si="52"/>
        <v>0</v>
      </c>
      <c r="AO99" s="143">
        <f t="shared" si="52"/>
        <v>0</v>
      </c>
    </row>
    <row r="100" spans="3:41" x14ac:dyDescent="0.25">
      <c r="C100" s="28" t="str">
        <f t="shared" si="51"/>
        <v>Immobilizzazione 6</v>
      </c>
      <c r="D100" s="136" t="str">
        <f t="shared" si="51"/>
        <v>Ammortamento altre imm. immateriale</v>
      </c>
      <c r="E100" s="139">
        <v>7.0000000000000007E-2</v>
      </c>
      <c r="F100" s="143">
        <f t="shared" si="53"/>
        <v>0</v>
      </c>
      <c r="G100" s="143">
        <f t="shared" si="52"/>
        <v>0</v>
      </c>
      <c r="H100" s="143">
        <f t="shared" si="52"/>
        <v>0</v>
      </c>
      <c r="I100" s="143">
        <f t="shared" si="52"/>
        <v>0</v>
      </c>
      <c r="J100" s="143">
        <f t="shared" si="52"/>
        <v>0</v>
      </c>
      <c r="K100" s="143">
        <f t="shared" si="52"/>
        <v>0</v>
      </c>
      <c r="L100" s="143">
        <f t="shared" si="52"/>
        <v>0</v>
      </c>
      <c r="M100" s="143">
        <f t="shared" si="52"/>
        <v>0</v>
      </c>
      <c r="N100" s="143">
        <f t="shared" si="52"/>
        <v>0</v>
      </c>
      <c r="O100" s="143">
        <f t="shared" si="52"/>
        <v>0</v>
      </c>
      <c r="P100" s="143">
        <f t="shared" si="52"/>
        <v>0</v>
      </c>
      <c r="Q100" s="143">
        <f t="shared" si="52"/>
        <v>0</v>
      </c>
      <c r="R100" s="143">
        <f t="shared" si="52"/>
        <v>0</v>
      </c>
      <c r="S100" s="143">
        <f t="shared" si="52"/>
        <v>0</v>
      </c>
      <c r="T100" s="143">
        <f t="shared" si="52"/>
        <v>0</v>
      </c>
      <c r="U100" s="143">
        <f t="shared" si="52"/>
        <v>0</v>
      </c>
      <c r="V100" s="143">
        <f t="shared" si="52"/>
        <v>0</v>
      </c>
      <c r="W100" s="143">
        <f t="shared" si="52"/>
        <v>0</v>
      </c>
      <c r="X100" s="143">
        <f t="shared" si="52"/>
        <v>0</v>
      </c>
      <c r="Y100" s="143">
        <f t="shared" si="52"/>
        <v>0</v>
      </c>
      <c r="Z100" s="143">
        <f t="shared" si="52"/>
        <v>0</v>
      </c>
      <c r="AA100" s="143">
        <f t="shared" si="52"/>
        <v>0</v>
      </c>
      <c r="AB100" s="143">
        <f t="shared" si="52"/>
        <v>0</v>
      </c>
      <c r="AC100" s="143">
        <f t="shared" si="52"/>
        <v>0</v>
      </c>
      <c r="AD100" s="143">
        <f t="shared" si="52"/>
        <v>0</v>
      </c>
      <c r="AE100" s="143">
        <f t="shared" si="52"/>
        <v>0</v>
      </c>
      <c r="AF100" s="143">
        <f t="shared" si="52"/>
        <v>0</v>
      </c>
      <c r="AG100" s="143">
        <f t="shared" si="52"/>
        <v>0</v>
      </c>
      <c r="AH100" s="143">
        <f t="shared" si="52"/>
        <v>0</v>
      </c>
      <c r="AI100" s="143">
        <f t="shared" si="52"/>
        <v>0</v>
      </c>
      <c r="AJ100" s="143">
        <f t="shared" si="52"/>
        <v>0</v>
      </c>
      <c r="AK100" s="143">
        <f t="shared" si="52"/>
        <v>0</v>
      </c>
      <c r="AL100" s="143">
        <f t="shared" si="52"/>
        <v>0</v>
      </c>
      <c r="AM100" s="143">
        <f t="shared" si="52"/>
        <v>0</v>
      </c>
      <c r="AN100" s="143">
        <f t="shared" si="52"/>
        <v>0</v>
      </c>
      <c r="AO100" s="143">
        <f t="shared" si="52"/>
        <v>0</v>
      </c>
    </row>
    <row r="101" spans="3:41" x14ac:dyDescent="0.25">
      <c r="C101" s="28" t="str">
        <f t="shared" si="51"/>
        <v>Immobilizzazione 7</v>
      </c>
      <c r="D101" s="136" t="str">
        <f t="shared" si="51"/>
        <v>Ammortamento altre imm. immateriale</v>
      </c>
      <c r="E101" s="139">
        <v>7.0000000000000007E-2</v>
      </c>
      <c r="F101" s="143">
        <f t="shared" si="53"/>
        <v>0</v>
      </c>
      <c r="G101" s="143">
        <f t="shared" si="52"/>
        <v>0</v>
      </c>
      <c r="H101" s="143">
        <f t="shared" si="52"/>
        <v>0</v>
      </c>
      <c r="I101" s="143">
        <f t="shared" si="52"/>
        <v>0</v>
      </c>
      <c r="J101" s="143">
        <f t="shared" si="52"/>
        <v>0</v>
      </c>
      <c r="K101" s="143">
        <f t="shared" si="52"/>
        <v>0</v>
      </c>
      <c r="L101" s="143">
        <f t="shared" si="52"/>
        <v>0</v>
      </c>
      <c r="M101" s="143">
        <f t="shared" si="52"/>
        <v>0</v>
      </c>
      <c r="N101" s="143">
        <f t="shared" si="52"/>
        <v>0</v>
      </c>
      <c r="O101" s="143">
        <f t="shared" si="52"/>
        <v>0</v>
      </c>
      <c r="P101" s="143">
        <f t="shared" si="52"/>
        <v>0</v>
      </c>
      <c r="Q101" s="143">
        <f t="shared" si="52"/>
        <v>0</v>
      </c>
      <c r="R101" s="143">
        <f t="shared" si="52"/>
        <v>0</v>
      </c>
      <c r="S101" s="143">
        <f t="shared" si="52"/>
        <v>0</v>
      </c>
      <c r="T101" s="143">
        <f t="shared" si="52"/>
        <v>0</v>
      </c>
      <c r="U101" s="143">
        <f t="shared" si="52"/>
        <v>0</v>
      </c>
      <c r="V101" s="143">
        <f t="shared" si="52"/>
        <v>0</v>
      </c>
      <c r="W101" s="143">
        <f t="shared" si="52"/>
        <v>0</v>
      </c>
      <c r="X101" s="143">
        <f t="shared" si="52"/>
        <v>0</v>
      </c>
      <c r="Y101" s="143">
        <f t="shared" si="52"/>
        <v>0</v>
      </c>
      <c r="Z101" s="143">
        <f t="shared" si="52"/>
        <v>0</v>
      </c>
      <c r="AA101" s="143">
        <f t="shared" si="52"/>
        <v>0</v>
      </c>
      <c r="AB101" s="143">
        <f t="shared" si="52"/>
        <v>0</v>
      </c>
      <c r="AC101" s="143">
        <f t="shared" si="52"/>
        <v>0</v>
      </c>
      <c r="AD101" s="143">
        <f t="shared" si="52"/>
        <v>0</v>
      </c>
      <c r="AE101" s="143">
        <f t="shared" si="52"/>
        <v>0</v>
      </c>
      <c r="AF101" s="143">
        <f t="shared" si="52"/>
        <v>0</v>
      </c>
      <c r="AG101" s="143">
        <f t="shared" si="52"/>
        <v>0</v>
      </c>
      <c r="AH101" s="143">
        <f t="shared" si="52"/>
        <v>0</v>
      </c>
      <c r="AI101" s="143">
        <f t="shared" si="52"/>
        <v>0</v>
      </c>
      <c r="AJ101" s="143">
        <f t="shared" si="52"/>
        <v>0</v>
      </c>
      <c r="AK101" s="143">
        <f t="shared" si="52"/>
        <v>0</v>
      </c>
      <c r="AL101" s="143">
        <f t="shared" si="52"/>
        <v>0</v>
      </c>
      <c r="AM101" s="143">
        <f t="shared" si="52"/>
        <v>0</v>
      </c>
      <c r="AN101" s="143">
        <f t="shared" si="52"/>
        <v>0</v>
      </c>
      <c r="AO101" s="143">
        <f t="shared" si="52"/>
        <v>0</v>
      </c>
    </row>
    <row r="102" spans="3:41" x14ac:dyDescent="0.25">
      <c r="C102" s="28" t="str">
        <f t="shared" si="51"/>
        <v>Immobilizzazione 8</v>
      </c>
      <c r="D102" s="136" t="str">
        <f t="shared" si="51"/>
        <v>Ammortamento altre imm. immateriale</v>
      </c>
      <c r="E102" s="139">
        <v>7.0000000000000007E-2</v>
      </c>
      <c r="F102" s="143">
        <f t="shared" si="53"/>
        <v>0</v>
      </c>
      <c r="G102" s="143">
        <f t="shared" si="52"/>
        <v>0</v>
      </c>
      <c r="H102" s="143">
        <f t="shared" si="52"/>
        <v>0</v>
      </c>
      <c r="I102" s="143">
        <f t="shared" si="52"/>
        <v>0</v>
      </c>
      <c r="J102" s="143">
        <f t="shared" si="52"/>
        <v>0</v>
      </c>
      <c r="K102" s="143">
        <f t="shared" si="52"/>
        <v>0</v>
      </c>
      <c r="L102" s="143">
        <f t="shared" si="52"/>
        <v>0</v>
      </c>
      <c r="M102" s="143">
        <f t="shared" si="52"/>
        <v>0</v>
      </c>
      <c r="N102" s="143">
        <f t="shared" si="52"/>
        <v>0</v>
      </c>
      <c r="O102" s="143">
        <f t="shared" si="52"/>
        <v>0</v>
      </c>
      <c r="P102" s="143">
        <f t="shared" si="52"/>
        <v>0</v>
      </c>
      <c r="Q102" s="143">
        <f t="shared" si="52"/>
        <v>0</v>
      </c>
      <c r="R102" s="143">
        <f t="shared" si="52"/>
        <v>0</v>
      </c>
      <c r="S102" s="143">
        <f t="shared" si="52"/>
        <v>0</v>
      </c>
      <c r="T102" s="143">
        <f t="shared" si="52"/>
        <v>0</v>
      </c>
      <c r="U102" s="143">
        <f t="shared" si="52"/>
        <v>0</v>
      </c>
      <c r="V102" s="143">
        <f t="shared" si="52"/>
        <v>0</v>
      </c>
      <c r="W102" s="143">
        <f t="shared" si="52"/>
        <v>0</v>
      </c>
      <c r="X102" s="143">
        <f t="shared" si="52"/>
        <v>0</v>
      </c>
      <c r="Y102" s="143">
        <f t="shared" si="52"/>
        <v>0</v>
      </c>
      <c r="Z102" s="143">
        <f t="shared" si="52"/>
        <v>0</v>
      </c>
      <c r="AA102" s="143">
        <f t="shared" si="52"/>
        <v>0</v>
      </c>
      <c r="AB102" s="143">
        <f t="shared" si="52"/>
        <v>0</v>
      </c>
      <c r="AC102" s="143">
        <f t="shared" si="52"/>
        <v>0</v>
      </c>
      <c r="AD102" s="143">
        <f t="shared" si="52"/>
        <v>0</v>
      </c>
      <c r="AE102" s="143">
        <f t="shared" si="52"/>
        <v>0</v>
      </c>
      <c r="AF102" s="143">
        <f t="shared" ref="G102:AO109" si="54">+($E11*$E102)/12</f>
        <v>0</v>
      </c>
      <c r="AG102" s="143">
        <f t="shared" si="54"/>
        <v>0</v>
      </c>
      <c r="AH102" s="143">
        <f t="shared" si="54"/>
        <v>0</v>
      </c>
      <c r="AI102" s="143">
        <f t="shared" si="54"/>
        <v>0</v>
      </c>
      <c r="AJ102" s="143">
        <f t="shared" si="54"/>
        <v>0</v>
      </c>
      <c r="AK102" s="143">
        <f t="shared" si="54"/>
        <v>0</v>
      </c>
      <c r="AL102" s="143">
        <f t="shared" si="54"/>
        <v>0</v>
      </c>
      <c r="AM102" s="143">
        <f t="shared" si="54"/>
        <v>0</v>
      </c>
      <c r="AN102" s="143">
        <f t="shared" si="54"/>
        <v>0</v>
      </c>
      <c r="AO102" s="143">
        <f t="shared" si="54"/>
        <v>0</v>
      </c>
    </row>
    <row r="103" spans="3:41" x14ac:dyDescent="0.25">
      <c r="C103" s="28" t="str">
        <f t="shared" si="51"/>
        <v>Immobilizzazione 9</v>
      </c>
      <c r="D103" s="136" t="str">
        <f t="shared" si="51"/>
        <v>Ammortamento altre imm. immateriale</v>
      </c>
      <c r="E103" s="139">
        <v>7.0000000000000007E-2</v>
      </c>
      <c r="F103" s="143">
        <f t="shared" si="53"/>
        <v>0</v>
      </c>
      <c r="G103" s="143">
        <f t="shared" si="54"/>
        <v>0</v>
      </c>
      <c r="H103" s="143">
        <f t="shared" si="54"/>
        <v>0</v>
      </c>
      <c r="I103" s="143">
        <f t="shared" si="54"/>
        <v>0</v>
      </c>
      <c r="J103" s="143">
        <f t="shared" si="54"/>
        <v>0</v>
      </c>
      <c r="K103" s="143">
        <f t="shared" si="54"/>
        <v>0</v>
      </c>
      <c r="L103" s="143">
        <f t="shared" si="54"/>
        <v>0</v>
      </c>
      <c r="M103" s="143">
        <f t="shared" si="54"/>
        <v>0</v>
      </c>
      <c r="N103" s="143">
        <f t="shared" si="54"/>
        <v>0</v>
      </c>
      <c r="O103" s="143">
        <f t="shared" si="54"/>
        <v>0</v>
      </c>
      <c r="P103" s="143">
        <f t="shared" si="54"/>
        <v>0</v>
      </c>
      <c r="Q103" s="143">
        <f t="shared" si="54"/>
        <v>0</v>
      </c>
      <c r="R103" s="143">
        <f t="shared" si="54"/>
        <v>0</v>
      </c>
      <c r="S103" s="143">
        <f t="shared" si="54"/>
        <v>0</v>
      </c>
      <c r="T103" s="143">
        <f t="shared" si="54"/>
        <v>0</v>
      </c>
      <c r="U103" s="143">
        <f t="shared" si="54"/>
        <v>0</v>
      </c>
      <c r="V103" s="143">
        <f t="shared" si="54"/>
        <v>0</v>
      </c>
      <c r="W103" s="143">
        <f t="shared" si="54"/>
        <v>0</v>
      </c>
      <c r="X103" s="143">
        <f t="shared" si="54"/>
        <v>0</v>
      </c>
      <c r="Y103" s="143">
        <f t="shared" si="54"/>
        <v>0</v>
      </c>
      <c r="Z103" s="143">
        <f t="shared" si="54"/>
        <v>0</v>
      </c>
      <c r="AA103" s="143">
        <f t="shared" si="54"/>
        <v>0</v>
      </c>
      <c r="AB103" s="143">
        <f t="shared" si="54"/>
        <v>0</v>
      </c>
      <c r="AC103" s="143">
        <f t="shared" si="54"/>
        <v>0</v>
      </c>
      <c r="AD103" s="143">
        <f t="shared" si="54"/>
        <v>0</v>
      </c>
      <c r="AE103" s="143">
        <f t="shared" si="54"/>
        <v>0</v>
      </c>
      <c r="AF103" s="143">
        <f t="shared" si="54"/>
        <v>0</v>
      </c>
      <c r="AG103" s="143">
        <f t="shared" si="54"/>
        <v>0</v>
      </c>
      <c r="AH103" s="143">
        <f t="shared" si="54"/>
        <v>0</v>
      </c>
      <c r="AI103" s="143">
        <f t="shared" si="54"/>
        <v>0</v>
      </c>
      <c r="AJ103" s="143">
        <f t="shared" si="54"/>
        <v>0</v>
      </c>
      <c r="AK103" s="143">
        <f t="shared" si="54"/>
        <v>0</v>
      </c>
      <c r="AL103" s="143">
        <f t="shared" si="54"/>
        <v>0</v>
      </c>
      <c r="AM103" s="143">
        <f t="shared" si="54"/>
        <v>0</v>
      </c>
      <c r="AN103" s="143">
        <f t="shared" si="54"/>
        <v>0</v>
      </c>
      <c r="AO103" s="143">
        <f t="shared" si="54"/>
        <v>0</v>
      </c>
    </row>
    <row r="104" spans="3:41" x14ac:dyDescent="0.25">
      <c r="C104" s="28" t="str">
        <f t="shared" si="51"/>
        <v>Immobilizzazione 10</v>
      </c>
      <c r="D104" s="136" t="str">
        <f t="shared" si="51"/>
        <v>Ammortamento altre imm. immateriale</v>
      </c>
      <c r="E104" s="139">
        <v>7.0000000000000007E-2</v>
      </c>
      <c r="F104" s="143">
        <f t="shared" si="53"/>
        <v>0</v>
      </c>
      <c r="G104" s="143">
        <f t="shared" si="54"/>
        <v>0</v>
      </c>
      <c r="H104" s="143">
        <f t="shared" si="54"/>
        <v>0</v>
      </c>
      <c r="I104" s="143">
        <f t="shared" si="54"/>
        <v>0</v>
      </c>
      <c r="J104" s="143">
        <f t="shared" si="54"/>
        <v>0</v>
      </c>
      <c r="K104" s="143">
        <f t="shared" si="54"/>
        <v>0</v>
      </c>
      <c r="L104" s="143">
        <f t="shared" si="54"/>
        <v>0</v>
      </c>
      <c r="M104" s="143">
        <f t="shared" si="54"/>
        <v>0</v>
      </c>
      <c r="N104" s="143">
        <f t="shared" si="54"/>
        <v>0</v>
      </c>
      <c r="O104" s="143">
        <f t="shared" si="54"/>
        <v>0</v>
      </c>
      <c r="P104" s="143">
        <f t="shared" si="54"/>
        <v>0</v>
      </c>
      <c r="Q104" s="143">
        <f t="shared" si="54"/>
        <v>0</v>
      </c>
      <c r="R104" s="143">
        <f t="shared" si="54"/>
        <v>0</v>
      </c>
      <c r="S104" s="143">
        <f t="shared" si="54"/>
        <v>0</v>
      </c>
      <c r="T104" s="143">
        <f t="shared" si="54"/>
        <v>0</v>
      </c>
      <c r="U104" s="143">
        <f t="shared" si="54"/>
        <v>0</v>
      </c>
      <c r="V104" s="143">
        <f t="shared" si="54"/>
        <v>0</v>
      </c>
      <c r="W104" s="143">
        <f t="shared" si="54"/>
        <v>0</v>
      </c>
      <c r="X104" s="143">
        <f t="shared" si="54"/>
        <v>0</v>
      </c>
      <c r="Y104" s="143">
        <f t="shared" si="54"/>
        <v>0</v>
      </c>
      <c r="Z104" s="143">
        <f t="shared" si="54"/>
        <v>0</v>
      </c>
      <c r="AA104" s="143">
        <f t="shared" si="54"/>
        <v>0</v>
      </c>
      <c r="AB104" s="143">
        <f t="shared" si="54"/>
        <v>0</v>
      </c>
      <c r="AC104" s="143">
        <f t="shared" si="54"/>
        <v>0</v>
      </c>
      <c r="AD104" s="143">
        <f t="shared" si="54"/>
        <v>0</v>
      </c>
      <c r="AE104" s="143">
        <f t="shared" si="54"/>
        <v>0</v>
      </c>
      <c r="AF104" s="143">
        <f t="shared" si="54"/>
        <v>0</v>
      </c>
      <c r="AG104" s="143">
        <f t="shared" si="54"/>
        <v>0</v>
      </c>
      <c r="AH104" s="143">
        <f t="shared" si="54"/>
        <v>0</v>
      </c>
      <c r="AI104" s="143">
        <f t="shared" si="54"/>
        <v>0</v>
      </c>
      <c r="AJ104" s="143">
        <f t="shared" si="54"/>
        <v>0</v>
      </c>
      <c r="AK104" s="143">
        <f t="shared" si="54"/>
        <v>0</v>
      </c>
      <c r="AL104" s="143">
        <f t="shared" si="54"/>
        <v>0</v>
      </c>
      <c r="AM104" s="143">
        <f t="shared" si="54"/>
        <v>0</v>
      </c>
      <c r="AN104" s="143">
        <f t="shared" si="54"/>
        <v>0</v>
      </c>
      <c r="AO104" s="143">
        <f t="shared" si="54"/>
        <v>0</v>
      </c>
    </row>
    <row r="105" spans="3:41" x14ac:dyDescent="0.25">
      <c r="C105" s="28" t="str">
        <f t="shared" si="51"/>
        <v>Immobilizzazione 11</v>
      </c>
      <c r="D105" s="136" t="str">
        <f t="shared" si="51"/>
        <v>Ammortamento altre imm. immateriale</v>
      </c>
      <c r="E105" s="139">
        <v>7.0000000000000007E-2</v>
      </c>
      <c r="F105" s="143">
        <f t="shared" si="53"/>
        <v>0</v>
      </c>
      <c r="G105" s="143">
        <f t="shared" si="54"/>
        <v>0</v>
      </c>
      <c r="H105" s="143">
        <f t="shared" si="54"/>
        <v>0</v>
      </c>
      <c r="I105" s="143">
        <f t="shared" si="54"/>
        <v>0</v>
      </c>
      <c r="J105" s="143">
        <f t="shared" si="54"/>
        <v>0</v>
      </c>
      <c r="K105" s="143">
        <f t="shared" si="54"/>
        <v>0</v>
      </c>
      <c r="L105" s="143">
        <f t="shared" si="54"/>
        <v>0</v>
      </c>
      <c r="M105" s="143">
        <f t="shared" si="54"/>
        <v>0</v>
      </c>
      <c r="N105" s="143">
        <f t="shared" si="54"/>
        <v>0</v>
      </c>
      <c r="O105" s="143">
        <f t="shared" si="54"/>
        <v>0</v>
      </c>
      <c r="P105" s="143">
        <f t="shared" si="54"/>
        <v>0</v>
      </c>
      <c r="Q105" s="143">
        <f t="shared" si="54"/>
        <v>0</v>
      </c>
      <c r="R105" s="143">
        <f t="shared" si="54"/>
        <v>0</v>
      </c>
      <c r="S105" s="143">
        <f t="shared" si="54"/>
        <v>0</v>
      </c>
      <c r="T105" s="143">
        <f t="shared" si="54"/>
        <v>0</v>
      </c>
      <c r="U105" s="143">
        <f t="shared" si="54"/>
        <v>0</v>
      </c>
      <c r="V105" s="143">
        <f t="shared" si="54"/>
        <v>0</v>
      </c>
      <c r="W105" s="143">
        <f t="shared" si="54"/>
        <v>0</v>
      </c>
      <c r="X105" s="143">
        <f t="shared" si="54"/>
        <v>0</v>
      </c>
      <c r="Y105" s="143">
        <f t="shared" si="54"/>
        <v>0</v>
      </c>
      <c r="Z105" s="143">
        <f t="shared" si="54"/>
        <v>0</v>
      </c>
      <c r="AA105" s="143">
        <f t="shared" si="54"/>
        <v>0</v>
      </c>
      <c r="AB105" s="143">
        <f t="shared" si="54"/>
        <v>0</v>
      </c>
      <c r="AC105" s="143">
        <f t="shared" si="54"/>
        <v>0</v>
      </c>
      <c r="AD105" s="143">
        <f t="shared" si="54"/>
        <v>0</v>
      </c>
      <c r="AE105" s="143">
        <f t="shared" si="54"/>
        <v>0</v>
      </c>
      <c r="AF105" s="143">
        <f t="shared" si="54"/>
        <v>0</v>
      </c>
      <c r="AG105" s="143">
        <f t="shared" si="54"/>
        <v>0</v>
      </c>
      <c r="AH105" s="143">
        <f t="shared" si="54"/>
        <v>0</v>
      </c>
      <c r="AI105" s="143">
        <f t="shared" si="54"/>
        <v>0</v>
      </c>
      <c r="AJ105" s="143">
        <f t="shared" si="54"/>
        <v>0</v>
      </c>
      <c r="AK105" s="143">
        <f t="shared" si="54"/>
        <v>0</v>
      </c>
      <c r="AL105" s="143">
        <f t="shared" si="54"/>
        <v>0</v>
      </c>
      <c r="AM105" s="143">
        <f t="shared" si="54"/>
        <v>0</v>
      </c>
      <c r="AN105" s="143">
        <f t="shared" si="54"/>
        <v>0</v>
      </c>
      <c r="AO105" s="143">
        <f t="shared" si="54"/>
        <v>0</v>
      </c>
    </row>
    <row r="106" spans="3:41" x14ac:dyDescent="0.25">
      <c r="C106" s="28" t="str">
        <f t="shared" si="51"/>
        <v>Immobilizzazione 12</v>
      </c>
      <c r="D106" s="136" t="str">
        <f t="shared" si="51"/>
        <v>Ammortamento altre imm. immateriale</v>
      </c>
      <c r="E106" s="139">
        <v>7.0000000000000007E-2</v>
      </c>
      <c r="F106" s="143">
        <f t="shared" si="53"/>
        <v>0</v>
      </c>
      <c r="G106" s="143">
        <f t="shared" si="54"/>
        <v>0</v>
      </c>
      <c r="H106" s="143">
        <f t="shared" si="54"/>
        <v>0</v>
      </c>
      <c r="I106" s="143">
        <f t="shared" si="54"/>
        <v>0</v>
      </c>
      <c r="J106" s="143">
        <f t="shared" si="54"/>
        <v>0</v>
      </c>
      <c r="K106" s="143">
        <f t="shared" si="54"/>
        <v>0</v>
      </c>
      <c r="L106" s="143">
        <f t="shared" si="54"/>
        <v>0</v>
      </c>
      <c r="M106" s="143">
        <f t="shared" si="54"/>
        <v>0</v>
      </c>
      <c r="N106" s="143">
        <f t="shared" si="54"/>
        <v>0</v>
      </c>
      <c r="O106" s="143">
        <f t="shared" si="54"/>
        <v>0</v>
      </c>
      <c r="P106" s="143">
        <f t="shared" si="54"/>
        <v>0</v>
      </c>
      <c r="Q106" s="143">
        <f t="shared" si="54"/>
        <v>0</v>
      </c>
      <c r="R106" s="143">
        <f t="shared" si="54"/>
        <v>0</v>
      </c>
      <c r="S106" s="143">
        <f t="shared" si="54"/>
        <v>0</v>
      </c>
      <c r="T106" s="143">
        <f t="shared" si="54"/>
        <v>0</v>
      </c>
      <c r="U106" s="143">
        <f t="shared" si="54"/>
        <v>0</v>
      </c>
      <c r="V106" s="143">
        <f t="shared" si="54"/>
        <v>0</v>
      </c>
      <c r="W106" s="143">
        <f t="shared" si="54"/>
        <v>0</v>
      </c>
      <c r="X106" s="143">
        <f t="shared" si="54"/>
        <v>0</v>
      </c>
      <c r="Y106" s="143">
        <f t="shared" si="54"/>
        <v>0</v>
      </c>
      <c r="Z106" s="143">
        <f t="shared" si="54"/>
        <v>0</v>
      </c>
      <c r="AA106" s="143">
        <f t="shared" si="54"/>
        <v>0</v>
      </c>
      <c r="AB106" s="143">
        <f t="shared" si="54"/>
        <v>0</v>
      </c>
      <c r="AC106" s="143">
        <f t="shared" si="54"/>
        <v>0</v>
      </c>
      <c r="AD106" s="143">
        <f t="shared" si="54"/>
        <v>0</v>
      </c>
      <c r="AE106" s="143">
        <f t="shared" si="54"/>
        <v>0</v>
      </c>
      <c r="AF106" s="143">
        <f t="shared" si="54"/>
        <v>0</v>
      </c>
      <c r="AG106" s="143">
        <f t="shared" si="54"/>
        <v>0</v>
      </c>
      <c r="AH106" s="143">
        <f t="shared" si="54"/>
        <v>0</v>
      </c>
      <c r="AI106" s="143">
        <f t="shared" si="54"/>
        <v>0</v>
      </c>
      <c r="AJ106" s="143">
        <f t="shared" si="54"/>
        <v>0</v>
      </c>
      <c r="AK106" s="143">
        <f t="shared" si="54"/>
        <v>0</v>
      </c>
      <c r="AL106" s="143">
        <f t="shared" si="54"/>
        <v>0</v>
      </c>
      <c r="AM106" s="143">
        <f t="shared" si="54"/>
        <v>0</v>
      </c>
      <c r="AN106" s="143">
        <f t="shared" si="54"/>
        <v>0</v>
      </c>
      <c r="AO106" s="143">
        <f t="shared" si="54"/>
        <v>0</v>
      </c>
    </row>
    <row r="107" spans="3:41" x14ac:dyDescent="0.25">
      <c r="C107" s="28" t="str">
        <f t="shared" si="51"/>
        <v>Immobilizzazione 13</v>
      </c>
      <c r="D107" s="136" t="str">
        <f t="shared" si="51"/>
        <v>Ammortamento altre imm. immateriale</v>
      </c>
      <c r="E107" s="139">
        <v>7.0000000000000007E-2</v>
      </c>
      <c r="F107" s="143">
        <f t="shared" si="53"/>
        <v>0</v>
      </c>
      <c r="G107" s="143">
        <f t="shared" si="54"/>
        <v>0</v>
      </c>
      <c r="H107" s="143">
        <f t="shared" si="54"/>
        <v>0</v>
      </c>
      <c r="I107" s="143">
        <f t="shared" si="54"/>
        <v>0</v>
      </c>
      <c r="J107" s="143">
        <f t="shared" si="54"/>
        <v>0</v>
      </c>
      <c r="K107" s="143">
        <f t="shared" si="54"/>
        <v>0</v>
      </c>
      <c r="L107" s="143">
        <f t="shared" si="54"/>
        <v>0</v>
      </c>
      <c r="M107" s="143">
        <f t="shared" si="54"/>
        <v>0</v>
      </c>
      <c r="N107" s="143">
        <f t="shared" si="54"/>
        <v>0</v>
      </c>
      <c r="O107" s="143">
        <f t="shared" si="54"/>
        <v>0</v>
      </c>
      <c r="P107" s="143">
        <f t="shared" si="54"/>
        <v>0</v>
      </c>
      <c r="Q107" s="143">
        <f t="shared" si="54"/>
        <v>0</v>
      </c>
      <c r="R107" s="143">
        <f t="shared" si="54"/>
        <v>0</v>
      </c>
      <c r="S107" s="143">
        <f t="shared" si="54"/>
        <v>0</v>
      </c>
      <c r="T107" s="143">
        <f t="shared" si="54"/>
        <v>0</v>
      </c>
      <c r="U107" s="143">
        <f t="shared" si="54"/>
        <v>0</v>
      </c>
      <c r="V107" s="143">
        <f t="shared" si="54"/>
        <v>0</v>
      </c>
      <c r="W107" s="143">
        <f t="shared" si="54"/>
        <v>0</v>
      </c>
      <c r="X107" s="143">
        <f t="shared" si="54"/>
        <v>0</v>
      </c>
      <c r="Y107" s="143">
        <f t="shared" si="54"/>
        <v>0</v>
      </c>
      <c r="Z107" s="143">
        <f t="shared" si="54"/>
        <v>0</v>
      </c>
      <c r="AA107" s="143">
        <f t="shared" si="54"/>
        <v>0</v>
      </c>
      <c r="AB107" s="143">
        <f t="shared" si="54"/>
        <v>0</v>
      </c>
      <c r="AC107" s="143">
        <f t="shared" si="54"/>
        <v>0</v>
      </c>
      <c r="AD107" s="143">
        <f t="shared" si="54"/>
        <v>0</v>
      </c>
      <c r="AE107" s="143">
        <f t="shared" si="54"/>
        <v>0</v>
      </c>
      <c r="AF107" s="143">
        <f t="shared" si="54"/>
        <v>0</v>
      </c>
      <c r="AG107" s="143">
        <f t="shared" si="54"/>
        <v>0</v>
      </c>
      <c r="AH107" s="143">
        <f t="shared" si="54"/>
        <v>0</v>
      </c>
      <c r="AI107" s="143">
        <f t="shared" si="54"/>
        <v>0</v>
      </c>
      <c r="AJ107" s="143">
        <f t="shared" si="54"/>
        <v>0</v>
      </c>
      <c r="AK107" s="143">
        <f t="shared" si="54"/>
        <v>0</v>
      </c>
      <c r="AL107" s="143">
        <f t="shared" si="54"/>
        <v>0</v>
      </c>
      <c r="AM107" s="143">
        <f t="shared" si="54"/>
        <v>0</v>
      </c>
      <c r="AN107" s="143">
        <f t="shared" si="54"/>
        <v>0</v>
      </c>
      <c r="AO107" s="143">
        <f t="shared" si="54"/>
        <v>0</v>
      </c>
    </row>
    <row r="108" spans="3:41" x14ac:dyDescent="0.25">
      <c r="C108" s="28" t="str">
        <f t="shared" si="51"/>
        <v>Immobilizzazione 14</v>
      </c>
      <c r="D108" s="136" t="str">
        <f t="shared" si="51"/>
        <v>Ammortamento altre imm. immateriale</v>
      </c>
      <c r="E108" s="139">
        <v>7.0000000000000007E-2</v>
      </c>
      <c r="F108" s="143">
        <f t="shared" si="53"/>
        <v>0</v>
      </c>
      <c r="G108" s="143">
        <f t="shared" si="54"/>
        <v>0</v>
      </c>
      <c r="H108" s="143">
        <f t="shared" si="54"/>
        <v>0</v>
      </c>
      <c r="I108" s="143">
        <f t="shared" si="54"/>
        <v>0</v>
      </c>
      <c r="J108" s="143">
        <f t="shared" si="54"/>
        <v>0</v>
      </c>
      <c r="K108" s="143">
        <f t="shared" si="54"/>
        <v>0</v>
      </c>
      <c r="L108" s="143">
        <f t="shared" si="54"/>
        <v>0</v>
      </c>
      <c r="M108" s="143">
        <f t="shared" si="54"/>
        <v>0</v>
      </c>
      <c r="N108" s="143">
        <f t="shared" si="54"/>
        <v>0</v>
      </c>
      <c r="O108" s="143">
        <f t="shared" si="54"/>
        <v>0</v>
      </c>
      <c r="P108" s="143">
        <f t="shared" si="54"/>
        <v>0</v>
      </c>
      <c r="Q108" s="143">
        <f t="shared" si="54"/>
        <v>0</v>
      </c>
      <c r="R108" s="143">
        <f t="shared" si="54"/>
        <v>0</v>
      </c>
      <c r="S108" s="143">
        <f t="shared" si="54"/>
        <v>0</v>
      </c>
      <c r="T108" s="143">
        <f t="shared" si="54"/>
        <v>0</v>
      </c>
      <c r="U108" s="143">
        <f t="shared" si="54"/>
        <v>0</v>
      </c>
      <c r="V108" s="143">
        <f t="shared" si="54"/>
        <v>0</v>
      </c>
      <c r="W108" s="143">
        <f t="shared" si="54"/>
        <v>0</v>
      </c>
      <c r="X108" s="143">
        <f t="shared" si="54"/>
        <v>0</v>
      </c>
      <c r="Y108" s="143">
        <f t="shared" si="54"/>
        <v>0</v>
      </c>
      <c r="Z108" s="143">
        <f t="shared" si="54"/>
        <v>0</v>
      </c>
      <c r="AA108" s="143">
        <f t="shared" si="54"/>
        <v>0</v>
      </c>
      <c r="AB108" s="143">
        <f t="shared" si="54"/>
        <v>0</v>
      </c>
      <c r="AC108" s="143">
        <f t="shared" si="54"/>
        <v>0</v>
      </c>
      <c r="AD108" s="143">
        <f t="shared" si="54"/>
        <v>0</v>
      </c>
      <c r="AE108" s="143">
        <f t="shared" si="54"/>
        <v>0</v>
      </c>
      <c r="AF108" s="143">
        <f t="shared" si="54"/>
        <v>0</v>
      </c>
      <c r="AG108" s="143">
        <f t="shared" si="54"/>
        <v>0</v>
      </c>
      <c r="AH108" s="143">
        <f t="shared" si="54"/>
        <v>0</v>
      </c>
      <c r="AI108" s="143">
        <f t="shared" si="54"/>
        <v>0</v>
      </c>
      <c r="AJ108" s="143">
        <f t="shared" si="54"/>
        <v>0</v>
      </c>
      <c r="AK108" s="143">
        <f t="shared" si="54"/>
        <v>0</v>
      </c>
      <c r="AL108" s="143">
        <f t="shared" si="54"/>
        <v>0</v>
      </c>
      <c r="AM108" s="143">
        <f t="shared" si="54"/>
        <v>0</v>
      </c>
      <c r="AN108" s="143">
        <f t="shared" si="54"/>
        <v>0</v>
      </c>
      <c r="AO108" s="143">
        <f t="shared" si="54"/>
        <v>0</v>
      </c>
    </row>
    <row r="109" spans="3:41" x14ac:dyDescent="0.25">
      <c r="C109" s="28" t="str">
        <f t="shared" si="51"/>
        <v>Immobilizzazione 15</v>
      </c>
      <c r="D109" s="136" t="str">
        <f t="shared" si="51"/>
        <v>Ammortamento altre imm. immateriale</v>
      </c>
      <c r="E109" s="139">
        <v>7.0000000000000007E-2</v>
      </c>
      <c r="F109" s="143">
        <f t="shared" si="53"/>
        <v>0</v>
      </c>
      <c r="G109" s="143">
        <f t="shared" si="54"/>
        <v>0</v>
      </c>
      <c r="H109" s="143">
        <f t="shared" si="54"/>
        <v>0</v>
      </c>
      <c r="I109" s="143">
        <f t="shared" si="54"/>
        <v>0</v>
      </c>
      <c r="J109" s="143">
        <f t="shared" si="54"/>
        <v>0</v>
      </c>
      <c r="K109" s="143">
        <f t="shared" si="54"/>
        <v>0</v>
      </c>
      <c r="L109" s="143">
        <f t="shared" si="54"/>
        <v>0</v>
      </c>
      <c r="M109" s="143">
        <f t="shared" si="54"/>
        <v>0</v>
      </c>
      <c r="N109" s="143">
        <f t="shared" si="54"/>
        <v>0</v>
      </c>
      <c r="O109" s="143">
        <f t="shared" si="54"/>
        <v>0</v>
      </c>
      <c r="P109" s="143">
        <f t="shared" si="54"/>
        <v>0</v>
      </c>
      <c r="Q109" s="143">
        <f t="shared" si="54"/>
        <v>0</v>
      </c>
      <c r="R109" s="143">
        <f t="shared" si="54"/>
        <v>0</v>
      </c>
      <c r="S109" s="143">
        <f t="shared" si="54"/>
        <v>0</v>
      </c>
      <c r="T109" s="143">
        <f t="shared" si="54"/>
        <v>0</v>
      </c>
      <c r="U109" s="143">
        <f t="shared" si="54"/>
        <v>0</v>
      </c>
      <c r="V109" s="143">
        <f t="shared" si="54"/>
        <v>0</v>
      </c>
      <c r="W109" s="143">
        <f t="shared" si="54"/>
        <v>0</v>
      </c>
      <c r="X109" s="143">
        <f t="shared" si="54"/>
        <v>0</v>
      </c>
      <c r="Y109" s="143">
        <f t="shared" si="54"/>
        <v>0</v>
      </c>
      <c r="Z109" s="143">
        <f t="shared" si="54"/>
        <v>0</v>
      </c>
      <c r="AA109" s="143">
        <f t="shared" si="54"/>
        <v>0</v>
      </c>
      <c r="AB109" s="143">
        <f t="shared" si="54"/>
        <v>0</v>
      </c>
      <c r="AC109" s="143">
        <f t="shared" si="54"/>
        <v>0</v>
      </c>
      <c r="AD109" s="143">
        <f t="shared" si="54"/>
        <v>0</v>
      </c>
      <c r="AE109" s="143">
        <f t="shared" si="54"/>
        <v>0</v>
      </c>
      <c r="AF109" s="143">
        <f t="shared" si="54"/>
        <v>0</v>
      </c>
      <c r="AG109" s="143">
        <f t="shared" si="54"/>
        <v>0</v>
      </c>
      <c r="AH109" s="143">
        <f t="shared" si="54"/>
        <v>0</v>
      </c>
      <c r="AI109" s="143">
        <f t="shared" si="54"/>
        <v>0</v>
      </c>
      <c r="AJ109" s="143">
        <f t="shared" si="54"/>
        <v>0</v>
      </c>
      <c r="AK109" s="143">
        <f t="shared" si="54"/>
        <v>0</v>
      </c>
      <c r="AL109" s="143">
        <f t="shared" si="54"/>
        <v>0</v>
      </c>
      <c r="AM109" s="143">
        <f t="shared" si="54"/>
        <v>0</v>
      </c>
      <c r="AN109" s="143">
        <f t="shared" si="54"/>
        <v>0</v>
      </c>
      <c r="AO109" s="143">
        <f t="shared" si="54"/>
        <v>0</v>
      </c>
    </row>
    <row r="110" spans="3:41" s="27" customFormat="1" x14ac:dyDescent="0.25">
      <c r="C110" s="27" t="s">
        <v>253</v>
      </c>
      <c r="F110" s="143">
        <f>+SUM(F95:F109)</f>
        <v>1708.3333333333335</v>
      </c>
      <c r="G110" s="143">
        <f t="shared" ref="G110" si="55">+SUM(G95:G109)</f>
        <v>1708.3333333333335</v>
      </c>
      <c r="H110" s="143">
        <f t="shared" ref="H110" si="56">+SUM(H95:H109)</f>
        <v>1708.3333333333335</v>
      </c>
      <c r="I110" s="143">
        <f t="shared" ref="I110" si="57">+SUM(I95:I109)</f>
        <v>1708.3333333333335</v>
      </c>
      <c r="J110" s="143">
        <f t="shared" ref="J110" si="58">+SUM(J95:J109)</f>
        <v>1708.3333333333335</v>
      </c>
      <c r="K110" s="143">
        <f t="shared" ref="K110" si="59">+SUM(K95:K109)</f>
        <v>1708.3333333333335</v>
      </c>
      <c r="L110" s="143">
        <f t="shared" ref="L110" si="60">+SUM(L95:L109)</f>
        <v>1708.3333333333335</v>
      </c>
      <c r="M110" s="143">
        <f t="shared" ref="M110" si="61">+SUM(M95:M109)</f>
        <v>1708.3333333333335</v>
      </c>
      <c r="N110" s="143">
        <f t="shared" ref="N110" si="62">+SUM(N95:N109)</f>
        <v>1708.3333333333335</v>
      </c>
      <c r="O110" s="143">
        <f t="shared" ref="O110" si="63">+SUM(O95:O109)</f>
        <v>1708.3333333333335</v>
      </c>
      <c r="P110" s="143">
        <f t="shared" ref="P110" si="64">+SUM(P95:P109)</f>
        <v>1708.3333333333335</v>
      </c>
      <c r="Q110" s="143">
        <f t="shared" ref="Q110" si="65">+SUM(Q95:Q109)</f>
        <v>1708.3333333333335</v>
      </c>
      <c r="R110" s="143">
        <f t="shared" ref="R110" si="66">+SUM(R95:R109)</f>
        <v>1708.3333333333335</v>
      </c>
      <c r="S110" s="143">
        <f t="shared" ref="S110" si="67">+SUM(S95:S109)</f>
        <v>1708.3333333333335</v>
      </c>
      <c r="T110" s="143">
        <f t="shared" ref="T110" si="68">+SUM(T95:T109)</f>
        <v>1708.3333333333335</v>
      </c>
      <c r="U110" s="143">
        <f t="shared" ref="U110" si="69">+SUM(U95:U109)</f>
        <v>1708.3333333333335</v>
      </c>
      <c r="V110" s="143">
        <f t="shared" ref="V110" si="70">+SUM(V95:V109)</f>
        <v>1708.3333333333335</v>
      </c>
      <c r="W110" s="143">
        <f t="shared" ref="W110" si="71">+SUM(W95:W109)</f>
        <v>1708.3333333333335</v>
      </c>
      <c r="X110" s="143">
        <f t="shared" ref="X110" si="72">+SUM(X95:X109)</f>
        <v>1708.3333333333335</v>
      </c>
      <c r="Y110" s="143">
        <f t="shared" ref="Y110" si="73">+SUM(Y95:Y109)</f>
        <v>1708.3333333333335</v>
      </c>
      <c r="Z110" s="143">
        <f t="shared" ref="Z110" si="74">+SUM(Z95:Z109)</f>
        <v>1708.3333333333335</v>
      </c>
      <c r="AA110" s="143">
        <f t="shared" ref="AA110" si="75">+SUM(AA95:AA109)</f>
        <v>1708.3333333333335</v>
      </c>
      <c r="AB110" s="143">
        <f t="shared" ref="AB110" si="76">+SUM(AB95:AB109)</f>
        <v>1708.3333333333335</v>
      </c>
      <c r="AC110" s="143">
        <f t="shared" ref="AC110" si="77">+SUM(AC95:AC109)</f>
        <v>1708.3333333333335</v>
      </c>
      <c r="AD110" s="143">
        <f t="shared" ref="AD110" si="78">+SUM(AD95:AD109)</f>
        <v>1708.3333333333335</v>
      </c>
      <c r="AE110" s="143">
        <f t="shared" ref="AE110" si="79">+SUM(AE95:AE109)</f>
        <v>1708.3333333333335</v>
      </c>
      <c r="AF110" s="143">
        <f t="shared" ref="AF110" si="80">+SUM(AF95:AF109)</f>
        <v>1708.3333333333335</v>
      </c>
      <c r="AG110" s="143">
        <f t="shared" ref="AG110" si="81">+SUM(AG95:AG109)</f>
        <v>1708.3333333333335</v>
      </c>
      <c r="AH110" s="143">
        <f t="shared" ref="AH110" si="82">+SUM(AH95:AH109)</f>
        <v>1708.3333333333335</v>
      </c>
      <c r="AI110" s="143">
        <f t="shared" ref="AI110" si="83">+SUM(AI95:AI109)</f>
        <v>1708.3333333333335</v>
      </c>
      <c r="AJ110" s="143">
        <f t="shared" ref="AJ110" si="84">+SUM(AJ95:AJ109)</f>
        <v>1708.3333333333335</v>
      </c>
      <c r="AK110" s="143">
        <f t="shared" ref="AK110" si="85">+SUM(AK95:AK109)</f>
        <v>1708.3333333333335</v>
      </c>
      <c r="AL110" s="143">
        <f t="shared" ref="AL110" si="86">+SUM(AL95:AL109)</f>
        <v>1708.3333333333335</v>
      </c>
      <c r="AM110" s="143">
        <f t="shared" ref="AM110" si="87">+SUM(AM95:AM109)</f>
        <v>1708.3333333333335</v>
      </c>
      <c r="AN110" s="143">
        <f t="shared" ref="AN110" si="88">+SUM(AN95:AN109)</f>
        <v>1708.3333333333335</v>
      </c>
      <c r="AO110" s="143">
        <f t="shared" ref="AO110" si="89">+SUM(AO95:AO109)</f>
        <v>1708.3333333333335</v>
      </c>
    </row>
    <row r="112" spans="3:41" s="27" customFormat="1" x14ac:dyDescent="0.25">
      <c r="F112" s="31">
        <f>+F94</f>
        <v>43861</v>
      </c>
      <c r="G112" s="31">
        <f t="shared" ref="G112:AO112" si="90">+G94</f>
        <v>43890</v>
      </c>
      <c r="H112" s="31">
        <f t="shared" si="90"/>
        <v>43921</v>
      </c>
      <c r="I112" s="31">
        <f t="shared" si="90"/>
        <v>43951</v>
      </c>
      <c r="J112" s="31">
        <f t="shared" si="90"/>
        <v>43982</v>
      </c>
      <c r="K112" s="31">
        <f t="shared" si="90"/>
        <v>44012</v>
      </c>
      <c r="L112" s="31">
        <f t="shared" si="90"/>
        <v>44043</v>
      </c>
      <c r="M112" s="31">
        <f t="shared" si="90"/>
        <v>44074</v>
      </c>
      <c r="N112" s="31">
        <f t="shared" si="90"/>
        <v>44104</v>
      </c>
      <c r="O112" s="31">
        <f t="shared" si="90"/>
        <v>44135</v>
      </c>
      <c r="P112" s="31">
        <f t="shared" si="90"/>
        <v>44165</v>
      </c>
      <c r="Q112" s="31">
        <f t="shared" si="90"/>
        <v>44196</v>
      </c>
      <c r="R112" s="31">
        <f t="shared" si="90"/>
        <v>44227</v>
      </c>
      <c r="S112" s="31">
        <f t="shared" si="90"/>
        <v>44255</v>
      </c>
      <c r="T112" s="31">
        <f t="shared" si="90"/>
        <v>44286</v>
      </c>
      <c r="U112" s="31">
        <f t="shared" si="90"/>
        <v>44316</v>
      </c>
      <c r="V112" s="31">
        <f t="shared" si="90"/>
        <v>44347</v>
      </c>
      <c r="W112" s="31">
        <f t="shared" si="90"/>
        <v>44377</v>
      </c>
      <c r="X112" s="31">
        <f t="shared" si="90"/>
        <v>44408</v>
      </c>
      <c r="Y112" s="31">
        <f t="shared" si="90"/>
        <v>44439</v>
      </c>
      <c r="Z112" s="31">
        <f t="shared" si="90"/>
        <v>44469</v>
      </c>
      <c r="AA112" s="31">
        <f t="shared" si="90"/>
        <v>44500</v>
      </c>
      <c r="AB112" s="31">
        <f t="shared" si="90"/>
        <v>44530</v>
      </c>
      <c r="AC112" s="31">
        <f t="shared" si="90"/>
        <v>44561</v>
      </c>
      <c r="AD112" s="31">
        <f t="shared" si="90"/>
        <v>44592</v>
      </c>
      <c r="AE112" s="31">
        <f t="shared" si="90"/>
        <v>44620</v>
      </c>
      <c r="AF112" s="31">
        <f t="shared" si="90"/>
        <v>44651</v>
      </c>
      <c r="AG112" s="31">
        <f t="shared" si="90"/>
        <v>44681</v>
      </c>
      <c r="AH112" s="31">
        <f t="shared" si="90"/>
        <v>44712</v>
      </c>
      <c r="AI112" s="31">
        <f t="shared" si="90"/>
        <v>44742</v>
      </c>
      <c r="AJ112" s="31">
        <f t="shared" si="90"/>
        <v>44773</v>
      </c>
      <c r="AK112" s="31">
        <f t="shared" si="90"/>
        <v>44804</v>
      </c>
      <c r="AL112" s="31">
        <f t="shared" si="90"/>
        <v>44834</v>
      </c>
      <c r="AM112" s="31">
        <f t="shared" si="90"/>
        <v>44865</v>
      </c>
      <c r="AN112" s="31">
        <f t="shared" si="90"/>
        <v>44895</v>
      </c>
      <c r="AO112" s="31">
        <f t="shared" si="90"/>
        <v>44926</v>
      </c>
    </row>
    <row r="113" spans="4:41" s="27" customFormat="1" x14ac:dyDescent="0.25">
      <c r="D113" s="27" t="s">
        <v>297</v>
      </c>
      <c r="F113" s="143">
        <f>F92-F110</f>
        <v>375</v>
      </c>
      <c r="G113" s="143">
        <f t="shared" ref="G113:AO113" si="91">G92-G110</f>
        <v>1708.3333333333335</v>
      </c>
      <c r="H113" s="143">
        <f t="shared" si="91"/>
        <v>1708.3333333333335</v>
      </c>
      <c r="I113" s="143">
        <f t="shared" si="91"/>
        <v>1708.3333333333335</v>
      </c>
      <c r="J113" s="143">
        <f t="shared" si="91"/>
        <v>1708.3333333333335</v>
      </c>
      <c r="K113" s="143">
        <f t="shared" si="91"/>
        <v>1708.3333333333335</v>
      </c>
      <c r="L113" s="143">
        <f t="shared" si="91"/>
        <v>1708.3333333333335</v>
      </c>
      <c r="M113" s="143">
        <f t="shared" si="91"/>
        <v>1708.3333333333335</v>
      </c>
      <c r="N113" s="143">
        <f t="shared" si="91"/>
        <v>1708.3333333333335</v>
      </c>
      <c r="O113" s="143">
        <f t="shared" si="91"/>
        <v>1708.3333333333335</v>
      </c>
      <c r="P113" s="143">
        <f t="shared" si="91"/>
        <v>1708.3333333333335</v>
      </c>
      <c r="Q113" s="143">
        <f t="shared" si="91"/>
        <v>1708.3333333333335</v>
      </c>
      <c r="R113" s="143">
        <f t="shared" si="91"/>
        <v>1708.3333333333335</v>
      </c>
      <c r="S113" s="143">
        <f t="shared" si="91"/>
        <v>1708.3333333333335</v>
      </c>
      <c r="T113" s="143">
        <f t="shared" si="91"/>
        <v>1708.3333333333335</v>
      </c>
      <c r="U113" s="143">
        <f t="shared" si="91"/>
        <v>1708.3333333333335</v>
      </c>
      <c r="V113" s="143">
        <f t="shared" si="91"/>
        <v>1708.3333333333335</v>
      </c>
      <c r="W113" s="143">
        <f t="shared" si="91"/>
        <v>1708.3333333333335</v>
      </c>
      <c r="X113" s="143">
        <f t="shared" si="91"/>
        <v>1708.3333333333335</v>
      </c>
      <c r="Y113" s="143">
        <f t="shared" si="91"/>
        <v>1708.3333333333335</v>
      </c>
      <c r="Z113" s="143">
        <f t="shared" si="91"/>
        <v>1708.3333333333335</v>
      </c>
      <c r="AA113" s="143">
        <f t="shared" si="91"/>
        <v>1708.3333333333335</v>
      </c>
      <c r="AB113" s="143">
        <f t="shared" si="91"/>
        <v>1708.3333333333335</v>
      </c>
      <c r="AC113" s="143">
        <f t="shared" si="91"/>
        <v>1708.3333333333335</v>
      </c>
      <c r="AD113" s="143">
        <f t="shared" si="91"/>
        <v>1708.3333333333335</v>
      </c>
      <c r="AE113" s="143">
        <f t="shared" si="91"/>
        <v>1708.3333333333335</v>
      </c>
      <c r="AF113" s="143">
        <f t="shared" si="91"/>
        <v>1708.3333333333335</v>
      </c>
      <c r="AG113" s="143">
        <f t="shared" si="91"/>
        <v>1708.3333333333335</v>
      </c>
      <c r="AH113" s="143">
        <f t="shared" si="91"/>
        <v>1708.3333333333335</v>
      </c>
      <c r="AI113" s="143">
        <f t="shared" si="91"/>
        <v>1708.3333333333335</v>
      </c>
      <c r="AJ113" s="143">
        <f t="shared" si="91"/>
        <v>1708.3333333333335</v>
      </c>
      <c r="AK113" s="143">
        <f t="shared" si="91"/>
        <v>1708.3333333333335</v>
      </c>
      <c r="AL113" s="143">
        <f t="shared" si="91"/>
        <v>1708.3333333333335</v>
      </c>
      <c r="AM113" s="143">
        <f t="shared" si="91"/>
        <v>1708.3333333333335</v>
      </c>
      <c r="AN113" s="143">
        <f t="shared" si="91"/>
        <v>1708.3333333333335</v>
      </c>
      <c r="AO113" s="143">
        <f t="shared" si="91"/>
        <v>1708.3333333333335</v>
      </c>
    </row>
  </sheetData>
  <phoneticPr fontId="11" type="noConversion"/>
  <dataValidations count="3">
    <dataValidation type="list" allowBlank="1" showInputMessage="1" showErrorMessage="1" sqref="E41:E55" xr:uid="{70F45199-F025-4685-9F82-C5571792FB53}">
      <formula1>$A$14:$A$16</formula1>
    </dataValidation>
    <dataValidation type="list" allowBlank="1" showInputMessage="1" showErrorMessage="1" sqref="D59:D73 D23:D37 D41:D55" xr:uid="{F7E9B652-D40C-4C9D-B8E7-889F3BA061D2}">
      <formula1>$A$1:$A$5</formula1>
    </dataValidation>
    <dataValidation type="list" allowBlank="1" showInputMessage="1" showErrorMessage="1" sqref="D4:D18" xr:uid="{E42C103F-0CCB-4289-A19C-D7BF15713FDB}">
      <formula1>$A$1:$A$6</formula1>
    </dataValidation>
  </dataValidations>
  <hyperlinks>
    <hyperlink ref="D1" location="CRUSCOTTO!A1" display="RITORNA AL CRUSCOTTO" xr:uid="{AEFA015D-3474-4F7A-9090-2D4ABFC8D4B3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F04E-227B-46D1-AA66-5520E834FE91}">
  <sheetPr>
    <tabColor rgb="FFFFFF00"/>
  </sheetPr>
  <dimension ref="C1:AM56"/>
  <sheetViews>
    <sheetView showGridLines="0" topLeftCell="A51" workbookViewId="0">
      <selection activeCell="D30" sqref="D30"/>
    </sheetView>
  </sheetViews>
  <sheetFormatPr defaultRowHeight="15" x14ac:dyDescent="0.25"/>
  <cols>
    <col min="3" max="3" width="26" customWidth="1"/>
    <col min="4" max="4" width="16" customWidth="1"/>
    <col min="5" max="6" width="9.5703125" bestFit="1" customWidth="1"/>
    <col min="7" max="7" width="22.85546875" customWidth="1"/>
    <col min="8" max="8" width="14.28515625" customWidth="1"/>
    <col min="9" max="30" width="10.140625" bestFit="1" customWidth="1"/>
    <col min="31" max="35" width="12.5703125" customWidth="1"/>
    <col min="36" max="39" width="10.42578125" bestFit="1" customWidth="1"/>
  </cols>
  <sheetData>
    <row r="1" spans="3:39" x14ac:dyDescent="0.25">
      <c r="C1" s="91" t="s">
        <v>479</v>
      </c>
    </row>
    <row r="3" spans="3:39" x14ac:dyDescent="0.25">
      <c r="D3" s="26"/>
      <c r="G3" s="40" t="s">
        <v>359</v>
      </c>
      <c r="H3" s="70" t="s">
        <v>426</v>
      </c>
    </row>
    <row r="7" spans="3:39" x14ac:dyDescent="0.25">
      <c r="C7" s="40" t="s">
        <v>299</v>
      </c>
      <c r="D7" s="40">
        <v>4</v>
      </c>
    </row>
    <row r="8" spans="3:39" x14ac:dyDescent="0.25">
      <c r="C8" s="40" t="s">
        <v>298</v>
      </c>
      <c r="D8" s="42">
        <v>0.06</v>
      </c>
    </row>
    <row r="9" spans="3:39" x14ac:dyDescent="0.25">
      <c r="C9" s="40" t="s">
        <v>300</v>
      </c>
      <c r="D9" s="46">
        <v>100000</v>
      </c>
    </row>
    <row r="10" spans="3:39" x14ac:dyDescent="0.25">
      <c r="C10" s="40" t="s">
        <v>301</v>
      </c>
      <c r="D10" s="40">
        <v>24</v>
      </c>
    </row>
    <row r="12" spans="3:39" x14ac:dyDescent="0.25">
      <c r="C12" s="70" t="s">
        <v>302</v>
      </c>
      <c r="D12" s="103">
        <f>+((1+D8)^(1/12))-1</f>
        <v>4.8675505653430484E-3</v>
      </c>
    </row>
    <row r="13" spans="3:39" x14ac:dyDescent="0.25">
      <c r="C13" s="70" t="s">
        <v>303</v>
      </c>
      <c r="D13" s="71">
        <f>+(D9/((1-(1+D12)^(-D10))/D12))</f>
        <v>4424.9027631224826</v>
      </c>
    </row>
    <row r="15" spans="3:39" x14ac:dyDescent="0.25">
      <c r="D15">
        <v>1</v>
      </c>
      <c r="E15">
        <v>2</v>
      </c>
      <c r="F15">
        <v>3</v>
      </c>
      <c r="G15">
        <v>4</v>
      </c>
      <c r="H15">
        <v>5</v>
      </c>
      <c r="I15">
        <v>6</v>
      </c>
      <c r="J15">
        <v>7</v>
      </c>
      <c r="K15">
        <v>8</v>
      </c>
      <c r="L15">
        <v>9</v>
      </c>
      <c r="M15">
        <v>10</v>
      </c>
      <c r="N15">
        <v>11</v>
      </c>
      <c r="O15">
        <v>12</v>
      </c>
      <c r="P15">
        <v>13</v>
      </c>
      <c r="Q15">
        <v>14</v>
      </c>
      <c r="R15">
        <v>15</v>
      </c>
      <c r="S15">
        <v>16</v>
      </c>
      <c r="T15">
        <v>17</v>
      </c>
      <c r="U15">
        <v>18</v>
      </c>
      <c r="V15">
        <v>19</v>
      </c>
      <c r="W15">
        <v>20</v>
      </c>
      <c r="X15">
        <v>21</v>
      </c>
      <c r="Y15">
        <v>22</v>
      </c>
      <c r="Z15">
        <v>23</v>
      </c>
      <c r="AA15">
        <v>24</v>
      </c>
      <c r="AB15">
        <v>25</v>
      </c>
      <c r="AC15">
        <v>26</v>
      </c>
      <c r="AD15">
        <v>27</v>
      </c>
      <c r="AE15">
        <v>28</v>
      </c>
      <c r="AF15">
        <v>29</v>
      </c>
      <c r="AG15">
        <v>30</v>
      </c>
      <c r="AH15">
        <v>31</v>
      </c>
      <c r="AI15">
        <v>32</v>
      </c>
      <c r="AJ15">
        <v>33</v>
      </c>
      <c r="AK15">
        <v>34</v>
      </c>
      <c r="AL15">
        <v>35</v>
      </c>
      <c r="AM15">
        <v>36</v>
      </c>
    </row>
    <row r="16" spans="3:39" s="27" customFormat="1" x14ac:dyDescent="0.25">
      <c r="C16" s="27" t="s">
        <v>300</v>
      </c>
      <c r="D16" s="31">
        <f>+SPm!E3</f>
        <v>43861</v>
      </c>
      <c r="E16" s="31">
        <f>+SPm!F3</f>
        <v>43890</v>
      </c>
      <c r="F16" s="31">
        <f>+SPm!G3</f>
        <v>43921</v>
      </c>
      <c r="G16" s="31">
        <f>+SPm!H3</f>
        <v>43951</v>
      </c>
      <c r="H16" s="31">
        <f>+SPm!I3</f>
        <v>43982</v>
      </c>
      <c r="I16" s="31">
        <f>+SPm!J3</f>
        <v>44012</v>
      </c>
      <c r="J16" s="31">
        <f>+SPm!K3</f>
        <v>44043</v>
      </c>
      <c r="K16" s="31">
        <f>+SPm!L3</f>
        <v>44074</v>
      </c>
      <c r="L16" s="31">
        <f>+SPm!M3</f>
        <v>44104</v>
      </c>
      <c r="M16" s="31">
        <f>+SPm!N3</f>
        <v>44135</v>
      </c>
      <c r="N16" s="31">
        <f>+SPm!O3</f>
        <v>44165</v>
      </c>
      <c r="O16" s="31">
        <f>+SPm!P3</f>
        <v>44196</v>
      </c>
      <c r="P16" s="31">
        <f>+SPm!Q3</f>
        <v>44227</v>
      </c>
      <c r="Q16" s="31">
        <f>+SPm!R3</f>
        <v>44255</v>
      </c>
      <c r="R16" s="31">
        <f>+SPm!S3</f>
        <v>44286</v>
      </c>
      <c r="S16" s="31">
        <f>+SPm!T3</f>
        <v>44316</v>
      </c>
      <c r="T16" s="31">
        <f>+SPm!U3</f>
        <v>44347</v>
      </c>
      <c r="U16" s="31">
        <f>+SPm!V3</f>
        <v>44377</v>
      </c>
      <c r="V16" s="31">
        <f>+SPm!W3</f>
        <v>44408</v>
      </c>
      <c r="W16" s="31">
        <f>+SPm!X3</f>
        <v>44439</v>
      </c>
      <c r="X16" s="31">
        <f>+SPm!Y3</f>
        <v>44469</v>
      </c>
      <c r="Y16" s="31">
        <f>+SPm!Z3</f>
        <v>44500</v>
      </c>
      <c r="Z16" s="31">
        <f>+SPm!AA3</f>
        <v>44530</v>
      </c>
      <c r="AA16" s="31">
        <f>+SPm!AB3</f>
        <v>44561</v>
      </c>
      <c r="AB16" s="31">
        <f>+SPm!AC3</f>
        <v>44592</v>
      </c>
      <c r="AC16" s="31">
        <f>+SPm!AD3</f>
        <v>44620</v>
      </c>
      <c r="AD16" s="31">
        <f>+SPm!AE3</f>
        <v>44651</v>
      </c>
      <c r="AE16" s="31">
        <f>+SPm!AF3</f>
        <v>44681</v>
      </c>
      <c r="AF16" s="31">
        <f>+SPm!AG3</f>
        <v>44712</v>
      </c>
      <c r="AG16" s="31">
        <f>+SPm!AH3</f>
        <v>44742</v>
      </c>
      <c r="AH16" s="31">
        <f>+SPm!AI3</f>
        <v>44773</v>
      </c>
      <c r="AI16" s="31">
        <f>+SPm!AJ3</f>
        <v>44804</v>
      </c>
      <c r="AJ16" s="31">
        <f>+SPm!AK3</f>
        <v>44834</v>
      </c>
      <c r="AK16" s="31">
        <f>+SPm!AL3</f>
        <v>44865</v>
      </c>
      <c r="AL16" s="31">
        <f>+SPm!AM3</f>
        <v>44895</v>
      </c>
      <c r="AM16" s="31">
        <f>+SPm!AN3</f>
        <v>44926</v>
      </c>
    </row>
    <row r="17" spans="3:39" x14ac:dyDescent="0.25">
      <c r="C17" t="s">
        <v>304</v>
      </c>
      <c r="D17" s="70"/>
      <c r="E17" s="71">
        <f>+IF(E15&gt;$D$7,$D$13,0)*IF(D21&lt;1,0,1)</f>
        <v>0</v>
      </c>
      <c r="F17" s="71">
        <f t="shared" ref="F17:AM17" si="0">+IF(F15&gt;$D$7,$D$13,0)*IF(E21&lt;1,0,1)</f>
        <v>0</v>
      </c>
      <c r="G17" s="71">
        <f t="shared" si="0"/>
        <v>0</v>
      </c>
      <c r="H17" s="71">
        <f t="shared" si="0"/>
        <v>4424.9027631224826</v>
      </c>
      <c r="I17" s="71">
        <f t="shared" si="0"/>
        <v>4424.9027631224826</v>
      </c>
      <c r="J17" s="71">
        <f t="shared" si="0"/>
        <v>4424.9027631224826</v>
      </c>
      <c r="K17" s="71">
        <f t="shared" si="0"/>
        <v>4424.9027631224826</v>
      </c>
      <c r="L17" s="71">
        <f t="shared" si="0"/>
        <v>4424.9027631224826</v>
      </c>
      <c r="M17" s="71">
        <f t="shared" si="0"/>
        <v>4424.9027631224826</v>
      </c>
      <c r="N17" s="71">
        <f t="shared" si="0"/>
        <v>4424.9027631224826</v>
      </c>
      <c r="O17" s="71">
        <f t="shared" si="0"/>
        <v>4424.9027631224826</v>
      </c>
      <c r="P17" s="71">
        <f t="shared" si="0"/>
        <v>4424.9027631224826</v>
      </c>
      <c r="Q17" s="71">
        <f t="shared" si="0"/>
        <v>4424.9027631224826</v>
      </c>
      <c r="R17" s="71">
        <f t="shared" si="0"/>
        <v>4424.9027631224826</v>
      </c>
      <c r="S17" s="71">
        <f t="shared" si="0"/>
        <v>4424.9027631224826</v>
      </c>
      <c r="T17" s="71">
        <f t="shared" si="0"/>
        <v>4424.9027631224826</v>
      </c>
      <c r="U17" s="71">
        <f t="shared" si="0"/>
        <v>4424.9027631224826</v>
      </c>
      <c r="V17" s="71">
        <f t="shared" si="0"/>
        <v>4424.9027631224826</v>
      </c>
      <c r="W17" s="71">
        <f t="shared" si="0"/>
        <v>4424.9027631224826</v>
      </c>
      <c r="X17" s="71">
        <f t="shared" si="0"/>
        <v>4424.9027631224826</v>
      </c>
      <c r="Y17" s="71">
        <f t="shared" si="0"/>
        <v>4424.9027631224826</v>
      </c>
      <c r="Z17" s="71">
        <f t="shared" si="0"/>
        <v>4424.9027631224826</v>
      </c>
      <c r="AA17" s="71">
        <f t="shared" si="0"/>
        <v>4424.9027631224826</v>
      </c>
      <c r="AB17" s="71">
        <f t="shared" si="0"/>
        <v>4424.9027631224826</v>
      </c>
      <c r="AC17" s="71">
        <f t="shared" si="0"/>
        <v>4424.9027631224826</v>
      </c>
      <c r="AD17" s="71">
        <f t="shared" si="0"/>
        <v>4424.9027631224826</v>
      </c>
      <c r="AE17" s="71">
        <f t="shared" si="0"/>
        <v>4424.9027631224826</v>
      </c>
      <c r="AF17" s="71">
        <f t="shared" si="0"/>
        <v>0</v>
      </c>
      <c r="AG17" s="71">
        <f t="shared" si="0"/>
        <v>0</v>
      </c>
      <c r="AH17" s="71">
        <f t="shared" si="0"/>
        <v>0</v>
      </c>
      <c r="AI17" s="71">
        <f t="shared" si="0"/>
        <v>0</v>
      </c>
      <c r="AJ17" s="71">
        <f t="shared" si="0"/>
        <v>0</v>
      </c>
      <c r="AK17" s="71">
        <f t="shared" si="0"/>
        <v>0</v>
      </c>
      <c r="AL17" s="71">
        <f t="shared" si="0"/>
        <v>0</v>
      </c>
      <c r="AM17" s="71">
        <f t="shared" si="0"/>
        <v>0</v>
      </c>
    </row>
    <row r="18" spans="3:39" x14ac:dyDescent="0.25">
      <c r="C18" t="s">
        <v>305</v>
      </c>
      <c r="D18" s="70"/>
      <c r="E18" s="71">
        <f>+E17-E20</f>
        <v>0</v>
      </c>
      <c r="F18" s="71">
        <f t="shared" ref="F18:AM18" si="1">+F17-F20</f>
        <v>0</v>
      </c>
      <c r="G18" s="71">
        <f t="shared" si="1"/>
        <v>0</v>
      </c>
      <c r="H18" s="71">
        <f t="shared" si="1"/>
        <v>3938.1477065881777</v>
      </c>
      <c r="I18" s="71">
        <f t="shared" si="1"/>
        <v>3957.3168396837855</v>
      </c>
      <c r="J18" s="71">
        <f t="shared" si="1"/>
        <v>3976.5792795040297</v>
      </c>
      <c r="K18" s="71">
        <f t="shared" si="1"/>
        <v>3995.9354802241114</v>
      </c>
      <c r="L18" s="71">
        <f t="shared" si="1"/>
        <v>4015.3858982299503</v>
      </c>
      <c r="M18" s="71">
        <f t="shared" si="1"/>
        <v>4034.93099212895</v>
      </c>
      <c r="N18" s="71">
        <f t="shared" si="1"/>
        <v>4054.5712227608074</v>
      </c>
      <c r="O18" s="71">
        <f t="shared" si="1"/>
        <v>4074.3070532083807</v>
      </c>
      <c r="P18" s="71">
        <f t="shared" si="1"/>
        <v>4094.1389488086061</v>
      </c>
      <c r="Q18" s="71">
        <f t="shared" si="1"/>
        <v>4114.0673771634729</v>
      </c>
      <c r="R18" s="71">
        <f t="shared" si="1"/>
        <v>4134.0928081510438</v>
      </c>
      <c r="S18" s="71">
        <f t="shared" si="1"/>
        <v>4154.2157139365399</v>
      </c>
      <c r="T18" s="71">
        <f t="shared" si="1"/>
        <v>4174.4365689834685</v>
      </c>
      <c r="U18" s="71">
        <f t="shared" si="1"/>
        <v>4194.7558500648129</v>
      </c>
      <c r="V18" s="71">
        <f t="shared" si="1"/>
        <v>4215.1740362742721</v>
      </c>
      <c r="W18" s="71">
        <f t="shared" si="1"/>
        <v>4235.691609037558</v>
      </c>
      <c r="X18" s="71">
        <f t="shared" si="1"/>
        <v>4256.3090521237482</v>
      </c>
      <c r="Y18" s="71">
        <f t="shared" si="1"/>
        <v>4277.0268516566875</v>
      </c>
      <c r="Z18" s="71">
        <f t="shared" si="1"/>
        <v>4297.845496126457</v>
      </c>
      <c r="AA18" s="71">
        <f t="shared" si="1"/>
        <v>4318.7654764008839</v>
      </c>
      <c r="AB18" s="71">
        <f t="shared" si="1"/>
        <v>4339.7872857371231</v>
      </c>
      <c r="AC18" s="71">
        <f t="shared" si="1"/>
        <v>4360.9114197932813</v>
      </c>
      <c r="AD18" s="71">
        <f t="shared" si="1"/>
        <v>4382.1383766401068</v>
      </c>
      <c r="AE18" s="71">
        <f t="shared" si="1"/>
        <v>4403.4686567727331</v>
      </c>
      <c r="AF18" s="71">
        <f t="shared" si="1"/>
        <v>0</v>
      </c>
      <c r="AG18" s="71">
        <f t="shared" si="1"/>
        <v>0</v>
      </c>
      <c r="AH18" s="71">
        <f t="shared" si="1"/>
        <v>0</v>
      </c>
      <c r="AI18" s="71">
        <f t="shared" si="1"/>
        <v>0</v>
      </c>
      <c r="AJ18" s="71">
        <f t="shared" si="1"/>
        <v>0</v>
      </c>
      <c r="AK18" s="71">
        <f t="shared" si="1"/>
        <v>0</v>
      </c>
      <c r="AL18" s="71">
        <f t="shared" si="1"/>
        <v>0</v>
      </c>
      <c r="AM18" s="71">
        <f t="shared" si="1"/>
        <v>0</v>
      </c>
    </row>
    <row r="19" spans="3:39" x14ac:dyDescent="0.25">
      <c r="C19" t="s">
        <v>306</v>
      </c>
      <c r="D19" s="70"/>
      <c r="E19" s="71">
        <f>+D19+E18</f>
        <v>0</v>
      </c>
      <c r="F19" s="71">
        <f t="shared" ref="F19:AM19" si="2">+E19+F18</f>
        <v>0</v>
      </c>
      <c r="G19" s="71">
        <f t="shared" si="2"/>
        <v>0</v>
      </c>
      <c r="H19" s="71">
        <f t="shared" si="2"/>
        <v>3938.1477065881777</v>
      </c>
      <c r="I19" s="71">
        <f t="shared" si="2"/>
        <v>7895.4645462719636</v>
      </c>
      <c r="J19" s="71">
        <f t="shared" si="2"/>
        <v>11872.043825775992</v>
      </c>
      <c r="K19" s="71">
        <f t="shared" si="2"/>
        <v>15867.979306000103</v>
      </c>
      <c r="L19" s="71">
        <f t="shared" si="2"/>
        <v>19883.365204230053</v>
      </c>
      <c r="M19" s="71">
        <f t="shared" si="2"/>
        <v>23918.296196359002</v>
      </c>
      <c r="N19" s="71">
        <f t="shared" si="2"/>
        <v>27972.867419119808</v>
      </c>
      <c r="O19" s="71">
        <f t="shared" si="2"/>
        <v>32047.174472328188</v>
      </c>
      <c r="P19" s="71">
        <f t="shared" si="2"/>
        <v>36141.313421136794</v>
      </c>
      <c r="Q19" s="71">
        <f t="shared" si="2"/>
        <v>40255.38079830027</v>
      </c>
      <c r="R19" s="71">
        <f t="shared" si="2"/>
        <v>44389.473606451313</v>
      </c>
      <c r="S19" s="71">
        <f t="shared" si="2"/>
        <v>48543.68932038785</v>
      </c>
      <c r="T19" s="71">
        <f t="shared" si="2"/>
        <v>52718.125889371317</v>
      </c>
      <c r="U19" s="71">
        <f t="shared" si="2"/>
        <v>56912.881739436132</v>
      </c>
      <c r="V19" s="71">
        <f t="shared" si="2"/>
        <v>61128.055775710403</v>
      </c>
      <c r="W19" s="71">
        <f t="shared" si="2"/>
        <v>65363.747384747963</v>
      </c>
      <c r="X19" s="71">
        <f t="shared" si="2"/>
        <v>69620.056436871717</v>
      </c>
      <c r="Y19" s="71">
        <f t="shared" si="2"/>
        <v>73897.083288528404</v>
      </c>
      <c r="Z19" s="71">
        <f t="shared" si="2"/>
        <v>78194.928784654854</v>
      </c>
      <c r="AA19" s="71">
        <f t="shared" si="2"/>
        <v>82513.694261055731</v>
      </c>
      <c r="AB19" s="71">
        <f t="shared" si="2"/>
        <v>86853.481546792857</v>
      </c>
      <c r="AC19" s="71">
        <f t="shared" si="2"/>
        <v>91214.392966586136</v>
      </c>
      <c r="AD19" s="71">
        <f t="shared" si="2"/>
        <v>95596.531343226248</v>
      </c>
      <c r="AE19" s="71">
        <f t="shared" si="2"/>
        <v>99999.999999998981</v>
      </c>
      <c r="AF19" s="71">
        <f t="shared" si="2"/>
        <v>99999.999999998981</v>
      </c>
      <c r="AG19" s="71">
        <f t="shared" si="2"/>
        <v>99999.999999998981</v>
      </c>
      <c r="AH19" s="71">
        <f t="shared" si="2"/>
        <v>99999.999999998981</v>
      </c>
      <c r="AI19" s="71">
        <f t="shared" si="2"/>
        <v>99999.999999998981</v>
      </c>
      <c r="AJ19" s="71">
        <f t="shared" si="2"/>
        <v>99999.999999998981</v>
      </c>
      <c r="AK19" s="71">
        <f t="shared" si="2"/>
        <v>99999.999999998981</v>
      </c>
      <c r="AL19" s="71">
        <f t="shared" si="2"/>
        <v>99999.999999998981</v>
      </c>
      <c r="AM19" s="71">
        <f t="shared" si="2"/>
        <v>99999.999999998981</v>
      </c>
    </row>
    <row r="20" spans="3:39" x14ac:dyDescent="0.25">
      <c r="C20" t="s">
        <v>307</v>
      </c>
      <c r="D20" s="70"/>
      <c r="E20" s="72">
        <f>+IF(E17&gt;0,D21*$D$12,0)</f>
        <v>0</v>
      </c>
      <c r="F20" s="72">
        <f t="shared" ref="F20:AM20" si="3">+IF(F17&gt;0,E21*$D$12,0)</f>
        <v>0</v>
      </c>
      <c r="G20" s="72">
        <f t="shared" si="3"/>
        <v>0</v>
      </c>
      <c r="H20" s="72">
        <f t="shared" si="3"/>
        <v>486.75505653430486</v>
      </c>
      <c r="I20" s="72">
        <f t="shared" si="3"/>
        <v>467.58592343869714</v>
      </c>
      <c r="J20" s="72">
        <f t="shared" si="3"/>
        <v>448.32348361845277</v>
      </c>
      <c r="K20" s="72">
        <f t="shared" si="3"/>
        <v>428.96728289837142</v>
      </c>
      <c r="L20" s="72">
        <f t="shared" si="3"/>
        <v>409.51686489253223</v>
      </c>
      <c r="M20" s="72">
        <f t="shared" si="3"/>
        <v>389.97177099353257</v>
      </c>
      <c r="N20" s="72">
        <f t="shared" si="3"/>
        <v>370.33154036167508</v>
      </c>
      <c r="O20" s="72">
        <f t="shared" si="3"/>
        <v>350.59570991410209</v>
      </c>
      <c r="P20" s="72">
        <f t="shared" si="3"/>
        <v>330.76381431387648</v>
      </c>
      <c r="Q20" s="72">
        <f t="shared" si="3"/>
        <v>310.83538595901013</v>
      </c>
      <c r="R20" s="72">
        <f t="shared" si="3"/>
        <v>290.80995497143869</v>
      </c>
      <c r="S20" s="72">
        <f t="shared" si="3"/>
        <v>270.68704918594244</v>
      </c>
      <c r="T20" s="72">
        <f t="shared" si="3"/>
        <v>250.46619413901365</v>
      </c>
      <c r="U20" s="72">
        <f t="shared" si="3"/>
        <v>230.14691305766948</v>
      </c>
      <c r="V20" s="72">
        <f t="shared" si="3"/>
        <v>209.72872684821044</v>
      </c>
      <c r="W20" s="72">
        <f t="shared" si="3"/>
        <v>189.21115408492426</v>
      </c>
      <c r="X20" s="72">
        <f t="shared" si="3"/>
        <v>168.59371099873468</v>
      </c>
      <c r="Y20" s="72">
        <f t="shared" si="3"/>
        <v>147.87591146579499</v>
      </c>
      <c r="Z20" s="72">
        <f t="shared" si="3"/>
        <v>127.05726699602607</v>
      </c>
      <c r="AA20" s="72">
        <f t="shared" si="3"/>
        <v>106.1372867215987</v>
      </c>
      <c r="AB20" s="72">
        <f t="shared" si="3"/>
        <v>85.115477385359569</v>
      </c>
      <c r="AC20" s="72">
        <f t="shared" si="3"/>
        <v>63.99134332920125</v>
      </c>
      <c r="AD20" s="72">
        <f t="shared" si="3"/>
        <v>42.764386482375514</v>
      </c>
      <c r="AE20" s="72">
        <f t="shared" si="3"/>
        <v>21.43410634974947</v>
      </c>
      <c r="AF20" s="72">
        <f t="shared" si="3"/>
        <v>0</v>
      </c>
      <c r="AG20" s="72">
        <f t="shared" si="3"/>
        <v>0</v>
      </c>
      <c r="AH20" s="72">
        <f t="shared" si="3"/>
        <v>0</v>
      </c>
      <c r="AI20" s="72">
        <f t="shared" si="3"/>
        <v>0</v>
      </c>
      <c r="AJ20" s="72">
        <f t="shared" si="3"/>
        <v>0</v>
      </c>
      <c r="AK20" s="72">
        <f t="shared" si="3"/>
        <v>0</v>
      </c>
      <c r="AL20" s="72">
        <f t="shared" si="3"/>
        <v>0</v>
      </c>
      <c r="AM20" s="72">
        <f t="shared" si="3"/>
        <v>0</v>
      </c>
    </row>
    <row r="21" spans="3:39" x14ac:dyDescent="0.25">
      <c r="C21" t="s">
        <v>308</v>
      </c>
      <c r="D21" s="71">
        <f>IF(D15=$D$7,$D$9,0)</f>
        <v>0</v>
      </c>
      <c r="E21" s="71">
        <f>IF(E15=$D$7,$D$9,IF(E15&lt;$D$7,0,$D$9-E19)*IF(D21&lt;1,0,1))</f>
        <v>0</v>
      </c>
      <c r="F21" s="71">
        <f t="shared" ref="F21:AM21" si="4">IF(F15=$D$7,$D$9,IF(F15&lt;$D$7,0,$D$9-F19)*IF(E21&lt;1,0,1))</f>
        <v>0</v>
      </c>
      <c r="G21" s="71">
        <f t="shared" si="4"/>
        <v>100000</v>
      </c>
      <c r="H21" s="71">
        <f t="shared" si="4"/>
        <v>96061.852293411823</v>
      </c>
      <c r="I21" s="71">
        <f t="shared" si="4"/>
        <v>92104.535453728036</v>
      </c>
      <c r="J21" s="71">
        <f t="shared" si="4"/>
        <v>88127.956174224004</v>
      </c>
      <c r="K21" s="71">
        <f t="shared" si="4"/>
        <v>84132.02069399989</v>
      </c>
      <c r="L21" s="71">
        <f t="shared" si="4"/>
        <v>80116.634795769947</v>
      </c>
      <c r="M21" s="71">
        <f t="shared" si="4"/>
        <v>76081.703803640994</v>
      </c>
      <c r="N21" s="71">
        <f t="shared" si="4"/>
        <v>72027.132580880192</v>
      </c>
      <c r="O21" s="71">
        <f t="shared" si="4"/>
        <v>67952.825527671812</v>
      </c>
      <c r="P21" s="71">
        <f t="shared" si="4"/>
        <v>63858.686578863206</v>
      </c>
      <c r="Q21" s="71">
        <f t="shared" si="4"/>
        <v>59744.61920169973</v>
      </c>
      <c r="R21" s="71">
        <f t="shared" si="4"/>
        <v>55610.526393548687</v>
      </c>
      <c r="S21" s="71">
        <f t="shared" si="4"/>
        <v>51456.31067961215</v>
      </c>
      <c r="T21" s="71">
        <f t="shared" si="4"/>
        <v>47281.874110628683</v>
      </c>
      <c r="U21" s="71">
        <f t="shared" si="4"/>
        <v>43087.118260563868</v>
      </c>
      <c r="V21" s="71">
        <f t="shared" si="4"/>
        <v>38871.944224289597</v>
      </c>
      <c r="W21" s="71">
        <f t="shared" si="4"/>
        <v>34636.252615252037</v>
      </c>
      <c r="X21" s="71">
        <f t="shared" si="4"/>
        <v>30379.943563128283</v>
      </c>
      <c r="Y21" s="71">
        <f t="shared" si="4"/>
        <v>26102.916711471596</v>
      </c>
      <c r="Z21" s="71">
        <f t="shared" si="4"/>
        <v>21805.071215345146</v>
      </c>
      <c r="AA21" s="71">
        <f t="shared" si="4"/>
        <v>17486.305738944269</v>
      </c>
      <c r="AB21" s="71">
        <f t="shared" si="4"/>
        <v>13146.518453207143</v>
      </c>
      <c r="AC21" s="71">
        <f t="shared" si="4"/>
        <v>8785.607033413864</v>
      </c>
      <c r="AD21" s="71">
        <f t="shared" si="4"/>
        <v>4403.4686567737517</v>
      </c>
      <c r="AE21" s="71">
        <f t="shared" si="4"/>
        <v>1.0186340659856796E-9</v>
      </c>
      <c r="AF21" s="71">
        <f t="shared" si="4"/>
        <v>0</v>
      </c>
      <c r="AG21" s="71">
        <f t="shared" si="4"/>
        <v>0</v>
      </c>
      <c r="AH21" s="71">
        <f t="shared" si="4"/>
        <v>0</v>
      </c>
      <c r="AI21" s="71">
        <f t="shared" si="4"/>
        <v>0</v>
      </c>
      <c r="AJ21" s="71">
        <f t="shared" si="4"/>
        <v>0</v>
      </c>
      <c r="AK21" s="71">
        <f t="shared" si="4"/>
        <v>0</v>
      </c>
      <c r="AL21" s="71">
        <f t="shared" si="4"/>
        <v>0</v>
      </c>
      <c r="AM21" s="71">
        <f t="shared" si="4"/>
        <v>0</v>
      </c>
    </row>
    <row r="24" spans="3:39" s="27" customFormat="1" x14ac:dyDescent="0.25">
      <c r="C24" s="27" t="s">
        <v>309</v>
      </c>
      <c r="D24" s="72">
        <f>+D20</f>
        <v>0</v>
      </c>
      <c r="E24" s="72">
        <f t="shared" ref="E24:AM24" si="5">+E20</f>
        <v>0</v>
      </c>
      <c r="F24" s="72">
        <f t="shared" si="5"/>
        <v>0</v>
      </c>
      <c r="G24" s="72">
        <f t="shared" si="5"/>
        <v>0</v>
      </c>
      <c r="H24" s="72">
        <f t="shared" si="5"/>
        <v>486.75505653430486</v>
      </c>
      <c r="I24" s="72">
        <f t="shared" si="5"/>
        <v>467.58592343869714</v>
      </c>
      <c r="J24" s="72">
        <f t="shared" si="5"/>
        <v>448.32348361845277</v>
      </c>
      <c r="K24" s="72">
        <f t="shared" si="5"/>
        <v>428.96728289837142</v>
      </c>
      <c r="L24" s="72">
        <f t="shared" si="5"/>
        <v>409.51686489253223</v>
      </c>
      <c r="M24" s="72">
        <f t="shared" si="5"/>
        <v>389.97177099353257</v>
      </c>
      <c r="N24" s="72">
        <f t="shared" si="5"/>
        <v>370.33154036167508</v>
      </c>
      <c r="O24" s="72">
        <f t="shared" si="5"/>
        <v>350.59570991410209</v>
      </c>
      <c r="P24" s="72">
        <f t="shared" si="5"/>
        <v>330.76381431387648</v>
      </c>
      <c r="Q24" s="72">
        <f t="shared" si="5"/>
        <v>310.83538595901013</v>
      </c>
      <c r="R24" s="72">
        <f t="shared" si="5"/>
        <v>290.80995497143869</v>
      </c>
      <c r="S24" s="72">
        <f t="shared" si="5"/>
        <v>270.68704918594244</v>
      </c>
      <c r="T24" s="72">
        <f t="shared" si="5"/>
        <v>250.46619413901365</v>
      </c>
      <c r="U24" s="72">
        <f t="shared" si="5"/>
        <v>230.14691305766948</v>
      </c>
      <c r="V24" s="72">
        <f t="shared" si="5"/>
        <v>209.72872684821044</v>
      </c>
      <c r="W24" s="72">
        <f t="shared" si="5"/>
        <v>189.21115408492426</v>
      </c>
      <c r="X24" s="72">
        <f t="shared" si="5"/>
        <v>168.59371099873468</v>
      </c>
      <c r="Y24" s="72">
        <f t="shared" si="5"/>
        <v>147.87591146579499</v>
      </c>
      <c r="Z24" s="72">
        <f t="shared" si="5"/>
        <v>127.05726699602607</v>
      </c>
      <c r="AA24" s="72">
        <f t="shared" si="5"/>
        <v>106.1372867215987</v>
      </c>
      <c r="AB24" s="72">
        <f t="shared" si="5"/>
        <v>85.115477385359569</v>
      </c>
      <c r="AC24" s="72">
        <f t="shared" si="5"/>
        <v>63.99134332920125</v>
      </c>
      <c r="AD24" s="72">
        <f t="shared" si="5"/>
        <v>42.764386482375514</v>
      </c>
      <c r="AE24" s="72">
        <f t="shared" si="5"/>
        <v>21.43410634974947</v>
      </c>
      <c r="AF24" s="72">
        <f t="shared" si="5"/>
        <v>0</v>
      </c>
      <c r="AG24" s="72">
        <f t="shared" si="5"/>
        <v>0</v>
      </c>
      <c r="AH24" s="72">
        <f t="shared" si="5"/>
        <v>0</v>
      </c>
      <c r="AI24" s="72">
        <f t="shared" si="5"/>
        <v>0</v>
      </c>
      <c r="AJ24" s="72">
        <f t="shared" si="5"/>
        <v>0</v>
      </c>
      <c r="AK24" s="72">
        <f t="shared" si="5"/>
        <v>0</v>
      </c>
      <c r="AL24" s="72">
        <f t="shared" si="5"/>
        <v>0</v>
      </c>
      <c r="AM24" s="72">
        <f t="shared" si="5"/>
        <v>0</v>
      </c>
    </row>
    <row r="26" spans="3:39" s="27" customFormat="1" x14ac:dyDescent="0.25">
      <c r="C26" s="27" t="s">
        <v>310</v>
      </c>
      <c r="D26" s="72">
        <f>+IF(D15=$D$7,$D$9,0)</f>
        <v>0</v>
      </c>
      <c r="E26" s="72">
        <f t="shared" ref="E26:AM26" si="6">+IF(E15=$D$7,$D$9,0)</f>
        <v>0</v>
      </c>
      <c r="F26" s="72">
        <f t="shared" si="6"/>
        <v>0</v>
      </c>
      <c r="G26" s="72">
        <f t="shared" si="6"/>
        <v>100000</v>
      </c>
      <c r="H26" s="72">
        <f t="shared" si="6"/>
        <v>0</v>
      </c>
      <c r="I26" s="72">
        <f t="shared" si="6"/>
        <v>0</v>
      </c>
      <c r="J26" s="72">
        <f t="shared" si="6"/>
        <v>0</v>
      </c>
      <c r="K26" s="72">
        <f t="shared" si="6"/>
        <v>0</v>
      </c>
      <c r="L26" s="72">
        <f t="shared" si="6"/>
        <v>0</v>
      </c>
      <c r="M26" s="72">
        <f t="shared" si="6"/>
        <v>0</v>
      </c>
      <c r="N26" s="72">
        <f t="shared" si="6"/>
        <v>0</v>
      </c>
      <c r="O26" s="72">
        <f t="shared" si="6"/>
        <v>0</v>
      </c>
      <c r="P26" s="72">
        <f t="shared" si="6"/>
        <v>0</v>
      </c>
      <c r="Q26" s="72">
        <f t="shared" si="6"/>
        <v>0</v>
      </c>
      <c r="R26" s="72">
        <f t="shared" si="6"/>
        <v>0</v>
      </c>
      <c r="S26" s="72">
        <f t="shared" si="6"/>
        <v>0</v>
      </c>
      <c r="T26" s="72">
        <f t="shared" si="6"/>
        <v>0</v>
      </c>
      <c r="U26" s="72">
        <f t="shared" si="6"/>
        <v>0</v>
      </c>
      <c r="V26" s="72">
        <f t="shared" si="6"/>
        <v>0</v>
      </c>
      <c r="W26" s="72">
        <f t="shared" si="6"/>
        <v>0</v>
      </c>
      <c r="X26" s="72">
        <f t="shared" si="6"/>
        <v>0</v>
      </c>
      <c r="Y26" s="72">
        <f t="shared" si="6"/>
        <v>0</v>
      </c>
      <c r="Z26" s="72">
        <f t="shared" si="6"/>
        <v>0</v>
      </c>
      <c r="AA26" s="72">
        <f t="shared" si="6"/>
        <v>0</v>
      </c>
      <c r="AB26" s="72">
        <f t="shared" si="6"/>
        <v>0</v>
      </c>
      <c r="AC26" s="72">
        <f t="shared" si="6"/>
        <v>0</v>
      </c>
      <c r="AD26" s="72">
        <f t="shared" si="6"/>
        <v>0</v>
      </c>
      <c r="AE26" s="72">
        <f t="shared" si="6"/>
        <v>0</v>
      </c>
      <c r="AF26" s="72">
        <f t="shared" si="6"/>
        <v>0</v>
      </c>
      <c r="AG26" s="72">
        <f t="shared" si="6"/>
        <v>0</v>
      </c>
      <c r="AH26" s="72">
        <f t="shared" si="6"/>
        <v>0</v>
      </c>
      <c r="AI26" s="72">
        <f t="shared" si="6"/>
        <v>0</v>
      </c>
      <c r="AJ26" s="72">
        <f t="shared" si="6"/>
        <v>0</v>
      </c>
      <c r="AK26" s="72">
        <f t="shared" si="6"/>
        <v>0</v>
      </c>
      <c r="AL26" s="72">
        <f t="shared" si="6"/>
        <v>0</v>
      </c>
      <c r="AM26" s="72">
        <f t="shared" si="6"/>
        <v>0</v>
      </c>
    </row>
    <row r="27" spans="3:39" x14ac:dyDescent="0.25">
      <c r="H27" s="27"/>
    </row>
    <row r="28" spans="3:39" s="27" customFormat="1" x14ac:dyDescent="0.25">
      <c r="C28" s="27" t="s">
        <v>311</v>
      </c>
      <c r="D28" s="71">
        <f>D17</f>
        <v>0</v>
      </c>
      <c r="E28" s="71">
        <f t="shared" ref="E28:AM28" si="7">E17</f>
        <v>0</v>
      </c>
      <c r="F28" s="71">
        <f t="shared" si="7"/>
        <v>0</v>
      </c>
      <c r="G28" s="71">
        <f t="shared" si="7"/>
        <v>0</v>
      </c>
      <c r="H28" s="71">
        <f t="shared" si="7"/>
        <v>4424.9027631224826</v>
      </c>
      <c r="I28" s="71">
        <f t="shared" si="7"/>
        <v>4424.9027631224826</v>
      </c>
      <c r="J28" s="71">
        <f t="shared" si="7"/>
        <v>4424.9027631224826</v>
      </c>
      <c r="K28" s="71">
        <f t="shared" si="7"/>
        <v>4424.9027631224826</v>
      </c>
      <c r="L28" s="71">
        <f t="shared" si="7"/>
        <v>4424.9027631224826</v>
      </c>
      <c r="M28" s="71">
        <f t="shared" si="7"/>
        <v>4424.9027631224826</v>
      </c>
      <c r="N28" s="71">
        <f t="shared" si="7"/>
        <v>4424.9027631224826</v>
      </c>
      <c r="O28" s="71">
        <f t="shared" si="7"/>
        <v>4424.9027631224826</v>
      </c>
      <c r="P28" s="71">
        <f t="shared" si="7"/>
        <v>4424.9027631224826</v>
      </c>
      <c r="Q28" s="71">
        <f t="shared" si="7"/>
        <v>4424.9027631224826</v>
      </c>
      <c r="R28" s="71">
        <f t="shared" si="7"/>
        <v>4424.9027631224826</v>
      </c>
      <c r="S28" s="71">
        <f t="shared" si="7"/>
        <v>4424.9027631224826</v>
      </c>
      <c r="T28" s="71">
        <f t="shared" si="7"/>
        <v>4424.9027631224826</v>
      </c>
      <c r="U28" s="71">
        <f t="shared" si="7"/>
        <v>4424.9027631224826</v>
      </c>
      <c r="V28" s="71">
        <f t="shared" si="7"/>
        <v>4424.9027631224826</v>
      </c>
      <c r="W28" s="71">
        <f t="shared" si="7"/>
        <v>4424.9027631224826</v>
      </c>
      <c r="X28" s="71">
        <f t="shared" si="7"/>
        <v>4424.9027631224826</v>
      </c>
      <c r="Y28" s="71">
        <f t="shared" si="7"/>
        <v>4424.9027631224826</v>
      </c>
      <c r="Z28" s="71">
        <f t="shared" si="7"/>
        <v>4424.9027631224826</v>
      </c>
      <c r="AA28" s="71">
        <f t="shared" si="7"/>
        <v>4424.9027631224826</v>
      </c>
      <c r="AB28" s="71">
        <f t="shared" si="7"/>
        <v>4424.9027631224826</v>
      </c>
      <c r="AC28" s="71">
        <f t="shared" si="7"/>
        <v>4424.9027631224826</v>
      </c>
      <c r="AD28" s="71">
        <f t="shared" si="7"/>
        <v>4424.9027631224826</v>
      </c>
      <c r="AE28" s="71">
        <f t="shared" si="7"/>
        <v>4424.9027631224826</v>
      </c>
      <c r="AF28" s="71">
        <f t="shared" si="7"/>
        <v>0</v>
      </c>
      <c r="AG28" s="71">
        <f t="shared" si="7"/>
        <v>0</v>
      </c>
      <c r="AH28" s="71">
        <f t="shared" si="7"/>
        <v>0</v>
      </c>
      <c r="AI28" s="71">
        <f t="shared" si="7"/>
        <v>0</v>
      </c>
      <c r="AJ28" s="71">
        <f t="shared" si="7"/>
        <v>0</v>
      </c>
      <c r="AK28" s="71">
        <f t="shared" si="7"/>
        <v>0</v>
      </c>
      <c r="AL28" s="71">
        <f t="shared" si="7"/>
        <v>0</v>
      </c>
      <c r="AM28" s="71">
        <f t="shared" si="7"/>
        <v>0</v>
      </c>
    </row>
    <row r="30" spans="3:39" s="27" customFormat="1" x14ac:dyDescent="0.25">
      <c r="C30" s="27" t="s">
        <v>312</v>
      </c>
      <c r="D30" s="71">
        <f>+D18</f>
        <v>0</v>
      </c>
      <c r="E30" s="71">
        <f t="shared" ref="E30:AM30" si="8">+E18</f>
        <v>0</v>
      </c>
      <c r="F30" s="71">
        <f t="shared" si="8"/>
        <v>0</v>
      </c>
      <c r="G30" s="71">
        <f t="shared" si="8"/>
        <v>0</v>
      </c>
      <c r="H30" s="71">
        <f t="shared" si="8"/>
        <v>3938.1477065881777</v>
      </c>
      <c r="I30" s="71">
        <f t="shared" si="8"/>
        <v>3957.3168396837855</v>
      </c>
      <c r="J30" s="71">
        <f t="shared" si="8"/>
        <v>3976.5792795040297</v>
      </c>
      <c r="K30" s="71">
        <f t="shared" si="8"/>
        <v>3995.9354802241114</v>
      </c>
      <c r="L30" s="71">
        <f t="shared" si="8"/>
        <v>4015.3858982299503</v>
      </c>
      <c r="M30" s="71">
        <f t="shared" si="8"/>
        <v>4034.93099212895</v>
      </c>
      <c r="N30" s="71">
        <f t="shared" si="8"/>
        <v>4054.5712227608074</v>
      </c>
      <c r="O30" s="71">
        <f t="shared" si="8"/>
        <v>4074.3070532083807</v>
      </c>
      <c r="P30" s="71">
        <f t="shared" si="8"/>
        <v>4094.1389488086061</v>
      </c>
      <c r="Q30" s="71">
        <f t="shared" si="8"/>
        <v>4114.0673771634729</v>
      </c>
      <c r="R30" s="71">
        <f t="shared" si="8"/>
        <v>4134.0928081510438</v>
      </c>
      <c r="S30" s="71">
        <f t="shared" si="8"/>
        <v>4154.2157139365399</v>
      </c>
      <c r="T30" s="71">
        <f t="shared" si="8"/>
        <v>4174.4365689834685</v>
      </c>
      <c r="U30" s="71">
        <f t="shared" si="8"/>
        <v>4194.7558500648129</v>
      </c>
      <c r="V30" s="71">
        <f t="shared" si="8"/>
        <v>4215.1740362742721</v>
      </c>
      <c r="W30" s="71">
        <f t="shared" si="8"/>
        <v>4235.691609037558</v>
      </c>
      <c r="X30" s="71">
        <f t="shared" si="8"/>
        <v>4256.3090521237482</v>
      </c>
      <c r="Y30" s="71">
        <f t="shared" si="8"/>
        <v>4277.0268516566875</v>
      </c>
      <c r="Z30" s="71">
        <f t="shared" si="8"/>
        <v>4297.845496126457</v>
      </c>
      <c r="AA30" s="71">
        <f t="shared" si="8"/>
        <v>4318.7654764008839</v>
      </c>
      <c r="AB30" s="71">
        <f t="shared" si="8"/>
        <v>4339.7872857371231</v>
      </c>
      <c r="AC30" s="71">
        <f t="shared" si="8"/>
        <v>4360.9114197932813</v>
      </c>
      <c r="AD30" s="71">
        <f t="shared" si="8"/>
        <v>4382.1383766401068</v>
      </c>
      <c r="AE30" s="71">
        <f t="shared" si="8"/>
        <v>4403.4686567727331</v>
      </c>
      <c r="AF30" s="71">
        <f t="shared" si="8"/>
        <v>0</v>
      </c>
      <c r="AG30" s="71">
        <f t="shared" si="8"/>
        <v>0</v>
      </c>
      <c r="AH30" s="71">
        <f t="shared" si="8"/>
        <v>0</v>
      </c>
      <c r="AI30" s="71">
        <f t="shared" si="8"/>
        <v>0</v>
      </c>
      <c r="AJ30" s="71">
        <f t="shared" si="8"/>
        <v>0</v>
      </c>
      <c r="AK30" s="71">
        <f t="shared" si="8"/>
        <v>0</v>
      </c>
      <c r="AL30" s="71">
        <f t="shared" si="8"/>
        <v>0</v>
      </c>
      <c r="AM30" s="71">
        <f t="shared" si="8"/>
        <v>0</v>
      </c>
    </row>
    <row r="33" spans="3:39" x14ac:dyDescent="0.25">
      <c r="C33" s="40" t="s">
        <v>299</v>
      </c>
      <c r="D33" s="40">
        <v>5</v>
      </c>
    </row>
    <row r="34" spans="3:39" x14ac:dyDescent="0.25">
      <c r="C34" s="40" t="s">
        <v>298</v>
      </c>
      <c r="D34" s="42">
        <v>0.06</v>
      </c>
    </row>
    <row r="35" spans="3:39" x14ac:dyDescent="0.25">
      <c r="C35" s="40" t="s">
        <v>300</v>
      </c>
      <c r="D35" s="46">
        <v>100000</v>
      </c>
    </row>
    <row r="36" spans="3:39" x14ac:dyDescent="0.25">
      <c r="C36" s="40" t="s">
        <v>301</v>
      </c>
      <c r="D36" s="40">
        <v>24</v>
      </c>
    </row>
    <row r="38" spans="3:39" x14ac:dyDescent="0.25">
      <c r="C38" s="165" t="s">
        <v>302</v>
      </c>
      <c r="D38" s="103">
        <f>+((1+D34)^(1/12))-1</f>
        <v>4.8675505653430484E-3</v>
      </c>
    </row>
    <row r="39" spans="3:39" x14ac:dyDescent="0.25">
      <c r="C39" s="165" t="s">
        <v>303</v>
      </c>
      <c r="D39" s="71">
        <f>+(D35/((1-(1+D38)^(-D36))/D38))</f>
        <v>4424.9027631224826</v>
      </c>
    </row>
    <row r="41" spans="3:39" x14ac:dyDescent="0.25">
      <c r="D41">
        <v>1</v>
      </c>
      <c r="E41">
        <v>2</v>
      </c>
      <c r="F41">
        <v>3</v>
      </c>
      <c r="G41">
        <v>4</v>
      </c>
      <c r="H41">
        <v>5</v>
      </c>
      <c r="I41">
        <v>6</v>
      </c>
      <c r="J41">
        <v>7</v>
      </c>
      <c r="K41">
        <v>8</v>
      </c>
      <c r="L41">
        <v>9</v>
      </c>
      <c r="M41">
        <v>10</v>
      </c>
      <c r="N41">
        <v>11</v>
      </c>
      <c r="O41">
        <v>12</v>
      </c>
      <c r="P41">
        <v>13</v>
      </c>
      <c r="Q41">
        <v>14</v>
      </c>
      <c r="R41">
        <v>15</v>
      </c>
      <c r="S41">
        <v>16</v>
      </c>
      <c r="T41">
        <v>17</v>
      </c>
      <c r="U41">
        <v>18</v>
      </c>
      <c r="V41">
        <v>19</v>
      </c>
      <c r="W41">
        <v>20</v>
      </c>
      <c r="X41">
        <v>21</v>
      </c>
      <c r="Y41">
        <v>22</v>
      </c>
      <c r="Z41">
        <v>23</v>
      </c>
      <c r="AA41">
        <v>24</v>
      </c>
      <c r="AB41">
        <v>25</v>
      </c>
      <c r="AC41">
        <v>26</v>
      </c>
      <c r="AD41">
        <v>27</v>
      </c>
      <c r="AE41">
        <v>28</v>
      </c>
      <c r="AF41">
        <v>29</v>
      </c>
      <c r="AG41">
        <v>30</v>
      </c>
      <c r="AH41">
        <v>31</v>
      </c>
      <c r="AI41">
        <v>32</v>
      </c>
      <c r="AJ41">
        <v>33</v>
      </c>
      <c r="AK41">
        <v>34</v>
      </c>
      <c r="AL41">
        <v>35</v>
      </c>
      <c r="AM41">
        <v>36</v>
      </c>
    </row>
    <row r="42" spans="3:39" x14ac:dyDescent="0.25">
      <c r="C42" s="27" t="s">
        <v>300</v>
      </c>
      <c r="D42" s="31">
        <f>+D16</f>
        <v>43861</v>
      </c>
      <c r="E42" s="31">
        <f t="shared" ref="E42:AM42" si="9">+E16</f>
        <v>43890</v>
      </c>
      <c r="F42" s="31">
        <f t="shared" si="9"/>
        <v>43921</v>
      </c>
      <c r="G42" s="31">
        <f t="shared" si="9"/>
        <v>43951</v>
      </c>
      <c r="H42" s="31">
        <f t="shared" si="9"/>
        <v>43982</v>
      </c>
      <c r="I42" s="31">
        <f t="shared" si="9"/>
        <v>44012</v>
      </c>
      <c r="J42" s="31">
        <f t="shared" si="9"/>
        <v>44043</v>
      </c>
      <c r="K42" s="31">
        <f t="shared" si="9"/>
        <v>44074</v>
      </c>
      <c r="L42" s="31">
        <f t="shared" si="9"/>
        <v>44104</v>
      </c>
      <c r="M42" s="31">
        <f t="shared" si="9"/>
        <v>44135</v>
      </c>
      <c r="N42" s="31">
        <f t="shared" si="9"/>
        <v>44165</v>
      </c>
      <c r="O42" s="31">
        <f t="shared" si="9"/>
        <v>44196</v>
      </c>
      <c r="P42" s="31">
        <f t="shared" si="9"/>
        <v>44227</v>
      </c>
      <c r="Q42" s="31">
        <f t="shared" si="9"/>
        <v>44255</v>
      </c>
      <c r="R42" s="31">
        <f t="shared" si="9"/>
        <v>44286</v>
      </c>
      <c r="S42" s="31">
        <f t="shared" si="9"/>
        <v>44316</v>
      </c>
      <c r="T42" s="31">
        <f t="shared" si="9"/>
        <v>44347</v>
      </c>
      <c r="U42" s="31">
        <f t="shared" si="9"/>
        <v>44377</v>
      </c>
      <c r="V42" s="31">
        <f t="shared" si="9"/>
        <v>44408</v>
      </c>
      <c r="W42" s="31">
        <f t="shared" si="9"/>
        <v>44439</v>
      </c>
      <c r="X42" s="31">
        <f t="shared" si="9"/>
        <v>44469</v>
      </c>
      <c r="Y42" s="31">
        <f t="shared" si="9"/>
        <v>44500</v>
      </c>
      <c r="Z42" s="31">
        <f t="shared" si="9"/>
        <v>44530</v>
      </c>
      <c r="AA42" s="31">
        <f t="shared" si="9"/>
        <v>44561</v>
      </c>
      <c r="AB42" s="31">
        <f t="shared" si="9"/>
        <v>44592</v>
      </c>
      <c r="AC42" s="31">
        <f t="shared" si="9"/>
        <v>44620</v>
      </c>
      <c r="AD42" s="31">
        <f t="shared" si="9"/>
        <v>44651</v>
      </c>
      <c r="AE42" s="31">
        <f t="shared" si="9"/>
        <v>44681</v>
      </c>
      <c r="AF42" s="31">
        <f t="shared" si="9"/>
        <v>44712</v>
      </c>
      <c r="AG42" s="31">
        <f t="shared" si="9"/>
        <v>44742</v>
      </c>
      <c r="AH42" s="31">
        <f t="shared" si="9"/>
        <v>44773</v>
      </c>
      <c r="AI42" s="31">
        <f t="shared" si="9"/>
        <v>44804</v>
      </c>
      <c r="AJ42" s="31">
        <f t="shared" si="9"/>
        <v>44834</v>
      </c>
      <c r="AK42" s="31">
        <f t="shared" si="9"/>
        <v>44865</v>
      </c>
      <c r="AL42" s="31">
        <f t="shared" si="9"/>
        <v>44895</v>
      </c>
      <c r="AM42" s="31">
        <f t="shared" si="9"/>
        <v>44926</v>
      </c>
    </row>
    <row r="43" spans="3:39" x14ac:dyDescent="0.25">
      <c r="C43" t="s">
        <v>304</v>
      </c>
      <c r="D43" s="165"/>
      <c r="E43" s="71">
        <f>+IF(E41&gt;$D$33,$D$39,0)*IF(D47&lt;1,0,1)</f>
        <v>0</v>
      </c>
      <c r="F43" s="71">
        <f t="shared" ref="F43:AM43" si="10">+IF(F41&gt;$D$33,$D$39,0)*IF(E47&lt;1,0,1)</f>
        <v>0</v>
      </c>
      <c r="G43" s="71">
        <f t="shared" si="10"/>
        <v>0</v>
      </c>
      <c r="H43" s="71">
        <f t="shared" si="10"/>
        <v>0</v>
      </c>
      <c r="I43" s="71">
        <f t="shared" si="10"/>
        <v>4424.9027631224826</v>
      </c>
      <c r="J43" s="71">
        <f t="shared" si="10"/>
        <v>4424.9027631224826</v>
      </c>
      <c r="K43" s="71">
        <f t="shared" si="10"/>
        <v>4424.9027631224826</v>
      </c>
      <c r="L43" s="71">
        <f t="shared" si="10"/>
        <v>4424.9027631224826</v>
      </c>
      <c r="M43" s="71">
        <f t="shared" si="10"/>
        <v>4424.9027631224826</v>
      </c>
      <c r="N43" s="71">
        <f t="shared" si="10"/>
        <v>4424.9027631224826</v>
      </c>
      <c r="O43" s="71">
        <f t="shared" si="10"/>
        <v>4424.9027631224826</v>
      </c>
      <c r="P43" s="71">
        <f t="shared" si="10"/>
        <v>4424.9027631224826</v>
      </c>
      <c r="Q43" s="71">
        <f t="shared" si="10"/>
        <v>4424.9027631224826</v>
      </c>
      <c r="R43" s="71">
        <f t="shared" si="10"/>
        <v>4424.9027631224826</v>
      </c>
      <c r="S43" s="71">
        <f t="shared" si="10"/>
        <v>4424.9027631224826</v>
      </c>
      <c r="T43" s="71">
        <f t="shared" si="10"/>
        <v>4424.9027631224826</v>
      </c>
      <c r="U43" s="71">
        <f t="shared" si="10"/>
        <v>4424.9027631224826</v>
      </c>
      <c r="V43" s="71">
        <f t="shared" si="10"/>
        <v>4424.9027631224826</v>
      </c>
      <c r="W43" s="71">
        <f t="shared" si="10"/>
        <v>4424.9027631224826</v>
      </c>
      <c r="X43" s="71">
        <f t="shared" si="10"/>
        <v>4424.9027631224826</v>
      </c>
      <c r="Y43" s="71">
        <f t="shared" si="10"/>
        <v>4424.9027631224826</v>
      </c>
      <c r="Z43" s="71">
        <f t="shared" si="10"/>
        <v>4424.9027631224826</v>
      </c>
      <c r="AA43" s="71">
        <f t="shared" si="10"/>
        <v>4424.9027631224826</v>
      </c>
      <c r="AB43" s="71">
        <f t="shared" si="10"/>
        <v>4424.9027631224826</v>
      </c>
      <c r="AC43" s="71">
        <f t="shared" si="10"/>
        <v>4424.9027631224826</v>
      </c>
      <c r="AD43" s="71">
        <f t="shared" si="10"/>
        <v>4424.9027631224826</v>
      </c>
      <c r="AE43" s="71">
        <f t="shared" si="10"/>
        <v>4424.9027631224826</v>
      </c>
      <c r="AF43" s="71">
        <f t="shared" si="10"/>
        <v>4424.9027631224826</v>
      </c>
      <c r="AG43" s="71">
        <f t="shared" si="10"/>
        <v>0</v>
      </c>
      <c r="AH43" s="71">
        <f t="shared" si="10"/>
        <v>0</v>
      </c>
      <c r="AI43" s="71">
        <f t="shared" si="10"/>
        <v>0</v>
      </c>
      <c r="AJ43" s="71">
        <f t="shared" si="10"/>
        <v>0</v>
      </c>
      <c r="AK43" s="71">
        <f t="shared" si="10"/>
        <v>0</v>
      </c>
      <c r="AL43" s="71">
        <f t="shared" si="10"/>
        <v>0</v>
      </c>
      <c r="AM43" s="71">
        <f t="shared" si="10"/>
        <v>0</v>
      </c>
    </row>
    <row r="44" spans="3:39" x14ac:dyDescent="0.25">
      <c r="C44" t="s">
        <v>305</v>
      </c>
      <c r="D44" s="165"/>
      <c r="E44" s="71">
        <f>+E43-E46</f>
        <v>0</v>
      </c>
      <c r="F44" s="71">
        <f t="shared" ref="F44:AM44" si="11">+F43-F46</f>
        <v>0</v>
      </c>
      <c r="G44" s="71">
        <f t="shared" si="11"/>
        <v>0</v>
      </c>
      <c r="H44" s="71">
        <f t="shared" si="11"/>
        <v>0</v>
      </c>
      <c r="I44" s="71">
        <f t="shared" si="11"/>
        <v>3938.1477065881777</v>
      </c>
      <c r="J44" s="71">
        <f t="shared" si="11"/>
        <v>3957.3168396837855</v>
      </c>
      <c r="K44" s="71">
        <f t="shared" si="11"/>
        <v>3976.5792795040297</v>
      </c>
      <c r="L44" s="71">
        <f t="shared" si="11"/>
        <v>3995.9354802241114</v>
      </c>
      <c r="M44" s="71">
        <f t="shared" si="11"/>
        <v>4015.3858982299503</v>
      </c>
      <c r="N44" s="71">
        <f t="shared" si="11"/>
        <v>4034.93099212895</v>
      </c>
      <c r="O44" s="71">
        <f t="shared" si="11"/>
        <v>4054.5712227608074</v>
      </c>
      <c r="P44" s="71">
        <f t="shared" si="11"/>
        <v>4074.3070532083807</v>
      </c>
      <c r="Q44" s="71">
        <f t="shared" si="11"/>
        <v>4094.1389488086061</v>
      </c>
      <c r="R44" s="71">
        <f t="shared" si="11"/>
        <v>4114.0673771634729</v>
      </c>
      <c r="S44" s="71">
        <f t="shared" si="11"/>
        <v>4134.0928081510438</v>
      </c>
      <c r="T44" s="71">
        <f t="shared" si="11"/>
        <v>4154.2157139365399</v>
      </c>
      <c r="U44" s="71">
        <f t="shared" si="11"/>
        <v>4174.4365689834685</v>
      </c>
      <c r="V44" s="71">
        <f t="shared" si="11"/>
        <v>4194.7558500648129</v>
      </c>
      <c r="W44" s="71">
        <f t="shared" si="11"/>
        <v>4215.1740362742721</v>
      </c>
      <c r="X44" s="71">
        <f t="shared" si="11"/>
        <v>4235.691609037558</v>
      </c>
      <c r="Y44" s="71">
        <f t="shared" si="11"/>
        <v>4256.3090521237482</v>
      </c>
      <c r="Z44" s="71">
        <f t="shared" si="11"/>
        <v>4277.0268516566875</v>
      </c>
      <c r="AA44" s="71">
        <f t="shared" si="11"/>
        <v>4297.845496126457</v>
      </c>
      <c r="AB44" s="71">
        <f t="shared" si="11"/>
        <v>4318.7654764008839</v>
      </c>
      <c r="AC44" s="71">
        <f t="shared" si="11"/>
        <v>4339.7872857371231</v>
      </c>
      <c r="AD44" s="71">
        <f t="shared" si="11"/>
        <v>4360.9114197932813</v>
      </c>
      <c r="AE44" s="71">
        <f t="shared" si="11"/>
        <v>4382.1383766401068</v>
      </c>
      <c r="AF44" s="71">
        <f t="shared" si="11"/>
        <v>4403.4686567727331</v>
      </c>
      <c r="AG44" s="71">
        <f t="shared" si="11"/>
        <v>0</v>
      </c>
      <c r="AH44" s="71">
        <f t="shared" si="11"/>
        <v>0</v>
      </c>
      <c r="AI44" s="71">
        <f t="shared" si="11"/>
        <v>0</v>
      </c>
      <c r="AJ44" s="71">
        <f t="shared" si="11"/>
        <v>0</v>
      </c>
      <c r="AK44" s="71">
        <f t="shared" si="11"/>
        <v>0</v>
      </c>
      <c r="AL44" s="71">
        <f t="shared" si="11"/>
        <v>0</v>
      </c>
      <c r="AM44" s="71">
        <f t="shared" si="11"/>
        <v>0</v>
      </c>
    </row>
    <row r="45" spans="3:39" x14ac:dyDescent="0.25">
      <c r="C45" t="s">
        <v>306</v>
      </c>
      <c r="D45" s="165"/>
      <c r="E45" s="71">
        <f>+D45+E44</f>
        <v>0</v>
      </c>
      <c r="F45" s="71">
        <f t="shared" ref="F45" si="12">+E45+F44</f>
        <v>0</v>
      </c>
      <c r="G45" s="71">
        <f t="shared" ref="G45" si="13">+F45+G44</f>
        <v>0</v>
      </c>
      <c r="H45" s="71">
        <f t="shared" ref="H45" si="14">+G45+H44</f>
        <v>0</v>
      </c>
      <c r="I45" s="71">
        <f t="shared" ref="I45" si="15">+H45+I44</f>
        <v>3938.1477065881777</v>
      </c>
      <c r="J45" s="71">
        <f t="shared" ref="J45" si="16">+I45+J44</f>
        <v>7895.4645462719636</v>
      </c>
      <c r="K45" s="71">
        <f t="shared" ref="K45" si="17">+J45+K44</f>
        <v>11872.043825775992</v>
      </c>
      <c r="L45" s="71">
        <f t="shared" ref="L45" si="18">+K45+L44</f>
        <v>15867.979306000103</v>
      </c>
      <c r="M45" s="71">
        <f t="shared" ref="M45" si="19">+L45+M44</f>
        <v>19883.365204230053</v>
      </c>
      <c r="N45" s="71">
        <f t="shared" ref="N45" si="20">+M45+N44</f>
        <v>23918.296196359002</v>
      </c>
      <c r="O45" s="71">
        <f t="shared" ref="O45" si="21">+N45+O44</f>
        <v>27972.867419119808</v>
      </c>
      <c r="P45" s="71">
        <f t="shared" ref="P45" si="22">+O45+P44</f>
        <v>32047.174472328188</v>
      </c>
      <c r="Q45" s="71">
        <f t="shared" ref="Q45" si="23">+P45+Q44</f>
        <v>36141.313421136794</v>
      </c>
      <c r="R45" s="71">
        <f t="shared" ref="R45" si="24">+Q45+R44</f>
        <v>40255.38079830027</v>
      </c>
      <c r="S45" s="71">
        <f t="shared" ref="S45" si="25">+R45+S44</f>
        <v>44389.473606451313</v>
      </c>
      <c r="T45" s="71">
        <f t="shared" ref="T45" si="26">+S45+T44</f>
        <v>48543.68932038785</v>
      </c>
      <c r="U45" s="71">
        <f t="shared" ref="U45" si="27">+T45+U44</f>
        <v>52718.125889371317</v>
      </c>
      <c r="V45" s="71">
        <f t="shared" ref="V45" si="28">+U45+V44</f>
        <v>56912.881739436132</v>
      </c>
      <c r="W45" s="71">
        <f t="shared" ref="W45" si="29">+V45+W44</f>
        <v>61128.055775710403</v>
      </c>
      <c r="X45" s="71">
        <f t="shared" ref="X45" si="30">+W45+X44</f>
        <v>65363.747384747963</v>
      </c>
      <c r="Y45" s="71">
        <f t="shared" ref="Y45" si="31">+X45+Y44</f>
        <v>69620.056436871717</v>
      </c>
      <c r="Z45" s="71">
        <f t="shared" ref="Z45" si="32">+Y45+Z44</f>
        <v>73897.083288528404</v>
      </c>
      <c r="AA45" s="71">
        <f t="shared" ref="AA45" si="33">+Z45+AA44</f>
        <v>78194.928784654854</v>
      </c>
      <c r="AB45" s="71">
        <f t="shared" ref="AB45" si="34">+AA45+AB44</f>
        <v>82513.694261055731</v>
      </c>
      <c r="AC45" s="71">
        <f t="shared" ref="AC45" si="35">+AB45+AC44</f>
        <v>86853.481546792857</v>
      </c>
      <c r="AD45" s="71">
        <f t="shared" ref="AD45" si="36">+AC45+AD44</f>
        <v>91214.392966586136</v>
      </c>
      <c r="AE45" s="71">
        <f t="shared" ref="AE45" si="37">+AD45+AE44</f>
        <v>95596.531343226248</v>
      </c>
      <c r="AF45" s="71">
        <f t="shared" ref="AF45" si="38">+AE45+AF44</f>
        <v>99999.999999998981</v>
      </c>
      <c r="AG45" s="71">
        <f t="shared" ref="AG45" si="39">+AF45+AG44</f>
        <v>99999.999999998981</v>
      </c>
      <c r="AH45" s="71">
        <f t="shared" ref="AH45" si="40">+AG45+AH44</f>
        <v>99999.999999998981</v>
      </c>
      <c r="AI45" s="71">
        <f t="shared" ref="AI45" si="41">+AH45+AI44</f>
        <v>99999.999999998981</v>
      </c>
      <c r="AJ45" s="71">
        <f t="shared" ref="AJ45" si="42">+AI45+AJ44</f>
        <v>99999.999999998981</v>
      </c>
      <c r="AK45" s="71">
        <f t="shared" ref="AK45" si="43">+AJ45+AK44</f>
        <v>99999.999999998981</v>
      </c>
      <c r="AL45" s="71">
        <f t="shared" ref="AL45" si="44">+AK45+AL44</f>
        <v>99999.999999998981</v>
      </c>
      <c r="AM45" s="71">
        <f t="shared" ref="AM45" si="45">+AL45+AM44</f>
        <v>99999.999999998981</v>
      </c>
    </row>
    <row r="46" spans="3:39" x14ac:dyDescent="0.25">
      <c r="C46" t="s">
        <v>307</v>
      </c>
      <c r="D46" s="165"/>
      <c r="E46" s="72">
        <f>+IF(E43&gt;0,D47*$D$38,0)</f>
        <v>0</v>
      </c>
      <c r="F46" s="72">
        <f t="shared" ref="F46:AM46" si="46">+IF(F43&gt;0,E47*$D$38,0)</f>
        <v>0</v>
      </c>
      <c r="G46" s="72">
        <f t="shared" si="46"/>
        <v>0</v>
      </c>
      <c r="H46" s="72">
        <f t="shared" si="46"/>
        <v>0</v>
      </c>
      <c r="I46" s="72">
        <f t="shared" si="46"/>
        <v>486.75505653430486</v>
      </c>
      <c r="J46" s="72">
        <f t="shared" si="46"/>
        <v>467.58592343869714</v>
      </c>
      <c r="K46" s="72">
        <f t="shared" si="46"/>
        <v>448.32348361845277</v>
      </c>
      <c r="L46" s="72">
        <f t="shared" si="46"/>
        <v>428.96728289837142</v>
      </c>
      <c r="M46" s="72">
        <f t="shared" si="46"/>
        <v>409.51686489253223</v>
      </c>
      <c r="N46" s="72">
        <f t="shared" si="46"/>
        <v>389.97177099353257</v>
      </c>
      <c r="O46" s="72">
        <f t="shared" si="46"/>
        <v>370.33154036167508</v>
      </c>
      <c r="P46" s="72">
        <f t="shared" si="46"/>
        <v>350.59570991410209</v>
      </c>
      <c r="Q46" s="72">
        <f t="shared" si="46"/>
        <v>330.76381431387648</v>
      </c>
      <c r="R46" s="72">
        <f t="shared" si="46"/>
        <v>310.83538595901013</v>
      </c>
      <c r="S46" s="72">
        <f t="shared" si="46"/>
        <v>290.80995497143869</v>
      </c>
      <c r="T46" s="72">
        <f t="shared" si="46"/>
        <v>270.68704918594244</v>
      </c>
      <c r="U46" s="72">
        <f t="shared" si="46"/>
        <v>250.46619413901365</v>
      </c>
      <c r="V46" s="72">
        <f t="shared" si="46"/>
        <v>230.14691305766948</v>
      </c>
      <c r="W46" s="72">
        <f t="shared" si="46"/>
        <v>209.72872684821044</v>
      </c>
      <c r="X46" s="72">
        <f t="shared" si="46"/>
        <v>189.21115408492426</v>
      </c>
      <c r="Y46" s="72">
        <f t="shared" si="46"/>
        <v>168.59371099873468</v>
      </c>
      <c r="Z46" s="72">
        <f t="shared" si="46"/>
        <v>147.87591146579499</v>
      </c>
      <c r="AA46" s="72">
        <f t="shared" si="46"/>
        <v>127.05726699602607</v>
      </c>
      <c r="AB46" s="72">
        <f t="shared" si="46"/>
        <v>106.1372867215987</v>
      </c>
      <c r="AC46" s="72">
        <f t="shared" si="46"/>
        <v>85.115477385359569</v>
      </c>
      <c r="AD46" s="72">
        <f t="shared" si="46"/>
        <v>63.99134332920125</v>
      </c>
      <c r="AE46" s="72">
        <f t="shared" si="46"/>
        <v>42.764386482375514</v>
      </c>
      <c r="AF46" s="72">
        <f t="shared" si="46"/>
        <v>21.43410634974947</v>
      </c>
      <c r="AG46" s="72">
        <f t="shared" si="46"/>
        <v>0</v>
      </c>
      <c r="AH46" s="72">
        <f t="shared" si="46"/>
        <v>0</v>
      </c>
      <c r="AI46" s="72">
        <f t="shared" si="46"/>
        <v>0</v>
      </c>
      <c r="AJ46" s="72">
        <f t="shared" si="46"/>
        <v>0</v>
      </c>
      <c r="AK46" s="72">
        <f t="shared" si="46"/>
        <v>0</v>
      </c>
      <c r="AL46" s="72">
        <f t="shared" si="46"/>
        <v>0</v>
      </c>
      <c r="AM46" s="72">
        <f t="shared" si="46"/>
        <v>0</v>
      </c>
    </row>
    <row r="47" spans="3:39" x14ac:dyDescent="0.25">
      <c r="C47" t="s">
        <v>308</v>
      </c>
      <c r="D47" s="71">
        <f>IF(D41=$D$33,$D$35,0)</f>
        <v>0</v>
      </c>
      <c r="E47" s="71">
        <f>IF(E41=$D$33,$D$35,IF(E41&lt;$D$33,0,$D$35-E45)*IF(D47&lt;1,0,1))</f>
        <v>0</v>
      </c>
      <c r="F47" s="71">
        <f t="shared" ref="F47:G47" si="47">IF(F41=$D$33,$D$35,IF(F41&lt;$D$33,0,$D$35-F45)*IF(E47&lt;1,0,1))</f>
        <v>0</v>
      </c>
      <c r="G47" s="71">
        <f t="shared" si="47"/>
        <v>0</v>
      </c>
      <c r="H47" s="71">
        <f>IF(H41=$D$33,$D$35,IF(H41&lt;$D$33,0,$D$35-H45)*IF(G47&lt;1,0,1))</f>
        <v>100000</v>
      </c>
      <c r="I47" s="71">
        <f t="shared" ref="I47:AM47" si="48">IF(I41=$D$33,$D$35,IF(I41&lt;$D$33,0,$D$35-I45)*IF(H47&lt;1,0,1))</f>
        <v>96061.852293411823</v>
      </c>
      <c r="J47" s="71">
        <f t="shared" si="48"/>
        <v>92104.535453728036</v>
      </c>
      <c r="K47" s="71">
        <f t="shared" si="48"/>
        <v>88127.956174224004</v>
      </c>
      <c r="L47" s="71">
        <f t="shared" si="48"/>
        <v>84132.02069399989</v>
      </c>
      <c r="M47" s="71">
        <f t="shared" si="48"/>
        <v>80116.634795769947</v>
      </c>
      <c r="N47" s="71">
        <f t="shared" si="48"/>
        <v>76081.703803640994</v>
      </c>
      <c r="O47" s="71">
        <f t="shared" si="48"/>
        <v>72027.132580880192</v>
      </c>
      <c r="P47" s="71">
        <f t="shared" si="48"/>
        <v>67952.825527671812</v>
      </c>
      <c r="Q47" s="71">
        <f t="shared" si="48"/>
        <v>63858.686578863206</v>
      </c>
      <c r="R47" s="71">
        <f t="shared" si="48"/>
        <v>59744.61920169973</v>
      </c>
      <c r="S47" s="71">
        <f t="shared" si="48"/>
        <v>55610.526393548687</v>
      </c>
      <c r="T47" s="71">
        <f t="shared" si="48"/>
        <v>51456.31067961215</v>
      </c>
      <c r="U47" s="71">
        <f t="shared" si="48"/>
        <v>47281.874110628683</v>
      </c>
      <c r="V47" s="71">
        <f t="shared" si="48"/>
        <v>43087.118260563868</v>
      </c>
      <c r="W47" s="71">
        <f t="shared" si="48"/>
        <v>38871.944224289597</v>
      </c>
      <c r="X47" s="71">
        <f t="shared" si="48"/>
        <v>34636.252615252037</v>
      </c>
      <c r="Y47" s="71">
        <f t="shared" si="48"/>
        <v>30379.943563128283</v>
      </c>
      <c r="Z47" s="71">
        <f t="shared" si="48"/>
        <v>26102.916711471596</v>
      </c>
      <c r="AA47" s="71">
        <f t="shared" si="48"/>
        <v>21805.071215345146</v>
      </c>
      <c r="AB47" s="71">
        <f t="shared" si="48"/>
        <v>17486.305738944269</v>
      </c>
      <c r="AC47" s="71">
        <f t="shared" si="48"/>
        <v>13146.518453207143</v>
      </c>
      <c r="AD47" s="71">
        <f t="shared" si="48"/>
        <v>8785.607033413864</v>
      </c>
      <c r="AE47" s="71">
        <f t="shared" si="48"/>
        <v>4403.4686567737517</v>
      </c>
      <c r="AF47" s="71">
        <f t="shared" si="48"/>
        <v>1.0186340659856796E-9</v>
      </c>
      <c r="AG47" s="71">
        <f t="shared" si="48"/>
        <v>0</v>
      </c>
      <c r="AH47" s="71">
        <f t="shared" si="48"/>
        <v>0</v>
      </c>
      <c r="AI47" s="71">
        <f t="shared" si="48"/>
        <v>0</v>
      </c>
      <c r="AJ47" s="71">
        <f t="shared" si="48"/>
        <v>0</v>
      </c>
      <c r="AK47" s="71">
        <f t="shared" si="48"/>
        <v>0</v>
      </c>
      <c r="AL47" s="71">
        <f t="shared" si="48"/>
        <v>0</v>
      </c>
      <c r="AM47" s="71">
        <f t="shared" si="48"/>
        <v>0</v>
      </c>
    </row>
    <row r="50" spans="3:39" x14ac:dyDescent="0.25">
      <c r="C50" s="27" t="s">
        <v>309</v>
      </c>
      <c r="D50" s="72">
        <f>+D46</f>
        <v>0</v>
      </c>
      <c r="E50" s="72">
        <f t="shared" ref="E50:AM50" si="49">+E46</f>
        <v>0</v>
      </c>
      <c r="F50" s="72">
        <f t="shared" si="49"/>
        <v>0</v>
      </c>
      <c r="G50" s="72">
        <f t="shared" si="49"/>
        <v>0</v>
      </c>
      <c r="H50" s="72">
        <f t="shared" si="49"/>
        <v>0</v>
      </c>
      <c r="I50" s="72">
        <f t="shared" si="49"/>
        <v>486.75505653430486</v>
      </c>
      <c r="J50" s="72">
        <f t="shared" si="49"/>
        <v>467.58592343869714</v>
      </c>
      <c r="K50" s="72">
        <f t="shared" si="49"/>
        <v>448.32348361845277</v>
      </c>
      <c r="L50" s="72">
        <f t="shared" si="49"/>
        <v>428.96728289837142</v>
      </c>
      <c r="M50" s="72">
        <f t="shared" si="49"/>
        <v>409.51686489253223</v>
      </c>
      <c r="N50" s="72">
        <f t="shared" si="49"/>
        <v>389.97177099353257</v>
      </c>
      <c r="O50" s="72">
        <f t="shared" si="49"/>
        <v>370.33154036167508</v>
      </c>
      <c r="P50" s="72">
        <f t="shared" si="49"/>
        <v>350.59570991410209</v>
      </c>
      <c r="Q50" s="72">
        <f t="shared" si="49"/>
        <v>330.76381431387648</v>
      </c>
      <c r="R50" s="72">
        <f t="shared" si="49"/>
        <v>310.83538595901013</v>
      </c>
      <c r="S50" s="72">
        <f t="shared" si="49"/>
        <v>290.80995497143869</v>
      </c>
      <c r="T50" s="72">
        <f t="shared" si="49"/>
        <v>270.68704918594244</v>
      </c>
      <c r="U50" s="72">
        <f t="shared" si="49"/>
        <v>250.46619413901365</v>
      </c>
      <c r="V50" s="72">
        <f t="shared" si="49"/>
        <v>230.14691305766948</v>
      </c>
      <c r="W50" s="72">
        <f t="shared" si="49"/>
        <v>209.72872684821044</v>
      </c>
      <c r="X50" s="72">
        <f t="shared" si="49"/>
        <v>189.21115408492426</v>
      </c>
      <c r="Y50" s="72">
        <f t="shared" si="49"/>
        <v>168.59371099873468</v>
      </c>
      <c r="Z50" s="72">
        <f t="shared" si="49"/>
        <v>147.87591146579499</v>
      </c>
      <c r="AA50" s="72">
        <f t="shared" si="49"/>
        <v>127.05726699602607</v>
      </c>
      <c r="AB50" s="72">
        <f t="shared" si="49"/>
        <v>106.1372867215987</v>
      </c>
      <c r="AC50" s="72">
        <f t="shared" si="49"/>
        <v>85.115477385359569</v>
      </c>
      <c r="AD50" s="72">
        <f t="shared" si="49"/>
        <v>63.99134332920125</v>
      </c>
      <c r="AE50" s="72">
        <f t="shared" si="49"/>
        <v>42.764386482375514</v>
      </c>
      <c r="AF50" s="72">
        <f t="shared" si="49"/>
        <v>21.43410634974947</v>
      </c>
      <c r="AG50" s="72">
        <f t="shared" si="49"/>
        <v>0</v>
      </c>
      <c r="AH50" s="72">
        <f t="shared" si="49"/>
        <v>0</v>
      </c>
      <c r="AI50" s="72">
        <f t="shared" si="49"/>
        <v>0</v>
      </c>
      <c r="AJ50" s="72">
        <f t="shared" si="49"/>
        <v>0</v>
      </c>
      <c r="AK50" s="72">
        <f t="shared" si="49"/>
        <v>0</v>
      </c>
      <c r="AL50" s="72">
        <f t="shared" si="49"/>
        <v>0</v>
      </c>
      <c r="AM50" s="72">
        <f t="shared" si="49"/>
        <v>0</v>
      </c>
    </row>
    <row r="52" spans="3:39" x14ac:dyDescent="0.25">
      <c r="C52" s="27" t="s">
        <v>310</v>
      </c>
      <c r="D52" s="72">
        <f>+IF(D41=$D$33,$D$35,0)</f>
        <v>0</v>
      </c>
      <c r="E52" s="72">
        <f t="shared" ref="E52:AM52" si="50">+IF(E41=$D$33,$D$35,0)</f>
        <v>0</v>
      </c>
      <c r="F52" s="72">
        <f t="shared" si="50"/>
        <v>0</v>
      </c>
      <c r="G52" s="72">
        <f t="shared" si="50"/>
        <v>0</v>
      </c>
      <c r="H52" s="72">
        <f t="shared" si="50"/>
        <v>100000</v>
      </c>
      <c r="I52" s="72">
        <f t="shared" si="50"/>
        <v>0</v>
      </c>
      <c r="J52" s="72">
        <f t="shared" si="50"/>
        <v>0</v>
      </c>
      <c r="K52" s="72">
        <f t="shared" si="50"/>
        <v>0</v>
      </c>
      <c r="L52" s="72">
        <f t="shared" si="50"/>
        <v>0</v>
      </c>
      <c r="M52" s="72">
        <f t="shared" si="50"/>
        <v>0</v>
      </c>
      <c r="N52" s="72">
        <f t="shared" si="50"/>
        <v>0</v>
      </c>
      <c r="O52" s="72">
        <f t="shared" si="50"/>
        <v>0</v>
      </c>
      <c r="P52" s="72">
        <f t="shared" si="50"/>
        <v>0</v>
      </c>
      <c r="Q52" s="72">
        <f t="shared" si="50"/>
        <v>0</v>
      </c>
      <c r="R52" s="72">
        <f t="shared" si="50"/>
        <v>0</v>
      </c>
      <c r="S52" s="72">
        <f t="shared" si="50"/>
        <v>0</v>
      </c>
      <c r="T52" s="72">
        <f t="shared" si="50"/>
        <v>0</v>
      </c>
      <c r="U52" s="72">
        <f t="shared" si="50"/>
        <v>0</v>
      </c>
      <c r="V52" s="72">
        <f t="shared" si="50"/>
        <v>0</v>
      </c>
      <c r="W52" s="72">
        <f t="shared" si="50"/>
        <v>0</v>
      </c>
      <c r="X52" s="72">
        <f t="shared" si="50"/>
        <v>0</v>
      </c>
      <c r="Y52" s="72">
        <f t="shared" si="50"/>
        <v>0</v>
      </c>
      <c r="Z52" s="72">
        <f t="shared" si="50"/>
        <v>0</v>
      </c>
      <c r="AA52" s="72">
        <f t="shared" si="50"/>
        <v>0</v>
      </c>
      <c r="AB52" s="72">
        <f t="shared" si="50"/>
        <v>0</v>
      </c>
      <c r="AC52" s="72">
        <f t="shared" si="50"/>
        <v>0</v>
      </c>
      <c r="AD52" s="72">
        <f t="shared" si="50"/>
        <v>0</v>
      </c>
      <c r="AE52" s="72">
        <f t="shared" si="50"/>
        <v>0</v>
      </c>
      <c r="AF52" s="72">
        <f t="shared" si="50"/>
        <v>0</v>
      </c>
      <c r="AG52" s="72">
        <f t="shared" si="50"/>
        <v>0</v>
      </c>
      <c r="AH52" s="72">
        <f t="shared" si="50"/>
        <v>0</v>
      </c>
      <c r="AI52" s="72">
        <f t="shared" si="50"/>
        <v>0</v>
      </c>
      <c r="AJ52" s="72">
        <f t="shared" si="50"/>
        <v>0</v>
      </c>
      <c r="AK52" s="72">
        <f t="shared" si="50"/>
        <v>0</v>
      </c>
      <c r="AL52" s="72">
        <f t="shared" si="50"/>
        <v>0</v>
      </c>
      <c r="AM52" s="72">
        <f t="shared" si="50"/>
        <v>0</v>
      </c>
    </row>
    <row r="53" spans="3:39" x14ac:dyDescent="0.25">
      <c r="H53" s="27"/>
    </row>
    <row r="54" spans="3:39" x14ac:dyDescent="0.25">
      <c r="C54" s="27" t="s">
        <v>311</v>
      </c>
      <c r="D54" s="71">
        <f>D43</f>
        <v>0</v>
      </c>
      <c r="E54" s="71">
        <f t="shared" ref="E54:AM54" si="51">E43</f>
        <v>0</v>
      </c>
      <c r="F54" s="71">
        <f t="shared" si="51"/>
        <v>0</v>
      </c>
      <c r="G54" s="71">
        <f t="shared" si="51"/>
        <v>0</v>
      </c>
      <c r="H54" s="71">
        <f t="shared" si="51"/>
        <v>0</v>
      </c>
      <c r="I54" s="71">
        <f t="shared" si="51"/>
        <v>4424.9027631224826</v>
      </c>
      <c r="J54" s="71">
        <f t="shared" si="51"/>
        <v>4424.9027631224826</v>
      </c>
      <c r="K54" s="71">
        <f t="shared" si="51"/>
        <v>4424.9027631224826</v>
      </c>
      <c r="L54" s="71">
        <f t="shared" si="51"/>
        <v>4424.9027631224826</v>
      </c>
      <c r="M54" s="71">
        <f t="shared" si="51"/>
        <v>4424.9027631224826</v>
      </c>
      <c r="N54" s="71">
        <f t="shared" si="51"/>
        <v>4424.9027631224826</v>
      </c>
      <c r="O54" s="71">
        <f t="shared" si="51"/>
        <v>4424.9027631224826</v>
      </c>
      <c r="P54" s="71">
        <f t="shared" si="51"/>
        <v>4424.9027631224826</v>
      </c>
      <c r="Q54" s="71">
        <f t="shared" si="51"/>
        <v>4424.9027631224826</v>
      </c>
      <c r="R54" s="71">
        <f t="shared" si="51"/>
        <v>4424.9027631224826</v>
      </c>
      <c r="S54" s="71">
        <f t="shared" si="51"/>
        <v>4424.9027631224826</v>
      </c>
      <c r="T54" s="71">
        <f t="shared" si="51"/>
        <v>4424.9027631224826</v>
      </c>
      <c r="U54" s="71">
        <f t="shared" si="51"/>
        <v>4424.9027631224826</v>
      </c>
      <c r="V54" s="71">
        <f t="shared" si="51"/>
        <v>4424.9027631224826</v>
      </c>
      <c r="W54" s="71">
        <f t="shared" si="51"/>
        <v>4424.9027631224826</v>
      </c>
      <c r="X54" s="71">
        <f t="shared" si="51"/>
        <v>4424.9027631224826</v>
      </c>
      <c r="Y54" s="71">
        <f t="shared" si="51"/>
        <v>4424.9027631224826</v>
      </c>
      <c r="Z54" s="71">
        <f t="shared" si="51"/>
        <v>4424.9027631224826</v>
      </c>
      <c r="AA54" s="71">
        <f t="shared" si="51"/>
        <v>4424.9027631224826</v>
      </c>
      <c r="AB54" s="71">
        <f t="shared" si="51"/>
        <v>4424.9027631224826</v>
      </c>
      <c r="AC54" s="71">
        <f t="shared" si="51"/>
        <v>4424.9027631224826</v>
      </c>
      <c r="AD54" s="71">
        <f t="shared" si="51"/>
        <v>4424.9027631224826</v>
      </c>
      <c r="AE54" s="71">
        <f t="shared" si="51"/>
        <v>4424.9027631224826</v>
      </c>
      <c r="AF54" s="71">
        <f t="shared" si="51"/>
        <v>4424.9027631224826</v>
      </c>
      <c r="AG54" s="71">
        <f t="shared" si="51"/>
        <v>0</v>
      </c>
      <c r="AH54" s="71">
        <f t="shared" si="51"/>
        <v>0</v>
      </c>
      <c r="AI54" s="71">
        <f t="shared" si="51"/>
        <v>0</v>
      </c>
      <c r="AJ54" s="71">
        <f t="shared" si="51"/>
        <v>0</v>
      </c>
      <c r="AK54" s="71">
        <f t="shared" si="51"/>
        <v>0</v>
      </c>
      <c r="AL54" s="71">
        <f t="shared" si="51"/>
        <v>0</v>
      </c>
      <c r="AM54" s="71">
        <f t="shared" si="51"/>
        <v>0</v>
      </c>
    </row>
    <row r="56" spans="3:39" x14ac:dyDescent="0.25">
      <c r="C56" s="27" t="s">
        <v>312</v>
      </c>
      <c r="D56" s="71">
        <f>+D44</f>
        <v>0</v>
      </c>
      <c r="E56" s="71">
        <f t="shared" ref="E56:AM56" si="52">+E44</f>
        <v>0</v>
      </c>
      <c r="F56" s="71">
        <f t="shared" si="52"/>
        <v>0</v>
      </c>
      <c r="G56" s="71">
        <f t="shared" si="52"/>
        <v>0</v>
      </c>
      <c r="H56" s="71">
        <f t="shared" si="52"/>
        <v>0</v>
      </c>
      <c r="I56" s="71">
        <f t="shared" si="52"/>
        <v>3938.1477065881777</v>
      </c>
      <c r="J56" s="71">
        <f t="shared" si="52"/>
        <v>3957.3168396837855</v>
      </c>
      <c r="K56" s="71">
        <f t="shared" si="52"/>
        <v>3976.5792795040297</v>
      </c>
      <c r="L56" s="71">
        <f t="shared" si="52"/>
        <v>3995.9354802241114</v>
      </c>
      <c r="M56" s="71">
        <f t="shared" si="52"/>
        <v>4015.3858982299503</v>
      </c>
      <c r="N56" s="71">
        <f t="shared" si="52"/>
        <v>4034.93099212895</v>
      </c>
      <c r="O56" s="71">
        <f t="shared" si="52"/>
        <v>4054.5712227608074</v>
      </c>
      <c r="P56" s="71">
        <f t="shared" si="52"/>
        <v>4074.3070532083807</v>
      </c>
      <c r="Q56" s="71">
        <f t="shared" si="52"/>
        <v>4094.1389488086061</v>
      </c>
      <c r="R56" s="71">
        <f t="shared" si="52"/>
        <v>4114.0673771634729</v>
      </c>
      <c r="S56" s="71">
        <f t="shared" si="52"/>
        <v>4134.0928081510438</v>
      </c>
      <c r="T56" s="71">
        <f t="shared" si="52"/>
        <v>4154.2157139365399</v>
      </c>
      <c r="U56" s="71">
        <f t="shared" si="52"/>
        <v>4174.4365689834685</v>
      </c>
      <c r="V56" s="71">
        <f t="shared" si="52"/>
        <v>4194.7558500648129</v>
      </c>
      <c r="W56" s="71">
        <f t="shared" si="52"/>
        <v>4215.1740362742721</v>
      </c>
      <c r="X56" s="71">
        <f t="shared" si="52"/>
        <v>4235.691609037558</v>
      </c>
      <c r="Y56" s="71">
        <f t="shared" si="52"/>
        <v>4256.3090521237482</v>
      </c>
      <c r="Z56" s="71">
        <f t="shared" si="52"/>
        <v>4277.0268516566875</v>
      </c>
      <c r="AA56" s="71">
        <f t="shared" si="52"/>
        <v>4297.845496126457</v>
      </c>
      <c r="AB56" s="71">
        <f t="shared" si="52"/>
        <v>4318.7654764008839</v>
      </c>
      <c r="AC56" s="71">
        <f t="shared" si="52"/>
        <v>4339.7872857371231</v>
      </c>
      <c r="AD56" s="71">
        <f t="shared" si="52"/>
        <v>4360.9114197932813</v>
      </c>
      <c r="AE56" s="71">
        <f t="shared" si="52"/>
        <v>4382.1383766401068</v>
      </c>
      <c r="AF56" s="71">
        <f t="shared" si="52"/>
        <v>4403.4686567727331</v>
      </c>
      <c r="AG56" s="71">
        <f t="shared" si="52"/>
        <v>0</v>
      </c>
      <c r="AH56" s="71">
        <f t="shared" si="52"/>
        <v>0</v>
      </c>
      <c r="AI56" s="71">
        <f t="shared" si="52"/>
        <v>0</v>
      </c>
      <c r="AJ56" s="71">
        <f t="shared" si="52"/>
        <v>0</v>
      </c>
      <c r="AK56" s="71">
        <f t="shared" si="52"/>
        <v>0</v>
      </c>
      <c r="AL56" s="71">
        <f t="shared" si="52"/>
        <v>0</v>
      </c>
      <c r="AM56" s="71">
        <f t="shared" si="52"/>
        <v>0</v>
      </c>
    </row>
  </sheetData>
  <hyperlinks>
    <hyperlink ref="C1" location="CRUSCOTTO!A1" display="RITORNA AL CRUSCOTTO" xr:uid="{499D652D-4350-4D04-90BC-B1E7AB1BC42B}"/>
  </hyperlink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FBE0-655A-4374-8AC3-A9642E9065E7}">
  <sheetPr>
    <tabColor rgb="FFFFFF00"/>
  </sheetPr>
  <dimension ref="A1:AO181"/>
  <sheetViews>
    <sheetView showGridLines="0" workbookViewId="0">
      <selection activeCell="C3" sqref="C3:C10"/>
    </sheetView>
  </sheetViews>
  <sheetFormatPr defaultRowHeight="15" x14ac:dyDescent="0.25"/>
  <cols>
    <col min="2" max="2" width="22.85546875" customWidth="1"/>
    <col min="3" max="3" width="34.5703125" customWidth="1"/>
    <col min="4" max="4" width="14.140625" customWidth="1"/>
    <col min="5" max="5" width="9.42578125" bestFit="1" customWidth="1"/>
    <col min="6" max="6" width="14.5703125" customWidth="1"/>
    <col min="7" max="7" width="16.85546875" customWidth="1"/>
    <col min="8" max="8" width="15.5703125" customWidth="1"/>
    <col min="9" max="39" width="12" bestFit="1" customWidth="1"/>
  </cols>
  <sheetData>
    <row r="1" spans="2:41" x14ac:dyDescent="0.25">
      <c r="B1" s="91" t="s">
        <v>479</v>
      </c>
    </row>
    <row r="2" spans="2:41" x14ac:dyDescent="0.25">
      <c r="C2" t="s">
        <v>509</v>
      </c>
    </row>
    <row r="3" spans="2:41" x14ac:dyDescent="0.25">
      <c r="C3" s="40" t="s">
        <v>313</v>
      </c>
      <c r="D3" s="40">
        <v>3</v>
      </c>
      <c r="G3" s="40" t="s">
        <v>359</v>
      </c>
      <c r="H3" s="70" t="s">
        <v>426</v>
      </c>
    </row>
    <row r="4" spans="2:41" x14ac:dyDescent="0.25">
      <c r="C4" s="40" t="s">
        <v>314</v>
      </c>
      <c r="D4" s="42">
        <v>0.06</v>
      </c>
    </row>
    <row r="5" spans="2:41" x14ac:dyDescent="0.25">
      <c r="C5" s="40" t="s">
        <v>315</v>
      </c>
      <c r="D5" s="41">
        <v>18000</v>
      </c>
    </row>
    <row r="6" spans="2:41" x14ac:dyDescent="0.25">
      <c r="C6" s="40" t="s">
        <v>316</v>
      </c>
      <c r="D6" s="42">
        <v>0.22</v>
      </c>
    </row>
    <row r="7" spans="2:41" x14ac:dyDescent="0.25">
      <c r="C7" s="40" t="s">
        <v>317</v>
      </c>
      <c r="D7" s="41">
        <v>10</v>
      </c>
    </row>
    <row r="8" spans="2:41" x14ac:dyDescent="0.25">
      <c r="C8" s="40" t="s">
        <v>318</v>
      </c>
      <c r="D8" s="42">
        <v>0.1</v>
      </c>
    </row>
    <row r="9" spans="2:41" x14ac:dyDescent="0.25">
      <c r="C9" s="40" t="s">
        <v>319</v>
      </c>
      <c r="D9" s="42">
        <v>0.1</v>
      </c>
    </row>
    <row r="10" spans="2:41" x14ac:dyDescent="0.25">
      <c r="C10" s="40" t="s">
        <v>320</v>
      </c>
      <c r="D10" s="110">
        <v>15</v>
      </c>
    </row>
    <row r="11" spans="2:41" x14ac:dyDescent="0.25">
      <c r="C11" s="70" t="s">
        <v>321</v>
      </c>
      <c r="D11" s="71">
        <f>+($D$5*(1-($D$8+$D$9))/((1-(1+D12)^(-D10))/D12))</f>
        <v>997.80630016989153</v>
      </c>
    </row>
    <row r="12" spans="2:41" x14ac:dyDescent="0.25">
      <c r="C12" s="70" t="s">
        <v>322</v>
      </c>
      <c r="D12" s="103">
        <f>((1+D4)^(1/12))-1</f>
        <v>4.8675505653430484E-3</v>
      </c>
    </row>
    <row r="14" spans="2:41" x14ac:dyDescent="0.25">
      <c r="D14">
        <v>1</v>
      </c>
      <c r="E14">
        <v>2</v>
      </c>
      <c r="F14">
        <v>3</v>
      </c>
      <c r="G14">
        <v>4</v>
      </c>
      <c r="H14">
        <v>5</v>
      </c>
      <c r="I14">
        <v>6</v>
      </c>
      <c r="J14">
        <v>7</v>
      </c>
      <c r="K14">
        <v>8</v>
      </c>
      <c r="L14">
        <v>9</v>
      </c>
      <c r="M14">
        <v>10</v>
      </c>
      <c r="N14">
        <v>11</v>
      </c>
      <c r="O14">
        <v>12</v>
      </c>
      <c r="P14">
        <v>13</v>
      </c>
      <c r="Q14">
        <v>14</v>
      </c>
      <c r="R14">
        <v>15</v>
      </c>
      <c r="S14">
        <v>16</v>
      </c>
      <c r="T14">
        <v>17</v>
      </c>
      <c r="U14">
        <v>18</v>
      </c>
      <c r="V14">
        <v>19</v>
      </c>
      <c r="W14">
        <v>20</v>
      </c>
      <c r="X14">
        <v>21</v>
      </c>
      <c r="Y14">
        <v>22</v>
      </c>
      <c r="Z14">
        <v>23</v>
      </c>
      <c r="AA14">
        <v>24</v>
      </c>
      <c r="AB14">
        <v>25</v>
      </c>
      <c r="AC14">
        <v>26</v>
      </c>
      <c r="AD14">
        <v>27</v>
      </c>
      <c r="AE14">
        <v>28</v>
      </c>
      <c r="AF14">
        <v>29</v>
      </c>
      <c r="AG14">
        <v>30</v>
      </c>
      <c r="AH14">
        <v>31</v>
      </c>
      <c r="AI14">
        <v>32</v>
      </c>
      <c r="AJ14">
        <v>33</v>
      </c>
      <c r="AK14">
        <v>34</v>
      </c>
      <c r="AL14">
        <v>35</v>
      </c>
      <c r="AM14">
        <v>36</v>
      </c>
    </row>
    <row r="15" spans="2:41" s="27" customFormat="1" x14ac:dyDescent="0.25">
      <c r="C15" s="27" t="s">
        <v>389</v>
      </c>
      <c r="D15" s="31">
        <f>+SPm!E3</f>
        <v>43861</v>
      </c>
      <c r="E15" s="31">
        <f>+SPm!F3</f>
        <v>43890</v>
      </c>
      <c r="F15" s="31">
        <f>+SPm!G3</f>
        <v>43921</v>
      </c>
      <c r="G15" s="31">
        <f>+SPm!H3</f>
        <v>43951</v>
      </c>
      <c r="H15" s="31">
        <f>+SPm!I3</f>
        <v>43982</v>
      </c>
      <c r="I15" s="31">
        <f>+SPm!J3</f>
        <v>44012</v>
      </c>
      <c r="J15" s="31">
        <f>+SPm!K3</f>
        <v>44043</v>
      </c>
      <c r="K15" s="31">
        <f>+SPm!L3</f>
        <v>44074</v>
      </c>
      <c r="L15" s="31">
        <f>+SPm!M3</f>
        <v>44104</v>
      </c>
      <c r="M15" s="31">
        <f>+SPm!N3</f>
        <v>44135</v>
      </c>
      <c r="N15" s="31">
        <f>+SPm!O3</f>
        <v>44165</v>
      </c>
      <c r="O15" s="31">
        <f>+SPm!P3</f>
        <v>44196</v>
      </c>
      <c r="P15" s="31">
        <f>+SPm!Q3</f>
        <v>44227</v>
      </c>
      <c r="Q15" s="31">
        <f>+SPm!R3</f>
        <v>44255</v>
      </c>
      <c r="R15" s="31">
        <f>+SPm!S3</f>
        <v>44286</v>
      </c>
      <c r="S15" s="31">
        <f>+SPm!T3</f>
        <v>44316</v>
      </c>
      <c r="T15" s="31">
        <f>+SPm!U3</f>
        <v>44347</v>
      </c>
      <c r="U15" s="31">
        <f>+SPm!V3</f>
        <v>44377</v>
      </c>
      <c r="V15" s="31">
        <f>+SPm!W3</f>
        <v>44408</v>
      </c>
      <c r="W15" s="31">
        <f>+SPm!X3</f>
        <v>44439</v>
      </c>
      <c r="X15" s="31">
        <f>+SPm!Y3</f>
        <v>44469</v>
      </c>
      <c r="Y15" s="31">
        <f>+SPm!Z3</f>
        <v>44500</v>
      </c>
      <c r="Z15" s="31">
        <f>+SPm!AA3</f>
        <v>44530</v>
      </c>
      <c r="AA15" s="31">
        <f>+SPm!AB3</f>
        <v>44561</v>
      </c>
      <c r="AB15" s="31">
        <f>+SPm!AC3</f>
        <v>44592</v>
      </c>
      <c r="AC15" s="31">
        <f>+SPm!AD3</f>
        <v>44620</v>
      </c>
      <c r="AD15" s="31">
        <f>+SPm!AE3</f>
        <v>44651</v>
      </c>
      <c r="AE15" s="31">
        <f>+SPm!AF3</f>
        <v>44681</v>
      </c>
      <c r="AF15" s="31">
        <f>+SPm!AG3</f>
        <v>44712</v>
      </c>
      <c r="AG15" s="31">
        <f>+SPm!AH3</f>
        <v>44742</v>
      </c>
      <c r="AH15" s="31">
        <f>+SPm!AI3</f>
        <v>44773</v>
      </c>
      <c r="AI15" s="31">
        <f>+SPm!AJ3</f>
        <v>44804</v>
      </c>
      <c r="AJ15" s="31">
        <f>+SPm!AK3</f>
        <v>44834</v>
      </c>
      <c r="AK15" s="31">
        <f>+SPm!AL3</f>
        <v>44865</v>
      </c>
      <c r="AL15" s="31">
        <f>+SPm!AM3</f>
        <v>44895</v>
      </c>
      <c r="AM15" s="31">
        <f>+SPm!AN3</f>
        <v>44926</v>
      </c>
      <c r="AN15" s="31"/>
      <c r="AO15" s="31"/>
    </row>
    <row r="16" spans="2:41" x14ac:dyDescent="0.25">
      <c r="C16" t="s">
        <v>304</v>
      </c>
      <c r="D16" s="70"/>
      <c r="E16" s="72">
        <f>+IF(E14&gt;$D$3,$D$11,0)*IF(D23&lt;1,0,1)</f>
        <v>0</v>
      </c>
      <c r="F16" s="72">
        <f t="shared" ref="F16:K16" si="0">+IF(F14&gt;$D$3,$D$11,0)*IF(E23&lt;1,0,1)</f>
        <v>0</v>
      </c>
      <c r="G16" s="72">
        <f t="shared" si="0"/>
        <v>997.80630016989153</v>
      </c>
      <c r="H16" s="71">
        <f t="shared" si="0"/>
        <v>997.80630016989153</v>
      </c>
      <c r="I16" s="72">
        <f t="shared" si="0"/>
        <v>997.80630016989153</v>
      </c>
      <c r="J16" s="72">
        <f t="shared" si="0"/>
        <v>997.80630016989153</v>
      </c>
      <c r="K16" s="72">
        <f t="shared" si="0"/>
        <v>997.80630016989153</v>
      </c>
      <c r="L16" s="72">
        <f t="shared" ref="L16:AM16" si="1">+IF(L14&gt;$D$3,$D$11,0)*IF(K23&lt;1,0,1)</f>
        <v>997.80630016989153</v>
      </c>
      <c r="M16" s="72">
        <f t="shared" si="1"/>
        <v>997.80630016989153</v>
      </c>
      <c r="N16" s="72">
        <f t="shared" si="1"/>
        <v>997.80630016989153</v>
      </c>
      <c r="O16" s="72">
        <f t="shared" si="1"/>
        <v>997.80630016989153</v>
      </c>
      <c r="P16" s="72">
        <f t="shared" si="1"/>
        <v>997.80630016989153</v>
      </c>
      <c r="Q16" s="72">
        <f t="shared" si="1"/>
        <v>997.80630016989153</v>
      </c>
      <c r="R16" s="72">
        <f t="shared" si="1"/>
        <v>997.80630016989153</v>
      </c>
      <c r="S16" s="72">
        <f t="shared" si="1"/>
        <v>997.80630016989153</v>
      </c>
      <c r="T16" s="72">
        <f t="shared" si="1"/>
        <v>997.80630016989153</v>
      </c>
      <c r="U16" s="72">
        <f t="shared" si="1"/>
        <v>997.80630016989153</v>
      </c>
      <c r="V16" s="72">
        <f t="shared" si="1"/>
        <v>0</v>
      </c>
      <c r="W16" s="72">
        <f t="shared" si="1"/>
        <v>0</v>
      </c>
      <c r="X16" s="72">
        <f t="shared" si="1"/>
        <v>0</v>
      </c>
      <c r="Y16" s="72">
        <f t="shared" si="1"/>
        <v>0</v>
      </c>
      <c r="Z16" s="72">
        <f t="shared" si="1"/>
        <v>0</v>
      </c>
      <c r="AA16" s="72">
        <f t="shared" si="1"/>
        <v>0</v>
      </c>
      <c r="AB16" s="72">
        <f t="shared" si="1"/>
        <v>0</v>
      </c>
      <c r="AC16" s="72">
        <f t="shared" si="1"/>
        <v>0</v>
      </c>
      <c r="AD16" s="72">
        <f t="shared" si="1"/>
        <v>0</v>
      </c>
      <c r="AE16" s="72">
        <f t="shared" si="1"/>
        <v>0</v>
      </c>
      <c r="AF16" s="72">
        <f t="shared" si="1"/>
        <v>0</v>
      </c>
      <c r="AG16" s="72">
        <f t="shared" si="1"/>
        <v>0</v>
      </c>
      <c r="AH16" s="72">
        <f t="shared" si="1"/>
        <v>0</v>
      </c>
      <c r="AI16" s="72">
        <f t="shared" si="1"/>
        <v>0</v>
      </c>
      <c r="AJ16" s="72">
        <f t="shared" si="1"/>
        <v>0</v>
      </c>
      <c r="AK16" s="72">
        <f t="shared" si="1"/>
        <v>0</v>
      </c>
      <c r="AL16" s="72">
        <f t="shared" si="1"/>
        <v>0</v>
      </c>
      <c r="AM16" s="72">
        <f t="shared" si="1"/>
        <v>0</v>
      </c>
    </row>
    <row r="17" spans="1:39" x14ac:dyDescent="0.25">
      <c r="C17" t="s">
        <v>305</v>
      </c>
      <c r="D17" s="70"/>
      <c r="E17" s="72">
        <f>+E16-E19</f>
        <v>0</v>
      </c>
      <c r="F17" s="72">
        <f t="shared" ref="F17:AM17" si="2">+F16-F19</f>
        <v>0</v>
      </c>
      <c r="G17" s="72">
        <f t="shared" si="2"/>
        <v>927.7135720289516</v>
      </c>
      <c r="H17" s="71">
        <f t="shared" si="2"/>
        <v>932.22926475095755</v>
      </c>
      <c r="I17" s="72">
        <f t="shared" si="2"/>
        <v>936.76693783562541</v>
      </c>
      <c r="J17" s="72">
        <f t="shared" si="2"/>
        <v>941.32669827348195</v>
      </c>
      <c r="K17" s="72">
        <f t="shared" si="2"/>
        <v>945.9086535758355</v>
      </c>
      <c r="L17" s="72">
        <f t="shared" si="2"/>
        <v>950.51291177731139</v>
      </c>
      <c r="M17" s="72">
        <f t="shared" si="2"/>
        <v>955.13958143839898</v>
      </c>
      <c r="N17" s="72">
        <f t="shared" si="2"/>
        <v>959.78877164801099</v>
      </c>
      <c r="O17" s="72">
        <f t="shared" si="2"/>
        <v>964.46059202605613</v>
      </c>
      <c r="P17" s="72">
        <f t="shared" si="2"/>
        <v>969.15515272602363</v>
      </c>
      <c r="Q17" s="72">
        <f t="shared" si="2"/>
        <v>973.87256443758031</v>
      </c>
      <c r="R17" s="72">
        <f t="shared" si="2"/>
        <v>978.61293838918061</v>
      </c>
      <c r="S17" s="72">
        <f t="shared" si="2"/>
        <v>983.3763863506889</v>
      </c>
      <c r="T17" s="72">
        <f t="shared" si="2"/>
        <v>988.16302063601518</v>
      </c>
      <c r="U17" s="72">
        <f t="shared" si="2"/>
        <v>992.97295410576305</v>
      </c>
      <c r="V17" s="72">
        <f t="shared" si="2"/>
        <v>0</v>
      </c>
      <c r="W17" s="72">
        <f t="shared" si="2"/>
        <v>0</v>
      </c>
      <c r="X17" s="72">
        <f t="shared" si="2"/>
        <v>0</v>
      </c>
      <c r="Y17" s="72">
        <f t="shared" si="2"/>
        <v>0</v>
      </c>
      <c r="Z17" s="72">
        <f t="shared" si="2"/>
        <v>0</v>
      </c>
      <c r="AA17" s="72">
        <f t="shared" si="2"/>
        <v>0</v>
      </c>
      <c r="AB17" s="72">
        <f t="shared" si="2"/>
        <v>0</v>
      </c>
      <c r="AC17" s="72">
        <f t="shared" si="2"/>
        <v>0</v>
      </c>
      <c r="AD17" s="72">
        <f t="shared" si="2"/>
        <v>0</v>
      </c>
      <c r="AE17" s="72">
        <f t="shared" si="2"/>
        <v>0</v>
      </c>
      <c r="AF17" s="72">
        <f t="shared" si="2"/>
        <v>0</v>
      </c>
      <c r="AG17" s="72">
        <f t="shared" si="2"/>
        <v>0</v>
      </c>
      <c r="AH17" s="72">
        <f t="shared" si="2"/>
        <v>0</v>
      </c>
      <c r="AI17" s="72">
        <f t="shared" si="2"/>
        <v>0</v>
      </c>
      <c r="AJ17" s="72">
        <f t="shared" si="2"/>
        <v>0</v>
      </c>
      <c r="AK17" s="72">
        <f t="shared" si="2"/>
        <v>0</v>
      </c>
      <c r="AL17" s="72">
        <f t="shared" si="2"/>
        <v>0</v>
      </c>
      <c r="AM17" s="72">
        <f t="shared" si="2"/>
        <v>0</v>
      </c>
    </row>
    <row r="18" spans="1:39" x14ac:dyDescent="0.25">
      <c r="C18" t="s">
        <v>306</v>
      </c>
      <c r="D18" s="70"/>
      <c r="E18" s="72">
        <f>D18+E17</f>
        <v>0</v>
      </c>
      <c r="F18" s="72">
        <f t="shared" ref="F18" si="3">E18+F17</f>
        <v>0</v>
      </c>
      <c r="G18" s="72">
        <f t="shared" ref="G18" si="4">F18+G17</f>
        <v>927.7135720289516</v>
      </c>
      <c r="H18" s="71">
        <f t="shared" ref="H18" si="5">G18+H17</f>
        <v>1859.9428367799092</v>
      </c>
      <c r="I18" s="72">
        <f t="shared" ref="I18" si="6">H18+I17</f>
        <v>2796.7097746155346</v>
      </c>
      <c r="J18" s="72">
        <f t="shared" ref="J18" si="7">I18+J17</f>
        <v>3738.0364728890163</v>
      </c>
      <c r="K18" s="72">
        <f t="shared" ref="K18" si="8">J18+K17</f>
        <v>4683.9451264648515</v>
      </c>
      <c r="L18" s="72">
        <f t="shared" ref="L18" si="9">K18+L17</f>
        <v>5634.4580382421627</v>
      </c>
      <c r="M18" s="72">
        <f t="shared" ref="M18" si="10">L18+M17</f>
        <v>6589.5976196805614</v>
      </c>
      <c r="N18" s="72">
        <f t="shared" ref="N18" si="11">M18+N17</f>
        <v>7549.3863913285722</v>
      </c>
      <c r="O18" s="72">
        <f t="shared" ref="O18" si="12">N18+O17</f>
        <v>8513.8469833546278</v>
      </c>
      <c r="P18" s="72">
        <f t="shared" ref="P18" si="13">O18+P17</f>
        <v>9483.0021360806513</v>
      </c>
      <c r="Q18" s="72">
        <f t="shared" ref="Q18" si="14">P18+Q17</f>
        <v>10456.874700518232</v>
      </c>
      <c r="R18" s="72">
        <f t="shared" ref="R18" si="15">Q18+R17</f>
        <v>11435.487638907412</v>
      </c>
      <c r="S18" s="72">
        <f t="shared" ref="S18" si="16">R18+S17</f>
        <v>12418.864025258101</v>
      </c>
      <c r="T18" s="72">
        <f t="shared" ref="T18" si="17">S18+T17</f>
        <v>13407.027045894116</v>
      </c>
      <c r="U18" s="72">
        <f t="shared" ref="U18" si="18">T18+U17</f>
        <v>14399.999999999878</v>
      </c>
      <c r="V18" s="72">
        <f t="shared" ref="V18" si="19">U18+V17</f>
        <v>14399.999999999878</v>
      </c>
      <c r="W18" s="72">
        <f t="shared" ref="W18" si="20">V18+W17</f>
        <v>14399.999999999878</v>
      </c>
      <c r="X18" s="72">
        <f t="shared" ref="X18" si="21">W18+X17</f>
        <v>14399.999999999878</v>
      </c>
      <c r="Y18" s="72">
        <f t="shared" ref="Y18" si="22">X18+Y17</f>
        <v>14399.999999999878</v>
      </c>
      <c r="Z18" s="72">
        <f t="shared" ref="Z18" si="23">Y18+Z17</f>
        <v>14399.999999999878</v>
      </c>
      <c r="AA18" s="72">
        <f t="shared" ref="AA18" si="24">Z18+AA17</f>
        <v>14399.999999999878</v>
      </c>
      <c r="AB18" s="72">
        <f t="shared" ref="AB18" si="25">AA18+AB17</f>
        <v>14399.999999999878</v>
      </c>
      <c r="AC18" s="72">
        <f t="shared" ref="AC18" si="26">AB18+AC17</f>
        <v>14399.999999999878</v>
      </c>
      <c r="AD18" s="72">
        <f t="shared" ref="AD18" si="27">AC18+AD17</f>
        <v>14399.999999999878</v>
      </c>
      <c r="AE18" s="72">
        <f t="shared" ref="AE18" si="28">AD18+AE17</f>
        <v>14399.999999999878</v>
      </c>
      <c r="AF18" s="72">
        <f t="shared" ref="AF18" si="29">AE18+AF17</f>
        <v>14399.999999999878</v>
      </c>
      <c r="AG18" s="72">
        <f t="shared" ref="AG18" si="30">AF18+AG17</f>
        <v>14399.999999999878</v>
      </c>
      <c r="AH18" s="72">
        <f t="shared" ref="AH18" si="31">AG18+AH17</f>
        <v>14399.999999999878</v>
      </c>
      <c r="AI18" s="72">
        <f t="shared" ref="AI18" si="32">AH18+AI17</f>
        <v>14399.999999999878</v>
      </c>
      <c r="AJ18" s="72">
        <f t="shared" ref="AJ18" si="33">AI18+AJ17</f>
        <v>14399.999999999878</v>
      </c>
      <c r="AK18" s="72">
        <f t="shared" ref="AK18" si="34">AJ18+AK17</f>
        <v>14399.999999999878</v>
      </c>
      <c r="AL18" s="72">
        <f t="shared" ref="AL18" si="35">AK18+AL17</f>
        <v>14399.999999999878</v>
      </c>
      <c r="AM18" s="72">
        <f t="shared" ref="AM18" si="36">AL18+AM17</f>
        <v>14399.999999999878</v>
      </c>
    </row>
    <row r="19" spans="1:39" x14ac:dyDescent="0.25">
      <c r="C19" t="s">
        <v>307</v>
      </c>
      <c r="D19" s="70"/>
      <c r="E19" s="72">
        <f>+IF(E16&gt;0,D23*$D$12,0)</f>
        <v>0</v>
      </c>
      <c r="F19" s="72">
        <f t="shared" ref="F19:AM19" si="37">+IF(F16&gt;0,E23*$D$12,0)</f>
        <v>0</v>
      </c>
      <c r="G19" s="72">
        <f t="shared" si="37"/>
        <v>70.092728140939897</v>
      </c>
      <c r="H19" s="71">
        <f t="shared" si="37"/>
        <v>65.57703541893396</v>
      </c>
      <c r="I19" s="72">
        <f t="shared" si="37"/>
        <v>61.039362334266102</v>
      </c>
      <c r="J19" s="72">
        <f t="shared" si="37"/>
        <v>56.479601896409626</v>
      </c>
      <c r="K19" s="72">
        <f t="shared" si="37"/>
        <v>51.897646594056035</v>
      </c>
      <c r="L19" s="72">
        <f t="shared" si="37"/>
        <v>47.293388392580091</v>
      </c>
      <c r="M19" s="72">
        <f t="shared" si="37"/>
        <v>42.666718731492573</v>
      </c>
      <c r="N19" s="72">
        <f t="shared" si="37"/>
        <v>38.017528521880571</v>
      </c>
      <c r="O19" s="72">
        <f t="shared" si="37"/>
        <v>33.345708143835388</v>
      </c>
      <c r="P19" s="72">
        <f t="shared" si="37"/>
        <v>28.65114744386787</v>
      </c>
      <c r="Q19" s="72">
        <f t="shared" si="37"/>
        <v>23.933735732311188</v>
      </c>
      <c r="R19" s="72">
        <f t="shared" si="37"/>
        <v>19.193361780710955</v>
      </c>
      <c r="S19" s="72">
        <f t="shared" si="37"/>
        <v>14.42991381920268</v>
      </c>
      <c r="T19" s="72">
        <f t="shared" si="37"/>
        <v>9.6432795338763828</v>
      </c>
      <c r="U19" s="72">
        <f t="shared" si="37"/>
        <v>4.8333460641284534</v>
      </c>
      <c r="V19" s="72">
        <f t="shared" si="37"/>
        <v>0</v>
      </c>
      <c r="W19" s="72">
        <f t="shared" si="37"/>
        <v>0</v>
      </c>
      <c r="X19" s="72">
        <f t="shared" si="37"/>
        <v>0</v>
      </c>
      <c r="Y19" s="72">
        <f t="shared" si="37"/>
        <v>0</v>
      </c>
      <c r="Z19" s="72">
        <f t="shared" si="37"/>
        <v>0</v>
      </c>
      <c r="AA19" s="72">
        <f t="shared" si="37"/>
        <v>0</v>
      </c>
      <c r="AB19" s="72">
        <f t="shared" si="37"/>
        <v>0</v>
      </c>
      <c r="AC19" s="72">
        <f t="shared" si="37"/>
        <v>0</v>
      </c>
      <c r="AD19" s="72">
        <f t="shared" si="37"/>
        <v>0</v>
      </c>
      <c r="AE19" s="72">
        <f t="shared" si="37"/>
        <v>0</v>
      </c>
      <c r="AF19" s="72">
        <f t="shared" si="37"/>
        <v>0</v>
      </c>
      <c r="AG19" s="72">
        <f t="shared" si="37"/>
        <v>0</v>
      </c>
      <c r="AH19" s="72">
        <f t="shared" si="37"/>
        <v>0</v>
      </c>
      <c r="AI19" s="72">
        <f t="shared" si="37"/>
        <v>0</v>
      </c>
      <c r="AJ19" s="72">
        <f t="shared" si="37"/>
        <v>0</v>
      </c>
      <c r="AK19" s="72">
        <f t="shared" si="37"/>
        <v>0</v>
      </c>
      <c r="AL19" s="72">
        <f t="shared" si="37"/>
        <v>0</v>
      </c>
      <c r="AM19" s="72">
        <f t="shared" si="37"/>
        <v>0</v>
      </c>
    </row>
    <row r="20" spans="1:39" x14ac:dyDescent="0.25">
      <c r="C20" t="s">
        <v>323</v>
      </c>
      <c r="D20" s="72">
        <f>+IF(D14=$D$3,$D$8*$D$5,0)</f>
        <v>0</v>
      </c>
      <c r="E20" s="72">
        <f t="shared" ref="E20:AM20" si="38">+IF(E14=$D$3,$D$8*$D$5,0)</f>
        <v>0</v>
      </c>
      <c r="F20" s="72">
        <f t="shared" si="38"/>
        <v>1800</v>
      </c>
      <c r="G20" s="72">
        <f t="shared" si="38"/>
        <v>0</v>
      </c>
      <c r="H20" s="72">
        <f t="shared" si="38"/>
        <v>0</v>
      </c>
      <c r="I20" s="72">
        <f t="shared" si="38"/>
        <v>0</v>
      </c>
      <c r="J20" s="72">
        <f t="shared" si="38"/>
        <v>0</v>
      </c>
      <c r="K20" s="72">
        <f t="shared" si="38"/>
        <v>0</v>
      </c>
      <c r="L20" s="72">
        <f t="shared" si="38"/>
        <v>0</v>
      </c>
      <c r="M20" s="72">
        <f t="shared" si="38"/>
        <v>0</v>
      </c>
      <c r="N20" s="72">
        <f t="shared" si="38"/>
        <v>0</v>
      </c>
      <c r="O20" s="72">
        <f t="shared" si="38"/>
        <v>0</v>
      </c>
      <c r="P20" s="72">
        <f t="shared" si="38"/>
        <v>0</v>
      </c>
      <c r="Q20" s="72">
        <f t="shared" si="38"/>
        <v>0</v>
      </c>
      <c r="R20" s="72">
        <f t="shared" si="38"/>
        <v>0</v>
      </c>
      <c r="S20" s="72">
        <f t="shared" si="38"/>
        <v>0</v>
      </c>
      <c r="T20" s="72">
        <f t="shared" si="38"/>
        <v>0</v>
      </c>
      <c r="U20" s="72">
        <f t="shared" si="38"/>
        <v>0</v>
      </c>
      <c r="V20" s="72">
        <f t="shared" si="38"/>
        <v>0</v>
      </c>
      <c r="W20" s="72">
        <f t="shared" si="38"/>
        <v>0</v>
      </c>
      <c r="X20" s="72">
        <f t="shared" si="38"/>
        <v>0</v>
      </c>
      <c r="Y20" s="72">
        <f t="shared" si="38"/>
        <v>0</v>
      </c>
      <c r="Z20" s="72">
        <f t="shared" si="38"/>
        <v>0</v>
      </c>
      <c r="AA20" s="72">
        <f t="shared" si="38"/>
        <v>0</v>
      </c>
      <c r="AB20" s="72">
        <f t="shared" si="38"/>
        <v>0</v>
      </c>
      <c r="AC20" s="72">
        <f t="shared" si="38"/>
        <v>0</v>
      </c>
      <c r="AD20" s="72">
        <f t="shared" si="38"/>
        <v>0</v>
      </c>
      <c r="AE20" s="72">
        <f t="shared" si="38"/>
        <v>0</v>
      </c>
      <c r="AF20" s="72">
        <f t="shared" si="38"/>
        <v>0</v>
      </c>
      <c r="AG20" s="72">
        <f t="shared" si="38"/>
        <v>0</v>
      </c>
      <c r="AH20" s="72">
        <f t="shared" si="38"/>
        <v>0</v>
      </c>
      <c r="AI20" s="72">
        <f t="shared" si="38"/>
        <v>0</v>
      </c>
      <c r="AJ20" s="72">
        <f t="shared" si="38"/>
        <v>0</v>
      </c>
      <c r="AK20" s="72">
        <f t="shared" si="38"/>
        <v>0</v>
      </c>
      <c r="AL20" s="72">
        <f t="shared" si="38"/>
        <v>0</v>
      </c>
      <c r="AM20" s="72">
        <f t="shared" si="38"/>
        <v>0</v>
      </c>
    </row>
    <row r="21" spans="1:39" x14ac:dyDescent="0.25">
      <c r="C21" t="s">
        <v>317</v>
      </c>
      <c r="D21" s="94">
        <f>+IF(D16&gt;0,$D$7,0)</f>
        <v>0</v>
      </c>
      <c r="E21" s="94">
        <f>+IF(E16&gt;0,$D$7,0)</f>
        <v>0</v>
      </c>
      <c r="F21" s="94">
        <f t="shared" ref="F21:AM21" si="39">+IF(F16&gt;0,$D$7,0)</f>
        <v>0</v>
      </c>
      <c r="G21" s="94">
        <f t="shared" si="39"/>
        <v>10</v>
      </c>
      <c r="H21" s="94">
        <f t="shared" si="39"/>
        <v>10</v>
      </c>
      <c r="I21" s="94">
        <f t="shared" si="39"/>
        <v>10</v>
      </c>
      <c r="J21" s="94">
        <f t="shared" si="39"/>
        <v>10</v>
      </c>
      <c r="K21" s="94">
        <f t="shared" si="39"/>
        <v>10</v>
      </c>
      <c r="L21" s="94">
        <f t="shared" si="39"/>
        <v>10</v>
      </c>
      <c r="M21" s="94">
        <f t="shared" si="39"/>
        <v>10</v>
      </c>
      <c r="N21" s="94">
        <f t="shared" si="39"/>
        <v>10</v>
      </c>
      <c r="O21" s="94">
        <f t="shared" si="39"/>
        <v>10</v>
      </c>
      <c r="P21" s="94">
        <f t="shared" si="39"/>
        <v>10</v>
      </c>
      <c r="Q21" s="94">
        <f t="shared" si="39"/>
        <v>10</v>
      </c>
      <c r="R21" s="94">
        <f t="shared" si="39"/>
        <v>10</v>
      </c>
      <c r="S21" s="94">
        <f t="shared" si="39"/>
        <v>10</v>
      </c>
      <c r="T21" s="94">
        <f t="shared" si="39"/>
        <v>10</v>
      </c>
      <c r="U21" s="94">
        <f t="shared" si="39"/>
        <v>10</v>
      </c>
      <c r="V21" s="94">
        <f t="shared" si="39"/>
        <v>0</v>
      </c>
      <c r="W21" s="94">
        <f t="shared" si="39"/>
        <v>0</v>
      </c>
      <c r="X21" s="94">
        <f t="shared" si="39"/>
        <v>0</v>
      </c>
      <c r="Y21" s="94">
        <f t="shared" si="39"/>
        <v>0</v>
      </c>
      <c r="Z21" s="94">
        <f t="shared" si="39"/>
        <v>0</v>
      </c>
      <c r="AA21" s="94">
        <f t="shared" si="39"/>
        <v>0</v>
      </c>
      <c r="AB21" s="94">
        <f t="shared" si="39"/>
        <v>0</v>
      </c>
      <c r="AC21" s="94">
        <f t="shared" si="39"/>
        <v>0</v>
      </c>
      <c r="AD21" s="94">
        <f t="shared" si="39"/>
        <v>0</v>
      </c>
      <c r="AE21" s="94">
        <f t="shared" si="39"/>
        <v>0</v>
      </c>
      <c r="AF21" s="94">
        <f t="shared" si="39"/>
        <v>0</v>
      </c>
      <c r="AG21" s="94">
        <f t="shared" si="39"/>
        <v>0</v>
      </c>
      <c r="AH21" s="94">
        <f t="shared" si="39"/>
        <v>0</v>
      </c>
      <c r="AI21" s="94">
        <f t="shared" si="39"/>
        <v>0</v>
      </c>
      <c r="AJ21" s="94">
        <f t="shared" si="39"/>
        <v>0</v>
      </c>
      <c r="AK21" s="94">
        <f t="shared" si="39"/>
        <v>0</v>
      </c>
      <c r="AL21" s="94">
        <f t="shared" si="39"/>
        <v>0</v>
      </c>
      <c r="AM21" s="94">
        <f t="shared" si="39"/>
        <v>0</v>
      </c>
    </row>
    <row r="22" spans="1:39" x14ac:dyDescent="0.25">
      <c r="C22" t="s">
        <v>324</v>
      </c>
      <c r="D22" s="94">
        <f>+IF(D14=($D$10+$D$3),$D$5*$D$9,0)</f>
        <v>0</v>
      </c>
      <c r="E22" s="94">
        <f t="shared" ref="E22:AM22" si="40">+IF(E14=($D$10+$D$3),$D$5*$D$9,0)</f>
        <v>0</v>
      </c>
      <c r="F22" s="94">
        <f t="shared" si="40"/>
        <v>0</v>
      </c>
      <c r="G22" s="94">
        <f t="shared" si="40"/>
        <v>0</v>
      </c>
      <c r="H22" s="94">
        <f t="shared" si="40"/>
        <v>0</v>
      </c>
      <c r="I22" s="94">
        <f t="shared" si="40"/>
        <v>0</v>
      </c>
      <c r="J22" s="94">
        <f t="shared" si="40"/>
        <v>0</v>
      </c>
      <c r="K22" s="94">
        <f t="shared" si="40"/>
        <v>0</v>
      </c>
      <c r="L22" s="94">
        <f t="shared" si="40"/>
        <v>0</v>
      </c>
      <c r="M22" s="94">
        <f t="shared" si="40"/>
        <v>0</v>
      </c>
      <c r="N22" s="94">
        <f t="shared" si="40"/>
        <v>0</v>
      </c>
      <c r="O22" s="94">
        <f t="shared" si="40"/>
        <v>0</v>
      </c>
      <c r="P22" s="94">
        <f t="shared" si="40"/>
        <v>0</v>
      </c>
      <c r="Q22" s="94">
        <f t="shared" si="40"/>
        <v>0</v>
      </c>
      <c r="R22" s="94">
        <f t="shared" si="40"/>
        <v>0</v>
      </c>
      <c r="S22" s="94">
        <f t="shared" si="40"/>
        <v>0</v>
      </c>
      <c r="T22" s="94">
        <f t="shared" si="40"/>
        <v>0</v>
      </c>
      <c r="U22" s="94">
        <f t="shared" si="40"/>
        <v>1800</v>
      </c>
      <c r="V22" s="94">
        <f t="shared" si="40"/>
        <v>0</v>
      </c>
      <c r="W22" s="94">
        <f t="shared" si="40"/>
        <v>0</v>
      </c>
      <c r="X22" s="94">
        <f t="shared" si="40"/>
        <v>0</v>
      </c>
      <c r="Y22" s="94">
        <f t="shared" si="40"/>
        <v>0</v>
      </c>
      <c r="Z22" s="94">
        <f t="shared" si="40"/>
        <v>0</v>
      </c>
      <c r="AA22" s="94">
        <f t="shared" si="40"/>
        <v>0</v>
      </c>
      <c r="AB22" s="94">
        <f t="shared" si="40"/>
        <v>0</v>
      </c>
      <c r="AC22" s="94">
        <f t="shared" si="40"/>
        <v>0</v>
      </c>
      <c r="AD22" s="94">
        <f t="shared" si="40"/>
        <v>0</v>
      </c>
      <c r="AE22" s="106">
        <f t="shared" si="40"/>
        <v>0</v>
      </c>
      <c r="AF22" s="94">
        <f t="shared" si="40"/>
        <v>0</v>
      </c>
      <c r="AG22" s="94">
        <f t="shared" si="40"/>
        <v>0</v>
      </c>
      <c r="AH22" s="94">
        <f t="shared" si="40"/>
        <v>0</v>
      </c>
      <c r="AI22" s="94">
        <f t="shared" si="40"/>
        <v>0</v>
      </c>
      <c r="AJ22" s="94">
        <f t="shared" si="40"/>
        <v>0</v>
      </c>
      <c r="AK22" s="94">
        <f t="shared" si="40"/>
        <v>0</v>
      </c>
      <c r="AL22" s="94">
        <f t="shared" si="40"/>
        <v>0</v>
      </c>
      <c r="AM22" s="94">
        <f t="shared" si="40"/>
        <v>0</v>
      </c>
    </row>
    <row r="23" spans="1:39" x14ac:dyDescent="0.25">
      <c r="C23" t="s">
        <v>325</v>
      </c>
      <c r="D23" s="94">
        <f>+IF(D14=$D$3,($D$5*(1-($D$8+$D$9))),0)</f>
        <v>0</v>
      </c>
      <c r="E23" s="94">
        <f>+IF(E14=$D$3,($D$5*(1-($D$8+$D$9))),IF(E14&lt;$D$3,0,($D$5*(1-($D$8+$D$9))-E18)*IF(D23&lt;1,0,1)))</f>
        <v>0</v>
      </c>
      <c r="F23" s="94">
        <f t="shared" ref="F23:AM23" si="41">+IF(F14=$D$3,($D$5*(1-($D$8+$D$9))),IF(F14&lt;$D$3,0,($D$5*(1-($D$8+$D$9))-F18)*IF(E23&lt;1,0,1)))</f>
        <v>14400</v>
      </c>
      <c r="G23" s="94">
        <f t="shared" si="41"/>
        <v>13472.286427971048</v>
      </c>
      <c r="H23" s="94">
        <f t="shared" si="41"/>
        <v>12540.057163220092</v>
      </c>
      <c r="I23" s="94">
        <f t="shared" si="41"/>
        <v>11603.290225384466</v>
      </c>
      <c r="J23" s="94">
        <f t="shared" si="41"/>
        <v>10661.963527110984</v>
      </c>
      <c r="K23" s="94">
        <f t="shared" si="41"/>
        <v>9716.0548735351476</v>
      </c>
      <c r="L23" s="94">
        <f t="shared" si="41"/>
        <v>8765.5419617578373</v>
      </c>
      <c r="M23" s="94">
        <f t="shared" si="41"/>
        <v>7810.4023803194386</v>
      </c>
      <c r="N23" s="94">
        <f t="shared" si="41"/>
        <v>6850.6136086714278</v>
      </c>
      <c r="O23" s="94">
        <f t="shared" si="41"/>
        <v>5886.1530166453722</v>
      </c>
      <c r="P23" s="94">
        <f t="shared" si="41"/>
        <v>4916.9978639193487</v>
      </c>
      <c r="Q23" s="94">
        <f t="shared" si="41"/>
        <v>3943.1252994817678</v>
      </c>
      <c r="R23" s="94">
        <f t="shared" si="41"/>
        <v>2964.5123610925875</v>
      </c>
      <c r="S23" s="94">
        <f t="shared" si="41"/>
        <v>1981.1359747418992</v>
      </c>
      <c r="T23" s="94">
        <f t="shared" si="41"/>
        <v>992.97295410588413</v>
      </c>
      <c r="U23" s="94">
        <f t="shared" si="41"/>
        <v>1.2187229003757238E-10</v>
      </c>
      <c r="V23" s="94">
        <f t="shared" si="41"/>
        <v>0</v>
      </c>
      <c r="W23" s="94">
        <f t="shared" si="41"/>
        <v>0</v>
      </c>
      <c r="X23" s="94">
        <f t="shared" si="41"/>
        <v>0</v>
      </c>
      <c r="Y23" s="94">
        <f t="shared" si="41"/>
        <v>0</v>
      </c>
      <c r="Z23" s="94">
        <f t="shared" si="41"/>
        <v>0</v>
      </c>
      <c r="AA23" s="94">
        <f t="shared" si="41"/>
        <v>0</v>
      </c>
      <c r="AB23" s="94">
        <f t="shared" si="41"/>
        <v>0</v>
      </c>
      <c r="AC23" s="94">
        <f t="shared" si="41"/>
        <v>0</v>
      </c>
      <c r="AD23" s="94">
        <f t="shared" si="41"/>
        <v>0</v>
      </c>
      <c r="AE23" s="94">
        <f t="shared" si="41"/>
        <v>0</v>
      </c>
      <c r="AF23" s="94">
        <f t="shared" si="41"/>
        <v>0</v>
      </c>
      <c r="AG23" s="94">
        <f t="shared" si="41"/>
        <v>0</v>
      </c>
      <c r="AH23" s="94">
        <f t="shared" si="41"/>
        <v>0</v>
      </c>
      <c r="AI23" s="94">
        <f t="shared" si="41"/>
        <v>0</v>
      </c>
      <c r="AJ23" s="94">
        <f t="shared" si="41"/>
        <v>0</v>
      </c>
      <c r="AK23" s="94">
        <f t="shared" si="41"/>
        <v>0</v>
      </c>
      <c r="AL23" s="94">
        <f t="shared" si="41"/>
        <v>0</v>
      </c>
      <c r="AM23" s="94">
        <f t="shared" si="41"/>
        <v>0</v>
      </c>
    </row>
    <row r="25" spans="1:39" x14ac:dyDescent="0.25">
      <c r="D25" s="31">
        <f t="shared" ref="D25:AM25" si="42">+D15</f>
        <v>43861</v>
      </c>
      <c r="E25" s="31">
        <f t="shared" si="42"/>
        <v>43890</v>
      </c>
      <c r="F25" s="31">
        <f t="shared" si="42"/>
        <v>43921</v>
      </c>
      <c r="G25" s="31">
        <f t="shared" si="42"/>
        <v>43951</v>
      </c>
      <c r="H25" s="31">
        <f t="shared" si="42"/>
        <v>43982</v>
      </c>
      <c r="I25" s="31">
        <f t="shared" si="42"/>
        <v>44012</v>
      </c>
      <c r="J25" s="31">
        <f t="shared" si="42"/>
        <v>44043</v>
      </c>
      <c r="K25" s="31">
        <f t="shared" si="42"/>
        <v>44074</v>
      </c>
      <c r="L25" s="31">
        <f t="shared" si="42"/>
        <v>44104</v>
      </c>
      <c r="M25" s="31">
        <f t="shared" si="42"/>
        <v>44135</v>
      </c>
      <c r="N25" s="31">
        <f t="shared" si="42"/>
        <v>44165</v>
      </c>
      <c r="O25" s="31">
        <f t="shared" si="42"/>
        <v>44196</v>
      </c>
      <c r="P25" s="31">
        <f t="shared" si="42"/>
        <v>44227</v>
      </c>
      <c r="Q25" s="31">
        <f t="shared" si="42"/>
        <v>44255</v>
      </c>
      <c r="R25" s="31">
        <f t="shared" si="42"/>
        <v>44286</v>
      </c>
      <c r="S25" s="31">
        <f t="shared" si="42"/>
        <v>44316</v>
      </c>
      <c r="T25" s="31">
        <f t="shared" si="42"/>
        <v>44347</v>
      </c>
      <c r="U25" s="31">
        <f t="shared" si="42"/>
        <v>44377</v>
      </c>
      <c r="V25" s="31">
        <f t="shared" si="42"/>
        <v>44408</v>
      </c>
      <c r="W25" s="31">
        <f t="shared" si="42"/>
        <v>44439</v>
      </c>
      <c r="X25" s="31">
        <f t="shared" si="42"/>
        <v>44469</v>
      </c>
      <c r="Y25" s="31">
        <f t="shared" si="42"/>
        <v>44500</v>
      </c>
      <c r="Z25" s="31">
        <f t="shared" si="42"/>
        <v>44530</v>
      </c>
      <c r="AA25" s="31">
        <f t="shared" si="42"/>
        <v>44561</v>
      </c>
      <c r="AB25" s="31">
        <f t="shared" si="42"/>
        <v>44592</v>
      </c>
      <c r="AC25" s="31">
        <f t="shared" si="42"/>
        <v>44620</v>
      </c>
      <c r="AD25" s="31">
        <f t="shared" si="42"/>
        <v>44651</v>
      </c>
      <c r="AE25" s="31">
        <f t="shared" si="42"/>
        <v>44681</v>
      </c>
      <c r="AF25" s="31">
        <f t="shared" si="42"/>
        <v>44712</v>
      </c>
      <c r="AG25" s="31">
        <f t="shared" si="42"/>
        <v>44742</v>
      </c>
      <c r="AH25" s="31">
        <f t="shared" si="42"/>
        <v>44773</v>
      </c>
      <c r="AI25" s="31">
        <f t="shared" si="42"/>
        <v>44804</v>
      </c>
      <c r="AJ25" s="31">
        <f t="shared" si="42"/>
        <v>44834</v>
      </c>
      <c r="AK25" s="31">
        <f t="shared" si="42"/>
        <v>44865</v>
      </c>
      <c r="AL25" s="31">
        <f t="shared" si="42"/>
        <v>44895</v>
      </c>
      <c r="AM25" s="31">
        <f t="shared" si="42"/>
        <v>44926</v>
      </c>
    </row>
    <row r="26" spans="1:39" s="27" customFormat="1" x14ac:dyDescent="0.25">
      <c r="A26" s="185" t="s">
        <v>88</v>
      </c>
      <c r="B26" s="185"/>
      <c r="C26" s="27" t="s">
        <v>326</v>
      </c>
      <c r="D26" s="72">
        <f>IF(D14=$D$3,$D$5,0)</f>
        <v>0</v>
      </c>
      <c r="E26" s="72">
        <f t="shared" ref="E26:AM26" si="43">IF(E14=$D$3,$D$5,0)</f>
        <v>0</v>
      </c>
      <c r="F26" s="72">
        <f t="shared" si="43"/>
        <v>18000</v>
      </c>
      <c r="G26" s="72">
        <f t="shared" si="43"/>
        <v>0</v>
      </c>
      <c r="H26" s="72">
        <f t="shared" si="43"/>
        <v>0</v>
      </c>
      <c r="I26" s="72">
        <f t="shared" si="43"/>
        <v>0</v>
      </c>
      <c r="J26" s="72">
        <f t="shared" si="43"/>
        <v>0</v>
      </c>
      <c r="K26" s="72">
        <f t="shared" si="43"/>
        <v>0</v>
      </c>
      <c r="L26" s="72">
        <f t="shared" si="43"/>
        <v>0</v>
      </c>
      <c r="M26" s="72">
        <f t="shared" si="43"/>
        <v>0</v>
      </c>
      <c r="N26" s="72">
        <f t="shared" si="43"/>
        <v>0</v>
      </c>
      <c r="O26" s="72">
        <f t="shared" si="43"/>
        <v>0</v>
      </c>
      <c r="P26" s="72">
        <f t="shared" si="43"/>
        <v>0</v>
      </c>
      <c r="Q26" s="72">
        <f t="shared" si="43"/>
        <v>0</v>
      </c>
      <c r="R26" s="72">
        <f t="shared" si="43"/>
        <v>0</v>
      </c>
      <c r="S26" s="72">
        <f t="shared" si="43"/>
        <v>0</v>
      </c>
      <c r="T26" s="72">
        <f t="shared" si="43"/>
        <v>0</v>
      </c>
      <c r="U26" s="72">
        <f t="shared" si="43"/>
        <v>0</v>
      </c>
      <c r="V26" s="72">
        <f t="shared" si="43"/>
        <v>0</v>
      </c>
      <c r="W26" s="72">
        <f t="shared" si="43"/>
        <v>0</v>
      </c>
      <c r="X26" s="72">
        <f t="shared" si="43"/>
        <v>0</v>
      </c>
      <c r="Y26" s="72">
        <f t="shared" si="43"/>
        <v>0</v>
      </c>
      <c r="Z26" s="72">
        <f t="shared" si="43"/>
        <v>0</v>
      </c>
      <c r="AA26" s="72">
        <f t="shared" si="43"/>
        <v>0</v>
      </c>
      <c r="AB26" s="72">
        <f t="shared" si="43"/>
        <v>0</v>
      </c>
      <c r="AC26" s="72">
        <f t="shared" si="43"/>
        <v>0</v>
      </c>
      <c r="AD26" s="72">
        <f t="shared" si="43"/>
        <v>0</v>
      </c>
      <c r="AE26" s="72">
        <f t="shared" si="43"/>
        <v>0</v>
      </c>
      <c r="AF26" s="72">
        <f t="shared" si="43"/>
        <v>0</v>
      </c>
      <c r="AG26" s="72">
        <f t="shared" si="43"/>
        <v>0</v>
      </c>
      <c r="AH26" s="72">
        <f t="shared" si="43"/>
        <v>0</v>
      </c>
      <c r="AI26" s="72">
        <f t="shared" si="43"/>
        <v>0</v>
      </c>
      <c r="AJ26" s="72">
        <f t="shared" si="43"/>
        <v>0</v>
      </c>
      <c r="AK26" s="72">
        <f t="shared" si="43"/>
        <v>0</v>
      </c>
      <c r="AL26" s="72">
        <f t="shared" si="43"/>
        <v>0</v>
      </c>
      <c r="AM26" s="72">
        <f t="shared" si="43"/>
        <v>0</v>
      </c>
    </row>
    <row r="27" spans="1:39" s="27" customFormat="1" x14ac:dyDescent="0.25">
      <c r="A27" s="185"/>
      <c r="B27" s="185"/>
      <c r="C27" s="27" t="s">
        <v>327</v>
      </c>
      <c r="D27" s="72">
        <f>+IF(D14=$D$3,$D$5-D20,-D17-D22)</f>
        <v>0</v>
      </c>
      <c r="E27" s="72">
        <f t="shared" ref="E27:F27" si="44">+IF(E14=$D$3,$D$5-E20,-E17-E22)</f>
        <v>0</v>
      </c>
      <c r="F27" s="72">
        <f t="shared" si="44"/>
        <v>16200</v>
      </c>
      <c r="G27" s="72">
        <f>+IF(G14=$D$3,$D$5-G20,-G17-G22)</f>
        <v>-927.7135720289516</v>
      </c>
      <c r="H27" s="72">
        <f t="shared" ref="H27:AM27" si="45">+IF(H14=$D$3,$D$5-H20,-H17-H22)</f>
        <v>-932.22926475095755</v>
      </c>
      <c r="I27" s="72">
        <f t="shared" si="45"/>
        <v>-936.76693783562541</v>
      </c>
      <c r="J27" s="72">
        <f t="shared" si="45"/>
        <v>-941.32669827348195</v>
      </c>
      <c r="K27" s="72">
        <f t="shared" si="45"/>
        <v>-945.9086535758355</v>
      </c>
      <c r="L27" s="72">
        <f t="shared" si="45"/>
        <v>-950.51291177731139</v>
      </c>
      <c r="M27" s="72">
        <f t="shared" si="45"/>
        <v>-955.13958143839898</v>
      </c>
      <c r="N27" s="72">
        <f t="shared" si="45"/>
        <v>-959.78877164801099</v>
      </c>
      <c r="O27" s="72">
        <f t="shared" si="45"/>
        <v>-964.46059202605613</v>
      </c>
      <c r="P27" s="72">
        <f t="shared" si="45"/>
        <v>-969.15515272602363</v>
      </c>
      <c r="Q27" s="72">
        <f t="shared" si="45"/>
        <v>-973.87256443758031</v>
      </c>
      <c r="R27" s="72">
        <f t="shared" si="45"/>
        <v>-978.61293838918061</v>
      </c>
      <c r="S27" s="72">
        <f t="shared" si="45"/>
        <v>-983.3763863506889</v>
      </c>
      <c r="T27" s="72">
        <f t="shared" si="45"/>
        <v>-988.16302063601518</v>
      </c>
      <c r="U27" s="72">
        <f t="shared" si="45"/>
        <v>-2792.9729541057632</v>
      </c>
      <c r="V27" s="72">
        <f t="shared" si="45"/>
        <v>0</v>
      </c>
      <c r="W27" s="72">
        <f t="shared" si="45"/>
        <v>0</v>
      </c>
      <c r="X27" s="72">
        <f t="shared" si="45"/>
        <v>0</v>
      </c>
      <c r="Y27" s="72">
        <f t="shared" si="45"/>
        <v>0</v>
      </c>
      <c r="Z27" s="72">
        <f t="shared" si="45"/>
        <v>0</v>
      </c>
      <c r="AA27" s="72">
        <f t="shared" si="45"/>
        <v>0</v>
      </c>
      <c r="AB27" s="72">
        <f t="shared" si="45"/>
        <v>0</v>
      </c>
      <c r="AC27" s="72">
        <f t="shared" si="45"/>
        <v>0</v>
      </c>
      <c r="AD27" s="72">
        <f t="shared" si="45"/>
        <v>0</v>
      </c>
      <c r="AE27" s="72">
        <f t="shared" si="45"/>
        <v>0</v>
      </c>
      <c r="AF27" s="72">
        <f t="shared" si="45"/>
        <v>0</v>
      </c>
      <c r="AG27" s="72">
        <f t="shared" si="45"/>
        <v>0</v>
      </c>
      <c r="AH27" s="72">
        <f t="shared" si="45"/>
        <v>0</v>
      </c>
      <c r="AI27" s="72">
        <f t="shared" si="45"/>
        <v>0</v>
      </c>
      <c r="AJ27" s="72">
        <f t="shared" si="45"/>
        <v>0</v>
      </c>
      <c r="AK27" s="72">
        <f t="shared" si="45"/>
        <v>0</v>
      </c>
      <c r="AL27" s="72">
        <f t="shared" si="45"/>
        <v>0</v>
      </c>
      <c r="AM27" s="72">
        <f t="shared" si="45"/>
        <v>0</v>
      </c>
    </row>
    <row r="28" spans="1:39" s="27" customFormat="1" x14ac:dyDescent="0.25">
      <c r="A28" s="185"/>
      <c r="B28" s="185"/>
      <c r="C28" s="27" t="s">
        <v>328</v>
      </c>
      <c r="D28" s="94">
        <f>+$D$6*(D17+D21)</f>
        <v>0</v>
      </c>
      <c r="E28" s="94">
        <f t="shared" ref="E28:AM28" si="46">+$D$6*(E17+E21)</f>
        <v>0</v>
      </c>
      <c r="F28" s="94">
        <f t="shared" si="46"/>
        <v>0</v>
      </c>
      <c r="G28" s="94">
        <f t="shared" si="46"/>
        <v>206.29698584636935</v>
      </c>
      <c r="H28" s="94">
        <f t="shared" si="46"/>
        <v>207.29043824521065</v>
      </c>
      <c r="I28" s="94">
        <f t="shared" si="46"/>
        <v>208.28872632383758</v>
      </c>
      <c r="J28" s="94">
        <f t="shared" si="46"/>
        <v>209.29187362016603</v>
      </c>
      <c r="K28" s="94">
        <f t="shared" si="46"/>
        <v>210.29990378668381</v>
      </c>
      <c r="L28" s="94">
        <f t="shared" si="46"/>
        <v>211.3128405910085</v>
      </c>
      <c r="M28" s="94">
        <f t="shared" si="46"/>
        <v>212.33070791644778</v>
      </c>
      <c r="N28" s="94">
        <f t="shared" si="46"/>
        <v>213.35352976256243</v>
      </c>
      <c r="O28" s="94">
        <f t="shared" si="46"/>
        <v>214.38133024573236</v>
      </c>
      <c r="P28" s="94">
        <f t="shared" si="46"/>
        <v>215.4141335997252</v>
      </c>
      <c r="Q28" s="94">
        <f t="shared" si="46"/>
        <v>216.45196417626767</v>
      </c>
      <c r="R28" s="94">
        <f t="shared" si="46"/>
        <v>217.49484644561974</v>
      </c>
      <c r="S28" s="94">
        <f t="shared" si="46"/>
        <v>218.54280499715156</v>
      </c>
      <c r="T28" s="94">
        <f t="shared" si="46"/>
        <v>219.59586453992333</v>
      </c>
      <c r="U28" s="94">
        <f t="shared" si="46"/>
        <v>220.65404990326786</v>
      </c>
      <c r="V28" s="94">
        <f t="shared" si="46"/>
        <v>0</v>
      </c>
      <c r="W28" s="94">
        <f t="shared" si="46"/>
        <v>0</v>
      </c>
      <c r="X28" s="94">
        <f t="shared" si="46"/>
        <v>0</v>
      </c>
      <c r="Y28" s="94">
        <f t="shared" si="46"/>
        <v>0</v>
      </c>
      <c r="Z28" s="94">
        <f t="shared" si="46"/>
        <v>0</v>
      </c>
      <c r="AA28" s="94">
        <f t="shared" si="46"/>
        <v>0</v>
      </c>
      <c r="AB28" s="94">
        <f t="shared" si="46"/>
        <v>0</v>
      </c>
      <c r="AC28" s="94">
        <f t="shared" si="46"/>
        <v>0</v>
      </c>
      <c r="AD28" s="94">
        <f t="shared" si="46"/>
        <v>0</v>
      </c>
      <c r="AE28" s="94">
        <f t="shared" si="46"/>
        <v>0</v>
      </c>
      <c r="AF28" s="94">
        <f t="shared" si="46"/>
        <v>0</v>
      </c>
      <c r="AG28" s="94">
        <f t="shared" si="46"/>
        <v>0</v>
      </c>
      <c r="AH28" s="94">
        <f t="shared" si="46"/>
        <v>0</v>
      </c>
      <c r="AI28" s="94">
        <f t="shared" si="46"/>
        <v>0</v>
      </c>
      <c r="AJ28" s="94">
        <f t="shared" si="46"/>
        <v>0</v>
      </c>
      <c r="AK28" s="94">
        <f t="shared" si="46"/>
        <v>0</v>
      </c>
      <c r="AL28" s="94">
        <f t="shared" si="46"/>
        <v>0</v>
      </c>
      <c r="AM28" s="94">
        <f t="shared" si="46"/>
        <v>0</v>
      </c>
    </row>
    <row r="30" spans="1:39" s="27" customFormat="1" x14ac:dyDescent="0.25">
      <c r="A30" s="185" t="s">
        <v>337</v>
      </c>
      <c r="B30" s="185"/>
      <c r="C30" s="27" t="s">
        <v>330</v>
      </c>
      <c r="D30" s="72">
        <f>+D17</f>
        <v>0</v>
      </c>
      <c r="E30" s="72">
        <f t="shared" ref="E30:AM30" si="47">+E17</f>
        <v>0</v>
      </c>
      <c r="F30" s="72">
        <f t="shared" si="47"/>
        <v>0</v>
      </c>
      <c r="G30" s="72">
        <f t="shared" si="47"/>
        <v>927.7135720289516</v>
      </c>
      <c r="H30" s="72">
        <f t="shared" si="47"/>
        <v>932.22926475095755</v>
      </c>
      <c r="I30" s="72">
        <f t="shared" si="47"/>
        <v>936.76693783562541</v>
      </c>
      <c r="J30" s="72">
        <f t="shared" si="47"/>
        <v>941.32669827348195</v>
      </c>
      <c r="K30" s="72">
        <f t="shared" si="47"/>
        <v>945.9086535758355</v>
      </c>
      <c r="L30" s="72">
        <f t="shared" si="47"/>
        <v>950.51291177731139</v>
      </c>
      <c r="M30" s="72">
        <f t="shared" si="47"/>
        <v>955.13958143839898</v>
      </c>
      <c r="N30" s="72">
        <f t="shared" si="47"/>
        <v>959.78877164801099</v>
      </c>
      <c r="O30" s="72">
        <f t="shared" si="47"/>
        <v>964.46059202605613</v>
      </c>
      <c r="P30" s="72">
        <f t="shared" si="47"/>
        <v>969.15515272602363</v>
      </c>
      <c r="Q30" s="72">
        <f t="shared" si="47"/>
        <v>973.87256443758031</v>
      </c>
      <c r="R30" s="72">
        <f t="shared" si="47"/>
        <v>978.61293838918061</v>
      </c>
      <c r="S30" s="72">
        <f t="shared" si="47"/>
        <v>983.3763863506889</v>
      </c>
      <c r="T30" s="72">
        <f t="shared" si="47"/>
        <v>988.16302063601518</v>
      </c>
      <c r="U30" s="72">
        <f t="shared" si="47"/>
        <v>992.97295410576305</v>
      </c>
      <c r="V30" s="72">
        <f t="shared" si="47"/>
        <v>0</v>
      </c>
      <c r="W30" s="72">
        <f t="shared" si="47"/>
        <v>0</v>
      </c>
      <c r="X30" s="72">
        <f t="shared" si="47"/>
        <v>0</v>
      </c>
      <c r="Y30" s="72">
        <f t="shared" si="47"/>
        <v>0</v>
      </c>
      <c r="Z30" s="72">
        <f t="shared" si="47"/>
        <v>0</v>
      </c>
      <c r="AA30" s="72">
        <f t="shared" si="47"/>
        <v>0</v>
      </c>
      <c r="AB30" s="72">
        <f t="shared" si="47"/>
        <v>0</v>
      </c>
      <c r="AC30" s="72">
        <f t="shared" si="47"/>
        <v>0</v>
      </c>
      <c r="AD30" s="72">
        <f t="shared" si="47"/>
        <v>0</v>
      </c>
      <c r="AE30" s="72">
        <f t="shared" si="47"/>
        <v>0</v>
      </c>
      <c r="AF30" s="72">
        <f t="shared" si="47"/>
        <v>0</v>
      </c>
      <c r="AG30" s="72">
        <f t="shared" si="47"/>
        <v>0</v>
      </c>
      <c r="AH30" s="72">
        <f t="shared" si="47"/>
        <v>0</v>
      </c>
      <c r="AI30" s="72">
        <f t="shared" si="47"/>
        <v>0</v>
      </c>
      <c r="AJ30" s="72">
        <f t="shared" si="47"/>
        <v>0</v>
      </c>
      <c r="AK30" s="72">
        <f t="shared" si="47"/>
        <v>0</v>
      </c>
      <c r="AL30" s="72">
        <f t="shared" si="47"/>
        <v>0</v>
      </c>
      <c r="AM30" s="72">
        <f t="shared" si="47"/>
        <v>0</v>
      </c>
    </row>
    <row r="31" spans="1:39" s="27" customFormat="1" x14ac:dyDescent="0.25">
      <c r="A31" s="185"/>
      <c r="B31" s="185"/>
      <c r="C31" s="27" t="s">
        <v>331</v>
      </c>
      <c r="D31" s="72">
        <f>+D19</f>
        <v>0</v>
      </c>
      <c r="E31" s="72">
        <f t="shared" ref="E31:AM31" si="48">+E19</f>
        <v>0</v>
      </c>
      <c r="F31" s="72">
        <f t="shared" si="48"/>
        <v>0</v>
      </c>
      <c r="G31" s="72">
        <f t="shared" si="48"/>
        <v>70.092728140939897</v>
      </c>
      <c r="H31" s="72">
        <f t="shared" si="48"/>
        <v>65.57703541893396</v>
      </c>
      <c r="I31" s="72">
        <f t="shared" si="48"/>
        <v>61.039362334266102</v>
      </c>
      <c r="J31" s="72">
        <f t="shared" si="48"/>
        <v>56.479601896409626</v>
      </c>
      <c r="K31" s="72">
        <f t="shared" si="48"/>
        <v>51.897646594056035</v>
      </c>
      <c r="L31" s="72">
        <f t="shared" si="48"/>
        <v>47.293388392580091</v>
      </c>
      <c r="M31" s="72">
        <f t="shared" si="48"/>
        <v>42.666718731492573</v>
      </c>
      <c r="N31" s="72">
        <f t="shared" si="48"/>
        <v>38.017528521880571</v>
      </c>
      <c r="O31" s="72">
        <f t="shared" si="48"/>
        <v>33.345708143835388</v>
      </c>
      <c r="P31" s="72">
        <f t="shared" si="48"/>
        <v>28.65114744386787</v>
      </c>
      <c r="Q31" s="72">
        <f t="shared" si="48"/>
        <v>23.933735732311188</v>
      </c>
      <c r="R31" s="72">
        <f t="shared" si="48"/>
        <v>19.193361780710955</v>
      </c>
      <c r="S31" s="72">
        <f t="shared" si="48"/>
        <v>14.42991381920268</v>
      </c>
      <c r="T31" s="72">
        <f t="shared" si="48"/>
        <v>9.6432795338763828</v>
      </c>
      <c r="U31" s="72">
        <f t="shared" si="48"/>
        <v>4.8333460641284534</v>
      </c>
      <c r="V31" s="72">
        <f t="shared" si="48"/>
        <v>0</v>
      </c>
      <c r="W31" s="72">
        <f t="shared" si="48"/>
        <v>0</v>
      </c>
      <c r="X31" s="72">
        <f t="shared" si="48"/>
        <v>0</v>
      </c>
      <c r="Y31" s="72">
        <f t="shared" si="48"/>
        <v>0</v>
      </c>
      <c r="Z31" s="72">
        <f t="shared" si="48"/>
        <v>0</v>
      </c>
      <c r="AA31" s="72">
        <f t="shared" si="48"/>
        <v>0</v>
      </c>
      <c r="AB31" s="72">
        <f t="shared" si="48"/>
        <v>0</v>
      </c>
      <c r="AC31" s="72">
        <f t="shared" si="48"/>
        <v>0</v>
      </c>
      <c r="AD31" s="72">
        <f t="shared" si="48"/>
        <v>0</v>
      </c>
      <c r="AE31" s="72">
        <f t="shared" si="48"/>
        <v>0</v>
      </c>
      <c r="AF31" s="72">
        <f t="shared" si="48"/>
        <v>0</v>
      </c>
      <c r="AG31" s="72">
        <f t="shared" si="48"/>
        <v>0</v>
      </c>
      <c r="AH31" s="72">
        <f t="shared" si="48"/>
        <v>0</v>
      </c>
      <c r="AI31" s="72">
        <f t="shared" si="48"/>
        <v>0</v>
      </c>
      <c r="AJ31" s="72">
        <f t="shared" si="48"/>
        <v>0</v>
      </c>
      <c r="AK31" s="72">
        <f t="shared" si="48"/>
        <v>0</v>
      </c>
      <c r="AL31" s="72">
        <f t="shared" si="48"/>
        <v>0</v>
      </c>
      <c r="AM31" s="72">
        <f t="shared" si="48"/>
        <v>0</v>
      </c>
    </row>
    <row r="32" spans="1:39" s="27" customFormat="1" x14ac:dyDescent="0.25">
      <c r="A32" s="185"/>
      <c r="B32" s="185"/>
      <c r="C32" s="27" t="s">
        <v>332</v>
      </c>
      <c r="D32" s="72">
        <f>+D20</f>
        <v>0</v>
      </c>
      <c r="E32" s="72">
        <f t="shared" ref="E32:AM32" si="49">+E20</f>
        <v>0</v>
      </c>
      <c r="F32" s="72">
        <f t="shared" si="49"/>
        <v>1800</v>
      </c>
      <c r="G32" s="72">
        <f t="shared" si="49"/>
        <v>0</v>
      </c>
      <c r="H32" s="72">
        <f t="shared" si="49"/>
        <v>0</v>
      </c>
      <c r="I32" s="72">
        <f t="shared" si="49"/>
        <v>0</v>
      </c>
      <c r="J32" s="72">
        <f t="shared" si="49"/>
        <v>0</v>
      </c>
      <c r="K32" s="72">
        <f t="shared" si="49"/>
        <v>0</v>
      </c>
      <c r="L32" s="72">
        <f t="shared" si="49"/>
        <v>0</v>
      </c>
      <c r="M32" s="72">
        <f t="shared" si="49"/>
        <v>0</v>
      </c>
      <c r="N32" s="72">
        <f t="shared" si="49"/>
        <v>0</v>
      </c>
      <c r="O32" s="72">
        <f t="shared" si="49"/>
        <v>0</v>
      </c>
      <c r="P32" s="72">
        <f t="shared" si="49"/>
        <v>0</v>
      </c>
      <c r="Q32" s="72">
        <f t="shared" si="49"/>
        <v>0</v>
      </c>
      <c r="R32" s="72">
        <f t="shared" si="49"/>
        <v>0</v>
      </c>
      <c r="S32" s="72">
        <f t="shared" si="49"/>
        <v>0</v>
      </c>
      <c r="T32" s="72">
        <f t="shared" si="49"/>
        <v>0</v>
      </c>
      <c r="U32" s="72">
        <f t="shared" si="49"/>
        <v>0</v>
      </c>
      <c r="V32" s="72">
        <f t="shared" si="49"/>
        <v>0</v>
      </c>
      <c r="W32" s="72">
        <f t="shared" si="49"/>
        <v>0</v>
      </c>
      <c r="X32" s="72">
        <f t="shared" si="49"/>
        <v>0</v>
      </c>
      <c r="Y32" s="72">
        <f t="shared" si="49"/>
        <v>0</v>
      </c>
      <c r="Z32" s="72">
        <f t="shared" si="49"/>
        <v>0</v>
      </c>
      <c r="AA32" s="72">
        <f t="shared" si="49"/>
        <v>0</v>
      </c>
      <c r="AB32" s="72">
        <f t="shared" si="49"/>
        <v>0</v>
      </c>
      <c r="AC32" s="72">
        <f t="shared" si="49"/>
        <v>0</v>
      </c>
      <c r="AD32" s="72">
        <f t="shared" si="49"/>
        <v>0</v>
      </c>
      <c r="AE32" s="72">
        <f t="shared" si="49"/>
        <v>0</v>
      </c>
      <c r="AF32" s="72">
        <f t="shared" si="49"/>
        <v>0</v>
      </c>
      <c r="AG32" s="72">
        <f t="shared" si="49"/>
        <v>0</v>
      </c>
      <c r="AH32" s="72">
        <f t="shared" si="49"/>
        <v>0</v>
      </c>
      <c r="AI32" s="72">
        <f t="shared" si="49"/>
        <v>0</v>
      </c>
      <c r="AJ32" s="72">
        <f t="shared" si="49"/>
        <v>0</v>
      </c>
      <c r="AK32" s="72">
        <f t="shared" si="49"/>
        <v>0</v>
      </c>
      <c r="AL32" s="72">
        <f t="shared" si="49"/>
        <v>0</v>
      </c>
      <c r="AM32" s="72">
        <f t="shared" si="49"/>
        <v>0</v>
      </c>
    </row>
    <row r="33" spans="1:39" s="27" customFormat="1" x14ac:dyDescent="0.25">
      <c r="A33" s="185"/>
      <c r="B33" s="185"/>
      <c r="C33" s="27" t="s">
        <v>334</v>
      </c>
      <c r="D33" s="72">
        <f>+D22</f>
        <v>0</v>
      </c>
      <c r="E33" s="72">
        <f t="shared" ref="E33:AM33" si="50">+E22</f>
        <v>0</v>
      </c>
      <c r="F33" s="72">
        <f t="shared" si="50"/>
        <v>0</v>
      </c>
      <c r="G33" s="72">
        <f t="shared" si="50"/>
        <v>0</v>
      </c>
      <c r="H33" s="72">
        <f t="shared" si="50"/>
        <v>0</v>
      </c>
      <c r="I33" s="72">
        <f t="shared" si="50"/>
        <v>0</v>
      </c>
      <c r="J33" s="72">
        <f t="shared" si="50"/>
        <v>0</v>
      </c>
      <c r="K33" s="72">
        <f t="shared" si="50"/>
        <v>0</v>
      </c>
      <c r="L33" s="72">
        <f t="shared" si="50"/>
        <v>0</v>
      </c>
      <c r="M33" s="72">
        <f t="shared" si="50"/>
        <v>0</v>
      </c>
      <c r="N33" s="72">
        <f t="shared" si="50"/>
        <v>0</v>
      </c>
      <c r="O33" s="72">
        <f t="shared" si="50"/>
        <v>0</v>
      </c>
      <c r="P33" s="72">
        <f t="shared" si="50"/>
        <v>0</v>
      </c>
      <c r="Q33" s="72">
        <f t="shared" si="50"/>
        <v>0</v>
      </c>
      <c r="R33" s="72">
        <f t="shared" si="50"/>
        <v>0</v>
      </c>
      <c r="S33" s="72">
        <f t="shared" si="50"/>
        <v>0</v>
      </c>
      <c r="T33" s="72">
        <f t="shared" si="50"/>
        <v>0</v>
      </c>
      <c r="U33" s="72">
        <f t="shared" si="50"/>
        <v>1800</v>
      </c>
      <c r="V33" s="72">
        <f t="shared" si="50"/>
        <v>0</v>
      </c>
      <c r="W33" s="72">
        <f t="shared" si="50"/>
        <v>0</v>
      </c>
      <c r="X33" s="72">
        <f t="shared" si="50"/>
        <v>0</v>
      </c>
      <c r="Y33" s="72">
        <f t="shared" si="50"/>
        <v>0</v>
      </c>
      <c r="Z33" s="72">
        <f t="shared" si="50"/>
        <v>0</v>
      </c>
      <c r="AA33" s="72">
        <f t="shared" si="50"/>
        <v>0</v>
      </c>
      <c r="AB33" s="72">
        <f t="shared" si="50"/>
        <v>0</v>
      </c>
      <c r="AC33" s="72">
        <f t="shared" si="50"/>
        <v>0</v>
      </c>
      <c r="AD33" s="72">
        <f t="shared" si="50"/>
        <v>0</v>
      </c>
      <c r="AE33" s="72">
        <f t="shared" si="50"/>
        <v>0</v>
      </c>
      <c r="AF33" s="72">
        <f t="shared" si="50"/>
        <v>0</v>
      </c>
      <c r="AG33" s="72">
        <f t="shared" si="50"/>
        <v>0</v>
      </c>
      <c r="AH33" s="72">
        <f t="shared" si="50"/>
        <v>0</v>
      </c>
      <c r="AI33" s="72">
        <f t="shared" si="50"/>
        <v>0</v>
      </c>
      <c r="AJ33" s="72">
        <f t="shared" si="50"/>
        <v>0</v>
      </c>
      <c r="AK33" s="72">
        <f t="shared" si="50"/>
        <v>0</v>
      </c>
      <c r="AL33" s="72">
        <f t="shared" si="50"/>
        <v>0</v>
      </c>
      <c r="AM33" s="72">
        <f t="shared" si="50"/>
        <v>0</v>
      </c>
    </row>
    <row r="34" spans="1:39" s="27" customFormat="1" x14ac:dyDescent="0.25">
      <c r="A34" s="185"/>
      <c r="B34" s="185"/>
      <c r="C34" s="27" t="s">
        <v>335</v>
      </c>
      <c r="D34" s="72">
        <f>+D21</f>
        <v>0</v>
      </c>
      <c r="E34" s="72">
        <f t="shared" ref="E34:AM34" si="51">+E21</f>
        <v>0</v>
      </c>
      <c r="F34" s="72">
        <f t="shared" si="51"/>
        <v>0</v>
      </c>
      <c r="G34" s="72">
        <f t="shared" si="51"/>
        <v>10</v>
      </c>
      <c r="H34" s="72">
        <f t="shared" si="51"/>
        <v>10</v>
      </c>
      <c r="I34" s="72">
        <f t="shared" si="51"/>
        <v>10</v>
      </c>
      <c r="J34" s="72">
        <f t="shared" si="51"/>
        <v>10</v>
      </c>
      <c r="K34" s="72">
        <f t="shared" si="51"/>
        <v>10</v>
      </c>
      <c r="L34" s="72">
        <f t="shared" si="51"/>
        <v>10</v>
      </c>
      <c r="M34" s="72">
        <f t="shared" si="51"/>
        <v>10</v>
      </c>
      <c r="N34" s="72">
        <f t="shared" si="51"/>
        <v>10</v>
      </c>
      <c r="O34" s="72">
        <f t="shared" si="51"/>
        <v>10</v>
      </c>
      <c r="P34" s="72">
        <f t="shared" si="51"/>
        <v>10</v>
      </c>
      <c r="Q34" s="72">
        <f t="shared" si="51"/>
        <v>10</v>
      </c>
      <c r="R34" s="72">
        <f t="shared" si="51"/>
        <v>10</v>
      </c>
      <c r="S34" s="72">
        <f t="shared" si="51"/>
        <v>10</v>
      </c>
      <c r="T34" s="72">
        <f t="shared" si="51"/>
        <v>10</v>
      </c>
      <c r="U34" s="72">
        <f t="shared" si="51"/>
        <v>10</v>
      </c>
      <c r="V34" s="72">
        <f t="shared" si="51"/>
        <v>0</v>
      </c>
      <c r="W34" s="72">
        <f t="shared" si="51"/>
        <v>0</v>
      </c>
      <c r="X34" s="72">
        <f t="shared" si="51"/>
        <v>0</v>
      </c>
      <c r="Y34" s="72">
        <f t="shared" si="51"/>
        <v>0</v>
      </c>
      <c r="Z34" s="72">
        <f t="shared" si="51"/>
        <v>0</v>
      </c>
      <c r="AA34" s="72">
        <f t="shared" si="51"/>
        <v>0</v>
      </c>
      <c r="AB34" s="72">
        <f t="shared" si="51"/>
        <v>0</v>
      </c>
      <c r="AC34" s="72">
        <f t="shared" si="51"/>
        <v>0</v>
      </c>
      <c r="AD34" s="72">
        <f t="shared" si="51"/>
        <v>0</v>
      </c>
      <c r="AE34" s="72">
        <f t="shared" si="51"/>
        <v>0</v>
      </c>
      <c r="AF34" s="72">
        <f t="shared" si="51"/>
        <v>0</v>
      </c>
      <c r="AG34" s="72">
        <f t="shared" si="51"/>
        <v>0</v>
      </c>
      <c r="AH34" s="72">
        <f t="shared" si="51"/>
        <v>0</v>
      </c>
      <c r="AI34" s="72">
        <f t="shared" si="51"/>
        <v>0</v>
      </c>
      <c r="AJ34" s="72">
        <f t="shared" si="51"/>
        <v>0</v>
      </c>
      <c r="AK34" s="72">
        <f t="shared" si="51"/>
        <v>0</v>
      </c>
      <c r="AL34" s="72">
        <f t="shared" si="51"/>
        <v>0</v>
      </c>
      <c r="AM34" s="72">
        <f t="shared" si="51"/>
        <v>0</v>
      </c>
    </row>
    <row r="35" spans="1:39" s="27" customFormat="1" x14ac:dyDescent="0.25">
      <c r="A35" s="185"/>
      <c r="B35" s="185"/>
      <c r="C35" s="27" t="s">
        <v>336</v>
      </c>
      <c r="D35" s="72">
        <f>+D28</f>
        <v>0</v>
      </c>
      <c r="E35" s="72">
        <f t="shared" ref="E35:AM35" si="52">+E28</f>
        <v>0</v>
      </c>
      <c r="F35" s="72">
        <f t="shared" si="52"/>
        <v>0</v>
      </c>
      <c r="G35" s="72">
        <f t="shared" si="52"/>
        <v>206.29698584636935</v>
      </c>
      <c r="H35" s="72">
        <f t="shared" si="52"/>
        <v>207.29043824521065</v>
      </c>
      <c r="I35" s="72">
        <f t="shared" si="52"/>
        <v>208.28872632383758</v>
      </c>
      <c r="J35" s="72">
        <f t="shared" si="52"/>
        <v>209.29187362016603</v>
      </c>
      <c r="K35" s="72">
        <f t="shared" si="52"/>
        <v>210.29990378668381</v>
      </c>
      <c r="L35" s="72">
        <f t="shared" si="52"/>
        <v>211.3128405910085</v>
      </c>
      <c r="M35" s="72">
        <f t="shared" si="52"/>
        <v>212.33070791644778</v>
      </c>
      <c r="N35" s="72">
        <f t="shared" si="52"/>
        <v>213.35352976256243</v>
      </c>
      <c r="O35" s="72">
        <f t="shared" si="52"/>
        <v>214.38133024573236</v>
      </c>
      <c r="P35" s="72">
        <f t="shared" si="52"/>
        <v>215.4141335997252</v>
      </c>
      <c r="Q35" s="72">
        <f t="shared" si="52"/>
        <v>216.45196417626767</v>
      </c>
      <c r="R35" s="72">
        <f t="shared" si="52"/>
        <v>217.49484644561974</v>
      </c>
      <c r="S35" s="72">
        <f t="shared" si="52"/>
        <v>218.54280499715156</v>
      </c>
      <c r="T35" s="72">
        <f t="shared" si="52"/>
        <v>219.59586453992333</v>
      </c>
      <c r="U35" s="72">
        <f t="shared" si="52"/>
        <v>220.65404990326786</v>
      </c>
      <c r="V35" s="72">
        <f t="shared" si="52"/>
        <v>0</v>
      </c>
      <c r="W35" s="72">
        <f t="shared" si="52"/>
        <v>0</v>
      </c>
      <c r="X35" s="72">
        <f t="shared" si="52"/>
        <v>0</v>
      </c>
      <c r="Y35" s="72">
        <f t="shared" si="52"/>
        <v>0</v>
      </c>
      <c r="Z35" s="72">
        <f t="shared" si="52"/>
        <v>0</v>
      </c>
      <c r="AA35" s="72">
        <f t="shared" si="52"/>
        <v>0</v>
      </c>
      <c r="AB35" s="72">
        <f t="shared" si="52"/>
        <v>0</v>
      </c>
      <c r="AC35" s="72">
        <f t="shared" si="52"/>
        <v>0</v>
      </c>
      <c r="AD35" s="72">
        <f t="shared" si="52"/>
        <v>0</v>
      </c>
      <c r="AE35" s="72">
        <f t="shared" si="52"/>
        <v>0</v>
      </c>
      <c r="AF35" s="72">
        <f t="shared" si="52"/>
        <v>0</v>
      </c>
      <c r="AG35" s="72">
        <f t="shared" si="52"/>
        <v>0</v>
      </c>
      <c r="AH35" s="72">
        <f t="shared" si="52"/>
        <v>0</v>
      </c>
      <c r="AI35" s="72">
        <f t="shared" si="52"/>
        <v>0</v>
      </c>
      <c r="AJ35" s="72">
        <f t="shared" si="52"/>
        <v>0</v>
      </c>
      <c r="AK35" s="72">
        <f t="shared" si="52"/>
        <v>0</v>
      </c>
      <c r="AL35" s="72">
        <f t="shared" si="52"/>
        <v>0</v>
      </c>
      <c r="AM35" s="72">
        <f t="shared" si="52"/>
        <v>0</v>
      </c>
    </row>
    <row r="37" spans="1:39" s="27" customFormat="1" x14ac:dyDescent="0.25">
      <c r="A37" s="186" t="s">
        <v>341</v>
      </c>
      <c r="B37" s="186"/>
      <c r="D37" s="31">
        <f>+D25</f>
        <v>43861</v>
      </c>
      <c r="E37" s="31">
        <f t="shared" ref="E37:AM37" si="53">+E25</f>
        <v>43890</v>
      </c>
      <c r="F37" s="31">
        <f t="shared" si="53"/>
        <v>43921</v>
      </c>
      <c r="G37" s="31">
        <f t="shared" si="53"/>
        <v>43951</v>
      </c>
      <c r="H37" s="31">
        <f t="shared" si="53"/>
        <v>43982</v>
      </c>
      <c r="I37" s="31">
        <f t="shared" si="53"/>
        <v>44012</v>
      </c>
      <c r="J37" s="31">
        <f t="shared" si="53"/>
        <v>44043</v>
      </c>
      <c r="K37" s="31">
        <f t="shared" si="53"/>
        <v>44074</v>
      </c>
      <c r="L37" s="31">
        <f t="shared" si="53"/>
        <v>44104</v>
      </c>
      <c r="M37" s="31">
        <f t="shared" si="53"/>
        <v>44135</v>
      </c>
      <c r="N37" s="31">
        <f t="shared" si="53"/>
        <v>44165</v>
      </c>
      <c r="O37" s="31">
        <f t="shared" si="53"/>
        <v>44196</v>
      </c>
      <c r="P37" s="31">
        <f t="shared" si="53"/>
        <v>44227</v>
      </c>
      <c r="Q37" s="31">
        <f t="shared" si="53"/>
        <v>44255</v>
      </c>
      <c r="R37" s="31">
        <f t="shared" si="53"/>
        <v>44286</v>
      </c>
      <c r="S37" s="31">
        <f t="shared" si="53"/>
        <v>44316</v>
      </c>
      <c r="T37" s="31">
        <f t="shared" si="53"/>
        <v>44347</v>
      </c>
      <c r="U37" s="31">
        <f t="shared" si="53"/>
        <v>44377</v>
      </c>
      <c r="V37" s="31">
        <f t="shared" si="53"/>
        <v>44408</v>
      </c>
      <c r="W37" s="31">
        <f t="shared" si="53"/>
        <v>44439</v>
      </c>
      <c r="X37" s="31">
        <f t="shared" si="53"/>
        <v>44469</v>
      </c>
      <c r="Y37" s="31">
        <f t="shared" si="53"/>
        <v>44500</v>
      </c>
      <c r="Z37" s="31">
        <f t="shared" si="53"/>
        <v>44530</v>
      </c>
      <c r="AA37" s="31">
        <f t="shared" si="53"/>
        <v>44561</v>
      </c>
      <c r="AB37" s="31">
        <f t="shared" si="53"/>
        <v>44592</v>
      </c>
      <c r="AC37" s="31">
        <f t="shared" si="53"/>
        <v>44620</v>
      </c>
      <c r="AD37" s="31">
        <f t="shared" si="53"/>
        <v>44651</v>
      </c>
      <c r="AE37" s="31">
        <f t="shared" si="53"/>
        <v>44681</v>
      </c>
      <c r="AF37" s="31">
        <f t="shared" si="53"/>
        <v>44712</v>
      </c>
      <c r="AG37" s="31">
        <f t="shared" si="53"/>
        <v>44742</v>
      </c>
      <c r="AH37" s="31">
        <f t="shared" si="53"/>
        <v>44773</v>
      </c>
      <c r="AI37" s="31">
        <f t="shared" si="53"/>
        <v>44804</v>
      </c>
      <c r="AJ37" s="31">
        <f t="shared" si="53"/>
        <v>44834</v>
      </c>
      <c r="AK37" s="31">
        <f t="shared" si="53"/>
        <v>44865</v>
      </c>
      <c r="AL37" s="31">
        <f t="shared" si="53"/>
        <v>44895</v>
      </c>
      <c r="AM37" s="31">
        <f t="shared" si="53"/>
        <v>44926</v>
      </c>
    </row>
    <row r="38" spans="1:39" s="27" customFormat="1" x14ac:dyDescent="0.25">
      <c r="A38" s="185" t="s">
        <v>267</v>
      </c>
      <c r="B38" s="185"/>
      <c r="C38" s="27" t="s">
        <v>338</v>
      </c>
      <c r="D38" s="72">
        <f>+IF(D16&gt;0,($D$5*$D$8)/$D$10,0)</f>
        <v>0</v>
      </c>
      <c r="E38" s="72">
        <f t="shared" ref="E38:AM38" si="54">+IF(E16&gt;0,($D$5*$D$8)/$D$10,0)</f>
        <v>0</v>
      </c>
      <c r="F38" s="72">
        <f t="shared" si="54"/>
        <v>0</v>
      </c>
      <c r="G38" s="72">
        <f t="shared" si="54"/>
        <v>120</v>
      </c>
      <c r="H38" s="72">
        <f t="shared" si="54"/>
        <v>120</v>
      </c>
      <c r="I38" s="72">
        <f t="shared" si="54"/>
        <v>120</v>
      </c>
      <c r="J38" s="72">
        <f t="shared" si="54"/>
        <v>120</v>
      </c>
      <c r="K38" s="72">
        <f t="shared" si="54"/>
        <v>120</v>
      </c>
      <c r="L38" s="72">
        <f t="shared" si="54"/>
        <v>120</v>
      </c>
      <c r="M38" s="72">
        <f t="shared" si="54"/>
        <v>120</v>
      </c>
      <c r="N38" s="72">
        <f t="shared" si="54"/>
        <v>120</v>
      </c>
      <c r="O38" s="72">
        <f t="shared" si="54"/>
        <v>120</v>
      </c>
      <c r="P38" s="72">
        <f t="shared" si="54"/>
        <v>120</v>
      </c>
      <c r="Q38" s="72">
        <f t="shared" si="54"/>
        <v>120</v>
      </c>
      <c r="R38" s="72">
        <f t="shared" si="54"/>
        <v>120</v>
      </c>
      <c r="S38" s="72">
        <f t="shared" si="54"/>
        <v>120</v>
      </c>
      <c r="T38" s="72">
        <f t="shared" si="54"/>
        <v>120</v>
      </c>
      <c r="U38" s="72">
        <f t="shared" si="54"/>
        <v>120</v>
      </c>
      <c r="V38" s="72">
        <f t="shared" si="54"/>
        <v>0</v>
      </c>
      <c r="W38" s="72">
        <f t="shared" si="54"/>
        <v>0</v>
      </c>
      <c r="X38" s="72">
        <f t="shared" si="54"/>
        <v>0</v>
      </c>
      <c r="Y38" s="72">
        <f t="shared" si="54"/>
        <v>0</v>
      </c>
      <c r="Z38" s="72">
        <f t="shared" si="54"/>
        <v>0</v>
      </c>
      <c r="AA38" s="72">
        <f t="shared" si="54"/>
        <v>0</v>
      </c>
      <c r="AB38" s="72">
        <f t="shared" si="54"/>
        <v>0</v>
      </c>
      <c r="AC38" s="72">
        <f t="shared" si="54"/>
        <v>0</v>
      </c>
      <c r="AD38" s="72">
        <f t="shared" si="54"/>
        <v>0</v>
      </c>
      <c r="AE38" s="72">
        <f t="shared" si="54"/>
        <v>0</v>
      </c>
      <c r="AF38" s="72">
        <f t="shared" si="54"/>
        <v>0</v>
      </c>
      <c r="AG38" s="72">
        <f t="shared" si="54"/>
        <v>0</v>
      </c>
      <c r="AH38" s="72">
        <f t="shared" si="54"/>
        <v>0</v>
      </c>
      <c r="AI38" s="72">
        <f t="shared" si="54"/>
        <v>0</v>
      </c>
      <c r="AJ38" s="72">
        <f t="shared" si="54"/>
        <v>0</v>
      </c>
      <c r="AK38" s="72">
        <f t="shared" si="54"/>
        <v>0</v>
      </c>
      <c r="AL38" s="72">
        <f t="shared" si="54"/>
        <v>0</v>
      </c>
      <c r="AM38" s="72">
        <f t="shared" si="54"/>
        <v>0</v>
      </c>
    </row>
    <row r="39" spans="1:39" s="27" customFormat="1" x14ac:dyDescent="0.25">
      <c r="A39" s="185"/>
      <c r="B39" s="185"/>
      <c r="C39" s="27" t="s">
        <v>339</v>
      </c>
      <c r="D39" s="72">
        <f>+IF(D16&gt;0,($D$5*$D$9)/$D$10,0)</f>
        <v>0</v>
      </c>
      <c r="E39" s="72">
        <f t="shared" ref="E39:AM39" si="55">+IF(E16&gt;0,($D$5*$D$9)/$D$10,0)</f>
        <v>0</v>
      </c>
      <c r="F39" s="72">
        <f t="shared" si="55"/>
        <v>0</v>
      </c>
      <c r="G39" s="72">
        <f t="shared" si="55"/>
        <v>120</v>
      </c>
      <c r="H39" s="72">
        <f t="shared" si="55"/>
        <v>120</v>
      </c>
      <c r="I39" s="72">
        <f t="shared" si="55"/>
        <v>120</v>
      </c>
      <c r="J39" s="72">
        <f t="shared" si="55"/>
        <v>120</v>
      </c>
      <c r="K39" s="72">
        <f t="shared" si="55"/>
        <v>120</v>
      </c>
      <c r="L39" s="72">
        <f t="shared" si="55"/>
        <v>120</v>
      </c>
      <c r="M39" s="72">
        <f t="shared" si="55"/>
        <v>120</v>
      </c>
      <c r="N39" s="72">
        <f t="shared" si="55"/>
        <v>120</v>
      </c>
      <c r="O39" s="72">
        <f t="shared" si="55"/>
        <v>120</v>
      </c>
      <c r="P39" s="72">
        <f t="shared" si="55"/>
        <v>120</v>
      </c>
      <c r="Q39" s="72">
        <f t="shared" si="55"/>
        <v>120</v>
      </c>
      <c r="R39" s="72">
        <f t="shared" si="55"/>
        <v>120</v>
      </c>
      <c r="S39" s="72">
        <f t="shared" si="55"/>
        <v>120</v>
      </c>
      <c r="T39" s="72">
        <f t="shared" si="55"/>
        <v>120</v>
      </c>
      <c r="U39" s="72">
        <f t="shared" si="55"/>
        <v>120</v>
      </c>
      <c r="V39" s="72">
        <f t="shared" si="55"/>
        <v>0</v>
      </c>
      <c r="W39" s="72">
        <f t="shared" si="55"/>
        <v>0</v>
      </c>
      <c r="X39" s="72">
        <f t="shared" si="55"/>
        <v>0</v>
      </c>
      <c r="Y39" s="72">
        <f t="shared" si="55"/>
        <v>0</v>
      </c>
      <c r="Z39" s="72">
        <f t="shared" si="55"/>
        <v>0</v>
      </c>
      <c r="AA39" s="72">
        <f t="shared" si="55"/>
        <v>0</v>
      </c>
      <c r="AB39" s="72">
        <f t="shared" si="55"/>
        <v>0</v>
      </c>
      <c r="AC39" s="72">
        <f t="shared" si="55"/>
        <v>0</v>
      </c>
      <c r="AD39" s="72">
        <f t="shared" si="55"/>
        <v>0</v>
      </c>
      <c r="AE39" s="72">
        <f t="shared" si="55"/>
        <v>0</v>
      </c>
      <c r="AF39" s="72">
        <f t="shared" si="55"/>
        <v>0</v>
      </c>
      <c r="AG39" s="72">
        <f t="shared" si="55"/>
        <v>0</v>
      </c>
      <c r="AH39" s="72">
        <f t="shared" si="55"/>
        <v>0</v>
      </c>
      <c r="AI39" s="72">
        <f t="shared" si="55"/>
        <v>0</v>
      </c>
      <c r="AJ39" s="72">
        <f t="shared" si="55"/>
        <v>0</v>
      </c>
      <c r="AK39" s="72">
        <f t="shared" si="55"/>
        <v>0</v>
      </c>
      <c r="AL39" s="72">
        <f t="shared" si="55"/>
        <v>0</v>
      </c>
      <c r="AM39" s="72">
        <f t="shared" si="55"/>
        <v>0</v>
      </c>
    </row>
    <row r="40" spans="1:39" s="27" customFormat="1" x14ac:dyDescent="0.25">
      <c r="A40" s="185"/>
      <c r="B40" s="185"/>
      <c r="C40" s="27" t="s">
        <v>340</v>
      </c>
      <c r="D40" s="72">
        <f>+D30</f>
        <v>0</v>
      </c>
      <c r="E40" s="72">
        <f t="shared" ref="E40:AM40" si="56">+E30</f>
        <v>0</v>
      </c>
      <c r="F40" s="72">
        <f t="shared" si="56"/>
        <v>0</v>
      </c>
      <c r="G40" s="72">
        <f t="shared" si="56"/>
        <v>927.7135720289516</v>
      </c>
      <c r="H40" s="72">
        <f t="shared" si="56"/>
        <v>932.22926475095755</v>
      </c>
      <c r="I40" s="72">
        <f t="shared" si="56"/>
        <v>936.76693783562541</v>
      </c>
      <c r="J40" s="72">
        <f t="shared" si="56"/>
        <v>941.32669827348195</v>
      </c>
      <c r="K40" s="72">
        <f t="shared" si="56"/>
        <v>945.9086535758355</v>
      </c>
      <c r="L40" s="72">
        <f t="shared" si="56"/>
        <v>950.51291177731139</v>
      </c>
      <c r="M40" s="72">
        <f t="shared" si="56"/>
        <v>955.13958143839898</v>
      </c>
      <c r="N40" s="72">
        <f t="shared" si="56"/>
        <v>959.78877164801099</v>
      </c>
      <c r="O40" s="72">
        <f t="shared" si="56"/>
        <v>964.46059202605613</v>
      </c>
      <c r="P40" s="72">
        <f t="shared" si="56"/>
        <v>969.15515272602363</v>
      </c>
      <c r="Q40" s="72">
        <f t="shared" si="56"/>
        <v>973.87256443758031</v>
      </c>
      <c r="R40" s="72">
        <f t="shared" si="56"/>
        <v>978.61293838918061</v>
      </c>
      <c r="S40" s="72">
        <f t="shared" si="56"/>
        <v>983.3763863506889</v>
      </c>
      <c r="T40" s="72">
        <f t="shared" si="56"/>
        <v>988.16302063601518</v>
      </c>
      <c r="U40" s="72">
        <f t="shared" si="56"/>
        <v>992.97295410576305</v>
      </c>
      <c r="V40" s="72">
        <f t="shared" si="56"/>
        <v>0</v>
      </c>
      <c r="W40" s="72">
        <f t="shared" si="56"/>
        <v>0</v>
      </c>
      <c r="X40" s="72">
        <f t="shared" si="56"/>
        <v>0</v>
      </c>
      <c r="Y40" s="72">
        <f t="shared" si="56"/>
        <v>0</v>
      </c>
      <c r="Z40" s="72">
        <f t="shared" si="56"/>
        <v>0</v>
      </c>
      <c r="AA40" s="72">
        <f t="shared" si="56"/>
        <v>0</v>
      </c>
      <c r="AB40" s="72">
        <f t="shared" si="56"/>
        <v>0</v>
      </c>
      <c r="AC40" s="72">
        <f t="shared" si="56"/>
        <v>0</v>
      </c>
      <c r="AD40" s="72">
        <f t="shared" si="56"/>
        <v>0</v>
      </c>
      <c r="AE40" s="72">
        <f t="shared" si="56"/>
        <v>0</v>
      </c>
      <c r="AF40" s="72">
        <f t="shared" si="56"/>
        <v>0</v>
      </c>
      <c r="AG40" s="72">
        <f t="shared" si="56"/>
        <v>0</v>
      </c>
      <c r="AH40" s="72">
        <f t="shared" si="56"/>
        <v>0</v>
      </c>
      <c r="AI40" s="72">
        <f t="shared" si="56"/>
        <v>0</v>
      </c>
      <c r="AJ40" s="72">
        <f t="shared" si="56"/>
        <v>0</v>
      </c>
      <c r="AK40" s="72">
        <f t="shared" si="56"/>
        <v>0</v>
      </c>
      <c r="AL40" s="72">
        <f t="shared" si="56"/>
        <v>0</v>
      </c>
      <c r="AM40" s="72">
        <f t="shared" si="56"/>
        <v>0</v>
      </c>
    </row>
    <row r="41" spans="1:39" x14ac:dyDescent="0.25">
      <c r="C41" s="27" t="s">
        <v>348</v>
      </c>
      <c r="D41" s="72">
        <f>+SUM(D38:D40)</f>
        <v>0</v>
      </c>
      <c r="E41" s="72">
        <f t="shared" ref="E41:AM41" si="57">+SUM(E38:E40)</f>
        <v>0</v>
      </c>
      <c r="F41" s="72">
        <f t="shared" si="57"/>
        <v>0</v>
      </c>
      <c r="G41" s="72">
        <f t="shared" si="57"/>
        <v>1167.7135720289516</v>
      </c>
      <c r="H41" s="72">
        <f t="shared" si="57"/>
        <v>1172.2292647509576</v>
      </c>
      <c r="I41" s="72">
        <f t="shared" si="57"/>
        <v>1176.7669378356254</v>
      </c>
      <c r="J41" s="72">
        <f t="shared" si="57"/>
        <v>1181.326698273482</v>
      </c>
      <c r="K41" s="72">
        <f t="shared" si="57"/>
        <v>1185.9086535758356</v>
      </c>
      <c r="L41" s="72">
        <f t="shared" si="57"/>
        <v>1190.5129117773113</v>
      </c>
      <c r="M41" s="72">
        <f t="shared" si="57"/>
        <v>1195.1395814383991</v>
      </c>
      <c r="N41" s="72">
        <f t="shared" si="57"/>
        <v>1199.7887716480109</v>
      </c>
      <c r="O41" s="72">
        <f t="shared" si="57"/>
        <v>1204.460592026056</v>
      </c>
      <c r="P41" s="72">
        <f t="shared" si="57"/>
        <v>1209.1551527260235</v>
      </c>
      <c r="Q41" s="72">
        <f t="shared" si="57"/>
        <v>1213.8725644375804</v>
      </c>
      <c r="R41" s="72">
        <f t="shared" si="57"/>
        <v>1218.6129383891807</v>
      </c>
      <c r="S41" s="72">
        <f t="shared" si="57"/>
        <v>1223.3763863506888</v>
      </c>
      <c r="T41" s="72">
        <f t="shared" si="57"/>
        <v>1228.1630206360151</v>
      </c>
      <c r="U41" s="72">
        <f t="shared" si="57"/>
        <v>1232.9729541057632</v>
      </c>
      <c r="V41" s="72">
        <f t="shared" si="57"/>
        <v>0</v>
      </c>
      <c r="W41" s="72">
        <f t="shared" si="57"/>
        <v>0</v>
      </c>
      <c r="X41" s="72">
        <f t="shared" si="57"/>
        <v>0</v>
      </c>
      <c r="Y41" s="72">
        <f t="shared" si="57"/>
        <v>0</v>
      </c>
      <c r="Z41" s="72">
        <f t="shared" si="57"/>
        <v>0</v>
      </c>
      <c r="AA41" s="72">
        <f t="shared" si="57"/>
        <v>0</v>
      </c>
      <c r="AB41" s="72">
        <f t="shared" si="57"/>
        <v>0</v>
      </c>
      <c r="AC41" s="72">
        <f t="shared" si="57"/>
        <v>0</v>
      </c>
      <c r="AD41" s="72">
        <f t="shared" si="57"/>
        <v>0</v>
      </c>
      <c r="AE41" s="72">
        <f t="shared" si="57"/>
        <v>0</v>
      </c>
      <c r="AF41" s="72">
        <f t="shared" si="57"/>
        <v>0</v>
      </c>
      <c r="AG41" s="72">
        <f t="shared" si="57"/>
        <v>0</v>
      </c>
      <c r="AH41" s="72">
        <f t="shared" si="57"/>
        <v>0</v>
      </c>
      <c r="AI41" s="72">
        <f t="shared" si="57"/>
        <v>0</v>
      </c>
      <c r="AJ41" s="72">
        <f t="shared" si="57"/>
        <v>0</v>
      </c>
      <c r="AK41" s="72">
        <f t="shared" si="57"/>
        <v>0</v>
      </c>
      <c r="AL41" s="72">
        <f t="shared" si="57"/>
        <v>0</v>
      </c>
      <c r="AM41" s="72">
        <f t="shared" si="57"/>
        <v>0</v>
      </c>
    </row>
    <row r="45" spans="1:39" x14ac:dyDescent="0.25">
      <c r="C45" s="40" t="s">
        <v>342</v>
      </c>
      <c r="D45" s="42">
        <v>0.22</v>
      </c>
    </row>
    <row r="47" spans="1:39" s="27" customFormat="1" x14ac:dyDescent="0.25">
      <c r="D47" s="31">
        <f>+D37</f>
        <v>43861</v>
      </c>
      <c r="E47" s="31">
        <f t="shared" ref="E47:AM47" si="58">+E37</f>
        <v>43890</v>
      </c>
      <c r="F47" s="31">
        <f t="shared" si="58"/>
        <v>43921</v>
      </c>
      <c r="G47" s="31">
        <f t="shared" si="58"/>
        <v>43951</v>
      </c>
      <c r="H47" s="31">
        <f t="shared" si="58"/>
        <v>43982</v>
      </c>
      <c r="I47" s="31">
        <f t="shared" si="58"/>
        <v>44012</v>
      </c>
      <c r="J47" s="31">
        <f t="shared" si="58"/>
        <v>44043</v>
      </c>
      <c r="K47" s="31">
        <f t="shared" si="58"/>
        <v>44074</v>
      </c>
      <c r="L47" s="31">
        <f t="shared" si="58"/>
        <v>44104</v>
      </c>
      <c r="M47" s="31">
        <f t="shared" si="58"/>
        <v>44135</v>
      </c>
      <c r="N47" s="31">
        <f t="shared" si="58"/>
        <v>44165</v>
      </c>
      <c r="O47" s="31">
        <f t="shared" si="58"/>
        <v>44196</v>
      </c>
      <c r="P47" s="31">
        <f t="shared" si="58"/>
        <v>44227</v>
      </c>
      <c r="Q47" s="31">
        <f t="shared" si="58"/>
        <v>44255</v>
      </c>
      <c r="R47" s="31">
        <f t="shared" si="58"/>
        <v>44286</v>
      </c>
      <c r="S47" s="31">
        <f t="shared" si="58"/>
        <v>44316</v>
      </c>
      <c r="T47" s="31">
        <f t="shared" si="58"/>
        <v>44347</v>
      </c>
      <c r="U47" s="31">
        <f t="shared" si="58"/>
        <v>44377</v>
      </c>
      <c r="V47" s="31">
        <f t="shared" si="58"/>
        <v>44408</v>
      </c>
      <c r="W47" s="31">
        <f t="shared" si="58"/>
        <v>44439</v>
      </c>
      <c r="X47" s="31">
        <f t="shared" si="58"/>
        <v>44469</v>
      </c>
      <c r="Y47" s="31">
        <f t="shared" si="58"/>
        <v>44500</v>
      </c>
      <c r="Z47" s="31">
        <f t="shared" si="58"/>
        <v>44530</v>
      </c>
      <c r="AA47" s="31">
        <f t="shared" si="58"/>
        <v>44561</v>
      </c>
      <c r="AB47" s="31">
        <f t="shared" si="58"/>
        <v>44592</v>
      </c>
      <c r="AC47" s="31">
        <f t="shared" si="58"/>
        <v>44620</v>
      </c>
      <c r="AD47" s="31">
        <f t="shared" si="58"/>
        <v>44651</v>
      </c>
      <c r="AE47" s="31">
        <f t="shared" si="58"/>
        <v>44681</v>
      </c>
      <c r="AF47" s="31">
        <f t="shared" si="58"/>
        <v>44712</v>
      </c>
      <c r="AG47" s="31">
        <f t="shared" si="58"/>
        <v>44742</v>
      </c>
      <c r="AH47" s="31">
        <f t="shared" si="58"/>
        <v>44773</v>
      </c>
      <c r="AI47" s="31">
        <f t="shared" si="58"/>
        <v>44804</v>
      </c>
      <c r="AJ47" s="31">
        <f t="shared" si="58"/>
        <v>44834</v>
      </c>
      <c r="AK47" s="31">
        <f t="shared" si="58"/>
        <v>44865</v>
      </c>
      <c r="AL47" s="31">
        <f t="shared" si="58"/>
        <v>44895</v>
      </c>
      <c r="AM47" s="31">
        <f t="shared" si="58"/>
        <v>44926</v>
      </c>
    </row>
    <row r="48" spans="1:39" s="27" customFormat="1" x14ac:dyDescent="0.25">
      <c r="A48" s="185" t="s">
        <v>345</v>
      </c>
      <c r="B48" s="185"/>
      <c r="C48" s="27" t="s">
        <v>343</v>
      </c>
      <c r="D48" s="72">
        <f>+IF(D14&gt;$D$3,(($D$5*$D$45)/12),0)</f>
        <v>0</v>
      </c>
      <c r="E48" s="72">
        <f t="shared" ref="E48:AM48" si="59">+IF(E14&gt;$D$3,(($D$5*$D$45)/12),0)</f>
        <v>0</v>
      </c>
      <c r="F48" s="72">
        <f t="shared" si="59"/>
        <v>0</v>
      </c>
      <c r="G48" s="72">
        <f t="shared" si="59"/>
        <v>330</v>
      </c>
      <c r="H48" s="72">
        <f t="shared" si="59"/>
        <v>330</v>
      </c>
      <c r="I48" s="72">
        <f t="shared" si="59"/>
        <v>330</v>
      </c>
      <c r="J48" s="72">
        <f t="shared" si="59"/>
        <v>330</v>
      </c>
      <c r="K48" s="72">
        <f t="shared" si="59"/>
        <v>330</v>
      </c>
      <c r="L48" s="72">
        <f t="shared" si="59"/>
        <v>330</v>
      </c>
      <c r="M48" s="72">
        <f t="shared" si="59"/>
        <v>330</v>
      </c>
      <c r="N48" s="72">
        <f t="shared" si="59"/>
        <v>330</v>
      </c>
      <c r="O48" s="72">
        <f t="shared" si="59"/>
        <v>330</v>
      </c>
      <c r="P48" s="72">
        <f t="shared" si="59"/>
        <v>330</v>
      </c>
      <c r="Q48" s="72">
        <f t="shared" si="59"/>
        <v>330</v>
      </c>
      <c r="R48" s="72">
        <f t="shared" si="59"/>
        <v>330</v>
      </c>
      <c r="S48" s="72">
        <f t="shared" si="59"/>
        <v>330</v>
      </c>
      <c r="T48" s="72">
        <f t="shared" si="59"/>
        <v>330</v>
      </c>
      <c r="U48" s="72">
        <f t="shared" si="59"/>
        <v>330</v>
      </c>
      <c r="V48" s="72">
        <f t="shared" si="59"/>
        <v>330</v>
      </c>
      <c r="W48" s="72">
        <f t="shared" si="59"/>
        <v>330</v>
      </c>
      <c r="X48" s="72">
        <f t="shared" si="59"/>
        <v>330</v>
      </c>
      <c r="Y48" s="72">
        <f t="shared" si="59"/>
        <v>330</v>
      </c>
      <c r="Z48" s="72">
        <f t="shared" si="59"/>
        <v>330</v>
      </c>
      <c r="AA48" s="72">
        <f t="shared" si="59"/>
        <v>330</v>
      </c>
      <c r="AB48" s="72">
        <f t="shared" si="59"/>
        <v>330</v>
      </c>
      <c r="AC48" s="72">
        <f t="shared" si="59"/>
        <v>330</v>
      </c>
      <c r="AD48" s="72">
        <f t="shared" si="59"/>
        <v>330</v>
      </c>
      <c r="AE48" s="72">
        <f t="shared" si="59"/>
        <v>330</v>
      </c>
      <c r="AF48" s="72">
        <f t="shared" si="59"/>
        <v>330</v>
      </c>
      <c r="AG48" s="72">
        <f t="shared" si="59"/>
        <v>330</v>
      </c>
      <c r="AH48" s="72">
        <f t="shared" si="59"/>
        <v>330</v>
      </c>
      <c r="AI48" s="72">
        <f t="shared" si="59"/>
        <v>330</v>
      </c>
      <c r="AJ48" s="72">
        <f t="shared" si="59"/>
        <v>330</v>
      </c>
      <c r="AK48" s="72">
        <f t="shared" si="59"/>
        <v>330</v>
      </c>
      <c r="AL48" s="72">
        <f t="shared" si="59"/>
        <v>330</v>
      </c>
      <c r="AM48" s="72">
        <f t="shared" si="59"/>
        <v>330</v>
      </c>
    </row>
    <row r="50" spans="1:39" s="27" customFormat="1" x14ac:dyDescent="0.25">
      <c r="A50" s="185" t="s">
        <v>346</v>
      </c>
      <c r="B50" s="185"/>
      <c r="C50" s="27" t="s">
        <v>347</v>
      </c>
      <c r="D50" s="72">
        <f>+D48</f>
        <v>0</v>
      </c>
      <c r="E50" s="72">
        <f t="shared" ref="E50:AM50" si="60">+E48</f>
        <v>0</v>
      </c>
      <c r="F50" s="72">
        <f t="shared" si="60"/>
        <v>0</v>
      </c>
      <c r="G50" s="72">
        <f t="shared" si="60"/>
        <v>330</v>
      </c>
      <c r="H50" s="72">
        <f t="shared" si="60"/>
        <v>330</v>
      </c>
      <c r="I50" s="72">
        <f t="shared" si="60"/>
        <v>330</v>
      </c>
      <c r="J50" s="72">
        <f t="shared" si="60"/>
        <v>330</v>
      </c>
      <c r="K50" s="72">
        <f t="shared" si="60"/>
        <v>330</v>
      </c>
      <c r="L50" s="72">
        <f t="shared" si="60"/>
        <v>330</v>
      </c>
      <c r="M50" s="72">
        <f t="shared" si="60"/>
        <v>330</v>
      </c>
      <c r="N50" s="72">
        <f t="shared" si="60"/>
        <v>330</v>
      </c>
      <c r="O50" s="72">
        <f t="shared" si="60"/>
        <v>330</v>
      </c>
      <c r="P50" s="72">
        <f t="shared" si="60"/>
        <v>330</v>
      </c>
      <c r="Q50" s="72">
        <f t="shared" si="60"/>
        <v>330</v>
      </c>
      <c r="R50" s="72">
        <f t="shared" si="60"/>
        <v>330</v>
      </c>
      <c r="S50" s="72">
        <f t="shared" si="60"/>
        <v>330</v>
      </c>
      <c r="T50" s="72">
        <f t="shared" si="60"/>
        <v>330</v>
      </c>
      <c r="U50" s="72">
        <f t="shared" si="60"/>
        <v>330</v>
      </c>
      <c r="V50" s="72">
        <f t="shared" si="60"/>
        <v>330</v>
      </c>
      <c r="W50" s="72">
        <f t="shared" si="60"/>
        <v>330</v>
      </c>
      <c r="X50" s="72">
        <f t="shared" si="60"/>
        <v>330</v>
      </c>
      <c r="Y50" s="72">
        <f t="shared" si="60"/>
        <v>330</v>
      </c>
      <c r="Z50" s="72">
        <f t="shared" si="60"/>
        <v>330</v>
      </c>
      <c r="AA50" s="72">
        <f t="shared" si="60"/>
        <v>330</v>
      </c>
      <c r="AB50" s="72">
        <f t="shared" si="60"/>
        <v>330</v>
      </c>
      <c r="AC50" s="72">
        <f t="shared" si="60"/>
        <v>330</v>
      </c>
      <c r="AD50" s="72">
        <f t="shared" si="60"/>
        <v>330</v>
      </c>
      <c r="AE50" s="72">
        <f t="shared" si="60"/>
        <v>330</v>
      </c>
      <c r="AF50" s="72">
        <f t="shared" si="60"/>
        <v>330</v>
      </c>
      <c r="AG50" s="72">
        <f t="shared" si="60"/>
        <v>330</v>
      </c>
      <c r="AH50" s="72">
        <f t="shared" si="60"/>
        <v>330</v>
      </c>
      <c r="AI50" s="72">
        <f t="shared" si="60"/>
        <v>330</v>
      </c>
      <c r="AJ50" s="72">
        <f t="shared" si="60"/>
        <v>330</v>
      </c>
      <c r="AK50" s="72">
        <f t="shared" si="60"/>
        <v>330</v>
      </c>
      <c r="AL50" s="72">
        <f t="shared" si="60"/>
        <v>330</v>
      </c>
      <c r="AM50" s="72">
        <f t="shared" si="60"/>
        <v>330</v>
      </c>
    </row>
    <row r="51" spans="1:39" x14ac:dyDescent="0.25">
      <c r="C51" t="s">
        <v>349</v>
      </c>
      <c r="D51" s="72">
        <f>+D50</f>
        <v>0</v>
      </c>
      <c r="E51" s="72">
        <f t="shared" ref="E51:AM51" si="61">+E50</f>
        <v>0</v>
      </c>
      <c r="F51" s="72">
        <f t="shared" si="61"/>
        <v>0</v>
      </c>
      <c r="G51" s="72">
        <f t="shared" si="61"/>
        <v>330</v>
      </c>
      <c r="H51" s="72">
        <f t="shared" si="61"/>
        <v>330</v>
      </c>
      <c r="I51" s="72">
        <f t="shared" si="61"/>
        <v>330</v>
      </c>
      <c r="J51" s="72">
        <f t="shared" si="61"/>
        <v>330</v>
      </c>
      <c r="K51" s="72">
        <f t="shared" si="61"/>
        <v>330</v>
      </c>
      <c r="L51" s="72">
        <f t="shared" si="61"/>
        <v>330</v>
      </c>
      <c r="M51" s="72">
        <f t="shared" si="61"/>
        <v>330</v>
      </c>
      <c r="N51" s="72">
        <f t="shared" si="61"/>
        <v>330</v>
      </c>
      <c r="O51" s="72">
        <f t="shared" si="61"/>
        <v>330</v>
      </c>
      <c r="P51" s="72">
        <f t="shared" si="61"/>
        <v>330</v>
      </c>
      <c r="Q51" s="72">
        <f t="shared" si="61"/>
        <v>330</v>
      </c>
      <c r="R51" s="72">
        <f t="shared" si="61"/>
        <v>330</v>
      </c>
      <c r="S51" s="72">
        <f t="shared" si="61"/>
        <v>330</v>
      </c>
      <c r="T51" s="72">
        <f t="shared" si="61"/>
        <v>330</v>
      </c>
      <c r="U51" s="72">
        <f t="shared" si="61"/>
        <v>330</v>
      </c>
      <c r="V51" s="72">
        <f t="shared" si="61"/>
        <v>330</v>
      </c>
      <c r="W51" s="72">
        <f t="shared" si="61"/>
        <v>330</v>
      </c>
      <c r="X51" s="72">
        <f t="shared" si="61"/>
        <v>330</v>
      </c>
      <c r="Y51" s="72">
        <f t="shared" si="61"/>
        <v>330</v>
      </c>
      <c r="Z51" s="72">
        <f t="shared" si="61"/>
        <v>330</v>
      </c>
      <c r="AA51" s="72">
        <f t="shared" si="61"/>
        <v>330</v>
      </c>
      <c r="AB51" s="72">
        <f t="shared" si="61"/>
        <v>330</v>
      </c>
      <c r="AC51" s="72">
        <f t="shared" si="61"/>
        <v>330</v>
      </c>
      <c r="AD51" s="72">
        <f t="shared" si="61"/>
        <v>330</v>
      </c>
      <c r="AE51" s="72">
        <f t="shared" si="61"/>
        <v>330</v>
      </c>
      <c r="AF51" s="72">
        <f t="shared" si="61"/>
        <v>330</v>
      </c>
      <c r="AG51" s="72">
        <f t="shared" si="61"/>
        <v>330</v>
      </c>
      <c r="AH51" s="72">
        <f t="shared" si="61"/>
        <v>330</v>
      </c>
      <c r="AI51" s="72">
        <f t="shared" si="61"/>
        <v>330</v>
      </c>
      <c r="AJ51" s="72">
        <f t="shared" si="61"/>
        <v>330</v>
      </c>
      <c r="AK51" s="72">
        <f t="shared" si="61"/>
        <v>330</v>
      </c>
      <c r="AL51" s="72">
        <f t="shared" si="61"/>
        <v>330</v>
      </c>
      <c r="AM51" s="72">
        <f t="shared" si="61"/>
        <v>330</v>
      </c>
    </row>
    <row r="54" spans="1:39" x14ac:dyDescent="0.25">
      <c r="C54" t="s">
        <v>297</v>
      </c>
      <c r="D54" s="72">
        <f>D51-D41</f>
        <v>0</v>
      </c>
      <c r="E54" s="72">
        <f t="shared" ref="E54:AM54" si="62">E51-E41</f>
        <v>0</v>
      </c>
      <c r="F54" s="72">
        <f t="shared" si="62"/>
        <v>0</v>
      </c>
      <c r="G54" s="72">
        <f t="shared" si="62"/>
        <v>-837.7135720289516</v>
      </c>
      <c r="H54" s="72">
        <f t="shared" si="62"/>
        <v>-842.22926475095755</v>
      </c>
      <c r="I54" s="72">
        <f t="shared" si="62"/>
        <v>-846.76693783562541</v>
      </c>
      <c r="J54" s="72">
        <f t="shared" si="62"/>
        <v>-851.32669827348195</v>
      </c>
      <c r="K54" s="72">
        <f t="shared" si="62"/>
        <v>-855.90865357583561</v>
      </c>
      <c r="L54" s="72">
        <f t="shared" si="62"/>
        <v>-860.51291177731127</v>
      </c>
      <c r="M54" s="72">
        <f t="shared" si="62"/>
        <v>-865.13958143839909</v>
      </c>
      <c r="N54" s="72">
        <f t="shared" si="62"/>
        <v>-869.78877164801088</v>
      </c>
      <c r="O54" s="72">
        <f t="shared" si="62"/>
        <v>-874.46059202605602</v>
      </c>
      <c r="P54" s="72">
        <f t="shared" si="62"/>
        <v>-879.15515272602352</v>
      </c>
      <c r="Q54" s="72">
        <f t="shared" si="62"/>
        <v>-883.87256443758042</v>
      </c>
      <c r="R54" s="72">
        <f t="shared" si="62"/>
        <v>-888.61293838918073</v>
      </c>
      <c r="S54" s="72">
        <f t="shared" si="62"/>
        <v>-893.37638635068879</v>
      </c>
      <c r="T54" s="72">
        <f t="shared" si="62"/>
        <v>-898.16302063601506</v>
      </c>
      <c r="U54" s="72">
        <f t="shared" si="62"/>
        <v>-902.97295410576316</v>
      </c>
      <c r="V54" s="72">
        <f t="shared" si="62"/>
        <v>330</v>
      </c>
      <c r="W54" s="72">
        <f t="shared" si="62"/>
        <v>330</v>
      </c>
      <c r="X54" s="72">
        <f t="shared" si="62"/>
        <v>330</v>
      </c>
      <c r="Y54" s="72">
        <f t="shared" si="62"/>
        <v>330</v>
      </c>
      <c r="Z54" s="72">
        <f t="shared" si="62"/>
        <v>330</v>
      </c>
      <c r="AA54" s="72">
        <f t="shared" si="62"/>
        <v>330</v>
      </c>
      <c r="AB54" s="72">
        <f t="shared" si="62"/>
        <v>330</v>
      </c>
      <c r="AC54" s="72">
        <f t="shared" si="62"/>
        <v>330</v>
      </c>
      <c r="AD54" s="72">
        <f t="shared" si="62"/>
        <v>330</v>
      </c>
      <c r="AE54" s="72">
        <f t="shared" si="62"/>
        <v>330</v>
      </c>
      <c r="AF54" s="72">
        <f t="shared" si="62"/>
        <v>330</v>
      </c>
      <c r="AG54" s="72">
        <f t="shared" si="62"/>
        <v>330</v>
      </c>
      <c r="AH54" s="72">
        <f t="shared" si="62"/>
        <v>330</v>
      </c>
      <c r="AI54" s="72">
        <f t="shared" si="62"/>
        <v>330</v>
      </c>
      <c r="AJ54" s="72">
        <f t="shared" si="62"/>
        <v>330</v>
      </c>
      <c r="AK54" s="72">
        <f t="shared" si="62"/>
        <v>330</v>
      </c>
      <c r="AL54" s="72">
        <f t="shared" si="62"/>
        <v>330</v>
      </c>
      <c r="AM54" s="72">
        <f t="shared" si="62"/>
        <v>330</v>
      </c>
    </row>
    <row r="56" spans="1:39" x14ac:dyDescent="0.25">
      <c r="D56" s="1">
        <f>+D47</f>
        <v>43861</v>
      </c>
      <c r="E56" s="1">
        <f t="shared" ref="E56:AM56" si="63">+E47</f>
        <v>43890</v>
      </c>
      <c r="F56" s="1">
        <f t="shared" si="63"/>
        <v>43921</v>
      </c>
      <c r="G56" s="1">
        <f t="shared" si="63"/>
        <v>43951</v>
      </c>
      <c r="H56" s="1">
        <f t="shared" si="63"/>
        <v>43982</v>
      </c>
      <c r="I56" s="1">
        <f t="shared" si="63"/>
        <v>44012</v>
      </c>
      <c r="J56" s="1">
        <f t="shared" si="63"/>
        <v>44043</v>
      </c>
      <c r="K56" s="1">
        <f t="shared" si="63"/>
        <v>44074</v>
      </c>
      <c r="L56" s="1">
        <f t="shared" si="63"/>
        <v>44104</v>
      </c>
      <c r="M56" s="1">
        <f t="shared" si="63"/>
        <v>44135</v>
      </c>
      <c r="N56" s="1">
        <f t="shared" si="63"/>
        <v>44165</v>
      </c>
      <c r="O56" s="1">
        <f t="shared" si="63"/>
        <v>44196</v>
      </c>
      <c r="P56" s="1">
        <f t="shared" si="63"/>
        <v>44227</v>
      </c>
      <c r="Q56" s="1">
        <f t="shared" si="63"/>
        <v>44255</v>
      </c>
      <c r="R56" s="1">
        <f t="shared" si="63"/>
        <v>44286</v>
      </c>
      <c r="S56" s="1">
        <f t="shared" si="63"/>
        <v>44316</v>
      </c>
      <c r="T56" s="1">
        <f t="shared" si="63"/>
        <v>44347</v>
      </c>
      <c r="U56" s="1">
        <f t="shared" si="63"/>
        <v>44377</v>
      </c>
      <c r="V56" s="1">
        <f t="shared" si="63"/>
        <v>44408</v>
      </c>
      <c r="W56" s="1">
        <f t="shared" si="63"/>
        <v>44439</v>
      </c>
      <c r="X56" s="1">
        <f t="shared" si="63"/>
        <v>44469</v>
      </c>
      <c r="Y56" s="1">
        <f t="shared" si="63"/>
        <v>44500</v>
      </c>
      <c r="Z56" s="1">
        <f t="shared" si="63"/>
        <v>44530</v>
      </c>
      <c r="AA56" s="1">
        <f t="shared" si="63"/>
        <v>44561</v>
      </c>
      <c r="AB56" s="1">
        <f t="shared" si="63"/>
        <v>44592</v>
      </c>
      <c r="AC56" s="1">
        <f t="shared" si="63"/>
        <v>44620</v>
      </c>
      <c r="AD56" s="1">
        <f t="shared" si="63"/>
        <v>44651</v>
      </c>
      <c r="AE56" s="1">
        <f t="shared" si="63"/>
        <v>44681</v>
      </c>
      <c r="AF56" s="1">
        <f t="shared" si="63"/>
        <v>44712</v>
      </c>
      <c r="AG56" s="1">
        <f t="shared" si="63"/>
        <v>44742</v>
      </c>
      <c r="AH56" s="1">
        <f t="shared" si="63"/>
        <v>44773</v>
      </c>
      <c r="AI56" s="1">
        <f t="shared" si="63"/>
        <v>44804</v>
      </c>
      <c r="AJ56" s="1">
        <f t="shared" si="63"/>
        <v>44834</v>
      </c>
      <c r="AK56" s="1">
        <f t="shared" si="63"/>
        <v>44865</v>
      </c>
      <c r="AL56" s="1">
        <f t="shared" si="63"/>
        <v>44895</v>
      </c>
      <c r="AM56" s="1">
        <f t="shared" si="63"/>
        <v>44926</v>
      </c>
    </row>
    <row r="57" spans="1:39" x14ac:dyDescent="0.25">
      <c r="C57" t="s">
        <v>350</v>
      </c>
      <c r="D57" s="72">
        <f>+D19</f>
        <v>0</v>
      </c>
      <c r="E57" s="72">
        <f t="shared" ref="E57:AM57" si="64">+E19</f>
        <v>0</v>
      </c>
      <c r="F57" s="72">
        <f t="shared" si="64"/>
        <v>0</v>
      </c>
      <c r="G57" s="72">
        <f t="shared" si="64"/>
        <v>70.092728140939897</v>
      </c>
      <c r="H57" s="72">
        <f t="shared" si="64"/>
        <v>65.57703541893396</v>
      </c>
      <c r="I57" s="72">
        <f t="shared" si="64"/>
        <v>61.039362334266102</v>
      </c>
      <c r="J57" s="72">
        <f t="shared" si="64"/>
        <v>56.479601896409626</v>
      </c>
      <c r="K57" s="72">
        <f t="shared" si="64"/>
        <v>51.897646594056035</v>
      </c>
      <c r="L57" s="72">
        <f t="shared" si="64"/>
        <v>47.293388392580091</v>
      </c>
      <c r="M57" s="72">
        <f t="shared" si="64"/>
        <v>42.666718731492573</v>
      </c>
      <c r="N57" s="72">
        <f t="shared" si="64"/>
        <v>38.017528521880571</v>
      </c>
      <c r="O57" s="72">
        <f t="shared" si="64"/>
        <v>33.345708143835388</v>
      </c>
      <c r="P57" s="72">
        <f t="shared" si="64"/>
        <v>28.65114744386787</v>
      </c>
      <c r="Q57" s="72">
        <f t="shared" si="64"/>
        <v>23.933735732311188</v>
      </c>
      <c r="R57" s="72">
        <f t="shared" si="64"/>
        <v>19.193361780710955</v>
      </c>
      <c r="S57" s="72">
        <f t="shared" si="64"/>
        <v>14.42991381920268</v>
      </c>
      <c r="T57" s="72">
        <f t="shared" si="64"/>
        <v>9.6432795338763828</v>
      </c>
      <c r="U57" s="72">
        <f t="shared" si="64"/>
        <v>4.8333460641284534</v>
      </c>
      <c r="V57" s="72">
        <f t="shared" si="64"/>
        <v>0</v>
      </c>
      <c r="W57" s="72">
        <f t="shared" si="64"/>
        <v>0</v>
      </c>
      <c r="X57" s="72">
        <f t="shared" si="64"/>
        <v>0</v>
      </c>
      <c r="Y57" s="72">
        <f t="shared" si="64"/>
        <v>0</v>
      </c>
      <c r="Z57" s="72">
        <f t="shared" si="64"/>
        <v>0</v>
      </c>
      <c r="AA57" s="72">
        <f t="shared" si="64"/>
        <v>0</v>
      </c>
      <c r="AB57" s="72">
        <f t="shared" si="64"/>
        <v>0</v>
      </c>
      <c r="AC57" s="72">
        <f t="shared" si="64"/>
        <v>0</v>
      </c>
      <c r="AD57" s="72">
        <f t="shared" si="64"/>
        <v>0</v>
      </c>
      <c r="AE57" s="72">
        <f t="shared" si="64"/>
        <v>0</v>
      </c>
      <c r="AF57" s="72">
        <f t="shared" si="64"/>
        <v>0</v>
      </c>
      <c r="AG57" s="72">
        <f t="shared" si="64"/>
        <v>0</v>
      </c>
      <c r="AH57" s="72">
        <f t="shared" si="64"/>
        <v>0</v>
      </c>
      <c r="AI57" s="72">
        <f t="shared" si="64"/>
        <v>0</v>
      </c>
      <c r="AJ57" s="72">
        <f t="shared" si="64"/>
        <v>0</v>
      </c>
      <c r="AK57" s="72">
        <f t="shared" si="64"/>
        <v>0</v>
      </c>
      <c r="AL57" s="72">
        <f t="shared" si="64"/>
        <v>0</v>
      </c>
      <c r="AM57" s="72">
        <f t="shared" si="64"/>
        <v>0</v>
      </c>
    </row>
    <row r="58" spans="1:39" x14ac:dyDescent="0.25">
      <c r="C58" t="s">
        <v>351</v>
      </c>
      <c r="D58" s="72">
        <f>+D21</f>
        <v>0</v>
      </c>
      <c r="E58" s="72">
        <f t="shared" ref="E58:AM58" si="65">+E21</f>
        <v>0</v>
      </c>
      <c r="F58" s="72">
        <f t="shared" si="65"/>
        <v>0</v>
      </c>
      <c r="G58" s="72">
        <f t="shared" si="65"/>
        <v>10</v>
      </c>
      <c r="H58" s="72">
        <f t="shared" si="65"/>
        <v>10</v>
      </c>
      <c r="I58" s="72">
        <f t="shared" si="65"/>
        <v>10</v>
      </c>
      <c r="J58" s="72">
        <f t="shared" si="65"/>
        <v>10</v>
      </c>
      <c r="K58" s="72">
        <f t="shared" si="65"/>
        <v>10</v>
      </c>
      <c r="L58" s="72">
        <f t="shared" si="65"/>
        <v>10</v>
      </c>
      <c r="M58" s="72">
        <f t="shared" si="65"/>
        <v>10</v>
      </c>
      <c r="N58" s="72">
        <f t="shared" si="65"/>
        <v>10</v>
      </c>
      <c r="O58" s="72">
        <f t="shared" si="65"/>
        <v>10</v>
      </c>
      <c r="P58" s="72">
        <f t="shared" si="65"/>
        <v>10</v>
      </c>
      <c r="Q58" s="72">
        <f t="shared" si="65"/>
        <v>10</v>
      </c>
      <c r="R58" s="72">
        <f t="shared" si="65"/>
        <v>10</v>
      </c>
      <c r="S58" s="72">
        <f t="shared" si="65"/>
        <v>10</v>
      </c>
      <c r="T58" s="72">
        <f t="shared" si="65"/>
        <v>10</v>
      </c>
      <c r="U58" s="72">
        <f t="shared" si="65"/>
        <v>10</v>
      </c>
      <c r="V58" s="72">
        <f t="shared" si="65"/>
        <v>0</v>
      </c>
      <c r="W58" s="72">
        <f t="shared" si="65"/>
        <v>0</v>
      </c>
      <c r="X58" s="72">
        <f t="shared" si="65"/>
        <v>0</v>
      </c>
      <c r="Y58" s="72">
        <f t="shared" si="65"/>
        <v>0</v>
      </c>
      <c r="Z58" s="72">
        <f t="shared" si="65"/>
        <v>0</v>
      </c>
      <c r="AA58" s="72">
        <f t="shared" si="65"/>
        <v>0</v>
      </c>
      <c r="AB58" s="72">
        <f t="shared" si="65"/>
        <v>0</v>
      </c>
      <c r="AC58" s="72">
        <f t="shared" si="65"/>
        <v>0</v>
      </c>
      <c r="AD58" s="72">
        <f t="shared" si="65"/>
        <v>0</v>
      </c>
      <c r="AE58" s="72">
        <f t="shared" si="65"/>
        <v>0</v>
      </c>
      <c r="AF58" s="72">
        <f t="shared" si="65"/>
        <v>0</v>
      </c>
      <c r="AG58" s="72">
        <f t="shared" si="65"/>
        <v>0</v>
      </c>
      <c r="AH58" s="72">
        <f t="shared" si="65"/>
        <v>0</v>
      </c>
      <c r="AI58" s="72">
        <f t="shared" si="65"/>
        <v>0</v>
      </c>
      <c r="AJ58" s="72">
        <f t="shared" si="65"/>
        <v>0</v>
      </c>
      <c r="AK58" s="72">
        <f t="shared" si="65"/>
        <v>0</v>
      </c>
      <c r="AL58" s="72">
        <f t="shared" si="65"/>
        <v>0</v>
      </c>
      <c r="AM58" s="72">
        <f t="shared" si="65"/>
        <v>0</v>
      </c>
    </row>
    <row r="60" spans="1:39" s="111" customFormat="1" x14ac:dyDescent="0.25"/>
    <row r="62" spans="1:39" x14ac:dyDescent="0.25">
      <c r="C62" t="s">
        <v>508</v>
      </c>
    </row>
    <row r="63" spans="1:39" x14ac:dyDescent="0.25">
      <c r="C63" s="40" t="s">
        <v>313</v>
      </c>
      <c r="D63" s="40">
        <v>3</v>
      </c>
      <c r="G63" s="40" t="s">
        <v>359</v>
      </c>
      <c r="H63" s="101" t="s">
        <v>426</v>
      </c>
    </row>
    <row r="64" spans="1:39" x14ac:dyDescent="0.25">
      <c r="C64" s="40" t="s">
        <v>314</v>
      </c>
      <c r="D64" s="42">
        <v>0.06</v>
      </c>
    </row>
    <row r="65" spans="1:39" x14ac:dyDescent="0.25">
      <c r="C65" s="40" t="s">
        <v>315</v>
      </c>
      <c r="D65" s="41">
        <v>20000</v>
      </c>
    </row>
    <row r="66" spans="1:39" x14ac:dyDescent="0.25">
      <c r="C66" s="40" t="s">
        <v>316</v>
      </c>
      <c r="D66" s="42">
        <v>0.22</v>
      </c>
    </row>
    <row r="67" spans="1:39" x14ac:dyDescent="0.25">
      <c r="C67" s="40" t="s">
        <v>317</v>
      </c>
      <c r="D67" s="41">
        <v>20</v>
      </c>
    </row>
    <row r="68" spans="1:39" x14ac:dyDescent="0.25">
      <c r="C68" s="40" t="s">
        <v>318</v>
      </c>
      <c r="D68" s="42">
        <v>0.1</v>
      </c>
    </row>
    <row r="69" spans="1:39" x14ac:dyDescent="0.25">
      <c r="C69" s="40" t="s">
        <v>319</v>
      </c>
      <c r="D69" s="42">
        <v>0.1</v>
      </c>
    </row>
    <row r="70" spans="1:39" x14ac:dyDescent="0.25">
      <c r="C70" s="40" t="s">
        <v>320</v>
      </c>
      <c r="D70" s="110">
        <v>15</v>
      </c>
    </row>
    <row r="71" spans="1:39" x14ac:dyDescent="0.25">
      <c r="C71" s="101" t="s">
        <v>321</v>
      </c>
      <c r="D71" s="71">
        <f>+($D$5*(1-($D$8+$D$9))/((1-(1+D72)^(-D70))/D72))</f>
        <v>997.80630016989153</v>
      </c>
    </row>
    <row r="72" spans="1:39" x14ac:dyDescent="0.25">
      <c r="C72" s="101" t="s">
        <v>322</v>
      </c>
      <c r="D72" s="103">
        <f>((1+D64)^(1/12))-1</f>
        <v>4.8675505653430484E-3</v>
      </c>
    </row>
    <row r="74" spans="1:39" x14ac:dyDescent="0.25">
      <c r="D74">
        <v>1</v>
      </c>
      <c r="E74">
        <v>2</v>
      </c>
      <c r="F74">
        <v>3</v>
      </c>
      <c r="G74">
        <v>4</v>
      </c>
      <c r="H74">
        <v>5</v>
      </c>
      <c r="I74">
        <v>6</v>
      </c>
      <c r="J74">
        <v>7</v>
      </c>
      <c r="K74">
        <v>8</v>
      </c>
      <c r="L74">
        <v>9</v>
      </c>
      <c r="M74">
        <v>10</v>
      </c>
      <c r="N74">
        <v>11</v>
      </c>
      <c r="O74">
        <v>12</v>
      </c>
      <c r="P74">
        <v>13</v>
      </c>
      <c r="Q74">
        <v>14</v>
      </c>
      <c r="R74">
        <v>15</v>
      </c>
      <c r="S74">
        <v>16</v>
      </c>
      <c r="T74">
        <v>17</v>
      </c>
      <c r="U74">
        <v>18</v>
      </c>
      <c r="V74">
        <v>19</v>
      </c>
      <c r="W74">
        <v>20</v>
      </c>
      <c r="X74">
        <v>21</v>
      </c>
      <c r="Y74">
        <v>22</v>
      </c>
      <c r="Z74">
        <v>23</v>
      </c>
      <c r="AA74">
        <v>24</v>
      </c>
      <c r="AB74">
        <v>25</v>
      </c>
      <c r="AC74">
        <v>26</v>
      </c>
      <c r="AD74">
        <v>27</v>
      </c>
      <c r="AE74">
        <v>28</v>
      </c>
      <c r="AF74">
        <v>29</v>
      </c>
      <c r="AG74">
        <v>30</v>
      </c>
      <c r="AH74">
        <v>31</v>
      </c>
      <c r="AI74">
        <v>32</v>
      </c>
      <c r="AJ74">
        <v>33</v>
      </c>
      <c r="AK74">
        <v>34</v>
      </c>
      <c r="AL74">
        <v>35</v>
      </c>
      <c r="AM74">
        <v>36</v>
      </c>
    </row>
    <row r="75" spans="1:39" x14ac:dyDescent="0.25">
      <c r="A75" s="27"/>
      <c r="B75" s="27"/>
      <c r="C75" s="27" t="s">
        <v>389</v>
      </c>
      <c r="D75" s="31">
        <f>+D56</f>
        <v>43861</v>
      </c>
      <c r="E75" s="31">
        <f t="shared" ref="E75:AM75" si="66">+E56</f>
        <v>43890</v>
      </c>
      <c r="F75" s="31">
        <f t="shared" si="66"/>
        <v>43921</v>
      </c>
      <c r="G75" s="31">
        <f t="shared" si="66"/>
        <v>43951</v>
      </c>
      <c r="H75" s="31">
        <f t="shared" si="66"/>
        <v>43982</v>
      </c>
      <c r="I75" s="31">
        <f t="shared" si="66"/>
        <v>44012</v>
      </c>
      <c r="J75" s="31">
        <f t="shared" si="66"/>
        <v>44043</v>
      </c>
      <c r="K75" s="31">
        <f t="shared" si="66"/>
        <v>44074</v>
      </c>
      <c r="L75" s="31">
        <f t="shared" si="66"/>
        <v>44104</v>
      </c>
      <c r="M75" s="31">
        <f t="shared" si="66"/>
        <v>44135</v>
      </c>
      <c r="N75" s="31">
        <f t="shared" si="66"/>
        <v>44165</v>
      </c>
      <c r="O75" s="31">
        <f t="shared" si="66"/>
        <v>44196</v>
      </c>
      <c r="P75" s="31">
        <f t="shared" si="66"/>
        <v>44227</v>
      </c>
      <c r="Q75" s="31">
        <f t="shared" si="66"/>
        <v>44255</v>
      </c>
      <c r="R75" s="31">
        <f t="shared" si="66"/>
        <v>44286</v>
      </c>
      <c r="S75" s="31">
        <f t="shared" si="66"/>
        <v>44316</v>
      </c>
      <c r="T75" s="31">
        <f t="shared" si="66"/>
        <v>44347</v>
      </c>
      <c r="U75" s="31">
        <f t="shared" si="66"/>
        <v>44377</v>
      </c>
      <c r="V75" s="31">
        <f t="shared" si="66"/>
        <v>44408</v>
      </c>
      <c r="W75" s="31">
        <f t="shared" si="66"/>
        <v>44439</v>
      </c>
      <c r="X75" s="31">
        <f t="shared" si="66"/>
        <v>44469</v>
      </c>
      <c r="Y75" s="31">
        <f t="shared" si="66"/>
        <v>44500</v>
      </c>
      <c r="Z75" s="31">
        <f t="shared" si="66"/>
        <v>44530</v>
      </c>
      <c r="AA75" s="31">
        <f t="shared" si="66"/>
        <v>44561</v>
      </c>
      <c r="AB75" s="31">
        <f t="shared" si="66"/>
        <v>44592</v>
      </c>
      <c r="AC75" s="31">
        <f t="shared" si="66"/>
        <v>44620</v>
      </c>
      <c r="AD75" s="31">
        <f t="shared" si="66"/>
        <v>44651</v>
      </c>
      <c r="AE75" s="31">
        <f t="shared" si="66"/>
        <v>44681</v>
      </c>
      <c r="AF75" s="31">
        <f t="shared" si="66"/>
        <v>44712</v>
      </c>
      <c r="AG75" s="31">
        <f t="shared" si="66"/>
        <v>44742</v>
      </c>
      <c r="AH75" s="31">
        <f t="shared" si="66"/>
        <v>44773</v>
      </c>
      <c r="AI75" s="31">
        <f t="shared" si="66"/>
        <v>44804</v>
      </c>
      <c r="AJ75" s="31">
        <f t="shared" si="66"/>
        <v>44834</v>
      </c>
      <c r="AK75" s="31">
        <f t="shared" si="66"/>
        <v>44865</v>
      </c>
      <c r="AL75" s="31">
        <f t="shared" si="66"/>
        <v>44895</v>
      </c>
      <c r="AM75" s="31">
        <f t="shared" si="66"/>
        <v>44926</v>
      </c>
    </row>
    <row r="76" spans="1:39" x14ac:dyDescent="0.25">
      <c r="C76" t="s">
        <v>304</v>
      </c>
      <c r="D76" s="101"/>
      <c r="E76" s="72">
        <f>+IF(E74&gt;$D$63,$D$71,0)*IF(D83&lt;1,0,1)</f>
        <v>0</v>
      </c>
      <c r="F76" s="72">
        <f t="shared" ref="F76:AM76" si="67">+IF(F74&gt;$D$63,$D$71,0)*IF(E83&lt;1,0,1)</f>
        <v>0</v>
      </c>
      <c r="G76" s="72">
        <f>+IF(G74&gt;$D$63,$D$71,0)*IF(F83&lt;1,0,1)</f>
        <v>997.80630016989153</v>
      </c>
      <c r="H76" s="72">
        <f t="shared" si="67"/>
        <v>997.80630016989153</v>
      </c>
      <c r="I76" s="72">
        <f t="shared" si="67"/>
        <v>997.80630016989153</v>
      </c>
      <c r="J76" s="72">
        <f t="shared" si="67"/>
        <v>997.80630016989153</v>
      </c>
      <c r="K76" s="72">
        <f t="shared" si="67"/>
        <v>997.80630016989153</v>
      </c>
      <c r="L76" s="72">
        <f t="shared" si="67"/>
        <v>997.80630016989153</v>
      </c>
      <c r="M76" s="72">
        <f t="shared" si="67"/>
        <v>997.80630016989153</v>
      </c>
      <c r="N76" s="72">
        <f t="shared" si="67"/>
        <v>997.80630016989153</v>
      </c>
      <c r="O76" s="72">
        <f t="shared" si="67"/>
        <v>997.80630016989153</v>
      </c>
      <c r="P76" s="72">
        <f t="shared" si="67"/>
        <v>997.80630016989153</v>
      </c>
      <c r="Q76" s="72">
        <f t="shared" si="67"/>
        <v>997.80630016989153</v>
      </c>
      <c r="R76" s="72">
        <f t="shared" si="67"/>
        <v>997.80630016989153</v>
      </c>
      <c r="S76" s="72">
        <f t="shared" si="67"/>
        <v>997.80630016989153</v>
      </c>
      <c r="T76" s="72">
        <f t="shared" si="67"/>
        <v>997.80630016989153</v>
      </c>
      <c r="U76" s="72">
        <f t="shared" si="67"/>
        <v>997.80630016989153</v>
      </c>
      <c r="V76" s="72">
        <f t="shared" si="67"/>
        <v>997.80630016989153</v>
      </c>
      <c r="W76" s="72">
        <f t="shared" si="67"/>
        <v>997.80630016989153</v>
      </c>
      <c r="X76" s="72">
        <f t="shared" si="67"/>
        <v>0</v>
      </c>
      <c r="Y76" s="72">
        <f t="shared" si="67"/>
        <v>0</v>
      </c>
      <c r="Z76" s="72">
        <f t="shared" si="67"/>
        <v>0</v>
      </c>
      <c r="AA76" s="72">
        <f t="shared" si="67"/>
        <v>0</v>
      </c>
      <c r="AB76" s="72">
        <f t="shared" si="67"/>
        <v>0</v>
      </c>
      <c r="AC76" s="72">
        <f t="shared" si="67"/>
        <v>0</v>
      </c>
      <c r="AD76" s="72">
        <f t="shared" si="67"/>
        <v>0</v>
      </c>
      <c r="AE76" s="72">
        <f t="shared" si="67"/>
        <v>0</v>
      </c>
      <c r="AF76" s="72">
        <f t="shared" si="67"/>
        <v>0</v>
      </c>
      <c r="AG76" s="72">
        <f t="shared" si="67"/>
        <v>0</v>
      </c>
      <c r="AH76" s="72">
        <f t="shared" si="67"/>
        <v>0</v>
      </c>
      <c r="AI76" s="72">
        <f t="shared" si="67"/>
        <v>0</v>
      </c>
      <c r="AJ76" s="72">
        <f t="shared" si="67"/>
        <v>0</v>
      </c>
      <c r="AK76" s="72">
        <f t="shared" si="67"/>
        <v>0</v>
      </c>
      <c r="AL76" s="72">
        <f t="shared" si="67"/>
        <v>0</v>
      </c>
      <c r="AM76" s="72">
        <f t="shared" si="67"/>
        <v>0</v>
      </c>
    </row>
    <row r="77" spans="1:39" x14ac:dyDescent="0.25">
      <c r="C77" t="s">
        <v>305</v>
      </c>
      <c r="D77" s="101"/>
      <c r="E77" s="72">
        <f>+E76-E79</f>
        <v>0</v>
      </c>
      <c r="F77" s="72">
        <f t="shared" ref="F77:AM77" si="68">+F76-F79</f>
        <v>0</v>
      </c>
      <c r="G77" s="72">
        <f t="shared" si="68"/>
        <v>919.9254911244027</v>
      </c>
      <c r="H77" s="71">
        <f t="shared" si="68"/>
        <v>924.40327496879877</v>
      </c>
      <c r="I77" s="72">
        <f t="shared" si="68"/>
        <v>928.90285465247814</v>
      </c>
      <c r="J77" s="72">
        <f t="shared" si="68"/>
        <v>933.42433626779064</v>
      </c>
      <c r="K77" s="72">
        <f t="shared" si="68"/>
        <v>937.96782642349581</v>
      </c>
      <c r="L77" s="72">
        <f t="shared" si="68"/>
        <v>942.53343224727712</v>
      </c>
      <c r="M77" s="72">
        <f t="shared" si="68"/>
        <v>947.12126138826704</v>
      </c>
      <c r="N77" s="72">
        <f t="shared" si="68"/>
        <v>951.73142201958592</v>
      </c>
      <c r="O77" s="72">
        <f t="shared" si="68"/>
        <v>956.36402284089218</v>
      </c>
      <c r="P77" s="72">
        <f t="shared" si="68"/>
        <v>961.01917308094505</v>
      </c>
      <c r="Q77" s="72">
        <f t="shared" si="68"/>
        <v>965.69698250018075</v>
      </c>
      <c r="R77" s="72">
        <f t="shared" si="68"/>
        <v>970.39756139329961</v>
      </c>
      <c r="S77" s="72">
        <f t="shared" si="68"/>
        <v>975.12102059186702</v>
      </c>
      <c r="T77" s="72">
        <f t="shared" si="68"/>
        <v>979.86747146692687</v>
      </c>
      <c r="U77" s="72">
        <f t="shared" si="68"/>
        <v>984.63702593162702</v>
      </c>
      <c r="V77" s="72">
        <f t="shared" si="68"/>
        <v>989.42979644385821</v>
      </c>
      <c r="W77" s="72">
        <f t="shared" si="68"/>
        <v>994.24589600890567</v>
      </c>
      <c r="X77" s="72">
        <f t="shared" si="68"/>
        <v>0</v>
      </c>
      <c r="Y77" s="72">
        <f t="shared" si="68"/>
        <v>0</v>
      </c>
      <c r="Z77" s="72">
        <f t="shared" si="68"/>
        <v>0</v>
      </c>
      <c r="AA77" s="72">
        <f t="shared" si="68"/>
        <v>0</v>
      </c>
      <c r="AB77" s="72">
        <f t="shared" si="68"/>
        <v>0</v>
      </c>
      <c r="AC77" s="72">
        <f t="shared" si="68"/>
        <v>0</v>
      </c>
      <c r="AD77" s="72">
        <f t="shared" si="68"/>
        <v>0</v>
      </c>
      <c r="AE77" s="72">
        <f t="shared" si="68"/>
        <v>0</v>
      </c>
      <c r="AF77" s="72">
        <f t="shared" si="68"/>
        <v>0</v>
      </c>
      <c r="AG77" s="72">
        <f t="shared" si="68"/>
        <v>0</v>
      </c>
      <c r="AH77" s="72">
        <f t="shared" si="68"/>
        <v>0</v>
      </c>
      <c r="AI77" s="72">
        <f t="shared" si="68"/>
        <v>0</v>
      </c>
      <c r="AJ77" s="72">
        <f t="shared" si="68"/>
        <v>0</v>
      </c>
      <c r="AK77" s="72">
        <f t="shared" si="68"/>
        <v>0</v>
      </c>
      <c r="AL77" s="72">
        <f t="shared" si="68"/>
        <v>0</v>
      </c>
      <c r="AM77" s="72">
        <f t="shared" si="68"/>
        <v>0</v>
      </c>
    </row>
    <row r="78" spans="1:39" x14ac:dyDescent="0.25">
      <c r="C78" t="s">
        <v>306</v>
      </c>
      <c r="D78" s="101"/>
      <c r="E78" s="72">
        <f>D78+E77</f>
        <v>0</v>
      </c>
      <c r="F78" s="72">
        <f t="shared" ref="F78" si="69">E78+F77</f>
        <v>0</v>
      </c>
      <c r="G78" s="72">
        <f t="shared" ref="G78" si="70">F78+G77</f>
        <v>919.9254911244027</v>
      </c>
      <c r="H78" s="71">
        <f t="shared" ref="H78" si="71">G78+H77</f>
        <v>1844.3287660932015</v>
      </c>
      <c r="I78" s="72">
        <f t="shared" ref="I78" si="72">H78+I77</f>
        <v>2773.2316207456797</v>
      </c>
      <c r="J78" s="72">
        <f t="shared" ref="J78" si="73">I78+J77</f>
        <v>3706.6559570134705</v>
      </c>
      <c r="K78" s="72">
        <f t="shared" ref="K78" si="74">J78+K77</f>
        <v>4644.6237834369658</v>
      </c>
      <c r="L78" s="72">
        <f t="shared" ref="L78" si="75">K78+L77</f>
        <v>5587.1572156842431</v>
      </c>
      <c r="M78" s="72">
        <f t="shared" ref="M78" si="76">L78+M77</f>
        <v>6534.2784770725102</v>
      </c>
      <c r="N78" s="72">
        <f t="shared" ref="N78" si="77">M78+N77</f>
        <v>7486.009899092096</v>
      </c>
      <c r="O78" s="72">
        <f t="shared" ref="O78" si="78">N78+O77</f>
        <v>8442.3739219329873</v>
      </c>
      <c r="P78" s="72">
        <f t="shared" ref="P78" si="79">O78+P77</f>
        <v>9403.3930950139329</v>
      </c>
      <c r="Q78" s="72">
        <f t="shared" ref="Q78" si="80">P78+Q77</f>
        <v>10369.090077514114</v>
      </c>
      <c r="R78" s="72">
        <f t="shared" ref="R78" si="81">Q78+R77</f>
        <v>11339.487638907414</v>
      </c>
      <c r="S78" s="72">
        <f t="shared" ref="S78" si="82">R78+S77</f>
        <v>12314.608659499281</v>
      </c>
      <c r="T78" s="72">
        <f t="shared" ref="T78" si="83">S78+T77</f>
        <v>13294.476130966208</v>
      </c>
      <c r="U78" s="72">
        <f t="shared" ref="U78" si="84">T78+U77</f>
        <v>14279.113156897834</v>
      </c>
      <c r="V78" s="72">
        <f t="shared" ref="V78" si="85">U78+V77</f>
        <v>15268.542953341692</v>
      </c>
      <c r="W78" s="72">
        <f t="shared" ref="W78" si="86">V78+W77</f>
        <v>16262.788849350598</v>
      </c>
      <c r="X78" s="72">
        <f t="shared" ref="X78" si="87">W78+X77</f>
        <v>16262.788849350598</v>
      </c>
      <c r="Y78" s="72">
        <f t="shared" ref="Y78" si="88">X78+Y77</f>
        <v>16262.788849350598</v>
      </c>
      <c r="Z78" s="72">
        <f t="shared" ref="Z78" si="89">Y78+Z77</f>
        <v>16262.788849350598</v>
      </c>
      <c r="AA78" s="72">
        <f t="shared" ref="AA78" si="90">Z78+AA77</f>
        <v>16262.788849350598</v>
      </c>
      <c r="AB78" s="72">
        <f t="shared" ref="AB78" si="91">AA78+AB77</f>
        <v>16262.788849350598</v>
      </c>
      <c r="AC78" s="72">
        <f t="shared" ref="AC78" si="92">AB78+AC77</f>
        <v>16262.788849350598</v>
      </c>
      <c r="AD78" s="72">
        <f t="shared" ref="AD78" si="93">AC78+AD77</f>
        <v>16262.788849350598</v>
      </c>
      <c r="AE78" s="72">
        <f t="shared" ref="AE78" si="94">AD78+AE77</f>
        <v>16262.788849350598</v>
      </c>
      <c r="AF78" s="72">
        <f t="shared" ref="AF78" si="95">AE78+AF77</f>
        <v>16262.788849350598</v>
      </c>
      <c r="AG78" s="72">
        <f t="shared" ref="AG78" si="96">AF78+AG77</f>
        <v>16262.788849350598</v>
      </c>
      <c r="AH78" s="72">
        <f t="shared" ref="AH78" si="97">AG78+AH77</f>
        <v>16262.788849350598</v>
      </c>
      <c r="AI78" s="72">
        <f t="shared" ref="AI78" si="98">AH78+AI77</f>
        <v>16262.788849350598</v>
      </c>
      <c r="AJ78" s="72">
        <f t="shared" ref="AJ78" si="99">AI78+AJ77</f>
        <v>16262.788849350598</v>
      </c>
      <c r="AK78" s="72">
        <f t="shared" ref="AK78" si="100">AJ78+AK77</f>
        <v>16262.788849350598</v>
      </c>
      <c r="AL78" s="72">
        <f t="shared" ref="AL78" si="101">AK78+AL77</f>
        <v>16262.788849350598</v>
      </c>
      <c r="AM78" s="72">
        <f t="shared" ref="AM78" si="102">AL78+AM77</f>
        <v>16262.788849350598</v>
      </c>
    </row>
    <row r="79" spans="1:39" x14ac:dyDescent="0.25">
      <c r="C79" t="s">
        <v>307</v>
      </c>
      <c r="D79" s="101"/>
      <c r="E79" s="72">
        <f>+IF(E76&gt;0,D83*$D$72,0)</f>
        <v>0</v>
      </c>
      <c r="F79" s="72">
        <f>+IF(F76&gt;0,E83*$D$72,0)</f>
        <v>0</v>
      </c>
      <c r="G79" s="72">
        <f t="shared" ref="G79:AM79" si="103">+IF(G76&gt;0,F83*$D$72,0)</f>
        <v>77.880809045488775</v>
      </c>
      <c r="H79" s="72">
        <f t="shared" si="103"/>
        <v>73.403025201092703</v>
      </c>
      <c r="I79" s="72">
        <f t="shared" si="103"/>
        <v>68.90344551741336</v>
      </c>
      <c r="J79" s="72">
        <f t="shared" si="103"/>
        <v>64.381963902100921</v>
      </c>
      <c r="K79" s="72">
        <f t="shared" si="103"/>
        <v>59.838473746395678</v>
      </c>
      <c r="L79" s="72">
        <f t="shared" si="103"/>
        <v>55.272867922614402</v>
      </c>
      <c r="M79" s="72">
        <f t="shared" si="103"/>
        <v>50.685038781624442</v>
      </c>
      <c r="N79" s="72">
        <f t="shared" si="103"/>
        <v>46.074878150305565</v>
      </c>
      <c r="O79" s="72">
        <f t="shared" si="103"/>
        <v>41.442277328999388</v>
      </c>
      <c r="P79" s="72">
        <f t="shared" si="103"/>
        <v>36.787127088946455</v>
      </c>
      <c r="Q79" s="72">
        <f t="shared" si="103"/>
        <v>32.109317669710791</v>
      </c>
      <c r="R79" s="72">
        <f t="shared" si="103"/>
        <v>27.408738776591953</v>
      </c>
      <c r="S79" s="72">
        <f t="shared" si="103"/>
        <v>22.685279578024481</v>
      </c>
      <c r="T79" s="72">
        <f t="shared" si="103"/>
        <v>17.938828702964649</v>
      </c>
      <c r="U79" s="72">
        <f t="shared" si="103"/>
        <v>13.169274238264546</v>
      </c>
      <c r="V79" s="72">
        <f t="shared" si="103"/>
        <v>8.3765037260333592</v>
      </c>
      <c r="W79" s="72">
        <f t="shared" si="103"/>
        <v>3.5604041609858044</v>
      </c>
      <c r="X79" s="72">
        <f t="shared" si="103"/>
        <v>0</v>
      </c>
      <c r="Y79" s="72">
        <f t="shared" si="103"/>
        <v>0</v>
      </c>
      <c r="Z79" s="72">
        <f t="shared" si="103"/>
        <v>0</v>
      </c>
      <c r="AA79" s="72">
        <f t="shared" si="103"/>
        <v>0</v>
      </c>
      <c r="AB79" s="72">
        <f t="shared" si="103"/>
        <v>0</v>
      </c>
      <c r="AC79" s="72">
        <f t="shared" si="103"/>
        <v>0</v>
      </c>
      <c r="AD79" s="72">
        <f t="shared" si="103"/>
        <v>0</v>
      </c>
      <c r="AE79" s="72">
        <f t="shared" si="103"/>
        <v>0</v>
      </c>
      <c r="AF79" s="72">
        <f t="shared" si="103"/>
        <v>0</v>
      </c>
      <c r="AG79" s="72">
        <f t="shared" si="103"/>
        <v>0</v>
      </c>
      <c r="AH79" s="72">
        <f t="shared" si="103"/>
        <v>0</v>
      </c>
      <c r="AI79" s="72">
        <f t="shared" si="103"/>
        <v>0</v>
      </c>
      <c r="AJ79" s="72">
        <f t="shared" si="103"/>
        <v>0</v>
      </c>
      <c r="AK79" s="72">
        <f t="shared" si="103"/>
        <v>0</v>
      </c>
      <c r="AL79" s="72">
        <f t="shared" si="103"/>
        <v>0</v>
      </c>
      <c r="AM79" s="72">
        <f t="shared" si="103"/>
        <v>0</v>
      </c>
    </row>
    <row r="80" spans="1:39" x14ac:dyDescent="0.25">
      <c r="C80" t="s">
        <v>323</v>
      </c>
      <c r="D80" s="72">
        <f>+IF(D74=$D$63,$D$65*$D$68,0)</f>
        <v>0</v>
      </c>
      <c r="E80" s="72">
        <f>+IF(E74=$D$63,$D$68*$D$65,0)</f>
        <v>0</v>
      </c>
      <c r="F80" s="72">
        <f>+IF(F74=$D$63,$D$68*$D$65,0)</f>
        <v>2000</v>
      </c>
      <c r="G80" s="72">
        <f t="shared" ref="G80:AM80" si="104">+IF(G74=$D$63,$D$68*$D$65,0)</f>
        <v>0</v>
      </c>
      <c r="H80" s="72">
        <f t="shared" si="104"/>
        <v>0</v>
      </c>
      <c r="I80" s="72">
        <f t="shared" si="104"/>
        <v>0</v>
      </c>
      <c r="J80" s="72">
        <f t="shared" si="104"/>
        <v>0</v>
      </c>
      <c r="K80" s="72">
        <f t="shared" si="104"/>
        <v>0</v>
      </c>
      <c r="L80" s="72">
        <f t="shared" si="104"/>
        <v>0</v>
      </c>
      <c r="M80" s="72">
        <f t="shared" si="104"/>
        <v>0</v>
      </c>
      <c r="N80" s="72">
        <f t="shared" si="104"/>
        <v>0</v>
      </c>
      <c r="O80" s="72">
        <f t="shared" si="104"/>
        <v>0</v>
      </c>
      <c r="P80" s="72">
        <f t="shared" si="104"/>
        <v>0</v>
      </c>
      <c r="Q80" s="72">
        <f t="shared" si="104"/>
        <v>0</v>
      </c>
      <c r="R80" s="72">
        <f t="shared" si="104"/>
        <v>0</v>
      </c>
      <c r="S80" s="72">
        <f t="shared" si="104"/>
        <v>0</v>
      </c>
      <c r="T80" s="72">
        <f t="shared" si="104"/>
        <v>0</v>
      </c>
      <c r="U80" s="72">
        <f t="shared" si="104"/>
        <v>0</v>
      </c>
      <c r="V80" s="72">
        <f t="shared" si="104"/>
        <v>0</v>
      </c>
      <c r="W80" s="72">
        <f t="shared" si="104"/>
        <v>0</v>
      </c>
      <c r="X80" s="72">
        <f t="shared" si="104"/>
        <v>0</v>
      </c>
      <c r="Y80" s="72">
        <f t="shared" si="104"/>
        <v>0</v>
      </c>
      <c r="Z80" s="72">
        <f t="shared" si="104"/>
        <v>0</v>
      </c>
      <c r="AA80" s="72">
        <f t="shared" si="104"/>
        <v>0</v>
      </c>
      <c r="AB80" s="72">
        <f t="shared" si="104"/>
        <v>0</v>
      </c>
      <c r="AC80" s="72">
        <f t="shared" si="104"/>
        <v>0</v>
      </c>
      <c r="AD80" s="72">
        <f t="shared" si="104"/>
        <v>0</v>
      </c>
      <c r="AE80" s="72">
        <f t="shared" si="104"/>
        <v>0</v>
      </c>
      <c r="AF80" s="72">
        <f t="shared" si="104"/>
        <v>0</v>
      </c>
      <c r="AG80" s="72">
        <f t="shared" si="104"/>
        <v>0</v>
      </c>
      <c r="AH80" s="72">
        <f t="shared" si="104"/>
        <v>0</v>
      </c>
      <c r="AI80" s="72">
        <f t="shared" si="104"/>
        <v>0</v>
      </c>
      <c r="AJ80" s="72">
        <f t="shared" si="104"/>
        <v>0</v>
      </c>
      <c r="AK80" s="72">
        <f t="shared" si="104"/>
        <v>0</v>
      </c>
      <c r="AL80" s="72">
        <f t="shared" si="104"/>
        <v>0</v>
      </c>
      <c r="AM80" s="72">
        <f t="shared" si="104"/>
        <v>0</v>
      </c>
    </row>
    <row r="81" spans="1:39" x14ac:dyDescent="0.25">
      <c r="C81" t="s">
        <v>317</v>
      </c>
      <c r="D81" s="94">
        <f>+IF(D76&gt;0,$D$67,0)</f>
        <v>0</v>
      </c>
      <c r="E81" s="94">
        <f t="shared" ref="E81:AM81" si="105">+IF(E76&gt;0,$D$67,0)</f>
        <v>0</v>
      </c>
      <c r="F81" s="94">
        <f t="shared" si="105"/>
        <v>0</v>
      </c>
      <c r="G81" s="94">
        <f t="shared" si="105"/>
        <v>20</v>
      </c>
      <c r="H81" s="94">
        <f t="shared" si="105"/>
        <v>20</v>
      </c>
      <c r="I81" s="94">
        <f t="shared" si="105"/>
        <v>20</v>
      </c>
      <c r="J81" s="94">
        <f t="shared" si="105"/>
        <v>20</v>
      </c>
      <c r="K81" s="94">
        <f t="shared" si="105"/>
        <v>20</v>
      </c>
      <c r="L81" s="94">
        <f t="shared" si="105"/>
        <v>20</v>
      </c>
      <c r="M81" s="94">
        <f t="shared" si="105"/>
        <v>20</v>
      </c>
      <c r="N81" s="94">
        <f t="shared" si="105"/>
        <v>20</v>
      </c>
      <c r="O81" s="94">
        <f t="shared" si="105"/>
        <v>20</v>
      </c>
      <c r="P81" s="94">
        <f t="shared" si="105"/>
        <v>20</v>
      </c>
      <c r="Q81" s="94">
        <f t="shared" si="105"/>
        <v>20</v>
      </c>
      <c r="R81" s="94">
        <f t="shared" si="105"/>
        <v>20</v>
      </c>
      <c r="S81" s="94">
        <f t="shared" si="105"/>
        <v>20</v>
      </c>
      <c r="T81" s="94">
        <f t="shared" si="105"/>
        <v>20</v>
      </c>
      <c r="U81" s="94">
        <f t="shared" si="105"/>
        <v>20</v>
      </c>
      <c r="V81" s="94">
        <f t="shared" si="105"/>
        <v>20</v>
      </c>
      <c r="W81" s="94">
        <f t="shared" si="105"/>
        <v>20</v>
      </c>
      <c r="X81" s="94">
        <f t="shared" si="105"/>
        <v>0</v>
      </c>
      <c r="Y81" s="94">
        <f t="shared" si="105"/>
        <v>0</v>
      </c>
      <c r="Z81" s="94">
        <f t="shared" si="105"/>
        <v>0</v>
      </c>
      <c r="AA81" s="94">
        <f t="shared" si="105"/>
        <v>0</v>
      </c>
      <c r="AB81" s="94">
        <f t="shared" si="105"/>
        <v>0</v>
      </c>
      <c r="AC81" s="94">
        <f t="shared" si="105"/>
        <v>0</v>
      </c>
      <c r="AD81" s="94">
        <f t="shared" si="105"/>
        <v>0</v>
      </c>
      <c r="AE81" s="94">
        <f t="shared" si="105"/>
        <v>0</v>
      </c>
      <c r="AF81" s="94">
        <f t="shared" si="105"/>
        <v>0</v>
      </c>
      <c r="AG81" s="94">
        <f t="shared" si="105"/>
        <v>0</v>
      </c>
      <c r="AH81" s="94">
        <f t="shared" si="105"/>
        <v>0</v>
      </c>
      <c r="AI81" s="94">
        <f t="shared" si="105"/>
        <v>0</v>
      </c>
      <c r="AJ81" s="94">
        <f t="shared" si="105"/>
        <v>0</v>
      </c>
      <c r="AK81" s="94">
        <f t="shared" si="105"/>
        <v>0</v>
      </c>
      <c r="AL81" s="94">
        <f t="shared" si="105"/>
        <v>0</v>
      </c>
      <c r="AM81" s="94">
        <f t="shared" si="105"/>
        <v>0</v>
      </c>
    </row>
    <row r="82" spans="1:39" x14ac:dyDescent="0.25">
      <c r="C82" t="s">
        <v>324</v>
      </c>
      <c r="D82" s="94">
        <f>+IF(D74=($D$70+$D$63),$D$65*$D$69,0)</f>
        <v>0</v>
      </c>
      <c r="E82" s="94">
        <f t="shared" ref="E82:AM82" si="106">+IF(E74=($D$70+$D$63),$D$65*$D$69,0)</f>
        <v>0</v>
      </c>
      <c r="F82" s="94">
        <f t="shared" si="106"/>
        <v>0</v>
      </c>
      <c r="G82" s="94">
        <f t="shared" si="106"/>
        <v>0</v>
      </c>
      <c r="H82" s="94">
        <f t="shared" si="106"/>
        <v>0</v>
      </c>
      <c r="I82" s="94">
        <f t="shared" si="106"/>
        <v>0</v>
      </c>
      <c r="J82" s="94">
        <f t="shared" si="106"/>
        <v>0</v>
      </c>
      <c r="K82" s="94">
        <f t="shared" si="106"/>
        <v>0</v>
      </c>
      <c r="L82" s="94">
        <f t="shared" si="106"/>
        <v>0</v>
      </c>
      <c r="M82" s="94">
        <f t="shared" si="106"/>
        <v>0</v>
      </c>
      <c r="N82" s="94">
        <f t="shared" si="106"/>
        <v>0</v>
      </c>
      <c r="O82" s="94">
        <f t="shared" si="106"/>
        <v>0</v>
      </c>
      <c r="P82" s="94">
        <f t="shared" si="106"/>
        <v>0</v>
      </c>
      <c r="Q82" s="94">
        <f t="shared" si="106"/>
        <v>0</v>
      </c>
      <c r="R82" s="94">
        <f t="shared" si="106"/>
        <v>0</v>
      </c>
      <c r="S82" s="94">
        <f t="shared" si="106"/>
        <v>0</v>
      </c>
      <c r="T82" s="94">
        <f t="shared" si="106"/>
        <v>0</v>
      </c>
      <c r="U82" s="94">
        <f t="shared" si="106"/>
        <v>2000</v>
      </c>
      <c r="V82" s="94">
        <f t="shared" si="106"/>
        <v>0</v>
      </c>
      <c r="W82" s="94">
        <f t="shared" si="106"/>
        <v>0</v>
      </c>
      <c r="X82" s="94">
        <f t="shared" si="106"/>
        <v>0</v>
      </c>
      <c r="Y82" s="94">
        <f t="shared" si="106"/>
        <v>0</v>
      </c>
      <c r="Z82" s="94">
        <f t="shared" si="106"/>
        <v>0</v>
      </c>
      <c r="AA82" s="94">
        <f t="shared" si="106"/>
        <v>0</v>
      </c>
      <c r="AB82" s="94">
        <f t="shared" si="106"/>
        <v>0</v>
      </c>
      <c r="AC82" s="94">
        <f t="shared" si="106"/>
        <v>0</v>
      </c>
      <c r="AD82" s="94">
        <f t="shared" si="106"/>
        <v>0</v>
      </c>
      <c r="AE82" s="94">
        <f t="shared" si="106"/>
        <v>0</v>
      </c>
      <c r="AF82" s="94">
        <f t="shared" si="106"/>
        <v>0</v>
      </c>
      <c r="AG82" s="94">
        <f t="shared" si="106"/>
        <v>0</v>
      </c>
      <c r="AH82" s="94">
        <f t="shared" si="106"/>
        <v>0</v>
      </c>
      <c r="AI82" s="94">
        <f t="shared" si="106"/>
        <v>0</v>
      </c>
      <c r="AJ82" s="94">
        <f t="shared" si="106"/>
        <v>0</v>
      </c>
      <c r="AK82" s="94">
        <f t="shared" si="106"/>
        <v>0</v>
      </c>
      <c r="AL82" s="94">
        <f t="shared" si="106"/>
        <v>0</v>
      </c>
      <c r="AM82" s="94">
        <f t="shared" si="106"/>
        <v>0</v>
      </c>
    </row>
    <row r="83" spans="1:39" x14ac:dyDescent="0.25">
      <c r="C83" t="s">
        <v>325</v>
      </c>
      <c r="D83" s="94">
        <f>+IF(D74=$D$63,($D$65*(1-($D$68+$D$69))),0)</f>
        <v>0</v>
      </c>
      <c r="E83" s="94">
        <f>+IF(E74=$D$63,($D$65*(1-($D$68+$D$69))),IF(E74&lt;$D$63,0,($D$65*(1-($D$68+$D$69))-E78)*IF(D83&lt;1,0,1)))</f>
        <v>0</v>
      </c>
      <c r="F83" s="94">
        <f t="shared" ref="F83:AM83" si="107">+IF(F74=$D$63,($D$65*(1-($D$68+$D$69))),IF(F74&lt;$D$63,0,($D$65*(1-($D$68+$D$69))-F78)*IF(E83&lt;1,0,1)))</f>
        <v>16000</v>
      </c>
      <c r="G83" s="94">
        <f t="shared" si="107"/>
        <v>15080.074508875598</v>
      </c>
      <c r="H83" s="94">
        <f t="shared" si="107"/>
        <v>14155.671233906798</v>
      </c>
      <c r="I83" s="94">
        <f t="shared" si="107"/>
        <v>13226.768379254321</v>
      </c>
      <c r="J83" s="94">
        <f t="shared" si="107"/>
        <v>12293.34404298653</v>
      </c>
      <c r="K83" s="94">
        <f t="shared" si="107"/>
        <v>11355.376216563034</v>
      </c>
      <c r="L83" s="94">
        <f t="shared" si="107"/>
        <v>10412.842784315757</v>
      </c>
      <c r="M83" s="94">
        <f t="shared" si="107"/>
        <v>9465.7215229274898</v>
      </c>
      <c r="N83" s="94">
        <f t="shared" si="107"/>
        <v>8513.990100907904</v>
      </c>
      <c r="O83" s="94">
        <f t="shared" si="107"/>
        <v>7557.6260780670127</v>
      </c>
      <c r="P83" s="94">
        <f t="shared" si="107"/>
        <v>6596.6069049860671</v>
      </c>
      <c r="Q83" s="94">
        <f t="shared" si="107"/>
        <v>5630.9099224858855</v>
      </c>
      <c r="R83" s="94">
        <f t="shared" si="107"/>
        <v>4660.5123610925857</v>
      </c>
      <c r="S83" s="94">
        <f t="shared" si="107"/>
        <v>3685.3913405007188</v>
      </c>
      <c r="T83" s="94">
        <f t="shared" si="107"/>
        <v>2705.5238690337919</v>
      </c>
      <c r="U83" s="94">
        <f t="shared" si="107"/>
        <v>1720.8868431021656</v>
      </c>
      <c r="V83" s="94">
        <f t="shared" si="107"/>
        <v>731.45704665830817</v>
      </c>
      <c r="W83" s="94">
        <f t="shared" si="107"/>
        <v>-262.78884935059796</v>
      </c>
      <c r="X83" s="94">
        <f t="shared" si="107"/>
        <v>0</v>
      </c>
      <c r="Y83" s="94">
        <f t="shared" si="107"/>
        <v>0</v>
      </c>
      <c r="Z83" s="94">
        <f t="shared" si="107"/>
        <v>0</v>
      </c>
      <c r="AA83" s="94">
        <f t="shared" si="107"/>
        <v>0</v>
      </c>
      <c r="AB83" s="94">
        <f t="shared" si="107"/>
        <v>0</v>
      </c>
      <c r="AC83" s="94">
        <f t="shared" si="107"/>
        <v>0</v>
      </c>
      <c r="AD83" s="94">
        <f t="shared" si="107"/>
        <v>0</v>
      </c>
      <c r="AE83" s="94">
        <f t="shared" si="107"/>
        <v>0</v>
      </c>
      <c r="AF83" s="94">
        <f t="shared" si="107"/>
        <v>0</v>
      </c>
      <c r="AG83" s="94">
        <f t="shared" si="107"/>
        <v>0</v>
      </c>
      <c r="AH83" s="94">
        <f t="shared" si="107"/>
        <v>0</v>
      </c>
      <c r="AI83" s="94">
        <f t="shared" si="107"/>
        <v>0</v>
      </c>
      <c r="AJ83" s="94">
        <f t="shared" si="107"/>
        <v>0</v>
      </c>
      <c r="AK83" s="94">
        <f t="shared" si="107"/>
        <v>0</v>
      </c>
      <c r="AL83" s="94">
        <f t="shared" si="107"/>
        <v>0</v>
      </c>
      <c r="AM83" s="94">
        <f t="shared" si="107"/>
        <v>0</v>
      </c>
    </row>
    <row r="85" spans="1:39" x14ac:dyDescent="0.25">
      <c r="D85" s="31">
        <f t="shared" ref="D85:AM85" si="108">+D75</f>
        <v>43861</v>
      </c>
      <c r="E85" s="31">
        <f t="shared" si="108"/>
        <v>43890</v>
      </c>
      <c r="F85" s="31">
        <f t="shared" si="108"/>
        <v>43921</v>
      </c>
      <c r="G85" s="31">
        <f t="shared" si="108"/>
        <v>43951</v>
      </c>
      <c r="H85" s="31">
        <f t="shared" si="108"/>
        <v>43982</v>
      </c>
      <c r="I85" s="31">
        <f t="shared" si="108"/>
        <v>44012</v>
      </c>
      <c r="J85" s="31">
        <f t="shared" si="108"/>
        <v>44043</v>
      </c>
      <c r="K85" s="31">
        <f t="shared" si="108"/>
        <v>44074</v>
      </c>
      <c r="L85" s="31">
        <f t="shared" si="108"/>
        <v>44104</v>
      </c>
      <c r="M85" s="31">
        <f t="shared" si="108"/>
        <v>44135</v>
      </c>
      <c r="N85" s="31">
        <f t="shared" si="108"/>
        <v>44165</v>
      </c>
      <c r="O85" s="31">
        <f t="shared" si="108"/>
        <v>44196</v>
      </c>
      <c r="P85" s="31">
        <f t="shared" si="108"/>
        <v>44227</v>
      </c>
      <c r="Q85" s="31">
        <f t="shared" si="108"/>
        <v>44255</v>
      </c>
      <c r="R85" s="31">
        <f t="shared" si="108"/>
        <v>44286</v>
      </c>
      <c r="S85" s="31">
        <f t="shared" si="108"/>
        <v>44316</v>
      </c>
      <c r="T85" s="31">
        <f t="shared" si="108"/>
        <v>44347</v>
      </c>
      <c r="U85" s="31">
        <f t="shared" si="108"/>
        <v>44377</v>
      </c>
      <c r="V85" s="31">
        <f t="shared" si="108"/>
        <v>44408</v>
      </c>
      <c r="W85" s="31">
        <f t="shared" si="108"/>
        <v>44439</v>
      </c>
      <c r="X85" s="31">
        <f t="shared" si="108"/>
        <v>44469</v>
      </c>
      <c r="Y85" s="31">
        <f t="shared" si="108"/>
        <v>44500</v>
      </c>
      <c r="Z85" s="31">
        <f t="shared" si="108"/>
        <v>44530</v>
      </c>
      <c r="AA85" s="31">
        <f t="shared" si="108"/>
        <v>44561</v>
      </c>
      <c r="AB85" s="31">
        <f t="shared" si="108"/>
        <v>44592</v>
      </c>
      <c r="AC85" s="31">
        <f t="shared" si="108"/>
        <v>44620</v>
      </c>
      <c r="AD85" s="31">
        <f t="shared" si="108"/>
        <v>44651</v>
      </c>
      <c r="AE85" s="31">
        <f t="shared" si="108"/>
        <v>44681</v>
      </c>
      <c r="AF85" s="31">
        <f t="shared" si="108"/>
        <v>44712</v>
      </c>
      <c r="AG85" s="31">
        <f t="shared" si="108"/>
        <v>44742</v>
      </c>
      <c r="AH85" s="31">
        <f t="shared" si="108"/>
        <v>44773</v>
      </c>
      <c r="AI85" s="31">
        <f t="shared" si="108"/>
        <v>44804</v>
      </c>
      <c r="AJ85" s="31">
        <f t="shared" si="108"/>
        <v>44834</v>
      </c>
      <c r="AK85" s="31">
        <f t="shared" si="108"/>
        <v>44865</v>
      </c>
      <c r="AL85" s="31">
        <f t="shared" si="108"/>
        <v>44895</v>
      </c>
      <c r="AM85" s="31">
        <f t="shared" si="108"/>
        <v>44926</v>
      </c>
    </row>
    <row r="86" spans="1:39" x14ac:dyDescent="0.25">
      <c r="A86" s="185" t="s">
        <v>88</v>
      </c>
      <c r="B86" s="185"/>
      <c r="C86" s="27" t="s">
        <v>326</v>
      </c>
      <c r="D86" s="72">
        <f>IF(D74=$D$63,$D$65,0)</f>
        <v>0</v>
      </c>
      <c r="E86" s="72">
        <f t="shared" ref="E86:AM86" si="109">IF(E74=$D$63,$D$65,0)</f>
        <v>0</v>
      </c>
      <c r="F86" s="72">
        <f t="shared" si="109"/>
        <v>20000</v>
      </c>
      <c r="G86" s="72">
        <f t="shared" si="109"/>
        <v>0</v>
      </c>
      <c r="H86" s="72">
        <f t="shared" si="109"/>
        <v>0</v>
      </c>
      <c r="I86" s="72">
        <f t="shared" si="109"/>
        <v>0</v>
      </c>
      <c r="J86" s="72">
        <f t="shared" si="109"/>
        <v>0</v>
      </c>
      <c r="K86" s="72">
        <f t="shared" si="109"/>
        <v>0</v>
      </c>
      <c r="L86" s="72">
        <f t="shared" si="109"/>
        <v>0</v>
      </c>
      <c r="M86" s="72">
        <f t="shared" si="109"/>
        <v>0</v>
      </c>
      <c r="N86" s="72">
        <f t="shared" si="109"/>
        <v>0</v>
      </c>
      <c r="O86" s="72">
        <f t="shared" si="109"/>
        <v>0</v>
      </c>
      <c r="P86" s="72">
        <f t="shared" si="109"/>
        <v>0</v>
      </c>
      <c r="Q86" s="72">
        <f t="shared" si="109"/>
        <v>0</v>
      </c>
      <c r="R86" s="72">
        <f t="shared" si="109"/>
        <v>0</v>
      </c>
      <c r="S86" s="72">
        <f t="shared" si="109"/>
        <v>0</v>
      </c>
      <c r="T86" s="72">
        <f t="shared" si="109"/>
        <v>0</v>
      </c>
      <c r="U86" s="72">
        <f t="shared" si="109"/>
        <v>0</v>
      </c>
      <c r="V86" s="72">
        <f t="shared" si="109"/>
        <v>0</v>
      </c>
      <c r="W86" s="72">
        <f t="shared" si="109"/>
        <v>0</v>
      </c>
      <c r="X86" s="72">
        <f t="shared" si="109"/>
        <v>0</v>
      </c>
      <c r="Y86" s="72">
        <f t="shared" si="109"/>
        <v>0</v>
      </c>
      <c r="Z86" s="72">
        <f t="shared" si="109"/>
        <v>0</v>
      </c>
      <c r="AA86" s="72">
        <f t="shared" si="109"/>
        <v>0</v>
      </c>
      <c r="AB86" s="72">
        <f t="shared" si="109"/>
        <v>0</v>
      </c>
      <c r="AC86" s="72">
        <f t="shared" si="109"/>
        <v>0</v>
      </c>
      <c r="AD86" s="72">
        <f t="shared" si="109"/>
        <v>0</v>
      </c>
      <c r="AE86" s="72">
        <f t="shared" si="109"/>
        <v>0</v>
      </c>
      <c r="AF86" s="72">
        <f t="shared" si="109"/>
        <v>0</v>
      </c>
      <c r="AG86" s="72">
        <f t="shared" si="109"/>
        <v>0</v>
      </c>
      <c r="AH86" s="72">
        <f t="shared" si="109"/>
        <v>0</v>
      </c>
      <c r="AI86" s="72">
        <f t="shared" si="109"/>
        <v>0</v>
      </c>
      <c r="AJ86" s="72">
        <f t="shared" si="109"/>
        <v>0</v>
      </c>
      <c r="AK86" s="72">
        <f t="shared" si="109"/>
        <v>0</v>
      </c>
      <c r="AL86" s="72">
        <f t="shared" si="109"/>
        <v>0</v>
      </c>
      <c r="AM86" s="72">
        <f t="shared" si="109"/>
        <v>0</v>
      </c>
    </row>
    <row r="87" spans="1:39" x14ac:dyDescent="0.25">
      <c r="A87" s="185"/>
      <c r="B87" s="185"/>
      <c r="C87" s="27" t="s">
        <v>327</v>
      </c>
      <c r="D87" s="72">
        <f>+IF(D74=$D$63,$D$65-D80,-D77-D82)</f>
        <v>0</v>
      </c>
      <c r="E87" s="72">
        <f t="shared" ref="E87:F87" si="110">+IF(E74=$D$63,$D$65-E80,-E77-E82)</f>
        <v>0</v>
      </c>
      <c r="F87" s="72">
        <f t="shared" si="110"/>
        <v>18000</v>
      </c>
      <c r="G87" s="72">
        <f>+IF(G74=$D$63,$D$65-G80,-G77-G82)</f>
        <v>-919.9254911244027</v>
      </c>
      <c r="H87" s="72">
        <f>+IF(H74=$D$63,$D$65-H80,-H77-H82)</f>
        <v>-924.40327496879877</v>
      </c>
      <c r="I87" s="72">
        <f t="shared" ref="I87:AM87" si="111">+IF(I74=$D$3,$D$5-I80,-I77-I82)</f>
        <v>-928.90285465247814</v>
      </c>
      <c r="J87" s="72">
        <f t="shared" si="111"/>
        <v>-933.42433626779064</v>
      </c>
      <c r="K87" s="72">
        <f t="shared" si="111"/>
        <v>-937.96782642349581</v>
      </c>
      <c r="L87" s="72">
        <f t="shared" si="111"/>
        <v>-942.53343224727712</v>
      </c>
      <c r="M87" s="72">
        <f t="shared" si="111"/>
        <v>-947.12126138826704</v>
      </c>
      <c r="N87" s="72">
        <f t="shared" si="111"/>
        <v>-951.73142201958592</v>
      </c>
      <c r="O87" s="72">
        <f t="shared" si="111"/>
        <v>-956.36402284089218</v>
      </c>
      <c r="P87" s="72">
        <f t="shared" si="111"/>
        <v>-961.01917308094505</v>
      </c>
      <c r="Q87" s="72">
        <f t="shared" si="111"/>
        <v>-965.69698250018075</v>
      </c>
      <c r="R87" s="72">
        <f t="shared" si="111"/>
        <v>-970.39756139329961</v>
      </c>
      <c r="S87" s="72">
        <f t="shared" si="111"/>
        <v>-975.12102059186702</v>
      </c>
      <c r="T87" s="72">
        <f t="shared" si="111"/>
        <v>-979.86747146692687</v>
      </c>
      <c r="U87" s="72">
        <f t="shared" si="111"/>
        <v>-2984.6370259316272</v>
      </c>
      <c r="V87" s="72">
        <f t="shared" si="111"/>
        <v>-989.42979644385821</v>
      </c>
      <c r="W87" s="72">
        <f t="shared" si="111"/>
        <v>-994.24589600890567</v>
      </c>
      <c r="X87" s="72">
        <f t="shared" si="111"/>
        <v>0</v>
      </c>
      <c r="Y87" s="72">
        <f t="shared" si="111"/>
        <v>0</v>
      </c>
      <c r="Z87" s="72">
        <f t="shared" si="111"/>
        <v>0</v>
      </c>
      <c r="AA87" s="72">
        <f t="shared" si="111"/>
        <v>0</v>
      </c>
      <c r="AB87" s="72">
        <f t="shared" si="111"/>
        <v>0</v>
      </c>
      <c r="AC87" s="72">
        <f t="shared" si="111"/>
        <v>0</v>
      </c>
      <c r="AD87" s="72">
        <f t="shared" si="111"/>
        <v>0</v>
      </c>
      <c r="AE87" s="72">
        <f t="shared" si="111"/>
        <v>0</v>
      </c>
      <c r="AF87" s="72">
        <f t="shared" si="111"/>
        <v>0</v>
      </c>
      <c r="AG87" s="72">
        <f t="shared" si="111"/>
        <v>0</v>
      </c>
      <c r="AH87" s="72">
        <f t="shared" si="111"/>
        <v>0</v>
      </c>
      <c r="AI87" s="72">
        <f t="shared" si="111"/>
        <v>0</v>
      </c>
      <c r="AJ87" s="72">
        <f t="shared" si="111"/>
        <v>0</v>
      </c>
      <c r="AK87" s="72">
        <f t="shared" si="111"/>
        <v>0</v>
      </c>
      <c r="AL87" s="72">
        <f t="shared" si="111"/>
        <v>0</v>
      </c>
      <c r="AM87" s="72">
        <f t="shared" si="111"/>
        <v>0</v>
      </c>
    </row>
    <row r="88" spans="1:39" x14ac:dyDescent="0.25">
      <c r="A88" s="185"/>
      <c r="B88" s="185"/>
      <c r="C88" s="27" t="s">
        <v>328</v>
      </c>
      <c r="D88" s="94">
        <f>+$D$66*(D77+D81)</f>
        <v>0</v>
      </c>
      <c r="E88" s="94">
        <f t="shared" ref="E88:AM88" si="112">+$D$66*(E77+E81)</f>
        <v>0</v>
      </c>
      <c r="F88" s="94">
        <f t="shared" si="112"/>
        <v>0</v>
      </c>
      <c r="G88" s="94">
        <f t="shared" si="112"/>
        <v>206.7836080473686</v>
      </c>
      <c r="H88" s="94">
        <f t="shared" si="112"/>
        <v>207.76872049313573</v>
      </c>
      <c r="I88" s="94">
        <f t="shared" si="112"/>
        <v>208.75862802354519</v>
      </c>
      <c r="J88" s="94">
        <f t="shared" si="112"/>
        <v>209.75335397891394</v>
      </c>
      <c r="K88" s="94">
        <f t="shared" si="112"/>
        <v>210.75292181316908</v>
      </c>
      <c r="L88" s="94">
        <f t="shared" si="112"/>
        <v>211.75735509440096</v>
      </c>
      <c r="M88" s="94">
        <f t="shared" si="112"/>
        <v>212.76667750541876</v>
      </c>
      <c r="N88" s="94">
        <f t="shared" si="112"/>
        <v>213.78091284430892</v>
      </c>
      <c r="O88" s="94">
        <f t="shared" si="112"/>
        <v>214.80008502499629</v>
      </c>
      <c r="P88" s="94">
        <f t="shared" si="112"/>
        <v>215.8242180778079</v>
      </c>
      <c r="Q88" s="94">
        <f t="shared" si="112"/>
        <v>216.85333615003978</v>
      </c>
      <c r="R88" s="94">
        <f t="shared" si="112"/>
        <v>217.8874635065259</v>
      </c>
      <c r="S88" s="94">
        <f t="shared" si="112"/>
        <v>218.92662453021074</v>
      </c>
      <c r="T88" s="94">
        <f t="shared" si="112"/>
        <v>219.97084372272391</v>
      </c>
      <c r="U88" s="94">
        <f t="shared" si="112"/>
        <v>221.02014570495794</v>
      </c>
      <c r="V88" s="94">
        <f t="shared" si="112"/>
        <v>222.07455521764879</v>
      </c>
      <c r="W88" s="94">
        <f t="shared" si="112"/>
        <v>223.13409712195926</v>
      </c>
      <c r="X88" s="94">
        <f t="shared" si="112"/>
        <v>0</v>
      </c>
      <c r="Y88" s="94">
        <f t="shared" si="112"/>
        <v>0</v>
      </c>
      <c r="Z88" s="94">
        <f t="shared" si="112"/>
        <v>0</v>
      </c>
      <c r="AA88" s="94">
        <f t="shared" si="112"/>
        <v>0</v>
      </c>
      <c r="AB88" s="94">
        <f t="shared" si="112"/>
        <v>0</v>
      </c>
      <c r="AC88" s="94">
        <f t="shared" si="112"/>
        <v>0</v>
      </c>
      <c r="AD88" s="94">
        <f t="shared" si="112"/>
        <v>0</v>
      </c>
      <c r="AE88" s="94">
        <f t="shared" si="112"/>
        <v>0</v>
      </c>
      <c r="AF88" s="94">
        <f t="shared" si="112"/>
        <v>0</v>
      </c>
      <c r="AG88" s="94">
        <f t="shared" si="112"/>
        <v>0</v>
      </c>
      <c r="AH88" s="94">
        <f t="shared" si="112"/>
        <v>0</v>
      </c>
      <c r="AI88" s="94">
        <f t="shared" si="112"/>
        <v>0</v>
      </c>
      <c r="AJ88" s="94">
        <f t="shared" si="112"/>
        <v>0</v>
      </c>
      <c r="AK88" s="94">
        <f t="shared" si="112"/>
        <v>0</v>
      </c>
      <c r="AL88" s="94">
        <f t="shared" si="112"/>
        <v>0</v>
      </c>
      <c r="AM88" s="94">
        <f t="shared" si="112"/>
        <v>0</v>
      </c>
    </row>
    <row r="90" spans="1:39" x14ac:dyDescent="0.25">
      <c r="A90" s="185" t="s">
        <v>337</v>
      </c>
      <c r="B90" s="185"/>
      <c r="C90" s="27" t="s">
        <v>330</v>
      </c>
      <c r="D90" s="72">
        <f>+D77</f>
        <v>0</v>
      </c>
      <c r="E90" s="72">
        <f t="shared" ref="E90:AM90" si="113">+E77</f>
        <v>0</v>
      </c>
      <c r="F90" s="72">
        <f t="shared" si="113"/>
        <v>0</v>
      </c>
      <c r="G90" s="72">
        <f t="shared" si="113"/>
        <v>919.9254911244027</v>
      </c>
      <c r="H90" s="72">
        <f t="shared" si="113"/>
        <v>924.40327496879877</v>
      </c>
      <c r="I90" s="72">
        <f t="shared" si="113"/>
        <v>928.90285465247814</v>
      </c>
      <c r="J90" s="72">
        <f t="shared" si="113"/>
        <v>933.42433626779064</v>
      </c>
      <c r="K90" s="72">
        <f t="shared" si="113"/>
        <v>937.96782642349581</v>
      </c>
      <c r="L90" s="72">
        <f t="shared" si="113"/>
        <v>942.53343224727712</v>
      </c>
      <c r="M90" s="72">
        <f t="shared" si="113"/>
        <v>947.12126138826704</v>
      </c>
      <c r="N90" s="72">
        <f t="shared" si="113"/>
        <v>951.73142201958592</v>
      </c>
      <c r="O90" s="72">
        <f t="shared" si="113"/>
        <v>956.36402284089218</v>
      </c>
      <c r="P90" s="72">
        <f t="shared" si="113"/>
        <v>961.01917308094505</v>
      </c>
      <c r="Q90" s="72">
        <f t="shared" si="113"/>
        <v>965.69698250018075</v>
      </c>
      <c r="R90" s="72">
        <f t="shared" si="113"/>
        <v>970.39756139329961</v>
      </c>
      <c r="S90" s="72">
        <f t="shared" si="113"/>
        <v>975.12102059186702</v>
      </c>
      <c r="T90" s="72">
        <f t="shared" si="113"/>
        <v>979.86747146692687</v>
      </c>
      <c r="U90" s="72">
        <f t="shared" si="113"/>
        <v>984.63702593162702</v>
      </c>
      <c r="V90" s="72">
        <f t="shared" si="113"/>
        <v>989.42979644385821</v>
      </c>
      <c r="W90" s="72">
        <f t="shared" si="113"/>
        <v>994.24589600890567</v>
      </c>
      <c r="X90" s="72">
        <f t="shared" si="113"/>
        <v>0</v>
      </c>
      <c r="Y90" s="72">
        <f t="shared" si="113"/>
        <v>0</v>
      </c>
      <c r="Z90" s="72">
        <f t="shared" si="113"/>
        <v>0</v>
      </c>
      <c r="AA90" s="72">
        <f t="shared" si="113"/>
        <v>0</v>
      </c>
      <c r="AB90" s="72">
        <f t="shared" si="113"/>
        <v>0</v>
      </c>
      <c r="AC90" s="72">
        <f t="shared" si="113"/>
        <v>0</v>
      </c>
      <c r="AD90" s="72">
        <f t="shared" si="113"/>
        <v>0</v>
      </c>
      <c r="AE90" s="72">
        <f t="shared" si="113"/>
        <v>0</v>
      </c>
      <c r="AF90" s="72">
        <f t="shared" si="113"/>
        <v>0</v>
      </c>
      <c r="AG90" s="72">
        <f t="shared" si="113"/>
        <v>0</v>
      </c>
      <c r="AH90" s="72">
        <f t="shared" si="113"/>
        <v>0</v>
      </c>
      <c r="AI90" s="72">
        <f t="shared" si="113"/>
        <v>0</v>
      </c>
      <c r="AJ90" s="72">
        <f t="shared" si="113"/>
        <v>0</v>
      </c>
      <c r="AK90" s="72">
        <f t="shared" si="113"/>
        <v>0</v>
      </c>
      <c r="AL90" s="72">
        <f t="shared" si="113"/>
        <v>0</v>
      </c>
      <c r="AM90" s="72">
        <f t="shared" si="113"/>
        <v>0</v>
      </c>
    </row>
    <row r="91" spans="1:39" x14ac:dyDescent="0.25">
      <c r="A91" s="185"/>
      <c r="B91" s="185"/>
      <c r="C91" s="27" t="s">
        <v>331</v>
      </c>
      <c r="D91" s="72">
        <f>+D79</f>
        <v>0</v>
      </c>
      <c r="E91" s="72">
        <f t="shared" ref="E91:AM91" si="114">+E79</f>
        <v>0</v>
      </c>
      <c r="F91" s="72">
        <f t="shared" si="114"/>
        <v>0</v>
      </c>
      <c r="G91" s="72">
        <f t="shared" si="114"/>
        <v>77.880809045488775</v>
      </c>
      <c r="H91" s="72">
        <f t="shared" si="114"/>
        <v>73.403025201092703</v>
      </c>
      <c r="I91" s="72">
        <f t="shared" si="114"/>
        <v>68.90344551741336</v>
      </c>
      <c r="J91" s="72">
        <f t="shared" si="114"/>
        <v>64.381963902100921</v>
      </c>
      <c r="K91" s="72">
        <f t="shared" si="114"/>
        <v>59.838473746395678</v>
      </c>
      <c r="L91" s="72">
        <f t="shared" si="114"/>
        <v>55.272867922614402</v>
      </c>
      <c r="M91" s="72">
        <f t="shared" si="114"/>
        <v>50.685038781624442</v>
      </c>
      <c r="N91" s="72">
        <f t="shared" si="114"/>
        <v>46.074878150305565</v>
      </c>
      <c r="O91" s="72">
        <f t="shared" si="114"/>
        <v>41.442277328999388</v>
      </c>
      <c r="P91" s="72">
        <f t="shared" si="114"/>
        <v>36.787127088946455</v>
      </c>
      <c r="Q91" s="72">
        <f t="shared" si="114"/>
        <v>32.109317669710791</v>
      </c>
      <c r="R91" s="72">
        <f t="shared" si="114"/>
        <v>27.408738776591953</v>
      </c>
      <c r="S91" s="72">
        <f t="shared" si="114"/>
        <v>22.685279578024481</v>
      </c>
      <c r="T91" s="72">
        <f t="shared" si="114"/>
        <v>17.938828702964649</v>
      </c>
      <c r="U91" s="72">
        <f t="shared" si="114"/>
        <v>13.169274238264546</v>
      </c>
      <c r="V91" s="72">
        <f t="shared" si="114"/>
        <v>8.3765037260333592</v>
      </c>
      <c r="W91" s="72">
        <f t="shared" si="114"/>
        <v>3.5604041609858044</v>
      </c>
      <c r="X91" s="72">
        <f t="shared" si="114"/>
        <v>0</v>
      </c>
      <c r="Y91" s="72">
        <f t="shared" si="114"/>
        <v>0</v>
      </c>
      <c r="Z91" s="72">
        <f t="shared" si="114"/>
        <v>0</v>
      </c>
      <c r="AA91" s="72">
        <f t="shared" si="114"/>
        <v>0</v>
      </c>
      <c r="AB91" s="72">
        <f t="shared" si="114"/>
        <v>0</v>
      </c>
      <c r="AC91" s="72">
        <f t="shared" si="114"/>
        <v>0</v>
      </c>
      <c r="AD91" s="72">
        <f t="shared" si="114"/>
        <v>0</v>
      </c>
      <c r="AE91" s="72">
        <f t="shared" si="114"/>
        <v>0</v>
      </c>
      <c r="AF91" s="72">
        <f t="shared" si="114"/>
        <v>0</v>
      </c>
      <c r="AG91" s="72">
        <f t="shared" si="114"/>
        <v>0</v>
      </c>
      <c r="AH91" s="72">
        <f t="shared" si="114"/>
        <v>0</v>
      </c>
      <c r="AI91" s="72">
        <f t="shared" si="114"/>
        <v>0</v>
      </c>
      <c r="AJ91" s="72">
        <f t="shared" si="114"/>
        <v>0</v>
      </c>
      <c r="AK91" s="72">
        <f t="shared" si="114"/>
        <v>0</v>
      </c>
      <c r="AL91" s="72">
        <f t="shared" si="114"/>
        <v>0</v>
      </c>
      <c r="AM91" s="72">
        <f t="shared" si="114"/>
        <v>0</v>
      </c>
    </row>
    <row r="92" spans="1:39" x14ac:dyDescent="0.25">
      <c r="A92" s="185"/>
      <c r="B92" s="185"/>
      <c r="C92" s="27" t="s">
        <v>332</v>
      </c>
      <c r="D92" s="72">
        <f>+D80</f>
        <v>0</v>
      </c>
      <c r="E92" s="72">
        <f t="shared" ref="E92:AM92" si="115">+E80</f>
        <v>0</v>
      </c>
      <c r="F92" s="72">
        <f t="shared" si="115"/>
        <v>2000</v>
      </c>
      <c r="G92" s="72">
        <f t="shared" si="115"/>
        <v>0</v>
      </c>
      <c r="H92" s="72">
        <f t="shared" si="115"/>
        <v>0</v>
      </c>
      <c r="I92" s="72">
        <f t="shared" si="115"/>
        <v>0</v>
      </c>
      <c r="J92" s="72">
        <f t="shared" si="115"/>
        <v>0</v>
      </c>
      <c r="K92" s="72">
        <f t="shared" si="115"/>
        <v>0</v>
      </c>
      <c r="L92" s="72">
        <f t="shared" si="115"/>
        <v>0</v>
      </c>
      <c r="M92" s="72">
        <f t="shared" si="115"/>
        <v>0</v>
      </c>
      <c r="N92" s="72">
        <f t="shared" si="115"/>
        <v>0</v>
      </c>
      <c r="O92" s="72">
        <f t="shared" si="115"/>
        <v>0</v>
      </c>
      <c r="P92" s="72">
        <f t="shared" si="115"/>
        <v>0</v>
      </c>
      <c r="Q92" s="72">
        <f t="shared" si="115"/>
        <v>0</v>
      </c>
      <c r="R92" s="72">
        <f t="shared" si="115"/>
        <v>0</v>
      </c>
      <c r="S92" s="72">
        <f t="shared" si="115"/>
        <v>0</v>
      </c>
      <c r="T92" s="72">
        <f t="shared" si="115"/>
        <v>0</v>
      </c>
      <c r="U92" s="72">
        <f t="shared" si="115"/>
        <v>0</v>
      </c>
      <c r="V92" s="72">
        <f t="shared" si="115"/>
        <v>0</v>
      </c>
      <c r="W92" s="72">
        <f t="shared" si="115"/>
        <v>0</v>
      </c>
      <c r="X92" s="72">
        <f t="shared" si="115"/>
        <v>0</v>
      </c>
      <c r="Y92" s="72">
        <f t="shared" si="115"/>
        <v>0</v>
      </c>
      <c r="Z92" s="72">
        <f t="shared" si="115"/>
        <v>0</v>
      </c>
      <c r="AA92" s="72">
        <f t="shared" si="115"/>
        <v>0</v>
      </c>
      <c r="AB92" s="72">
        <f t="shared" si="115"/>
        <v>0</v>
      </c>
      <c r="AC92" s="72">
        <f t="shared" si="115"/>
        <v>0</v>
      </c>
      <c r="AD92" s="72">
        <f t="shared" si="115"/>
        <v>0</v>
      </c>
      <c r="AE92" s="72">
        <f t="shared" si="115"/>
        <v>0</v>
      </c>
      <c r="AF92" s="72">
        <f t="shared" si="115"/>
        <v>0</v>
      </c>
      <c r="AG92" s="72">
        <f t="shared" si="115"/>
        <v>0</v>
      </c>
      <c r="AH92" s="72">
        <f t="shared" si="115"/>
        <v>0</v>
      </c>
      <c r="AI92" s="72">
        <f t="shared" si="115"/>
        <v>0</v>
      </c>
      <c r="AJ92" s="72">
        <f t="shared" si="115"/>
        <v>0</v>
      </c>
      <c r="AK92" s="72">
        <f t="shared" si="115"/>
        <v>0</v>
      </c>
      <c r="AL92" s="72">
        <f t="shared" si="115"/>
        <v>0</v>
      </c>
      <c r="AM92" s="72">
        <f t="shared" si="115"/>
        <v>0</v>
      </c>
    </row>
    <row r="93" spans="1:39" x14ac:dyDescent="0.25">
      <c r="A93" s="185"/>
      <c r="B93" s="185"/>
      <c r="C93" s="27" t="s">
        <v>334</v>
      </c>
      <c r="D93" s="72">
        <f>+D82</f>
        <v>0</v>
      </c>
      <c r="E93" s="72">
        <f t="shared" ref="E93:AM93" si="116">+E82</f>
        <v>0</v>
      </c>
      <c r="F93" s="72">
        <f t="shared" si="116"/>
        <v>0</v>
      </c>
      <c r="G93" s="72">
        <f t="shared" si="116"/>
        <v>0</v>
      </c>
      <c r="H93" s="72">
        <f t="shared" si="116"/>
        <v>0</v>
      </c>
      <c r="I93" s="72">
        <f t="shared" si="116"/>
        <v>0</v>
      </c>
      <c r="J93" s="72">
        <f t="shared" si="116"/>
        <v>0</v>
      </c>
      <c r="K93" s="72">
        <f t="shared" si="116"/>
        <v>0</v>
      </c>
      <c r="L93" s="72">
        <f t="shared" si="116"/>
        <v>0</v>
      </c>
      <c r="M93" s="72">
        <f t="shared" si="116"/>
        <v>0</v>
      </c>
      <c r="N93" s="72">
        <f t="shared" si="116"/>
        <v>0</v>
      </c>
      <c r="O93" s="72">
        <f t="shared" si="116"/>
        <v>0</v>
      </c>
      <c r="P93" s="72">
        <f t="shared" si="116"/>
        <v>0</v>
      </c>
      <c r="Q93" s="72">
        <f t="shared" si="116"/>
        <v>0</v>
      </c>
      <c r="R93" s="72">
        <f t="shared" si="116"/>
        <v>0</v>
      </c>
      <c r="S93" s="72">
        <f t="shared" si="116"/>
        <v>0</v>
      </c>
      <c r="T93" s="72">
        <f t="shared" si="116"/>
        <v>0</v>
      </c>
      <c r="U93" s="72">
        <f t="shared" si="116"/>
        <v>2000</v>
      </c>
      <c r="V93" s="72">
        <f t="shared" si="116"/>
        <v>0</v>
      </c>
      <c r="W93" s="72">
        <f t="shared" si="116"/>
        <v>0</v>
      </c>
      <c r="X93" s="72">
        <f t="shared" si="116"/>
        <v>0</v>
      </c>
      <c r="Y93" s="72">
        <f t="shared" si="116"/>
        <v>0</v>
      </c>
      <c r="Z93" s="72">
        <f t="shared" si="116"/>
        <v>0</v>
      </c>
      <c r="AA93" s="72">
        <f t="shared" si="116"/>
        <v>0</v>
      </c>
      <c r="AB93" s="72">
        <f t="shared" si="116"/>
        <v>0</v>
      </c>
      <c r="AC93" s="72">
        <f t="shared" si="116"/>
        <v>0</v>
      </c>
      <c r="AD93" s="72">
        <f t="shared" si="116"/>
        <v>0</v>
      </c>
      <c r="AE93" s="72">
        <f t="shared" si="116"/>
        <v>0</v>
      </c>
      <c r="AF93" s="72">
        <f t="shared" si="116"/>
        <v>0</v>
      </c>
      <c r="AG93" s="72">
        <f t="shared" si="116"/>
        <v>0</v>
      </c>
      <c r="AH93" s="72">
        <f t="shared" si="116"/>
        <v>0</v>
      </c>
      <c r="AI93" s="72">
        <f t="shared" si="116"/>
        <v>0</v>
      </c>
      <c r="AJ93" s="72">
        <f t="shared" si="116"/>
        <v>0</v>
      </c>
      <c r="AK93" s="72">
        <f t="shared" si="116"/>
        <v>0</v>
      </c>
      <c r="AL93" s="72">
        <f t="shared" si="116"/>
        <v>0</v>
      </c>
      <c r="AM93" s="72">
        <f t="shared" si="116"/>
        <v>0</v>
      </c>
    </row>
    <row r="94" spans="1:39" x14ac:dyDescent="0.25">
      <c r="A94" s="185"/>
      <c r="B94" s="185"/>
      <c r="C94" s="27" t="s">
        <v>335</v>
      </c>
      <c r="D94" s="72">
        <f>+D81</f>
        <v>0</v>
      </c>
      <c r="E94" s="72">
        <f t="shared" ref="E94:AM94" si="117">+E81</f>
        <v>0</v>
      </c>
      <c r="F94" s="72">
        <f t="shared" si="117"/>
        <v>0</v>
      </c>
      <c r="G94" s="72">
        <f t="shared" si="117"/>
        <v>20</v>
      </c>
      <c r="H94" s="72">
        <f t="shared" si="117"/>
        <v>20</v>
      </c>
      <c r="I94" s="72">
        <f t="shared" si="117"/>
        <v>20</v>
      </c>
      <c r="J94" s="72">
        <f t="shared" si="117"/>
        <v>20</v>
      </c>
      <c r="K94" s="72">
        <f t="shared" si="117"/>
        <v>20</v>
      </c>
      <c r="L94" s="72">
        <f t="shared" si="117"/>
        <v>20</v>
      </c>
      <c r="M94" s="72">
        <f t="shared" si="117"/>
        <v>20</v>
      </c>
      <c r="N94" s="72">
        <f t="shared" si="117"/>
        <v>20</v>
      </c>
      <c r="O94" s="72">
        <f t="shared" si="117"/>
        <v>20</v>
      </c>
      <c r="P94" s="72">
        <f t="shared" si="117"/>
        <v>20</v>
      </c>
      <c r="Q94" s="72">
        <f t="shared" si="117"/>
        <v>20</v>
      </c>
      <c r="R94" s="72">
        <f t="shared" si="117"/>
        <v>20</v>
      </c>
      <c r="S94" s="72">
        <f t="shared" si="117"/>
        <v>20</v>
      </c>
      <c r="T94" s="72">
        <f t="shared" si="117"/>
        <v>20</v>
      </c>
      <c r="U94" s="72">
        <f t="shared" si="117"/>
        <v>20</v>
      </c>
      <c r="V94" s="72">
        <f t="shared" si="117"/>
        <v>20</v>
      </c>
      <c r="W94" s="72">
        <f t="shared" si="117"/>
        <v>20</v>
      </c>
      <c r="X94" s="72">
        <f t="shared" si="117"/>
        <v>0</v>
      </c>
      <c r="Y94" s="72">
        <f t="shared" si="117"/>
        <v>0</v>
      </c>
      <c r="Z94" s="72">
        <f t="shared" si="117"/>
        <v>0</v>
      </c>
      <c r="AA94" s="72">
        <f t="shared" si="117"/>
        <v>0</v>
      </c>
      <c r="AB94" s="72">
        <f t="shared" si="117"/>
        <v>0</v>
      </c>
      <c r="AC94" s="72">
        <f t="shared" si="117"/>
        <v>0</v>
      </c>
      <c r="AD94" s="72">
        <f t="shared" si="117"/>
        <v>0</v>
      </c>
      <c r="AE94" s="72">
        <f t="shared" si="117"/>
        <v>0</v>
      </c>
      <c r="AF94" s="72">
        <f t="shared" si="117"/>
        <v>0</v>
      </c>
      <c r="AG94" s="72">
        <f t="shared" si="117"/>
        <v>0</v>
      </c>
      <c r="AH94" s="72">
        <f t="shared" si="117"/>
        <v>0</v>
      </c>
      <c r="AI94" s="72">
        <f t="shared" si="117"/>
        <v>0</v>
      </c>
      <c r="AJ94" s="72">
        <f t="shared" si="117"/>
        <v>0</v>
      </c>
      <c r="AK94" s="72">
        <f t="shared" si="117"/>
        <v>0</v>
      </c>
      <c r="AL94" s="72">
        <f t="shared" si="117"/>
        <v>0</v>
      </c>
      <c r="AM94" s="72">
        <f t="shared" si="117"/>
        <v>0</v>
      </c>
    </row>
    <row r="95" spans="1:39" x14ac:dyDescent="0.25">
      <c r="A95" s="185"/>
      <c r="B95" s="185"/>
      <c r="C95" s="27" t="s">
        <v>336</v>
      </c>
      <c r="D95" s="72">
        <f>+D88</f>
        <v>0</v>
      </c>
      <c r="E95" s="72">
        <f t="shared" ref="E95:AM95" si="118">+E88</f>
        <v>0</v>
      </c>
      <c r="F95" s="72">
        <f t="shared" si="118"/>
        <v>0</v>
      </c>
      <c r="G95" s="72">
        <f t="shared" si="118"/>
        <v>206.7836080473686</v>
      </c>
      <c r="H95" s="72">
        <f t="shared" si="118"/>
        <v>207.76872049313573</v>
      </c>
      <c r="I95" s="72">
        <f t="shared" si="118"/>
        <v>208.75862802354519</v>
      </c>
      <c r="J95" s="72">
        <f t="shared" si="118"/>
        <v>209.75335397891394</v>
      </c>
      <c r="K95" s="72">
        <f t="shared" si="118"/>
        <v>210.75292181316908</v>
      </c>
      <c r="L95" s="72">
        <f t="shared" si="118"/>
        <v>211.75735509440096</v>
      </c>
      <c r="M95" s="72">
        <f t="shared" si="118"/>
        <v>212.76667750541876</v>
      </c>
      <c r="N95" s="72">
        <f t="shared" si="118"/>
        <v>213.78091284430892</v>
      </c>
      <c r="O95" s="72">
        <f t="shared" si="118"/>
        <v>214.80008502499629</v>
      </c>
      <c r="P95" s="72">
        <f t="shared" si="118"/>
        <v>215.8242180778079</v>
      </c>
      <c r="Q95" s="72">
        <f t="shared" si="118"/>
        <v>216.85333615003978</v>
      </c>
      <c r="R95" s="72">
        <f t="shared" si="118"/>
        <v>217.8874635065259</v>
      </c>
      <c r="S95" s="72">
        <f t="shared" si="118"/>
        <v>218.92662453021074</v>
      </c>
      <c r="T95" s="72">
        <f t="shared" si="118"/>
        <v>219.97084372272391</v>
      </c>
      <c r="U95" s="72">
        <f t="shared" si="118"/>
        <v>221.02014570495794</v>
      </c>
      <c r="V95" s="72">
        <f t="shared" si="118"/>
        <v>222.07455521764879</v>
      </c>
      <c r="W95" s="72">
        <f t="shared" si="118"/>
        <v>223.13409712195926</v>
      </c>
      <c r="X95" s="72">
        <f t="shared" si="118"/>
        <v>0</v>
      </c>
      <c r="Y95" s="72">
        <f t="shared" si="118"/>
        <v>0</v>
      </c>
      <c r="Z95" s="72">
        <f t="shared" si="118"/>
        <v>0</v>
      </c>
      <c r="AA95" s="72">
        <f t="shared" si="118"/>
        <v>0</v>
      </c>
      <c r="AB95" s="72">
        <f t="shared" si="118"/>
        <v>0</v>
      </c>
      <c r="AC95" s="72">
        <f t="shared" si="118"/>
        <v>0</v>
      </c>
      <c r="AD95" s="72">
        <f t="shared" si="118"/>
        <v>0</v>
      </c>
      <c r="AE95" s="72">
        <f t="shared" si="118"/>
        <v>0</v>
      </c>
      <c r="AF95" s="72">
        <f t="shared" si="118"/>
        <v>0</v>
      </c>
      <c r="AG95" s="72">
        <f t="shared" si="118"/>
        <v>0</v>
      </c>
      <c r="AH95" s="72">
        <f t="shared" si="118"/>
        <v>0</v>
      </c>
      <c r="AI95" s="72">
        <f t="shared" si="118"/>
        <v>0</v>
      </c>
      <c r="AJ95" s="72">
        <f t="shared" si="118"/>
        <v>0</v>
      </c>
      <c r="AK95" s="72">
        <f t="shared" si="118"/>
        <v>0</v>
      </c>
      <c r="AL95" s="72">
        <f t="shared" si="118"/>
        <v>0</v>
      </c>
      <c r="AM95" s="72">
        <f t="shared" si="118"/>
        <v>0</v>
      </c>
    </row>
    <row r="97" spans="1:39" x14ac:dyDescent="0.25">
      <c r="A97" s="186" t="s">
        <v>341</v>
      </c>
      <c r="B97" s="186"/>
      <c r="C97" s="27"/>
      <c r="D97" s="31">
        <f>+D85</f>
        <v>43861</v>
      </c>
      <c r="E97" s="31">
        <f t="shared" ref="E97:AM97" si="119">+E85</f>
        <v>43890</v>
      </c>
      <c r="F97" s="31">
        <f t="shared" si="119"/>
        <v>43921</v>
      </c>
      <c r="G97" s="31">
        <f t="shared" si="119"/>
        <v>43951</v>
      </c>
      <c r="H97" s="31">
        <f t="shared" si="119"/>
        <v>43982</v>
      </c>
      <c r="I97" s="31">
        <f t="shared" si="119"/>
        <v>44012</v>
      </c>
      <c r="J97" s="31">
        <f t="shared" si="119"/>
        <v>44043</v>
      </c>
      <c r="K97" s="31">
        <f t="shared" si="119"/>
        <v>44074</v>
      </c>
      <c r="L97" s="31">
        <f t="shared" si="119"/>
        <v>44104</v>
      </c>
      <c r="M97" s="31">
        <f t="shared" si="119"/>
        <v>44135</v>
      </c>
      <c r="N97" s="31">
        <f t="shared" si="119"/>
        <v>44165</v>
      </c>
      <c r="O97" s="31">
        <f t="shared" si="119"/>
        <v>44196</v>
      </c>
      <c r="P97" s="31">
        <f t="shared" si="119"/>
        <v>44227</v>
      </c>
      <c r="Q97" s="31">
        <f t="shared" si="119"/>
        <v>44255</v>
      </c>
      <c r="R97" s="31">
        <f t="shared" si="119"/>
        <v>44286</v>
      </c>
      <c r="S97" s="31">
        <f t="shared" si="119"/>
        <v>44316</v>
      </c>
      <c r="T97" s="31">
        <f t="shared" si="119"/>
        <v>44347</v>
      </c>
      <c r="U97" s="31">
        <f t="shared" si="119"/>
        <v>44377</v>
      </c>
      <c r="V97" s="31">
        <f t="shared" si="119"/>
        <v>44408</v>
      </c>
      <c r="W97" s="31">
        <f t="shared" si="119"/>
        <v>44439</v>
      </c>
      <c r="X97" s="31">
        <f t="shared" si="119"/>
        <v>44469</v>
      </c>
      <c r="Y97" s="31">
        <f t="shared" si="119"/>
        <v>44500</v>
      </c>
      <c r="Z97" s="31">
        <f t="shared" si="119"/>
        <v>44530</v>
      </c>
      <c r="AA97" s="31">
        <f t="shared" si="119"/>
        <v>44561</v>
      </c>
      <c r="AB97" s="31">
        <f t="shared" si="119"/>
        <v>44592</v>
      </c>
      <c r="AC97" s="31">
        <f t="shared" si="119"/>
        <v>44620</v>
      </c>
      <c r="AD97" s="31">
        <f t="shared" si="119"/>
        <v>44651</v>
      </c>
      <c r="AE97" s="31">
        <f t="shared" si="119"/>
        <v>44681</v>
      </c>
      <c r="AF97" s="31">
        <f t="shared" si="119"/>
        <v>44712</v>
      </c>
      <c r="AG97" s="31">
        <f t="shared" si="119"/>
        <v>44742</v>
      </c>
      <c r="AH97" s="31">
        <f t="shared" si="119"/>
        <v>44773</v>
      </c>
      <c r="AI97" s="31">
        <f t="shared" si="119"/>
        <v>44804</v>
      </c>
      <c r="AJ97" s="31">
        <f t="shared" si="119"/>
        <v>44834</v>
      </c>
      <c r="AK97" s="31">
        <f t="shared" si="119"/>
        <v>44865</v>
      </c>
      <c r="AL97" s="31">
        <f t="shared" si="119"/>
        <v>44895</v>
      </c>
      <c r="AM97" s="31">
        <f t="shared" si="119"/>
        <v>44926</v>
      </c>
    </row>
    <row r="98" spans="1:39" x14ac:dyDescent="0.25">
      <c r="A98" s="185" t="s">
        <v>267</v>
      </c>
      <c r="B98" s="185"/>
      <c r="C98" s="27" t="s">
        <v>338</v>
      </c>
      <c r="D98" s="72">
        <f>+IF(D76&gt;0,($D$65*$D$68)/$D$70,0)</f>
        <v>0</v>
      </c>
      <c r="E98" s="72">
        <f t="shared" ref="E98:AM98" si="120">+IF(E76&gt;0,($D$65*$D$68)/$D$70,0)</f>
        <v>0</v>
      </c>
      <c r="F98" s="72">
        <f t="shared" si="120"/>
        <v>0</v>
      </c>
      <c r="G98" s="72">
        <f t="shared" si="120"/>
        <v>133.33333333333334</v>
      </c>
      <c r="H98" s="72">
        <f t="shared" si="120"/>
        <v>133.33333333333334</v>
      </c>
      <c r="I98" s="72">
        <f t="shared" si="120"/>
        <v>133.33333333333334</v>
      </c>
      <c r="J98" s="72">
        <f t="shared" si="120"/>
        <v>133.33333333333334</v>
      </c>
      <c r="K98" s="72">
        <f t="shared" si="120"/>
        <v>133.33333333333334</v>
      </c>
      <c r="L98" s="72">
        <f t="shared" si="120"/>
        <v>133.33333333333334</v>
      </c>
      <c r="M98" s="72">
        <f t="shared" si="120"/>
        <v>133.33333333333334</v>
      </c>
      <c r="N98" s="72">
        <f t="shared" si="120"/>
        <v>133.33333333333334</v>
      </c>
      <c r="O98" s="72">
        <f t="shared" si="120"/>
        <v>133.33333333333334</v>
      </c>
      <c r="P98" s="72">
        <f t="shared" si="120"/>
        <v>133.33333333333334</v>
      </c>
      <c r="Q98" s="72">
        <f t="shared" si="120"/>
        <v>133.33333333333334</v>
      </c>
      <c r="R98" s="72">
        <f t="shared" si="120"/>
        <v>133.33333333333334</v>
      </c>
      <c r="S98" s="72">
        <f t="shared" si="120"/>
        <v>133.33333333333334</v>
      </c>
      <c r="T98" s="72">
        <f t="shared" si="120"/>
        <v>133.33333333333334</v>
      </c>
      <c r="U98" s="72">
        <f t="shared" si="120"/>
        <v>133.33333333333334</v>
      </c>
      <c r="V98" s="72">
        <f t="shared" si="120"/>
        <v>133.33333333333334</v>
      </c>
      <c r="W98" s="72">
        <f t="shared" si="120"/>
        <v>133.33333333333334</v>
      </c>
      <c r="X98" s="72">
        <f t="shared" si="120"/>
        <v>0</v>
      </c>
      <c r="Y98" s="72">
        <f t="shared" si="120"/>
        <v>0</v>
      </c>
      <c r="Z98" s="72">
        <f t="shared" si="120"/>
        <v>0</v>
      </c>
      <c r="AA98" s="72">
        <f t="shared" si="120"/>
        <v>0</v>
      </c>
      <c r="AB98" s="72">
        <f t="shared" si="120"/>
        <v>0</v>
      </c>
      <c r="AC98" s="72">
        <f t="shared" si="120"/>
        <v>0</v>
      </c>
      <c r="AD98" s="72">
        <f t="shared" si="120"/>
        <v>0</v>
      </c>
      <c r="AE98" s="72">
        <f t="shared" si="120"/>
        <v>0</v>
      </c>
      <c r="AF98" s="72">
        <f t="shared" si="120"/>
        <v>0</v>
      </c>
      <c r="AG98" s="72">
        <f t="shared" si="120"/>
        <v>0</v>
      </c>
      <c r="AH98" s="72">
        <f t="shared" si="120"/>
        <v>0</v>
      </c>
      <c r="AI98" s="72">
        <f t="shared" si="120"/>
        <v>0</v>
      </c>
      <c r="AJ98" s="72">
        <f t="shared" si="120"/>
        <v>0</v>
      </c>
      <c r="AK98" s="72">
        <f t="shared" si="120"/>
        <v>0</v>
      </c>
      <c r="AL98" s="72">
        <f t="shared" si="120"/>
        <v>0</v>
      </c>
      <c r="AM98" s="72">
        <f t="shared" si="120"/>
        <v>0</v>
      </c>
    </row>
    <row r="99" spans="1:39" x14ac:dyDescent="0.25">
      <c r="A99" s="185"/>
      <c r="B99" s="185"/>
      <c r="C99" s="27" t="s">
        <v>339</v>
      </c>
      <c r="D99" s="72">
        <f>+IF(D77&gt;0,($D$65*$D$69)/$D$70,0)</f>
        <v>0</v>
      </c>
      <c r="E99" s="72">
        <f t="shared" ref="E99:AM99" si="121">+IF(E77&gt;0,($D$65*$D$69)/$D$70,0)</f>
        <v>0</v>
      </c>
      <c r="F99" s="72">
        <f t="shared" si="121"/>
        <v>0</v>
      </c>
      <c r="G99" s="72">
        <f t="shared" si="121"/>
        <v>133.33333333333334</v>
      </c>
      <c r="H99" s="72">
        <f t="shared" si="121"/>
        <v>133.33333333333334</v>
      </c>
      <c r="I99" s="72">
        <f t="shared" si="121"/>
        <v>133.33333333333334</v>
      </c>
      <c r="J99" s="72">
        <f t="shared" si="121"/>
        <v>133.33333333333334</v>
      </c>
      <c r="K99" s="72">
        <f t="shared" si="121"/>
        <v>133.33333333333334</v>
      </c>
      <c r="L99" s="72">
        <f t="shared" si="121"/>
        <v>133.33333333333334</v>
      </c>
      <c r="M99" s="72">
        <f t="shared" si="121"/>
        <v>133.33333333333334</v>
      </c>
      <c r="N99" s="72">
        <f t="shared" si="121"/>
        <v>133.33333333333334</v>
      </c>
      <c r="O99" s="72">
        <f t="shared" si="121"/>
        <v>133.33333333333334</v>
      </c>
      <c r="P99" s="72">
        <f t="shared" si="121"/>
        <v>133.33333333333334</v>
      </c>
      <c r="Q99" s="72">
        <f t="shared" si="121"/>
        <v>133.33333333333334</v>
      </c>
      <c r="R99" s="72">
        <f t="shared" si="121"/>
        <v>133.33333333333334</v>
      </c>
      <c r="S99" s="72">
        <f t="shared" si="121"/>
        <v>133.33333333333334</v>
      </c>
      <c r="T99" s="72">
        <f t="shared" si="121"/>
        <v>133.33333333333334</v>
      </c>
      <c r="U99" s="72">
        <f t="shared" si="121"/>
        <v>133.33333333333334</v>
      </c>
      <c r="V99" s="72">
        <f t="shared" si="121"/>
        <v>133.33333333333334</v>
      </c>
      <c r="W99" s="72">
        <f t="shared" si="121"/>
        <v>133.33333333333334</v>
      </c>
      <c r="X99" s="72">
        <f t="shared" si="121"/>
        <v>0</v>
      </c>
      <c r="Y99" s="72">
        <f t="shared" si="121"/>
        <v>0</v>
      </c>
      <c r="Z99" s="72">
        <f t="shared" si="121"/>
        <v>0</v>
      </c>
      <c r="AA99" s="72">
        <f t="shared" si="121"/>
        <v>0</v>
      </c>
      <c r="AB99" s="72">
        <f t="shared" si="121"/>
        <v>0</v>
      </c>
      <c r="AC99" s="72">
        <f t="shared" si="121"/>
        <v>0</v>
      </c>
      <c r="AD99" s="72">
        <f t="shared" si="121"/>
        <v>0</v>
      </c>
      <c r="AE99" s="72">
        <f t="shared" si="121"/>
        <v>0</v>
      </c>
      <c r="AF99" s="72">
        <f t="shared" si="121"/>
        <v>0</v>
      </c>
      <c r="AG99" s="72">
        <f t="shared" si="121"/>
        <v>0</v>
      </c>
      <c r="AH99" s="72">
        <f t="shared" si="121"/>
        <v>0</v>
      </c>
      <c r="AI99" s="72">
        <f t="shared" si="121"/>
        <v>0</v>
      </c>
      <c r="AJ99" s="72">
        <f t="shared" si="121"/>
        <v>0</v>
      </c>
      <c r="AK99" s="72">
        <f t="shared" si="121"/>
        <v>0</v>
      </c>
      <c r="AL99" s="72">
        <f t="shared" si="121"/>
        <v>0</v>
      </c>
      <c r="AM99" s="72">
        <f t="shared" si="121"/>
        <v>0</v>
      </c>
    </row>
    <row r="100" spans="1:39" x14ac:dyDescent="0.25">
      <c r="A100" s="185"/>
      <c r="B100" s="185"/>
      <c r="C100" s="27" t="s">
        <v>340</v>
      </c>
      <c r="D100" s="72">
        <f>+D90</f>
        <v>0</v>
      </c>
      <c r="E100" s="72">
        <f t="shared" ref="E100:AM100" si="122">+E90</f>
        <v>0</v>
      </c>
      <c r="F100" s="72">
        <f t="shared" si="122"/>
        <v>0</v>
      </c>
      <c r="G100" s="72">
        <f t="shared" si="122"/>
        <v>919.9254911244027</v>
      </c>
      <c r="H100" s="72">
        <f t="shared" si="122"/>
        <v>924.40327496879877</v>
      </c>
      <c r="I100" s="72">
        <f t="shared" si="122"/>
        <v>928.90285465247814</v>
      </c>
      <c r="J100" s="72">
        <f t="shared" si="122"/>
        <v>933.42433626779064</v>
      </c>
      <c r="K100" s="72">
        <f t="shared" si="122"/>
        <v>937.96782642349581</v>
      </c>
      <c r="L100" s="72">
        <f t="shared" si="122"/>
        <v>942.53343224727712</v>
      </c>
      <c r="M100" s="72">
        <f t="shared" si="122"/>
        <v>947.12126138826704</v>
      </c>
      <c r="N100" s="72">
        <f t="shared" si="122"/>
        <v>951.73142201958592</v>
      </c>
      <c r="O100" s="72">
        <f t="shared" si="122"/>
        <v>956.36402284089218</v>
      </c>
      <c r="P100" s="72">
        <f t="shared" si="122"/>
        <v>961.01917308094505</v>
      </c>
      <c r="Q100" s="72">
        <f t="shared" si="122"/>
        <v>965.69698250018075</v>
      </c>
      <c r="R100" s="72">
        <f t="shared" si="122"/>
        <v>970.39756139329961</v>
      </c>
      <c r="S100" s="72">
        <f t="shared" si="122"/>
        <v>975.12102059186702</v>
      </c>
      <c r="T100" s="72">
        <f t="shared" si="122"/>
        <v>979.86747146692687</v>
      </c>
      <c r="U100" s="72">
        <f t="shared" si="122"/>
        <v>984.63702593162702</v>
      </c>
      <c r="V100" s="72">
        <f t="shared" si="122"/>
        <v>989.42979644385821</v>
      </c>
      <c r="W100" s="72">
        <f t="shared" si="122"/>
        <v>994.24589600890567</v>
      </c>
      <c r="X100" s="72">
        <f t="shared" si="122"/>
        <v>0</v>
      </c>
      <c r="Y100" s="72">
        <f t="shared" si="122"/>
        <v>0</v>
      </c>
      <c r="Z100" s="72">
        <f t="shared" si="122"/>
        <v>0</v>
      </c>
      <c r="AA100" s="72">
        <f t="shared" si="122"/>
        <v>0</v>
      </c>
      <c r="AB100" s="72">
        <f t="shared" si="122"/>
        <v>0</v>
      </c>
      <c r="AC100" s="72">
        <f t="shared" si="122"/>
        <v>0</v>
      </c>
      <c r="AD100" s="72">
        <f t="shared" si="122"/>
        <v>0</v>
      </c>
      <c r="AE100" s="72">
        <f t="shared" si="122"/>
        <v>0</v>
      </c>
      <c r="AF100" s="72">
        <f t="shared" si="122"/>
        <v>0</v>
      </c>
      <c r="AG100" s="72">
        <f t="shared" si="122"/>
        <v>0</v>
      </c>
      <c r="AH100" s="72">
        <f t="shared" si="122"/>
        <v>0</v>
      </c>
      <c r="AI100" s="72">
        <f t="shared" si="122"/>
        <v>0</v>
      </c>
      <c r="AJ100" s="72">
        <f t="shared" si="122"/>
        <v>0</v>
      </c>
      <c r="AK100" s="72">
        <f t="shared" si="122"/>
        <v>0</v>
      </c>
      <c r="AL100" s="72">
        <f t="shared" si="122"/>
        <v>0</v>
      </c>
      <c r="AM100" s="72">
        <f t="shared" si="122"/>
        <v>0</v>
      </c>
    </row>
    <row r="101" spans="1:39" x14ac:dyDescent="0.25">
      <c r="C101" s="27" t="s">
        <v>348</v>
      </c>
      <c r="D101" s="72">
        <f>+SUM(D98:D100)</f>
        <v>0</v>
      </c>
      <c r="E101" s="72">
        <f t="shared" ref="E101:AM101" si="123">+SUM(E98:E100)</f>
        <v>0</v>
      </c>
      <c r="F101" s="72">
        <f t="shared" si="123"/>
        <v>0</v>
      </c>
      <c r="G101" s="72">
        <f t="shared" si="123"/>
        <v>1186.5921577910694</v>
      </c>
      <c r="H101" s="72">
        <f t="shared" si="123"/>
        <v>1191.0699416354655</v>
      </c>
      <c r="I101" s="72">
        <f t="shared" si="123"/>
        <v>1195.5695213191448</v>
      </c>
      <c r="J101" s="72">
        <f t="shared" si="123"/>
        <v>1200.0910029344573</v>
      </c>
      <c r="K101" s="72">
        <f t="shared" si="123"/>
        <v>1204.6344930901626</v>
      </c>
      <c r="L101" s="72">
        <f t="shared" si="123"/>
        <v>1209.2000989139437</v>
      </c>
      <c r="M101" s="72">
        <f t="shared" si="123"/>
        <v>1213.7879280549337</v>
      </c>
      <c r="N101" s="72">
        <f t="shared" si="123"/>
        <v>1218.3980886862525</v>
      </c>
      <c r="O101" s="72">
        <f t="shared" si="123"/>
        <v>1223.0306895075589</v>
      </c>
      <c r="P101" s="72">
        <f t="shared" si="123"/>
        <v>1227.6858397476117</v>
      </c>
      <c r="Q101" s="72">
        <f t="shared" si="123"/>
        <v>1232.3636491668474</v>
      </c>
      <c r="R101" s="72">
        <f t="shared" si="123"/>
        <v>1237.0642280599664</v>
      </c>
      <c r="S101" s="72">
        <f t="shared" si="123"/>
        <v>1241.7876872585337</v>
      </c>
      <c r="T101" s="72">
        <f t="shared" si="123"/>
        <v>1246.5341381335936</v>
      </c>
      <c r="U101" s="72">
        <f t="shared" si="123"/>
        <v>1251.3036925982938</v>
      </c>
      <c r="V101" s="72">
        <f t="shared" si="123"/>
        <v>1256.0964631105248</v>
      </c>
      <c r="W101" s="72">
        <f t="shared" si="123"/>
        <v>1260.9125626755724</v>
      </c>
      <c r="X101" s="72">
        <f t="shared" si="123"/>
        <v>0</v>
      </c>
      <c r="Y101" s="72">
        <f t="shared" si="123"/>
        <v>0</v>
      </c>
      <c r="Z101" s="72">
        <f t="shared" si="123"/>
        <v>0</v>
      </c>
      <c r="AA101" s="72">
        <f t="shared" si="123"/>
        <v>0</v>
      </c>
      <c r="AB101" s="72">
        <f t="shared" si="123"/>
        <v>0</v>
      </c>
      <c r="AC101" s="72">
        <f t="shared" si="123"/>
        <v>0</v>
      </c>
      <c r="AD101" s="72">
        <f t="shared" si="123"/>
        <v>0</v>
      </c>
      <c r="AE101" s="72">
        <f t="shared" si="123"/>
        <v>0</v>
      </c>
      <c r="AF101" s="72">
        <f t="shared" si="123"/>
        <v>0</v>
      </c>
      <c r="AG101" s="72">
        <f t="shared" si="123"/>
        <v>0</v>
      </c>
      <c r="AH101" s="72">
        <f t="shared" si="123"/>
        <v>0</v>
      </c>
      <c r="AI101" s="72">
        <f t="shared" si="123"/>
        <v>0</v>
      </c>
      <c r="AJ101" s="72">
        <f t="shared" si="123"/>
        <v>0</v>
      </c>
      <c r="AK101" s="72">
        <f t="shared" si="123"/>
        <v>0</v>
      </c>
      <c r="AL101" s="72">
        <f t="shared" si="123"/>
        <v>0</v>
      </c>
      <c r="AM101" s="72">
        <f t="shared" si="123"/>
        <v>0</v>
      </c>
    </row>
    <row r="105" spans="1:39" x14ac:dyDescent="0.25">
      <c r="C105" s="40" t="s">
        <v>342</v>
      </c>
      <c r="D105" s="42">
        <v>0.2</v>
      </c>
    </row>
    <row r="107" spans="1:39" x14ac:dyDescent="0.25">
      <c r="A107" s="27"/>
      <c r="B107" s="27"/>
      <c r="C107" s="27"/>
      <c r="D107" s="31">
        <f>+D97</f>
        <v>43861</v>
      </c>
      <c r="E107" s="31">
        <f t="shared" ref="E107:AM107" si="124">+E97</f>
        <v>43890</v>
      </c>
      <c r="F107" s="31">
        <f t="shared" si="124"/>
        <v>43921</v>
      </c>
      <c r="G107" s="31">
        <f t="shared" si="124"/>
        <v>43951</v>
      </c>
      <c r="H107" s="31">
        <f t="shared" si="124"/>
        <v>43982</v>
      </c>
      <c r="I107" s="31">
        <f t="shared" si="124"/>
        <v>44012</v>
      </c>
      <c r="J107" s="31">
        <f t="shared" si="124"/>
        <v>44043</v>
      </c>
      <c r="K107" s="31">
        <f t="shared" si="124"/>
        <v>44074</v>
      </c>
      <c r="L107" s="31">
        <f t="shared" si="124"/>
        <v>44104</v>
      </c>
      <c r="M107" s="31">
        <f t="shared" si="124"/>
        <v>44135</v>
      </c>
      <c r="N107" s="31">
        <f t="shared" si="124"/>
        <v>44165</v>
      </c>
      <c r="O107" s="31">
        <f t="shared" si="124"/>
        <v>44196</v>
      </c>
      <c r="P107" s="31">
        <f t="shared" si="124"/>
        <v>44227</v>
      </c>
      <c r="Q107" s="31">
        <f t="shared" si="124"/>
        <v>44255</v>
      </c>
      <c r="R107" s="31">
        <f t="shared" si="124"/>
        <v>44286</v>
      </c>
      <c r="S107" s="31">
        <f t="shared" si="124"/>
        <v>44316</v>
      </c>
      <c r="T107" s="31">
        <f t="shared" si="124"/>
        <v>44347</v>
      </c>
      <c r="U107" s="31">
        <f t="shared" si="124"/>
        <v>44377</v>
      </c>
      <c r="V107" s="31">
        <f t="shared" si="124"/>
        <v>44408</v>
      </c>
      <c r="W107" s="31">
        <f t="shared" si="124"/>
        <v>44439</v>
      </c>
      <c r="X107" s="31">
        <f t="shared" si="124"/>
        <v>44469</v>
      </c>
      <c r="Y107" s="31">
        <f t="shared" si="124"/>
        <v>44500</v>
      </c>
      <c r="Z107" s="31">
        <f t="shared" si="124"/>
        <v>44530</v>
      </c>
      <c r="AA107" s="31">
        <f t="shared" si="124"/>
        <v>44561</v>
      </c>
      <c r="AB107" s="31">
        <f t="shared" si="124"/>
        <v>44592</v>
      </c>
      <c r="AC107" s="31">
        <f t="shared" si="124"/>
        <v>44620</v>
      </c>
      <c r="AD107" s="31">
        <f t="shared" si="124"/>
        <v>44651</v>
      </c>
      <c r="AE107" s="31">
        <f t="shared" si="124"/>
        <v>44681</v>
      </c>
      <c r="AF107" s="31">
        <f t="shared" si="124"/>
        <v>44712</v>
      </c>
      <c r="AG107" s="31">
        <f t="shared" si="124"/>
        <v>44742</v>
      </c>
      <c r="AH107" s="31">
        <f t="shared" si="124"/>
        <v>44773</v>
      </c>
      <c r="AI107" s="31">
        <f t="shared" si="124"/>
        <v>44804</v>
      </c>
      <c r="AJ107" s="31">
        <f t="shared" si="124"/>
        <v>44834</v>
      </c>
      <c r="AK107" s="31">
        <f t="shared" si="124"/>
        <v>44865</v>
      </c>
      <c r="AL107" s="31">
        <f t="shared" si="124"/>
        <v>44895</v>
      </c>
      <c r="AM107" s="31">
        <f t="shared" si="124"/>
        <v>44926</v>
      </c>
    </row>
    <row r="108" spans="1:39" x14ac:dyDescent="0.25">
      <c r="A108" s="185" t="s">
        <v>345</v>
      </c>
      <c r="B108" s="185"/>
      <c r="C108" s="27" t="s">
        <v>343</v>
      </c>
      <c r="D108" s="72">
        <f>+IF(D74&gt;$D$63,(($D$65*$D$105)/12),0)</f>
        <v>0</v>
      </c>
      <c r="E108" s="72">
        <f t="shared" ref="E108:AM108" si="125">+IF(E74&gt;$D$63,(($D$65*$D$105)/12),0)</f>
        <v>0</v>
      </c>
      <c r="F108" s="72">
        <f t="shared" si="125"/>
        <v>0</v>
      </c>
      <c r="G108" s="72">
        <f t="shared" si="125"/>
        <v>333.33333333333331</v>
      </c>
      <c r="H108" s="72">
        <f t="shared" si="125"/>
        <v>333.33333333333331</v>
      </c>
      <c r="I108" s="72">
        <f t="shared" si="125"/>
        <v>333.33333333333331</v>
      </c>
      <c r="J108" s="72">
        <f t="shared" si="125"/>
        <v>333.33333333333331</v>
      </c>
      <c r="K108" s="72">
        <f t="shared" si="125"/>
        <v>333.33333333333331</v>
      </c>
      <c r="L108" s="72">
        <f t="shared" si="125"/>
        <v>333.33333333333331</v>
      </c>
      <c r="M108" s="72">
        <f t="shared" si="125"/>
        <v>333.33333333333331</v>
      </c>
      <c r="N108" s="72">
        <f t="shared" si="125"/>
        <v>333.33333333333331</v>
      </c>
      <c r="O108" s="72">
        <f t="shared" si="125"/>
        <v>333.33333333333331</v>
      </c>
      <c r="P108" s="72">
        <f t="shared" si="125"/>
        <v>333.33333333333331</v>
      </c>
      <c r="Q108" s="72">
        <f t="shared" si="125"/>
        <v>333.33333333333331</v>
      </c>
      <c r="R108" s="72">
        <f t="shared" si="125"/>
        <v>333.33333333333331</v>
      </c>
      <c r="S108" s="72">
        <f t="shared" si="125"/>
        <v>333.33333333333331</v>
      </c>
      <c r="T108" s="72">
        <f t="shared" si="125"/>
        <v>333.33333333333331</v>
      </c>
      <c r="U108" s="72">
        <f t="shared" si="125"/>
        <v>333.33333333333331</v>
      </c>
      <c r="V108" s="72">
        <f t="shared" si="125"/>
        <v>333.33333333333331</v>
      </c>
      <c r="W108" s="72">
        <f t="shared" si="125"/>
        <v>333.33333333333331</v>
      </c>
      <c r="X108" s="72">
        <f t="shared" si="125"/>
        <v>333.33333333333331</v>
      </c>
      <c r="Y108" s="72">
        <f t="shared" si="125"/>
        <v>333.33333333333331</v>
      </c>
      <c r="Z108" s="72">
        <f t="shared" si="125"/>
        <v>333.33333333333331</v>
      </c>
      <c r="AA108" s="72">
        <f t="shared" si="125"/>
        <v>333.33333333333331</v>
      </c>
      <c r="AB108" s="72">
        <f t="shared" si="125"/>
        <v>333.33333333333331</v>
      </c>
      <c r="AC108" s="72">
        <f t="shared" si="125"/>
        <v>333.33333333333331</v>
      </c>
      <c r="AD108" s="72">
        <f t="shared" si="125"/>
        <v>333.33333333333331</v>
      </c>
      <c r="AE108" s="72">
        <f t="shared" si="125"/>
        <v>333.33333333333331</v>
      </c>
      <c r="AF108" s="72">
        <f t="shared" si="125"/>
        <v>333.33333333333331</v>
      </c>
      <c r="AG108" s="72">
        <f t="shared" si="125"/>
        <v>333.33333333333331</v>
      </c>
      <c r="AH108" s="72">
        <f t="shared" si="125"/>
        <v>333.33333333333331</v>
      </c>
      <c r="AI108" s="72">
        <f t="shared" si="125"/>
        <v>333.33333333333331</v>
      </c>
      <c r="AJ108" s="72">
        <f t="shared" si="125"/>
        <v>333.33333333333331</v>
      </c>
      <c r="AK108" s="72">
        <f t="shared" si="125"/>
        <v>333.33333333333331</v>
      </c>
      <c r="AL108" s="72">
        <f t="shared" si="125"/>
        <v>333.33333333333331</v>
      </c>
      <c r="AM108" s="72">
        <f t="shared" si="125"/>
        <v>333.33333333333331</v>
      </c>
    </row>
    <row r="110" spans="1:39" x14ac:dyDescent="0.25">
      <c r="A110" s="185" t="s">
        <v>346</v>
      </c>
      <c r="B110" s="185"/>
      <c r="C110" s="27" t="s">
        <v>347</v>
      </c>
      <c r="D110" s="72">
        <f>+D108</f>
        <v>0</v>
      </c>
      <c r="E110" s="72">
        <f t="shared" ref="E110:AM110" si="126">+E108</f>
        <v>0</v>
      </c>
      <c r="F110" s="72">
        <f t="shared" si="126"/>
        <v>0</v>
      </c>
      <c r="G110" s="72">
        <f t="shared" si="126"/>
        <v>333.33333333333331</v>
      </c>
      <c r="H110" s="72">
        <f t="shared" si="126"/>
        <v>333.33333333333331</v>
      </c>
      <c r="I110" s="72">
        <f t="shared" si="126"/>
        <v>333.33333333333331</v>
      </c>
      <c r="J110" s="72">
        <f t="shared" si="126"/>
        <v>333.33333333333331</v>
      </c>
      <c r="K110" s="72">
        <f t="shared" si="126"/>
        <v>333.33333333333331</v>
      </c>
      <c r="L110" s="72">
        <f t="shared" si="126"/>
        <v>333.33333333333331</v>
      </c>
      <c r="M110" s="72">
        <f t="shared" si="126"/>
        <v>333.33333333333331</v>
      </c>
      <c r="N110" s="72">
        <f t="shared" si="126"/>
        <v>333.33333333333331</v>
      </c>
      <c r="O110" s="72">
        <f t="shared" si="126"/>
        <v>333.33333333333331</v>
      </c>
      <c r="P110" s="72">
        <f t="shared" si="126"/>
        <v>333.33333333333331</v>
      </c>
      <c r="Q110" s="72">
        <f t="shared" si="126"/>
        <v>333.33333333333331</v>
      </c>
      <c r="R110" s="72">
        <f t="shared" si="126"/>
        <v>333.33333333333331</v>
      </c>
      <c r="S110" s="72">
        <f t="shared" si="126"/>
        <v>333.33333333333331</v>
      </c>
      <c r="T110" s="72">
        <f t="shared" si="126"/>
        <v>333.33333333333331</v>
      </c>
      <c r="U110" s="72">
        <f t="shared" si="126"/>
        <v>333.33333333333331</v>
      </c>
      <c r="V110" s="72">
        <f t="shared" si="126"/>
        <v>333.33333333333331</v>
      </c>
      <c r="W110" s="72">
        <f t="shared" si="126"/>
        <v>333.33333333333331</v>
      </c>
      <c r="X110" s="72">
        <f t="shared" si="126"/>
        <v>333.33333333333331</v>
      </c>
      <c r="Y110" s="72">
        <f t="shared" si="126"/>
        <v>333.33333333333331</v>
      </c>
      <c r="Z110" s="72">
        <f t="shared" si="126"/>
        <v>333.33333333333331</v>
      </c>
      <c r="AA110" s="72">
        <f t="shared" si="126"/>
        <v>333.33333333333331</v>
      </c>
      <c r="AB110" s="72">
        <f t="shared" si="126"/>
        <v>333.33333333333331</v>
      </c>
      <c r="AC110" s="72">
        <f t="shared" si="126"/>
        <v>333.33333333333331</v>
      </c>
      <c r="AD110" s="72">
        <f t="shared" si="126"/>
        <v>333.33333333333331</v>
      </c>
      <c r="AE110" s="72">
        <f t="shared" si="126"/>
        <v>333.33333333333331</v>
      </c>
      <c r="AF110" s="72">
        <f t="shared" si="126"/>
        <v>333.33333333333331</v>
      </c>
      <c r="AG110" s="72">
        <f t="shared" si="126"/>
        <v>333.33333333333331</v>
      </c>
      <c r="AH110" s="72">
        <f t="shared" si="126"/>
        <v>333.33333333333331</v>
      </c>
      <c r="AI110" s="72">
        <f t="shared" si="126"/>
        <v>333.33333333333331</v>
      </c>
      <c r="AJ110" s="72">
        <f t="shared" si="126"/>
        <v>333.33333333333331</v>
      </c>
      <c r="AK110" s="72">
        <f t="shared" si="126"/>
        <v>333.33333333333331</v>
      </c>
      <c r="AL110" s="72">
        <f t="shared" si="126"/>
        <v>333.33333333333331</v>
      </c>
      <c r="AM110" s="72">
        <f t="shared" si="126"/>
        <v>333.33333333333331</v>
      </c>
    </row>
    <row r="111" spans="1:39" x14ac:dyDescent="0.25">
      <c r="C111" t="s">
        <v>349</v>
      </c>
      <c r="D111" s="72">
        <f>+D110</f>
        <v>0</v>
      </c>
      <c r="E111" s="72">
        <f t="shared" ref="E111:AM111" si="127">+E110</f>
        <v>0</v>
      </c>
      <c r="F111" s="72">
        <f t="shared" si="127"/>
        <v>0</v>
      </c>
      <c r="G111" s="72">
        <f t="shared" si="127"/>
        <v>333.33333333333331</v>
      </c>
      <c r="H111" s="72">
        <f t="shared" si="127"/>
        <v>333.33333333333331</v>
      </c>
      <c r="I111" s="72">
        <f t="shared" si="127"/>
        <v>333.33333333333331</v>
      </c>
      <c r="J111" s="72">
        <f t="shared" si="127"/>
        <v>333.33333333333331</v>
      </c>
      <c r="K111" s="72">
        <f t="shared" si="127"/>
        <v>333.33333333333331</v>
      </c>
      <c r="L111" s="72">
        <f t="shared" si="127"/>
        <v>333.33333333333331</v>
      </c>
      <c r="M111" s="72">
        <f t="shared" si="127"/>
        <v>333.33333333333331</v>
      </c>
      <c r="N111" s="72">
        <f t="shared" si="127"/>
        <v>333.33333333333331</v>
      </c>
      <c r="O111" s="72">
        <f t="shared" si="127"/>
        <v>333.33333333333331</v>
      </c>
      <c r="P111" s="72">
        <f t="shared" si="127"/>
        <v>333.33333333333331</v>
      </c>
      <c r="Q111" s="72">
        <f t="shared" si="127"/>
        <v>333.33333333333331</v>
      </c>
      <c r="R111" s="72">
        <f t="shared" si="127"/>
        <v>333.33333333333331</v>
      </c>
      <c r="S111" s="72">
        <f t="shared" si="127"/>
        <v>333.33333333333331</v>
      </c>
      <c r="T111" s="72">
        <f t="shared" si="127"/>
        <v>333.33333333333331</v>
      </c>
      <c r="U111" s="72">
        <f t="shared" si="127"/>
        <v>333.33333333333331</v>
      </c>
      <c r="V111" s="72">
        <f t="shared" si="127"/>
        <v>333.33333333333331</v>
      </c>
      <c r="W111" s="72">
        <f t="shared" si="127"/>
        <v>333.33333333333331</v>
      </c>
      <c r="X111" s="72">
        <f t="shared" si="127"/>
        <v>333.33333333333331</v>
      </c>
      <c r="Y111" s="72">
        <f t="shared" si="127"/>
        <v>333.33333333333331</v>
      </c>
      <c r="Z111" s="72">
        <f t="shared" si="127"/>
        <v>333.33333333333331</v>
      </c>
      <c r="AA111" s="72">
        <f t="shared" si="127"/>
        <v>333.33333333333331</v>
      </c>
      <c r="AB111" s="72">
        <f t="shared" si="127"/>
        <v>333.33333333333331</v>
      </c>
      <c r="AC111" s="72">
        <f t="shared" si="127"/>
        <v>333.33333333333331</v>
      </c>
      <c r="AD111" s="72">
        <f t="shared" si="127"/>
        <v>333.33333333333331</v>
      </c>
      <c r="AE111" s="72">
        <f t="shared" si="127"/>
        <v>333.33333333333331</v>
      </c>
      <c r="AF111" s="72">
        <f t="shared" si="127"/>
        <v>333.33333333333331</v>
      </c>
      <c r="AG111" s="72">
        <f t="shared" si="127"/>
        <v>333.33333333333331</v>
      </c>
      <c r="AH111" s="72">
        <f t="shared" si="127"/>
        <v>333.33333333333331</v>
      </c>
      <c r="AI111" s="72">
        <f t="shared" si="127"/>
        <v>333.33333333333331</v>
      </c>
      <c r="AJ111" s="72">
        <f t="shared" si="127"/>
        <v>333.33333333333331</v>
      </c>
      <c r="AK111" s="72">
        <f t="shared" si="127"/>
        <v>333.33333333333331</v>
      </c>
      <c r="AL111" s="72">
        <f t="shared" si="127"/>
        <v>333.33333333333331</v>
      </c>
      <c r="AM111" s="72">
        <f t="shared" si="127"/>
        <v>333.33333333333331</v>
      </c>
    </row>
    <row r="114" spans="3:39" x14ac:dyDescent="0.25">
      <c r="C114" t="s">
        <v>297</v>
      </c>
      <c r="D114" s="72">
        <f>D111-D101</f>
        <v>0</v>
      </c>
      <c r="E114" s="72">
        <f t="shared" ref="E114:AM114" si="128">E111-E101</f>
        <v>0</v>
      </c>
      <c r="F114" s="72">
        <f t="shared" si="128"/>
        <v>0</v>
      </c>
      <c r="G114" s="72">
        <f t="shared" si="128"/>
        <v>-853.25882445773618</v>
      </c>
      <c r="H114" s="72">
        <f t="shared" si="128"/>
        <v>-857.73660830213225</v>
      </c>
      <c r="I114" s="72">
        <f t="shared" si="128"/>
        <v>-862.23618798581151</v>
      </c>
      <c r="J114" s="72">
        <f t="shared" si="128"/>
        <v>-866.75766960112401</v>
      </c>
      <c r="K114" s="72">
        <f t="shared" si="128"/>
        <v>-871.30115975682929</v>
      </c>
      <c r="L114" s="72">
        <f t="shared" si="128"/>
        <v>-875.86676558061049</v>
      </c>
      <c r="M114" s="72">
        <f t="shared" si="128"/>
        <v>-880.45459472160042</v>
      </c>
      <c r="N114" s="72">
        <f t="shared" si="128"/>
        <v>-885.06475535291929</v>
      </c>
      <c r="O114" s="72">
        <f t="shared" si="128"/>
        <v>-889.69735617422566</v>
      </c>
      <c r="P114" s="72">
        <f t="shared" si="128"/>
        <v>-894.35250641427842</v>
      </c>
      <c r="Q114" s="72">
        <f t="shared" si="128"/>
        <v>-899.03031583351412</v>
      </c>
      <c r="R114" s="72">
        <f t="shared" si="128"/>
        <v>-903.7308947266331</v>
      </c>
      <c r="S114" s="72">
        <f t="shared" si="128"/>
        <v>-908.45435392520039</v>
      </c>
      <c r="T114" s="72">
        <f t="shared" si="128"/>
        <v>-913.20080480026036</v>
      </c>
      <c r="U114" s="72">
        <f t="shared" si="128"/>
        <v>-917.97035926496051</v>
      </c>
      <c r="V114" s="72">
        <f t="shared" si="128"/>
        <v>-922.76312977719158</v>
      </c>
      <c r="W114" s="72">
        <f t="shared" si="128"/>
        <v>-927.57922934223916</v>
      </c>
      <c r="X114" s="72">
        <f t="shared" si="128"/>
        <v>333.33333333333331</v>
      </c>
      <c r="Y114" s="72">
        <f t="shared" si="128"/>
        <v>333.33333333333331</v>
      </c>
      <c r="Z114" s="72">
        <f t="shared" si="128"/>
        <v>333.33333333333331</v>
      </c>
      <c r="AA114" s="72">
        <f t="shared" si="128"/>
        <v>333.33333333333331</v>
      </c>
      <c r="AB114" s="72">
        <f t="shared" si="128"/>
        <v>333.33333333333331</v>
      </c>
      <c r="AC114" s="72">
        <f t="shared" si="128"/>
        <v>333.33333333333331</v>
      </c>
      <c r="AD114" s="72">
        <f t="shared" si="128"/>
        <v>333.33333333333331</v>
      </c>
      <c r="AE114" s="72">
        <f t="shared" si="128"/>
        <v>333.33333333333331</v>
      </c>
      <c r="AF114" s="72">
        <f t="shared" si="128"/>
        <v>333.33333333333331</v>
      </c>
      <c r="AG114" s="72">
        <f t="shared" si="128"/>
        <v>333.33333333333331</v>
      </c>
      <c r="AH114" s="72">
        <f t="shared" si="128"/>
        <v>333.33333333333331</v>
      </c>
      <c r="AI114" s="72">
        <f t="shared" si="128"/>
        <v>333.33333333333331</v>
      </c>
      <c r="AJ114" s="72">
        <f t="shared" si="128"/>
        <v>333.33333333333331</v>
      </c>
      <c r="AK114" s="72">
        <f t="shared" si="128"/>
        <v>333.33333333333331</v>
      </c>
      <c r="AL114" s="72">
        <f t="shared" si="128"/>
        <v>333.33333333333331</v>
      </c>
      <c r="AM114" s="72">
        <f t="shared" si="128"/>
        <v>333.33333333333331</v>
      </c>
    </row>
    <row r="116" spans="3:39" x14ac:dyDescent="0.25">
      <c r="D116" s="1">
        <f>+D107</f>
        <v>43861</v>
      </c>
      <c r="E116" s="1">
        <f t="shared" ref="E116:AM116" si="129">+E107</f>
        <v>43890</v>
      </c>
      <c r="F116" s="1">
        <f t="shared" si="129"/>
        <v>43921</v>
      </c>
      <c r="G116" s="1">
        <f t="shared" si="129"/>
        <v>43951</v>
      </c>
      <c r="H116" s="1">
        <f t="shared" si="129"/>
        <v>43982</v>
      </c>
      <c r="I116" s="1">
        <f t="shared" si="129"/>
        <v>44012</v>
      </c>
      <c r="J116" s="1">
        <f t="shared" si="129"/>
        <v>44043</v>
      </c>
      <c r="K116" s="1">
        <f t="shared" si="129"/>
        <v>44074</v>
      </c>
      <c r="L116" s="1">
        <f t="shared" si="129"/>
        <v>44104</v>
      </c>
      <c r="M116" s="1">
        <f t="shared" si="129"/>
        <v>44135</v>
      </c>
      <c r="N116" s="1">
        <f t="shared" si="129"/>
        <v>44165</v>
      </c>
      <c r="O116" s="1">
        <f t="shared" si="129"/>
        <v>44196</v>
      </c>
      <c r="P116" s="1">
        <f t="shared" si="129"/>
        <v>44227</v>
      </c>
      <c r="Q116" s="1">
        <f t="shared" si="129"/>
        <v>44255</v>
      </c>
      <c r="R116" s="1">
        <f t="shared" si="129"/>
        <v>44286</v>
      </c>
      <c r="S116" s="1">
        <f t="shared" si="129"/>
        <v>44316</v>
      </c>
      <c r="T116" s="1">
        <f t="shared" si="129"/>
        <v>44347</v>
      </c>
      <c r="U116" s="1">
        <f t="shared" si="129"/>
        <v>44377</v>
      </c>
      <c r="V116" s="1">
        <f t="shared" si="129"/>
        <v>44408</v>
      </c>
      <c r="W116" s="1">
        <f t="shared" si="129"/>
        <v>44439</v>
      </c>
      <c r="X116" s="1">
        <f t="shared" si="129"/>
        <v>44469</v>
      </c>
      <c r="Y116" s="1">
        <f t="shared" si="129"/>
        <v>44500</v>
      </c>
      <c r="Z116" s="1">
        <f t="shared" si="129"/>
        <v>44530</v>
      </c>
      <c r="AA116" s="1">
        <f t="shared" si="129"/>
        <v>44561</v>
      </c>
      <c r="AB116" s="1">
        <f t="shared" si="129"/>
        <v>44592</v>
      </c>
      <c r="AC116" s="1">
        <f t="shared" si="129"/>
        <v>44620</v>
      </c>
      <c r="AD116" s="1">
        <f t="shared" si="129"/>
        <v>44651</v>
      </c>
      <c r="AE116" s="1">
        <f t="shared" si="129"/>
        <v>44681</v>
      </c>
      <c r="AF116" s="1">
        <f t="shared" si="129"/>
        <v>44712</v>
      </c>
      <c r="AG116" s="1">
        <f t="shared" si="129"/>
        <v>44742</v>
      </c>
      <c r="AH116" s="1">
        <f t="shared" si="129"/>
        <v>44773</v>
      </c>
      <c r="AI116" s="1">
        <f t="shared" si="129"/>
        <v>44804</v>
      </c>
      <c r="AJ116" s="1">
        <f t="shared" si="129"/>
        <v>44834</v>
      </c>
      <c r="AK116" s="1">
        <f t="shared" si="129"/>
        <v>44865</v>
      </c>
      <c r="AL116" s="1">
        <f t="shared" si="129"/>
        <v>44895</v>
      </c>
      <c r="AM116" s="1">
        <f t="shared" si="129"/>
        <v>44926</v>
      </c>
    </row>
    <row r="117" spans="3:39" x14ac:dyDescent="0.25">
      <c r="C117" t="s">
        <v>350</v>
      </c>
      <c r="D117" s="72">
        <f>+D79</f>
        <v>0</v>
      </c>
      <c r="E117" s="72">
        <f t="shared" ref="E117:AM117" si="130">+E79</f>
        <v>0</v>
      </c>
      <c r="F117" s="72">
        <f t="shared" si="130"/>
        <v>0</v>
      </c>
      <c r="G117" s="72">
        <f t="shared" si="130"/>
        <v>77.880809045488775</v>
      </c>
      <c r="H117" s="72">
        <f t="shared" si="130"/>
        <v>73.403025201092703</v>
      </c>
      <c r="I117" s="72">
        <f t="shared" si="130"/>
        <v>68.90344551741336</v>
      </c>
      <c r="J117" s="72">
        <f t="shared" si="130"/>
        <v>64.381963902100921</v>
      </c>
      <c r="K117" s="72">
        <f t="shared" si="130"/>
        <v>59.838473746395678</v>
      </c>
      <c r="L117" s="72">
        <f t="shared" si="130"/>
        <v>55.272867922614402</v>
      </c>
      <c r="M117" s="72">
        <f t="shared" si="130"/>
        <v>50.685038781624442</v>
      </c>
      <c r="N117" s="72">
        <f t="shared" si="130"/>
        <v>46.074878150305565</v>
      </c>
      <c r="O117" s="72">
        <f t="shared" si="130"/>
        <v>41.442277328999388</v>
      </c>
      <c r="P117" s="72">
        <f t="shared" si="130"/>
        <v>36.787127088946455</v>
      </c>
      <c r="Q117" s="72">
        <f t="shared" si="130"/>
        <v>32.109317669710791</v>
      </c>
      <c r="R117" s="72">
        <f t="shared" si="130"/>
        <v>27.408738776591953</v>
      </c>
      <c r="S117" s="72">
        <f t="shared" si="130"/>
        <v>22.685279578024481</v>
      </c>
      <c r="T117" s="72">
        <f t="shared" si="130"/>
        <v>17.938828702964649</v>
      </c>
      <c r="U117" s="72">
        <f t="shared" si="130"/>
        <v>13.169274238264546</v>
      </c>
      <c r="V117" s="72">
        <f t="shared" si="130"/>
        <v>8.3765037260333592</v>
      </c>
      <c r="W117" s="72">
        <f t="shared" si="130"/>
        <v>3.5604041609858044</v>
      </c>
      <c r="X117" s="72">
        <f t="shared" si="130"/>
        <v>0</v>
      </c>
      <c r="Y117" s="72">
        <f t="shared" si="130"/>
        <v>0</v>
      </c>
      <c r="Z117" s="72">
        <f t="shared" si="130"/>
        <v>0</v>
      </c>
      <c r="AA117" s="72">
        <f t="shared" si="130"/>
        <v>0</v>
      </c>
      <c r="AB117" s="72">
        <f t="shared" si="130"/>
        <v>0</v>
      </c>
      <c r="AC117" s="72">
        <f t="shared" si="130"/>
        <v>0</v>
      </c>
      <c r="AD117" s="72">
        <f t="shared" si="130"/>
        <v>0</v>
      </c>
      <c r="AE117" s="72">
        <f t="shared" si="130"/>
        <v>0</v>
      </c>
      <c r="AF117" s="72">
        <f t="shared" si="130"/>
        <v>0</v>
      </c>
      <c r="AG117" s="72">
        <f t="shared" si="130"/>
        <v>0</v>
      </c>
      <c r="AH117" s="72">
        <f t="shared" si="130"/>
        <v>0</v>
      </c>
      <c r="AI117" s="72">
        <f t="shared" si="130"/>
        <v>0</v>
      </c>
      <c r="AJ117" s="72">
        <f t="shared" si="130"/>
        <v>0</v>
      </c>
      <c r="AK117" s="72">
        <f t="shared" si="130"/>
        <v>0</v>
      </c>
      <c r="AL117" s="72">
        <f t="shared" si="130"/>
        <v>0</v>
      </c>
      <c r="AM117" s="72">
        <f t="shared" si="130"/>
        <v>0</v>
      </c>
    </row>
    <row r="118" spans="3:39" x14ac:dyDescent="0.25">
      <c r="C118" t="s">
        <v>351</v>
      </c>
      <c r="D118" s="72">
        <f>+D81</f>
        <v>0</v>
      </c>
      <c r="E118" s="72">
        <f t="shared" ref="E118:AM118" si="131">+E81</f>
        <v>0</v>
      </c>
      <c r="F118" s="72">
        <f t="shared" si="131"/>
        <v>0</v>
      </c>
      <c r="G118" s="72">
        <f t="shared" si="131"/>
        <v>20</v>
      </c>
      <c r="H118" s="72">
        <f t="shared" si="131"/>
        <v>20</v>
      </c>
      <c r="I118" s="72">
        <f t="shared" si="131"/>
        <v>20</v>
      </c>
      <c r="J118" s="72">
        <f t="shared" si="131"/>
        <v>20</v>
      </c>
      <c r="K118" s="72">
        <f t="shared" si="131"/>
        <v>20</v>
      </c>
      <c r="L118" s="72">
        <f t="shared" si="131"/>
        <v>20</v>
      </c>
      <c r="M118" s="72">
        <f t="shared" si="131"/>
        <v>20</v>
      </c>
      <c r="N118" s="72">
        <f t="shared" si="131"/>
        <v>20</v>
      </c>
      <c r="O118" s="72">
        <f t="shared" si="131"/>
        <v>20</v>
      </c>
      <c r="P118" s="72">
        <f t="shared" si="131"/>
        <v>20</v>
      </c>
      <c r="Q118" s="72">
        <f t="shared" si="131"/>
        <v>20</v>
      </c>
      <c r="R118" s="72">
        <f t="shared" si="131"/>
        <v>20</v>
      </c>
      <c r="S118" s="72">
        <f t="shared" si="131"/>
        <v>20</v>
      </c>
      <c r="T118" s="72">
        <f t="shared" si="131"/>
        <v>20</v>
      </c>
      <c r="U118" s="72">
        <f t="shared" si="131"/>
        <v>20</v>
      </c>
      <c r="V118" s="72">
        <f t="shared" si="131"/>
        <v>20</v>
      </c>
      <c r="W118" s="72">
        <f t="shared" si="131"/>
        <v>20</v>
      </c>
      <c r="X118" s="72">
        <f t="shared" si="131"/>
        <v>0</v>
      </c>
      <c r="Y118" s="72">
        <f t="shared" si="131"/>
        <v>0</v>
      </c>
      <c r="Z118" s="72">
        <f t="shared" si="131"/>
        <v>0</v>
      </c>
      <c r="AA118" s="72">
        <f t="shared" si="131"/>
        <v>0</v>
      </c>
      <c r="AB118" s="72">
        <f t="shared" si="131"/>
        <v>0</v>
      </c>
      <c r="AC118" s="72">
        <f t="shared" si="131"/>
        <v>0</v>
      </c>
      <c r="AD118" s="72">
        <f t="shared" si="131"/>
        <v>0</v>
      </c>
      <c r="AE118" s="72">
        <f t="shared" si="131"/>
        <v>0</v>
      </c>
      <c r="AF118" s="72">
        <f t="shared" si="131"/>
        <v>0</v>
      </c>
      <c r="AG118" s="72">
        <f t="shared" si="131"/>
        <v>0</v>
      </c>
      <c r="AH118" s="72">
        <f t="shared" si="131"/>
        <v>0</v>
      </c>
      <c r="AI118" s="72">
        <f t="shared" si="131"/>
        <v>0</v>
      </c>
      <c r="AJ118" s="72">
        <f t="shared" si="131"/>
        <v>0</v>
      </c>
      <c r="AK118" s="72">
        <f t="shared" si="131"/>
        <v>0</v>
      </c>
      <c r="AL118" s="72">
        <f t="shared" si="131"/>
        <v>0</v>
      </c>
      <c r="AM118" s="72">
        <f t="shared" si="131"/>
        <v>0</v>
      </c>
    </row>
    <row r="120" spans="3:39" s="111" customFormat="1" x14ac:dyDescent="0.25"/>
    <row r="125" spans="3:39" x14ac:dyDescent="0.25">
      <c r="C125" t="s">
        <v>514</v>
      </c>
    </row>
    <row r="126" spans="3:39" x14ac:dyDescent="0.25">
      <c r="C126" s="40" t="s">
        <v>313</v>
      </c>
      <c r="D126" s="40">
        <v>3</v>
      </c>
      <c r="G126" s="40" t="s">
        <v>359</v>
      </c>
      <c r="H126" s="101" t="s">
        <v>426</v>
      </c>
    </row>
    <row r="127" spans="3:39" x14ac:dyDescent="0.25">
      <c r="C127" s="40" t="s">
        <v>314</v>
      </c>
      <c r="D127" s="42">
        <v>0.06</v>
      </c>
    </row>
    <row r="128" spans="3:39" x14ac:dyDescent="0.25">
      <c r="C128" s="40" t="s">
        <v>315</v>
      </c>
      <c r="D128" s="41">
        <v>20000</v>
      </c>
    </row>
    <row r="129" spans="1:39" x14ac:dyDescent="0.25">
      <c r="C129" s="40" t="s">
        <v>316</v>
      </c>
      <c r="D129" s="42">
        <v>0.22</v>
      </c>
    </row>
    <row r="130" spans="1:39" x14ac:dyDescent="0.25">
      <c r="C130" s="40" t="s">
        <v>317</v>
      </c>
      <c r="D130" s="41">
        <v>10</v>
      </c>
    </row>
    <row r="131" spans="1:39" x14ac:dyDescent="0.25">
      <c r="C131" s="40" t="s">
        <v>318</v>
      </c>
      <c r="D131" s="42">
        <v>0.1</v>
      </c>
    </row>
    <row r="132" spans="1:39" x14ac:dyDescent="0.25">
      <c r="C132" s="40" t="s">
        <v>319</v>
      </c>
      <c r="D132" s="42">
        <v>0.1</v>
      </c>
    </row>
    <row r="133" spans="1:39" x14ac:dyDescent="0.25">
      <c r="C133" s="40" t="s">
        <v>320</v>
      </c>
      <c r="D133" s="110">
        <v>24</v>
      </c>
    </row>
    <row r="134" spans="1:39" x14ac:dyDescent="0.25">
      <c r="C134" s="101" t="s">
        <v>321</v>
      </c>
      <c r="D134" s="71">
        <f>+($D$5*(1-($D$8+$D$9))/((1-(1+D135)^(-D133))/D135))</f>
        <v>637.18599788963752</v>
      </c>
    </row>
    <row r="135" spans="1:39" x14ac:dyDescent="0.25">
      <c r="C135" s="101" t="s">
        <v>322</v>
      </c>
      <c r="D135" s="103">
        <f>((1+D127)^(1/12))-1</f>
        <v>4.8675505653430484E-3</v>
      </c>
    </row>
    <row r="137" spans="1:39" x14ac:dyDescent="0.25">
      <c r="D137">
        <v>1</v>
      </c>
      <c r="E137">
        <v>2</v>
      </c>
      <c r="F137">
        <v>3</v>
      </c>
      <c r="G137">
        <v>4</v>
      </c>
      <c r="H137">
        <v>5</v>
      </c>
      <c r="I137">
        <v>6</v>
      </c>
      <c r="J137">
        <v>7</v>
      </c>
      <c r="K137">
        <v>8</v>
      </c>
      <c r="L137">
        <v>9</v>
      </c>
      <c r="M137">
        <v>10</v>
      </c>
      <c r="N137">
        <v>11</v>
      </c>
      <c r="O137">
        <v>12</v>
      </c>
      <c r="P137">
        <v>13</v>
      </c>
      <c r="Q137">
        <v>14</v>
      </c>
      <c r="R137">
        <v>15</v>
      </c>
      <c r="S137">
        <v>16</v>
      </c>
      <c r="T137">
        <v>17</v>
      </c>
      <c r="U137">
        <v>18</v>
      </c>
      <c r="V137">
        <v>19</v>
      </c>
      <c r="W137">
        <v>20</v>
      </c>
      <c r="X137">
        <v>21</v>
      </c>
      <c r="Y137">
        <v>22</v>
      </c>
      <c r="Z137">
        <v>23</v>
      </c>
      <c r="AA137">
        <v>24</v>
      </c>
      <c r="AB137">
        <v>25</v>
      </c>
      <c r="AC137">
        <v>26</v>
      </c>
      <c r="AD137">
        <v>27</v>
      </c>
      <c r="AE137">
        <v>28</v>
      </c>
      <c r="AF137">
        <v>29</v>
      </c>
      <c r="AG137">
        <v>30</v>
      </c>
      <c r="AH137">
        <v>31</v>
      </c>
      <c r="AI137">
        <v>32</v>
      </c>
      <c r="AJ137">
        <v>33</v>
      </c>
      <c r="AK137">
        <v>34</v>
      </c>
      <c r="AL137">
        <v>35</v>
      </c>
      <c r="AM137">
        <v>36</v>
      </c>
    </row>
    <row r="138" spans="1:39" x14ac:dyDescent="0.25">
      <c r="A138" s="27"/>
      <c r="B138" s="27"/>
      <c r="C138" s="27" t="s">
        <v>389</v>
      </c>
      <c r="D138" s="31">
        <f>+D116</f>
        <v>43861</v>
      </c>
      <c r="E138" s="31">
        <f t="shared" ref="E138:AM138" si="132">+E116</f>
        <v>43890</v>
      </c>
      <c r="F138" s="31">
        <f t="shared" si="132"/>
        <v>43921</v>
      </c>
      <c r="G138" s="31">
        <f t="shared" si="132"/>
        <v>43951</v>
      </c>
      <c r="H138" s="31">
        <f t="shared" si="132"/>
        <v>43982</v>
      </c>
      <c r="I138" s="31">
        <f t="shared" si="132"/>
        <v>44012</v>
      </c>
      <c r="J138" s="31">
        <f t="shared" si="132"/>
        <v>44043</v>
      </c>
      <c r="K138" s="31">
        <f t="shared" si="132"/>
        <v>44074</v>
      </c>
      <c r="L138" s="31">
        <f t="shared" si="132"/>
        <v>44104</v>
      </c>
      <c r="M138" s="31">
        <f t="shared" si="132"/>
        <v>44135</v>
      </c>
      <c r="N138" s="31">
        <f t="shared" si="132"/>
        <v>44165</v>
      </c>
      <c r="O138" s="31">
        <f t="shared" si="132"/>
        <v>44196</v>
      </c>
      <c r="P138" s="31">
        <f t="shared" si="132"/>
        <v>44227</v>
      </c>
      <c r="Q138" s="31">
        <f t="shared" si="132"/>
        <v>44255</v>
      </c>
      <c r="R138" s="31">
        <f t="shared" si="132"/>
        <v>44286</v>
      </c>
      <c r="S138" s="31">
        <f t="shared" si="132"/>
        <v>44316</v>
      </c>
      <c r="T138" s="31">
        <f t="shared" si="132"/>
        <v>44347</v>
      </c>
      <c r="U138" s="31">
        <f t="shared" si="132"/>
        <v>44377</v>
      </c>
      <c r="V138" s="31">
        <f t="shared" si="132"/>
        <v>44408</v>
      </c>
      <c r="W138" s="31">
        <f t="shared" si="132"/>
        <v>44439</v>
      </c>
      <c r="X138" s="31">
        <f t="shared" si="132"/>
        <v>44469</v>
      </c>
      <c r="Y138" s="31">
        <f t="shared" si="132"/>
        <v>44500</v>
      </c>
      <c r="Z138" s="31">
        <f t="shared" si="132"/>
        <v>44530</v>
      </c>
      <c r="AA138" s="31">
        <f t="shared" si="132"/>
        <v>44561</v>
      </c>
      <c r="AB138" s="31">
        <f t="shared" si="132"/>
        <v>44592</v>
      </c>
      <c r="AC138" s="31">
        <f t="shared" si="132"/>
        <v>44620</v>
      </c>
      <c r="AD138" s="31">
        <f t="shared" si="132"/>
        <v>44651</v>
      </c>
      <c r="AE138" s="31">
        <f t="shared" si="132"/>
        <v>44681</v>
      </c>
      <c r="AF138" s="31">
        <f t="shared" si="132"/>
        <v>44712</v>
      </c>
      <c r="AG138" s="31">
        <f t="shared" si="132"/>
        <v>44742</v>
      </c>
      <c r="AH138" s="31">
        <f t="shared" si="132"/>
        <v>44773</v>
      </c>
      <c r="AI138" s="31">
        <f t="shared" si="132"/>
        <v>44804</v>
      </c>
      <c r="AJ138" s="31">
        <f t="shared" si="132"/>
        <v>44834</v>
      </c>
      <c r="AK138" s="31">
        <f t="shared" si="132"/>
        <v>44865</v>
      </c>
      <c r="AL138" s="31">
        <f t="shared" si="132"/>
        <v>44895</v>
      </c>
      <c r="AM138" s="31">
        <f t="shared" si="132"/>
        <v>44926</v>
      </c>
    </row>
    <row r="139" spans="1:39" x14ac:dyDescent="0.25">
      <c r="C139" t="s">
        <v>304</v>
      </c>
      <c r="D139" s="101"/>
      <c r="E139" s="72">
        <f>+IF(E137&gt;$D$126,$D$134,0)*IF(D146&lt;1,0,1)</f>
        <v>0</v>
      </c>
      <c r="F139" s="72">
        <f t="shared" ref="F139:AM139" si="133">+IF(F137&gt;$D$126,$D$134,0)*IF(E146&lt;1,0,1)</f>
        <v>0</v>
      </c>
      <c r="G139" s="72">
        <f t="shared" si="133"/>
        <v>637.18599788963752</v>
      </c>
      <c r="H139" s="72">
        <f t="shared" si="133"/>
        <v>637.18599788963752</v>
      </c>
      <c r="I139" s="72">
        <f t="shared" si="133"/>
        <v>637.18599788963752</v>
      </c>
      <c r="J139" s="72">
        <f t="shared" si="133"/>
        <v>637.18599788963752</v>
      </c>
      <c r="K139" s="72">
        <f t="shared" si="133"/>
        <v>637.18599788963752</v>
      </c>
      <c r="L139" s="72">
        <f t="shared" si="133"/>
        <v>637.18599788963752</v>
      </c>
      <c r="M139" s="72">
        <f t="shared" si="133"/>
        <v>637.18599788963752</v>
      </c>
      <c r="N139" s="72">
        <f t="shared" si="133"/>
        <v>637.18599788963752</v>
      </c>
      <c r="O139" s="72">
        <f t="shared" si="133"/>
        <v>637.18599788963752</v>
      </c>
      <c r="P139" s="72">
        <f t="shared" si="133"/>
        <v>637.18599788963752</v>
      </c>
      <c r="Q139" s="72">
        <f t="shared" si="133"/>
        <v>637.18599788963752</v>
      </c>
      <c r="R139" s="72">
        <f t="shared" si="133"/>
        <v>637.18599788963752</v>
      </c>
      <c r="S139" s="72">
        <f t="shared" si="133"/>
        <v>637.18599788963752</v>
      </c>
      <c r="T139" s="72">
        <f t="shared" si="133"/>
        <v>637.18599788963752</v>
      </c>
      <c r="U139" s="72">
        <f t="shared" si="133"/>
        <v>637.18599788963752</v>
      </c>
      <c r="V139" s="72">
        <f t="shared" si="133"/>
        <v>637.18599788963752</v>
      </c>
      <c r="W139" s="72">
        <f t="shared" si="133"/>
        <v>637.18599788963752</v>
      </c>
      <c r="X139" s="72">
        <f t="shared" si="133"/>
        <v>637.18599788963752</v>
      </c>
      <c r="Y139" s="72">
        <f t="shared" si="133"/>
        <v>637.18599788963752</v>
      </c>
      <c r="Z139" s="72">
        <f t="shared" si="133"/>
        <v>637.18599788963752</v>
      </c>
      <c r="AA139" s="72">
        <f t="shared" si="133"/>
        <v>637.18599788963752</v>
      </c>
      <c r="AB139" s="72">
        <f t="shared" si="133"/>
        <v>637.18599788963752</v>
      </c>
      <c r="AC139" s="72">
        <f t="shared" si="133"/>
        <v>637.18599788963752</v>
      </c>
      <c r="AD139" s="72">
        <f t="shared" si="133"/>
        <v>637.18599788963752</v>
      </c>
      <c r="AE139" s="72">
        <f t="shared" si="133"/>
        <v>637.18599788963752</v>
      </c>
      <c r="AF139" s="72">
        <f t="shared" si="133"/>
        <v>637.18599788963752</v>
      </c>
      <c r="AG139" s="72">
        <f t="shared" si="133"/>
        <v>637.18599788963752</v>
      </c>
      <c r="AH139" s="72">
        <f t="shared" si="133"/>
        <v>0</v>
      </c>
      <c r="AI139" s="72">
        <f t="shared" si="133"/>
        <v>0</v>
      </c>
      <c r="AJ139" s="72">
        <f t="shared" si="133"/>
        <v>0</v>
      </c>
      <c r="AK139" s="72">
        <f t="shared" si="133"/>
        <v>0</v>
      </c>
      <c r="AL139" s="72">
        <f t="shared" si="133"/>
        <v>0</v>
      </c>
      <c r="AM139" s="72">
        <f t="shared" si="133"/>
        <v>0</v>
      </c>
    </row>
    <row r="140" spans="1:39" x14ac:dyDescent="0.25">
      <c r="C140" t="s">
        <v>305</v>
      </c>
      <c r="D140" s="101"/>
      <c r="E140" s="72">
        <f>+E139-E142</f>
        <v>0</v>
      </c>
      <c r="F140" s="72">
        <f t="shared" ref="F140:AM140" si="134">+F139-F142</f>
        <v>0</v>
      </c>
      <c r="G140" s="72">
        <f t="shared" si="134"/>
        <v>559.30518884414869</v>
      </c>
      <c r="H140" s="71">
        <f t="shared" si="134"/>
        <v>562.02763513230639</v>
      </c>
      <c r="I140" s="72">
        <f t="shared" si="134"/>
        <v>564.76333306543302</v>
      </c>
      <c r="J140" s="72">
        <f t="shared" si="134"/>
        <v>567.51234714658074</v>
      </c>
      <c r="K140" s="72">
        <f t="shared" si="134"/>
        <v>570.27474219277326</v>
      </c>
      <c r="L140" s="72">
        <f t="shared" si="134"/>
        <v>573.05058333653449</v>
      </c>
      <c r="M140" s="72">
        <f t="shared" si="134"/>
        <v>575.83993602742441</v>
      </c>
      <c r="N140" s="72">
        <f t="shared" si="134"/>
        <v>578.64286603358187</v>
      </c>
      <c r="O140" s="72">
        <f t="shared" si="134"/>
        <v>581.4594394432753</v>
      </c>
      <c r="P140" s="72">
        <f t="shared" si="134"/>
        <v>584.28972266646144</v>
      </c>
      <c r="Q140" s="72">
        <f t="shared" si="134"/>
        <v>587.13378243635077</v>
      </c>
      <c r="R140" s="72">
        <f t="shared" si="134"/>
        <v>589.99168581098081</v>
      </c>
      <c r="S140" s="72">
        <f t="shared" si="134"/>
        <v>592.86350017479776</v>
      </c>
      <c r="T140" s="72">
        <f t="shared" si="134"/>
        <v>595.74929324024481</v>
      </c>
      <c r="U140" s="72">
        <f t="shared" si="134"/>
        <v>598.64913304935908</v>
      </c>
      <c r="V140" s="72">
        <f t="shared" si="134"/>
        <v>601.56308797537565</v>
      </c>
      <c r="W140" s="72">
        <f t="shared" si="134"/>
        <v>604.49122672433975</v>
      </c>
      <c r="X140" s="72">
        <f t="shared" si="134"/>
        <v>607.43361833672668</v>
      </c>
      <c r="Y140" s="72">
        <f t="shared" si="134"/>
        <v>610.39033218907002</v>
      </c>
      <c r="Z140" s="72">
        <f t="shared" si="134"/>
        <v>613.36143799559682</v>
      </c>
      <c r="AA140" s="72">
        <f t="shared" si="134"/>
        <v>616.34700580987192</v>
      </c>
      <c r="AB140" s="72">
        <f t="shared" si="134"/>
        <v>619.3471060264493</v>
      </c>
      <c r="AC140" s="72">
        <f t="shared" si="134"/>
        <v>622.36180938253187</v>
      </c>
      <c r="AD140" s="72">
        <f t="shared" si="134"/>
        <v>625.39118695963975</v>
      </c>
      <c r="AE140" s="72">
        <f t="shared" si="134"/>
        <v>628.43531018528574</v>
      </c>
      <c r="AF140" s="72">
        <f t="shared" si="134"/>
        <v>631.49425083465962</v>
      </c>
      <c r="AG140" s="72">
        <f t="shared" si="134"/>
        <v>634.56808103232072</v>
      </c>
      <c r="AH140" s="72">
        <f t="shared" si="134"/>
        <v>0</v>
      </c>
      <c r="AI140" s="72">
        <f t="shared" si="134"/>
        <v>0</v>
      </c>
      <c r="AJ140" s="72">
        <f t="shared" si="134"/>
        <v>0</v>
      </c>
      <c r="AK140" s="72">
        <f t="shared" si="134"/>
        <v>0</v>
      </c>
      <c r="AL140" s="72">
        <f t="shared" si="134"/>
        <v>0</v>
      </c>
      <c r="AM140" s="72">
        <f t="shared" si="134"/>
        <v>0</v>
      </c>
    </row>
    <row r="141" spans="1:39" x14ac:dyDescent="0.25">
      <c r="C141" t="s">
        <v>306</v>
      </c>
      <c r="D141" s="101"/>
      <c r="E141" s="72">
        <f>D141+E140</f>
        <v>0</v>
      </c>
      <c r="F141" s="72">
        <f t="shared" ref="F141" si="135">E141+F140</f>
        <v>0</v>
      </c>
      <c r="G141" s="72">
        <f t="shared" ref="G141" si="136">F141+G140</f>
        <v>559.30518884414869</v>
      </c>
      <c r="H141" s="71">
        <f t="shared" ref="H141" si="137">G141+H140</f>
        <v>1121.3328239764551</v>
      </c>
      <c r="I141" s="72">
        <f t="shared" ref="I141" si="138">H141+I140</f>
        <v>1686.0961570418881</v>
      </c>
      <c r="J141" s="72">
        <f t="shared" ref="J141" si="139">I141+J140</f>
        <v>2253.6085041884689</v>
      </c>
      <c r="K141" s="72">
        <f t="shared" ref="K141" si="140">J141+K140</f>
        <v>2823.8832463812423</v>
      </c>
      <c r="L141" s="72">
        <f t="shared" ref="L141" si="141">K141+L140</f>
        <v>3396.9338297177769</v>
      </c>
      <c r="M141" s="72">
        <f t="shared" ref="M141" si="142">L141+M140</f>
        <v>3972.7737657452012</v>
      </c>
      <c r="N141" s="72">
        <f t="shared" ref="N141" si="143">M141+N140</f>
        <v>4551.4166317787831</v>
      </c>
      <c r="O141" s="72">
        <f t="shared" ref="O141" si="144">N141+O140</f>
        <v>5132.8760712220583</v>
      </c>
      <c r="P141" s="72">
        <f t="shared" ref="P141" si="145">O141+P140</f>
        <v>5717.1657938885201</v>
      </c>
      <c r="Q141" s="72">
        <f t="shared" ref="Q141" si="146">P141+Q140</f>
        <v>6304.2995763248709</v>
      </c>
      <c r="R141" s="72">
        <f t="shared" ref="R141" si="147">Q141+R140</f>
        <v>6894.2912621358519</v>
      </c>
      <c r="S141" s="72">
        <f t="shared" ref="S141" si="148">R141+S140</f>
        <v>7487.1547623106499</v>
      </c>
      <c r="T141" s="72">
        <f t="shared" ref="T141" si="149">S141+T140</f>
        <v>8082.9040555508946</v>
      </c>
      <c r="U141" s="72">
        <f t="shared" ref="U141" si="150">T141+U140</f>
        <v>8681.5531886002536</v>
      </c>
      <c r="V141" s="72">
        <f t="shared" ref="V141" si="151">U141+V140</f>
        <v>9283.1162765756289</v>
      </c>
      <c r="W141" s="72">
        <f t="shared" ref="W141" si="152">V141+W140</f>
        <v>9887.6075032999688</v>
      </c>
      <c r="X141" s="72">
        <f t="shared" ref="X141" si="153">W141+X140</f>
        <v>10495.041121636696</v>
      </c>
      <c r="Y141" s="72">
        <f t="shared" ref="Y141" si="154">X141+Y140</f>
        <v>11105.431453825766</v>
      </c>
      <c r="Z141" s="72">
        <f t="shared" ref="Z141" si="155">Y141+Z140</f>
        <v>11718.792891821362</v>
      </c>
      <c r="AA141" s="72">
        <f t="shared" ref="AA141" si="156">Z141+AA140</f>
        <v>12335.139897631234</v>
      </c>
      <c r="AB141" s="72">
        <f t="shared" ref="AB141" si="157">AA141+AB140</f>
        <v>12954.487003657683</v>
      </c>
      <c r="AC141" s="72">
        <f t="shared" ref="AC141" si="158">AB141+AC140</f>
        <v>13576.848813040215</v>
      </c>
      <c r="AD141" s="72">
        <f t="shared" ref="AD141" si="159">AC141+AD140</f>
        <v>14202.239999999854</v>
      </c>
      <c r="AE141" s="72">
        <f t="shared" ref="AE141" si="160">AD141+AE140</f>
        <v>14830.675310185139</v>
      </c>
      <c r="AF141" s="72">
        <f t="shared" ref="AF141" si="161">AE141+AF140</f>
        <v>15462.169561019798</v>
      </c>
      <c r="AG141" s="72">
        <f t="shared" ref="AG141" si="162">AF141+AG140</f>
        <v>16096.73764205212</v>
      </c>
      <c r="AH141" s="72">
        <f t="shared" ref="AH141" si="163">AG141+AH140</f>
        <v>16096.73764205212</v>
      </c>
      <c r="AI141" s="72">
        <f t="shared" ref="AI141" si="164">AH141+AI140</f>
        <v>16096.73764205212</v>
      </c>
      <c r="AJ141" s="72">
        <f t="shared" ref="AJ141" si="165">AI141+AJ140</f>
        <v>16096.73764205212</v>
      </c>
      <c r="AK141" s="72">
        <f t="shared" ref="AK141" si="166">AJ141+AK140</f>
        <v>16096.73764205212</v>
      </c>
      <c r="AL141" s="72">
        <f t="shared" ref="AL141" si="167">AK141+AL140</f>
        <v>16096.73764205212</v>
      </c>
      <c r="AM141" s="72">
        <f t="shared" ref="AM141" si="168">AL141+AM140</f>
        <v>16096.73764205212</v>
      </c>
    </row>
    <row r="142" spans="1:39" x14ac:dyDescent="0.25">
      <c r="C142" t="s">
        <v>307</v>
      </c>
      <c r="D142" s="101"/>
      <c r="E142" s="72">
        <f>+IF(E139&gt;0,D146*$D$135,0)</f>
        <v>0</v>
      </c>
      <c r="F142" s="72">
        <f t="shared" ref="F142:AM142" si="169">+IF(F139&gt;0,E146*$D$135,0)</f>
        <v>0</v>
      </c>
      <c r="G142" s="72">
        <f t="shared" si="169"/>
        <v>77.880809045488775</v>
      </c>
      <c r="H142" s="72">
        <f t="shared" si="169"/>
        <v>75.158362757331147</v>
      </c>
      <c r="I142" s="72">
        <f t="shared" si="169"/>
        <v>72.42266482420446</v>
      </c>
      <c r="J142" s="72">
        <f t="shared" si="169"/>
        <v>69.673650743056797</v>
      </c>
      <c r="K142" s="72">
        <f t="shared" si="169"/>
        <v>66.911255696864288</v>
      </c>
      <c r="L142" s="72">
        <f t="shared" si="169"/>
        <v>64.13541455310299</v>
      </c>
      <c r="M142" s="72">
        <f t="shared" si="169"/>
        <v>61.346061862213084</v>
      </c>
      <c r="N142" s="72">
        <f t="shared" si="169"/>
        <v>58.543131856055687</v>
      </c>
      <c r="O142" s="72">
        <f t="shared" si="169"/>
        <v>55.726558446362212</v>
      </c>
      <c r="P142" s="72">
        <f t="shared" si="169"/>
        <v>52.896275223176048</v>
      </c>
      <c r="Q142" s="72">
        <f t="shared" si="169"/>
        <v>50.05221545328677</v>
      </c>
      <c r="R142" s="72">
        <f t="shared" si="169"/>
        <v>47.194312078656708</v>
      </c>
      <c r="S142" s="72">
        <f t="shared" si="169"/>
        <v>44.32249771483977</v>
      </c>
      <c r="T142" s="72">
        <f t="shared" si="169"/>
        <v>41.436704649392681</v>
      </c>
      <c r="U142" s="72">
        <f t="shared" si="169"/>
        <v>38.536864840278398</v>
      </c>
      <c r="V142" s="72">
        <f t="shared" si="169"/>
        <v>35.622909914261868</v>
      </c>
      <c r="W142" s="72">
        <f t="shared" si="169"/>
        <v>32.694771165297816</v>
      </c>
      <c r="X142" s="72">
        <f t="shared" si="169"/>
        <v>29.752379552910845</v>
      </c>
      <c r="Y142" s="72">
        <f t="shared" si="169"/>
        <v>26.795665700567536</v>
      </c>
      <c r="Z142" s="72">
        <f t="shared" si="169"/>
        <v>23.824559894040696</v>
      </c>
      <c r="AA142" s="72">
        <f t="shared" si="169"/>
        <v>20.838992079765607</v>
      </c>
      <c r="AB142" s="72">
        <f t="shared" si="169"/>
        <v>17.83889186318827</v>
      </c>
      <c r="AC142" s="72">
        <f t="shared" si="169"/>
        <v>14.824188507105646</v>
      </c>
      <c r="AD142" s="72">
        <f t="shared" si="169"/>
        <v>11.794810929997782</v>
      </c>
      <c r="AE142" s="72">
        <f t="shared" si="169"/>
        <v>8.7506877043518276</v>
      </c>
      <c r="AF142" s="72">
        <f t="shared" si="169"/>
        <v>5.6917470549779106</v>
      </c>
      <c r="AG142" s="72">
        <f t="shared" si="169"/>
        <v>2.6179168573167799</v>
      </c>
      <c r="AH142" s="72">
        <f t="shared" si="169"/>
        <v>0</v>
      </c>
      <c r="AI142" s="72">
        <f t="shared" si="169"/>
        <v>0</v>
      </c>
      <c r="AJ142" s="72">
        <f t="shared" si="169"/>
        <v>0</v>
      </c>
      <c r="AK142" s="72">
        <f t="shared" si="169"/>
        <v>0</v>
      </c>
      <c r="AL142" s="72">
        <f t="shared" si="169"/>
        <v>0</v>
      </c>
      <c r="AM142" s="72">
        <f t="shared" si="169"/>
        <v>0</v>
      </c>
    </row>
    <row r="143" spans="1:39" x14ac:dyDescent="0.25">
      <c r="C143" t="s">
        <v>323</v>
      </c>
      <c r="D143" s="72">
        <f>+IF(D137=$D$126,$D$131*$D$128,0)</f>
        <v>0</v>
      </c>
      <c r="E143" s="72">
        <f t="shared" ref="E143:AM143" si="170">+IF(E137=$D$126,$D$131*$D$128,0)</f>
        <v>0</v>
      </c>
      <c r="F143" s="72">
        <f t="shared" si="170"/>
        <v>2000</v>
      </c>
      <c r="G143" s="72">
        <f t="shared" si="170"/>
        <v>0</v>
      </c>
      <c r="H143" s="72">
        <f t="shared" si="170"/>
        <v>0</v>
      </c>
      <c r="I143" s="72">
        <f t="shared" si="170"/>
        <v>0</v>
      </c>
      <c r="J143" s="72">
        <f t="shared" si="170"/>
        <v>0</v>
      </c>
      <c r="K143" s="72">
        <f t="shared" si="170"/>
        <v>0</v>
      </c>
      <c r="L143" s="72">
        <f t="shared" si="170"/>
        <v>0</v>
      </c>
      <c r="M143" s="72">
        <f t="shared" si="170"/>
        <v>0</v>
      </c>
      <c r="N143" s="72">
        <f t="shared" si="170"/>
        <v>0</v>
      </c>
      <c r="O143" s="72">
        <f t="shared" si="170"/>
        <v>0</v>
      </c>
      <c r="P143" s="72">
        <f t="shared" si="170"/>
        <v>0</v>
      </c>
      <c r="Q143" s="72">
        <f t="shared" si="170"/>
        <v>0</v>
      </c>
      <c r="R143" s="72">
        <f t="shared" si="170"/>
        <v>0</v>
      </c>
      <c r="S143" s="72">
        <f t="shared" si="170"/>
        <v>0</v>
      </c>
      <c r="T143" s="72">
        <f t="shared" si="170"/>
        <v>0</v>
      </c>
      <c r="U143" s="72">
        <f t="shared" si="170"/>
        <v>0</v>
      </c>
      <c r="V143" s="72">
        <f t="shared" si="170"/>
        <v>0</v>
      </c>
      <c r="W143" s="72">
        <f t="shared" si="170"/>
        <v>0</v>
      </c>
      <c r="X143" s="72">
        <f t="shared" si="170"/>
        <v>0</v>
      </c>
      <c r="Y143" s="72">
        <f t="shared" si="170"/>
        <v>0</v>
      </c>
      <c r="Z143" s="72">
        <f t="shared" si="170"/>
        <v>0</v>
      </c>
      <c r="AA143" s="72">
        <f t="shared" si="170"/>
        <v>0</v>
      </c>
      <c r="AB143" s="72">
        <f t="shared" si="170"/>
        <v>0</v>
      </c>
      <c r="AC143" s="72">
        <f t="shared" si="170"/>
        <v>0</v>
      </c>
      <c r="AD143" s="72">
        <f t="shared" si="170"/>
        <v>0</v>
      </c>
      <c r="AE143" s="72">
        <f t="shared" si="170"/>
        <v>0</v>
      </c>
      <c r="AF143" s="72">
        <f t="shared" si="170"/>
        <v>0</v>
      </c>
      <c r="AG143" s="72">
        <f t="shared" si="170"/>
        <v>0</v>
      </c>
      <c r="AH143" s="72">
        <f t="shared" si="170"/>
        <v>0</v>
      </c>
      <c r="AI143" s="72">
        <f t="shared" si="170"/>
        <v>0</v>
      </c>
      <c r="AJ143" s="72">
        <f t="shared" si="170"/>
        <v>0</v>
      </c>
      <c r="AK143" s="72">
        <f t="shared" si="170"/>
        <v>0</v>
      </c>
      <c r="AL143" s="72">
        <f t="shared" si="170"/>
        <v>0</v>
      </c>
      <c r="AM143" s="72">
        <f t="shared" si="170"/>
        <v>0</v>
      </c>
    </row>
    <row r="144" spans="1:39" x14ac:dyDescent="0.25">
      <c r="C144" t="s">
        <v>317</v>
      </c>
      <c r="D144" s="94">
        <f>+IF(D139&gt;0,$D$130,0)</f>
        <v>0</v>
      </c>
      <c r="E144" s="94">
        <f t="shared" ref="E144:AM144" si="171">+IF(E139&gt;0,$D$130,0)</f>
        <v>0</v>
      </c>
      <c r="F144" s="94">
        <f t="shared" si="171"/>
        <v>0</v>
      </c>
      <c r="G144" s="94">
        <f t="shared" si="171"/>
        <v>10</v>
      </c>
      <c r="H144" s="94">
        <f t="shared" si="171"/>
        <v>10</v>
      </c>
      <c r="I144" s="94">
        <f t="shared" si="171"/>
        <v>10</v>
      </c>
      <c r="J144" s="94">
        <f t="shared" si="171"/>
        <v>10</v>
      </c>
      <c r="K144" s="94">
        <f t="shared" si="171"/>
        <v>10</v>
      </c>
      <c r="L144" s="94">
        <f t="shared" si="171"/>
        <v>10</v>
      </c>
      <c r="M144" s="94">
        <f t="shared" si="171"/>
        <v>10</v>
      </c>
      <c r="N144" s="94">
        <f t="shared" si="171"/>
        <v>10</v>
      </c>
      <c r="O144" s="94">
        <f t="shared" si="171"/>
        <v>10</v>
      </c>
      <c r="P144" s="94">
        <f t="shared" si="171"/>
        <v>10</v>
      </c>
      <c r="Q144" s="94">
        <f t="shared" si="171"/>
        <v>10</v>
      </c>
      <c r="R144" s="94">
        <f t="shared" si="171"/>
        <v>10</v>
      </c>
      <c r="S144" s="94">
        <f t="shared" si="171"/>
        <v>10</v>
      </c>
      <c r="T144" s="94">
        <f t="shared" si="171"/>
        <v>10</v>
      </c>
      <c r="U144" s="94">
        <f t="shared" si="171"/>
        <v>10</v>
      </c>
      <c r="V144" s="94">
        <f t="shared" si="171"/>
        <v>10</v>
      </c>
      <c r="W144" s="94">
        <f t="shared" si="171"/>
        <v>10</v>
      </c>
      <c r="X144" s="94">
        <f t="shared" si="171"/>
        <v>10</v>
      </c>
      <c r="Y144" s="94">
        <f t="shared" si="171"/>
        <v>10</v>
      </c>
      <c r="Z144" s="94">
        <f t="shared" si="171"/>
        <v>10</v>
      </c>
      <c r="AA144" s="94">
        <f t="shared" si="171"/>
        <v>10</v>
      </c>
      <c r="AB144" s="94">
        <f t="shared" si="171"/>
        <v>10</v>
      </c>
      <c r="AC144" s="94">
        <f t="shared" si="171"/>
        <v>10</v>
      </c>
      <c r="AD144" s="94">
        <f t="shared" si="171"/>
        <v>10</v>
      </c>
      <c r="AE144" s="94">
        <f t="shared" si="171"/>
        <v>10</v>
      </c>
      <c r="AF144" s="94">
        <f t="shared" si="171"/>
        <v>10</v>
      </c>
      <c r="AG144" s="94">
        <f t="shared" si="171"/>
        <v>10</v>
      </c>
      <c r="AH144" s="94">
        <f t="shared" si="171"/>
        <v>0</v>
      </c>
      <c r="AI144" s="94">
        <f t="shared" si="171"/>
        <v>0</v>
      </c>
      <c r="AJ144" s="94">
        <f t="shared" si="171"/>
        <v>0</v>
      </c>
      <c r="AK144" s="94">
        <f t="shared" si="171"/>
        <v>0</v>
      </c>
      <c r="AL144" s="94">
        <f t="shared" si="171"/>
        <v>0</v>
      </c>
      <c r="AM144" s="94">
        <f t="shared" si="171"/>
        <v>0</v>
      </c>
    </row>
    <row r="145" spans="1:39" x14ac:dyDescent="0.25">
      <c r="C145" t="s">
        <v>324</v>
      </c>
      <c r="D145" s="94">
        <f>+IF(D137=($D$133+$D$126),$D$128*$D$132,0)</f>
        <v>0</v>
      </c>
      <c r="E145" s="94">
        <f t="shared" ref="E145:AM145" si="172">+IF(E137=($D$133+$D$126),$D$128*$D$132,0)</f>
        <v>0</v>
      </c>
      <c r="F145" s="94">
        <f t="shared" si="172"/>
        <v>0</v>
      </c>
      <c r="G145" s="94">
        <f t="shared" si="172"/>
        <v>0</v>
      </c>
      <c r="H145" s="94">
        <f t="shared" si="172"/>
        <v>0</v>
      </c>
      <c r="I145" s="94">
        <f t="shared" si="172"/>
        <v>0</v>
      </c>
      <c r="J145" s="94">
        <f t="shared" si="172"/>
        <v>0</v>
      </c>
      <c r="K145" s="94">
        <f t="shared" si="172"/>
        <v>0</v>
      </c>
      <c r="L145" s="94">
        <f t="shared" si="172"/>
        <v>0</v>
      </c>
      <c r="M145" s="94">
        <f t="shared" si="172"/>
        <v>0</v>
      </c>
      <c r="N145" s="94">
        <f t="shared" si="172"/>
        <v>0</v>
      </c>
      <c r="O145" s="94">
        <f t="shared" si="172"/>
        <v>0</v>
      </c>
      <c r="P145" s="94">
        <f t="shared" si="172"/>
        <v>0</v>
      </c>
      <c r="Q145" s="94">
        <f t="shared" si="172"/>
        <v>0</v>
      </c>
      <c r="R145" s="94">
        <f t="shared" si="172"/>
        <v>0</v>
      </c>
      <c r="S145" s="94">
        <f t="shared" si="172"/>
        <v>0</v>
      </c>
      <c r="T145" s="94">
        <f t="shared" si="172"/>
        <v>0</v>
      </c>
      <c r="U145" s="94">
        <f t="shared" si="172"/>
        <v>0</v>
      </c>
      <c r="V145" s="94">
        <f t="shared" si="172"/>
        <v>0</v>
      </c>
      <c r="W145" s="94">
        <f t="shared" si="172"/>
        <v>0</v>
      </c>
      <c r="X145" s="94">
        <f t="shared" si="172"/>
        <v>0</v>
      </c>
      <c r="Y145" s="94">
        <f t="shared" si="172"/>
        <v>0</v>
      </c>
      <c r="Z145" s="94">
        <f t="shared" si="172"/>
        <v>0</v>
      </c>
      <c r="AA145" s="94">
        <f t="shared" si="172"/>
        <v>0</v>
      </c>
      <c r="AB145" s="94">
        <f t="shared" si="172"/>
        <v>0</v>
      </c>
      <c r="AC145" s="94">
        <f t="shared" si="172"/>
        <v>0</v>
      </c>
      <c r="AD145" s="94">
        <f t="shared" si="172"/>
        <v>2000</v>
      </c>
      <c r="AE145" s="94">
        <f t="shared" si="172"/>
        <v>0</v>
      </c>
      <c r="AF145" s="94">
        <f t="shared" si="172"/>
        <v>0</v>
      </c>
      <c r="AG145" s="94">
        <f t="shared" si="172"/>
        <v>0</v>
      </c>
      <c r="AH145" s="94">
        <f t="shared" si="172"/>
        <v>0</v>
      </c>
      <c r="AI145" s="94">
        <f t="shared" si="172"/>
        <v>0</v>
      </c>
      <c r="AJ145" s="94">
        <f t="shared" si="172"/>
        <v>0</v>
      </c>
      <c r="AK145" s="94">
        <f t="shared" si="172"/>
        <v>0</v>
      </c>
      <c r="AL145" s="94">
        <f t="shared" si="172"/>
        <v>0</v>
      </c>
      <c r="AM145" s="94">
        <f t="shared" si="172"/>
        <v>0</v>
      </c>
    </row>
    <row r="146" spans="1:39" x14ac:dyDescent="0.25">
      <c r="C146" t="s">
        <v>325</v>
      </c>
      <c r="D146" s="94">
        <f>+IF(D137=$D$126,($D$128*(1-($D$131+$D$132))),0)</f>
        <v>0</v>
      </c>
      <c r="E146" s="94">
        <f t="shared" ref="E146:J146" si="173">+IF(E137=$D$126,($D$128*(1-($D$131+$D$132))),IF(E137&lt;$D$126,0,($D$128*(1-($D$131+$D$132))-E141)*IF(D146&lt;1,0,1)))</f>
        <v>0</v>
      </c>
      <c r="F146" s="94">
        <f t="shared" si="173"/>
        <v>16000</v>
      </c>
      <c r="G146" s="94">
        <f t="shared" si="173"/>
        <v>15440.694811155852</v>
      </c>
      <c r="H146" s="94">
        <f t="shared" si="173"/>
        <v>14878.667176023544</v>
      </c>
      <c r="I146" s="94">
        <f t="shared" si="173"/>
        <v>14313.903842958112</v>
      </c>
      <c r="J146" s="94">
        <f t="shared" si="173"/>
        <v>13746.391495811531</v>
      </c>
      <c r="K146" s="94">
        <f t="shared" ref="K146:AM146" si="174">+IF(K137=$D$126,($D$128*(1-($D$131+$D$132))),IF(K137&lt;$D$126,0,($D$128*(1-($D$131+$D$132))-K141)*IF(J146&lt;1,0,1)))</f>
        <v>13176.116753618757</v>
      </c>
      <c r="L146" s="94">
        <f t="shared" si="174"/>
        <v>12603.066170282224</v>
      </c>
      <c r="M146" s="94">
        <f t="shared" si="174"/>
        <v>12027.226234254798</v>
      </c>
      <c r="N146" s="94">
        <f t="shared" si="174"/>
        <v>11448.583368221218</v>
      </c>
      <c r="O146" s="94">
        <f t="shared" si="174"/>
        <v>10867.123928777943</v>
      </c>
      <c r="P146" s="94">
        <f t="shared" si="174"/>
        <v>10282.83420611148</v>
      </c>
      <c r="Q146" s="94">
        <f t="shared" si="174"/>
        <v>9695.7004236751291</v>
      </c>
      <c r="R146" s="94">
        <f t="shared" si="174"/>
        <v>9105.7087378641481</v>
      </c>
      <c r="S146" s="94">
        <f t="shared" si="174"/>
        <v>8512.8452376893511</v>
      </c>
      <c r="T146" s="94">
        <f t="shared" si="174"/>
        <v>7917.0959444491054</v>
      </c>
      <c r="U146" s="94">
        <f t="shared" si="174"/>
        <v>7318.4468113997464</v>
      </c>
      <c r="V146" s="94">
        <f t="shared" si="174"/>
        <v>6716.8837234243711</v>
      </c>
      <c r="W146" s="94">
        <f t="shared" si="174"/>
        <v>6112.3924967000312</v>
      </c>
      <c r="X146" s="94">
        <f t="shared" si="174"/>
        <v>5504.9588783633044</v>
      </c>
      <c r="Y146" s="94">
        <f t="shared" si="174"/>
        <v>4894.5685461742341</v>
      </c>
      <c r="Z146" s="94">
        <f t="shared" si="174"/>
        <v>4281.207108178638</v>
      </c>
      <c r="AA146" s="94">
        <f t="shared" si="174"/>
        <v>3664.8601023687661</v>
      </c>
      <c r="AB146" s="94">
        <f t="shared" si="174"/>
        <v>3045.5129963423169</v>
      </c>
      <c r="AC146" s="94">
        <f t="shared" si="174"/>
        <v>2423.1511869597853</v>
      </c>
      <c r="AD146" s="94">
        <f t="shared" si="174"/>
        <v>1797.7600000001457</v>
      </c>
      <c r="AE146" s="94">
        <f t="shared" si="174"/>
        <v>1169.3246898148609</v>
      </c>
      <c r="AF146" s="94">
        <f t="shared" si="174"/>
        <v>537.83043898020151</v>
      </c>
      <c r="AG146" s="94">
        <f t="shared" si="174"/>
        <v>-96.737642052119554</v>
      </c>
      <c r="AH146" s="94">
        <f t="shared" si="174"/>
        <v>0</v>
      </c>
      <c r="AI146" s="94">
        <f t="shared" si="174"/>
        <v>0</v>
      </c>
      <c r="AJ146" s="94">
        <f t="shared" si="174"/>
        <v>0</v>
      </c>
      <c r="AK146" s="94">
        <f t="shared" si="174"/>
        <v>0</v>
      </c>
      <c r="AL146" s="94">
        <f t="shared" si="174"/>
        <v>0</v>
      </c>
      <c r="AM146" s="94">
        <f t="shared" si="174"/>
        <v>0</v>
      </c>
    </row>
    <row r="148" spans="1:39" x14ac:dyDescent="0.25">
      <c r="D148" s="31">
        <f t="shared" ref="D148:AM148" si="175">+D138</f>
        <v>43861</v>
      </c>
      <c r="E148" s="31">
        <f t="shared" si="175"/>
        <v>43890</v>
      </c>
      <c r="F148" s="31">
        <f t="shared" si="175"/>
        <v>43921</v>
      </c>
      <c r="G148" s="31">
        <f t="shared" si="175"/>
        <v>43951</v>
      </c>
      <c r="H148" s="31">
        <f t="shared" si="175"/>
        <v>43982</v>
      </c>
      <c r="I148" s="31">
        <f t="shared" si="175"/>
        <v>44012</v>
      </c>
      <c r="J148" s="31">
        <f t="shared" si="175"/>
        <v>44043</v>
      </c>
      <c r="K148" s="31">
        <f t="shared" si="175"/>
        <v>44074</v>
      </c>
      <c r="L148" s="31">
        <f t="shared" si="175"/>
        <v>44104</v>
      </c>
      <c r="M148" s="31">
        <f t="shared" si="175"/>
        <v>44135</v>
      </c>
      <c r="N148" s="31">
        <f t="shared" si="175"/>
        <v>44165</v>
      </c>
      <c r="O148" s="31">
        <f t="shared" si="175"/>
        <v>44196</v>
      </c>
      <c r="P148" s="31">
        <f t="shared" si="175"/>
        <v>44227</v>
      </c>
      <c r="Q148" s="31">
        <f t="shared" si="175"/>
        <v>44255</v>
      </c>
      <c r="R148" s="31">
        <f t="shared" si="175"/>
        <v>44286</v>
      </c>
      <c r="S148" s="31">
        <f t="shared" si="175"/>
        <v>44316</v>
      </c>
      <c r="T148" s="31">
        <f t="shared" si="175"/>
        <v>44347</v>
      </c>
      <c r="U148" s="31">
        <f t="shared" si="175"/>
        <v>44377</v>
      </c>
      <c r="V148" s="31">
        <f t="shared" si="175"/>
        <v>44408</v>
      </c>
      <c r="W148" s="31">
        <f t="shared" si="175"/>
        <v>44439</v>
      </c>
      <c r="X148" s="31">
        <f t="shared" si="175"/>
        <v>44469</v>
      </c>
      <c r="Y148" s="31">
        <f t="shared" si="175"/>
        <v>44500</v>
      </c>
      <c r="Z148" s="31">
        <f t="shared" si="175"/>
        <v>44530</v>
      </c>
      <c r="AA148" s="31">
        <f t="shared" si="175"/>
        <v>44561</v>
      </c>
      <c r="AB148" s="31">
        <f t="shared" si="175"/>
        <v>44592</v>
      </c>
      <c r="AC148" s="31">
        <f t="shared" si="175"/>
        <v>44620</v>
      </c>
      <c r="AD148" s="31">
        <f t="shared" si="175"/>
        <v>44651</v>
      </c>
      <c r="AE148" s="31">
        <f t="shared" si="175"/>
        <v>44681</v>
      </c>
      <c r="AF148" s="31">
        <f t="shared" si="175"/>
        <v>44712</v>
      </c>
      <c r="AG148" s="31">
        <f t="shared" si="175"/>
        <v>44742</v>
      </c>
      <c r="AH148" s="31">
        <f t="shared" si="175"/>
        <v>44773</v>
      </c>
      <c r="AI148" s="31">
        <f t="shared" si="175"/>
        <v>44804</v>
      </c>
      <c r="AJ148" s="31">
        <f t="shared" si="175"/>
        <v>44834</v>
      </c>
      <c r="AK148" s="31">
        <f t="shared" si="175"/>
        <v>44865</v>
      </c>
      <c r="AL148" s="31">
        <f t="shared" si="175"/>
        <v>44895</v>
      </c>
      <c r="AM148" s="31">
        <f t="shared" si="175"/>
        <v>44926</v>
      </c>
    </row>
    <row r="149" spans="1:39" x14ac:dyDescent="0.25">
      <c r="A149" s="185" t="s">
        <v>88</v>
      </c>
      <c r="B149" s="185"/>
      <c r="C149" s="27" t="s">
        <v>326</v>
      </c>
      <c r="D149" s="72">
        <f>IF(D137=$D$126,$D$128,0)</f>
        <v>0</v>
      </c>
      <c r="E149" s="72">
        <f t="shared" ref="E149:AM149" si="176">IF(E137=$D$126,$D$128,0)</f>
        <v>0</v>
      </c>
      <c r="F149" s="72">
        <f t="shared" si="176"/>
        <v>20000</v>
      </c>
      <c r="G149" s="72">
        <f t="shared" si="176"/>
        <v>0</v>
      </c>
      <c r="H149" s="72">
        <f t="shared" si="176"/>
        <v>0</v>
      </c>
      <c r="I149" s="72">
        <f t="shared" si="176"/>
        <v>0</v>
      </c>
      <c r="J149" s="72">
        <f t="shared" si="176"/>
        <v>0</v>
      </c>
      <c r="K149" s="72">
        <f t="shared" si="176"/>
        <v>0</v>
      </c>
      <c r="L149" s="72">
        <f t="shared" si="176"/>
        <v>0</v>
      </c>
      <c r="M149" s="72">
        <f t="shared" si="176"/>
        <v>0</v>
      </c>
      <c r="N149" s="72">
        <f t="shared" si="176"/>
        <v>0</v>
      </c>
      <c r="O149" s="72">
        <f t="shared" si="176"/>
        <v>0</v>
      </c>
      <c r="P149" s="72">
        <f t="shared" si="176"/>
        <v>0</v>
      </c>
      <c r="Q149" s="72">
        <f t="shared" si="176"/>
        <v>0</v>
      </c>
      <c r="R149" s="72">
        <f t="shared" si="176"/>
        <v>0</v>
      </c>
      <c r="S149" s="72">
        <f t="shared" si="176"/>
        <v>0</v>
      </c>
      <c r="T149" s="72">
        <f t="shared" si="176"/>
        <v>0</v>
      </c>
      <c r="U149" s="72">
        <f t="shared" si="176"/>
        <v>0</v>
      </c>
      <c r="V149" s="72">
        <f t="shared" si="176"/>
        <v>0</v>
      </c>
      <c r="W149" s="72">
        <f t="shared" si="176"/>
        <v>0</v>
      </c>
      <c r="X149" s="72">
        <f t="shared" si="176"/>
        <v>0</v>
      </c>
      <c r="Y149" s="72">
        <f t="shared" si="176"/>
        <v>0</v>
      </c>
      <c r="Z149" s="72">
        <f t="shared" si="176"/>
        <v>0</v>
      </c>
      <c r="AA149" s="72">
        <f t="shared" si="176"/>
        <v>0</v>
      </c>
      <c r="AB149" s="72">
        <f t="shared" si="176"/>
        <v>0</v>
      </c>
      <c r="AC149" s="72">
        <f t="shared" si="176"/>
        <v>0</v>
      </c>
      <c r="AD149" s="72">
        <f t="shared" si="176"/>
        <v>0</v>
      </c>
      <c r="AE149" s="72">
        <f t="shared" si="176"/>
        <v>0</v>
      </c>
      <c r="AF149" s="72">
        <f t="shared" si="176"/>
        <v>0</v>
      </c>
      <c r="AG149" s="72">
        <f t="shared" si="176"/>
        <v>0</v>
      </c>
      <c r="AH149" s="72">
        <f t="shared" si="176"/>
        <v>0</v>
      </c>
      <c r="AI149" s="72">
        <f t="shared" si="176"/>
        <v>0</v>
      </c>
      <c r="AJ149" s="72">
        <f t="shared" si="176"/>
        <v>0</v>
      </c>
      <c r="AK149" s="72">
        <f t="shared" si="176"/>
        <v>0</v>
      </c>
      <c r="AL149" s="72">
        <f t="shared" si="176"/>
        <v>0</v>
      </c>
      <c r="AM149" s="72">
        <f t="shared" si="176"/>
        <v>0</v>
      </c>
    </row>
    <row r="150" spans="1:39" x14ac:dyDescent="0.25">
      <c r="A150" s="185"/>
      <c r="B150" s="185"/>
      <c r="C150" s="27" t="s">
        <v>327</v>
      </c>
      <c r="D150" s="72">
        <f>+IF(D137=$D$126,$D$128-D143,-D140-D145)</f>
        <v>0</v>
      </c>
      <c r="E150" s="72">
        <f t="shared" ref="E150:AM150" si="177">+IF(E137=$D$126,$D$128-E143,-E140-E145)</f>
        <v>0</v>
      </c>
      <c r="F150" s="72">
        <f t="shared" si="177"/>
        <v>18000</v>
      </c>
      <c r="G150" s="72">
        <f t="shared" si="177"/>
        <v>-559.30518884414869</v>
      </c>
      <c r="H150" s="72">
        <f t="shared" si="177"/>
        <v>-562.02763513230639</v>
      </c>
      <c r="I150" s="72">
        <f t="shared" si="177"/>
        <v>-564.76333306543302</v>
      </c>
      <c r="J150" s="72">
        <f t="shared" si="177"/>
        <v>-567.51234714658074</v>
      </c>
      <c r="K150" s="72">
        <f t="shared" si="177"/>
        <v>-570.27474219277326</v>
      </c>
      <c r="L150" s="72">
        <f t="shared" si="177"/>
        <v>-573.05058333653449</v>
      </c>
      <c r="M150" s="72">
        <f t="shared" si="177"/>
        <v>-575.83993602742441</v>
      </c>
      <c r="N150" s="72">
        <f t="shared" si="177"/>
        <v>-578.64286603358187</v>
      </c>
      <c r="O150" s="72">
        <f t="shared" si="177"/>
        <v>-581.4594394432753</v>
      </c>
      <c r="P150" s="72">
        <f t="shared" si="177"/>
        <v>-584.28972266646144</v>
      </c>
      <c r="Q150" s="72">
        <f t="shared" si="177"/>
        <v>-587.13378243635077</v>
      </c>
      <c r="R150" s="72">
        <f t="shared" si="177"/>
        <v>-589.99168581098081</v>
      </c>
      <c r="S150" s="72">
        <f t="shared" si="177"/>
        <v>-592.86350017479776</v>
      </c>
      <c r="T150" s="72">
        <f t="shared" si="177"/>
        <v>-595.74929324024481</v>
      </c>
      <c r="U150" s="72">
        <f t="shared" si="177"/>
        <v>-598.64913304935908</v>
      </c>
      <c r="V150" s="72">
        <f t="shared" si="177"/>
        <v>-601.56308797537565</v>
      </c>
      <c r="W150" s="72">
        <f t="shared" si="177"/>
        <v>-604.49122672433975</v>
      </c>
      <c r="X150" s="72">
        <f t="shared" si="177"/>
        <v>-607.43361833672668</v>
      </c>
      <c r="Y150" s="72">
        <f t="shared" si="177"/>
        <v>-610.39033218907002</v>
      </c>
      <c r="Z150" s="72">
        <f t="shared" si="177"/>
        <v>-613.36143799559682</v>
      </c>
      <c r="AA150" s="72">
        <f t="shared" si="177"/>
        <v>-616.34700580987192</v>
      </c>
      <c r="AB150" s="72">
        <f t="shared" si="177"/>
        <v>-619.3471060264493</v>
      </c>
      <c r="AC150" s="72">
        <f t="shared" si="177"/>
        <v>-622.36180938253187</v>
      </c>
      <c r="AD150" s="72">
        <f t="shared" si="177"/>
        <v>-2625.3911869596395</v>
      </c>
      <c r="AE150" s="72">
        <f t="shared" si="177"/>
        <v>-628.43531018528574</v>
      </c>
      <c r="AF150" s="72">
        <f t="shared" si="177"/>
        <v>-631.49425083465962</v>
      </c>
      <c r="AG150" s="72">
        <f t="shared" si="177"/>
        <v>-634.56808103232072</v>
      </c>
      <c r="AH150" s="72">
        <f t="shared" si="177"/>
        <v>0</v>
      </c>
      <c r="AI150" s="72">
        <f t="shared" si="177"/>
        <v>0</v>
      </c>
      <c r="AJ150" s="72">
        <f t="shared" si="177"/>
        <v>0</v>
      </c>
      <c r="AK150" s="72">
        <f t="shared" si="177"/>
        <v>0</v>
      </c>
      <c r="AL150" s="72">
        <f t="shared" si="177"/>
        <v>0</v>
      </c>
      <c r="AM150" s="72">
        <f t="shared" si="177"/>
        <v>0</v>
      </c>
    </row>
    <row r="151" spans="1:39" x14ac:dyDescent="0.25">
      <c r="A151" s="185"/>
      <c r="B151" s="185"/>
      <c r="C151" s="27" t="s">
        <v>328</v>
      </c>
      <c r="D151" s="94">
        <f>+$D$129*(D140+D144)</f>
        <v>0</v>
      </c>
      <c r="E151" s="94">
        <f t="shared" ref="E151:AM151" si="178">+$D$129*(E140+E144)</f>
        <v>0</v>
      </c>
      <c r="F151" s="94">
        <f t="shared" si="178"/>
        <v>0</v>
      </c>
      <c r="G151" s="94">
        <f t="shared" si="178"/>
        <v>125.24714154571271</v>
      </c>
      <c r="H151" s="94">
        <f t="shared" si="178"/>
        <v>125.8460797291074</v>
      </c>
      <c r="I151" s="94">
        <f t="shared" si="178"/>
        <v>126.44793327439527</v>
      </c>
      <c r="J151" s="94">
        <f t="shared" si="178"/>
        <v>127.05271637224776</v>
      </c>
      <c r="K151" s="94">
        <f t="shared" si="178"/>
        <v>127.66044328241011</v>
      </c>
      <c r="L151" s="94">
        <f t="shared" si="178"/>
        <v>128.2711283340376</v>
      </c>
      <c r="M151" s="94">
        <f t="shared" si="178"/>
        <v>128.88478592603337</v>
      </c>
      <c r="N151" s="94">
        <f t="shared" si="178"/>
        <v>129.50143052738801</v>
      </c>
      <c r="O151" s="94">
        <f t="shared" si="178"/>
        <v>130.12107667752056</v>
      </c>
      <c r="P151" s="94">
        <f t="shared" si="178"/>
        <v>130.74373898662151</v>
      </c>
      <c r="Q151" s="94">
        <f t="shared" si="178"/>
        <v>131.36943213599716</v>
      </c>
      <c r="R151" s="94">
        <f t="shared" si="178"/>
        <v>131.99817087841578</v>
      </c>
      <c r="S151" s="94">
        <f t="shared" si="178"/>
        <v>132.6299700384555</v>
      </c>
      <c r="T151" s="94">
        <f t="shared" si="178"/>
        <v>133.26484451285387</v>
      </c>
      <c r="U151" s="94">
        <f t="shared" si="178"/>
        <v>133.902809270859</v>
      </c>
      <c r="V151" s="94">
        <f t="shared" si="178"/>
        <v>134.54387935458266</v>
      </c>
      <c r="W151" s="94">
        <f t="shared" si="178"/>
        <v>135.18806987935474</v>
      </c>
      <c r="X151" s="94">
        <f t="shared" si="178"/>
        <v>135.83539603407988</v>
      </c>
      <c r="Y151" s="94">
        <f t="shared" si="178"/>
        <v>136.4858730815954</v>
      </c>
      <c r="Z151" s="94">
        <f t="shared" si="178"/>
        <v>137.13951635903129</v>
      </c>
      <c r="AA151" s="94">
        <f t="shared" si="178"/>
        <v>137.79634127817181</v>
      </c>
      <c r="AB151" s="94">
        <f t="shared" si="178"/>
        <v>138.45636332581884</v>
      </c>
      <c r="AC151" s="94">
        <f t="shared" si="178"/>
        <v>139.119598064157</v>
      </c>
      <c r="AD151" s="94">
        <f t="shared" si="178"/>
        <v>139.78606113112076</v>
      </c>
      <c r="AE151" s="94">
        <f t="shared" si="178"/>
        <v>140.45576824076286</v>
      </c>
      <c r="AF151" s="94">
        <f t="shared" si="178"/>
        <v>141.12873518362511</v>
      </c>
      <c r="AG151" s="94">
        <f t="shared" si="178"/>
        <v>141.80497782711055</v>
      </c>
      <c r="AH151" s="94">
        <f t="shared" si="178"/>
        <v>0</v>
      </c>
      <c r="AI151" s="94">
        <f t="shared" si="178"/>
        <v>0</v>
      </c>
      <c r="AJ151" s="94">
        <f t="shared" si="178"/>
        <v>0</v>
      </c>
      <c r="AK151" s="94">
        <f t="shared" si="178"/>
        <v>0</v>
      </c>
      <c r="AL151" s="94">
        <f t="shared" si="178"/>
        <v>0</v>
      </c>
      <c r="AM151" s="94">
        <f t="shared" si="178"/>
        <v>0</v>
      </c>
    </row>
    <row r="153" spans="1:39" x14ac:dyDescent="0.25">
      <c r="A153" s="185" t="s">
        <v>337</v>
      </c>
      <c r="B153" s="185"/>
      <c r="C153" s="27" t="s">
        <v>330</v>
      </c>
      <c r="D153" s="72">
        <f>+D140</f>
        <v>0</v>
      </c>
      <c r="E153" s="72">
        <f t="shared" ref="E153:AM153" si="179">+E140</f>
        <v>0</v>
      </c>
      <c r="F153" s="72">
        <f t="shared" si="179"/>
        <v>0</v>
      </c>
      <c r="G153" s="72">
        <f t="shared" si="179"/>
        <v>559.30518884414869</v>
      </c>
      <c r="H153" s="72">
        <f t="shared" si="179"/>
        <v>562.02763513230639</v>
      </c>
      <c r="I153" s="72">
        <f t="shared" si="179"/>
        <v>564.76333306543302</v>
      </c>
      <c r="J153" s="72">
        <f t="shared" si="179"/>
        <v>567.51234714658074</v>
      </c>
      <c r="K153" s="72">
        <f t="shared" si="179"/>
        <v>570.27474219277326</v>
      </c>
      <c r="L153" s="72">
        <f t="shared" si="179"/>
        <v>573.05058333653449</v>
      </c>
      <c r="M153" s="72">
        <f t="shared" si="179"/>
        <v>575.83993602742441</v>
      </c>
      <c r="N153" s="72">
        <f t="shared" si="179"/>
        <v>578.64286603358187</v>
      </c>
      <c r="O153" s="72">
        <f t="shared" si="179"/>
        <v>581.4594394432753</v>
      </c>
      <c r="P153" s="72">
        <f t="shared" si="179"/>
        <v>584.28972266646144</v>
      </c>
      <c r="Q153" s="72">
        <f t="shared" si="179"/>
        <v>587.13378243635077</v>
      </c>
      <c r="R153" s="72">
        <f t="shared" si="179"/>
        <v>589.99168581098081</v>
      </c>
      <c r="S153" s="72">
        <f t="shared" si="179"/>
        <v>592.86350017479776</v>
      </c>
      <c r="T153" s="72">
        <f t="shared" si="179"/>
        <v>595.74929324024481</v>
      </c>
      <c r="U153" s="72">
        <f t="shared" si="179"/>
        <v>598.64913304935908</v>
      </c>
      <c r="V153" s="72">
        <f t="shared" si="179"/>
        <v>601.56308797537565</v>
      </c>
      <c r="W153" s="72">
        <f t="shared" si="179"/>
        <v>604.49122672433975</v>
      </c>
      <c r="X153" s="72">
        <f t="shared" si="179"/>
        <v>607.43361833672668</v>
      </c>
      <c r="Y153" s="72">
        <f t="shared" si="179"/>
        <v>610.39033218907002</v>
      </c>
      <c r="Z153" s="72">
        <f t="shared" si="179"/>
        <v>613.36143799559682</v>
      </c>
      <c r="AA153" s="72">
        <f t="shared" si="179"/>
        <v>616.34700580987192</v>
      </c>
      <c r="AB153" s="72">
        <f t="shared" si="179"/>
        <v>619.3471060264493</v>
      </c>
      <c r="AC153" s="72">
        <f t="shared" si="179"/>
        <v>622.36180938253187</v>
      </c>
      <c r="AD153" s="72">
        <f t="shared" si="179"/>
        <v>625.39118695963975</v>
      </c>
      <c r="AE153" s="72">
        <f t="shared" si="179"/>
        <v>628.43531018528574</v>
      </c>
      <c r="AF153" s="72">
        <f t="shared" si="179"/>
        <v>631.49425083465962</v>
      </c>
      <c r="AG153" s="72">
        <f t="shared" si="179"/>
        <v>634.56808103232072</v>
      </c>
      <c r="AH153" s="72">
        <f t="shared" si="179"/>
        <v>0</v>
      </c>
      <c r="AI153" s="72">
        <f t="shared" si="179"/>
        <v>0</v>
      </c>
      <c r="AJ153" s="72">
        <f t="shared" si="179"/>
        <v>0</v>
      </c>
      <c r="AK153" s="72">
        <f t="shared" si="179"/>
        <v>0</v>
      </c>
      <c r="AL153" s="72">
        <f t="shared" si="179"/>
        <v>0</v>
      </c>
      <c r="AM153" s="72">
        <f t="shared" si="179"/>
        <v>0</v>
      </c>
    </row>
    <row r="154" spans="1:39" x14ac:dyDescent="0.25">
      <c r="A154" s="185"/>
      <c r="B154" s="185"/>
      <c r="C154" s="27" t="s">
        <v>331</v>
      </c>
      <c r="D154" s="72">
        <f>+D142</f>
        <v>0</v>
      </c>
      <c r="E154" s="72">
        <f t="shared" ref="E154:AM154" si="180">+E142</f>
        <v>0</v>
      </c>
      <c r="F154" s="72">
        <f t="shared" si="180"/>
        <v>0</v>
      </c>
      <c r="G154" s="72">
        <f t="shared" si="180"/>
        <v>77.880809045488775</v>
      </c>
      <c r="H154" s="72">
        <f t="shared" si="180"/>
        <v>75.158362757331147</v>
      </c>
      <c r="I154" s="72">
        <f t="shared" si="180"/>
        <v>72.42266482420446</v>
      </c>
      <c r="J154" s="72">
        <f t="shared" si="180"/>
        <v>69.673650743056797</v>
      </c>
      <c r="K154" s="72">
        <f t="shared" si="180"/>
        <v>66.911255696864288</v>
      </c>
      <c r="L154" s="72">
        <f t="shared" si="180"/>
        <v>64.13541455310299</v>
      </c>
      <c r="M154" s="72">
        <f t="shared" si="180"/>
        <v>61.346061862213084</v>
      </c>
      <c r="N154" s="72">
        <f t="shared" si="180"/>
        <v>58.543131856055687</v>
      </c>
      <c r="O154" s="72">
        <f t="shared" si="180"/>
        <v>55.726558446362212</v>
      </c>
      <c r="P154" s="72">
        <f t="shared" si="180"/>
        <v>52.896275223176048</v>
      </c>
      <c r="Q154" s="72">
        <f t="shared" si="180"/>
        <v>50.05221545328677</v>
      </c>
      <c r="R154" s="72">
        <f t="shared" si="180"/>
        <v>47.194312078656708</v>
      </c>
      <c r="S154" s="72">
        <f t="shared" si="180"/>
        <v>44.32249771483977</v>
      </c>
      <c r="T154" s="72">
        <f t="shared" si="180"/>
        <v>41.436704649392681</v>
      </c>
      <c r="U154" s="72">
        <f t="shared" si="180"/>
        <v>38.536864840278398</v>
      </c>
      <c r="V154" s="72">
        <f t="shared" si="180"/>
        <v>35.622909914261868</v>
      </c>
      <c r="W154" s="72">
        <f t="shared" si="180"/>
        <v>32.694771165297816</v>
      </c>
      <c r="X154" s="72">
        <f t="shared" si="180"/>
        <v>29.752379552910845</v>
      </c>
      <c r="Y154" s="72">
        <f t="shared" si="180"/>
        <v>26.795665700567536</v>
      </c>
      <c r="Z154" s="72">
        <f t="shared" si="180"/>
        <v>23.824559894040696</v>
      </c>
      <c r="AA154" s="72">
        <f t="shared" si="180"/>
        <v>20.838992079765607</v>
      </c>
      <c r="AB154" s="72">
        <f t="shared" si="180"/>
        <v>17.83889186318827</v>
      </c>
      <c r="AC154" s="72">
        <f t="shared" si="180"/>
        <v>14.824188507105646</v>
      </c>
      <c r="AD154" s="72">
        <f t="shared" si="180"/>
        <v>11.794810929997782</v>
      </c>
      <c r="AE154" s="72">
        <f t="shared" si="180"/>
        <v>8.7506877043518276</v>
      </c>
      <c r="AF154" s="72">
        <f t="shared" si="180"/>
        <v>5.6917470549779106</v>
      </c>
      <c r="AG154" s="72">
        <f t="shared" si="180"/>
        <v>2.6179168573167799</v>
      </c>
      <c r="AH154" s="72">
        <f t="shared" si="180"/>
        <v>0</v>
      </c>
      <c r="AI154" s="72">
        <f t="shared" si="180"/>
        <v>0</v>
      </c>
      <c r="AJ154" s="72">
        <f t="shared" si="180"/>
        <v>0</v>
      </c>
      <c r="AK154" s="72">
        <f t="shared" si="180"/>
        <v>0</v>
      </c>
      <c r="AL154" s="72">
        <f t="shared" si="180"/>
        <v>0</v>
      </c>
      <c r="AM154" s="72">
        <f t="shared" si="180"/>
        <v>0</v>
      </c>
    </row>
    <row r="155" spans="1:39" x14ac:dyDescent="0.25">
      <c r="A155" s="185"/>
      <c r="B155" s="185"/>
      <c r="C155" s="27" t="s">
        <v>332</v>
      </c>
      <c r="D155" s="72">
        <f>+D143</f>
        <v>0</v>
      </c>
      <c r="E155" s="72">
        <f t="shared" ref="E155:AM155" si="181">+E143</f>
        <v>0</v>
      </c>
      <c r="F155" s="72">
        <f t="shared" si="181"/>
        <v>2000</v>
      </c>
      <c r="G155" s="72">
        <f t="shared" si="181"/>
        <v>0</v>
      </c>
      <c r="H155" s="72">
        <f t="shared" si="181"/>
        <v>0</v>
      </c>
      <c r="I155" s="72">
        <f t="shared" si="181"/>
        <v>0</v>
      </c>
      <c r="J155" s="72">
        <f t="shared" si="181"/>
        <v>0</v>
      </c>
      <c r="K155" s="72">
        <f t="shared" si="181"/>
        <v>0</v>
      </c>
      <c r="L155" s="72">
        <f t="shared" si="181"/>
        <v>0</v>
      </c>
      <c r="M155" s="72">
        <f t="shared" si="181"/>
        <v>0</v>
      </c>
      <c r="N155" s="72">
        <f t="shared" si="181"/>
        <v>0</v>
      </c>
      <c r="O155" s="72">
        <f t="shared" si="181"/>
        <v>0</v>
      </c>
      <c r="P155" s="72">
        <f t="shared" si="181"/>
        <v>0</v>
      </c>
      <c r="Q155" s="72">
        <f t="shared" si="181"/>
        <v>0</v>
      </c>
      <c r="R155" s="72">
        <f t="shared" si="181"/>
        <v>0</v>
      </c>
      <c r="S155" s="72">
        <f t="shared" si="181"/>
        <v>0</v>
      </c>
      <c r="T155" s="72">
        <f t="shared" si="181"/>
        <v>0</v>
      </c>
      <c r="U155" s="72">
        <f t="shared" si="181"/>
        <v>0</v>
      </c>
      <c r="V155" s="72">
        <f t="shared" si="181"/>
        <v>0</v>
      </c>
      <c r="W155" s="72">
        <f t="shared" si="181"/>
        <v>0</v>
      </c>
      <c r="X155" s="72">
        <f t="shared" si="181"/>
        <v>0</v>
      </c>
      <c r="Y155" s="72">
        <f t="shared" si="181"/>
        <v>0</v>
      </c>
      <c r="Z155" s="72">
        <f t="shared" si="181"/>
        <v>0</v>
      </c>
      <c r="AA155" s="72">
        <f t="shared" si="181"/>
        <v>0</v>
      </c>
      <c r="AB155" s="72">
        <f t="shared" si="181"/>
        <v>0</v>
      </c>
      <c r="AC155" s="72">
        <f t="shared" si="181"/>
        <v>0</v>
      </c>
      <c r="AD155" s="72">
        <f t="shared" si="181"/>
        <v>0</v>
      </c>
      <c r="AE155" s="72">
        <f t="shared" si="181"/>
        <v>0</v>
      </c>
      <c r="AF155" s="72">
        <f t="shared" si="181"/>
        <v>0</v>
      </c>
      <c r="AG155" s="72">
        <f t="shared" si="181"/>
        <v>0</v>
      </c>
      <c r="AH155" s="72">
        <f t="shared" si="181"/>
        <v>0</v>
      </c>
      <c r="AI155" s="72">
        <f t="shared" si="181"/>
        <v>0</v>
      </c>
      <c r="AJ155" s="72">
        <f t="shared" si="181"/>
        <v>0</v>
      </c>
      <c r="AK155" s="72">
        <f t="shared" si="181"/>
        <v>0</v>
      </c>
      <c r="AL155" s="72">
        <f t="shared" si="181"/>
        <v>0</v>
      </c>
      <c r="AM155" s="72">
        <f t="shared" si="181"/>
        <v>0</v>
      </c>
    </row>
    <row r="156" spans="1:39" x14ac:dyDescent="0.25">
      <c r="A156" s="185"/>
      <c r="B156" s="185"/>
      <c r="C156" s="27" t="s">
        <v>334</v>
      </c>
      <c r="D156" s="72">
        <f>+D145</f>
        <v>0</v>
      </c>
      <c r="E156" s="72">
        <f t="shared" ref="E156:AM156" si="182">+E145</f>
        <v>0</v>
      </c>
      <c r="F156" s="72">
        <f t="shared" si="182"/>
        <v>0</v>
      </c>
      <c r="G156" s="72">
        <f t="shared" si="182"/>
        <v>0</v>
      </c>
      <c r="H156" s="72">
        <f t="shared" si="182"/>
        <v>0</v>
      </c>
      <c r="I156" s="72">
        <f t="shared" si="182"/>
        <v>0</v>
      </c>
      <c r="J156" s="72">
        <f t="shared" si="182"/>
        <v>0</v>
      </c>
      <c r="K156" s="72">
        <f t="shared" si="182"/>
        <v>0</v>
      </c>
      <c r="L156" s="72">
        <f t="shared" si="182"/>
        <v>0</v>
      </c>
      <c r="M156" s="72">
        <f t="shared" si="182"/>
        <v>0</v>
      </c>
      <c r="N156" s="72">
        <f t="shared" si="182"/>
        <v>0</v>
      </c>
      <c r="O156" s="72">
        <f t="shared" si="182"/>
        <v>0</v>
      </c>
      <c r="P156" s="72">
        <f t="shared" si="182"/>
        <v>0</v>
      </c>
      <c r="Q156" s="72">
        <f t="shared" si="182"/>
        <v>0</v>
      </c>
      <c r="R156" s="72">
        <f t="shared" si="182"/>
        <v>0</v>
      </c>
      <c r="S156" s="72">
        <f t="shared" si="182"/>
        <v>0</v>
      </c>
      <c r="T156" s="72">
        <f t="shared" si="182"/>
        <v>0</v>
      </c>
      <c r="U156" s="72">
        <f t="shared" si="182"/>
        <v>0</v>
      </c>
      <c r="V156" s="72">
        <f t="shared" si="182"/>
        <v>0</v>
      </c>
      <c r="W156" s="72">
        <f t="shared" si="182"/>
        <v>0</v>
      </c>
      <c r="X156" s="72">
        <f t="shared" si="182"/>
        <v>0</v>
      </c>
      <c r="Y156" s="72">
        <f t="shared" si="182"/>
        <v>0</v>
      </c>
      <c r="Z156" s="72">
        <f t="shared" si="182"/>
        <v>0</v>
      </c>
      <c r="AA156" s="72">
        <f t="shared" si="182"/>
        <v>0</v>
      </c>
      <c r="AB156" s="72">
        <f t="shared" si="182"/>
        <v>0</v>
      </c>
      <c r="AC156" s="72">
        <f t="shared" si="182"/>
        <v>0</v>
      </c>
      <c r="AD156" s="72">
        <f t="shared" si="182"/>
        <v>2000</v>
      </c>
      <c r="AE156" s="72">
        <f t="shared" si="182"/>
        <v>0</v>
      </c>
      <c r="AF156" s="72">
        <f t="shared" si="182"/>
        <v>0</v>
      </c>
      <c r="AG156" s="72">
        <f t="shared" si="182"/>
        <v>0</v>
      </c>
      <c r="AH156" s="72">
        <f t="shared" si="182"/>
        <v>0</v>
      </c>
      <c r="AI156" s="72">
        <f t="shared" si="182"/>
        <v>0</v>
      </c>
      <c r="AJ156" s="72">
        <f t="shared" si="182"/>
        <v>0</v>
      </c>
      <c r="AK156" s="72">
        <f t="shared" si="182"/>
        <v>0</v>
      </c>
      <c r="AL156" s="72">
        <f t="shared" si="182"/>
        <v>0</v>
      </c>
      <c r="AM156" s="72">
        <f t="shared" si="182"/>
        <v>0</v>
      </c>
    </row>
    <row r="157" spans="1:39" x14ac:dyDescent="0.25">
      <c r="A157" s="185"/>
      <c r="B157" s="185"/>
      <c r="C157" s="27" t="s">
        <v>335</v>
      </c>
      <c r="D157" s="72">
        <f>+D144</f>
        <v>0</v>
      </c>
      <c r="E157" s="72">
        <f t="shared" ref="E157:AM157" si="183">+E144</f>
        <v>0</v>
      </c>
      <c r="F157" s="72">
        <f t="shared" si="183"/>
        <v>0</v>
      </c>
      <c r="G157" s="72">
        <f t="shared" si="183"/>
        <v>10</v>
      </c>
      <c r="H157" s="72">
        <f t="shared" si="183"/>
        <v>10</v>
      </c>
      <c r="I157" s="72">
        <f t="shared" si="183"/>
        <v>10</v>
      </c>
      <c r="J157" s="72">
        <f t="shared" si="183"/>
        <v>10</v>
      </c>
      <c r="K157" s="72">
        <f t="shared" si="183"/>
        <v>10</v>
      </c>
      <c r="L157" s="72">
        <f t="shared" si="183"/>
        <v>10</v>
      </c>
      <c r="M157" s="72">
        <f t="shared" si="183"/>
        <v>10</v>
      </c>
      <c r="N157" s="72">
        <f t="shared" si="183"/>
        <v>10</v>
      </c>
      <c r="O157" s="72">
        <f t="shared" si="183"/>
        <v>10</v>
      </c>
      <c r="P157" s="72">
        <f t="shared" si="183"/>
        <v>10</v>
      </c>
      <c r="Q157" s="72">
        <f t="shared" si="183"/>
        <v>10</v>
      </c>
      <c r="R157" s="72">
        <f t="shared" si="183"/>
        <v>10</v>
      </c>
      <c r="S157" s="72">
        <f t="shared" si="183"/>
        <v>10</v>
      </c>
      <c r="T157" s="72">
        <f t="shared" si="183"/>
        <v>10</v>
      </c>
      <c r="U157" s="72">
        <f t="shared" si="183"/>
        <v>10</v>
      </c>
      <c r="V157" s="72">
        <f t="shared" si="183"/>
        <v>10</v>
      </c>
      <c r="W157" s="72">
        <f t="shared" si="183"/>
        <v>10</v>
      </c>
      <c r="X157" s="72">
        <f t="shared" si="183"/>
        <v>10</v>
      </c>
      <c r="Y157" s="72">
        <f t="shared" si="183"/>
        <v>10</v>
      </c>
      <c r="Z157" s="72">
        <f t="shared" si="183"/>
        <v>10</v>
      </c>
      <c r="AA157" s="72">
        <f t="shared" si="183"/>
        <v>10</v>
      </c>
      <c r="AB157" s="72">
        <f t="shared" si="183"/>
        <v>10</v>
      </c>
      <c r="AC157" s="72">
        <f t="shared" si="183"/>
        <v>10</v>
      </c>
      <c r="AD157" s="72">
        <f t="shared" si="183"/>
        <v>10</v>
      </c>
      <c r="AE157" s="72">
        <f t="shared" si="183"/>
        <v>10</v>
      </c>
      <c r="AF157" s="72">
        <f t="shared" si="183"/>
        <v>10</v>
      </c>
      <c r="AG157" s="72">
        <f t="shared" si="183"/>
        <v>10</v>
      </c>
      <c r="AH157" s="72">
        <f t="shared" si="183"/>
        <v>0</v>
      </c>
      <c r="AI157" s="72">
        <f t="shared" si="183"/>
        <v>0</v>
      </c>
      <c r="AJ157" s="72">
        <f t="shared" si="183"/>
        <v>0</v>
      </c>
      <c r="AK157" s="72">
        <f t="shared" si="183"/>
        <v>0</v>
      </c>
      <c r="AL157" s="72">
        <f t="shared" si="183"/>
        <v>0</v>
      </c>
      <c r="AM157" s="72">
        <f t="shared" si="183"/>
        <v>0</v>
      </c>
    </row>
    <row r="158" spans="1:39" x14ac:dyDescent="0.25">
      <c r="A158" s="185"/>
      <c r="B158" s="185"/>
      <c r="C158" s="27" t="s">
        <v>336</v>
      </c>
      <c r="D158" s="72">
        <f>+D151</f>
        <v>0</v>
      </c>
      <c r="E158" s="72">
        <f t="shared" ref="E158:AM158" si="184">+E151</f>
        <v>0</v>
      </c>
      <c r="F158" s="72">
        <f t="shared" si="184"/>
        <v>0</v>
      </c>
      <c r="G158" s="72">
        <f t="shared" si="184"/>
        <v>125.24714154571271</v>
      </c>
      <c r="H158" s="72">
        <f t="shared" si="184"/>
        <v>125.8460797291074</v>
      </c>
      <c r="I158" s="72">
        <f t="shared" si="184"/>
        <v>126.44793327439527</v>
      </c>
      <c r="J158" s="72">
        <f t="shared" si="184"/>
        <v>127.05271637224776</v>
      </c>
      <c r="K158" s="72">
        <f t="shared" si="184"/>
        <v>127.66044328241011</v>
      </c>
      <c r="L158" s="72">
        <f t="shared" si="184"/>
        <v>128.2711283340376</v>
      </c>
      <c r="M158" s="72">
        <f t="shared" si="184"/>
        <v>128.88478592603337</v>
      </c>
      <c r="N158" s="72">
        <f t="shared" si="184"/>
        <v>129.50143052738801</v>
      </c>
      <c r="O158" s="72">
        <f t="shared" si="184"/>
        <v>130.12107667752056</v>
      </c>
      <c r="P158" s="72">
        <f t="shared" si="184"/>
        <v>130.74373898662151</v>
      </c>
      <c r="Q158" s="72">
        <f t="shared" si="184"/>
        <v>131.36943213599716</v>
      </c>
      <c r="R158" s="72">
        <f t="shared" si="184"/>
        <v>131.99817087841578</v>
      </c>
      <c r="S158" s="72">
        <f t="shared" si="184"/>
        <v>132.6299700384555</v>
      </c>
      <c r="T158" s="72">
        <f t="shared" si="184"/>
        <v>133.26484451285387</v>
      </c>
      <c r="U158" s="72">
        <f t="shared" si="184"/>
        <v>133.902809270859</v>
      </c>
      <c r="V158" s="72">
        <f t="shared" si="184"/>
        <v>134.54387935458266</v>
      </c>
      <c r="W158" s="72">
        <f t="shared" si="184"/>
        <v>135.18806987935474</v>
      </c>
      <c r="X158" s="72">
        <f t="shared" si="184"/>
        <v>135.83539603407988</v>
      </c>
      <c r="Y158" s="72">
        <f t="shared" si="184"/>
        <v>136.4858730815954</v>
      </c>
      <c r="Z158" s="72">
        <f t="shared" si="184"/>
        <v>137.13951635903129</v>
      </c>
      <c r="AA158" s="72">
        <f t="shared" si="184"/>
        <v>137.79634127817181</v>
      </c>
      <c r="AB158" s="72">
        <f t="shared" si="184"/>
        <v>138.45636332581884</v>
      </c>
      <c r="AC158" s="72">
        <f t="shared" si="184"/>
        <v>139.119598064157</v>
      </c>
      <c r="AD158" s="72">
        <f t="shared" si="184"/>
        <v>139.78606113112076</v>
      </c>
      <c r="AE158" s="72">
        <f t="shared" si="184"/>
        <v>140.45576824076286</v>
      </c>
      <c r="AF158" s="72">
        <f t="shared" si="184"/>
        <v>141.12873518362511</v>
      </c>
      <c r="AG158" s="72">
        <f t="shared" si="184"/>
        <v>141.80497782711055</v>
      </c>
      <c r="AH158" s="72">
        <f t="shared" si="184"/>
        <v>0</v>
      </c>
      <c r="AI158" s="72">
        <f t="shared" si="184"/>
        <v>0</v>
      </c>
      <c r="AJ158" s="72">
        <f t="shared" si="184"/>
        <v>0</v>
      </c>
      <c r="AK158" s="72">
        <f t="shared" si="184"/>
        <v>0</v>
      </c>
      <c r="AL158" s="72">
        <f t="shared" si="184"/>
        <v>0</v>
      </c>
      <c r="AM158" s="72">
        <f t="shared" si="184"/>
        <v>0</v>
      </c>
    </row>
    <row r="160" spans="1:39" x14ac:dyDescent="0.25">
      <c r="A160" s="186" t="s">
        <v>341</v>
      </c>
      <c r="B160" s="186"/>
      <c r="C160" s="27"/>
      <c r="D160" s="31">
        <f>+D148</f>
        <v>43861</v>
      </c>
      <c r="E160" s="31">
        <f t="shared" ref="E160:AM160" si="185">+E148</f>
        <v>43890</v>
      </c>
      <c r="F160" s="31">
        <f t="shared" si="185"/>
        <v>43921</v>
      </c>
      <c r="G160" s="31">
        <f t="shared" si="185"/>
        <v>43951</v>
      </c>
      <c r="H160" s="31">
        <f t="shared" si="185"/>
        <v>43982</v>
      </c>
      <c r="I160" s="31">
        <f t="shared" si="185"/>
        <v>44012</v>
      </c>
      <c r="J160" s="31">
        <f t="shared" si="185"/>
        <v>44043</v>
      </c>
      <c r="K160" s="31">
        <f t="shared" si="185"/>
        <v>44074</v>
      </c>
      <c r="L160" s="31">
        <f t="shared" si="185"/>
        <v>44104</v>
      </c>
      <c r="M160" s="31">
        <f t="shared" si="185"/>
        <v>44135</v>
      </c>
      <c r="N160" s="31">
        <f t="shared" si="185"/>
        <v>44165</v>
      </c>
      <c r="O160" s="31">
        <f t="shared" si="185"/>
        <v>44196</v>
      </c>
      <c r="P160" s="31">
        <f t="shared" si="185"/>
        <v>44227</v>
      </c>
      <c r="Q160" s="31">
        <f t="shared" si="185"/>
        <v>44255</v>
      </c>
      <c r="R160" s="31">
        <f t="shared" si="185"/>
        <v>44286</v>
      </c>
      <c r="S160" s="31">
        <f t="shared" si="185"/>
        <v>44316</v>
      </c>
      <c r="T160" s="31">
        <f t="shared" si="185"/>
        <v>44347</v>
      </c>
      <c r="U160" s="31">
        <f t="shared" si="185"/>
        <v>44377</v>
      </c>
      <c r="V160" s="31">
        <f t="shared" si="185"/>
        <v>44408</v>
      </c>
      <c r="W160" s="31">
        <f t="shared" si="185"/>
        <v>44439</v>
      </c>
      <c r="X160" s="31">
        <f t="shared" si="185"/>
        <v>44469</v>
      </c>
      <c r="Y160" s="31">
        <f t="shared" si="185"/>
        <v>44500</v>
      </c>
      <c r="Z160" s="31">
        <f t="shared" si="185"/>
        <v>44530</v>
      </c>
      <c r="AA160" s="31">
        <f t="shared" si="185"/>
        <v>44561</v>
      </c>
      <c r="AB160" s="31">
        <f t="shared" si="185"/>
        <v>44592</v>
      </c>
      <c r="AC160" s="31">
        <f t="shared" si="185"/>
        <v>44620</v>
      </c>
      <c r="AD160" s="31">
        <f t="shared" si="185"/>
        <v>44651</v>
      </c>
      <c r="AE160" s="31">
        <f t="shared" si="185"/>
        <v>44681</v>
      </c>
      <c r="AF160" s="31">
        <f t="shared" si="185"/>
        <v>44712</v>
      </c>
      <c r="AG160" s="31">
        <f t="shared" si="185"/>
        <v>44742</v>
      </c>
      <c r="AH160" s="31">
        <f t="shared" si="185"/>
        <v>44773</v>
      </c>
      <c r="AI160" s="31">
        <f t="shared" si="185"/>
        <v>44804</v>
      </c>
      <c r="AJ160" s="31">
        <f t="shared" si="185"/>
        <v>44834</v>
      </c>
      <c r="AK160" s="31">
        <f t="shared" si="185"/>
        <v>44865</v>
      </c>
      <c r="AL160" s="31">
        <f t="shared" si="185"/>
        <v>44895</v>
      </c>
      <c r="AM160" s="31">
        <f t="shared" si="185"/>
        <v>44926</v>
      </c>
    </row>
    <row r="161" spans="1:39" x14ac:dyDescent="0.25">
      <c r="A161" s="185" t="s">
        <v>267</v>
      </c>
      <c r="B161" s="185"/>
      <c r="C161" s="27" t="s">
        <v>338</v>
      </c>
      <c r="D161" s="72">
        <f>+IF(D139&gt;0,($D$128*$D$131)/$D$133,0)</f>
        <v>0</v>
      </c>
      <c r="E161" s="72">
        <f t="shared" ref="E161:AM161" si="186">+IF(E139&gt;0,($D$128*$D$131)/$D$133,0)</f>
        <v>0</v>
      </c>
      <c r="F161" s="72">
        <f t="shared" si="186"/>
        <v>0</v>
      </c>
      <c r="G161" s="72">
        <f t="shared" si="186"/>
        <v>83.333333333333329</v>
      </c>
      <c r="H161" s="72">
        <f t="shared" si="186"/>
        <v>83.333333333333329</v>
      </c>
      <c r="I161" s="72">
        <f t="shared" si="186"/>
        <v>83.333333333333329</v>
      </c>
      <c r="J161" s="72">
        <f t="shared" si="186"/>
        <v>83.333333333333329</v>
      </c>
      <c r="K161" s="72">
        <f t="shared" si="186"/>
        <v>83.333333333333329</v>
      </c>
      <c r="L161" s="72">
        <f t="shared" si="186"/>
        <v>83.333333333333329</v>
      </c>
      <c r="M161" s="72">
        <f t="shared" si="186"/>
        <v>83.333333333333329</v>
      </c>
      <c r="N161" s="72">
        <f t="shared" si="186"/>
        <v>83.333333333333329</v>
      </c>
      <c r="O161" s="72">
        <f t="shared" si="186"/>
        <v>83.333333333333329</v>
      </c>
      <c r="P161" s="72">
        <f t="shared" si="186"/>
        <v>83.333333333333329</v>
      </c>
      <c r="Q161" s="72">
        <f t="shared" si="186"/>
        <v>83.333333333333329</v>
      </c>
      <c r="R161" s="72">
        <f t="shared" si="186"/>
        <v>83.333333333333329</v>
      </c>
      <c r="S161" s="72">
        <f t="shared" si="186"/>
        <v>83.333333333333329</v>
      </c>
      <c r="T161" s="72">
        <f t="shared" si="186"/>
        <v>83.333333333333329</v>
      </c>
      <c r="U161" s="72">
        <f t="shared" si="186"/>
        <v>83.333333333333329</v>
      </c>
      <c r="V161" s="72">
        <f t="shared" si="186"/>
        <v>83.333333333333329</v>
      </c>
      <c r="W161" s="72">
        <f t="shared" si="186"/>
        <v>83.333333333333329</v>
      </c>
      <c r="X161" s="72">
        <f t="shared" si="186"/>
        <v>83.333333333333329</v>
      </c>
      <c r="Y161" s="72">
        <f t="shared" si="186"/>
        <v>83.333333333333329</v>
      </c>
      <c r="Z161" s="72">
        <f t="shared" si="186"/>
        <v>83.333333333333329</v>
      </c>
      <c r="AA161" s="72">
        <f t="shared" si="186"/>
        <v>83.333333333333329</v>
      </c>
      <c r="AB161" s="72">
        <f t="shared" si="186"/>
        <v>83.333333333333329</v>
      </c>
      <c r="AC161" s="72">
        <f t="shared" si="186"/>
        <v>83.333333333333329</v>
      </c>
      <c r="AD161" s="72">
        <f t="shared" si="186"/>
        <v>83.333333333333329</v>
      </c>
      <c r="AE161" s="72">
        <f t="shared" si="186"/>
        <v>83.333333333333329</v>
      </c>
      <c r="AF161" s="72">
        <f t="shared" si="186"/>
        <v>83.333333333333329</v>
      </c>
      <c r="AG161" s="72">
        <f t="shared" si="186"/>
        <v>83.333333333333329</v>
      </c>
      <c r="AH161" s="72">
        <f t="shared" si="186"/>
        <v>0</v>
      </c>
      <c r="AI161" s="72">
        <f t="shared" si="186"/>
        <v>0</v>
      </c>
      <c r="AJ161" s="72">
        <f t="shared" si="186"/>
        <v>0</v>
      </c>
      <c r="AK161" s="72">
        <f t="shared" si="186"/>
        <v>0</v>
      </c>
      <c r="AL161" s="72">
        <f t="shared" si="186"/>
        <v>0</v>
      </c>
      <c r="AM161" s="72">
        <f t="shared" si="186"/>
        <v>0</v>
      </c>
    </row>
    <row r="162" spans="1:39" x14ac:dyDescent="0.25">
      <c r="A162" s="185"/>
      <c r="B162" s="185"/>
      <c r="C162" s="27" t="s">
        <v>339</v>
      </c>
      <c r="D162" s="72">
        <f>+IF(D139&gt;0,($D$128*$D$132)/$D$133,0)</f>
        <v>0</v>
      </c>
      <c r="E162" s="72">
        <f t="shared" ref="E162:AM162" si="187">+IF(E139&gt;0,($D$128*$D$132)/$D$133,0)</f>
        <v>0</v>
      </c>
      <c r="F162" s="72">
        <f t="shared" si="187"/>
        <v>0</v>
      </c>
      <c r="G162" s="72">
        <f t="shared" si="187"/>
        <v>83.333333333333329</v>
      </c>
      <c r="H162" s="72">
        <f t="shared" si="187"/>
        <v>83.333333333333329</v>
      </c>
      <c r="I162" s="72">
        <f t="shared" si="187"/>
        <v>83.333333333333329</v>
      </c>
      <c r="J162" s="72">
        <f t="shared" si="187"/>
        <v>83.333333333333329</v>
      </c>
      <c r="K162" s="72">
        <f t="shared" si="187"/>
        <v>83.333333333333329</v>
      </c>
      <c r="L162" s="72">
        <f t="shared" si="187"/>
        <v>83.333333333333329</v>
      </c>
      <c r="M162" s="72">
        <f t="shared" si="187"/>
        <v>83.333333333333329</v>
      </c>
      <c r="N162" s="72">
        <f t="shared" si="187"/>
        <v>83.333333333333329</v>
      </c>
      <c r="O162" s="72">
        <f t="shared" si="187"/>
        <v>83.333333333333329</v>
      </c>
      <c r="P162" s="72">
        <f t="shared" si="187"/>
        <v>83.333333333333329</v>
      </c>
      <c r="Q162" s="72">
        <f t="shared" si="187"/>
        <v>83.333333333333329</v>
      </c>
      <c r="R162" s="72">
        <f t="shared" si="187"/>
        <v>83.333333333333329</v>
      </c>
      <c r="S162" s="72">
        <f t="shared" si="187"/>
        <v>83.333333333333329</v>
      </c>
      <c r="T162" s="72">
        <f t="shared" si="187"/>
        <v>83.333333333333329</v>
      </c>
      <c r="U162" s="72">
        <f t="shared" si="187"/>
        <v>83.333333333333329</v>
      </c>
      <c r="V162" s="72">
        <f t="shared" si="187"/>
        <v>83.333333333333329</v>
      </c>
      <c r="W162" s="72">
        <f t="shared" si="187"/>
        <v>83.333333333333329</v>
      </c>
      <c r="X162" s="72">
        <f t="shared" si="187"/>
        <v>83.333333333333329</v>
      </c>
      <c r="Y162" s="72">
        <f t="shared" si="187"/>
        <v>83.333333333333329</v>
      </c>
      <c r="Z162" s="72">
        <f t="shared" si="187"/>
        <v>83.333333333333329</v>
      </c>
      <c r="AA162" s="72">
        <f t="shared" si="187"/>
        <v>83.333333333333329</v>
      </c>
      <c r="AB162" s="72">
        <f t="shared" si="187"/>
        <v>83.333333333333329</v>
      </c>
      <c r="AC162" s="72">
        <f t="shared" si="187"/>
        <v>83.333333333333329</v>
      </c>
      <c r="AD162" s="72">
        <f t="shared" si="187"/>
        <v>83.333333333333329</v>
      </c>
      <c r="AE162" s="72">
        <f t="shared" si="187"/>
        <v>83.333333333333329</v>
      </c>
      <c r="AF162" s="72">
        <f t="shared" si="187"/>
        <v>83.333333333333329</v>
      </c>
      <c r="AG162" s="72">
        <f t="shared" si="187"/>
        <v>83.333333333333329</v>
      </c>
      <c r="AH162" s="72">
        <f t="shared" si="187"/>
        <v>0</v>
      </c>
      <c r="AI162" s="72">
        <f t="shared" si="187"/>
        <v>0</v>
      </c>
      <c r="AJ162" s="72">
        <f t="shared" si="187"/>
        <v>0</v>
      </c>
      <c r="AK162" s="72">
        <f t="shared" si="187"/>
        <v>0</v>
      </c>
      <c r="AL162" s="72">
        <f t="shared" si="187"/>
        <v>0</v>
      </c>
      <c r="AM162" s="72">
        <f t="shared" si="187"/>
        <v>0</v>
      </c>
    </row>
    <row r="163" spans="1:39" x14ac:dyDescent="0.25">
      <c r="A163" s="185"/>
      <c r="B163" s="185"/>
      <c r="C163" s="27" t="s">
        <v>340</v>
      </c>
      <c r="D163" s="72">
        <f>+D153</f>
        <v>0</v>
      </c>
      <c r="E163" s="72">
        <f t="shared" ref="E163:AM163" si="188">+E153</f>
        <v>0</v>
      </c>
      <c r="F163" s="72">
        <f t="shared" si="188"/>
        <v>0</v>
      </c>
      <c r="G163" s="72">
        <f t="shared" si="188"/>
        <v>559.30518884414869</v>
      </c>
      <c r="H163" s="72">
        <f t="shared" si="188"/>
        <v>562.02763513230639</v>
      </c>
      <c r="I163" s="72">
        <f t="shared" si="188"/>
        <v>564.76333306543302</v>
      </c>
      <c r="J163" s="72">
        <f t="shared" si="188"/>
        <v>567.51234714658074</v>
      </c>
      <c r="K163" s="72">
        <f t="shared" si="188"/>
        <v>570.27474219277326</v>
      </c>
      <c r="L163" s="72">
        <f t="shared" si="188"/>
        <v>573.05058333653449</v>
      </c>
      <c r="M163" s="72">
        <f t="shared" si="188"/>
        <v>575.83993602742441</v>
      </c>
      <c r="N163" s="72">
        <f t="shared" si="188"/>
        <v>578.64286603358187</v>
      </c>
      <c r="O163" s="72">
        <f t="shared" si="188"/>
        <v>581.4594394432753</v>
      </c>
      <c r="P163" s="72">
        <f t="shared" si="188"/>
        <v>584.28972266646144</v>
      </c>
      <c r="Q163" s="72">
        <f t="shared" si="188"/>
        <v>587.13378243635077</v>
      </c>
      <c r="R163" s="72">
        <f t="shared" si="188"/>
        <v>589.99168581098081</v>
      </c>
      <c r="S163" s="72">
        <f t="shared" si="188"/>
        <v>592.86350017479776</v>
      </c>
      <c r="T163" s="72">
        <f t="shared" si="188"/>
        <v>595.74929324024481</v>
      </c>
      <c r="U163" s="72">
        <f t="shared" si="188"/>
        <v>598.64913304935908</v>
      </c>
      <c r="V163" s="72">
        <f t="shared" si="188"/>
        <v>601.56308797537565</v>
      </c>
      <c r="W163" s="72">
        <f t="shared" si="188"/>
        <v>604.49122672433975</v>
      </c>
      <c r="X163" s="72">
        <f t="shared" si="188"/>
        <v>607.43361833672668</v>
      </c>
      <c r="Y163" s="72">
        <f t="shared" si="188"/>
        <v>610.39033218907002</v>
      </c>
      <c r="Z163" s="72">
        <f t="shared" si="188"/>
        <v>613.36143799559682</v>
      </c>
      <c r="AA163" s="72">
        <f t="shared" si="188"/>
        <v>616.34700580987192</v>
      </c>
      <c r="AB163" s="72">
        <f t="shared" si="188"/>
        <v>619.3471060264493</v>
      </c>
      <c r="AC163" s="72">
        <f t="shared" si="188"/>
        <v>622.36180938253187</v>
      </c>
      <c r="AD163" s="72">
        <f t="shared" si="188"/>
        <v>625.39118695963975</v>
      </c>
      <c r="AE163" s="72">
        <f t="shared" si="188"/>
        <v>628.43531018528574</v>
      </c>
      <c r="AF163" s="72">
        <f t="shared" si="188"/>
        <v>631.49425083465962</v>
      </c>
      <c r="AG163" s="72">
        <f t="shared" si="188"/>
        <v>634.56808103232072</v>
      </c>
      <c r="AH163" s="72">
        <f t="shared" si="188"/>
        <v>0</v>
      </c>
      <c r="AI163" s="72">
        <f t="shared" si="188"/>
        <v>0</v>
      </c>
      <c r="AJ163" s="72">
        <f t="shared" si="188"/>
        <v>0</v>
      </c>
      <c r="AK163" s="72">
        <f t="shared" si="188"/>
        <v>0</v>
      </c>
      <c r="AL163" s="72">
        <f t="shared" si="188"/>
        <v>0</v>
      </c>
      <c r="AM163" s="72">
        <f t="shared" si="188"/>
        <v>0</v>
      </c>
    </row>
    <row r="164" spans="1:39" x14ac:dyDescent="0.25">
      <c r="C164" s="27" t="s">
        <v>348</v>
      </c>
      <c r="D164" s="72">
        <f>+SUM(D161:D163)</f>
        <v>0</v>
      </c>
      <c r="E164" s="72">
        <f t="shared" ref="E164:AM164" si="189">+SUM(E161:E163)</f>
        <v>0</v>
      </c>
      <c r="F164" s="72">
        <f t="shared" si="189"/>
        <v>0</v>
      </c>
      <c r="G164" s="72">
        <f t="shared" si="189"/>
        <v>725.97185551081532</v>
      </c>
      <c r="H164" s="72">
        <f t="shared" si="189"/>
        <v>728.69430179897302</v>
      </c>
      <c r="I164" s="72">
        <f t="shared" si="189"/>
        <v>731.42999973209965</v>
      </c>
      <c r="J164" s="72">
        <f t="shared" si="189"/>
        <v>734.17901381324737</v>
      </c>
      <c r="K164" s="72">
        <f t="shared" si="189"/>
        <v>736.94140885943989</v>
      </c>
      <c r="L164" s="72">
        <f t="shared" si="189"/>
        <v>739.71725000320112</v>
      </c>
      <c r="M164" s="72">
        <f t="shared" si="189"/>
        <v>742.50660269409104</v>
      </c>
      <c r="N164" s="72">
        <f t="shared" si="189"/>
        <v>745.3095327002485</v>
      </c>
      <c r="O164" s="72">
        <f t="shared" si="189"/>
        <v>748.12610610994193</v>
      </c>
      <c r="P164" s="72">
        <f t="shared" si="189"/>
        <v>750.95638933312807</v>
      </c>
      <c r="Q164" s="72">
        <f t="shared" si="189"/>
        <v>753.8004491030174</v>
      </c>
      <c r="R164" s="72">
        <f t="shared" si="189"/>
        <v>756.65835247764744</v>
      </c>
      <c r="S164" s="72">
        <f t="shared" si="189"/>
        <v>759.53016684146439</v>
      </c>
      <c r="T164" s="72">
        <f t="shared" si="189"/>
        <v>762.41595990691144</v>
      </c>
      <c r="U164" s="72">
        <f t="shared" si="189"/>
        <v>765.31579971602571</v>
      </c>
      <c r="V164" s="72">
        <f t="shared" si="189"/>
        <v>768.22975464204228</v>
      </c>
      <c r="W164" s="72">
        <f t="shared" si="189"/>
        <v>771.15789339100638</v>
      </c>
      <c r="X164" s="72">
        <f t="shared" si="189"/>
        <v>774.10028500339331</v>
      </c>
      <c r="Y164" s="72">
        <f t="shared" si="189"/>
        <v>777.05699885573665</v>
      </c>
      <c r="Z164" s="72">
        <f t="shared" si="189"/>
        <v>780.02810466226344</v>
      </c>
      <c r="AA164" s="72">
        <f t="shared" si="189"/>
        <v>783.01367247653855</v>
      </c>
      <c r="AB164" s="72">
        <f t="shared" si="189"/>
        <v>786.01377269311592</v>
      </c>
      <c r="AC164" s="72">
        <f t="shared" si="189"/>
        <v>789.0284760491985</v>
      </c>
      <c r="AD164" s="72">
        <f t="shared" si="189"/>
        <v>792.05785362630638</v>
      </c>
      <c r="AE164" s="72">
        <f t="shared" si="189"/>
        <v>795.10197685195237</v>
      </c>
      <c r="AF164" s="72">
        <f t="shared" si="189"/>
        <v>798.16091750132625</v>
      </c>
      <c r="AG164" s="72">
        <f t="shared" si="189"/>
        <v>801.23474769898735</v>
      </c>
      <c r="AH164" s="72">
        <f t="shared" si="189"/>
        <v>0</v>
      </c>
      <c r="AI164" s="72">
        <f t="shared" si="189"/>
        <v>0</v>
      </c>
      <c r="AJ164" s="72">
        <f t="shared" si="189"/>
        <v>0</v>
      </c>
      <c r="AK164" s="72">
        <f t="shared" si="189"/>
        <v>0</v>
      </c>
      <c r="AL164" s="72">
        <f t="shared" si="189"/>
        <v>0</v>
      </c>
      <c r="AM164" s="72">
        <f t="shared" si="189"/>
        <v>0</v>
      </c>
    </row>
    <row r="168" spans="1:39" x14ac:dyDescent="0.25">
      <c r="C168" s="40" t="s">
        <v>342</v>
      </c>
      <c r="D168" s="42">
        <v>0.18</v>
      </c>
    </row>
    <row r="170" spans="1:39" x14ac:dyDescent="0.25">
      <c r="A170" s="27"/>
      <c r="B170" s="27"/>
      <c r="C170" s="27"/>
      <c r="D170" s="31">
        <f>+D160</f>
        <v>43861</v>
      </c>
      <c r="E170" s="31">
        <f t="shared" ref="E170:AM170" si="190">+E160</f>
        <v>43890</v>
      </c>
      <c r="F170" s="31">
        <f t="shared" si="190"/>
        <v>43921</v>
      </c>
      <c r="G170" s="31">
        <f t="shared" si="190"/>
        <v>43951</v>
      </c>
      <c r="H170" s="31">
        <f t="shared" si="190"/>
        <v>43982</v>
      </c>
      <c r="I170" s="31">
        <f t="shared" si="190"/>
        <v>44012</v>
      </c>
      <c r="J170" s="31">
        <f t="shared" si="190"/>
        <v>44043</v>
      </c>
      <c r="K170" s="31">
        <f t="shared" si="190"/>
        <v>44074</v>
      </c>
      <c r="L170" s="31">
        <f t="shared" si="190"/>
        <v>44104</v>
      </c>
      <c r="M170" s="31">
        <f t="shared" si="190"/>
        <v>44135</v>
      </c>
      <c r="N170" s="31">
        <f t="shared" si="190"/>
        <v>44165</v>
      </c>
      <c r="O170" s="31">
        <f t="shared" si="190"/>
        <v>44196</v>
      </c>
      <c r="P170" s="31">
        <f t="shared" si="190"/>
        <v>44227</v>
      </c>
      <c r="Q170" s="31">
        <f t="shared" si="190"/>
        <v>44255</v>
      </c>
      <c r="R170" s="31">
        <f t="shared" si="190"/>
        <v>44286</v>
      </c>
      <c r="S170" s="31">
        <f t="shared" si="190"/>
        <v>44316</v>
      </c>
      <c r="T170" s="31">
        <f t="shared" si="190"/>
        <v>44347</v>
      </c>
      <c r="U170" s="31">
        <f t="shared" si="190"/>
        <v>44377</v>
      </c>
      <c r="V170" s="31">
        <f t="shared" si="190"/>
        <v>44408</v>
      </c>
      <c r="W170" s="31">
        <f t="shared" si="190"/>
        <v>44439</v>
      </c>
      <c r="X170" s="31">
        <f t="shared" si="190"/>
        <v>44469</v>
      </c>
      <c r="Y170" s="31">
        <f t="shared" si="190"/>
        <v>44500</v>
      </c>
      <c r="Z170" s="31">
        <f t="shared" si="190"/>
        <v>44530</v>
      </c>
      <c r="AA170" s="31">
        <f t="shared" si="190"/>
        <v>44561</v>
      </c>
      <c r="AB170" s="31">
        <f t="shared" si="190"/>
        <v>44592</v>
      </c>
      <c r="AC170" s="31">
        <f t="shared" si="190"/>
        <v>44620</v>
      </c>
      <c r="AD170" s="31">
        <f t="shared" si="190"/>
        <v>44651</v>
      </c>
      <c r="AE170" s="31">
        <f t="shared" si="190"/>
        <v>44681</v>
      </c>
      <c r="AF170" s="31">
        <f t="shared" si="190"/>
        <v>44712</v>
      </c>
      <c r="AG170" s="31">
        <f t="shared" si="190"/>
        <v>44742</v>
      </c>
      <c r="AH170" s="31">
        <f t="shared" si="190"/>
        <v>44773</v>
      </c>
      <c r="AI170" s="31">
        <f t="shared" si="190"/>
        <v>44804</v>
      </c>
      <c r="AJ170" s="31">
        <f t="shared" si="190"/>
        <v>44834</v>
      </c>
      <c r="AK170" s="31">
        <f t="shared" si="190"/>
        <v>44865</v>
      </c>
      <c r="AL170" s="31">
        <f t="shared" si="190"/>
        <v>44895</v>
      </c>
      <c r="AM170" s="31">
        <f t="shared" si="190"/>
        <v>44926</v>
      </c>
    </row>
    <row r="171" spans="1:39" x14ac:dyDescent="0.25">
      <c r="A171" s="185" t="s">
        <v>345</v>
      </c>
      <c r="B171" s="185"/>
      <c r="C171" s="27" t="s">
        <v>343</v>
      </c>
      <c r="D171" s="72">
        <f>+IF(D137&gt;$D$126,(($D$128*$D$168)/12),0)</f>
        <v>0</v>
      </c>
      <c r="E171" s="72">
        <f t="shared" ref="E171:AM171" si="191">+IF(E137&gt;$D$126,(($D$128*$D$168)/12),0)</f>
        <v>0</v>
      </c>
      <c r="F171" s="72">
        <f t="shared" si="191"/>
        <v>0</v>
      </c>
      <c r="G171" s="72">
        <f t="shared" si="191"/>
        <v>300</v>
      </c>
      <c r="H171" s="72">
        <f t="shared" si="191"/>
        <v>300</v>
      </c>
      <c r="I171" s="72">
        <f t="shared" si="191"/>
        <v>300</v>
      </c>
      <c r="J171" s="72">
        <f t="shared" si="191"/>
        <v>300</v>
      </c>
      <c r="K171" s="72">
        <f t="shared" si="191"/>
        <v>300</v>
      </c>
      <c r="L171" s="72">
        <f t="shared" si="191"/>
        <v>300</v>
      </c>
      <c r="M171" s="72">
        <f t="shared" si="191"/>
        <v>300</v>
      </c>
      <c r="N171" s="72">
        <f t="shared" si="191"/>
        <v>300</v>
      </c>
      <c r="O171" s="72">
        <f t="shared" si="191"/>
        <v>300</v>
      </c>
      <c r="P171" s="72">
        <f t="shared" si="191"/>
        <v>300</v>
      </c>
      <c r="Q171" s="72">
        <f t="shared" si="191"/>
        <v>300</v>
      </c>
      <c r="R171" s="72">
        <f t="shared" si="191"/>
        <v>300</v>
      </c>
      <c r="S171" s="72">
        <f t="shared" si="191"/>
        <v>300</v>
      </c>
      <c r="T171" s="72">
        <f t="shared" si="191"/>
        <v>300</v>
      </c>
      <c r="U171" s="72">
        <f t="shared" si="191"/>
        <v>300</v>
      </c>
      <c r="V171" s="72">
        <f t="shared" si="191"/>
        <v>300</v>
      </c>
      <c r="W171" s="72">
        <f t="shared" si="191"/>
        <v>300</v>
      </c>
      <c r="X171" s="72">
        <f t="shared" si="191"/>
        <v>300</v>
      </c>
      <c r="Y171" s="72">
        <f t="shared" si="191"/>
        <v>300</v>
      </c>
      <c r="Z171" s="72">
        <f t="shared" si="191"/>
        <v>300</v>
      </c>
      <c r="AA171" s="72">
        <f t="shared" si="191"/>
        <v>300</v>
      </c>
      <c r="AB171" s="72">
        <f t="shared" si="191"/>
        <v>300</v>
      </c>
      <c r="AC171" s="72">
        <f t="shared" si="191"/>
        <v>300</v>
      </c>
      <c r="AD171" s="72">
        <f t="shared" si="191"/>
        <v>300</v>
      </c>
      <c r="AE171" s="72">
        <f t="shared" si="191"/>
        <v>300</v>
      </c>
      <c r="AF171" s="72">
        <f t="shared" si="191"/>
        <v>300</v>
      </c>
      <c r="AG171" s="72">
        <f t="shared" si="191"/>
        <v>300</v>
      </c>
      <c r="AH171" s="72">
        <f t="shared" si="191"/>
        <v>300</v>
      </c>
      <c r="AI171" s="72">
        <f t="shared" si="191"/>
        <v>300</v>
      </c>
      <c r="AJ171" s="72">
        <f t="shared" si="191"/>
        <v>300</v>
      </c>
      <c r="AK171" s="72">
        <f t="shared" si="191"/>
        <v>300</v>
      </c>
      <c r="AL171" s="72">
        <f t="shared" si="191"/>
        <v>300</v>
      </c>
      <c r="AM171" s="72">
        <f t="shared" si="191"/>
        <v>300</v>
      </c>
    </row>
    <row r="173" spans="1:39" x14ac:dyDescent="0.25">
      <c r="A173" s="185" t="s">
        <v>346</v>
      </c>
      <c r="B173" s="185"/>
      <c r="C173" s="27" t="s">
        <v>347</v>
      </c>
      <c r="D173" s="72">
        <f>+D171</f>
        <v>0</v>
      </c>
      <c r="E173" s="72">
        <f t="shared" ref="E173:AM173" si="192">+E171</f>
        <v>0</v>
      </c>
      <c r="F173" s="72">
        <f t="shared" si="192"/>
        <v>0</v>
      </c>
      <c r="G173" s="72">
        <f t="shared" si="192"/>
        <v>300</v>
      </c>
      <c r="H173" s="72">
        <f t="shared" si="192"/>
        <v>300</v>
      </c>
      <c r="I173" s="72">
        <f t="shared" si="192"/>
        <v>300</v>
      </c>
      <c r="J173" s="72">
        <f t="shared" si="192"/>
        <v>300</v>
      </c>
      <c r="K173" s="72">
        <f t="shared" si="192"/>
        <v>300</v>
      </c>
      <c r="L173" s="72">
        <f t="shared" si="192"/>
        <v>300</v>
      </c>
      <c r="M173" s="72">
        <f t="shared" si="192"/>
        <v>300</v>
      </c>
      <c r="N173" s="72">
        <f t="shared" si="192"/>
        <v>300</v>
      </c>
      <c r="O173" s="72">
        <f t="shared" si="192"/>
        <v>300</v>
      </c>
      <c r="P173" s="72">
        <f t="shared" si="192"/>
        <v>300</v>
      </c>
      <c r="Q173" s="72">
        <f t="shared" si="192"/>
        <v>300</v>
      </c>
      <c r="R173" s="72">
        <f t="shared" si="192"/>
        <v>300</v>
      </c>
      <c r="S173" s="72">
        <f t="shared" si="192"/>
        <v>300</v>
      </c>
      <c r="T173" s="72">
        <f t="shared" si="192"/>
        <v>300</v>
      </c>
      <c r="U173" s="72">
        <f t="shared" si="192"/>
        <v>300</v>
      </c>
      <c r="V173" s="72">
        <f t="shared" si="192"/>
        <v>300</v>
      </c>
      <c r="W173" s="72">
        <f t="shared" si="192"/>
        <v>300</v>
      </c>
      <c r="X173" s="72">
        <f t="shared" si="192"/>
        <v>300</v>
      </c>
      <c r="Y173" s="72">
        <f t="shared" si="192"/>
        <v>300</v>
      </c>
      <c r="Z173" s="72">
        <f t="shared" si="192"/>
        <v>300</v>
      </c>
      <c r="AA173" s="72">
        <f t="shared" si="192"/>
        <v>300</v>
      </c>
      <c r="AB173" s="72">
        <f t="shared" si="192"/>
        <v>300</v>
      </c>
      <c r="AC173" s="72">
        <f t="shared" si="192"/>
        <v>300</v>
      </c>
      <c r="AD173" s="72">
        <f t="shared" si="192"/>
        <v>300</v>
      </c>
      <c r="AE173" s="72">
        <f t="shared" si="192"/>
        <v>300</v>
      </c>
      <c r="AF173" s="72">
        <f t="shared" si="192"/>
        <v>300</v>
      </c>
      <c r="AG173" s="72">
        <f t="shared" si="192"/>
        <v>300</v>
      </c>
      <c r="AH173" s="72">
        <f t="shared" si="192"/>
        <v>300</v>
      </c>
      <c r="AI173" s="72">
        <f t="shared" si="192"/>
        <v>300</v>
      </c>
      <c r="AJ173" s="72">
        <f t="shared" si="192"/>
        <v>300</v>
      </c>
      <c r="AK173" s="72">
        <f t="shared" si="192"/>
        <v>300</v>
      </c>
      <c r="AL173" s="72">
        <f t="shared" si="192"/>
        <v>300</v>
      </c>
      <c r="AM173" s="72">
        <f t="shared" si="192"/>
        <v>300</v>
      </c>
    </row>
    <row r="174" spans="1:39" x14ac:dyDescent="0.25">
      <c r="C174" t="s">
        <v>349</v>
      </c>
      <c r="D174" s="72">
        <f>+D173</f>
        <v>0</v>
      </c>
      <c r="E174" s="72">
        <f t="shared" ref="E174:AM174" si="193">+E173</f>
        <v>0</v>
      </c>
      <c r="F174" s="72">
        <f t="shared" si="193"/>
        <v>0</v>
      </c>
      <c r="G174" s="72">
        <f t="shared" si="193"/>
        <v>300</v>
      </c>
      <c r="H174" s="72">
        <f t="shared" si="193"/>
        <v>300</v>
      </c>
      <c r="I174" s="72">
        <f t="shared" si="193"/>
        <v>300</v>
      </c>
      <c r="J174" s="72">
        <f t="shared" si="193"/>
        <v>300</v>
      </c>
      <c r="K174" s="72">
        <f t="shared" si="193"/>
        <v>300</v>
      </c>
      <c r="L174" s="72">
        <f t="shared" si="193"/>
        <v>300</v>
      </c>
      <c r="M174" s="72">
        <f t="shared" si="193"/>
        <v>300</v>
      </c>
      <c r="N174" s="72">
        <f t="shared" si="193"/>
        <v>300</v>
      </c>
      <c r="O174" s="72">
        <f t="shared" si="193"/>
        <v>300</v>
      </c>
      <c r="P174" s="72">
        <f t="shared" si="193"/>
        <v>300</v>
      </c>
      <c r="Q174" s="72">
        <f t="shared" si="193"/>
        <v>300</v>
      </c>
      <c r="R174" s="72">
        <f t="shared" si="193"/>
        <v>300</v>
      </c>
      <c r="S174" s="72">
        <f t="shared" si="193"/>
        <v>300</v>
      </c>
      <c r="T174" s="72">
        <f t="shared" si="193"/>
        <v>300</v>
      </c>
      <c r="U174" s="72">
        <f t="shared" si="193"/>
        <v>300</v>
      </c>
      <c r="V174" s="72">
        <f t="shared" si="193"/>
        <v>300</v>
      </c>
      <c r="W174" s="72">
        <f t="shared" si="193"/>
        <v>300</v>
      </c>
      <c r="X174" s="72">
        <f t="shared" si="193"/>
        <v>300</v>
      </c>
      <c r="Y174" s="72">
        <f t="shared" si="193"/>
        <v>300</v>
      </c>
      <c r="Z174" s="72">
        <f t="shared" si="193"/>
        <v>300</v>
      </c>
      <c r="AA174" s="72">
        <f t="shared" si="193"/>
        <v>300</v>
      </c>
      <c r="AB174" s="72">
        <f t="shared" si="193"/>
        <v>300</v>
      </c>
      <c r="AC174" s="72">
        <f t="shared" si="193"/>
        <v>300</v>
      </c>
      <c r="AD174" s="72">
        <f t="shared" si="193"/>
        <v>300</v>
      </c>
      <c r="AE174" s="72">
        <f t="shared" si="193"/>
        <v>300</v>
      </c>
      <c r="AF174" s="72">
        <f t="shared" si="193"/>
        <v>300</v>
      </c>
      <c r="AG174" s="72">
        <f t="shared" si="193"/>
        <v>300</v>
      </c>
      <c r="AH174" s="72">
        <f t="shared" si="193"/>
        <v>300</v>
      </c>
      <c r="AI174" s="72">
        <f t="shared" si="193"/>
        <v>300</v>
      </c>
      <c r="AJ174" s="72">
        <f t="shared" si="193"/>
        <v>300</v>
      </c>
      <c r="AK174" s="72">
        <f t="shared" si="193"/>
        <v>300</v>
      </c>
      <c r="AL174" s="72">
        <f t="shared" si="193"/>
        <v>300</v>
      </c>
      <c r="AM174" s="72">
        <f t="shared" si="193"/>
        <v>300</v>
      </c>
    </row>
    <row r="177" spans="3:39" x14ac:dyDescent="0.25">
      <c r="C177" t="s">
        <v>297</v>
      </c>
      <c r="D177" s="72">
        <f>D174-D164</f>
        <v>0</v>
      </c>
      <c r="E177" s="72">
        <f t="shared" ref="E177:AM177" si="194">E174-E164</f>
        <v>0</v>
      </c>
      <c r="F177" s="72">
        <f t="shared" si="194"/>
        <v>0</v>
      </c>
      <c r="G177" s="72">
        <f t="shared" si="194"/>
        <v>-425.97185551081532</v>
      </c>
      <c r="H177" s="72">
        <f t="shared" si="194"/>
        <v>-428.69430179897302</v>
      </c>
      <c r="I177" s="72">
        <f t="shared" si="194"/>
        <v>-431.42999973209965</v>
      </c>
      <c r="J177" s="72">
        <f t="shared" si="194"/>
        <v>-434.17901381324737</v>
      </c>
      <c r="K177" s="72">
        <f t="shared" si="194"/>
        <v>-436.94140885943989</v>
      </c>
      <c r="L177" s="72">
        <f t="shared" si="194"/>
        <v>-439.71725000320112</v>
      </c>
      <c r="M177" s="72">
        <f t="shared" si="194"/>
        <v>-442.50660269409104</v>
      </c>
      <c r="N177" s="72">
        <f t="shared" si="194"/>
        <v>-445.3095327002485</v>
      </c>
      <c r="O177" s="72">
        <f t="shared" si="194"/>
        <v>-448.12610610994193</v>
      </c>
      <c r="P177" s="72">
        <f t="shared" si="194"/>
        <v>-450.95638933312807</v>
      </c>
      <c r="Q177" s="72">
        <f t="shared" si="194"/>
        <v>-453.8004491030174</v>
      </c>
      <c r="R177" s="72">
        <f t="shared" si="194"/>
        <v>-456.65835247764744</v>
      </c>
      <c r="S177" s="72">
        <f t="shared" si="194"/>
        <v>-459.53016684146439</v>
      </c>
      <c r="T177" s="72">
        <f t="shared" si="194"/>
        <v>-462.41595990691144</v>
      </c>
      <c r="U177" s="72">
        <f t="shared" si="194"/>
        <v>-465.31579971602571</v>
      </c>
      <c r="V177" s="72">
        <f t="shared" si="194"/>
        <v>-468.22975464204228</v>
      </c>
      <c r="W177" s="72">
        <f t="shared" si="194"/>
        <v>-471.15789339100638</v>
      </c>
      <c r="X177" s="72">
        <f t="shared" si="194"/>
        <v>-474.10028500339331</v>
      </c>
      <c r="Y177" s="72">
        <f t="shared" si="194"/>
        <v>-477.05699885573665</v>
      </c>
      <c r="Z177" s="72">
        <f t="shared" si="194"/>
        <v>-480.02810466226344</v>
      </c>
      <c r="AA177" s="72">
        <f t="shared" si="194"/>
        <v>-483.01367247653855</v>
      </c>
      <c r="AB177" s="72">
        <f t="shared" si="194"/>
        <v>-486.01377269311592</v>
      </c>
      <c r="AC177" s="72">
        <f t="shared" si="194"/>
        <v>-489.0284760491985</v>
      </c>
      <c r="AD177" s="72">
        <f t="shared" si="194"/>
        <v>-492.05785362630638</v>
      </c>
      <c r="AE177" s="72">
        <f t="shared" si="194"/>
        <v>-495.10197685195237</v>
      </c>
      <c r="AF177" s="72">
        <f t="shared" si="194"/>
        <v>-498.16091750132625</v>
      </c>
      <c r="AG177" s="72">
        <f t="shared" si="194"/>
        <v>-501.23474769898735</v>
      </c>
      <c r="AH177" s="72">
        <f t="shared" si="194"/>
        <v>300</v>
      </c>
      <c r="AI177" s="72">
        <f t="shared" si="194"/>
        <v>300</v>
      </c>
      <c r="AJ177" s="72">
        <f t="shared" si="194"/>
        <v>300</v>
      </c>
      <c r="AK177" s="72">
        <f t="shared" si="194"/>
        <v>300</v>
      </c>
      <c r="AL177" s="72">
        <f t="shared" si="194"/>
        <v>300</v>
      </c>
      <c r="AM177" s="72">
        <f t="shared" si="194"/>
        <v>300</v>
      </c>
    </row>
    <row r="179" spans="3:39" x14ac:dyDescent="0.25">
      <c r="D179" s="1">
        <f>+D170</f>
        <v>43861</v>
      </c>
      <c r="E179" s="1">
        <f t="shared" ref="E179:AM179" si="195">+E170</f>
        <v>43890</v>
      </c>
      <c r="F179" s="1">
        <f t="shared" si="195"/>
        <v>43921</v>
      </c>
      <c r="G179" s="1">
        <f t="shared" si="195"/>
        <v>43951</v>
      </c>
      <c r="H179" s="1">
        <f t="shared" si="195"/>
        <v>43982</v>
      </c>
      <c r="I179" s="1">
        <f t="shared" si="195"/>
        <v>44012</v>
      </c>
      <c r="J179" s="1">
        <f t="shared" si="195"/>
        <v>44043</v>
      </c>
      <c r="K179" s="1">
        <f t="shared" si="195"/>
        <v>44074</v>
      </c>
      <c r="L179" s="1">
        <f t="shared" si="195"/>
        <v>44104</v>
      </c>
      <c r="M179" s="1">
        <f t="shared" si="195"/>
        <v>44135</v>
      </c>
      <c r="N179" s="1">
        <f t="shared" si="195"/>
        <v>44165</v>
      </c>
      <c r="O179" s="1">
        <f t="shared" si="195"/>
        <v>44196</v>
      </c>
      <c r="P179" s="1">
        <f t="shared" si="195"/>
        <v>44227</v>
      </c>
      <c r="Q179" s="1">
        <f t="shared" si="195"/>
        <v>44255</v>
      </c>
      <c r="R179" s="1">
        <f t="shared" si="195"/>
        <v>44286</v>
      </c>
      <c r="S179" s="1">
        <f t="shared" si="195"/>
        <v>44316</v>
      </c>
      <c r="T179" s="1">
        <f t="shared" si="195"/>
        <v>44347</v>
      </c>
      <c r="U179" s="1">
        <f t="shared" si="195"/>
        <v>44377</v>
      </c>
      <c r="V179" s="1">
        <f t="shared" si="195"/>
        <v>44408</v>
      </c>
      <c r="W179" s="1">
        <f t="shared" si="195"/>
        <v>44439</v>
      </c>
      <c r="X179" s="1">
        <f t="shared" si="195"/>
        <v>44469</v>
      </c>
      <c r="Y179" s="1">
        <f t="shared" si="195"/>
        <v>44500</v>
      </c>
      <c r="Z179" s="1">
        <f t="shared" si="195"/>
        <v>44530</v>
      </c>
      <c r="AA179" s="1">
        <f t="shared" si="195"/>
        <v>44561</v>
      </c>
      <c r="AB179" s="1">
        <f t="shared" si="195"/>
        <v>44592</v>
      </c>
      <c r="AC179" s="1">
        <f t="shared" si="195"/>
        <v>44620</v>
      </c>
      <c r="AD179" s="1">
        <f t="shared" si="195"/>
        <v>44651</v>
      </c>
      <c r="AE179" s="1">
        <f t="shared" si="195"/>
        <v>44681</v>
      </c>
      <c r="AF179" s="1">
        <f t="shared" si="195"/>
        <v>44712</v>
      </c>
      <c r="AG179" s="1">
        <f t="shared" si="195"/>
        <v>44742</v>
      </c>
      <c r="AH179" s="1">
        <f t="shared" si="195"/>
        <v>44773</v>
      </c>
      <c r="AI179" s="1">
        <f t="shared" si="195"/>
        <v>44804</v>
      </c>
      <c r="AJ179" s="1">
        <f t="shared" si="195"/>
        <v>44834</v>
      </c>
      <c r="AK179" s="1">
        <f t="shared" si="195"/>
        <v>44865</v>
      </c>
      <c r="AL179" s="1">
        <f t="shared" si="195"/>
        <v>44895</v>
      </c>
      <c r="AM179" s="1">
        <f t="shared" si="195"/>
        <v>44926</v>
      </c>
    </row>
    <row r="180" spans="3:39" x14ac:dyDescent="0.25">
      <c r="C180" t="s">
        <v>350</v>
      </c>
      <c r="D180" s="72">
        <f>+D142</f>
        <v>0</v>
      </c>
      <c r="E180" s="72">
        <f t="shared" ref="E180:AM180" si="196">+E142</f>
        <v>0</v>
      </c>
      <c r="F180" s="72">
        <f t="shared" si="196"/>
        <v>0</v>
      </c>
      <c r="G180" s="72">
        <f t="shared" si="196"/>
        <v>77.880809045488775</v>
      </c>
      <c r="H180" s="72">
        <f t="shared" si="196"/>
        <v>75.158362757331147</v>
      </c>
      <c r="I180" s="72">
        <f t="shared" si="196"/>
        <v>72.42266482420446</v>
      </c>
      <c r="J180" s="72">
        <f t="shared" si="196"/>
        <v>69.673650743056797</v>
      </c>
      <c r="K180" s="72">
        <f t="shared" si="196"/>
        <v>66.911255696864288</v>
      </c>
      <c r="L180" s="72">
        <f t="shared" si="196"/>
        <v>64.13541455310299</v>
      </c>
      <c r="M180" s="72">
        <f t="shared" si="196"/>
        <v>61.346061862213084</v>
      </c>
      <c r="N180" s="72">
        <f t="shared" si="196"/>
        <v>58.543131856055687</v>
      </c>
      <c r="O180" s="72">
        <f t="shared" si="196"/>
        <v>55.726558446362212</v>
      </c>
      <c r="P180" s="72">
        <f t="shared" si="196"/>
        <v>52.896275223176048</v>
      </c>
      <c r="Q180" s="72">
        <f t="shared" si="196"/>
        <v>50.05221545328677</v>
      </c>
      <c r="R180" s="72">
        <f t="shared" si="196"/>
        <v>47.194312078656708</v>
      </c>
      <c r="S180" s="72">
        <f t="shared" si="196"/>
        <v>44.32249771483977</v>
      </c>
      <c r="T180" s="72">
        <f t="shared" si="196"/>
        <v>41.436704649392681</v>
      </c>
      <c r="U180" s="72">
        <f t="shared" si="196"/>
        <v>38.536864840278398</v>
      </c>
      <c r="V180" s="72">
        <f t="shared" si="196"/>
        <v>35.622909914261868</v>
      </c>
      <c r="W180" s="72">
        <f t="shared" si="196"/>
        <v>32.694771165297816</v>
      </c>
      <c r="X180" s="72">
        <f t="shared" si="196"/>
        <v>29.752379552910845</v>
      </c>
      <c r="Y180" s="72">
        <f t="shared" si="196"/>
        <v>26.795665700567536</v>
      </c>
      <c r="Z180" s="72">
        <f t="shared" si="196"/>
        <v>23.824559894040696</v>
      </c>
      <c r="AA180" s="72">
        <f t="shared" si="196"/>
        <v>20.838992079765607</v>
      </c>
      <c r="AB180" s="72">
        <f t="shared" si="196"/>
        <v>17.83889186318827</v>
      </c>
      <c r="AC180" s="72">
        <f t="shared" si="196"/>
        <v>14.824188507105646</v>
      </c>
      <c r="AD180" s="72">
        <f t="shared" si="196"/>
        <v>11.794810929997782</v>
      </c>
      <c r="AE180" s="72">
        <f t="shared" si="196"/>
        <v>8.7506877043518276</v>
      </c>
      <c r="AF180" s="72">
        <f t="shared" si="196"/>
        <v>5.6917470549779106</v>
      </c>
      <c r="AG180" s="72">
        <f t="shared" si="196"/>
        <v>2.6179168573167799</v>
      </c>
      <c r="AH180" s="72">
        <f t="shared" si="196"/>
        <v>0</v>
      </c>
      <c r="AI180" s="72">
        <f t="shared" si="196"/>
        <v>0</v>
      </c>
      <c r="AJ180" s="72">
        <f t="shared" si="196"/>
        <v>0</v>
      </c>
      <c r="AK180" s="72">
        <f t="shared" si="196"/>
        <v>0</v>
      </c>
      <c r="AL180" s="72">
        <f t="shared" si="196"/>
        <v>0</v>
      </c>
      <c r="AM180" s="72">
        <f t="shared" si="196"/>
        <v>0</v>
      </c>
    </row>
    <row r="181" spans="3:39" x14ac:dyDescent="0.25">
      <c r="C181" t="s">
        <v>351</v>
      </c>
      <c r="D181" s="72">
        <f>+D144</f>
        <v>0</v>
      </c>
      <c r="E181" s="72">
        <f t="shared" ref="E181:AM181" si="197">+E144</f>
        <v>0</v>
      </c>
      <c r="F181" s="72">
        <f t="shared" si="197"/>
        <v>0</v>
      </c>
      <c r="G181" s="72">
        <f t="shared" si="197"/>
        <v>10</v>
      </c>
      <c r="H181" s="72">
        <f t="shared" si="197"/>
        <v>10</v>
      </c>
      <c r="I181" s="72">
        <f t="shared" si="197"/>
        <v>10</v>
      </c>
      <c r="J181" s="72">
        <f t="shared" si="197"/>
        <v>10</v>
      </c>
      <c r="K181" s="72">
        <f t="shared" si="197"/>
        <v>10</v>
      </c>
      <c r="L181" s="72">
        <f t="shared" si="197"/>
        <v>10</v>
      </c>
      <c r="M181" s="72">
        <f t="shared" si="197"/>
        <v>10</v>
      </c>
      <c r="N181" s="72">
        <f t="shared" si="197"/>
        <v>10</v>
      </c>
      <c r="O181" s="72">
        <f t="shared" si="197"/>
        <v>10</v>
      </c>
      <c r="P181" s="72">
        <f t="shared" si="197"/>
        <v>10</v>
      </c>
      <c r="Q181" s="72">
        <f t="shared" si="197"/>
        <v>10</v>
      </c>
      <c r="R181" s="72">
        <f t="shared" si="197"/>
        <v>10</v>
      </c>
      <c r="S181" s="72">
        <f t="shared" si="197"/>
        <v>10</v>
      </c>
      <c r="T181" s="72">
        <f t="shared" si="197"/>
        <v>10</v>
      </c>
      <c r="U181" s="72">
        <f t="shared" si="197"/>
        <v>10</v>
      </c>
      <c r="V181" s="72">
        <f t="shared" si="197"/>
        <v>10</v>
      </c>
      <c r="W181" s="72">
        <f t="shared" si="197"/>
        <v>10</v>
      </c>
      <c r="X181" s="72">
        <f t="shared" si="197"/>
        <v>10</v>
      </c>
      <c r="Y181" s="72">
        <f t="shared" si="197"/>
        <v>10</v>
      </c>
      <c r="Z181" s="72">
        <f t="shared" si="197"/>
        <v>10</v>
      </c>
      <c r="AA181" s="72">
        <f t="shared" si="197"/>
        <v>10</v>
      </c>
      <c r="AB181" s="72">
        <f t="shared" si="197"/>
        <v>10</v>
      </c>
      <c r="AC181" s="72">
        <f t="shared" si="197"/>
        <v>10</v>
      </c>
      <c r="AD181" s="72">
        <f t="shared" si="197"/>
        <v>10</v>
      </c>
      <c r="AE181" s="72">
        <f t="shared" si="197"/>
        <v>10</v>
      </c>
      <c r="AF181" s="72">
        <f t="shared" si="197"/>
        <v>10</v>
      </c>
      <c r="AG181" s="72">
        <f t="shared" si="197"/>
        <v>10</v>
      </c>
      <c r="AH181" s="72">
        <f t="shared" si="197"/>
        <v>0</v>
      </c>
      <c r="AI181" s="72">
        <f t="shared" si="197"/>
        <v>0</v>
      </c>
      <c r="AJ181" s="72">
        <f t="shared" si="197"/>
        <v>0</v>
      </c>
      <c r="AK181" s="72">
        <f t="shared" si="197"/>
        <v>0</v>
      </c>
      <c r="AL181" s="72">
        <f t="shared" si="197"/>
        <v>0</v>
      </c>
      <c r="AM181" s="72">
        <f t="shared" si="197"/>
        <v>0</v>
      </c>
    </row>
  </sheetData>
  <mergeCells count="18">
    <mergeCell ref="A171:B171"/>
    <mergeCell ref="A173:B173"/>
    <mergeCell ref="A110:B110"/>
    <mergeCell ref="A149:B151"/>
    <mergeCell ref="A153:B158"/>
    <mergeCell ref="A160:B160"/>
    <mergeCell ref="A161:B163"/>
    <mergeCell ref="A86:B88"/>
    <mergeCell ref="A90:B95"/>
    <mergeCell ref="A97:B97"/>
    <mergeCell ref="A98:B100"/>
    <mergeCell ref="A108:B108"/>
    <mergeCell ref="A26:B28"/>
    <mergeCell ref="A30:B35"/>
    <mergeCell ref="A38:B40"/>
    <mergeCell ref="A48:B48"/>
    <mergeCell ref="A50:B50"/>
    <mergeCell ref="A37:B37"/>
  </mergeCells>
  <hyperlinks>
    <hyperlink ref="B1" location="CRUSCOTTO!A1" display="RITORNA AL CRUSCOTTO" xr:uid="{C94AA747-5E87-4BC1-976B-A197892824BB}"/>
  </hyperlink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9FDD-8F9E-4E8E-A044-E46B3B828D5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8E13F-1B7D-4F22-AC41-26AF0BCE5D4B}">
  <sheetPr>
    <tabColor rgb="FFFFFF00"/>
  </sheetPr>
  <dimension ref="C1:AQ32"/>
  <sheetViews>
    <sheetView showGridLines="0" workbookViewId="0">
      <selection activeCell="C36" sqref="C36"/>
    </sheetView>
  </sheetViews>
  <sheetFormatPr defaultRowHeight="15" x14ac:dyDescent="0.25"/>
  <cols>
    <col min="3" max="3" width="33.5703125" customWidth="1"/>
    <col min="4" max="4" width="23.5703125" customWidth="1"/>
    <col min="5" max="5" width="12.140625" customWidth="1"/>
    <col min="6" max="6" width="9.5703125" bestFit="1" customWidth="1"/>
    <col min="7" max="7" width="12.140625" bestFit="1" customWidth="1"/>
    <col min="8" max="9" width="9.42578125" bestFit="1" customWidth="1"/>
    <col min="10" max="10" width="14" customWidth="1"/>
    <col min="11" max="11" width="14.5703125" customWidth="1"/>
    <col min="12" max="39" width="9.42578125" bestFit="1" customWidth="1"/>
  </cols>
  <sheetData>
    <row r="1" spans="3:43" x14ac:dyDescent="0.25">
      <c r="C1" t="s">
        <v>361</v>
      </c>
      <c r="D1" s="91" t="s">
        <v>479</v>
      </c>
    </row>
    <row r="2" spans="3:43" x14ac:dyDescent="0.25">
      <c r="J2" s="40" t="s">
        <v>359</v>
      </c>
      <c r="K2" s="70" t="s">
        <v>426</v>
      </c>
    </row>
    <row r="3" spans="3:43" x14ac:dyDescent="0.25">
      <c r="C3" s="40" t="s">
        <v>352</v>
      </c>
      <c r="D3" s="50">
        <v>100000</v>
      </c>
    </row>
    <row r="4" spans="3:43" x14ac:dyDescent="0.25">
      <c r="C4" s="40" t="s">
        <v>353</v>
      </c>
      <c r="D4" s="40">
        <v>10</v>
      </c>
    </row>
    <row r="6" spans="3:43" s="27" customFormat="1" x14ac:dyDescent="0.25">
      <c r="C6" s="62"/>
      <c r="D6" s="59">
        <v>43861</v>
      </c>
      <c r="E6" s="60">
        <f>EOMONTH(D6,1)</f>
        <v>43890</v>
      </c>
      <c r="F6" s="60">
        <f t="shared" ref="F6:AM6" si="0">EOMONTH(E6,1)</f>
        <v>43921</v>
      </c>
      <c r="G6" s="60">
        <f t="shared" si="0"/>
        <v>43951</v>
      </c>
      <c r="H6" s="60">
        <f t="shared" si="0"/>
        <v>43982</v>
      </c>
      <c r="I6" s="60">
        <f t="shared" si="0"/>
        <v>44012</v>
      </c>
      <c r="J6" s="60">
        <f t="shared" si="0"/>
        <v>44043</v>
      </c>
      <c r="K6" s="60">
        <f t="shared" si="0"/>
        <v>44074</v>
      </c>
      <c r="L6" s="60">
        <f t="shared" si="0"/>
        <v>44104</v>
      </c>
      <c r="M6" s="60">
        <f t="shared" si="0"/>
        <v>44135</v>
      </c>
      <c r="N6" s="60">
        <f t="shared" si="0"/>
        <v>44165</v>
      </c>
      <c r="O6" s="60">
        <f t="shared" si="0"/>
        <v>44196</v>
      </c>
      <c r="P6" s="60">
        <f t="shared" si="0"/>
        <v>44227</v>
      </c>
      <c r="Q6" s="60">
        <f t="shared" si="0"/>
        <v>44255</v>
      </c>
      <c r="R6" s="60">
        <f t="shared" si="0"/>
        <v>44286</v>
      </c>
      <c r="S6" s="60">
        <f t="shared" si="0"/>
        <v>44316</v>
      </c>
      <c r="T6" s="60">
        <f t="shared" si="0"/>
        <v>44347</v>
      </c>
      <c r="U6" s="60">
        <f t="shared" si="0"/>
        <v>44377</v>
      </c>
      <c r="V6" s="60">
        <f t="shared" si="0"/>
        <v>44408</v>
      </c>
      <c r="W6" s="60">
        <f t="shared" si="0"/>
        <v>44439</v>
      </c>
      <c r="X6" s="60">
        <f t="shared" si="0"/>
        <v>44469</v>
      </c>
      <c r="Y6" s="60">
        <f t="shared" si="0"/>
        <v>44500</v>
      </c>
      <c r="Z6" s="60">
        <f t="shared" si="0"/>
        <v>44530</v>
      </c>
      <c r="AA6" s="60">
        <f t="shared" si="0"/>
        <v>44561</v>
      </c>
      <c r="AB6" s="60">
        <f t="shared" si="0"/>
        <v>44592</v>
      </c>
      <c r="AC6" s="60">
        <f t="shared" si="0"/>
        <v>44620</v>
      </c>
      <c r="AD6" s="60">
        <f t="shared" si="0"/>
        <v>44651</v>
      </c>
      <c r="AE6" s="60">
        <f t="shared" si="0"/>
        <v>44681</v>
      </c>
      <c r="AF6" s="60">
        <f t="shared" si="0"/>
        <v>44712</v>
      </c>
      <c r="AG6" s="60">
        <f t="shared" si="0"/>
        <v>44742</v>
      </c>
      <c r="AH6" s="60">
        <f t="shared" si="0"/>
        <v>44773</v>
      </c>
      <c r="AI6" s="60">
        <f t="shared" si="0"/>
        <v>44804</v>
      </c>
      <c r="AJ6" s="60">
        <f t="shared" si="0"/>
        <v>44834</v>
      </c>
      <c r="AK6" s="60">
        <f t="shared" si="0"/>
        <v>44865</v>
      </c>
      <c r="AL6" s="60">
        <f t="shared" si="0"/>
        <v>44895</v>
      </c>
      <c r="AM6" s="60">
        <f t="shared" si="0"/>
        <v>44926</v>
      </c>
      <c r="AN6" s="58"/>
      <c r="AO6" s="58"/>
      <c r="AP6" s="58"/>
      <c r="AQ6" s="58"/>
    </row>
    <row r="7" spans="3:43" s="34" customFormat="1" x14ac:dyDescent="0.25">
      <c r="C7" s="61" t="s">
        <v>354</v>
      </c>
      <c r="D7" s="61">
        <f>D3</f>
        <v>100000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  <row r="9" spans="3:43" s="34" customFormat="1" x14ac:dyDescent="0.25">
      <c r="C9" s="61" t="s">
        <v>355</v>
      </c>
      <c r="D9" s="61"/>
      <c r="E9" s="61">
        <v>50000</v>
      </c>
      <c r="F9" s="61"/>
      <c r="G9" s="61">
        <v>50000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1" spans="3:43" s="34" customFormat="1" x14ac:dyDescent="0.25">
      <c r="C11" s="72" t="s">
        <v>356</v>
      </c>
      <c r="D11" s="72">
        <f>+D7-D9</f>
        <v>100000</v>
      </c>
      <c r="E11" s="72">
        <f t="shared" ref="E11:AM11" si="1">+E7-E9</f>
        <v>-50000</v>
      </c>
      <c r="F11" s="72">
        <f t="shared" si="1"/>
        <v>0</v>
      </c>
      <c r="G11" s="72">
        <f t="shared" si="1"/>
        <v>-50000</v>
      </c>
      <c r="H11" s="72">
        <f t="shared" si="1"/>
        <v>0</v>
      </c>
      <c r="I11" s="72">
        <f t="shared" si="1"/>
        <v>0</v>
      </c>
      <c r="J11" s="72">
        <f t="shared" si="1"/>
        <v>0</v>
      </c>
      <c r="K11" s="72">
        <f t="shared" si="1"/>
        <v>0</v>
      </c>
      <c r="L11" s="72">
        <f t="shared" si="1"/>
        <v>0</v>
      </c>
      <c r="M11" s="72">
        <f t="shared" si="1"/>
        <v>0</v>
      </c>
      <c r="N11" s="72">
        <f t="shared" si="1"/>
        <v>0</v>
      </c>
      <c r="O11" s="72">
        <f t="shared" si="1"/>
        <v>0</v>
      </c>
      <c r="P11" s="72">
        <f t="shared" si="1"/>
        <v>0</v>
      </c>
      <c r="Q11" s="72">
        <f t="shared" si="1"/>
        <v>0</v>
      </c>
      <c r="R11" s="72">
        <f t="shared" si="1"/>
        <v>0</v>
      </c>
      <c r="S11" s="72">
        <f t="shared" si="1"/>
        <v>0</v>
      </c>
      <c r="T11" s="72">
        <f t="shared" si="1"/>
        <v>0</v>
      </c>
      <c r="U11" s="72">
        <f t="shared" si="1"/>
        <v>0</v>
      </c>
      <c r="V11" s="72">
        <f t="shared" si="1"/>
        <v>0</v>
      </c>
      <c r="W11" s="72">
        <f t="shared" si="1"/>
        <v>0</v>
      </c>
      <c r="X11" s="72">
        <f t="shared" si="1"/>
        <v>0</v>
      </c>
      <c r="Y11" s="72">
        <f t="shared" si="1"/>
        <v>0</v>
      </c>
      <c r="Z11" s="72">
        <f t="shared" si="1"/>
        <v>0</v>
      </c>
      <c r="AA11" s="72">
        <f t="shared" si="1"/>
        <v>0</v>
      </c>
      <c r="AB11" s="72">
        <f t="shared" si="1"/>
        <v>0</v>
      </c>
      <c r="AC11" s="72">
        <f t="shared" si="1"/>
        <v>0</v>
      </c>
      <c r="AD11" s="72">
        <f t="shared" si="1"/>
        <v>0</v>
      </c>
      <c r="AE11" s="72">
        <f t="shared" si="1"/>
        <v>0</v>
      </c>
      <c r="AF11" s="72">
        <f t="shared" si="1"/>
        <v>0</v>
      </c>
      <c r="AG11" s="72">
        <f t="shared" si="1"/>
        <v>0</v>
      </c>
      <c r="AH11" s="72">
        <f t="shared" si="1"/>
        <v>0</v>
      </c>
      <c r="AI11" s="72">
        <f t="shared" si="1"/>
        <v>0</v>
      </c>
      <c r="AJ11" s="72">
        <f t="shared" si="1"/>
        <v>0</v>
      </c>
      <c r="AK11" s="72">
        <f t="shared" si="1"/>
        <v>0</v>
      </c>
      <c r="AL11" s="72">
        <f t="shared" si="1"/>
        <v>0</v>
      </c>
      <c r="AM11" s="72">
        <f t="shared" si="1"/>
        <v>0</v>
      </c>
    </row>
    <row r="13" spans="3:43" s="34" customFormat="1" x14ac:dyDescent="0.25">
      <c r="C13" s="72" t="s">
        <v>357</v>
      </c>
      <c r="D13" s="72">
        <f>+IF(D7&gt;0,($D$3/$D$4)/12,0)</f>
        <v>833.33333333333337</v>
      </c>
      <c r="E13" s="72">
        <f>+IF(E7&gt;0,($D$3/$D$4)/12,0)+IF(D13&gt;0,($D$3/$D$4)/12,0)</f>
        <v>833.33333333333337</v>
      </c>
      <c r="F13" s="72">
        <f t="shared" ref="F13:AM13" si="2">+IF(F7&gt;0,($D$3/$D$4)/12,0)+IF(E13&gt;0,($D$3/$D$4)/12,0)</f>
        <v>833.33333333333337</v>
      </c>
      <c r="G13" s="72">
        <f t="shared" si="2"/>
        <v>833.33333333333337</v>
      </c>
      <c r="H13" s="72">
        <f t="shared" si="2"/>
        <v>833.33333333333337</v>
      </c>
      <c r="I13" s="72">
        <f t="shared" si="2"/>
        <v>833.33333333333337</v>
      </c>
      <c r="J13" s="72">
        <f t="shared" si="2"/>
        <v>833.33333333333337</v>
      </c>
      <c r="K13" s="72">
        <f t="shared" si="2"/>
        <v>833.33333333333337</v>
      </c>
      <c r="L13" s="72">
        <f t="shared" si="2"/>
        <v>833.33333333333337</v>
      </c>
      <c r="M13" s="72">
        <f t="shared" si="2"/>
        <v>833.33333333333337</v>
      </c>
      <c r="N13" s="72">
        <f t="shared" si="2"/>
        <v>833.33333333333337</v>
      </c>
      <c r="O13" s="72">
        <f t="shared" si="2"/>
        <v>833.33333333333337</v>
      </c>
      <c r="P13" s="72">
        <f t="shared" si="2"/>
        <v>833.33333333333337</v>
      </c>
      <c r="Q13" s="72">
        <f t="shared" si="2"/>
        <v>833.33333333333337</v>
      </c>
      <c r="R13" s="72">
        <f t="shared" si="2"/>
        <v>833.33333333333337</v>
      </c>
      <c r="S13" s="72">
        <f t="shared" si="2"/>
        <v>833.33333333333337</v>
      </c>
      <c r="T13" s="72">
        <f t="shared" si="2"/>
        <v>833.33333333333337</v>
      </c>
      <c r="U13" s="72">
        <f t="shared" si="2"/>
        <v>833.33333333333337</v>
      </c>
      <c r="V13" s="72">
        <f t="shared" si="2"/>
        <v>833.33333333333337</v>
      </c>
      <c r="W13" s="72">
        <f t="shared" si="2"/>
        <v>833.33333333333337</v>
      </c>
      <c r="X13" s="72">
        <f t="shared" si="2"/>
        <v>833.33333333333337</v>
      </c>
      <c r="Y13" s="72">
        <f t="shared" si="2"/>
        <v>833.33333333333337</v>
      </c>
      <c r="Z13" s="72">
        <f t="shared" si="2"/>
        <v>833.33333333333337</v>
      </c>
      <c r="AA13" s="72">
        <f t="shared" si="2"/>
        <v>833.33333333333337</v>
      </c>
      <c r="AB13" s="72">
        <f t="shared" si="2"/>
        <v>833.33333333333337</v>
      </c>
      <c r="AC13" s="72">
        <f t="shared" si="2"/>
        <v>833.33333333333337</v>
      </c>
      <c r="AD13" s="72">
        <f t="shared" si="2"/>
        <v>833.33333333333337</v>
      </c>
      <c r="AE13" s="72">
        <f t="shared" si="2"/>
        <v>833.33333333333337</v>
      </c>
      <c r="AF13" s="72">
        <f t="shared" si="2"/>
        <v>833.33333333333337</v>
      </c>
      <c r="AG13" s="72">
        <f t="shared" si="2"/>
        <v>833.33333333333337</v>
      </c>
      <c r="AH13" s="72">
        <f t="shared" si="2"/>
        <v>833.33333333333337</v>
      </c>
      <c r="AI13" s="72">
        <f t="shared" si="2"/>
        <v>833.33333333333337</v>
      </c>
      <c r="AJ13" s="72">
        <f t="shared" si="2"/>
        <v>833.33333333333337</v>
      </c>
      <c r="AK13" s="72">
        <f t="shared" si="2"/>
        <v>833.33333333333337</v>
      </c>
      <c r="AL13" s="72">
        <f t="shared" si="2"/>
        <v>833.33333333333337</v>
      </c>
      <c r="AM13" s="72">
        <f t="shared" si="2"/>
        <v>833.33333333333337</v>
      </c>
    </row>
    <row r="15" spans="3:43" s="34" customFormat="1" x14ac:dyDescent="0.25">
      <c r="C15" s="72" t="s">
        <v>358</v>
      </c>
      <c r="D15" s="72">
        <f>+D7-D13</f>
        <v>99166.666666666672</v>
      </c>
      <c r="E15" s="72">
        <f t="shared" ref="E15:AM15" si="3">+E7-E13</f>
        <v>-833.33333333333337</v>
      </c>
      <c r="F15" s="72">
        <f t="shared" si="3"/>
        <v>-833.33333333333337</v>
      </c>
      <c r="G15" s="72">
        <f t="shared" si="3"/>
        <v>-833.33333333333337</v>
      </c>
      <c r="H15" s="72">
        <f t="shared" si="3"/>
        <v>-833.33333333333337</v>
      </c>
      <c r="I15" s="72">
        <f t="shared" si="3"/>
        <v>-833.33333333333337</v>
      </c>
      <c r="J15" s="72">
        <f t="shared" si="3"/>
        <v>-833.33333333333337</v>
      </c>
      <c r="K15" s="72">
        <f t="shared" si="3"/>
        <v>-833.33333333333337</v>
      </c>
      <c r="L15" s="72">
        <f t="shared" si="3"/>
        <v>-833.33333333333337</v>
      </c>
      <c r="M15" s="72">
        <f t="shared" si="3"/>
        <v>-833.33333333333337</v>
      </c>
      <c r="N15" s="72">
        <f t="shared" si="3"/>
        <v>-833.33333333333337</v>
      </c>
      <c r="O15" s="72">
        <f t="shared" si="3"/>
        <v>-833.33333333333337</v>
      </c>
      <c r="P15" s="72">
        <f t="shared" si="3"/>
        <v>-833.33333333333337</v>
      </c>
      <c r="Q15" s="72">
        <f t="shared" si="3"/>
        <v>-833.33333333333337</v>
      </c>
      <c r="R15" s="72">
        <f t="shared" si="3"/>
        <v>-833.33333333333337</v>
      </c>
      <c r="S15" s="72">
        <f t="shared" si="3"/>
        <v>-833.33333333333337</v>
      </c>
      <c r="T15" s="72">
        <f t="shared" si="3"/>
        <v>-833.33333333333337</v>
      </c>
      <c r="U15" s="72">
        <f t="shared" si="3"/>
        <v>-833.33333333333337</v>
      </c>
      <c r="V15" s="72">
        <f t="shared" si="3"/>
        <v>-833.33333333333337</v>
      </c>
      <c r="W15" s="72">
        <f t="shared" si="3"/>
        <v>-833.33333333333337</v>
      </c>
      <c r="X15" s="72">
        <f t="shared" si="3"/>
        <v>-833.33333333333337</v>
      </c>
      <c r="Y15" s="72">
        <f t="shared" si="3"/>
        <v>-833.33333333333337</v>
      </c>
      <c r="Z15" s="72">
        <f t="shared" si="3"/>
        <v>-833.33333333333337</v>
      </c>
      <c r="AA15" s="72">
        <f t="shared" si="3"/>
        <v>-833.33333333333337</v>
      </c>
      <c r="AB15" s="72">
        <f t="shared" si="3"/>
        <v>-833.33333333333337</v>
      </c>
      <c r="AC15" s="72">
        <f t="shared" si="3"/>
        <v>-833.33333333333337</v>
      </c>
      <c r="AD15" s="72">
        <f t="shared" si="3"/>
        <v>-833.33333333333337</v>
      </c>
      <c r="AE15" s="72">
        <f t="shared" si="3"/>
        <v>-833.33333333333337</v>
      </c>
      <c r="AF15" s="72">
        <f t="shared" si="3"/>
        <v>-833.33333333333337</v>
      </c>
      <c r="AG15" s="72">
        <f t="shared" si="3"/>
        <v>-833.33333333333337</v>
      </c>
      <c r="AH15" s="72">
        <f t="shared" si="3"/>
        <v>-833.33333333333337</v>
      </c>
      <c r="AI15" s="72">
        <f t="shared" si="3"/>
        <v>-833.33333333333337</v>
      </c>
      <c r="AJ15" s="72">
        <f t="shared" si="3"/>
        <v>-833.33333333333337</v>
      </c>
      <c r="AK15" s="72">
        <f t="shared" si="3"/>
        <v>-833.33333333333337</v>
      </c>
      <c r="AL15" s="72">
        <f t="shared" si="3"/>
        <v>-833.33333333333337</v>
      </c>
      <c r="AM15" s="72">
        <f t="shared" si="3"/>
        <v>-833.33333333333337</v>
      </c>
    </row>
    <row r="18" spans="3:39" x14ac:dyDescent="0.25">
      <c r="C18" t="s">
        <v>366</v>
      </c>
    </row>
    <row r="19" spans="3:39" x14ac:dyDescent="0.25">
      <c r="J19" s="40" t="s">
        <v>359</v>
      </c>
      <c r="K19" s="70" t="s">
        <v>426</v>
      </c>
    </row>
    <row r="20" spans="3:39" x14ac:dyDescent="0.25">
      <c r="C20" s="40" t="s">
        <v>352</v>
      </c>
      <c r="D20" s="50">
        <v>25000</v>
      </c>
    </row>
    <row r="21" spans="3:39" x14ac:dyDescent="0.25">
      <c r="C21" s="40" t="s">
        <v>353</v>
      </c>
      <c r="D21" s="40">
        <v>10</v>
      </c>
    </row>
    <row r="23" spans="3:39" x14ac:dyDescent="0.25">
      <c r="C23" s="62"/>
      <c r="D23" s="59">
        <v>43861</v>
      </c>
      <c r="E23" s="60">
        <f>EOMONTH(D23,1)</f>
        <v>43890</v>
      </c>
      <c r="F23" s="60">
        <f t="shared" ref="F23:AM23" si="4">EOMONTH(E23,1)</f>
        <v>43921</v>
      </c>
      <c r="G23" s="60">
        <f t="shared" si="4"/>
        <v>43951</v>
      </c>
      <c r="H23" s="60">
        <f t="shared" si="4"/>
        <v>43982</v>
      </c>
      <c r="I23" s="60">
        <f t="shared" si="4"/>
        <v>44012</v>
      </c>
      <c r="J23" s="60">
        <f t="shared" si="4"/>
        <v>44043</v>
      </c>
      <c r="K23" s="60">
        <f t="shared" si="4"/>
        <v>44074</v>
      </c>
      <c r="L23" s="60">
        <f t="shared" si="4"/>
        <v>44104</v>
      </c>
      <c r="M23" s="60">
        <f t="shared" si="4"/>
        <v>44135</v>
      </c>
      <c r="N23" s="60">
        <f t="shared" si="4"/>
        <v>44165</v>
      </c>
      <c r="O23" s="60">
        <f t="shared" si="4"/>
        <v>44196</v>
      </c>
      <c r="P23" s="60">
        <f t="shared" si="4"/>
        <v>44227</v>
      </c>
      <c r="Q23" s="60">
        <f t="shared" si="4"/>
        <v>44255</v>
      </c>
      <c r="R23" s="60">
        <f t="shared" si="4"/>
        <v>44286</v>
      </c>
      <c r="S23" s="60">
        <f t="shared" si="4"/>
        <v>44316</v>
      </c>
      <c r="T23" s="60">
        <f t="shared" si="4"/>
        <v>44347</v>
      </c>
      <c r="U23" s="60">
        <f t="shared" si="4"/>
        <v>44377</v>
      </c>
      <c r="V23" s="60">
        <f t="shared" si="4"/>
        <v>44408</v>
      </c>
      <c r="W23" s="60">
        <f t="shared" si="4"/>
        <v>44439</v>
      </c>
      <c r="X23" s="60">
        <f t="shared" si="4"/>
        <v>44469</v>
      </c>
      <c r="Y23" s="60">
        <f t="shared" si="4"/>
        <v>44500</v>
      </c>
      <c r="Z23" s="60">
        <f t="shared" si="4"/>
        <v>44530</v>
      </c>
      <c r="AA23" s="60">
        <f t="shared" si="4"/>
        <v>44561</v>
      </c>
      <c r="AB23" s="60">
        <f t="shared" si="4"/>
        <v>44592</v>
      </c>
      <c r="AC23" s="60">
        <f t="shared" si="4"/>
        <v>44620</v>
      </c>
      <c r="AD23" s="60">
        <f t="shared" si="4"/>
        <v>44651</v>
      </c>
      <c r="AE23" s="60">
        <f t="shared" si="4"/>
        <v>44681</v>
      </c>
      <c r="AF23" s="60">
        <f t="shared" si="4"/>
        <v>44712</v>
      </c>
      <c r="AG23" s="60">
        <f t="shared" si="4"/>
        <v>44742</v>
      </c>
      <c r="AH23" s="60">
        <f t="shared" si="4"/>
        <v>44773</v>
      </c>
      <c r="AI23" s="60">
        <f t="shared" si="4"/>
        <v>44804</v>
      </c>
      <c r="AJ23" s="60">
        <f t="shared" si="4"/>
        <v>44834</v>
      </c>
      <c r="AK23" s="60">
        <f t="shared" si="4"/>
        <v>44865</v>
      </c>
      <c r="AL23" s="60">
        <f t="shared" si="4"/>
        <v>44895</v>
      </c>
      <c r="AM23" s="60">
        <f t="shared" si="4"/>
        <v>44926</v>
      </c>
    </row>
    <row r="24" spans="3:39" x14ac:dyDescent="0.25">
      <c r="C24" s="61" t="s">
        <v>354</v>
      </c>
      <c r="D24" s="61">
        <f>D20</f>
        <v>25000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</row>
    <row r="26" spans="3:39" x14ac:dyDescent="0.25">
      <c r="C26" s="61" t="s">
        <v>355</v>
      </c>
      <c r="D26" s="61"/>
      <c r="E26" s="61">
        <v>12500</v>
      </c>
      <c r="F26" s="61"/>
      <c r="G26" s="61">
        <v>12500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</row>
    <row r="28" spans="3:39" x14ac:dyDescent="0.25">
      <c r="C28" s="72" t="s">
        <v>356</v>
      </c>
      <c r="D28" s="72">
        <f>+D24-D26</f>
        <v>25000</v>
      </c>
      <c r="E28" s="72">
        <f t="shared" ref="E28:AM28" si="5">+E24-E26</f>
        <v>-12500</v>
      </c>
      <c r="F28" s="72">
        <f t="shared" si="5"/>
        <v>0</v>
      </c>
      <c r="G28" s="72">
        <f t="shared" si="5"/>
        <v>-12500</v>
      </c>
      <c r="H28" s="72">
        <f t="shared" si="5"/>
        <v>0</v>
      </c>
      <c r="I28" s="72">
        <f t="shared" si="5"/>
        <v>0</v>
      </c>
      <c r="J28" s="72">
        <f t="shared" si="5"/>
        <v>0</v>
      </c>
      <c r="K28" s="72">
        <f t="shared" si="5"/>
        <v>0</v>
      </c>
      <c r="L28" s="72">
        <f t="shared" si="5"/>
        <v>0</v>
      </c>
      <c r="M28" s="72">
        <f t="shared" si="5"/>
        <v>0</v>
      </c>
      <c r="N28" s="72">
        <f t="shared" si="5"/>
        <v>0</v>
      </c>
      <c r="O28" s="72">
        <f t="shared" si="5"/>
        <v>0</v>
      </c>
      <c r="P28" s="72">
        <f t="shared" si="5"/>
        <v>0</v>
      </c>
      <c r="Q28" s="72">
        <f t="shared" si="5"/>
        <v>0</v>
      </c>
      <c r="R28" s="72">
        <f t="shared" si="5"/>
        <v>0</v>
      </c>
      <c r="S28" s="72">
        <f t="shared" si="5"/>
        <v>0</v>
      </c>
      <c r="T28" s="72">
        <f t="shared" si="5"/>
        <v>0</v>
      </c>
      <c r="U28" s="72">
        <f t="shared" si="5"/>
        <v>0</v>
      </c>
      <c r="V28" s="72">
        <f t="shared" si="5"/>
        <v>0</v>
      </c>
      <c r="W28" s="72">
        <f t="shared" si="5"/>
        <v>0</v>
      </c>
      <c r="X28" s="72">
        <f t="shared" si="5"/>
        <v>0</v>
      </c>
      <c r="Y28" s="72">
        <f t="shared" si="5"/>
        <v>0</v>
      </c>
      <c r="Z28" s="72">
        <f t="shared" si="5"/>
        <v>0</v>
      </c>
      <c r="AA28" s="72">
        <f t="shared" si="5"/>
        <v>0</v>
      </c>
      <c r="AB28" s="72">
        <f t="shared" si="5"/>
        <v>0</v>
      </c>
      <c r="AC28" s="72">
        <f t="shared" si="5"/>
        <v>0</v>
      </c>
      <c r="AD28" s="72">
        <f t="shared" si="5"/>
        <v>0</v>
      </c>
      <c r="AE28" s="72">
        <f t="shared" si="5"/>
        <v>0</v>
      </c>
      <c r="AF28" s="72">
        <f t="shared" si="5"/>
        <v>0</v>
      </c>
      <c r="AG28" s="72">
        <f t="shared" si="5"/>
        <v>0</v>
      </c>
      <c r="AH28" s="72">
        <f t="shared" si="5"/>
        <v>0</v>
      </c>
      <c r="AI28" s="72">
        <f t="shared" si="5"/>
        <v>0</v>
      </c>
      <c r="AJ28" s="72">
        <f t="shared" si="5"/>
        <v>0</v>
      </c>
      <c r="AK28" s="72">
        <f t="shared" si="5"/>
        <v>0</v>
      </c>
      <c r="AL28" s="72">
        <f t="shared" si="5"/>
        <v>0</v>
      </c>
      <c r="AM28" s="72">
        <f t="shared" si="5"/>
        <v>0</v>
      </c>
    </row>
    <row r="30" spans="3:39" x14ac:dyDescent="0.25">
      <c r="C30" s="72" t="s">
        <v>357</v>
      </c>
      <c r="D30" s="72">
        <f>+IF(D24&gt;0,($D$20/$D$21)/12,0)</f>
        <v>208.33333333333334</v>
      </c>
      <c r="E30" s="72">
        <f>+(IF(E24&gt;0,($D$20/$D$21)/12,0)+IF(D30&gt;0,($D$20/$D$21)/12,0))*(IF(D30=$D$20,0,1))</f>
        <v>208.33333333333334</v>
      </c>
      <c r="F30" s="72">
        <f>+(IF(F24&gt;0,($D$20/$D$21)/12,0)+IF(E30&gt;0,($D$20/$D$21)/12,0))*(IF(SUM($D30:E30)=$D$20,0,1))</f>
        <v>208.33333333333334</v>
      </c>
      <c r="G30" s="72">
        <f>+(IF(G24&gt;0,($D$20/$D$21)/12,0)+IF(F30&gt;0,($D$20/$D$21)/12,0))*(IF(SUM($D30:F30)=$D$20,0,1))</f>
        <v>208.33333333333334</v>
      </c>
      <c r="H30" s="72">
        <f>+(IF(H24&gt;0,($D$20/$D$21)/12,0)+IF(G30&gt;0,($D$20/$D$21)/12,0))*(IF(SUM($D30:G30)=$D$20,0,1))</f>
        <v>208.33333333333334</v>
      </c>
      <c r="I30" s="72">
        <f>+(IF(I24&gt;0,($D$20/$D$21)/12,0)+IF(H30&gt;0,($D$20/$D$21)/12,0))*(IF(SUM($D30:H30)=$D$20,0,1))</f>
        <v>208.33333333333334</v>
      </c>
      <c r="J30" s="72">
        <f>+(IF(J24&gt;0,($D$20/$D$21)/12,0)+IF(I30&gt;0,($D$20/$D$21)/12,0))*(IF(SUM($D30:I30)=$D$20,0,1))</f>
        <v>208.33333333333334</v>
      </c>
      <c r="K30" s="72">
        <f>+(IF(K24&gt;0,($D$20/$D$21)/12,0)+IF(J30&gt;0,($D$20/$D$21)/12,0))*(IF(SUM($D30:J30)=$D$20,0,1))</f>
        <v>208.33333333333334</v>
      </c>
      <c r="L30" s="72">
        <f>+(IF(L24&gt;0,($D$20/$D$21)/12,0)+IF(K30&gt;0,($D$20/$D$21)/12,0))*(IF(SUM($D30:K30)=$D$20,0,1))</f>
        <v>208.33333333333334</v>
      </c>
      <c r="M30" s="72">
        <f>+(IF(M24&gt;0,($D$20/$D$21)/12,0)+IF(L30&gt;0,($D$20/$D$21)/12,0))*(IF(SUM($D30:L30)=$D$20,0,1))</f>
        <v>208.33333333333334</v>
      </c>
      <c r="N30" s="72">
        <f>+(IF(N24&gt;0,($D$20/$D$21)/12,0)+IF(M30&gt;0,($D$20/$D$21)/12,0))*(IF(SUM($D30:M30)=$D$20,0,1))</f>
        <v>208.33333333333334</v>
      </c>
      <c r="O30" s="72">
        <f>+(IF(O24&gt;0,($D$20/$D$21)/12,0)+IF(N30&gt;0,($D$20/$D$21)/12,0))*(IF(SUM($D30:N30)=$D$20,0,1))</f>
        <v>208.33333333333334</v>
      </c>
      <c r="P30" s="72">
        <f>+(IF(P24&gt;0,($D$20/$D$21)/12,0)+IF(O30&gt;0,($D$20/$D$21)/12,0))*(IF(SUM($D30:O30)=$D$20,0,1))</f>
        <v>208.33333333333334</v>
      </c>
      <c r="Q30" s="72">
        <f>+(IF(Q24&gt;0,($D$20/$D$21)/12,0)+IF(P30&gt;0,($D$20/$D$21)/12,0))*(IF(SUM($D30:P30)=$D$20,0,1))</f>
        <v>208.33333333333334</v>
      </c>
      <c r="R30" s="72">
        <f>+(IF(R24&gt;0,($D$20/$D$21)/12,0)+IF(Q30&gt;0,($D$20/$D$21)/12,0))*(IF(SUM($D30:Q30)=$D$20,0,1))</f>
        <v>208.33333333333334</v>
      </c>
      <c r="S30" s="72">
        <f>+(IF(S24&gt;0,($D$20/$D$21)/12,0)+IF(R30&gt;0,($D$20/$D$21)/12,0))*(IF(SUM($D30:R30)=$D$20,0,1))</f>
        <v>208.33333333333334</v>
      </c>
      <c r="T30" s="72">
        <f>+(IF(T24&gt;0,($D$20/$D$21)/12,0)+IF(S30&gt;0,($D$20/$D$21)/12,0))*(IF(SUM($D30:S30)=$D$20,0,1))</f>
        <v>208.33333333333334</v>
      </c>
      <c r="U30" s="72">
        <f>+(IF(U24&gt;0,($D$20/$D$21)/12,0)+IF(T30&gt;0,($D$20/$D$21)/12,0))*(IF(SUM($D30:T30)=$D$20,0,1))</f>
        <v>208.33333333333334</v>
      </c>
      <c r="V30" s="72">
        <f>+(IF(V24&gt;0,($D$20/$D$21)/12,0)+IF(U30&gt;0,($D$20/$D$21)/12,0))*(IF(SUM($D30:U30)=$D$20,0,1))</f>
        <v>208.33333333333334</v>
      </c>
      <c r="W30" s="72">
        <f>+(IF(W24&gt;0,($D$20/$D$21)/12,0)+IF(V30&gt;0,($D$20/$D$21)/12,0))*(IF(SUM($D30:V30)=$D$20,0,1))</f>
        <v>208.33333333333334</v>
      </c>
      <c r="X30" s="72">
        <f>+(IF(X24&gt;0,($D$20/$D$21)/12,0)+IF(W30&gt;0,($D$20/$D$21)/12,0))*(IF(SUM($D30:W30)=$D$20,0,1))</f>
        <v>208.33333333333334</v>
      </c>
      <c r="Y30" s="72">
        <f>+(IF(Y24&gt;0,($D$20/$D$21)/12,0)+IF(X30&gt;0,($D$20/$D$21)/12,0))*(IF(SUM($D30:X30)=$D$20,0,1))</f>
        <v>208.33333333333334</v>
      </c>
      <c r="Z30" s="72">
        <f>+(IF(Z24&gt;0,($D$20/$D$21)/12,0)+IF(Y30&gt;0,($D$20/$D$21)/12,0))*(IF(SUM($D30:Y30)=$D$20,0,1))</f>
        <v>208.33333333333334</v>
      </c>
      <c r="AA30" s="72">
        <f>+(IF(AA24&gt;0,($D$20/$D$21)/12,0)+IF(Z30&gt;0,($D$20/$D$21)/12,0))*(IF(SUM($D30:Z30)=$D$20,0,1))</f>
        <v>208.33333333333334</v>
      </c>
      <c r="AB30" s="72">
        <f>+(IF(AB24&gt;0,($D$20/$D$21)/12,0)+IF(AA30&gt;0,($D$20/$D$21)/12,0))*(IF(SUM($D30:AA30)=$D$20,0,1))</f>
        <v>208.33333333333334</v>
      </c>
      <c r="AC30" s="72">
        <f>+(IF(AC24&gt;0,($D$20/$D$21)/12,0)+IF(AB30&gt;0,($D$20/$D$21)/12,0))*(IF(SUM($D30:AB30)=$D$20,0,1))</f>
        <v>208.33333333333334</v>
      </c>
      <c r="AD30" s="72">
        <f>+(IF(AD24&gt;0,($D$20/$D$21)/12,0)+IF(AC30&gt;0,($D$20/$D$21)/12,0))*(IF(SUM($D30:AC30)=$D$20,0,1))</f>
        <v>208.33333333333334</v>
      </c>
      <c r="AE30" s="72">
        <f>+(IF(AE24&gt;0,($D$20/$D$21)/12,0)+IF(AD30&gt;0,($D$20/$D$21)/12,0))*(IF(SUM($D30:AD30)=$D$20,0,1))</f>
        <v>208.33333333333334</v>
      </c>
      <c r="AF30" s="72">
        <f>+(IF(AF24&gt;0,($D$20/$D$21)/12,0)+IF(AE30&gt;0,($D$20/$D$21)/12,0))*(IF(SUM($D30:AE30)=$D$20,0,1))</f>
        <v>208.33333333333334</v>
      </c>
      <c r="AG30" s="72">
        <f>+(IF(AG24&gt;0,($D$20/$D$21)/12,0)+IF(AF30&gt;0,($D$20/$D$21)/12,0))*(IF(SUM($D30:AF30)=$D$20,0,1))</f>
        <v>208.33333333333334</v>
      </c>
      <c r="AH30" s="72">
        <f>+(IF(AH24&gt;0,($D$20/$D$21)/12,0)+IF(AG30&gt;0,($D$20/$D$21)/12,0))*(IF(SUM($D30:AG30)=$D$20,0,1))</f>
        <v>208.33333333333334</v>
      </c>
      <c r="AI30" s="72">
        <f>+(IF(AI24&gt;0,($D$20/$D$21)/12,0)+IF(AH30&gt;0,($D$20/$D$21)/12,0))*(IF(SUM($D30:AH30)=$D$20,0,1))</f>
        <v>208.33333333333334</v>
      </c>
      <c r="AJ30" s="72">
        <f>+(IF(AJ24&gt;0,($D$20/$D$21)/12,0)+IF(AI30&gt;0,($D$20/$D$21)/12,0))*(IF(SUM($D30:AI30)=$D$20,0,1))</f>
        <v>208.33333333333334</v>
      </c>
      <c r="AK30" s="72">
        <f>+(IF(AK24&gt;0,($D$20/$D$21)/12,0)+IF(AJ30&gt;0,($D$20/$D$21)/12,0))*(IF(SUM($D30:AJ30)=$D$20,0,1))</f>
        <v>208.33333333333334</v>
      </c>
      <c r="AL30" s="72">
        <f>+(IF(AL24&gt;0,($D$20/$D$21)/12,0)+IF(AK30&gt;0,($D$20/$D$21)/12,0))*(IF(SUM($D30:AK30)=$D$20,0,1))</f>
        <v>208.33333333333334</v>
      </c>
      <c r="AM30" s="72">
        <f>+(IF(AM24&gt;0,($D$20/$D$21)/12,0)+IF(AL30&gt;0,($D$20/$D$21)/12,0))*(IF(SUM($D30:AL30)=$D$20,0,1))</f>
        <v>208.33333333333334</v>
      </c>
    </row>
    <row r="32" spans="3:39" x14ac:dyDescent="0.25">
      <c r="C32" s="72" t="s">
        <v>358</v>
      </c>
      <c r="D32" s="72">
        <f>+D24-D30</f>
        <v>24791.666666666668</v>
      </c>
      <c r="E32" s="72">
        <f t="shared" ref="E32:AM32" si="6">+E24-E30</f>
        <v>-208.33333333333334</v>
      </c>
      <c r="F32" s="72">
        <f t="shared" si="6"/>
        <v>-208.33333333333334</v>
      </c>
      <c r="G32" s="72">
        <f t="shared" si="6"/>
        <v>-208.33333333333334</v>
      </c>
      <c r="H32" s="72">
        <f t="shared" si="6"/>
        <v>-208.33333333333334</v>
      </c>
      <c r="I32" s="72">
        <f t="shared" si="6"/>
        <v>-208.33333333333334</v>
      </c>
      <c r="J32" s="72">
        <f t="shared" si="6"/>
        <v>-208.33333333333334</v>
      </c>
      <c r="K32" s="72">
        <f t="shared" si="6"/>
        <v>-208.33333333333334</v>
      </c>
      <c r="L32" s="72">
        <f t="shared" si="6"/>
        <v>-208.33333333333334</v>
      </c>
      <c r="M32" s="72">
        <f t="shared" si="6"/>
        <v>-208.33333333333334</v>
      </c>
      <c r="N32" s="72">
        <f t="shared" si="6"/>
        <v>-208.33333333333334</v>
      </c>
      <c r="O32" s="72">
        <f t="shared" si="6"/>
        <v>-208.33333333333334</v>
      </c>
      <c r="P32" s="72">
        <f t="shared" si="6"/>
        <v>-208.33333333333334</v>
      </c>
      <c r="Q32" s="72">
        <f t="shared" si="6"/>
        <v>-208.33333333333334</v>
      </c>
      <c r="R32" s="72">
        <f t="shared" si="6"/>
        <v>-208.33333333333334</v>
      </c>
      <c r="S32" s="72">
        <f t="shared" si="6"/>
        <v>-208.33333333333334</v>
      </c>
      <c r="T32" s="72">
        <f t="shared" si="6"/>
        <v>-208.33333333333334</v>
      </c>
      <c r="U32" s="72">
        <f t="shared" si="6"/>
        <v>-208.33333333333334</v>
      </c>
      <c r="V32" s="72">
        <f t="shared" si="6"/>
        <v>-208.33333333333334</v>
      </c>
      <c r="W32" s="72">
        <f t="shared" si="6"/>
        <v>-208.33333333333334</v>
      </c>
      <c r="X32" s="72">
        <f t="shared" si="6"/>
        <v>-208.33333333333334</v>
      </c>
      <c r="Y32" s="72">
        <f t="shared" si="6"/>
        <v>-208.33333333333334</v>
      </c>
      <c r="Z32" s="72">
        <f t="shared" si="6"/>
        <v>-208.33333333333334</v>
      </c>
      <c r="AA32" s="72">
        <f t="shared" si="6"/>
        <v>-208.33333333333334</v>
      </c>
      <c r="AB32" s="72">
        <f t="shared" si="6"/>
        <v>-208.33333333333334</v>
      </c>
      <c r="AC32" s="72">
        <f t="shared" si="6"/>
        <v>-208.33333333333334</v>
      </c>
      <c r="AD32" s="72">
        <f t="shared" si="6"/>
        <v>-208.33333333333334</v>
      </c>
      <c r="AE32" s="72">
        <f t="shared" si="6"/>
        <v>-208.33333333333334</v>
      </c>
      <c r="AF32" s="72">
        <f t="shared" si="6"/>
        <v>-208.33333333333334</v>
      </c>
      <c r="AG32" s="72">
        <f t="shared" si="6"/>
        <v>-208.33333333333334</v>
      </c>
      <c r="AH32" s="72">
        <f t="shared" si="6"/>
        <v>-208.33333333333334</v>
      </c>
      <c r="AI32" s="72">
        <f t="shared" si="6"/>
        <v>-208.33333333333334</v>
      </c>
      <c r="AJ32" s="72">
        <f t="shared" si="6"/>
        <v>-208.33333333333334</v>
      </c>
      <c r="AK32" s="72">
        <f t="shared" si="6"/>
        <v>-208.33333333333334</v>
      </c>
      <c r="AL32" s="72">
        <f t="shared" si="6"/>
        <v>-208.33333333333334</v>
      </c>
      <c r="AM32" s="72">
        <f t="shared" si="6"/>
        <v>-208.33333333333334</v>
      </c>
    </row>
  </sheetData>
  <hyperlinks>
    <hyperlink ref="D1" location="CRUSCOTTO!A1" display="RITORNA AL CRUSCOTTO" xr:uid="{F7A4D8D5-0F41-4C20-9AA6-5D9C2FA6661F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5F2A-A4BA-492F-A522-FCD79565DD4E}">
  <sheetPr>
    <tabColor rgb="FFFFFF00"/>
  </sheetPr>
  <dimension ref="A1:AN14"/>
  <sheetViews>
    <sheetView showGridLines="0" topLeftCell="B1" workbookViewId="0">
      <selection activeCell="H7" sqref="H7:J7"/>
    </sheetView>
  </sheetViews>
  <sheetFormatPr defaultRowHeight="12.75" x14ac:dyDescent="0.2"/>
  <cols>
    <col min="1" max="1" width="12.5703125" style="55" customWidth="1"/>
    <col min="2" max="2" width="9.140625" style="55"/>
    <col min="3" max="3" width="21.85546875" style="55" customWidth="1"/>
    <col min="4" max="4" width="14.85546875" style="55" bestFit="1" customWidth="1"/>
    <col min="5" max="5" width="11.7109375" style="55" customWidth="1"/>
    <col min="6" max="6" width="12.140625" style="55" bestFit="1" customWidth="1"/>
    <col min="7" max="7" width="7.7109375" style="55" customWidth="1"/>
    <col min="8" max="8" width="12.140625" style="55" bestFit="1" customWidth="1"/>
    <col min="9" max="9" width="12.85546875" style="55" customWidth="1"/>
    <col min="10" max="14" width="9.28515625" style="55" bestFit="1" customWidth="1"/>
    <col min="15" max="15" width="13.28515625" style="55" bestFit="1" customWidth="1"/>
    <col min="16" max="25" width="9.42578125" style="55" bestFit="1" customWidth="1"/>
    <col min="26" max="26" width="14.85546875" style="55" bestFit="1" customWidth="1"/>
    <col min="27" max="27" width="13.42578125" style="55" bestFit="1" customWidth="1"/>
    <col min="28" max="28" width="11.42578125" style="55" bestFit="1" customWidth="1"/>
    <col min="29" max="38" width="9.42578125" style="55" bestFit="1" customWidth="1"/>
    <col min="39" max="39" width="14.85546875" style="55" bestFit="1" customWidth="1"/>
    <col min="40" max="16384" width="9.140625" style="55"/>
  </cols>
  <sheetData>
    <row r="1" spans="1:40" x14ac:dyDescent="0.2">
      <c r="C1" s="166" t="s">
        <v>479</v>
      </c>
    </row>
    <row r="2" spans="1:40" x14ac:dyDescent="0.2">
      <c r="D2" s="129">
        <f>+SPm!E3</f>
        <v>43861</v>
      </c>
      <c r="E2" s="129">
        <f>+SPm!F3</f>
        <v>43890</v>
      </c>
      <c r="F2" s="129">
        <f>+SPm!G3</f>
        <v>43921</v>
      </c>
      <c r="G2" s="129">
        <f>+SPm!H3</f>
        <v>43951</v>
      </c>
      <c r="H2" s="129">
        <f>+SPm!I3</f>
        <v>43982</v>
      </c>
      <c r="I2" s="129">
        <f>+SPm!J3</f>
        <v>44012</v>
      </c>
      <c r="J2" s="129">
        <f>+SPm!K3</f>
        <v>44043</v>
      </c>
      <c r="K2" s="129">
        <f>+SPm!L3</f>
        <v>44074</v>
      </c>
      <c r="L2" s="129">
        <f>+SPm!M3</f>
        <v>44104</v>
      </c>
      <c r="M2" s="129">
        <f>+SPm!N3</f>
        <v>44135</v>
      </c>
      <c r="N2" s="129">
        <f>+SPm!O3</f>
        <v>44165</v>
      </c>
      <c r="O2" s="129">
        <f>+SPm!P3</f>
        <v>44196</v>
      </c>
      <c r="P2" s="129">
        <f>+SPm!Q3</f>
        <v>44227</v>
      </c>
      <c r="Q2" s="129">
        <f>+SPm!R3</f>
        <v>44255</v>
      </c>
      <c r="R2" s="129">
        <f>+SPm!S3</f>
        <v>44286</v>
      </c>
      <c r="S2" s="129">
        <f>+SPm!T3</f>
        <v>44316</v>
      </c>
      <c r="T2" s="129">
        <f>+SPm!U3</f>
        <v>44347</v>
      </c>
      <c r="U2" s="129">
        <f>+SPm!V3</f>
        <v>44377</v>
      </c>
      <c r="V2" s="129">
        <f>+SPm!W3</f>
        <v>44408</v>
      </c>
      <c r="W2" s="129">
        <f>+SPm!X3</f>
        <v>44439</v>
      </c>
      <c r="X2" s="129">
        <f>+SPm!Y3</f>
        <v>44469</v>
      </c>
      <c r="Y2" s="129">
        <f>+SPm!Z3</f>
        <v>44500</v>
      </c>
      <c r="Z2" s="129">
        <f>+SPm!AA3</f>
        <v>44530</v>
      </c>
      <c r="AA2" s="129">
        <f>+SPm!AB3</f>
        <v>44561</v>
      </c>
      <c r="AB2" s="129">
        <f>+SPm!AC3</f>
        <v>44592</v>
      </c>
      <c r="AC2" s="129">
        <f>+SPm!AD3</f>
        <v>44620</v>
      </c>
      <c r="AD2" s="129">
        <f>+SPm!AE3</f>
        <v>44651</v>
      </c>
      <c r="AE2" s="129">
        <f>+SPm!AF3</f>
        <v>44681</v>
      </c>
      <c r="AF2" s="129">
        <f>+SPm!AG3</f>
        <v>44712</v>
      </c>
      <c r="AG2" s="129">
        <f>+SPm!AH3</f>
        <v>44742</v>
      </c>
      <c r="AH2" s="129">
        <f>+SPm!AI3</f>
        <v>44773</v>
      </c>
      <c r="AI2" s="129">
        <f>+SPm!AJ3</f>
        <v>44804</v>
      </c>
      <c r="AJ2" s="129">
        <f>+SPm!AK3</f>
        <v>44834</v>
      </c>
      <c r="AK2" s="129">
        <f>+SPm!AL3</f>
        <v>44865</v>
      </c>
      <c r="AL2" s="129">
        <f>+SPm!AM3</f>
        <v>44895</v>
      </c>
      <c r="AM2" s="129">
        <f>+SPm!AN3</f>
        <v>44926</v>
      </c>
      <c r="AN2" s="129"/>
    </row>
    <row r="3" spans="1:40" x14ac:dyDescent="0.2">
      <c r="A3" s="167" t="s">
        <v>359</v>
      </c>
    </row>
    <row r="4" spans="1:40" x14ac:dyDescent="0.2">
      <c r="C4" s="55" t="s">
        <v>422</v>
      </c>
      <c r="D4" s="167"/>
      <c r="E4" s="167"/>
      <c r="F4" s="167"/>
      <c r="G4" s="167"/>
      <c r="H4" s="168">
        <v>50000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</row>
    <row r="5" spans="1:40" x14ac:dyDescent="0.2">
      <c r="A5" s="169" t="s">
        <v>426</v>
      </c>
    </row>
    <row r="6" spans="1:40" ht="15" x14ac:dyDescent="0.25">
      <c r="D6" s="55">
        <v>2017</v>
      </c>
      <c r="E6" s="55">
        <v>2018</v>
      </c>
      <c r="F6" s="55">
        <v>2019</v>
      </c>
      <c r="H6" s="190" t="s">
        <v>648</v>
      </c>
      <c r="I6" s="190"/>
      <c r="J6" s="190"/>
      <c r="L6" s="190" t="s">
        <v>649</v>
      </c>
      <c r="M6" s="190"/>
      <c r="N6" s="190"/>
      <c r="P6" s="188" t="s">
        <v>650</v>
      </c>
      <c r="Q6" s="188"/>
      <c r="R6" s="188"/>
    </row>
    <row r="7" spans="1:40" ht="15" x14ac:dyDescent="0.25">
      <c r="C7" s="55" t="s">
        <v>423</v>
      </c>
      <c r="D7" s="170">
        <f ca="1">+SUM(CEm!D65:O65)</f>
        <v>10266053.408104494</v>
      </c>
      <c r="E7" s="170">
        <f ca="1">+SUM(CEm!P65:AA65)</f>
        <v>9842823.7209458873</v>
      </c>
      <c r="F7" s="170">
        <f ca="1">+SUM(CEm!AB65:AM65)</f>
        <v>9182673.6757208835</v>
      </c>
      <c r="H7" s="192">
        <v>43862</v>
      </c>
      <c r="I7" s="193"/>
      <c r="J7" s="194"/>
      <c r="L7" s="191">
        <v>44531</v>
      </c>
      <c r="M7" s="190"/>
      <c r="N7" s="190"/>
      <c r="P7" s="187">
        <v>44562</v>
      </c>
      <c r="Q7" s="188"/>
      <c r="R7" s="188"/>
    </row>
    <row r="9" spans="1:40" x14ac:dyDescent="0.2">
      <c r="C9" s="55" t="s">
        <v>424</v>
      </c>
      <c r="D9" s="152">
        <v>0.3</v>
      </c>
      <c r="E9" s="152">
        <v>0.3</v>
      </c>
      <c r="F9" s="152">
        <v>0.3</v>
      </c>
    </row>
    <row r="11" spans="1:40" x14ac:dyDescent="0.2">
      <c r="D11" s="171">
        <v>43831</v>
      </c>
      <c r="E11" s="171">
        <v>43862</v>
      </c>
      <c r="F11" s="171">
        <v>43891</v>
      </c>
      <c r="G11" s="171">
        <v>43922</v>
      </c>
      <c r="H11" s="171">
        <v>43952</v>
      </c>
      <c r="I11" s="171">
        <v>43983</v>
      </c>
      <c r="J11" s="171">
        <v>44013</v>
      </c>
      <c r="K11" s="171">
        <v>44044</v>
      </c>
      <c r="L11" s="171">
        <v>44075</v>
      </c>
      <c r="M11" s="171">
        <v>44105</v>
      </c>
      <c r="N11" s="171">
        <v>44136</v>
      </c>
      <c r="O11" s="171">
        <v>44166</v>
      </c>
      <c r="P11" s="171">
        <v>44197</v>
      </c>
      <c r="Q11" s="171">
        <v>44228</v>
      </c>
      <c r="R11" s="171">
        <v>44256</v>
      </c>
      <c r="S11" s="171">
        <v>44287</v>
      </c>
      <c r="T11" s="171">
        <v>44317</v>
      </c>
      <c r="U11" s="171">
        <v>44348</v>
      </c>
      <c r="V11" s="171">
        <v>44378</v>
      </c>
      <c r="W11" s="171">
        <v>44409</v>
      </c>
      <c r="X11" s="171">
        <v>44440</v>
      </c>
      <c r="Y11" s="171">
        <v>44470</v>
      </c>
      <c r="Z11" s="171">
        <v>44501</v>
      </c>
      <c r="AA11" s="171">
        <v>44531</v>
      </c>
      <c r="AB11" s="171">
        <v>44562</v>
      </c>
      <c r="AC11" s="171">
        <v>44593</v>
      </c>
      <c r="AD11" s="171">
        <v>44621</v>
      </c>
      <c r="AE11" s="171">
        <v>44652</v>
      </c>
      <c r="AF11" s="171">
        <v>44682</v>
      </c>
      <c r="AG11" s="171">
        <v>44713</v>
      </c>
      <c r="AH11" s="171">
        <v>44743</v>
      </c>
      <c r="AI11" s="171">
        <v>44774</v>
      </c>
      <c r="AJ11" s="171">
        <v>44805</v>
      </c>
      <c r="AK11" s="171">
        <v>44835</v>
      </c>
      <c r="AL11" s="171">
        <v>44866</v>
      </c>
      <c r="AM11" s="171">
        <v>44896</v>
      </c>
    </row>
    <row r="12" spans="1:40" x14ac:dyDescent="0.2">
      <c r="C12" s="55" t="s">
        <v>425</v>
      </c>
      <c r="D12" s="172">
        <f ca="1">+IF(D11=$H$7,$D$7*$D$9,0)*IF($D$7&lt;0,0,1)</f>
        <v>0</v>
      </c>
      <c r="E12" s="172">
        <f t="shared" ref="E12:O12" ca="1" si="0">+IF(E11=$H$7,$D$7*$D$9,0)*IF($D$7&lt;0,0,1)</f>
        <v>3079816.022431348</v>
      </c>
      <c r="F12" s="172">
        <f t="shared" ca="1" si="0"/>
        <v>0</v>
      </c>
      <c r="G12" s="172">
        <f t="shared" ca="1" si="0"/>
        <v>0</v>
      </c>
      <c r="H12" s="172">
        <f t="shared" ca="1" si="0"/>
        <v>0</v>
      </c>
      <c r="I12" s="172">
        <f t="shared" ca="1" si="0"/>
        <v>0</v>
      </c>
      <c r="J12" s="172">
        <f t="shared" ca="1" si="0"/>
        <v>0</v>
      </c>
      <c r="K12" s="172">
        <f t="shared" ca="1" si="0"/>
        <v>0</v>
      </c>
      <c r="L12" s="172">
        <f t="shared" ca="1" si="0"/>
        <v>0</v>
      </c>
      <c r="M12" s="172">
        <f t="shared" ca="1" si="0"/>
        <v>0</v>
      </c>
      <c r="N12" s="172">
        <f t="shared" ca="1" si="0"/>
        <v>0</v>
      </c>
      <c r="O12" s="172">
        <f t="shared" ca="1" si="0"/>
        <v>0</v>
      </c>
      <c r="P12" s="172">
        <f ca="1">+IF(P11=$L$7,$E$7*$E$9,0)*IF($E$7&lt;0,0,1)</f>
        <v>0</v>
      </c>
      <c r="Q12" s="172">
        <f t="shared" ref="Q12:Z12" ca="1" si="1">+IF(Q11=$L$7,$E$7*$E$9,0)*IF($E$7&lt;0,0,1)</f>
        <v>0</v>
      </c>
      <c r="R12" s="172">
        <f t="shared" ca="1" si="1"/>
        <v>0</v>
      </c>
      <c r="S12" s="172">
        <f t="shared" ca="1" si="1"/>
        <v>0</v>
      </c>
      <c r="T12" s="172">
        <f t="shared" ca="1" si="1"/>
        <v>0</v>
      </c>
      <c r="U12" s="172">
        <f t="shared" ca="1" si="1"/>
        <v>0</v>
      </c>
      <c r="V12" s="172">
        <f t="shared" ca="1" si="1"/>
        <v>0</v>
      </c>
      <c r="W12" s="172">
        <f t="shared" ca="1" si="1"/>
        <v>0</v>
      </c>
      <c r="X12" s="172">
        <f t="shared" ca="1" si="1"/>
        <v>0</v>
      </c>
      <c r="Y12" s="172">
        <f t="shared" ca="1" si="1"/>
        <v>0</v>
      </c>
      <c r="Z12" s="172">
        <f t="shared" ca="1" si="1"/>
        <v>0</v>
      </c>
      <c r="AA12" s="172">
        <f ca="1">+IF(AA11=$L$7,$E$7*$E$9,0)*IF($E$7&lt;0,0,1)</f>
        <v>2952847.116283766</v>
      </c>
      <c r="AB12" s="172">
        <f ca="1">+IF(AB11=$P$7,$F$7*$F$9,0)*IF($F$7&lt;0,0,1)</f>
        <v>2754802.1027162648</v>
      </c>
      <c r="AC12" s="172">
        <f t="shared" ref="AC12:AL12" ca="1" si="2">+IF(AC11=$P$7,$F$7*$F$9,0)*IF($F$7&lt;0,0,1)</f>
        <v>0</v>
      </c>
      <c r="AD12" s="172">
        <f t="shared" ca="1" si="2"/>
        <v>0</v>
      </c>
      <c r="AE12" s="172">
        <f t="shared" ca="1" si="2"/>
        <v>0</v>
      </c>
      <c r="AF12" s="172">
        <f t="shared" ca="1" si="2"/>
        <v>0</v>
      </c>
      <c r="AG12" s="172">
        <f t="shared" ca="1" si="2"/>
        <v>0</v>
      </c>
      <c r="AH12" s="172">
        <f t="shared" ca="1" si="2"/>
        <v>0</v>
      </c>
      <c r="AI12" s="172">
        <f t="shared" ca="1" si="2"/>
        <v>0</v>
      </c>
      <c r="AJ12" s="172">
        <f t="shared" ca="1" si="2"/>
        <v>0</v>
      </c>
      <c r="AK12" s="172">
        <f t="shared" ca="1" si="2"/>
        <v>0</v>
      </c>
      <c r="AL12" s="172">
        <f t="shared" ca="1" si="2"/>
        <v>0</v>
      </c>
      <c r="AM12" s="172">
        <f ca="1">+IF(AM11=$P$7,$F$7*$F$9,0)*IF($F$7&lt;0,0,1)</f>
        <v>0</v>
      </c>
    </row>
    <row r="14" spans="1:40" x14ac:dyDescent="0.2">
      <c r="A14" s="189"/>
      <c r="B14" s="189"/>
      <c r="C14" s="189"/>
    </row>
  </sheetData>
  <mergeCells count="7">
    <mergeCell ref="P7:R7"/>
    <mergeCell ref="P6:R6"/>
    <mergeCell ref="A14:C14"/>
    <mergeCell ref="H6:J6"/>
    <mergeCell ref="L6:N6"/>
    <mergeCell ref="L7:N7"/>
    <mergeCell ref="H7:J7"/>
  </mergeCells>
  <hyperlinks>
    <hyperlink ref="C1" location="CRUSCOTTO!A1" display="RITORNA AL CRUSCOTTO" xr:uid="{21B69121-F88C-43EB-94DB-5A61601A3773}"/>
  </hyperlink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6B98C-9F65-4E55-8641-8CBDCA76AB69}">
  <sheetPr>
    <tabColor rgb="FFFFFF00"/>
  </sheetPr>
  <dimension ref="C1:AM24"/>
  <sheetViews>
    <sheetView showGridLines="0" topLeftCell="B1" zoomScaleNormal="100" workbookViewId="0">
      <selection activeCell="H2" sqref="H2:I2"/>
    </sheetView>
  </sheetViews>
  <sheetFormatPr defaultRowHeight="15" x14ac:dyDescent="0.25"/>
  <cols>
    <col min="3" max="3" width="25.5703125" customWidth="1"/>
    <col min="4" max="4" width="14.140625" customWidth="1"/>
    <col min="5" max="5" width="12" customWidth="1"/>
    <col min="6" max="6" width="12.28515625" customWidth="1"/>
    <col min="7" max="7" width="10.5703125" bestFit="1" customWidth="1"/>
    <col min="8" max="8" width="11.7109375" customWidth="1"/>
    <col min="9" max="9" width="12.42578125" customWidth="1"/>
    <col min="10" max="14" width="10.5703125" bestFit="1" customWidth="1"/>
    <col min="15" max="15" width="15.140625" bestFit="1" customWidth="1"/>
    <col min="16" max="20" width="12.28515625" bestFit="1" customWidth="1"/>
    <col min="21" max="21" width="13.5703125" bestFit="1" customWidth="1"/>
    <col min="22" max="25" width="12.140625" bestFit="1" customWidth="1"/>
    <col min="26" max="26" width="13.5703125" bestFit="1" customWidth="1"/>
    <col min="27" max="27" width="12" bestFit="1" customWidth="1"/>
    <col min="28" max="30" width="10.5703125" bestFit="1" customWidth="1"/>
    <col min="31" max="33" width="10.42578125" bestFit="1" customWidth="1"/>
    <col min="34" max="34" width="16.7109375" customWidth="1"/>
    <col min="35" max="38" width="10.42578125" bestFit="1" customWidth="1"/>
    <col min="39" max="39" width="12.28515625" bestFit="1" customWidth="1"/>
  </cols>
  <sheetData>
    <row r="1" spans="3:39" x14ac:dyDescent="0.25">
      <c r="C1" s="91" t="s">
        <v>479</v>
      </c>
    </row>
    <row r="2" spans="3:39" s="27" customFormat="1" x14ac:dyDescent="0.25">
      <c r="C2" s="40" t="s">
        <v>368</v>
      </c>
      <c r="D2" s="42">
        <v>0.24</v>
      </c>
      <c r="H2" s="50" t="s">
        <v>359</v>
      </c>
      <c r="I2" s="70" t="s">
        <v>426</v>
      </c>
    </row>
    <row r="4" spans="3:39" s="27" customFormat="1" x14ac:dyDescent="0.25">
      <c r="D4" s="31">
        <f>+SPm!E3</f>
        <v>43861</v>
      </c>
      <c r="E4" s="31">
        <f>+SPm!F3</f>
        <v>43890</v>
      </c>
      <c r="F4" s="31">
        <f>+SPm!G3</f>
        <v>43921</v>
      </c>
      <c r="G4" s="31">
        <f>+SPm!H3</f>
        <v>43951</v>
      </c>
      <c r="H4" s="31">
        <f>+SPm!I3</f>
        <v>43982</v>
      </c>
      <c r="I4" s="31">
        <f>+SPm!J3</f>
        <v>44012</v>
      </c>
      <c r="J4" s="31">
        <f>+SPm!K3</f>
        <v>44043</v>
      </c>
      <c r="K4" s="31">
        <f>+SPm!L3</f>
        <v>44074</v>
      </c>
      <c r="L4" s="31">
        <f>+SPm!M3</f>
        <v>44104</v>
      </c>
      <c r="M4" s="31">
        <f>+SPm!N3</f>
        <v>44135</v>
      </c>
      <c r="N4" s="31">
        <f>+SPm!O3</f>
        <v>44165</v>
      </c>
      <c r="O4" s="31">
        <f>+SPm!P3</f>
        <v>44196</v>
      </c>
      <c r="P4" s="31">
        <f>+SPm!Q3</f>
        <v>44227</v>
      </c>
      <c r="Q4" s="31">
        <f>+SPm!R3</f>
        <v>44255</v>
      </c>
      <c r="R4" s="31">
        <f>+SPm!S3</f>
        <v>44286</v>
      </c>
      <c r="S4" s="31">
        <f>+SPm!T3</f>
        <v>44316</v>
      </c>
      <c r="T4" s="31">
        <f>+SPm!U3</f>
        <v>44347</v>
      </c>
      <c r="U4" s="31">
        <f>+SPm!V3</f>
        <v>44377</v>
      </c>
      <c r="V4" s="31">
        <f>+SPm!W3</f>
        <v>44408</v>
      </c>
      <c r="W4" s="31">
        <f>+SPm!X3</f>
        <v>44439</v>
      </c>
      <c r="X4" s="31">
        <f>+SPm!Y3</f>
        <v>44469</v>
      </c>
      <c r="Y4" s="31">
        <f>+SPm!Z3</f>
        <v>44500</v>
      </c>
      <c r="Z4" s="31">
        <f>+SPm!AA3</f>
        <v>44530</v>
      </c>
      <c r="AA4" s="31">
        <f>+SPm!AB3</f>
        <v>44561</v>
      </c>
      <c r="AB4" s="31">
        <f>+SPm!AC3</f>
        <v>44592</v>
      </c>
      <c r="AC4" s="31">
        <f>+SPm!AD3</f>
        <v>44620</v>
      </c>
      <c r="AD4" s="31">
        <f>+SPm!AE3</f>
        <v>44651</v>
      </c>
      <c r="AE4" s="31">
        <f>+SPm!AF3</f>
        <v>44681</v>
      </c>
      <c r="AF4" s="31">
        <f>+SPm!AG3</f>
        <v>44712</v>
      </c>
      <c r="AG4" s="31">
        <f>+SPm!AH3</f>
        <v>44742</v>
      </c>
      <c r="AH4" s="31">
        <f>+SPm!AI3</f>
        <v>44773</v>
      </c>
      <c r="AI4" s="31">
        <f>+SPm!AJ3</f>
        <v>44804</v>
      </c>
      <c r="AJ4" s="31">
        <f>+SPm!AK3</f>
        <v>44834</v>
      </c>
      <c r="AK4" s="31">
        <f>+SPm!AL3</f>
        <v>44865</v>
      </c>
      <c r="AL4" s="31">
        <f>+SPm!AM3</f>
        <v>44895</v>
      </c>
      <c r="AM4" s="31">
        <f>+SPm!AN3</f>
        <v>44926</v>
      </c>
    </row>
    <row r="6" spans="3:39" s="27" customFormat="1" x14ac:dyDescent="0.25">
      <c r="C6" s="27" t="s">
        <v>369</v>
      </c>
      <c r="D6" s="71">
        <f ca="1">+CEm!D61</f>
        <v>1734905.2670000002</v>
      </c>
      <c r="E6" s="71">
        <f ca="1">+CEm!E61</f>
        <v>1177682.6376666669</v>
      </c>
      <c r="F6" s="71">
        <f ca="1">+CEm!F61</f>
        <v>1177630.5576666668</v>
      </c>
      <c r="G6" s="71">
        <f ca="1">+CEm!G61</f>
        <v>1176350.9699871016</v>
      </c>
      <c r="H6" s="71">
        <f ca="1">+CEm!H61</f>
        <v>1175823.850853422</v>
      </c>
      <c r="I6" s="71">
        <f ca="1">+CEm!I61</f>
        <v>1175317.6378806846</v>
      </c>
      <c r="J6" s="71">
        <f ca="1">+CEm!J61</f>
        <v>1175315.8197097348</v>
      </c>
      <c r="K6" s="71">
        <f ca="1">+CEm!K61</f>
        <v>1175314.2461907794</v>
      </c>
      <c r="L6" s="71">
        <f ca="1">+CEm!L61</f>
        <v>1175314.5985146745</v>
      </c>
      <c r="M6" s="71">
        <f ca="1">+CEm!M61</f>
        <v>1175313.5178780721</v>
      </c>
      <c r="N6" s="71">
        <f ca="1">+CEm!N61</f>
        <v>1175314.3654834502</v>
      </c>
      <c r="O6" s="71">
        <f ca="1">+CEm!O61</f>
        <v>1175313.7825391386</v>
      </c>
      <c r="P6" s="71">
        <f ca="1">+CEm!P61</f>
        <v>1172193.9235926827</v>
      </c>
      <c r="Q6" s="71">
        <f ca="1">+CEm!Q61</f>
        <v>1172198.8831975383</v>
      </c>
      <c r="R6" s="71">
        <f ca="1">+CEm!R61</f>
        <v>1172199.0559131003</v>
      </c>
      <c r="S6" s="71">
        <f ca="1">+CEm!S61</f>
        <v>1172201.1629713972</v>
      </c>
      <c r="T6" s="71">
        <f ca="1">+CEm!T61</f>
        <v>1172201.8456104556</v>
      </c>
      <c r="U6" s="71">
        <f ca="1">+CEm!U61</f>
        <v>1172204.4650743273</v>
      </c>
      <c r="V6" s="71">
        <f ca="1">+CEm!V61</f>
        <v>1172215.6626131206</v>
      </c>
      <c r="W6" s="71">
        <f ca="1">+CEm!W61</f>
        <v>1172212.2626104073</v>
      </c>
      <c r="X6" s="71">
        <f ca="1">+CEm!X61</f>
        <v>1172229.5004220302</v>
      </c>
      <c r="Y6" s="71">
        <f ca="1">+CEm!Y61</f>
        <v>1172221.7123785017</v>
      </c>
      <c r="Z6" s="71">
        <f ca="1">+CEm!Z61</f>
        <v>1172215.8199283108</v>
      </c>
      <c r="AA6" s="71">
        <f ca="1">+CEm!AA61</f>
        <v>1172208.4641208693</v>
      </c>
      <c r="AB6" s="71">
        <f ca="1">+CEm!AB61</f>
        <v>1169020.01454403</v>
      </c>
      <c r="AC6" s="71">
        <f ca="1">+CEm!AC61</f>
        <v>1169018.1351907784</v>
      </c>
      <c r="AD6" s="71">
        <f ca="1">+CEm!AD61</f>
        <v>1169011.4356592586</v>
      </c>
      <c r="AE6" s="71">
        <f ca="1">+CEm!AE61</f>
        <v>1169006.6370194636</v>
      </c>
      <c r="AF6" s="71">
        <f ca="1">+CEm!AF61</f>
        <v>1169000.3803465953</v>
      </c>
      <c r="AG6" s="71">
        <f ca="1">+CEm!AG61</f>
        <v>1168974.4882831427</v>
      </c>
      <c r="AH6" s="71">
        <f ca="1">+CEm!AH61</f>
        <v>1168935.0262</v>
      </c>
      <c r="AI6" s="71">
        <f ca="1">+CEm!AI61</f>
        <v>1168882.9462000001</v>
      </c>
      <c r="AJ6" s="71">
        <f ca="1">+CEm!AJ61</f>
        <v>1168832.5462</v>
      </c>
      <c r="AK6" s="71">
        <f ca="1">+CEm!AK61</f>
        <v>1168780.4662000001</v>
      </c>
      <c r="AL6" s="71">
        <f ca="1">+CEm!AL61</f>
        <v>1168730.0662</v>
      </c>
      <c r="AM6" s="71">
        <f ca="1">+CEm!AM61</f>
        <v>266062.42619999999</v>
      </c>
    </row>
    <row r="7" spans="3:39" s="27" customFormat="1" x14ac:dyDescent="0.25">
      <c r="C7" s="27" t="s">
        <v>297</v>
      </c>
      <c r="D7" s="71">
        <f>+INVESTIMENTI!F113+M_LEASING!D54</f>
        <v>375</v>
      </c>
      <c r="E7" s="71">
        <f>+INVESTIMENTI!G113+M_LEASING!E54</f>
        <v>1708.3333333333335</v>
      </c>
      <c r="F7" s="71">
        <f>+INVESTIMENTI!H113+M_LEASING!F54</f>
        <v>1708.3333333333335</v>
      </c>
      <c r="G7" s="71">
        <f>+INVESTIMENTI!I113+M_LEASING!G54</f>
        <v>870.61976130438188</v>
      </c>
      <c r="H7" s="71">
        <f>+INVESTIMENTI!J113+M_LEASING!H54</f>
        <v>866.10406858237593</v>
      </c>
      <c r="I7" s="71">
        <f>+INVESTIMENTI!K113+M_LEASING!I54</f>
        <v>861.56639549770807</v>
      </c>
      <c r="J7" s="71">
        <f>+INVESTIMENTI!L113+M_LEASING!J54</f>
        <v>857.00663505985153</v>
      </c>
      <c r="K7" s="71">
        <f>+INVESTIMENTI!M113+M_LEASING!K54</f>
        <v>852.42467975749787</v>
      </c>
      <c r="L7" s="71">
        <f>+INVESTIMENTI!N113+M_LEASING!L54</f>
        <v>847.82042155602221</v>
      </c>
      <c r="M7" s="71">
        <f>+INVESTIMENTI!O113+M_LEASING!M54</f>
        <v>843.19375189493439</v>
      </c>
      <c r="N7" s="71">
        <f>+INVESTIMENTI!P113+M_LEASING!N54</f>
        <v>838.54456168532261</v>
      </c>
      <c r="O7" s="71">
        <f>+INVESTIMENTI!Q113+M_LEASING!O54</f>
        <v>833.87274130727747</v>
      </c>
      <c r="P7" s="71">
        <f>+INVESTIMENTI!R113+M_LEASING!P54</f>
        <v>829.17818060730997</v>
      </c>
      <c r="Q7" s="71">
        <f>+INVESTIMENTI!S113+M_LEASING!Q54</f>
        <v>824.46076889575306</v>
      </c>
      <c r="R7" s="71">
        <f>+INVESTIMENTI!T113+M_LEASING!R54</f>
        <v>819.72039494415276</v>
      </c>
      <c r="S7" s="71">
        <f>+INVESTIMENTI!U113+M_LEASING!S54</f>
        <v>814.95694698264469</v>
      </c>
      <c r="T7" s="71">
        <f>+INVESTIMENTI!V113+M_LEASING!T54</f>
        <v>810.17031269731842</v>
      </c>
      <c r="U7" s="71">
        <f>+INVESTIMENTI!W113+M_LEASING!U54</f>
        <v>805.36037922757032</v>
      </c>
      <c r="V7" s="71">
        <f>+INVESTIMENTI!X113+M_LEASING!V54</f>
        <v>2038.3333333333335</v>
      </c>
      <c r="W7" s="71">
        <f>+INVESTIMENTI!Y113+M_LEASING!W54</f>
        <v>2038.3333333333335</v>
      </c>
      <c r="X7" s="71">
        <f>+INVESTIMENTI!Z113+M_LEASING!X54</f>
        <v>2038.3333333333335</v>
      </c>
      <c r="Y7" s="71">
        <f>+INVESTIMENTI!AA113+M_LEASING!Y54</f>
        <v>2038.3333333333335</v>
      </c>
      <c r="Z7" s="71">
        <f>+INVESTIMENTI!AB113+M_LEASING!Z54</f>
        <v>2038.3333333333335</v>
      </c>
      <c r="AA7" s="71">
        <f>+INVESTIMENTI!AC113+M_LEASING!AA54</f>
        <v>2038.3333333333335</v>
      </c>
      <c r="AB7" s="71">
        <f>+INVESTIMENTI!AD113+M_LEASING!AB54</f>
        <v>2038.3333333333335</v>
      </c>
      <c r="AC7" s="71">
        <f>+INVESTIMENTI!AE113+M_LEASING!AC54</f>
        <v>2038.3333333333335</v>
      </c>
      <c r="AD7" s="71">
        <f>+INVESTIMENTI!AF113+M_LEASING!AD54</f>
        <v>2038.3333333333335</v>
      </c>
      <c r="AE7" s="71">
        <f>+INVESTIMENTI!AG113+M_LEASING!AE54</f>
        <v>2038.3333333333335</v>
      </c>
      <c r="AF7" s="71">
        <f>+INVESTIMENTI!AH113+M_LEASING!AF54</f>
        <v>2038.3333333333335</v>
      </c>
      <c r="AG7" s="71">
        <f>+INVESTIMENTI!AI113+M_LEASING!AG54</f>
        <v>2038.3333333333335</v>
      </c>
      <c r="AH7" s="71">
        <f>+INVESTIMENTI!AJ113+M_LEASING!AH54</f>
        <v>2038.3333333333335</v>
      </c>
      <c r="AI7" s="71">
        <f>+INVESTIMENTI!AK113+M_LEASING!AI54</f>
        <v>2038.3333333333335</v>
      </c>
      <c r="AJ7" s="71">
        <f>+INVESTIMENTI!AL113+M_LEASING!AJ54</f>
        <v>2038.3333333333335</v>
      </c>
      <c r="AK7" s="71">
        <f>+INVESTIMENTI!AM113+M_LEASING!AK54</f>
        <v>2038.3333333333335</v>
      </c>
      <c r="AL7" s="71">
        <f>+INVESTIMENTI!AN113+M_LEASING!AL54</f>
        <v>2038.3333333333335</v>
      </c>
      <c r="AM7" s="71">
        <f>+INVESTIMENTI!AO113+M_LEASING!AM54</f>
        <v>2038.3333333333335</v>
      </c>
    </row>
    <row r="8" spans="3:39" s="27" customFormat="1" x14ac:dyDescent="0.25">
      <c r="C8" s="27" t="s">
        <v>370</v>
      </c>
      <c r="D8" s="71">
        <f ca="1">+D6-D7</f>
        <v>1734530.2670000002</v>
      </c>
      <c r="E8" s="71">
        <f t="shared" ref="E8:AM8" ca="1" si="0">+E6-E7</f>
        <v>1175974.3043333336</v>
      </c>
      <c r="F8" s="71">
        <f t="shared" ca="1" si="0"/>
        <v>1175922.2243333336</v>
      </c>
      <c r="G8" s="71">
        <f t="shared" ca="1" si="0"/>
        <v>1175480.3502257972</v>
      </c>
      <c r="H8" s="71">
        <f t="shared" ca="1" si="0"/>
        <v>1174957.7467848395</v>
      </c>
      <c r="I8" s="71">
        <f t="shared" ca="1" si="0"/>
        <v>1174456.0714851869</v>
      </c>
      <c r="J8" s="71">
        <f t="shared" ca="1" si="0"/>
        <v>1174458.8130746749</v>
      </c>
      <c r="K8" s="71">
        <f t="shared" ca="1" si="0"/>
        <v>1174461.8215110218</v>
      </c>
      <c r="L8" s="71">
        <f t="shared" ca="1" si="0"/>
        <v>1174466.7780931185</v>
      </c>
      <c r="M8" s="71">
        <f t="shared" ca="1" si="0"/>
        <v>1174470.3241261772</v>
      </c>
      <c r="N8" s="71">
        <f t="shared" ca="1" si="0"/>
        <v>1174475.8209217649</v>
      </c>
      <c r="O8" s="71">
        <f t="shared" ca="1" si="0"/>
        <v>1174479.9097978312</v>
      </c>
      <c r="P8" s="71">
        <f t="shared" ca="1" si="0"/>
        <v>1171364.7454120754</v>
      </c>
      <c r="Q8" s="71">
        <f t="shared" ca="1" si="0"/>
        <v>1171374.4224286426</v>
      </c>
      <c r="R8" s="71">
        <f t="shared" ca="1" si="0"/>
        <v>1171379.3355181562</v>
      </c>
      <c r="S8" s="71">
        <f t="shared" ca="1" si="0"/>
        <v>1171386.2060244146</v>
      </c>
      <c r="T8" s="71">
        <f t="shared" ca="1" si="0"/>
        <v>1171391.6752977583</v>
      </c>
      <c r="U8" s="71">
        <f t="shared" ca="1" si="0"/>
        <v>1171399.1046950996</v>
      </c>
      <c r="V8" s="71">
        <f t="shared" ca="1" si="0"/>
        <v>1170177.3292797874</v>
      </c>
      <c r="W8" s="71">
        <f t="shared" ca="1" si="0"/>
        <v>1170173.9292770741</v>
      </c>
      <c r="X8" s="71">
        <f t="shared" ca="1" si="0"/>
        <v>1170191.167088697</v>
      </c>
      <c r="Y8" s="71">
        <f t="shared" ca="1" si="0"/>
        <v>1170183.3790451684</v>
      </c>
      <c r="Z8" s="71">
        <f t="shared" ca="1" si="0"/>
        <v>1170177.4865949776</v>
      </c>
      <c r="AA8" s="71">
        <f t="shared" ca="1" si="0"/>
        <v>1170170.130787536</v>
      </c>
      <c r="AB8" s="71">
        <f t="shared" ca="1" si="0"/>
        <v>1166981.6812106967</v>
      </c>
      <c r="AC8" s="71">
        <f t="shared" ca="1" si="0"/>
        <v>1166979.8018574452</v>
      </c>
      <c r="AD8" s="71">
        <f t="shared" ca="1" si="0"/>
        <v>1166973.1023259254</v>
      </c>
      <c r="AE8" s="71">
        <f t="shared" ca="1" si="0"/>
        <v>1166968.3036861303</v>
      </c>
      <c r="AF8" s="71">
        <f t="shared" ca="1" si="0"/>
        <v>1166962.0470132621</v>
      </c>
      <c r="AG8" s="71">
        <f t="shared" ca="1" si="0"/>
        <v>1166936.1549498094</v>
      </c>
      <c r="AH8" s="71">
        <f t="shared" ca="1" si="0"/>
        <v>1166896.6928666667</v>
      </c>
      <c r="AI8" s="71">
        <f t="shared" ca="1" si="0"/>
        <v>1166844.6128666669</v>
      </c>
      <c r="AJ8" s="71">
        <f t="shared" ca="1" si="0"/>
        <v>1166794.2128666667</v>
      </c>
      <c r="AK8" s="71">
        <f t="shared" ca="1" si="0"/>
        <v>1166742.1328666669</v>
      </c>
      <c r="AL8" s="71">
        <f t="shared" ca="1" si="0"/>
        <v>1166691.7328666667</v>
      </c>
      <c r="AM8" s="71">
        <f t="shared" ca="1" si="0"/>
        <v>264024.09286666667</v>
      </c>
    </row>
    <row r="9" spans="3:39" x14ac:dyDescent="0.25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3:39" s="27" customFormat="1" x14ac:dyDescent="0.25">
      <c r="C10" s="27" t="s">
        <v>371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>
        <f ca="1">SUM(D8:O8)</f>
        <v>14658134.431687079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106">
        <f ca="1">IF(AND(O10&lt;0,SUM(P8:AA8),0),SUM(D8:AA8),SUM(P8:AA8))</f>
        <v>14049368.911449386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1">
        <f ca="1">+IF(AND(AA10&lt;0,SUM(AB8:AM8)),SUM(D8:AM8),SUM(AB8:AM8))</f>
        <v>13099794.568243271</v>
      </c>
    </row>
    <row r="11" spans="3:39" x14ac:dyDescent="0.25"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3:39" s="27" customFormat="1" x14ac:dyDescent="0.25">
      <c r="C12" s="27" t="s">
        <v>372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>
        <f ca="1">+IF(O10&gt;0,O10*$D$2,0)</f>
        <v>3517952.2636048989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1">
        <f ca="1">+IF(AA10&gt;0,AA10*$D$2,0)</f>
        <v>3371848.5387478527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1">
        <f ca="1">+IF(AM10&gt;0,AM10*$D$2,0)</f>
        <v>3143950.6963783847</v>
      </c>
    </row>
    <row r="13" spans="3:39" x14ac:dyDescent="0.25"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3:39" s="27" customFormat="1" x14ac:dyDescent="0.25">
      <c r="C14" s="27" t="s">
        <v>373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>
        <f ca="1">+O12</f>
        <v>3517952.2636048989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3:39" s="27" customFormat="1" x14ac:dyDescent="0.25">
      <c r="C15" s="27" t="s">
        <v>374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>
        <f ca="1">+U14*0.4</f>
        <v>1407180.9054419596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3:39" s="27" customFormat="1" x14ac:dyDescent="0.25">
      <c r="C16" s="27" t="s">
        <v>375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>
        <f ca="1">+U14*0.6</f>
        <v>2110771.3581629391</v>
      </c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8" spans="3:39" x14ac:dyDescent="0.25">
      <c r="D18" s="1">
        <f t="shared" ref="D18:AM18" si="1">+D4</f>
        <v>43861</v>
      </c>
      <c r="E18" s="1">
        <f t="shared" si="1"/>
        <v>43890</v>
      </c>
      <c r="F18" s="1">
        <f t="shared" si="1"/>
        <v>43921</v>
      </c>
      <c r="G18" s="1">
        <f t="shared" si="1"/>
        <v>43951</v>
      </c>
      <c r="H18" s="1">
        <f t="shared" si="1"/>
        <v>43982</v>
      </c>
      <c r="I18" s="1">
        <f t="shared" si="1"/>
        <v>44012</v>
      </c>
      <c r="J18" s="1">
        <f t="shared" si="1"/>
        <v>44043</v>
      </c>
      <c r="K18" s="1">
        <f t="shared" si="1"/>
        <v>44074</v>
      </c>
      <c r="L18" s="1">
        <f t="shared" si="1"/>
        <v>44104</v>
      </c>
      <c r="M18" s="1">
        <f t="shared" si="1"/>
        <v>44135</v>
      </c>
      <c r="N18" s="1">
        <f t="shared" si="1"/>
        <v>44165</v>
      </c>
      <c r="O18" s="1">
        <f t="shared" si="1"/>
        <v>44196</v>
      </c>
      <c r="P18" s="1">
        <f t="shared" si="1"/>
        <v>44227</v>
      </c>
      <c r="Q18" s="1">
        <f t="shared" si="1"/>
        <v>44255</v>
      </c>
      <c r="R18" s="1">
        <f t="shared" si="1"/>
        <v>44286</v>
      </c>
      <c r="S18" s="1">
        <f t="shared" si="1"/>
        <v>44316</v>
      </c>
      <c r="T18" s="1">
        <f t="shared" si="1"/>
        <v>44347</v>
      </c>
      <c r="U18" s="1">
        <f t="shared" si="1"/>
        <v>44377</v>
      </c>
      <c r="V18" s="1">
        <f t="shared" si="1"/>
        <v>44408</v>
      </c>
      <c r="W18" s="1">
        <f t="shared" si="1"/>
        <v>44439</v>
      </c>
      <c r="X18" s="1">
        <f t="shared" si="1"/>
        <v>44469</v>
      </c>
      <c r="Y18" s="1">
        <f t="shared" si="1"/>
        <v>44500</v>
      </c>
      <c r="Z18" s="1">
        <f t="shared" si="1"/>
        <v>44530</v>
      </c>
      <c r="AA18" s="1">
        <f t="shared" si="1"/>
        <v>44561</v>
      </c>
      <c r="AB18" s="1">
        <f t="shared" si="1"/>
        <v>44592</v>
      </c>
      <c r="AC18" s="1">
        <f t="shared" si="1"/>
        <v>44620</v>
      </c>
      <c r="AD18" s="1">
        <f t="shared" si="1"/>
        <v>44651</v>
      </c>
      <c r="AE18" s="1">
        <f t="shared" si="1"/>
        <v>44681</v>
      </c>
      <c r="AF18" s="1">
        <f t="shared" si="1"/>
        <v>44712</v>
      </c>
      <c r="AG18" s="1">
        <f t="shared" si="1"/>
        <v>44742</v>
      </c>
      <c r="AH18" s="1">
        <f t="shared" si="1"/>
        <v>44773</v>
      </c>
      <c r="AI18" s="1">
        <f t="shared" si="1"/>
        <v>44804</v>
      </c>
      <c r="AJ18" s="1">
        <f t="shared" si="1"/>
        <v>44834</v>
      </c>
      <c r="AK18" s="1">
        <f t="shared" si="1"/>
        <v>44865</v>
      </c>
      <c r="AL18" s="1">
        <f t="shared" si="1"/>
        <v>44895</v>
      </c>
      <c r="AM18" s="1">
        <f t="shared" si="1"/>
        <v>44926</v>
      </c>
    </row>
    <row r="19" spans="3:39" s="27" customFormat="1" x14ac:dyDescent="0.25">
      <c r="C19" s="27" t="s">
        <v>376</v>
      </c>
      <c r="D19" s="72">
        <f t="shared" ref="D19:AM19" si="2">SUM(D14:D16)</f>
        <v>0</v>
      </c>
      <c r="E19" s="72">
        <f t="shared" si="2"/>
        <v>0</v>
      </c>
      <c r="F19" s="72">
        <f t="shared" si="2"/>
        <v>0</v>
      </c>
      <c r="G19" s="72">
        <f t="shared" si="2"/>
        <v>0</v>
      </c>
      <c r="H19" s="72">
        <f t="shared" si="2"/>
        <v>0</v>
      </c>
      <c r="I19" s="72">
        <f t="shared" si="2"/>
        <v>0</v>
      </c>
      <c r="J19" s="72">
        <f t="shared" si="2"/>
        <v>0</v>
      </c>
      <c r="K19" s="72">
        <f t="shared" si="2"/>
        <v>0</v>
      </c>
      <c r="L19" s="72">
        <f t="shared" si="2"/>
        <v>0</v>
      </c>
      <c r="M19" s="72">
        <f t="shared" si="2"/>
        <v>0</v>
      </c>
      <c r="N19" s="72">
        <f t="shared" si="2"/>
        <v>0</v>
      </c>
      <c r="O19" s="72">
        <f t="shared" si="2"/>
        <v>0</v>
      </c>
      <c r="P19" s="72">
        <f t="shared" si="2"/>
        <v>0</v>
      </c>
      <c r="Q19" s="72">
        <f t="shared" si="2"/>
        <v>0</v>
      </c>
      <c r="R19" s="72">
        <f t="shared" si="2"/>
        <v>0</v>
      </c>
      <c r="S19" s="72">
        <f t="shared" si="2"/>
        <v>0</v>
      </c>
      <c r="T19" s="72">
        <f t="shared" si="2"/>
        <v>0</v>
      </c>
      <c r="U19" s="72">
        <f t="shared" ca="1" si="2"/>
        <v>4925133.1690468583</v>
      </c>
      <c r="V19" s="72">
        <f t="shared" si="2"/>
        <v>0</v>
      </c>
      <c r="W19" s="72">
        <f t="shared" si="2"/>
        <v>0</v>
      </c>
      <c r="X19" s="72">
        <f t="shared" si="2"/>
        <v>0</v>
      </c>
      <c r="Y19" s="72">
        <f t="shared" si="2"/>
        <v>0</v>
      </c>
      <c r="Z19" s="72">
        <f t="shared" ca="1" si="2"/>
        <v>2110771.3581629391</v>
      </c>
      <c r="AA19" s="72">
        <f t="shared" si="2"/>
        <v>0</v>
      </c>
      <c r="AB19" s="72">
        <f t="shared" si="2"/>
        <v>0</v>
      </c>
      <c r="AC19" s="72">
        <f t="shared" si="2"/>
        <v>0</v>
      </c>
      <c r="AD19" s="72">
        <f t="shared" si="2"/>
        <v>0</v>
      </c>
      <c r="AE19" s="72">
        <f t="shared" si="2"/>
        <v>0</v>
      </c>
      <c r="AF19" s="72">
        <f t="shared" si="2"/>
        <v>0</v>
      </c>
      <c r="AG19" s="72">
        <f t="shared" si="2"/>
        <v>0</v>
      </c>
      <c r="AH19" s="72">
        <f t="shared" si="2"/>
        <v>0</v>
      </c>
      <c r="AI19" s="72">
        <f t="shared" si="2"/>
        <v>0</v>
      </c>
      <c r="AJ19" s="72">
        <f t="shared" si="2"/>
        <v>0</v>
      </c>
      <c r="AK19" s="72">
        <f t="shared" si="2"/>
        <v>0</v>
      </c>
      <c r="AL19" s="72">
        <f t="shared" si="2"/>
        <v>0</v>
      </c>
      <c r="AM19" s="72">
        <f t="shared" si="2"/>
        <v>0</v>
      </c>
    </row>
    <row r="20" spans="3:39" x14ac:dyDescent="0.25">
      <c r="C20" s="27" t="s">
        <v>377</v>
      </c>
      <c r="D20" s="72">
        <f>+IF(D10-D19&gt;0,D10-D19,0)</f>
        <v>0</v>
      </c>
      <c r="E20" s="71">
        <f>+IF(SUM($D12:E12)-SUM($D19:E19)&gt;0,SUM($D12:E12)-SUM($D19:E19),0)</f>
        <v>0</v>
      </c>
      <c r="F20" s="71">
        <f>+IF(SUM($D12:F12)-SUM($D19:F19)&gt;0,SUM($D12:F12)-SUM($D19:F19),0)</f>
        <v>0</v>
      </c>
      <c r="G20" s="71">
        <f>+IF(SUM($D12:G12)-SUM($D19:G19)&gt;0,SUM($D12:G12)-SUM($D19:G19),0)</f>
        <v>0</v>
      </c>
      <c r="H20" s="71">
        <f>+IF(SUM($D12:H12)-SUM($D19:H19)&gt;0,SUM($D12:H12)-SUM($D19:H19),0)</f>
        <v>0</v>
      </c>
      <c r="I20" s="71">
        <f>+IF(SUM($D12:I12)-SUM($D19:I19)&gt;0,SUM($D12:I12)-SUM($D19:I19),0)</f>
        <v>0</v>
      </c>
      <c r="J20" s="71">
        <f>+IF(SUM($D12:J12)-SUM($D19:J19)&gt;0,SUM($D12:J12)-SUM($D19:J19),0)</f>
        <v>0</v>
      </c>
      <c r="K20" s="71">
        <f>+IF(SUM($D12:K12)-SUM($D19:K19)&gt;0,SUM($D12:K12)-SUM($D19:K19),0)</f>
        <v>0</v>
      </c>
      <c r="L20" s="71">
        <f>+IF(SUM($D12:L12)-SUM($D19:L19)&gt;0,SUM($D12:L12)-SUM($D19:L19),0)</f>
        <v>0</v>
      </c>
      <c r="M20" s="71">
        <f>+IF(SUM($D12:M12)-SUM($D19:M19)&gt;0,SUM($D12:M12)-SUM($D19:M19),0)</f>
        <v>0</v>
      </c>
      <c r="N20" s="71">
        <f>+IF(SUM($D12:N12)-SUM($D19:N19)&gt;0,SUM($D12:N12)-SUM($D19:N19),0)</f>
        <v>0</v>
      </c>
      <c r="O20" s="71">
        <f ca="1">+IF(SUM($D12:O12)-SUM($D19:O19)&gt;0,SUM($D12:O12)-SUM($D19:O19),0)</f>
        <v>3517952.2636048989</v>
      </c>
      <c r="P20" s="71">
        <f ca="1">+IF(SUM($D12:P12)-SUM($D19:P19)&gt;0,SUM($D12:P12)-SUM($D19:P19),0)</f>
        <v>3517952.2636048989</v>
      </c>
      <c r="Q20" s="71">
        <f ca="1">+IF(SUM($D12:Q12)-SUM($D19:Q19)&gt;0,SUM($D12:Q12)-SUM($D19:Q19),0)</f>
        <v>3517952.2636048989</v>
      </c>
      <c r="R20" s="71">
        <f ca="1">+IF(SUM($D12:R12)-SUM($D19:R19)&gt;0,SUM($D12:R12)-SUM($D19:R19),0)</f>
        <v>3517952.2636048989</v>
      </c>
      <c r="S20" s="71">
        <f ca="1">+IF(SUM($D12:S12)-SUM($D19:S19)&gt;0,SUM($D12:S12)-SUM($D19:S19),0)</f>
        <v>3517952.2636048989</v>
      </c>
      <c r="T20" s="71">
        <f ca="1">+IF(SUM($D12:T12)-SUM($D19:T19)&gt;0,SUM($D12:T12)-SUM($D19:T19),0)</f>
        <v>3517952.2636048989</v>
      </c>
      <c r="U20" s="71">
        <f ca="1">+IF(SUM($D12:U12)-SUM($D19:U19)&gt;0,SUM($D12:U12)-SUM($D19:U19),0)</f>
        <v>0</v>
      </c>
      <c r="V20" s="71">
        <f ca="1">+IF(SUM($D12:V12)-SUM($D19:V19)&gt;0,SUM($D12:V12)-SUM($D19:V19),0)</f>
        <v>0</v>
      </c>
      <c r="W20" s="71">
        <f ca="1">+IF(SUM($D12:W12)-SUM($D19:W19)&gt;0,SUM($D12:W12)-SUM($D19:W19),0)</f>
        <v>0</v>
      </c>
      <c r="X20" s="71">
        <f ca="1">+IF(SUM($D12:X12)-SUM($D19:X19)&gt;0,SUM($D12:X12)-SUM($D19:X19),0)</f>
        <v>0</v>
      </c>
      <c r="Y20" s="71">
        <f ca="1">+IF(SUM($D12:Y12)-SUM($D19:Y19)&gt;0,SUM($D12:Y12)-SUM($D19:Y19),0)</f>
        <v>0</v>
      </c>
      <c r="Z20" s="71">
        <f ca="1">+IF(SUM($D12:Z12)-SUM($D19:Z19)&gt;0,SUM($D12:Z12)-SUM($D19:Z19),0)</f>
        <v>0</v>
      </c>
      <c r="AA20" s="71">
        <f ca="1">+IF(SUM($D12:AA12)-SUM($D19:AA19)&gt;0,SUM($D12:AA12)-SUM($D19:AA19),0)</f>
        <v>0</v>
      </c>
      <c r="AB20" s="71">
        <f ca="1">+IF(SUM($D12:AB12)-SUM($D19:AB19)&gt;0,SUM($D12:AB12)-SUM($D19:AB19),0)</f>
        <v>0</v>
      </c>
      <c r="AC20" s="71">
        <f ca="1">+IF(SUM($D12:AC12)-SUM($D19:AC19)&gt;0,SUM($D12:AC12)-SUM($D19:AC19),0)</f>
        <v>0</v>
      </c>
      <c r="AD20" s="71">
        <f ca="1">+IF(SUM($D12:AD12)-SUM($D19:AD19)&gt;0,SUM($D12:AD12)-SUM($D19:AD19),0)</f>
        <v>0</v>
      </c>
      <c r="AE20" s="71">
        <f ca="1">+IF(SUM($D12:AE12)-SUM($D19:AE19)&gt;0,SUM($D12:AE12)-SUM($D19:AE19),0)</f>
        <v>0</v>
      </c>
      <c r="AF20" s="71">
        <f ca="1">+IF(SUM($D12:AF12)-SUM($D19:AF19)&gt;0,SUM($D12:AF12)-SUM($D19:AF19),0)</f>
        <v>0</v>
      </c>
      <c r="AG20" s="71">
        <f ca="1">+IF(SUM($D12:AG12)-SUM($D19:AG19)&gt;0,SUM($D12:AG12)-SUM($D19:AG19),0)</f>
        <v>0</v>
      </c>
      <c r="AH20" s="71">
        <f ca="1">+IF(SUM($D12:AH12)-SUM($D19:AH19)&gt;0,SUM($D12:AH12)-SUM($D19:AH19),0)</f>
        <v>0</v>
      </c>
      <c r="AI20" s="71">
        <f ca="1">+IF(SUM($D12:AI12)-SUM($D19:AI19)&gt;0,SUM($D12:AI12)-SUM($D19:AI19),0)</f>
        <v>0</v>
      </c>
      <c r="AJ20" s="71">
        <f ca="1">+IF(SUM($D12:AJ12)-SUM($D19:AJ19)&gt;0,SUM($D12:AJ12)-SUM($D19:AJ19),0)</f>
        <v>0</v>
      </c>
      <c r="AK20" s="71">
        <f ca="1">+IF(SUM($D12:AK12)-SUM($D19:AK19)&gt;0,SUM($D12:AK12)-SUM($D19:AK19),0)</f>
        <v>0</v>
      </c>
      <c r="AL20" s="71">
        <f ca="1">+IF(SUM($D12:AL12)-SUM($D19:AL19)&gt;0,SUM($D12:AL12)-SUM($D19:AL19),0)</f>
        <v>0</v>
      </c>
      <c r="AM20" s="71">
        <f ca="1">+IF(SUM($D12:AM12)-SUM($D19:AM19)&gt;0,SUM($D12:AM12)-SUM($D19:AM19),0)</f>
        <v>2997846.9715213384</v>
      </c>
    </row>
    <row r="21" spans="3:39" s="27" customFormat="1" x14ac:dyDescent="0.25">
      <c r="C21" s="27" t="s">
        <v>378</v>
      </c>
      <c r="D21" s="72">
        <f>+IF(D10-D19&lt;0,D19-D10,E21)</f>
        <v>0</v>
      </c>
      <c r="E21" s="106">
        <f>+IF(SUM($D12:E12)-SUM($D19:E19)&lt;0,SUM($D19:E19)-SUM($D12:E12),0)</f>
        <v>0</v>
      </c>
      <c r="F21" s="106">
        <f>+IF(SUM($D12:F12)-SUM($D19:F19)&lt;0,SUM($D19:F19)-SUM($D12:F12),0)</f>
        <v>0</v>
      </c>
      <c r="G21" s="106">
        <f>+IF(SUM($D12:G12)-SUM($D19:G19)&lt;0,SUM($D19:G19)-SUM($D12:G12),0)</f>
        <v>0</v>
      </c>
      <c r="H21" s="106">
        <f>+IF(SUM($D12:H12)-SUM($D19:H19)&lt;0,SUM($D19:H19)-SUM($D12:H12),0)</f>
        <v>0</v>
      </c>
      <c r="I21" s="106">
        <f>+IF(SUM($D12:I12)-SUM($D19:I19)&lt;0,SUM($D19:I19)-SUM($D12:I12),0)</f>
        <v>0</v>
      </c>
      <c r="J21" s="106">
        <f>+IF(SUM($D12:J12)-SUM($D19:J19)&lt;0,SUM($D19:J19)-SUM($D12:J12),0)</f>
        <v>0</v>
      </c>
      <c r="K21" s="106">
        <f>+IF(SUM($D12:K12)-SUM($D19:K19)&lt;0,SUM($D19:K19)-SUM($D12:K12),0)</f>
        <v>0</v>
      </c>
      <c r="L21" s="106">
        <f>+IF(SUM($D12:L12)-SUM($D19:L19)&lt;0,SUM($D19:L19)-SUM($D12:L12),0)</f>
        <v>0</v>
      </c>
      <c r="M21" s="106">
        <f>+IF(SUM($D12:M12)-SUM($D19:M19)&lt;0,SUM($D19:M19)-SUM($D12:M12),0)</f>
        <v>0</v>
      </c>
      <c r="N21" s="106">
        <f>+IF(SUM($D12:N12)-SUM($D19:N19)&lt;0,SUM($D19:N19)-SUM($D12:N12),0)</f>
        <v>0</v>
      </c>
      <c r="O21" s="106">
        <f ca="1">+IF(SUM($D12:O12)-SUM($D19:O19)&lt;0,SUM($D19:O19)-SUM($D12:O12),0)</f>
        <v>0</v>
      </c>
      <c r="P21" s="106">
        <f ca="1">+IF(SUM($D12:P12)-SUM($D19:P19)&lt;0,SUM($D19:P19)-SUM($D12:P12),0)</f>
        <v>0</v>
      </c>
      <c r="Q21" s="106">
        <f ca="1">+IF(SUM($D12:Q12)-SUM($D19:Q19)&lt;0,SUM($D19:Q19)-SUM($D12:Q12),0)</f>
        <v>0</v>
      </c>
      <c r="R21" s="106">
        <f ca="1">+IF(SUM($D12:R12)-SUM($D19:R19)&lt;0,SUM($D19:R19)-SUM($D12:R12),0)</f>
        <v>0</v>
      </c>
      <c r="S21" s="106">
        <f ca="1">+IF(SUM($D12:S12)-SUM($D19:S19)&lt;0,SUM($D19:S19)-SUM($D12:S12),0)</f>
        <v>0</v>
      </c>
      <c r="T21" s="106">
        <f ca="1">+IF(SUM($D12:T12)-SUM($D19:T19)&lt;0,SUM($D19:T19)-SUM($D12:T12),0)</f>
        <v>0</v>
      </c>
      <c r="U21" s="106">
        <f ca="1">+IF(SUM($D12:U12)-SUM($D19:U19)&lt;0,SUM($D19:U19)-SUM($D12:U12),0)</f>
        <v>1407180.9054419594</v>
      </c>
      <c r="V21" s="106">
        <f ca="1">+IF(SUM($D12:V12)-SUM($D19:V19)&lt;0,SUM($D19:V19)-SUM($D12:V12),0)</f>
        <v>1407180.9054419594</v>
      </c>
      <c r="W21" s="106">
        <f ca="1">+IF(SUM($D12:W12)-SUM($D19:W19)&lt;0,SUM($D19:W19)-SUM($D12:W12),0)</f>
        <v>1407180.9054419594</v>
      </c>
      <c r="X21" s="106">
        <f ca="1">+IF(SUM($D12:X12)-SUM($D19:X19)&lt;0,SUM($D19:X19)-SUM($D12:X12),0)</f>
        <v>1407180.9054419594</v>
      </c>
      <c r="Y21" s="106">
        <f ca="1">+IF(SUM($D12:Y12)-SUM($D19:Y19)&lt;0,SUM($D19:Y19)-SUM($D12:Y12),0)</f>
        <v>1407180.9054419594</v>
      </c>
      <c r="Z21" s="106">
        <f ca="1">+IF(SUM($D12:Z12)-SUM($D19:Z19)&lt;0,SUM($D19:Z19)-SUM($D12:Z12),0)</f>
        <v>3517952.2636048989</v>
      </c>
      <c r="AA21" s="106">
        <f ca="1">+IF(SUM($D12:AA12)-SUM($D19:AA19)&lt;0,SUM($D19:AA19)-SUM($D12:AA12),0)</f>
        <v>146103.72485704627</v>
      </c>
      <c r="AB21" s="106">
        <f ca="1">+IF(SUM($D12:AB12)-SUM($D19:AB19)&lt;0,SUM($D19:AB19)-SUM($D12:AB12),0)</f>
        <v>146103.72485704627</v>
      </c>
      <c r="AC21" s="106">
        <f ca="1">+IF(SUM($D12:AC12)-SUM($D19:AC19)&lt;0,SUM($D19:AC19)-SUM($D12:AC12),0)</f>
        <v>146103.72485704627</v>
      </c>
      <c r="AD21" s="106">
        <f ca="1">+IF(SUM($D12:AD12)-SUM($D19:AD19)&lt;0,SUM($D19:AD19)-SUM($D12:AD12),0)</f>
        <v>146103.72485704627</v>
      </c>
      <c r="AE21" s="106">
        <f ca="1">+IF(SUM($D12:AE12)-SUM($D19:AE19)&lt;0,SUM($D19:AE19)-SUM($D12:AE12),0)</f>
        <v>146103.72485704627</v>
      </c>
      <c r="AF21" s="106">
        <f ca="1">+IF(SUM($D12:AF12)-SUM($D19:AF19)&lt;0,SUM($D19:AF19)-SUM($D12:AF12),0)</f>
        <v>146103.72485704627</v>
      </c>
      <c r="AG21" s="106">
        <f ca="1">+IF(SUM($D12:AG12)-SUM($D19:AG19)&lt;0,SUM($D19:AG19)-SUM($D12:AG12),0)</f>
        <v>146103.72485704627</v>
      </c>
      <c r="AH21" s="106">
        <f ca="1">+IF(SUM($D12:AH12)-SUM($D19:AH19)&lt;0,SUM($D19:AH19)-SUM($D12:AH12),0)</f>
        <v>146103.72485704627</v>
      </c>
      <c r="AI21" s="106">
        <f ca="1">+IF(SUM($D12:AI12)-SUM($D19:AI19)&lt;0,SUM($D19:AI19)-SUM($D12:AI12),0)</f>
        <v>146103.72485704627</v>
      </c>
      <c r="AJ21" s="106">
        <f ca="1">+IF(SUM($D12:AJ12)-SUM($D19:AJ19)&lt;0,SUM($D19:AJ19)-SUM($D12:AJ12),0)</f>
        <v>146103.72485704627</v>
      </c>
      <c r="AK21" s="106">
        <f ca="1">+IF(SUM($D12:AK12)-SUM($D19:AK19)&lt;0,SUM($D19:AK19)-SUM($D12:AK12),0)</f>
        <v>146103.72485704627</v>
      </c>
      <c r="AL21" s="106">
        <f ca="1">+IF(SUM($D12:AL12)-SUM($D19:AL19)&lt;0,SUM($D19:AL19)-SUM($D12:AL12),0)</f>
        <v>146103.72485704627</v>
      </c>
      <c r="AM21" s="106">
        <f ca="1">+IF(SUM($D12:AM12)-SUM($D19:AM19)&lt;0,SUM($D19:AM19)-SUM($D12:AM12),0)</f>
        <v>0</v>
      </c>
    </row>
    <row r="23" spans="3:39" x14ac:dyDescent="0.25">
      <c r="C23" s="27" t="s">
        <v>379</v>
      </c>
      <c r="D23" s="72">
        <v>0</v>
      </c>
      <c r="E23" s="71">
        <f>+E20-D20</f>
        <v>0</v>
      </c>
      <c r="F23" s="71">
        <f t="shared" ref="F23:AM23" si="3">+F20-E20</f>
        <v>0</v>
      </c>
      <c r="G23" s="71">
        <f t="shared" si="3"/>
        <v>0</v>
      </c>
      <c r="H23" s="71">
        <f t="shared" si="3"/>
        <v>0</v>
      </c>
      <c r="I23" s="71">
        <f t="shared" si="3"/>
        <v>0</v>
      </c>
      <c r="J23" s="71">
        <f t="shared" si="3"/>
        <v>0</v>
      </c>
      <c r="K23" s="71">
        <f t="shared" si="3"/>
        <v>0</v>
      </c>
      <c r="L23" s="71">
        <f t="shared" si="3"/>
        <v>0</v>
      </c>
      <c r="M23" s="71">
        <f t="shared" si="3"/>
        <v>0</v>
      </c>
      <c r="N23" s="71">
        <f t="shared" si="3"/>
        <v>0</v>
      </c>
      <c r="O23" s="71">
        <f t="shared" ca="1" si="3"/>
        <v>3517952.2636048989</v>
      </c>
      <c r="P23" s="71">
        <f t="shared" ca="1" si="3"/>
        <v>0</v>
      </c>
      <c r="Q23" s="71">
        <f t="shared" ca="1" si="3"/>
        <v>0</v>
      </c>
      <c r="R23" s="71">
        <f t="shared" ca="1" si="3"/>
        <v>0</v>
      </c>
      <c r="S23" s="71">
        <f t="shared" ca="1" si="3"/>
        <v>0</v>
      </c>
      <c r="T23" s="71">
        <f t="shared" ca="1" si="3"/>
        <v>0</v>
      </c>
      <c r="U23" s="71">
        <f t="shared" ca="1" si="3"/>
        <v>-3517952.2636048989</v>
      </c>
      <c r="V23" s="71">
        <f t="shared" ca="1" si="3"/>
        <v>0</v>
      </c>
      <c r="W23" s="71">
        <f t="shared" ca="1" si="3"/>
        <v>0</v>
      </c>
      <c r="X23" s="71">
        <f t="shared" ca="1" si="3"/>
        <v>0</v>
      </c>
      <c r="Y23" s="71">
        <f t="shared" ca="1" si="3"/>
        <v>0</v>
      </c>
      <c r="Z23" s="71">
        <f t="shared" ca="1" si="3"/>
        <v>0</v>
      </c>
      <c r="AA23" s="71">
        <f t="shared" ca="1" si="3"/>
        <v>0</v>
      </c>
      <c r="AB23" s="71">
        <f t="shared" ca="1" si="3"/>
        <v>0</v>
      </c>
      <c r="AC23" s="71">
        <f t="shared" ca="1" si="3"/>
        <v>0</v>
      </c>
      <c r="AD23" s="71">
        <f t="shared" ca="1" si="3"/>
        <v>0</v>
      </c>
      <c r="AE23" s="71">
        <f t="shared" ca="1" si="3"/>
        <v>0</v>
      </c>
      <c r="AF23" s="71">
        <f t="shared" ca="1" si="3"/>
        <v>0</v>
      </c>
      <c r="AG23" s="71">
        <f t="shared" ca="1" si="3"/>
        <v>0</v>
      </c>
      <c r="AH23" s="71">
        <f t="shared" ca="1" si="3"/>
        <v>0</v>
      </c>
      <c r="AI23" s="71">
        <f t="shared" ca="1" si="3"/>
        <v>0</v>
      </c>
      <c r="AJ23" s="71">
        <f t="shared" ca="1" si="3"/>
        <v>0</v>
      </c>
      <c r="AK23" s="71">
        <f t="shared" ca="1" si="3"/>
        <v>0</v>
      </c>
      <c r="AL23" s="71">
        <f t="shared" ca="1" si="3"/>
        <v>0</v>
      </c>
      <c r="AM23" s="71">
        <f t="shared" ca="1" si="3"/>
        <v>2997846.9715213384</v>
      </c>
    </row>
    <row r="24" spans="3:39" x14ac:dyDescent="0.25">
      <c r="C24" s="27" t="s">
        <v>380</v>
      </c>
      <c r="D24" s="72">
        <v>0</v>
      </c>
      <c r="E24" s="71">
        <f>+E21-D21</f>
        <v>0</v>
      </c>
      <c r="F24" s="71">
        <f t="shared" ref="F24:AM24" si="4">+F21-E21</f>
        <v>0</v>
      </c>
      <c r="G24" s="71">
        <f t="shared" si="4"/>
        <v>0</v>
      </c>
      <c r="H24" s="71">
        <f t="shared" si="4"/>
        <v>0</v>
      </c>
      <c r="I24" s="71">
        <f t="shared" si="4"/>
        <v>0</v>
      </c>
      <c r="J24" s="71">
        <f t="shared" si="4"/>
        <v>0</v>
      </c>
      <c r="K24" s="71">
        <f t="shared" si="4"/>
        <v>0</v>
      </c>
      <c r="L24" s="71">
        <f t="shared" si="4"/>
        <v>0</v>
      </c>
      <c r="M24" s="71">
        <f t="shared" si="4"/>
        <v>0</v>
      </c>
      <c r="N24" s="71">
        <f t="shared" si="4"/>
        <v>0</v>
      </c>
      <c r="O24" s="71">
        <f t="shared" ca="1" si="4"/>
        <v>0</v>
      </c>
      <c r="P24" s="71">
        <f t="shared" ca="1" si="4"/>
        <v>0</v>
      </c>
      <c r="Q24" s="71">
        <f t="shared" ca="1" si="4"/>
        <v>0</v>
      </c>
      <c r="R24" s="71">
        <f t="shared" ca="1" si="4"/>
        <v>0</v>
      </c>
      <c r="S24" s="71">
        <f t="shared" ca="1" si="4"/>
        <v>0</v>
      </c>
      <c r="T24" s="71">
        <f t="shared" ca="1" si="4"/>
        <v>0</v>
      </c>
      <c r="U24" s="71">
        <f t="shared" ca="1" si="4"/>
        <v>1407180.9054419594</v>
      </c>
      <c r="V24" s="71">
        <f t="shared" ca="1" si="4"/>
        <v>0</v>
      </c>
      <c r="W24" s="71">
        <f t="shared" ca="1" si="4"/>
        <v>0</v>
      </c>
      <c r="X24" s="71">
        <f t="shared" ca="1" si="4"/>
        <v>0</v>
      </c>
      <c r="Y24" s="71">
        <f t="shared" ca="1" si="4"/>
        <v>0</v>
      </c>
      <c r="Z24" s="71">
        <f t="shared" ca="1" si="4"/>
        <v>2110771.3581629395</v>
      </c>
      <c r="AA24" s="71">
        <f t="shared" ca="1" si="4"/>
        <v>-3371848.5387478527</v>
      </c>
      <c r="AB24" s="71">
        <f t="shared" ca="1" si="4"/>
        <v>0</v>
      </c>
      <c r="AC24" s="71">
        <f t="shared" ca="1" si="4"/>
        <v>0</v>
      </c>
      <c r="AD24" s="71">
        <f t="shared" ca="1" si="4"/>
        <v>0</v>
      </c>
      <c r="AE24" s="71">
        <f t="shared" ca="1" si="4"/>
        <v>0</v>
      </c>
      <c r="AF24" s="71">
        <f t="shared" ca="1" si="4"/>
        <v>0</v>
      </c>
      <c r="AG24" s="71">
        <f t="shared" ca="1" si="4"/>
        <v>0</v>
      </c>
      <c r="AH24" s="71">
        <f t="shared" ca="1" si="4"/>
        <v>0</v>
      </c>
      <c r="AI24" s="71">
        <f t="shared" ca="1" si="4"/>
        <v>0</v>
      </c>
      <c r="AJ24" s="71">
        <f t="shared" ca="1" si="4"/>
        <v>0</v>
      </c>
      <c r="AK24" s="71">
        <f t="shared" ca="1" si="4"/>
        <v>0</v>
      </c>
      <c r="AL24" s="71">
        <f t="shared" ca="1" si="4"/>
        <v>0</v>
      </c>
      <c r="AM24" s="71">
        <f t="shared" ca="1" si="4"/>
        <v>-146103.72485704627</v>
      </c>
    </row>
  </sheetData>
  <hyperlinks>
    <hyperlink ref="C1" location="CRUSCOTTO!A1" display="RITORNA AL CRUSCOTTO" xr:uid="{D1EE0341-4E20-44EB-B0AE-53DD559110A9}"/>
  </hyperlink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7573-CBC8-4908-AA56-8C27430658EF}">
  <sheetPr>
    <tabColor rgb="FFFFFF00"/>
  </sheetPr>
  <dimension ref="A1:AM26"/>
  <sheetViews>
    <sheetView showGridLines="0" workbookViewId="0">
      <selection activeCell="D10" sqref="D10"/>
    </sheetView>
  </sheetViews>
  <sheetFormatPr defaultRowHeight="15" x14ac:dyDescent="0.25"/>
  <cols>
    <col min="2" max="2" width="14.7109375" customWidth="1"/>
    <col min="3" max="3" width="25.5703125" customWidth="1"/>
    <col min="4" max="4" width="14.140625" customWidth="1"/>
    <col min="5" max="5" width="12" customWidth="1"/>
    <col min="6" max="6" width="12.28515625" customWidth="1"/>
    <col min="7" max="7" width="12" customWidth="1"/>
    <col min="8" max="8" width="11.42578125" customWidth="1"/>
    <col min="9" max="14" width="10.5703125" bestFit="1" customWidth="1"/>
    <col min="15" max="15" width="15.140625" bestFit="1" customWidth="1"/>
    <col min="16" max="20" width="12.28515625" bestFit="1" customWidth="1"/>
    <col min="21" max="21" width="13.5703125" bestFit="1" customWidth="1"/>
    <col min="22" max="25" width="12.140625" bestFit="1" customWidth="1"/>
    <col min="26" max="26" width="13.5703125" bestFit="1" customWidth="1"/>
    <col min="27" max="27" width="12" bestFit="1" customWidth="1"/>
    <col min="28" max="30" width="10.5703125" bestFit="1" customWidth="1"/>
    <col min="31" max="33" width="10.42578125" bestFit="1" customWidth="1"/>
    <col min="34" max="34" width="16.7109375" customWidth="1"/>
    <col min="35" max="38" width="10.42578125" bestFit="1" customWidth="1"/>
    <col min="39" max="39" width="12.28515625" bestFit="1" customWidth="1"/>
  </cols>
  <sheetData>
    <row r="1" spans="1:39" x14ac:dyDescent="0.25">
      <c r="A1" s="197" t="s">
        <v>479</v>
      </c>
      <c r="B1" s="197"/>
      <c r="F1" s="177"/>
      <c r="G1" s="177"/>
      <c r="H1" s="177"/>
      <c r="I1" s="177"/>
    </row>
    <row r="2" spans="1:39" s="27" customFormat="1" x14ac:dyDescent="0.25">
      <c r="C2" s="40" t="s">
        <v>381</v>
      </c>
      <c r="D2" s="42">
        <v>0.06</v>
      </c>
      <c r="G2" s="50" t="s">
        <v>359</v>
      </c>
      <c r="H2" s="70" t="s">
        <v>426</v>
      </c>
    </row>
    <row r="4" spans="1:39" s="27" customFormat="1" x14ac:dyDescent="0.25">
      <c r="D4" s="31">
        <f>+SPm!E3</f>
        <v>43861</v>
      </c>
      <c r="E4" s="31">
        <f>+SPm!F3</f>
        <v>43890</v>
      </c>
      <c r="F4" s="31">
        <f>+SPm!G3</f>
        <v>43921</v>
      </c>
      <c r="G4" s="31">
        <f>+SPm!H3</f>
        <v>43951</v>
      </c>
      <c r="H4" s="31">
        <f>+SPm!I3</f>
        <v>43982</v>
      </c>
      <c r="I4" s="31">
        <f>+SPm!J3</f>
        <v>44012</v>
      </c>
      <c r="J4" s="31">
        <f>+SPm!K3</f>
        <v>44043</v>
      </c>
      <c r="K4" s="31">
        <f>+SPm!L3</f>
        <v>44074</v>
      </c>
      <c r="L4" s="31">
        <f>+SPm!M3</f>
        <v>44104</v>
      </c>
      <c r="M4" s="31">
        <f>+SPm!N3</f>
        <v>44135</v>
      </c>
      <c r="N4" s="31">
        <f>+SPm!O3</f>
        <v>44165</v>
      </c>
      <c r="O4" s="31">
        <f>+SPm!P3</f>
        <v>44196</v>
      </c>
      <c r="P4" s="31">
        <f>+SPm!Q3</f>
        <v>44227</v>
      </c>
      <c r="Q4" s="31">
        <f>+SPm!R3</f>
        <v>44255</v>
      </c>
      <c r="R4" s="31">
        <f>+SPm!S3</f>
        <v>44286</v>
      </c>
      <c r="S4" s="31">
        <f>+SPm!T3</f>
        <v>44316</v>
      </c>
      <c r="T4" s="31">
        <f>+SPm!U3</f>
        <v>44347</v>
      </c>
      <c r="U4" s="31">
        <f>+SPm!V3</f>
        <v>44377</v>
      </c>
      <c r="V4" s="31">
        <f>+SPm!W3</f>
        <v>44408</v>
      </c>
      <c r="W4" s="31">
        <f>+SPm!X3</f>
        <v>44439</v>
      </c>
      <c r="X4" s="31">
        <f>+SPm!Y3</f>
        <v>44469</v>
      </c>
      <c r="Y4" s="31">
        <f>+SPm!Z3</f>
        <v>44500</v>
      </c>
      <c r="Z4" s="31">
        <f>+SPm!AA3</f>
        <v>44530</v>
      </c>
      <c r="AA4" s="31">
        <f>+SPm!AB3</f>
        <v>44561</v>
      </c>
      <c r="AB4" s="31">
        <f>+SPm!AC3</f>
        <v>44592</v>
      </c>
      <c r="AC4" s="31">
        <f>+SPm!AD3</f>
        <v>44620</v>
      </c>
      <c r="AD4" s="31">
        <f>+SPm!AE3</f>
        <v>44651</v>
      </c>
      <c r="AE4" s="31">
        <f>+SPm!AF3</f>
        <v>44681</v>
      </c>
      <c r="AF4" s="31">
        <f>+SPm!AG3</f>
        <v>44712</v>
      </c>
      <c r="AG4" s="31">
        <f>+SPm!AH3</f>
        <v>44742</v>
      </c>
      <c r="AH4" s="31">
        <f>+SPm!AI3</f>
        <v>44773</v>
      </c>
      <c r="AI4" s="31">
        <f>+SPm!AJ3</f>
        <v>44804</v>
      </c>
      <c r="AJ4" s="31">
        <f>+SPm!AK3</f>
        <v>44834</v>
      </c>
      <c r="AK4" s="31">
        <f>+SPm!AL3</f>
        <v>44865</v>
      </c>
      <c r="AL4" s="31">
        <f>+SPm!AM3</f>
        <v>44895</v>
      </c>
      <c r="AM4" s="31">
        <f>+SPm!AN3</f>
        <v>44926</v>
      </c>
    </row>
    <row r="6" spans="1:39" s="27" customFormat="1" x14ac:dyDescent="0.25">
      <c r="C6" s="27" t="s">
        <v>369</v>
      </c>
      <c r="D6" s="71">
        <f ca="1">+CEm!D61</f>
        <v>1734905.2670000002</v>
      </c>
      <c r="E6" s="71">
        <f ca="1">+CEm!E61</f>
        <v>1177682.6376666669</v>
      </c>
      <c r="F6" s="71">
        <f ca="1">+CEm!F61</f>
        <v>1177630.5576666668</v>
      </c>
      <c r="G6" s="71">
        <f ca="1">+CEm!G61</f>
        <v>1176350.9699871016</v>
      </c>
      <c r="H6" s="71">
        <f ca="1">+CEm!H61</f>
        <v>1175823.850853422</v>
      </c>
      <c r="I6" s="71">
        <f ca="1">+CEm!I61</f>
        <v>1175317.6378806846</v>
      </c>
      <c r="J6" s="71">
        <f ca="1">+CEm!J61</f>
        <v>1175315.8197097348</v>
      </c>
      <c r="K6" s="71">
        <f ca="1">+CEm!K61</f>
        <v>1175314.2461907794</v>
      </c>
      <c r="L6" s="71">
        <f ca="1">+CEm!L61</f>
        <v>1175314.5985146745</v>
      </c>
      <c r="M6" s="71">
        <f ca="1">+CEm!M61</f>
        <v>1175313.5178780721</v>
      </c>
      <c r="N6" s="71">
        <f ca="1">+CEm!N61</f>
        <v>1175314.3654834502</v>
      </c>
      <c r="O6" s="71">
        <f ca="1">+CEm!O61</f>
        <v>1175313.7825391386</v>
      </c>
      <c r="P6" s="71">
        <f ca="1">+CEm!P61</f>
        <v>1172193.9235926827</v>
      </c>
      <c r="Q6" s="71">
        <f ca="1">+CEm!Q61</f>
        <v>1172198.8831975383</v>
      </c>
      <c r="R6" s="71">
        <f ca="1">+CEm!R61</f>
        <v>1172199.0559131003</v>
      </c>
      <c r="S6" s="71">
        <f ca="1">+CEm!S61</f>
        <v>1172201.1629713972</v>
      </c>
      <c r="T6" s="71">
        <f ca="1">+CEm!T61</f>
        <v>1172201.8456104556</v>
      </c>
      <c r="U6" s="71">
        <f ca="1">+CEm!U61</f>
        <v>1172204.4650743273</v>
      </c>
      <c r="V6" s="71">
        <f ca="1">+CEm!V61</f>
        <v>1172215.6626131206</v>
      </c>
      <c r="W6" s="71">
        <f ca="1">+CEm!W61</f>
        <v>1172212.2626104073</v>
      </c>
      <c r="X6" s="71">
        <f ca="1">+CEm!X61</f>
        <v>1172229.5004220302</v>
      </c>
      <c r="Y6" s="71">
        <f ca="1">+CEm!Y61</f>
        <v>1172221.7123785017</v>
      </c>
      <c r="Z6" s="71">
        <f ca="1">+CEm!Z61</f>
        <v>1172215.8199283108</v>
      </c>
      <c r="AA6" s="71">
        <f ca="1">+CEm!AA61</f>
        <v>1172208.4641208693</v>
      </c>
      <c r="AB6" s="71">
        <f ca="1">+CEm!AB61</f>
        <v>1169020.01454403</v>
      </c>
      <c r="AC6" s="71">
        <f ca="1">+CEm!AC61</f>
        <v>1169018.1351907784</v>
      </c>
      <c r="AD6" s="71">
        <f ca="1">+CEm!AD61</f>
        <v>1169011.4356592586</v>
      </c>
      <c r="AE6" s="71">
        <f ca="1">+CEm!AE61</f>
        <v>1169006.6370194636</v>
      </c>
      <c r="AF6" s="71">
        <f ca="1">+CEm!AF61</f>
        <v>1169000.3803465953</v>
      </c>
      <c r="AG6" s="71">
        <f ca="1">+CEm!AG61</f>
        <v>1168974.4882831427</v>
      </c>
      <c r="AH6" s="71">
        <f ca="1">+CEm!AH61</f>
        <v>1168935.0262</v>
      </c>
      <c r="AI6" s="71">
        <f ca="1">+CEm!AI61</f>
        <v>1168882.9462000001</v>
      </c>
      <c r="AJ6" s="71">
        <f ca="1">+CEm!AJ61</f>
        <v>1168832.5462</v>
      </c>
      <c r="AK6" s="71">
        <f ca="1">+CEm!AK61</f>
        <v>1168780.4662000001</v>
      </c>
      <c r="AL6" s="71">
        <f ca="1">+CEm!AL61</f>
        <v>1168730.0662</v>
      </c>
      <c r="AM6" s="71">
        <f ca="1">+CEm!AM61</f>
        <v>266062.42619999999</v>
      </c>
    </row>
    <row r="7" spans="1:39" s="27" customFormat="1" x14ac:dyDescent="0.25">
      <c r="C7" s="27" t="s">
        <v>382</v>
      </c>
      <c r="D7" s="71">
        <f>+CEm!D35</f>
        <v>5903.333333333333</v>
      </c>
      <c r="E7" s="71">
        <f>+CEm!E35</f>
        <v>5903.333333333333</v>
      </c>
      <c r="F7" s="71">
        <f>+CEm!F35</f>
        <v>5903.333333333333</v>
      </c>
      <c r="G7" s="71">
        <f>+CEm!G35</f>
        <v>5903.333333333333</v>
      </c>
      <c r="H7" s="71">
        <f>+CEm!H35</f>
        <v>5903.333333333333</v>
      </c>
      <c r="I7" s="71">
        <f>+CEm!I35</f>
        <v>5903.333333333333</v>
      </c>
      <c r="J7" s="71">
        <f>+CEm!J35</f>
        <v>5903.333333333333</v>
      </c>
      <c r="K7" s="71">
        <f>+CEm!K35</f>
        <v>5903.333333333333</v>
      </c>
      <c r="L7" s="71">
        <f>+CEm!L35</f>
        <v>5903.333333333333</v>
      </c>
      <c r="M7" s="71">
        <f>+CEm!M35</f>
        <v>5903.333333333333</v>
      </c>
      <c r="N7" s="71">
        <f>+CEm!N35</f>
        <v>5903.333333333333</v>
      </c>
      <c r="O7" s="71">
        <f>+CEm!O35</f>
        <v>5903.333333333333</v>
      </c>
      <c r="P7" s="71">
        <f>+CEm!P35</f>
        <v>8943.5499999999993</v>
      </c>
      <c r="Q7" s="71">
        <f>+CEm!Q35</f>
        <v>8943.5499999999993</v>
      </c>
      <c r="R7" s="71">
        <f>+CEm!R35</f>
        <v>8943.5499999999993</v>
      </c>
      <c r="S7" s="71">
        <f>+CEm!S35</f>
        <v>8943.5499999999993</v>
      </c>
      <c r="T7" s="71">
        <f>+CEm!T35</f>
        <v>8943.5499999999993</v>
      </c>
      <c r="U7" s="71">
        <f>+CEm!U35</f>
        <v>8943.5499999999993</v>
      </c>
      <c r="V7" s="71">
        <f>+CEm!V35</f>
        <v>8943.5499999999993</v>
      </c>
      <c r="W7" s="71">
        <f>+CEm!W35</f>
        <v>8943.5499999999993</v>
      </c>
      <c r="X7" s="71">
        <f>+CEm!X35</f>
        <v>8943.5499999999993</v>
      </c>
      <c r="Y7" s="71">
        <f>+CEm!Y35</f>
        <v>8943.5499999999993</v>
      </c>
      <c r="Z7" s="71">
        <f>+CEm!Z35</f>
        <v>8943.5499999999993</v>
      </c>
      <c r="AA7" s="71">
        <f>+CEm!AA35</f>
        <v>8943.5499999999993</v>
      </c>
      <c r="AB7" s="71">
        <f>+CEm!AB35</f>
        <v>12043.980666666666</v>
      </c>
      <c r="AC7" s="71">
        <f>+CEm!AC35</f>
        <v>12043.980666666666</v>
      </c>
      <c r="AD7" s="71">
        <f>+CEm!AD35</f>
        <v>12043.980666666666</v>
      </c>
      <c r="AE7" s="71">
        <f>+CEm!AE35</f>
        <v>12043.980666666666</v>
      </c>
      <c r="AF7" s="71">
        <f>+CEm!AF35</f>
        <v>12043.980666666666</v>
      </c>
      <c r="AG7" s="71">
        <f>+CEm!AG35</f>
        <v>12043.980666666666</v>
      </c>
      <c r="AH7" s="71">
        <f>+CEm!AH35</f>
        <v>12043.980666666666</v>
      </c>
      <c r="AI7" s="71">
        <f>+CEm!AI35</f>
        <v>12043.980666666666</v>
      </c>
      <c r="AJ7" s="71">
        <f>+CEm!AJ35</f>
        <v>12043.980666666666</v>
      </c>
      <c r="AK7" s="71">
        <f>+CEm!AK35</f>
        <v>12043.980666666666</v>
      </c>
      <c r="AL7" s="71">
        <f>+CEm!AL35</f>
        <v>12043.980666666666</v>
      </c>
      <c r="AM7" s="71">
        <f>+CEm!AM35</f>
        <v>12043.980666666666</v>
      </c>
    </row>
    <row r="8" spans="1:39" s="27" customFormat="1" x14ac:dyDescent="0.25">
      <c r="C8" s="27" t="s">
        <v>307</v>
      </c>
      <c r="D8" s="71">
        <f>+SUM(CEm!D56:D57)</f>
        <v>0</v>
      </c>
      <c r="E8" s="71">
        <f>+SUM(CEm!E56:E57)</f>
        <v>0</v>
      </c>
      <c r="F8" s="71">
        <f>+SUM(CEm!F56:F57)</f>
        <v>0</v>
      </c>
      <c r="G8" s="71">
        <f>+SUM(CEm!G56:G57)</f>
        <v>225.85434623191745</v>
      </c>
      <c r="H8" s="71">
        <f>+SUM(CEm!H56:H57)</f>
        <v>700.89347991166255</v>
      </c>
      <c r="I8" s="71">
        <f>+SUM(CEm!I56:I57)</f>
        <v>1156.7064526488859</v>
      </c>
      <c r="J8" s="71">
        <f>+SUM(CEm!J56:J57)</f>
        <v>1106.4446235987173</v>
      </c>
      <c r="K8" s="71">
        <f>+SUM(CEm!K56:K57)</f>
        <v>1055.9381425541401</v>
      </c>
      <c r="L8" s="71">
        <f>+SUM(CEm!L56:L57)</f>
        <v>1005.1858186592011</v>
      </c>
      <c r="M8" s="71">
        <f>+SUM(CEm!M56:M57)</f>
        <v>954.18645526139483</v>
      </c>
      <c r="N8" s="71">
        <f>+SUM(CEm!N56:N57)</f>
        <v>902.93884988344951</v>
      </c>
      <c r="O8" s="71">
        <f>+SUM(CEm!O56:O57)</f>
        <v>851.44179419497414</v>
      </c>
      <c r="P8" s="71">
        <f>+SUM(CEm!P56:P57)</f>
        <v>799.69407398396902</v>
      </c>
      <c r="Q8" s="71">
        <f>+SUM(CEm!Q56:Q57)</f>
        <v>747.69446912819535</v>
      </c>
      <c r="R8" s="71">
        <f>+SUM(CEm!R56:R57)</f>
        <v>695.44175356640847</v>
      </c>
      <c r="S8" s="71">
        <f>+SUM(CEm!S56:S57)</f>
        <v>642.93469526944807</v>
      </c>
      <c r="T8" s="71">
        <f>+SUM(CEm!T56:T57)</f>
        <v>590.17205621118978</v>
      </c>
      <c r="U8" s="71">
        <f>+SUM(CEm!U56:U57)</f>
        <v>537.15259233935456</v>
      </c>
      <c r="V8" s="71">
        <f>+SUM(CEm!V56:V57)</f>
        <v>483.87505354617514</v>
      </c>
      <c r="W8" s="71">
        <f>+SUM(CEm!W56:W57)</f>
        <v>435.19505625941832</v>
      </c>
      <c r="X8" s="71">
        <f>+SUM(CEm!X56:X57)</f>
        <v>387.55724463656975</v>
      </c>
      <c r="Y8" s="71">
        <f>+SUM(CEm!Y56:Y57)</f>
        <v>343.26528816509722</v>
      </c>
      <c r="Z8" s="71">
        <f>+SUM(CEm!Z56:Z57)</f>
        <v>298.75773835586176</v>
      </c>
      <c r="AA8" s="71">
        <f>+SUM(CEm!AA56:AA57)</f>
        <v>254.03354579739039</v>
      </c>
      <c r="AB8" s="71">
        <f>+SUM(CEm!AB56:AB57)</f>
        <v>209.09165597014652</v>
      </c>
      <c r="AC8" s="71">
        <f>+SUM(CEm!AC56:AC57)</f>
        <v>163.93100922166644</v>
      </c>
      <c r="AD8" s="71">
        <f>+SUM(CEm!AD56:AD57)</f>
        <v>118.55054074157454</v>
      </c>
      <c r="AE8" s="71">
        <f>+SUM(CEm!AE56:AE57)</f>
        <v>72.949180536476803</v>
      </c>
      <c r="AF8" s="71">
        <f>+SUM(CEm!AF56:AF57)</f>
        <v>27.12585340472738</v>
      </c>
      <c r="AG8" s="71">
        <f>+SUM(CEm!AG56:AG57)</f>
        <v>2.6179168573167799</v>
      </c>
      <c r="AH8" s="71">
        <f>+SUM(CEm!AH56:AH57)</f>
        <v>0</v>
      </c>
      <c r="AI8" s="71">
        <f>+SUM(CEm!AI56:AI57)</f>
        <v>0</v>
      </c>
      <c r="AJ8" s="71">
        <f>+SUM(CEm!AJ56:AJ57)</f>
        <v>0</v>
      </c>
      <c r="AK8" s="71">
        <f>+SUM(CEm!AK56:AK57)</f>
        <v>0</v>
      </c>
      <c r="AL8" s="71">
        <f>+SUM(CEm!AL56:AL57)</f>
        <v>0</v>
      </c>
      <c r="AM8" s="71">
        <f>+SUM(CEm!AM56:AM57)</f>
        <v>0</v>
      </c>
    </row>
    <row r="9" spans="1:39" s="27" customFormat="1" x14ac:dyDescent="0.25">
      <c r="C9" s="27" t="s">
        <v>297</v>
      </c>
      <c r="D9" s="71">
        <f>+INVESTIMENTI!F113+M_LEASING!D54</f>
        <v>375</v>
      </c>
      <c r="E9" s="71">
        <f>+INVESTIMENTI!G113+M_LEASING!E54</f>
        <v>1708.3333333333335</v>
      </c>
      <c r="F9" s="71">
        <f>+INVESTIMENTI!H113+M_LEASING!F54</f>
        <v>1708.3333333333335</v>
      </c>
      <c r="G9" s="71">
        <f>+INVESTIMENTI!I113+M_LEASING!G54</f>
        <v>870.61976130438188</v>
      </c>
      <c r="H9" s="71">
        <f>+INVESTIMENTI!J113+M_LEASING!H54</f>
        <v>866.10406858237593</v>
      </c>
      <c r="I9" s="71">
        <f>+INVESTIMENTI!K113+M_LEASING!I54</f>
        <v>861.56639549770807</v>
      </c>
      <c r="J9" s="71">
        <f>+INVESTIMENTI!L113+M_LEASING!J54</f>
        <v>857.00663505985153</v>
      </c>
      <c r="K9" s="71">
        <f>+INVESTIMENTI!M113+M_LEASING!K54</f>
        <v>852.42467975749787</v>
      </c>
      <c r="L9" s="71">
        <f>+INVESTIMENTI!N113+M_LEASING!L54</f>
        <v>847.82042155602221</v>
      </c>
      <c r="M9" s="71">
        <f>+INVESTIMENTI!O113+M_LEASING!M54</f>
        <v>843.19375189493439</v>
      </c>
      <c r="N9" s="71">
        <f>+INVESTIMENTI!P113+M_LEASING!N54</f>
        <v>838.54456168532261</v>
      </c>
      <c r="O9" s="71">
        <f>+INVESTIMENTI!Q113+M_LEASING!O54</f>
        <v>833.87274130727747</v>
      </c>
      <c r="P9" s="71">
        <f>+INVESTIMENTI!R113+M_LEASING!P54</f>
        <v>829.17818060730997</v>
      </c>
      <c r="Q9" s="71">
        <f>+INVESTIMENTI!S113+M_LEASING!Q54</f>
        <v>824.46076889575306</v>
      </c>
      <c r="R9" s="71">
        <f>+INVESTIMENTI!T113+M_LEASING!R54</f>
        <v>819.72039494415276</v>
      </c>
      <c r="S9" s="71">
        <f>+INVESTIMENTI!U113+M_LEASING!S54</f>
        <v>814.95694698264469</v>
      </c>
      <c r="T9" s="71">
        <f>+INVESTIMENTI!V113+M_LEASING!T54</f>
        <v>810.17031269731842</v>
      </c>
      <c r="U9" s="71">
        <f>+INVESTIMENTI!W113+M_LEASING!U54</f>
        <v>805.36037922757032</v>
      </c>
      <c r="V9" s="71">
        <f>+INVESTIMENTI!X113+M_LEASING!V54</f>
        <v>2038.3333333333335</v>
      </c>
      <c r="W9" s="71">
        <f>+INVESTIMENTI!Y113+M_LEASING!W54</f>
        <v>2038.3333333333335</v>
      </c>
      <c r="X9" s="71">
        <f>+INVESTIMENTI!Z113+M_LEASING!X54</f>
        <v>2038.3333333333335</v>
      </c>
      <c r="Y9" s="71">
        <f>+INVESTIMENTI!AA113+M_LEASING!Y54</f>
        <v>2038.3333333333335</v>
      </c>
      <c r="Z9" s="71">
        <f>+INVESTIMENTI!AB113+M_LEASING!Z54</f>
        <v>2038.3333333333335</v>
      </c>
      <c r="AA9" s="71">
        <f>+INVESTIMENTI!AC113+M_LEASING!AA54</f>
        <v>2038.3333333333335</v>
      </c>
      <c r="AB9" s="71">
        <f>+INVESTIMENTI!AD113+M_LEASING!AB54</f>
        <v>2038.3333333333335</v>
      </c>
      <c r="AC9" s="71">
        <f>+INVESTIMENTI!AE113+M_LEASING!AC54</f>
        <v>2038.3333333333335</v>
      </c>
      <c r="AD9" s="71">
        <f>+INVESTIMENTI!AF113+M_LEASING!AD54</f>
        <v>2038.3333333333335</v>
      </c>
      <c r="AE9" s="71">
        <f>+INVESTIMENTI!AG113+M_LEASING!AE54</f>
        <v>2038.3333333333335</v>
      </c>
      <c r="AF9" s="71">
        <f>+INVESTIMENTI!AH113+M_LEASING!AF54</f>
        <v>2038.3333333333335</v>
      </c>
      <c r="AG9" s="71">
        <f>+INVESTIMENTI!AI113+M_LEASING!AG54</f>
        <v>2038.3333333333335</v>
      </c>
      <c r="AH9" s="71">
        <f>+INVESTIMENTI!AJ113+M_LEASING!AH54</f>
        <v>2038.3333333333335</v>
      </c>
      <c r="AI9" s="71">
        <f>+INVESTIMENTI!AK113+M_LEASING!AI54</f>
        <v>2038.3333333333335</v>
      </c>
      <c r="AJ9" s="71">
        <f>+INVESTIMENTI!AL113+M_LEASING!AJ54</f>
        <v>2038.3333333333335</v>
      </c>
      <c r="AK9" s="71">
        <f>+INVESTIMENTI!AM113+M_LEASING!AK54</f>
        <v>2038.3333333333335</v>
      </c>
      <c r="AL9" s="71">
        <f>+INVESTIMENTI!AN113+M_LEASING!AL54</f>
        <v>2038.3333333333335</v>
      </c>
      <c r="AM9" s="71">
        <f>+INVESTIMENTI!AO113+M_LEASING!AM54</f>
        <v>2038.3333333333335</v>
      </c>
    </row>
    <row r="10" spans="1:39" s="27" customFormat="1" x14ac:dyDescent="0.25">
      <c r="C10" s="27" t="s">
        <v>370</v>
      </c>
      <c r="D10" s="71">
        <f ca="1">SUM(D6:D9)</f>
        <v>1741183.6003333335</v>
      </c>
      <c r="E10" s="71">
        <f t="shared" ref="E10:AM10" ca="1" si="0">SUM(E6:E9)</f>
        <v>1185294.3043333334</v>
      </c>
      <c r="F10" s="71">
        <f t="shared" ca="1" si="0"/>
        <v>1185242.2243333333</v>
      </c>
      <c r="G10" s="71">
        <f t="shared" ca="1" si="0"/>
        <v>1183350.7774279714</v>
      </c>
      <c r="H10" s="71">
        <f t="shared" ca="1" si="0"/>
        <v>1183294.1817352492</v>
      </c>
      <c r="I10" s="71">
        <f t="shared" ca="1" si="0"/>
        <v>1183239.2440621643</v>
      </c>
      <c r="J10" s="71">
        <f t="shared" ca="1" si="0"/>
        <v>1183182.6043017267</v>
      </c>
      <c r="K10" s="71">
        <f t="shared" ca="1" si="0"/>
        <v>1183125.9423464243</v>
      </c>
      <c r="L10" s="71">
        <f t="shared" ca="1" si="0"/>
        <v>1183070.9380882229</v>
      </c>
      <c r="M10" s="71">
        <f t="shared" ca="1" si="0"/>
        <v>1183014.2314185617</v>
      </c>
      <c r="N10" s="71">
        <f t="shared" ca="1" si="0"/>
        <v>1182959.1822283522</v>
      </c>
      <c r="O10" s="71">
        <f t="shared" ca="1" si="0"/>
        <v>1182902.4304079742</v>
      </c>
      <c r="P10" s="71">
        <f t="shared" ca="1" si="0"/>
        <v>1182766.3458472739</v>
      </c>
      <c r="Q10" s="71">
        <f t="shared" ca="1" si="0"/>
        <v>1182714.5884355623</v>
      </c>
      <c r="R10" s="71">
        <f t="shared" ca="1" si="0"/>
        <v>1182657.7680616109</v>
      </c>
      <c r="S10" s="71">
        <f t="shared" ca="1" si="0"/>
        <v>1182602.6046136492</v>
      </c>
      <c r="T10" s="71">
        <f t="shared" ca="1" si="0"/>
        <v>1182545.7379793641</v>
      </c>
      <c r="U10" s="71">
        <f t="shared" ca="1" si="0"/>
        <v>1182490.5280458943</v>
      </c>
      <c r="V10" s="71">
        <f t="shared" ca="1" si="0"/>
        <v>1183681.4210000001</v>
      </c>
      <c r="W10" s="71">
        <f t="shared" ca="1" si="0"/>
        <v>1183629.341</v>
      </c>
      <c r="X10" s="71">
        <f t="shared" ca="1" si="0"/>
        <v>1183598.9410000001</v>
      </c>
      <c r="Y10" s="71">
        <f t="shared" ca="1" si="0"/>
        <v>1183546.861</v>
      </c>
      <c r="Z10" s="71">
        <f t="shared" ca="1" si="0"/>
        <v>1183496.4609999999</v>
      </c>
      <c r="AA10" s="71">
        <f t="shared" ca="1" si="0"/>
        <v>1183444.3810000001</v>
      </c>
      <c r="AB10" s="71">
        <f t="shared" ca="1" si="0"/>
        <v>1183311.4202000001</v>
      </c>
      <c r="AC10" s="71">
        <f t="shared" ca="1" si="0"/>
        <v>1183264.3802</v>
      </c>
      <c r="AD10" s="71">
        <f t="shared" ca="1" si="0"/>
        <v>1183212.3002000002</v>
      </c>
      <c r="AE10" s="71">
        <f t="shared" ca="1" si="0"/>
        <v>1183161.9002</v>
      </c>
      <c r="AF10" s="71">
        <f t="shared" ca="1" si="0"/>
        <v>1183109.8202</v>
      </c>
      <c r="AG10" s="71">
        <f t="shared" ca="1" si="0"/>
        <v>1183059.4202000001</v>
      </c>
      <c r="AH10" s="71">
        <f t="shared" ca="1" si="0"/>
        <v>1183017.3402</v>
      </c>
      <c r="AI10" s="71">
        <f t="shared" ca="1" si="0"/>
        <v>1182965.2602000001</v>
      </c>
      <c r="AJ10" s="71">
        <f t="shared" ca="1" si="0"/>
        <v>1182914.8602</v>
      </c>
      <c r="AK10" s="71">
        <f t="shared" ca="1" si="0"/>
        <v>1182862.7802000002</v>
      </c>
      <c r="AL10" s="71">
        <f t="shared" ca="1" si="0"/>
        <v>1182812.3802</v>
      </c>
      <c r="AM10" s="71">
        <f t="shared" ca="1" si="0"/>
        <v>280144.74019999994</v>
      </c>
    </row>
    <row r="11" spans="1:39" x14ac:dyDescent="0.2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27" customFormat="1" x14ac:dyDescent="0.25">
      <c r="C12" s="27" t="s">
        <v>371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>
        <f ca="1">SUM(D10:O10)</f>
        <v>14759859.661016649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106">
        <f ca="1">SUM(P10:AA10)</f>
        <v>14197174.978983354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1">
        <f ca="1">+SUM(AB10:AM10)</f>
        <v>13293836.602400001</v>
      </c>
    </row>
    <row r="13" spans="1:39" x14ac:dyDescent="0.25"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1:39" s="27" customFormat="1" x14ac:dyDescent="0.25">
      <c r="C14" s="27" t="s">
        <v>383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>
        <f ca="1">+IF(O12&gt;0,O12*$D$2,0)</f>
        <v>885591.57966099889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1">
        <f ca="1">+IF(AA12&gt;0,AA12*$D$2,0)</f>
        <v>851830.49873900122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1">
        <f ca="1">+IF(AM12&gt;0,AM12*$D$2,0)</f>
        <v>797630.19614400005</v>
      </c>
    </row>
    <row r="15" spans="1:39" x14ac:dyDescent="0.25"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 s="27" customFormat="1" x14ac:dyDescent="0.25">
      <c r="C16" s="27" t="s">
        <v>373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>
        <f ca="1">+O14</f>
        <v>885591.57966099889</v>
      </c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 s="27" customFormat="1" x14ac:dyDescent="0.25">
      <c r="C17" s="27" t="s">
        <v>374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>
        <f ca="1">+U16*0.4</f>
        <v>354236.63186439959</v>
      </c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s="27" customFormat="1" x14ac:dyDescent="0.25">
      <c r="C18" s="27" t="s">
        <v>375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>
        <f ca="1">+U16*0.6</f>
        <v>531354.94779659936</v>
      </c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20" spans="1:39" x14ac:dyDescent="0.25">
      <c r="D20" s="1">
        <f t="shared" ref="D20:AM20" si="1">+D4</f>
        <v>43861</v>
      </c>
      <c r="E20" s="1">
        <f t="shared" si="1"/>
        <v>43890</v>
      </c>
      <c r="F20" s="1">
        <f t="shared" si="1"/>
        <v>43921</v>
      </c>
      <c r="G20" s="1">
        <f t="shared" si="1"/>
        <v>43951</v>
      </c>
      <c r="H20" s="1">
        <f t="shared" si="1"/>
        <v>43982</v>
      </c>
      <c r="I20" s="1">
        <f t="shared" si="1"/>
        <v>44012</v>
      </c>
      <c r="J20" s="1">
        <f t="shared" si="1"/>
        <v>44043</v>
      </c>
      <c r="K20" s="1">
        <f t="shared" si="1"/>
        <v>44074</v>
      </c>
      <c r="L20" s="1">
        <f t="shared" si="1"/>
        <v>44104</v>
      </c>
      <c r="M20" s="1">
        <f t="shared" si="1"/>
        <v>44135</v>
      </c>
      <c r="N20" s="1">
        <f t="shared" si="1"/>
        <v>44165</v>
      </c>
      <c r="O20" s="1">
        <f t="shared" si="1"/>
        <v>44196</v>
      </c>
      <c r="P20" s="1">
        <f t="shared" si="1"/>
        <v>44227</v>
      </c>
      <c r="Q20" s="1">
        <f t="shared" si="1"/>
        <v>44255</v>
      </c>
      <c r="R20" s="1">
        <f t="shared" si="1"/>
        <v>44286</v>
      </c>
      <c r="S20" s="1">
        <f t="shared" si="1"/>
        <v>44316</v>
      </c>
      <c r="T20" s="1">
        <f t="shared" si="1"/>
        <v>44347</v>
      </c>
      <c r="U20" s="1">
        <f t="shared" si="1"/>
        <v>44377</v>
      </c>
      <c r="V20" s="1">
        <f t="shared" si="1"/>
        <v>44408</v>
      </c>
      <c r="W20" s="1">
        <f t="shared" si="1"/>
        <v>44439</v>
      </c>
      <c r="X20" s="1">
        <f t="shared" si="1"/>
        <v>44469</v>
      </c>
      <c r="Y20" s="1">
        <f t="shared" si="1"/>
        <v>44500</v>
      </c>
      <c r="Z20" s="1">
        <f t="shared" si="1"/>
        <v>44530</v>
      </c>
      <c r="AA20" s="1">
        <f t="shared" si="1"/>
        <v>44561</v>
      </c>
      <c r="AB20" s="1">
        <f t="shared" si="1"/>
        <v>44592</v>
      </c>
      <c r="AC20" s="1">
        <f t="shared" si="1"/>
        <v>44620</v>
      </c>
      <c r="AD20" s="1">
        <f t="shared" si="1"/>
        <v>44651</v>
      </c>
      <c r="AE20" s="1">
        <f t="shared" si="1"/>
        <v>44681</v>
      </c>
      <c r="AF20" s="1">
        <f t="shared" si="1"/>
        <v>44712</v>
      </c>
      <c r="AG20" s="1">
        <f t="shared" si="1"/>
        <v>44742</v>
      </c>
      <c r="AH20" s="1">
        <f t="shared" si="1"/>
        <v>44773</v>
      </c>
      <c r="AI20" s="1">
        <f t="shared" si="1"/>
        <v>44804</v>
      </c>
      <c r="AJ20" s="1">
        <f t="shared" si="1"/>
        <v>44834</v>
      </c>
      <c r="AK20" s="1">
        <f t="shared" si="1"/>
        <v>44865</v>
      </c>
      <c r="AL20" s="1">
        <f t="shared" si="1"/>
        <v>44895</v>
      </c>
      <c r="AM20" s="1">
        <f t="shared" si="1"/>
        <v>44926</v>
      </c>
    </row>
    <row r="21" spans="1:39" s="27" customFormat="1" x14ac:dyDescent="0.25">
      <c r="A21" s="196" t="s">
        <v>385</v>
      </c>
      <c r="B21" s="196"/>
      <c r="C21" s="27" t="s">
        <v>376</v>
      </c>
      <c r="D21" s="72">
        <f t="shared" ref="D21:AM21" si="2">SUM(D16:D18)</f>
        <v>0</v>
      </c>
      <c r="E21" s="72">
        <f t="shared" si="2"/>
        <v>0</v>
      </c>
      <c r="F21" s="72">
        <f t="shared" si="2"/>
        <v>0</v>
      </c>
      <c r="G21" s="72">
        <f t="shared" si="2"/>
        <v>0</v>
      </c>
      <c r="H21" s="72">
        <f t="shared" si="2"/>
        <v>0</v>
      </c>
      <c r="I21" s="72">
        <f t="shared" si="2"/>
        <v>0</v>
      </c>
      <c r="J21" s="72">
        <f t="shared" si="2"/>
        <v>0</v>
      </c>
      <c r="K21" s="72">
        <f t="shared" si="2"/>
        <v>0</v>
      </c>
      <c r="L21" s="72">
        <f t="shared" si="2"/>
        <v>0</v>
      </c>
      <c r="M21" s="72">
        <f t="shared" si="2"/>
        <v>0</v>
      </c>
      <c r="N21" s="72">
        <f t="shared" si="2"/>
        <v>0</v>
      </c>
      <c r="O21" s="72">
        <f t="shared" si="2"/>
        <v>0</v>
      </c>
      <c r="P21" s="72">
        <f t="shared" si="2"/>
        <v>0</v>
      </c>
      <c r="Q21" s="72">
        <f t="shared" si="2"/>
        <v>0</v>
      </c>
      <c r="R21" s="72">
        <f t="shared" si="2"/>
        <v>0</v>
      </c>
      <c r="S21" s="72">
        <f t="shared" si="2"/>
        <v>0</v>
      </c>
      <c r="T21" s="72">
        <f t="shared" si="2"/>
        <v>0</v>
      </c>
      <c r="U21" s="72">
        <f t="shared" ca="1" si="2"/>
        <v>1239828.2115253985</v>
      </c>
      <c r="V21" s="72">
        <f t="shared" si="2"/>
        <v>0</v>
      </c>
      <c r="W21" s="72">
        <f t="shared" si="2"/>
        <v>0</v>
      </c>
      <c r="X21" s="72">
        <f t="shared" si="2"/>
        <v>0</v>
      </c>
      <c r="Y21" s="72">
        <f t="shared" si="2"/>
        <v>0</v>
      </c>
      <c r="Z21" s="72">
        <f t="shared" ca="1" si="2"/>
        <v>531354.94779659936</v>
      </c>
      <c r="AA21" s="72">
        <f t="shared" si="2"/>
        <v>0</v>
      </c>
      <c r="AB21" s="72">
        <f t="shared" si="2"/>
        <v>0</v>
      </c>
      <c r="AC21" s="72">
        <f t="shared" si="2"/>
        <v>0</v>
      </c>
      <c r="AD21" s="72">
        <f t="shared" si="2"/>
        <v>0</v>
      </c>
      <c r="AE21" s="72">
        <f t="shared" si="2"/>
        <v>0</v>
      </c>
      <c r="AF21" s="72">
        <f t="shared" si="2"/>
        <v>0</v>
      </c>
      <c r="AG21" s="72">
        <f t="shared" si="2"/>
        <v>0</v>
      </c>
      <c r="AH21" s="72">
        <f t="shared" si="2"/>
        <v>0</v>
      </c>
      <c r="AI21" s="72">
        <f t="shared" si="2"/>
        <v>0</v>
      </c>
      <c r="AJ21" s="72">
        <f t="shared" si="2"/>
        <v>0</v>
      </c>
      <c r="AK21" s="72">
        <f t="shared" si="2"/>
        <v>0</v>
      </c>
      <c r="AL21" s="72">
        <f t="shared" si="2"/>
        <v>0</v>
      </c>
      <c r="AM21" s="72">
        <f t="shared" si="2"/>
        <v>0</v>
      </c>
    </row>
    <row r="22" spans="1:39" x14ac:dyDescent="0.25">
      <c r="C22" s="27" t="s">
        <v>377</v>
      </c>
      <c r="D22" s="72">
        <f>+IF(D12-D21&gt;0,D12-D21,0)</f>
        <v>0</v>
      </c>
      <c r="E22" s="71">
        <f>+IF(SUM($D14:E14)-SUM($D21:E21)&gt;0,SUM($D14:E14)-SUM($D21:E21),0)</f>
        <v>0</v>
      </c>
      <c r="F22" s="71">
        <f>+IF(SUM($D14:F14)-SUM($D21:F21)&gt;0,SUM($D14:F14)-SUM($D21:F21),0)</f>
        <v>0</v>
      </c>
      <c r="G22" s="71">
        <f>+IF(SUM($D14:G14)-SUM($D21:G21)&gt;0,SUM($D14:G14)-SUM($D21:G21),0)</f>
        <v>0</v>
      </c>
      <c r="H22" s="71">
        <f>+IF(SUM($D14:H14)-SUM($D21:H21)&gt;0,SUM($D14:H14)-SUM($D21:H21),0)</f>
        <v>0</v>
      </c>
      <c r="I22" s="71">
        <f>+IF(SUM($D14:I14)-SUM($D21:I21)&gt;0,SUM($D14:I14)-SUM($D21:I21),0)</f>
        <v>0</v>
      </c>
      <c r="J22" s="71">
        <f>+IF(SUM($D14:J14)-SUM($D21:J21)&gt;0,SUM($D14:J14)-SUM($D21:J21),0)</f>
        <v>0</v>
      </c>
      <c r="K22" s="71">
        <f>+IF(SUM($D14:K14)-SUM($D21:K21)&gt;0,SUM($D14:K14)-SUM($D21:K21),0)</f>
        <v>0</v>
      </c>
      <c r="L22" s="71">
        <f>+IF(SUM($D14:L14)-SUM($D21:L21)&gt;0,SUM($D14:L14)-SUM($D21:L21),0)</f>
        <v>0</v>
      </c>
      <c r="M22" s="71">
        <f>+IF(SUM($D14:M14)-SUM($D21:M21)&gt;0,SUM($D14:M14)-SUM($D21:M21),0)</f>
        <v>0</v>
      </c>
      <c r="N22" s="71">
        <f>+IF(SUM($D14:N14)-SUM($D21:N21)&gt;0,SUM($D14:N14)-SUM($D21:N21),0)</f>
        <v>0</v>
      </c>
      <c r="O22" s="71">
        <f ca="1">+IF(SUM($D14:O14)-SUM($D21:O21)&gt;0,SUM($D14:O14)-SUM($D21:O21),0)</f>
        <v>885591.57966099889</v>
      </c>
      <c r="P22" s="71">
        <f ca="1">+IF(SUM($D14:P14)-SUM($D21:P21)&gt;0,SUM($D14:P14)-SUM($D21:P21),0)</f>
        <v>885591.57966099889</v>
      </c>
      <c r="Q22" s="71">
        <f ca="1">+IF(SUM($D14:Q14)-SUM($D21:Q21)&gt;0,SUM($D14:Q14)-SUM($D21:Q21),0)</f>
        <v>885591.57966099889</v>
      </c>
      <c r="R22" s="71">
        <f ca="1">+IF(SUM($D14:R14)-SUM($D21:R21)&gt;0,SUM($D14:R14)-SUM($D21:R21),0)</f>
        <v>885591.57966099889</v>
      </c>
      <c r="S22" s="71">
        <f ca="1">+IF(SUM($D14:S14)-SUM($D21:S21)&gt;0,SUM($D14:S14)-SUM($D21:S21),0)</f>
        <v>885591.57966099889</v>
      </c>
      <c r="T22" s="71">
        <f ca="1">+IF(SUM($D14:T14)-SUM($D21:T21)&gt;0,SUM($D14:T14)-SUM($D21:T21),0)</f>
        <v>885591.57966099889</v>
      </c>
      <c r="U22" s="71">
        <f ca="1">+IF(SUM($D14:U14)-SUM($D21:U21)&gt;0,SUM($D14:U14)-SUM($D21:U21),0)</f>
        <v>0</v>
      </c>
      <c r="V22" s="71">
        <f ca="1">+IF(SUM($D14:V14)-SUM($D21:V21)&gt;0,SUM($D14:V14)-SUM($D21:V21),0)</f>
        <v>0</v>
      </c>
      <c r="W22" s="71">
        <f ca="1">+IF(SUM($D14:W14)-SUM($D21:W21)&gt;0,SUM($D14:W14)-SUM($D21:W21),0)</f>
        <v>0</v>
      </c>
      <c r="X22" s="71">
        <f ca="1">+IF(SUM($D14:X14)-SUM($D21:X21)&gt;0,SUM($D14:X14)-SUM($D21:X21),0)</f>
        <v>0</v>
      </c>
      <c r="Y22" s="71">
        <f ca="1">+IF(SUM($D14:Y14)-SUM($D21:Y21)&gt;0,SUM($D14:Y14)-SUM($D21:Y21),0)</f>
        <v>0</v>
      </c>
      <c r="Z22" s="71">
        <f ca="1">+IF(SUM($D14:Z14)-SUM($D21:Z21)&gt;0,SUM($D14:Z14)-SUM($D21:Z21),0)</f>
        <v>0</v>
      </c>
      <c r="AA22" s="71">
        <f ca="1">+IF(SUM($D14:AA14)-SUM($D21:AA21)&gt;0,SUM($D14:AA14)-SUM($D21:AA21),0)</f>
        <v>0</v>
      </c>
      <c r="AB22" s="71">
        <f ca="1">+IF(SUM($D14:AB14)-SUM($D21:AB21)&gt;0,SUM($D14:AB14)-SUM($D21:AB21),0)</f>
        <v>0</v>
      </c>
      <c r="AC22" s="71">
        <f ca="1">+IF(SUM($D14:AC14)-SUM($D21:AC21)&gt;0,SUM($D14:AC14)-SUM($D21:AC21),0)</f>
        <v>0</v>
      </c>
      <c r="AD22" s="71">
        <f ca="1">+IF(SUM($D14:AD14)-SUM($D21:AD21)&gt;0,SUM($D14:AD14)-SUM($D21:AD21),0)</f>
        <v>0</v>
      </c>
      <c r="AE22" s="71">
        <f ca="1">+IF(SUM($D14:AE14)-SUM($D21:AE21)&gt;0,SUM($D14:AE14)-SUM($D21:AE21),0)</f>
        <v>0</v>
      </c>
      <c r="AF22" s="71">
        <f ca="1">+IF(SUM($D14:AF14)-SUM($D21:AF21)&gt;0,SUM($D14:AF14)-SUM($D21:AF21),0)</f>
        <v>0</v>
      </c>
      <c r="AG22" s="71">
        <f ca="1">+IF(SUM($D14:AG14)-SUM($D21:AG21)&gt;0,SUM($D14:AG14)-SUM($D21:AG21),0)</f>
        <v>0</v>
      </c>
      <c r="AH22" s="71">
        <f ca="1">+IF(SUM($D14:AH14)-SUM($D21:AH21)&gt;0,SUM($D14:AH14)-SUM($D21:AH21),0)</f>
        <v>0</v>
      </c>
      <c r="AI22" s="71">
        <f ca="1">+IF(SUM($D14:AI14)-SUM($D21:AI21)&gt;0,SUM($D14:AI14)-SUM($D21:AI21),0)</f>
        <v>0</v>
      </c>
      <c r="AJ22" s="71">
        <f ca="1">+IF(SUM($D14:AJ14)-SUM($D21:AJ21)&gt;0,SUM($D14:AJ14)-SUM($D21:AJ21),0)</f>
        <v>0</v>
      </c>
      <c r="AK22" s="71">
        <f ca="1">+IF(SUM($D14:AK14)-SUM($D21:AK21)&gt;0,SUM($D14:AK14)-SUM($D21:AK21),0)</f>
        <v>0</v>
      </c>
      <c r="AL22" s="71">
        <f ca="1">+IF(SUM($D14:AL14)-SUM($D21:AL21)&gt;0,SUM($D14:AL14)-SUM($D21:AL21),0)</f>
        <v>0</v>
      </c>
      <c r="AM22" s="71">
        <f ca="1">+IF(SUM($D14:AM14)-SUM($D21:AM21)&gt;0,SUM($D14:AM14)-SUM($D21:AM21),0)</f>
        <v>763869.11522200238</v>
      </c>
    </row>
    <row r="23" spans="1:39" s="27" customFormat="1" x14ac:dyDescent="0.25">
      <c r="C23" s="27" t="s">
        <v>378</v>
      </c>
      <c r="D23" s="72">
        <f>+IF(D12-D21&lt;0,D21-D12,E23)</f>
        <v>0</v>
      </c>
      <c r="E23" s="106">
        <f>+IF(SUM($D14:E14)-SUM($D21:E21)&lt;0,SUM($D21:E21)-SUM($D14:E14),0)</f>
        <v>0</v>
      </c>
      <c r="F23" s="106">
        <f>+IF(SUM($D14:F14)-SUM($D21:F21)&lt;0,SUM($D21:F21)-SUM($D14:F14),0)</f>
        <v>0</v>
      </c>
      <c r="G23" s="106">
        <f>+IF(SUM($D14:G14)-SUM($D21:G21)&lt;0,SUM($D21:G21)-SUM($D14:G14),0)</f>
        <v>0</v>
      </c>
      <c r="H23" s="106">
        <f>+IF(SUM($D14:H14)-SUM($D21:H21)&lt;0,SUM($D21:H21)-SUM($D14:H14),0)</f>
        <v>0</v>
      </c>
      <c r="I23" s="106">
        <f>+IF(SUM($D14:I14)-SUM($D21:I21)&lt;0,SUM($D21:I21)-SUM($D14:I14),0)</f>
        <v>0</v>
      </c>
      <c r="J23" s="106">
        <f>+IF(SUM($D14:J14)-SUM($D21:J21)&lt;0,SUM($D21:J21)-SUM($D14:J14),0)</f>
        <v>0</v>
      </c>
      <c r="K23" s="106">
        <f>+IF(SUM($D14:K14)-SUM($D21:K21)&lt;0,SUM($D21:K21)-SUM($D14:K14),0)</f>
        <v>0</v>
      </c>
      <c r="L23" s="106">
        <f>+IF(SUM($D14:L14)-SUM($D21:L21)&lt;0,SUM($D21:L21)-SUM($D14:L14),0)</f>
        <v>0</v>
      </c>
      <c r="M23" s="106">
        <f>+IF(SUM($D14:M14)-SUM($D21:M21)&lt;0,SUM($D21:M21)-SUM($D14:M14),0)</f>
        <v>0</v>
      </c>
      <c r="N23" s="106">
        <f>+IF(SUM($D14:N14)-SUM($D21:N21)&lt;0,SUM($D21:N21)-SUM($D14:N14),0)</f>
        <v>0</v>
      </c>
      <c r="O23" s="106">
        <f ca="1">+IF(SUM($D14:O14)-SUM($D21:O21)&lt;0,SUM($D21:O21)-SUM($D14:O14),0)</f>
        <v>0</v>
      </c>
      <c r="P23" s="106">
        <f ca="1">+IF(SUM($D14:P14)-SUM($D21:P21)&lt;0,SUM($D21:P21)-SUM($D14:P14),0)</f>
        <v>0</v>
      </c>
      <c r="Q23" s="106">
        <f ca="1">+IF(SUM($D14:Q14)-SUM($D21:Q21)&lt;0,SUM($D21:Q21)-SUM($D14:Q14),0)</f>
        <v>0</v>
      </c>
      <c r="R23" s="106">
        <f ca="1">+IF(SUM($D14:R14)-SUM($D21:R21)&lt;0,SUM($D21:R21)-SUM($D14:R14),0)</f>
        <v>0</v>
      </c>
      <c r="S23" s="106">
        <f ca="1">+IF(SUM($D14:S14)-SUM($D21:S21)&lt;0,SUM($D21:S21)-SUM($D14:S14),0)</f>
        <v>0</v>
      </c>
      <c r="T23" s="106">
        <f ca="1">+IF(SUM($D14:T14)-SUM($D21:T21)&lt;0,SUM($D21:T21)-SUM($D14:T14),0)</f>
        <v>0</v>
      </c>
      <c r="U23" s="106">
        <f ca="1">+IF(SUM($D14:U14)-SUM($D21:U21)&lt;0,SUM($D21:U21)-SUM($D14:U14),0)</f>
        <v>354236.63186439965</v>
      </c>
      <c r="V23" s="106">
        <f ca="1">+IF(SUM($D14:V14)-SUM($D21:V21)&lt;0,SUM($D21:V21)-SUM($D14:V14),0)</f>
        <v>354236.63186439965</v>
      </c>
      <c r="W23" s="106">
        <f ca="1">+IF(SUM($D14:W14)-SUM($D21:W21)&lt;0,SUM($D21:W21)-SUM($D14:W14),0)</f>
        <v>354236.63186439965</v>
      </c>
      <c r="X23" s="106">
        <f ca="1">+IF(SUM($D14:X14)-SUM($D21:X21)&lt;0,SUM($D21:X21)-SUM($D14:X14),0)</f>
        <v>354236.63186439965</v>
      </c>
      <c r="Y23" s="106">
        <f ca="1">+IF(SUM($D14:Y14)-SUM($D21:Y21)&lt;0,SUM($D21:Y21)-SUM($D14:Y14),0)</f>
        <v>354236.63186439965</v>
      </c>
      <c r="Z23" s="106">
        <f ca="1">+IF(SUM($D14:Z14)-SUM($D21:Z21)&lt;0,SUM($D21:Z21)-SUM($D14:Z14),0)</f>
        <v>885591.57966099889</v>
      </c>
      <c r="AA23" s="106">
        <f ca="1">+IF(SUM($D14:AA14)-SUM($D21:AA21)&lt;0,SUM($D21:AA21)-SUM($D14:AA14),0)</f>
        <v>33761.080921997782</v>
      </c>
      <c r="AB23" s="106">
        <f ca="1">+IF(SUM($D14:AB14)-SUM($D21:AB21)&lt;0,SUM($D21:AB21)-SUM($D14:AB14),0)</f>
        <v>33761.080921997782</v>
      </c>
      <c r="AC23" s="106">
        <f ca="1">+IF(SUM($D14:AC14)-SUM($D21:AC21)&lt;0,SUM($D21:AC21)-SUM($D14:AC14),0)</f>
        <v>33761.080921997782</v>
      </c>
      <c r="AD23" s="106">
        <f ca="1">+IF(SUM($D14:AD14)-SUM($D21:AD21)&lt;0,SUM($D21:AD21)-SUM($D14:AD14),0)</f>
        <v>33761.080921997782</v>
      </c>
      <c r="AE23" s="106">
        <f ca="1">+IF(SUM($D14:AE14)-SUM($D21:AE21)&lt;0,SUM($D21:AE21)-SUM($D14:AE14),0)</f>
        <v>33761.080921997782</v>
      </c>
      <c r="AF23" s="106">
        <f ca="1">+IF(SUM($D14:AF14)-SUM($D21:AF21)&lt;0,SUM($D21:AF21)-SUM($D14:AF14),0)</f>
        <v>33761.080921997782</v>
      </c>
      <c r="AG23" s="106">
        <f ca="1">+IF(SUM($D14:AG14)-SUM($D21:AG21)&lt;0,SUM($D21:AG21)-SUM($D14:AG14),0)</f>
        <v>33761.080921997782</v>
      </c>
      <c r="AH23" s="106">
        <f ca="1">+IF(SUM($D14:AH14)-SUM($D21:AH21)&lt;0,SUM($D21:AH21)-SUM($D14:AH14),0)</f>
        <v>33761.080921997782</v>
      </c>
      <c r="AI23" s="106">
        <f ca="1">+IF(SUM($D14:AI14)-SUM($D21:AI21)&lt;0,SUM($D21:AI21)-SUM($D14:AI14),0)</f>
        <v>33761.080921997782</v>
      </c>
      <c r="AJ23" s="106">
        <f ca="1">+IF(SUM($D14:AJ14)-SUM($D21:AJ21)&lt;0,SUM($D21:AJ21)-SUM($D14:AJ14),0)</f>
        <v>33761.080921997782</v>
      </c>
      <c r="AK23" s="106">
        <f ca="1">+IF(SUM($D14:AK14)-SUM($D21:AK21)&lt;0,SUM($D21:AK21)-SUM($D14:AK14),0)</f>
        <v>33761.080921997782</v>
      </c>
      <c r="AL23" s="106">
        <f ca="1">+IF(SUM($D14:AL14)-SUM($D21:AL21)&lt;0,SUM($D21:AL21)-SUM($D14:AL14),0)</f>
        <v>33761.080921997782</v>
      </c>
      <c r="AM23" s="106">
        <f ca="1">+IF(SUM($D14:AM14)-SUM($D21:AM21)&lt;0,SUM($D21:AM21)-SUM($D14:AM14),0)</f>
        <v>0</v>
      </c>
    </row>
    <row r="25" spans="1:39" x14ac:dyDescent="0.25">
      <c r="A25" s="195" t="s">
        <v>384</v>
      </c>
      <c r="B25" s="195"/>
      <c r="C25" s="27" t="s">
        <v>379</v>
      </c>
      <c r="D25" s="72">
        <v>0</v>
      </c>
      <c r="E25" s="71">
        <f>+E22-D22</f>
        <v>0</v>
      </c>
      <c r="F25" s="71">
        <f t="shared" ref="F25:AM26" si="3">+F22-E22</f>
        <v>0</v>
      </c>
      <c r="G25" s="71">
        <f t="shared" si="3"/>
        <v>0</v>
      </c>
      <c r="H25" s="71">
        <f t="shared" si="3"/>
        <v>0</v>
      </c>
      <c r="I25" s="71">
        <f t="shared" si="3"/>
        <v>0</v>
      </c>
      <c r="J25" s="71">
        <f t="shared" si="3"/>
        <v>0</v>
      </c>
      <c r="K25" s="71">
        <f t="shared" si="3"/>
        <v>0</v>
      </c>
      <c r="L25" s="71">
        <f t="shared" si="3"/>
        <v>0</v>
      </c>
      <c r="M25" s="71">
        <f t="shared" si="3"/>
        <v>0</v>
      </c>
      <c r="N25" s="71">
        <f t="shared" si="3"/>
        <v>0</v>
      </c>
      <c r="O25" s="71">
        <f t="shared" ca="1" si="3"/>
        <v>885591.57966099889</v>
      </c>
      <c r="P25" s="71">
        <f t="shared" ca="1" si="3"/>
        <v>0</v>
      </c>
      <c r="Q25" s="71">
        <f t="shared" ca="1" si="3"/>
        <v>0</v>
      </c>
      <c r="R25" s="71">
        <f t="shared" ca="1" si="3"/>
        <v>0</v>
      </c>
      <c r="S25" s="71">
        <f t="shared" ca="1" si="3"/>
        <v>0</v>
      </c>
      <c r="T25" s="71">
        <f t="shared" ca="1" si="3"/>
        <v>0</v>
      </c>
      <c r="U25" s="71">
        <f t="shared" ca="1" si="3"/>
        <v>-885591.57966099889</v>
      </c>
      <c r="V25" s="71">
        <f t="shared" ca="1" si="3"/>
        <v>0</v>
      </c>
      <c r="W25" s="71">
        <f t="shared" ca="1" si="3"/>
        <v>0</v>
      </c>
      <c r="X25" s="71">
        <f t="shared" ca="1" si="3"/>
        <v>0</v>
      </c>
      <c r="Y25" s="71">
        <f t="shared" ca="1" si="3"/>
        <v>0</v>
      </c>
      <c r="Z25" s="71">
        <f t="shared" ca="1" si="3"/>
        <v>0</v>
      </c>
      <c r="AA25" s="71">
        <f t="shared" ca="1" si="3"/>
        <v>0</v>
      </c>
      <c r="AB25" s="71">
        <f t="shared" ca="1" si="3"/>
        <v>0</v>
      </c>
      <c r="AC25" s="71">
        <f t="shared" ca="1" si="3"/>
        <v>0</v>
      </c>
      <c r="AD25" s="71">
        <f t="shared" ca="1" si="3"/>
        <v>0</v>
      </c>
      <c r="AE25" s="71">
        <f t="shared" ca="1" si="3"/>
        <v>0</v>
      </c>
      <c r="AF25" s="71">
        <f t="shared" ca="1" si="3"/>
        <v>0</v>
      </c>
      <c r="AG25" s="71">
        <f t="shared" ca="1" si="3"/>
        <v>0</v>
      </c>
      <c r="AH25" s="71">
        <f t="shared" ca="1" si="3"/>
        <v>0</v>
      </c>
      <c r="AI25" s="71">
        <f t="shared" ca="1" si="3"/>
        <v>0</v>
      </c>
      <c r="AJ25" s="71">
        <f t="shared" ca="1" si="3"/>
        <v>0</v>
      </c>
      <c r="AK25" s="71">
        <f t="shared" ca="1" si="3"/>
        <v>0</v>
      </c>
      <c r="AL25" s="71">
        <f t="shared" ca="1" si="3"/>
        <v>0</v>
      </c>
      <c r="AM25" s="71">
        <f t="shared" ca="1" si="3"/>
        <v>763869.11522200238</v>
      </c>
    </row>
    <row r="26" spans="1:39" x14ac:dyDescent="0.25">
      <c r="A26" s="195"/>
      <c r="B26" s="195"/>
      <c r="C26" s="27" t="s">
        <v>380</v>
      </c>
      <c r="D26" s="72">
        <v>0</v>
      </c>
      <c r="E26" s="71">
        <f>+E23-D23</f>
        <v>0</v>
      </c>
      <c r="F26" s="71">
        <f t="shared" si="3"/>
        <v>0</v>
      </c>
      <c r="G26" s="71">
        <f t="shared" si="3"/>
        <v>0</v>
      </c>
      <c r="H26" s="71">
        <f t="shared" si="3"/>
        <v>0</v>
      </c>
      <c r="I26" s="71">
        <f t="shared" si="3"/>
        <v>0</v>
      </c>
      <c r="J26" s="71">
        <f t="shared" si="3"/>
        <v>0</v>
      </c>
      <c r="K26" s="71">
        <f t="shared" si="3"/>
        <v>0</v>
      </c>
      <c r="L26" s="71">
        <f t="shared" si="3"/>
        <v>0</v>
      </c>
      <c r="M26" s="71">
        <f t="shared" si="3"/>
        <v>0</v>
      </c>
      <c r="N26" s="71">
        <f t="shared" si="3"/>
        <v>0</v>
      </c>
      <c r="O26" s="71">
        <f t="shared" ca="1" si="3"/>
        <v>0</v>
      </c>
      <c r="P26" s="71">
        <f t="shared" ca="1" si="3"/>
        <v>0</v>
      </c>
      <c r="Q26" s="71">
        <f t="shared" ca="1" si="3"/>
        <v>0</v>
      </c>
      <c r="R26" s="71">
        <f t="shared" ca="1" si="3"/>
        <v>0</v>
      </c>
      <c r="S26" s="71">
        <f t="shared" ca="1" si="3"/>
        <v>0</v>
      </c>
      <c r="T26" s="71">
        <f t="shared" ca="1" si="3"/>
        <v>0</v>
      </c>
      <c r="U26" s="71">
        <f t="shared" ca="1" si="3"/>
        <v>354236.63186439965</v>
      </c>
      <c r="V26" s="71">
        <f t="shared" ca="1" si="3"/>
        <v>0</v>
      </c>
      <c r="W26" s="71">
        <f t="shared" ca="1" si="3"/>
        <v>0</v>
      </c>
      <c r="X26" s="71">
        <f t="shared" ca="1" si="3"/>
        <v>0</v>
      </c>
      <c r="Y26" s="71">
        <f t="shared" ca="1" si="3"/>
        <v>0</v>
      </c>
      <c r="Z26" s="71">
        <f t="shared" ca="1" si="3"/>
        <v>531354.94779659924</v>
      </c>
      <c r="AA26" s="71">
        <f t="shared" ca="1" si="3"/>
        <v>-851830.49873900111</v>
      </c>
      <c r="AB26" s="71">
        <f t="shared" ca="1" si="3"/>
        <v>0</v>
      </c>
      <c r="AC26" s="71">
        <f t="shared" ca="1" si="3"/>
        <v>0</v>
      </c>
      <c r="AD26" s="71">
        <f t="shared" ca="1" si="3"/>
        <v>0</v>
      </c>
      <c r="AE26" s="71">
        <f t="shared" ca="1" si="3"/>
        <v>0</v>
      </c>
      <c r="AF26" s="71">
        <f t="shared" ca="1" si="3"/>
        <v>0</v>
      </c>
      <c r="AG26" s="71">
        <f t="shared" ca="1" si="3"/>
        <v>0</v>
      </c>
      <c r="AH26" s="71">
        <f t="shared" ca="1" si="3"/>
        <v>0</v>
      </c>
      <c r="AI26" s="71">
        <f t="shared" ca="1" si="3"/>
        <v>0</v>
      </c>
      <c r="AJ26" s="71">
        <f t="shared" ca="1" si="3"/>
        <v>0</v>
      </c>
      <c r="AK26" s="71">
        <f t="shared" ca="1" si="3"/>
        <v>0</v>
      </c>
      <c r="AL26" s="71">
        <f t="shared" ca="1" si="3"/>
        <v>0</v>
      </c>
      <c r="AM26" s="71">
        <f t="shared" ca="1" si="3"/>
        <v>-33761.080921997782</v>
      </c>
    </row>
  </sheetData>
  <mergeCells count="4">
    <mergeCell ref="A25:B26"/>
    <mergeCell ref="A21:B21"/>
    <mergeCell ref="F1:I1"/>
    <mergeCell ref="A1:B1"/>
  </mergeCells>
  <hyperlinks>
    <hyperlink ref="A1" location="CRUSCOTTO!A1" display="RITORNA AL CRUSCOTTO" xr:uid="{770878C1-676A-4B8D-B2C6-6D2A92749592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2021-336F-4BD0-868C-471F129D06E2}">
  <sheetPr>
    <tabColor rgb="FFFFFF00"/>
  </sheetPr>
  <dimension ref="B1:I48"/>
  <sheetViews>
    <sheetView showGridLines="0" workbookViewId="0">
      <selection activeCell="F24" sqref="F24"/>
    </sheetView>
  </sheetViews>
  <sheetFormatPr defaultRowHeight="15" x14ac:dyDescent="0.25"/>
  <cols>
    <col min="2" max="2" width="52.7109375" bestFit="1" customWidth="1"/>
    <col min="3" max="5" width="14.7109375" bestFit="1" customWidth="1"/>
    <col min="8" max="9" width="10.42578125" bestFit="1" customWidth="1"/>
  </cols>
  <sheetData>
    <row r="1" spans="2:9" x14ac:dyDescent="0.25">
      <c r="B1" s="105" t="s">
        <v>479</v>
      </c>
      <c r="G1" s="40" t="s">
        <v>359</v>
      </c>
      <c r="H1" s="101" t="s">
        <v>426</v>
      </c>
    </row>
    <row r="2" spans="2:9" x14ac:dyDescent="0.25">
      <c r="B2" s="27" t="s">
        <v>522</v>
      </c>
      <c r="C2">
        <v>2020</v>
      </c>
      <c r="D2">
        <v>2021</v>
      </c>
      <c r="E2">
        <v>2022</v>
      </c>
    </row>
    <row r="3" spans="2:9" x14ac:dyDescent="0.25">
      <c r="B3" t="s">
        <v>523</v>
      </c>
      <c r="C3" s="101"/>
      <c r="D3" s="101"/>
      <c r="E3" s="101"/>
    </row>
    <row r="4" spans="2:9" x14ac:dyDescent="0.25">
      <c r="B4" t="s">
        <v>524</v>
      </c>
      <c r="C4" s="71">
        <f ca="1">+CRUSCOTTO!F19+CRUSCOTTO!F33</f>
        <v>5046150</v>
      </c>
      <c r="D4" s="71">
        <f ca="1">+CRUSCOTTO!G19+CRUSCOTTO!G33</f>
        <v>4694319.9999999991</v>
      </c>
      <c r="E4" s="71">
        <f ca="1">+CRUSCOTTO!H19+CRUSCOTTO!H33</f>
        <v>4063599.9999999991</v>
      </c>
    </row>
    <row r="5" spans="2:9" x14ac:dyDescent="0.25">
      <c r="B5" t="s">
        <v>525</v>
      </c>
      <c r="C5" s="71">
        <f ca="1">+CRUSCOTTO!F4+CRUSCOTTO!F6+CRUSCOTTO!F15</f>
        <v>73160198.513709575</v>
      </c>
      <c r="D5" s="71">
        <f ca="1">+CRUSCOTTO!G4+CRUSCOTTO!G6+CRUSCOTTO!G15</f>
        <v>199134045.63882789</v>
      </c>
      <c r="E5" s="71">
        <f ca="1">+CRUSCOTTO!H4+CRUSCOTTO!H6+CRUSCOTTO!H15</f>
        <v>231997456.98787931</v>
      </c>
    </row>
    <row r="6" spans="2:9" s="27" customFormat="1" x14ac:dyDescent="0.25">
      <c r="B6" s="27" t="s">
        <v>253</v>
      </c>
      <c r="C6" s="71">
        <f ca="1">SUM(C4:C5)</f>
        <v>78206348.513709575</v>
      </c>
      <c r="D6" s="71">
        <f t="shared" ref="D6:E6" ca="1" si="0">SUM(D4:D5)</f>
        <v>203828365.63882789</v>
      </c>
      <c r="E6" s="71">
        <f t="shared" ca="1" si="0"/>
        <v>236061056.98787931</v>
      </c>
      <c r="H6" s="30"/>
      <c r="I6" s="30"/>
    </row>
    <row r="7" spans="2:9" x14ac:dyDescent="0.25">
      <c r="B7" t="s">
        <v>526</v>
      </c>
      <c r="C7" s="101"/>
      <c r="D7" s="101"/>
      <c r="E7" s="101"/>
    </row>
    <row r="8" spans="2:9" x14ac:dyDescent="0.25">
      <c r="B8" t="s">
        <v>527</v>
      </c>
      <c r="C8" s="71">
        <f ca="1">+CRUSCOTTO!F68</f>
        <v>60570738.317276627</v>
      </c>
      <c r="D8" s="71">
        <f ca="1">+CRUSCOTTO!G68</f>
        <v>171090262.85040164</v>
      </c>
      <c r="E8" s="71">
        <f ca="1">+CRUSCOTTO!H68</f>
        <v>222792019.00125507</v>
      </c>
    </row>
    <row r="9" spans="2:9" x14ac:dyDescent="0.25">
      <c r="B9" t="s">
        <v>528</v>
      </c>
      <c r="C9" s="71">
        <f>+CRUSCOTTO!F61</f>
        <v>3288288.048952505</v>
      </c>
      <c r="D9" s="71">
        <f>+CRUSCOTTO!G61</f>
        <v>2506457.4290862679</v>
      </c>
      <c r="E9" s="71">
        <f>+CRUSCOTTO!H61</f>
        <v>1278329.9660512758</v>
      </c>
    </row>
    <row r="10" spans="2:9" x14ac:dyDescent="0.25">
      <c r="B10" t="s">
        <v>529</v>
      </c>
      <c r="C10" s="71">
        <f ca="1">+CRUSCOTTO!F50+CRUSCOTTO!F47</f>
        <v>14347322.147480424</v>
      </c>
      <c r="D10" s="71">
        <f ca="1">+CRUSCOTTO!G50+CRUSCOTTO!G47</f>
        <v>30231645.359339982</v>
      </c>
      <c r="E10" s="71">
        <f ca="1">+CRUSCOTTO!H50+CRUSCOTTO!H47</f>
        <v>11990708.020572901</v>
      </c>
    </row>
    <row r="11" spans="2:9" x14ac:dyDescent="0.25">
      <c r="B11" s="27" t="s">
        <v>253</v>
      </c>
      <c r="C11" s="71">
        <f ca="1">SUM(C8:C10)</f>
        <v>78206348.51370956</v>
      </c>
      <c r="D11" s="71">
        <f t="shared" ref="D11:E11" ca="1" si="1">SUM(D8:D10)</f>
        <v>203828365.63882789</v>
      </c>
      <c r="E11" s="71">
        <f t="shared" ca="1" si="1"/>
        <v>236061056.98787925</v>
      </c>
    </row>
    <row r="15" spans="2:9" x14ac:dyDescent="0.25">
      <c r="B15" s="27" t="s">
        <v>530</v>
      </c>
    </row>
    <row r="16" spans="2:9" ht="15.75" x14ac:dyDescent="0.25">
      <c r="B16" s="112"/>
    </row>
    <row r="17" spans="2:6" ht="15.75" x14ac:dyDescent="0.25">
      <c r="B17" s="113" t="s">
        <v>531</v>
      </c>
      <c r="C17" s="71">
        <f>+CRUSCOTTO!F87</f>
        <v>6000000</v>
      </c>
      <c r="D17" s="71">
        <f>+CRUSCOTTO!G87</f>
        <v>6000000</v>
      </c>
      <c r="E17" s="71">
        <f>+CRUSCOTTO!H87</f>
        <v>6000000</v>
      </c>
    </row>
    <row r="18" spans="2:6" ht="15.75" x14ac:dyDescent="0.25">
      <c r="B18" s="113" t="s">
        <v>532</v>
      </c>
      <c r="C18" s="71">
        <f>+CRUSCOTTO!F116</f>
        <v>1453410</v>
      </c>
      <c r="D18" s="71">
        <f>+CRUSCOTTO!G116</f>
        <v>1485340</v>
      </c>
      <c r="E18" s="71">
        <f>+CRUSCOTTO!H116</f>
        <v>1485060</v>
      </c>
    </row>
    <row r="19" spans="2:6" s="27" customFormat="1" ht="15.75" x14ac:dyDescent="0.25">
      <c r="B19" s="114" t="s">
        <v>533</v>
      </c>
      <c r="C19" s="71">
        <f>C17-C18</f>
        <v>4546590</v>
      </c>
      <c r="D19" s="71">
        <f t="shared" ref="D19:E19" si="2">D17-D18</f>
        <v>4514660</v>
      </c>
      <c r="E19" s="71">
        <f t="shared" si="2"/>
        <v>4514940</v>
      </c>
    </row>
    <row r="20" spans="2:6" x14ac:dyDescent="0.25">
      <c r="C20" s="101"/>
      <c r="D20" s="101"/>
      <c r="E20" s="101"/>
    </row>
    <row r="21" spans="2:6" ht="15.75" x14ac:dyDescent="0.25">
      <c r="B21" s="113" t="s">
        <v>534</v>
      </c>
      <c r="C21" s="71">
        <f>+CRUSCOTTO!F120</f>
        <v>72688.000000000015</v>
      </c>
      <c r="D21" s="71">
        <f>+CRUSCOTTO!G120</f>
        <v>110122.32000000002</v>
      </c>
      <c r="E21" s="71">
        <f>+CRUSCOTTO!H120</f>
        <v>148298.0576</v>
      </c>
    </row>
    <row r="22" spans="2:6" ht="15.75" x14ac:dyDescent="0.25">
      <c r="B22" s="114" t="s">
        <v>535</v>
      </c>
      <c r="C22" s="71">
        <f>C19-C21</f>
        <v>4473902</v>
      </c>
      <c r="D22" s="71">
        <f t="shared" ref="D22:E22" si="3">D19-D21</f>
        <v>4404537.68</v>
      </c>
      <c r="E22" s="71">
        <f t="shared" si="3"/>
        <v>4366641.9424000001</v>
      </c>
      <c r="F22" s="30"/>
    </row>
    <row r="23" spans="2:6" x14ac:dyDescent="0.25">
      <c r="C23" s="101"/>
      <c r="D23" s="101"/>
      <c r="E23" s="101"/>
    </row>
    <row r="24" spans="2:6" ht="15.75" x14ac:dyDescent="0.25">
      <c r="B24" s="113" t="s">
        <v>536</v>
      </c>
      <c r="C24" s="71">
        <f ca="1">+CRUSCOTTO!F129</f>
        <v>48336.666666666672</v>
      </c>
      <c r="D24" s="71">
        <f ca="1">+CRUSCOTTO!G129</f>
        <v>52560</v>
      </c>
      <c r="E24" s="71">
        <f ca="1">+CRUSCOTTO!H129</f>
        <v>52560</v>
      </c>
    </row>
    <row r="25" spans="2:6" s="27" customFormat="1" ht="15.75" x14ac:dyDescent="0.25">
      <c r="B25" s="114" t="s">
        <v>537</v>
      </c>
      <c r="C25" s="71">
        <f ca="1">+C22-C24</f>
        <v>4425565.333333333</v>
      </c>
      <c r="D25" s="71">
        <f t="shared" ref="D25:E25" ca="1" si="4">+D22-D24</f>
        <v>4351977.68</v>
      </c>
      <c r="E25" s="71">
        <f t="shared" ca="1" si="4"/>
        <v>4314081.9424000001</v>
      </c>
    </row>
    <row r="26" spans="2:6" x14ac:dyDescent="0.25">
      <c r="C26" s="101"/>
      <c r="D26" s="101"/>
      <c r="E26" s="101"/>
    </row>
    <row r="27" spans="2:6" ht="15.75" x14ac:dyDescent="0.25">
      <c r="B27" s="113" t="s">
        <v>538</v>
      </c>
      <c r="C27" s="71">
        <f>+CRUSCOTTO!F142</f>
        <v>-7959.5899629443429</v>
      </c>
      <c r="D27" s="71">
        <f>+CRUSCOTTO!G142</f>
        <v>-6215.7735672590779</v>
      </c>
      <c r="E27" s="71">
        <f>+CRUSCOTTO!H142</f>
        <v>-594.2661567319085</v>
      </c>
    </row>
    <row r="28" spans="2:6" s="27" customFormat="1" ht="15.75" x14ac:dyDescent="0.25">
      <c r="B28" s="114" t="s">
        <v>539</v>
      </c>
      <c r="C28" s="71">
        <f ca="1">+C25+C27</f>
        <v>4417605.7433703886</v>
      </c>
      <c r="D28" s="71">
        <f t="shared" ref="D28:E28" ca="1" si="5">+D25+D27</f>
        <v>4345761.9064327404</v>
      </c>
      <c r="E28" s="71">
        <f t="shared" ca="1" si="5"/>
        <v>4313487.676243268</v>
      </c>
    </row>
    <row r="29" spans="2:6" x14ac:dyDescent="0.25">
      <c r="C29" s="101"/>
      <c r="D29" s="101"/>
      <c r="E29" s="101"/>
    </row>
    <row r="30" spans="2:6" ht="15.75" x14ac:dyDescent="0.25">
      <c r="B30" s="113" t="s">
        <v>540</v>
      </c>
      <c r="C30" s="71">
        <f>+CRUSCOTTO!F137</f>
        <v>12500</v>
      </c>
      <c r="D30" s="71">
        <f>+CRUSCOTTO!G137</f>
        <v>12500</v>
      </c>
      <c r="E30" s="71">
        <f>+CRUSCOTTO!H137</f>
        <v>12500</v>
      </c>
    </row>
    <row r="31" spans="2:6" s="27" customFormat="1" ht="15.75" x14ac:dyDescent="0.25">
      <c r="B31" s="114" t="s">
        <v>541</v>
      </c>
      <c r="C31" s="71">
        <f ca="1">+C28+C30</f>
        <v>4430105.7433703886</v>
      </c>
      <c r="D31" s="71">
        <f t="shared" ref="D31:E31" ca="1" si="6">+D28+D30</f>
        <v>4358261.9064327404</v>
      </c>
      <c r="E31" s="71">
        <f t="shared" ca="1" si="6"/>
        <v>4325987.676243268</v>
      </c>
    </row>
    <row r="32" spans="2:6" x14ac:dyDescent="0.25">
      <c r="C32" s="101"/>
      <c r="D32" s="101"/>
      <c r="E32" s="101"/>
    </row>
    <row r="33" spans="2:6" ht="15.75" x14ac:dyDescent="0.25">
      <c r="B33" s="113" t="s">
        <v>542</v>
      </c>
      <c r="C33" s="71">
        <f ca="1">+SUM(CRUSCOTTO!F146:F147)</f>
        <v>4403543.8432658976</v>
      </c>
      <c r="D33" s="71">
        <f ca="1">+SUM(CRUSCOTTO!G146:G147)</f>
        <v>4223679.037486854</v>
      </c>
      <c r="E33" s="71">
        <f ca="1">+SUM(CRUSCOTTO!H146:H147)</f>
        <v>3941580.8925223849</v>
      </c>
    </row>
    <row r="34" spans="2:6" s="27" customFormat="1" ht="15.75" x14ac:dyDescent="0.25">
      <c r="B34" s="114" t="s">
        <v>543</v>
      </c>
      <c r="C34" s="71">
        <f ca="1">+C31-C33</f>
        <v>26561.90010449104</v>
      </c>
      <c r="D34" s="71">
        <f t="shared" ref="D34:E34" ca="1" si="7">+D31-D33</f>
        <v>134582.86894588638</v>
      </c>
      <c r="E34" s="71">
        <f t="shared" ca="1" si="7"/>
        <v>384406.78372088308</v>
      </c>
    </row>
    <row r="39" spans="2:6" s="27" customFormat="1" x14ac:dyDescent="0.25">
      <c r="B39" s="27" t="s">
        <v>544</v>
      </c>
      <c r="C39" s="123">
        <f>+C2</f>
        <v>2020</v>
      </c>
      <c r="D39" s="123">
        <f t="shared" ref="D39:E39" si="8">+D2</f>
        <v>2021</v>
      </c>
      <c r="E39" s="123">
        <f t="shared" si="8"/>
        <v>2022</v>
      </c>
    </row>
    <row r="40" spans="2:6" x14ac:dyDescent="0.25">
      <c r="B40" t="s">
        <v>545</v>
      </c>
      <c r="C40" s="124">
        <f ca="1">+C25/(C9+C8)</f>
        <v>6.9302110996069394E-2</v>
      </c>
      <c r="D40" s="124">
        <f ca="1">+D25/(D9+D8)</f>
        <v>2.5069469474961199E-2</v>
      </c>
      <c r="E40" s="124">
        <f ca="1">+E25/(E9+E8)</f>
        <v>1.9253247751354459E-2</v>
      </c>
      <c r="F40" s="115"/>
    </row>
    <row r="41" spans="2:6" x14ac:dyDescent="0.25">
      <c r="B41" t="s">
        <v>546</v>
      </c>
      <c r="C41" s="125">
        <f ca="1">+C34/C8</f>
        <v>4.3852693301106376E-4</v>
      </c>
      <c r="D41" s="125">
        <f ca="1">+D34/D8</f>
        <v>7.866191021260123E-4</v>
      </c>
      <c r="E41" s="125">
        <f ca="1">+E34/E8</f>
        <v>1.7254064371072357E-3</v>
      </c>
      <c r="F41" s="116"/>
    </row>
    <row r="42" spans="2:6" x14ac:dyDescent="0.25">
      <c r="C42" s="120"/>
      <c r="D42" s="120"/>
      <c r="E42" s="120"/>
      <c r="F42" s="116"/>
    </row>
    <row r="43" spans="2:6" x14ac:dyDescent="0.25">
      <c r="C43" s="99"/>
      <c r="D43" s="99"/>
      <c r="E43" s="99"/>
    </row>
    <row r="44" spans="2:6" x14ac:dyDescent="0.25">
      <c r="C44" s="99"/>
      <c r="D44" s="99"/>
      <c r="E44" s="99"/>
    </row>
    <row r="45" spans="2:6" s="27" customFormat="1" x14ac:dyDescent="0.25">
      <c r="B45" s="27" t="s">
        <v>547</v>
      </c>
      <c r="C45" s="126">
        <f>+C39</f>
        <v>2020</v>
      </c>
      <c r="D45" s="126">
        <f t="shared" ref="D45:E45" si="9">+D39</f>
        <v>2021</v>
      </c>
      <c r="E45" s="126">
        <f t="shared" si="9"/>
        <v>2022</v>
      </c>
      <c r="F45" s="117"/>
    </row>
    <row r="46" spans="2:6" x14ac:dyDescent="0.25">
      <c r="C46" s="123"/>
      <c r="D46" s="123"/>
      <c r="E46" s="123"/>
    </row>
    <row r="47" spans="2:6" x14ac:dyDescent="0.25">
      <c r="B47" t="s">
        <v>548</v>
      </c>
      <c r="C47" s="127">
        <f ca="1">+C5-C10</f>
        <v>58812876.366229147</v>
      </c>
      <c r="D47" s="127">
        <f ca="1">+D5-D10</f>
        <v>168902400.27948791</v>
      </c>
      <c r="E47" s="127">
        <f ca="1">+E5-E10</f>
        <v>220006748.96730641</v>
      </c>
      <c r="F47" s="118"/>
    </row>
    <row r="48" spans="2:6" x14ac:dyDescent="0.25">
      <c r="B48" t="s">
        <v>549</v>
      </c>
      <c r="C48" s="128">
        <f ca="1">+C5/C10</f>
        <v>5.0992232391295023</v>
      </c>
      <c r="D48" s="128">
        <f ca="1">+D5/D10</f>
        <v>6.5869403822344719</v>
      </c>
      <c r="E48" s="128">
        <f ca="1">+E5/E10</f>
        <v>19.348103263779979</v>
      </c>
      <c r="F48" s="119"/>
    </row>
  </sheetData>
  <hyperlinks>
    <hyperlink ref="B1" location="CRUSCOTTO!A1" display="RITORNA AL CRUSCOTTO" xr:uid="{CEDEB161-FB23-4AAD-BA0A-57E1C920519F}"/>
  </hyperlink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B683D-C371-4DD8-8BD7-DDD6674DE3D9}">
  <sheetPr>
    <tabColor rgb="FFFFFF00"/>
  </sheetPr>
  <dimension ref="A1:AK8"/>
  <sheetViews>
    <sheetView showGridLines="0" workbookViewId="0">
      <selection activeCell="L22" sqref="L22"/>
    </sheetView>
  </sheetViews>
  <sheetFormatPr defaultRowHeight="15" x14ac:dyDescent="0.25"/>
  <cols>
    <col min="1" max="1" width="33.85546875" customWidth="1"/>
    <col min="2" max="2" width="11" bestFit="1" customWidth="1"/>
    <col min="3" max="3" width="10.140625" bestFit="1" customWidth="1"/>
    <col min="4" max="5" width="9.28515625" bestFit="1" customWidth="1"/>
    <col min="6" max="6" width="13" customWidth="1"/>
    <col min="7" max="7" width="16.140625" customWidth="1"/>
    <col min="8" max="9" width="9.28515625" bestFit="1" customWidth="1"/>
    <col min="10" max="10" width="12" bestFit="1" customWidth="1"/>
    <col min="11" max="11" width="9.7109375" bestFit="1" customWidth="1"/>
    <col min="12" max="12" width="11.7109375" bestFit="1" customWidth="1"/>
    <col min="13" max="13" width="11" bestFit="1" customWidth="1"/>
    <col min="14" max="14" width="9.7109375" bestFit="1" customWidth="1"/>
    <col min="15" max="15" width="10.140625" bestFit="1" customWidth="1"/>
    <col min="16" max="21" width="9.28515625" bestFit="1" customWidth="1"/>
    <col min="22" max="22" width="12" bestFit="1" customWidth="1"/>
    <col min="23" max="23" width="9.7109375" bestFit="1" customWidth="1"/>
    <col min="24" max="24" width="11.7109375" bestFit="1" customWidth="1"/>
    <col min="25" max="25" width="11" bestFit="1" customWidth="1"/>
    <col min="26" max="26" width="9.7109375" bestFit="1" customWidth="1"/>
    <col min="27" max="27" width="10.140625" bestFit="1" customWidth="1"/>
  </cols>
  <sheetData>
    <row r="1" spans="1:37" x14ac:dyDescent="0.25">
      <c r="B1" s="121">
        <f>+SPm!E3</f>
        <v>43861</v>
      </c>
      <c r="C1" s="121">
        <f>+SPm!F3</f>
        <v>43890</v>
      </c>
      <c r="D1" s="121">
        <f>+SPm!G3</f>
        <v>43921</v>
      </c>
      <c r="E1" s="121">
        <f>+SPm!H3</f>
        <v>43951</v>
      </c>
      <c r="F1" s="121">
        <f>+SPm!I3</f>
        <v>43982</v>
      </c>
      <c r="G1" s="121">
        <f>+SPm!J3</f>
        <v>44012</v>
      </c>
      <c r="H1" s="121">
        <f>+SPm!K3</f>
        <v>44043</v>
      </c>
      <c r="I1" s="121">
        <f>+SPm!L3</f>
        <v>44074</v>
      </c>
      <c r="J1" s="121">
        <f>+SPm!M3</f>
        <v>44104</v>
      </c>
      <c r="K1" s="121">
        <f>+SPm!N3</f>
        <v>44135</v>
      </c>
      <c r="L1" s="121">
        <f>+SPm!O3</f>
        <v>44165</v>
      </c>
      <c r="M1" s="121">
        <f>+SPm!P3</f>
        <v>44196</v>
      </c>
      <c r="N1" s="121">
        <f>+SPm!Q3</f>
        <v>44227</v>
      </c>
      <c r="O1" s="121">
        <f>+SPm!R3</f>
        <v>44255</v>
      </c>
      <c r="P1" s="121">
        <f>+SPm!S3</f>
        <v>44286</v>
      </c>
      <c r="Q1" s="121">
        <f>+SPm!T3</f>
        <v>44316</v>
      </c>
      <c r="R1" s="121">
        <f>+SPm!U3</f>
        <v>44347</v>
      </c>
      <c r="S1" s="121">
        <f>+SPm!V3</f>
        <v>44377</v>
      </c>
      <c r="T1" s="121">
        <f>+SPm!W3</f>
        <v>44408</v>
      </c>
      <c r="U1" s="121">
        <f>+SPm!X3</f>
        <v>44439</v>
      </c>
      <c r="V1" s="121">
        <f>+SPm!Y3</f>
        <v>44469</v>
      </c>
      <c r="W1" s="121">
        <f>+SPm!Z3</f>
        <v>44500</v>
      </c>
      <c r="X1" s="121">
        <f>+SPm!AA3</f>
        <v>44530</v>
      </c>
      <c r="Y1" s="121">
        <f>+SPm!AB3</f>
        <v>44561</v>
      </c>
      <c r="Z1" s="121">
        <f>+SPm!AC3</f>
        <v>44592</v>
      </c>
      <c r="AA1" s="121">
        <f>+SPm!AD3</f>
        <v>44620</v>
      </c>
      <c r="AB1" s="121">
        <f>+SPm!AE3</f>
        <v>44651</v>
      </c>
      <c r="AC1" s="121">
        <f>+SPm!AF3</f>
        <v>44681</v>
      </c>
      <c r="AD1" s="121">
        <f>+SPm!AG3</f>
        <v>44712</v>
      </c>
      <c r="AE1" s="121">
        <f>+SPm!AH3</f>
        <v>44742</v>
      </c>
      <c r="AF1" s="121">
        <f>+SPm!AI3</f>
        <v>44773</v>
      </c>
      <c r="AG1" s="121">
        <f>+SPm!AJ3</f>
        <v>44804</v>
      </c>
      <c r="AH1" s="121">
        <f>+SPm!AK3</f>
        <v>44834</v>
      </c>
      <c r="AI1" s="121">
        <f>+SPm!AL3</f>
        <v>44865</v>
      </c>
      <c r="AJ1" s="121">
        <f>+SPm!AM3</f>
        <v>44895</v>
      </c>
      <c r="AK1" s="121">
        <f>+SPm!AN3</f>
        <v>44926</v>
      </c>
    </row>
    <row r="2" spans="1:37" x14ac:dyDescent="0.25">
      <c r="A2" t="s">
        <v>550</v>
      </c>
      <c r="B2" s="122">
        <f ca="1">+'RENDICONTO FINANZIARIO'!D22</f>
        <v>1558968.8388733333</v>
      </c>
      <c r="C2" s="122">
        <f ca="1">+'RENDICONTO FINANZIARIO'!E22</f>
        <v>1004320.9019600003</v>
      </c>
      <c r="D2" s="122">
        <f ca="1">+'RENDICONTO FINANZIARIO'!F22</f>
        <v>1043870.8140000001</v>
      </c>
      <c r="E2" s="122">
        <f ca="1">+'RENDICONTO FINANZIARIO'!G22</f>
        <v>1001234.1232645608</v>
      </c>
      <c r="F2" s="122">
        <f ca="1">+'RENDICONTO FINANZIARIO'!H22</f>
        <v>1219721.6254969721</v>
      </c>
      <c r="G2" s="122">
        <f ca="1">+'RENDICONTO FINANZIARIO'!I22</f>
        <v>1180692.3809508458</v>
      </c>
      <c r="H2" s="122">
        <f ca="1">+'RENDICONTO FINANZIARIO'!J22</f>
        <v>1180640.1203436507</v>
      </c>
      <c r="I2" s="122">
        <f ca="1">+'RENDICONTO FINANZIARIO'!K22</f>
        <v>1178021.3610084224</v>
      </c>
      <c r="J2" s="122">
        <f ca="1">+'RENDICONTO FINANZIARIO'!L22</f>
        <v>1180537.782944863</v>
      </c>
      <c r="K2" s="122">
        <f ca="1">+'RENDICONTO FINANZIARIO'!M22</f>
        <v>1180485.5221526716</v>
      </c>
      <c r="L2" s="122">
        <f ca="1">+'RENDICONTO FINANZIARIO'!N22</f>
        <v>1180435.2772982139</v>
      </c>
      <c r="M2" s="122">
        <f ca="1">+'RENDICONTO FINANZIARIO'!O22</f>
        <v>1177633.0163811862</v>
      </c>
      <c r="N2" s="122">
        <f ca="1">+'RENDICONTO FINANZIARIO'!P22</f>
        <v>1178602.4700679507</v>
      </c>
      <c r="O2" s="122">
        <f ca="1">+'RENDICONTO FINANZIARIO'!Q22</f>
        <v>1177687.8243582018</v>
      </c>
      <c r="P2" s="122">
        <f ca="1">+'RENDICONTO FINANZIARIO'!R22</f>
        <v>1177635.2272516317</v>
      </c>
      <c r="Q2" s="122">
        <f ca="1">+'RENDICONTO FINANZIARIO'!S22</f>
        <v>1177584.9820812647</v>
      </c>
      <c r="R2" s="122">
        <f ca="1">+'RENDICONTO FINANZIARIO'!T22</f>
        <v>1177532.7208467904</v>
      </c>
      <c r="S2" s="122">
        <f ca="1">+'RENDICONTO FINANZIARIO'!U22</f>
        <v>1177482.4755478962</v>
      </c>
      <c r="T2" s="122">
        <f ca="1">+'RENDICONTO FINANZIARIO'!V22</f>
        <v>1177661.9315703069</v>
      </c>
      <c r="U2" s="122">
        <f ca="1">+'RENDICONTO FINANZIARIO'!W22</f>
        <v>1170657.1892675709</v>
      </c>
      <c r="V2" s="122">
        <f ca="1">+'RENDICONTO FINANZIARIO'!X22</f>
        <v>1177583.1477709673</v>
      </c>
      <c r="W2" s="122">
        <f ca="1">+'RENDICONTO FINANZIARIO'!Y22</f>
        <v>1177307.7625229524</v>
      </c>
      <c r="X2" s="122">
        <f ca="1">+'RENDICONTO FINANZIARIO'!Z22</f>
        <v>1177257.5273567224</v>
      </c>
      <c r="Y2" s="122">
        <f ca="1">+'RENDICONTO FINANZIARIO'!AA22</f>
        <v>1171485.2761750808</v>
      </c>
      <c r="Z2" s="122">
        <f ca="1">+'RENDICONTO FINANZIARIO'!AB22</f>
        <v>1175447.0388446189</v>
      </c>
      <c r="AA2" s="122">
        <f ca="1">+'RENDICONTO FINANZIARIO'!AC22</f>
        <v>1174502.2497652615</v>
      </c>
      <c r="AB2" s="122">
        <f ca="1">+'RENDICONTO FINANZIARIO'!AD22</f>
        <v>1174449.6625369331</v>
      </c>
      <c r="AC2" s="122">
        <f ca="1">+'RENDICONTO FINANZIARIO'!AE22</f>
        <v>1174399.4272928904</v>
      </c>
      <c r="AD2" s="122">
        <f ca="1">+'RENDICONTO FINANZIARIO'!AF22</f>
        <v>1174347.176033057</v>
      </c>
      <c r="AE2" s="122">
        <f ca="1">+'RENDICONTO FINANZIARIO'!AG22</f>
        <v>1174296.9407573566</v>
      </c>
      <c r="AF2" s="122">
        <f ca="1">+'RENDICONTO FINANZIARIO'!AH22</f>
        <v>1174397.173977827</v>
      </c>
      <c r="AG2" s="122">
        <f ca="1">+'RENDICONTO FINANZIARIO'!AI22</f>
        <v>1163749.6956666666</v>
      </c>
      <c r="AH2" s="122">
        <f ca="1">+'RENDICONTO FINANZIARIO'!AJ22</f>
        <v>1174153.0569999998</v>
      </c>
      <c r="AI2" s="122">
        <f ca="1">+'RENDICONTO FINANZIARIO'!AK22</f>
        <v>1174100.8090000001</v>
      </c>
      <c r="AJ2" s="122">
        <f ca="1">+'RENDICONTO FINANZIARIO'!AL22</f>
        <v>1174050.5769999998</v>
      </c>
      <c r="AK2" s="122">
        <f ca="1">+'RENDICONTO FINANZIARIO'!AM22</f>
        <v>226705.29659999997</v>
      </c>
    </row>
    <row r="3" spans="1:37" x14ac:dyDescent="0.25">
      <c r="A3" t="s">
        <v>554</v>
      </c>
      <c r="B3" s="122">
        <f>+'FLUSSI CASSA'!D32</f>
        <v>0</v>
      </c>
      <c r="C3" s="122">
        <f>+'FLUSSI CASSA'!E32</f>
        <v>0</v>
      </c>
      <c r="D3" s="122">
        <f>+'FLUSSI CASSA'!F32</f>
        <v>0</v>
      </c>
      <c r="E3" s="122">
        <f>+'FLUSSI CASSA'!G32</f>
        <v>0</v>
      </c>
      <c r="F3" s="122">
        <f>+'FLUSSI CASSA'!H32</f>
        <v>4424.9027631224826</v>
      </c>
      <c r="G3" s="122">
        <f>+'FLUSSI CASSA'!I32</f>
        <v>8849.8055262449652</v>
      </c>
      <c r="H3" s="122">
        <f>+'FLUSSI CASSA'!J32</f>
        <v>8849.8055262449652</v>
      </c>
      <c r="I3" s="122">
        <f>+'FLUSSI CASSA'!K32</f>
        <v>8849.8055262449652</v>
      </c>
      <c r="J3" s="122">
        <f>+'FLUSSI CASSA'!L32</f>
        <v>8849.8055262449652</v>
      </c>
      <c r="K3" s="122">
        <f>+'FLUSSI CASSA'!M32</f>
        <v>8849.8055262449652</v>
      </c>
      <c r="L3" s="122">
        <f>+'FLUSSI CASSA'!N32</f>
        <v>8849.8055262449652</v>
      </c>
      <c r="M3" s="122">
        <f>+'FLUSSI CASSA'!O32</f>
        <v>8849.8055262449652</v>
      </c>
      <c r="N3" s="122">
        <f>+'FLUSSI CASSA'!P32</f>
        <v>8849.8055262449652</v>
      </c>
      <c r="O3" s="122">
        <f>+'FLUSSI CASSA'!Q32</f>
        <v>8849.8055262449652</v>
      </c>
      <c r="P3" s="122">
        <f>+'FLUSSI CASSA'!R32</f>
        <v>8849.8055262449652</v>
      </c>
      <c r="Q3" s="122">
        <f>+'FLUSSI CASSA'!S32</f>
        <v>8849.8055262449652</v>
      </c>
      <c r="R3" s="122">
        <f>+'FLUSSI CASSA'!T32</f>
        <v>8849.8055262449652</v>
      </c>
      <c r="S3" s="122">
        <f>+'FLUSSI CASSA'!U32</f>
        <v>8849.8055262449652</v>
      </c>
      <c r="T3" s="122">
        <f>+'FLUSSI CASSA'!V32</f>
        <v>8849.8055262449652</v>
      </c>
      <c r="U3" s="122">
        <f>+'FLUSSI CASSA'!W32</f>
        <v>8849.8055262449652</v>
      </c>
      <c r="V3" s="122">
        <f>+'FLUSSI CASSA'!X32</f>
        <v>8849.8055262449652</v>
      </c>
      <c r="W3" s="122">
        <f>+'FLUSSI CASSA'!Y32</f>
        <v>8849.8055262449652</v>
      </c>
      <c r="X3" s="122">
        <f>+'FLUSSI CASSA'!Z32</f>
        <v>8849.8055262449652</v>
      </c>
      <c r="Y3" s="122">
        <f>+'FLUSSI CASSA'!AA32</f>
        <v>8849.8055262449652</v>
      </c>
      <c r="Z3" s="122">
        <f>+'FLUSSI CASSA'!AB32</f>
        <v>8849.8055262449652</v>
      </c>
      <c r="AA3" s="122">
        <f>+'FLUSSI CASSA'!AC32</f>
        <v>8849.8055262449652</v>
      </c>
      <c r="AB3" s="122">
        <f>+'FLUSSI CASSA'!AD32</f>
        <v>8849.8055262449652</v>
      </c>
      <c r="AC3" s="122">
        <f>+'FLUSSI CASSA'!AE32</f>
        <v>8849.8055262449652</v>
      </c>
      <c r="AD3" s="122">
        <f>+'FLUSSI CASSA'!AF32</f>
        <v>4424.9027631224826</v>
      </c>
      <c r="AE3" s="122">
        <f>+'FLUSSI CASSA'!AG32</f>
        <v>0</v>
      </c>
      <c r="AF3" s="122">
        <f>+'FLUSSI CASSA'!AH32</f>
        <v>0</v>
      </c>
      <c r="AG3" s="122">
        <f>+'FLUSSI CASSA'!AI32</f>
        <v>0</v>
      </c>
      <c r="AH3" s="122">
        <f>+'FLUSSI CASSA'!AJ32</f>
        <v>0</v>
      </c>
      <c r="AI3" s="122">
        <f>+'FLUSSI CASSA'!AK32</f>
        <v>0</v>
      </c>
      <c r="AJ3" s="122">
        <f>+'FLUSSI CASSA'!AL32</f>
        <v>0</v>
      </c>
      <c r="AK3" s="122">
        <f>+'FLUSSI CASSA'!AM32</f>
        <v>0</v>
      </c>
    </row>
    <row r="4" spans="1:37" x14ac:dyDescent="0.25">
      <c r="A4" t="s">
        <v>551</v>
      </c>
      <c r="B4" s="122">
        <f>+B3</f>
        <v>0</v>
      </c>
      <c r="C4" s="122">
        <f t="shared" ref="C4:AK4" si="0">+C3</f>
        <v>0</v>
      </c>
      <c r="D4" s="122">
        <f t="shared" si="0"/>
        <v>0</v>
      </c>
      <c r="E4" s="122">
        <f t="shared" si="0"/>
        <v>0</v>
      </c>
      <c r="F4" s="122">
        <f t="shared" si="0"/>
        <v>4424.9027631224826</v>
      </c>
      <c r="G4" s="122">
        <f t="shared" si="0"/>
        <v>8849.8055262449652</v>
      </c>
      <c r="H4" s="122">
        <f t="shared" si="0"/>
        <v>8849.8055262449652</v>
      </c>
      <c r="I4" s="122">
        <f t="shared" si="0"/>
        <v>8849.8055262449652</v>
      </c>
      <c r="J4" s="122">
        <f t="shared" si="0"/>
        <v>8849.8055262449652</v>
      </c>
      <c r="K4" s="122">
        <f t="shared" si="0"/>
        <v>8849.8055262449652</v>
      </c>
      <c r="L4" s="122">
        <f t="shared" si="0"/>
        <v>8849.8055262449652</v>
      </c>
      <c r="M4" s="122">
        <f t="shared" si="0"/>
        <v>8849.8055262449652</v>
      </c>
      <c r="N4" s="122">
        <f t="shared" si="0"/>
        <v>8849.8055262449652</v>
      </c>
      <c r="O4" s="122">
        <f t="shared" si="0"/>
        <v>8849.8055262449652</v>
      </c>
      <c r="P4" s="122">
        <f t="shared" si="0"/>
        <v>8849.8055262449652</v>
      </c>
      <c r="Q4" s="122">
        <f t="shared" si="0"/>
        <v>8849.8055262449652</v>
      </c>
      <c r="R4" s="122">
        <f t="shared" si="0"/>
        <v>8849.8055262449652</v>
      </c>
      <c r="S4" s="122">
        <f t="shared" si="0"/>
        <v>8849.8055262449652</v>
      </c>
      <c r="T4" s="122">
        <f t="shared" si="0"/>
        <v>8849.8055262449652</v>
      </c>
      <c r="U4" s="122">
        <f t="shared" si="0"/>
        <v>8849.8055262449652</v>
      </c>
      <c r="V4" s="122">
        <f t="shared" si="0"/>
        <v>8849.8055262449652</v>
      </c>
      <c r="W4" s="122">
        <f t="shared" si="0"/>
        <v>8849.8055262449652</v>
      </c>
      <c r="X4" s="122">
        <f t="shared" si="0"/>
        <v>8849.8055262449652</v>
      </c>
      <c r="Y4" s="122">
        <f t="shared" si="0"/>
        <v>8849.8055262449652</v>
      </c>
      <c r="Z4" s="122">
        <f t="shared" si="0"/>
        <v>8849.8055262449652</v>
      </c>
      <c r="AA4" s="122">
        <f t="shared" si="0"/>
        <v>8849.8055262449652</v>
      </c>
      <c r="AB4" s="122">
        <f t="shared" si="0"/>
        <v>8849.8055262449652</v>
      </c>
      <c r="AC4" s="122">
        <f t="shared" si="0"/>
        <v>8849.8055262449652</v>
      </c>
      <c r="AD4" s="122">
        <f t="shared" si="0"/>
        <v>4424.9027631224826</v>
      </c>
      <c r="AE4" s="122">
        <f t="shared" si="0"/>
        <v>0</v>
      </c>
      <c r="AF4" s="122">
        <f t="shared" si="0"/>
        <v>0</v>
      </c>
      <c r="AG4" s="122">
        <f t="shared" si="0"/>
        <v>0</v>
      </c>
      <c r="AH4" s="122">
        <f t="shared" si="0"/>
        <v>0</v>
      </c>
      <c r="AI4" s="122">
        <f t="shared" si="0"/>
        <v>0</v>
      </c>
      <c r="AJ4" s="122">
        <f t="shared" si="0"/>
        <v>0</v>
      </c>
      <c r="AK4" s="122">
        <f t="shared" si="0"/>
        <v>0</v>
      </c>
    </row>
    <row r="5" spans="1:37" s="27" customFormat="1" x14ac:dyDescent="0.25">
      <c r="A5" s="27" t="s">
        <v>552</v>
      </c>
      <c r="B5" s="107">
        <f>IF(B4&gt;0,B2/B4,0)</f>
        <v>0</v>
      </c>
      <c r="C5" s="107">
        <f t="shared" ref="C5:F5" si="1">IF(C4&gt;0,C2/C4,0)</f>
        <v>0</v>
      </c>
      <c r="D5" s="107">
        <f t="shared" si="1"/>
        <v>0</v>
      </c>
      <c r="E5" s="107">
        <f t="shared" si="1"/>
        <v>0</v>
      </c>
      <c r="F5" s="107">
        <f t="shared" ca="1" si="1"/>
        <v>275.6493624362181</v>
      </c>
      <c r="G5" s="107">
        <f t="shared" ref="G5" ca="1" si="2">IF(G4&gt;0,G2/G4,0)</f>
        <v>133.414500177364</v>
      </c>
      <c r="H5" s="107">
        <f t="shared" ref="H5" ca="1" si="3">IF(H4&gt;0,H2/H4,0)</f>
        <v>133.40859489424335</v>
      </c>
      <c r="I5" s="107">
        <f t="shared" ref="I5:J5" ca="1" si="4">IF(I4&gt;0,I2/I4,0)</f>
        <v>133.11268338212457</v>
      </c>
      <c r="J5" s="107">
        <f t="shared" ca="1" si="4"/>
        <v>133.3970310922497</v>
      </c>
      <c r="K5" s="107">
        <f t="shared" ref="K5" ca="1" si="5">IF(K4&gt;0,K2/K4,0)</f>
        <v>133.39112578822508</v>
      </c>
      <c r="L5" s="107">
        <f t="shared" ref="L5" ca="1" si="6">IF(L4&gt;0,L2/L4,0)</f>
        <v>133.38544827878053</v>
      </c>
      <c r="M5" s="107">
        <f t="shared" ref="M5:N5" ca="1" si="7">IF(M4&gt;0,M2/M4,0)</f>
        <v>133.06880166900845</v>
      </c>
      <c r="N5" s="107">
        <f t="shared" ca="1" si="7"/>
        <v>133.17834686566724</v>
      </c>
      <c r="O5" s="107">
        <f t="shared" ref="O5" ca="1" si="8">IF(O4&gt;0,O2/O4,0)</f>
        <v>133.07499479685211</v>
      </c>
      <c r="P5" s="107">
        <f t="shared" ref="P5" ca="1" si="9">IF(P4&gt;0,P2/P4,0)</f>
        <v>133.06905149036768</v>
      </c>
      <c r="Q5" s="107">
        <f t="shared" ref="Q5:R5" ca="1" si="10">IF(Q4&gt;0,Q2/Q4,0)</f>
        <v>133.06337394522637</v>
      </c>
      <c r="R5" s="107">
        <f t="shared" ca="1" si="10"/>
        <v>133.05746859122516</v>
      </c>
      <c r="S5" s="107">
        <f t="shared" ref="S5" ca="1" si="11">IF(S4&gt;0,S2/S4,0)</f>
        <v>133.0517910315607</v>
      </c>
      <c r="T5" s="107">
        <f t="shared" ref="T5" ca="1" si="12">IF(T4&gt;0,T2/T4,0)</f>
        <v>133.07206899381404</v>
      </c>
      <c r="U5" s="107">
        <f t="shared" ref="U5:V5" ca="1" si="13">IF(U4&gt;0,U2/U4,0)</f>
        <v>132.28055529535337</v>
      </c>
      <c r="V5" s="107">
        <f t="shared" ca="1" si="13"/>
        <v>133.06316667397144</v>
      </c>
      <c r="W5" s="107">
        <f t="shared" ref="W5" ca="1" si="14">IF(W4&gt;0,W2/W4,0)</f>
        <v>133.03204901300157</v>
      </c>
      <c r="X5" s="107">
        <f t="shared" ref="X5" ca="1" si="15">IF(X4&gt;0,X2/X4,0)</f>
        <v>133.02637259829606</v>
      </c>
      <c r="Y5" s="107">
        <f t="shared" ref="Y5:Z5" ca="1" si="16">IF(Y4&gt;0,Y2/Y4,0)</f>
        <v>132.37412649361914</v>
      </c>
      <c r="Z5" s="107">
        <f t="shared" ca="1" si="16"/>
        <v>132.82179312965869</v>
      </c>
      <c r="AA5" s="107">
        <f t="shared" ref="AA5" ca="1" si="17">IF(AA4&gt;0,AA2/AA4,0)</f>
        <v>132.71503495553208</v>
      </c>
      <c r="AB5" s="107">
        <f t="shared" ref="AB5" ca="1" si="18">IF(AB4&gt;0,AB2/AB4,0)</f>
        <v>132.70909276525768</v>
      </c>
      <c r="AC5" s="107">
        <f t="shared" ref="AC5:AD5" ca="1" si="19">IF(AC4&gt;0,AC2/AC4,0)</f>
        <v>132.70341634175958</v>
      </c>
      <c r="AD5" s="107">
        <f t="shared" ca="1" si="19"/>
        <v>265.39502422972242</v>
      </c>
      <c r="AE5" s="107">
        <f t="shared" ref="AE5" si="20">IF(AE4&gt;0,AE2/AE4,0)</f>
        <v>0</v>
      </c>
      <c r="AF5" s="107">
        <f t="shared" ref="AF5" si="21">IF(AF4&gt;0,AF2/AF4,0)</f>
        <v>0</v>
      </c>
      <c r="AG5" s="107">
        <f t="shared" ref="AG5:AH5" si="22">IF(AG4&gt;0,AG2/AG4,0)</f>
        <v>0</v>
      </c>
      <c r="AH5" s="107">
        <f t="shared" si="22"/>
        <v>0</v>
      </c>
      <c r="AI5" s="107">
        <f t="shared" ref="AI5" si="23">IF(AI4&gt;0,AI2/AI4,0)</f>
        <v>0</v>
      </c>
      <c r="AJ5" s="107">
        <f t="shared" ref="AJ5" si="24">IF(AJ4&gt;0,AJ2/AJ4,0)</f>
        <v>0</v>
      </c>
      <c r="AK5" s="107">
        <f t="shared" ref="AK5" si="25">IF(AK4&gt;0,AK2/AK4,0)</f>
        <v>0</v>
      </c>
    </row>
    <row r="7" spans="1:37" x14ac:dyDescent="0.25">
      <c r="A7" s="105" t="s">
        <v>479</v>
      </c>
    </row>
    <row r="8" spans="1:37" x14ac:dyDescent="0.25">
      <c r="F8" s="40" t="s">
        <v>359</v>
      </c>
      <c r="G8" s="101" t="s">
        <v>426</v>
      </c>
    </row>
  </sheetData>
  <hyperlinks>
    <hyperlink ref="A7" location="CRUSCOTTO!A1" display="RITORNA AL CRUSCOTTO" xr:uid="{2ED50DCF-E094-44FE-8DC1-49121D2D4536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CA68-024A-4BED-8519-BBD79E5B48EB}">
  <sheetPr>
    <tabColor rgb="FFFFFF00"/>
  </sheetPr>
  <dimension ref="A1:AM43"/>
  <sheetViews>
    <sheetView showGridLines="0" workbookViewId="0">
      <pane xSplit="2" ySplit="2" topLeftCell="AD13" activePane="bottomRight" state="frozen"/>
      <selection activeCell="D4" sqref="D4"/>
      <selection pane="topRight" activeCell="D4" sqref="D4"/>
      <selection pane="bottomLeft" activeCell="D4" sqref="D4"/>
      <selection pane="bottomRight" activeCell="C29" sqref="C29:AL29"/>
    </sheetView>
  </sheetViews>
  <sheetFormatPr defaultRowHeight="15" x14ac:dyDescent="0.25"/>
  <cols>
    <col min="2" max="2" width="59.28515625" customWidth="1"/>
    <col min="3" max="3" width="13.42578125" bestFit="1" customWidth="1"/>
    <col min="4" max="4" width="11.5703125" customWidth="1"/>
    <col min="5" max="5" width="12.28515625" bestFit="1" customWidth="1"/>
    <col min="6" max="13" width="11.42578125" bestFit="1" customWidth="1"/>
    <col min="14" max="14" width="12.140625" bestFit="1" customWidth="1"/>
    <col min="15" max="19" width="11.42578125" bestFit="1" customWidth="1"/>
    <col min="20" max="20" width="12.140625" bestFit="1" customWidth="1"/>
    <col min="21" max="24" width="11.42578125" bestFit="1" customWidth="1"/>
    <col min="25" max="26" width="12" bestFit="1" customWidth="1"/>
    <col min="27" max="37" width="11.42578125" bestFit="1" customWidth="1"/>
    <col min="38" max="38" width="12.140625" bestFit="1" customWidth="1"/>
  </cols>
  <sheetData>
    <row r="1" spans="1:39" x14ac:dyDescent="0.25">
      <c r="B1" s="91" t="s">
        <v>479</v>
      </c>
      <c r="C1" s="177" t="s">
        <v>484</v>
      </c>
      <c r="D1" s="177"/>
      <c r="E1" s="177"/>
      <c r="F1" s="177"/>
    </row>
    <row r="2" spans="1:39" x14ac:dyDescent="0.25">
      <c r="B2" t="s">
        <v>88</v>
      </c>
      <c r="C2" s="1">
        <f>+SPm!E3</f>
        <v>43861</v>
      </c>
      <c r="D2" s="1">
        <f>+SPm!F3</f>
        <v>43890</v>
      </c>
      <c r="E2" s="1">
        <f>+SPm!G3</f>
        <v>43921</v>
      </c>
      <c r="F2" s="1">
        <f>+SPm!H3</f>
        <v>43951</v>
      </c>
      <c r="G2" s="1">
        <f>+SPm!I3</f>
        <v>43982</v>
      </c>
      <c r="H2" s="1">
        <f>+SPm!J3</f>
        <v>44012</v>
      </c>
      <c r="I2" s="1">
        <f>+SPm!K3</f>
        <v>44043</v>
      </c>
      <c r="J2" s="1">
        <f>+SPm!L3</f>
        <v>44074</v>
      </c>
      <c r="K2" s="1">
        <f>+SPm!M3</f>
        <v>44104</v>
      </c>
      <c r="L2" s="1">
        <f>+SPm!N3</f>
        <v>44135</v>
      </c>
      <c r="M2" s="1">
        <f>+SPm!O3</f>
        <v>44165</v>
      </c>
      <c r="N2" s="1">
        <f>+SPm!P3</f>
        <v>44196</v>
      </c>
      <c r="O2" s="1">
        <f>+SPm!Q3</f>
        <v>44227</v>
      </c>
      <c r="P2" s="1">
        <f>+SPm!R3</f>
        <v>44255</v>
      </c>
      <c r="Q2" s="1">
        <f>+SPm!S3</f>
        <v>44286</v>
      </c>
      <c r="R2" s="1">
        <f>+SPm!T3</f>
        <v>44316</v>
      </c>
      <c r="S2" s="1">
        <f>+SPm!U3</f>
        <v>44347</v>
      </c>
      <c r="T2" s="1">
        <f>+SPm!V3</f>
        <v>44377</v>
      </c>
      <c r="U2" s="1">
        <f>+SPm!W3</f>
        <v>44408</v>
      </c>
      <c r="V2" s="1">
        <f>+SPm!X3</f>
        <v>44439</v>
      </c>
      <c r="W2" s="1">
        <f>+SPm!Y3</f>
        <v>44469</v>
      </c>
      <c r="X2" s="1">
        <f>+SPm!Z3</f>
        <v>44500</v>
      </c>
      <c r="Y2" s="1">
        <f>+SPm!AA3</f>
        <v>44530</v>
      </c>
      <c r="Z2" s="1">
        <f>+SPm!AB3</f>
        <v>44561</v>
      </c>
      <c r="AA2" s="1">
        <f>+SPm!AC3</f>
        <v>44592</v>
      </c>
      <c r="AB2" s="1">
        <f>+SPm!AD3</f>
        <v>44620</v>
      </c>
      <c r="AC2" s="1">
        <f>+SPm!AE3</f>
        <v>44651</v>
      </c>
      <c r="AD2" s="1">
        <f>+SPm!AF3</f>
        <v>44681</v>
      </c>
      <c r="AE2" s="1">
        <f>+SPm!AG3</f>
        <v>44712</v>
      </c>
      <c r="AF2" s="1">
        <f>+SPm!AH3</f>
        <v>44742</v>
      </c>
      <c r="AG2" s="1">
        <f>+SPm!AI3</f>
        <v>44773</v>
      </c>
      <c r="AH2" s="1">
        <f>+SPm!AJ3</f>
        <v>44804</v>
      </c>
      <c r="AI2" s="1">
        <f>+SPm!AK3</f>
        <v>44834</v>
      </c>
      <c r="AJ2" s="1">
        <f>+SPm!AL3</f>
        <v>44865</v>
      </c>
      <c r="AK2" s="1">
        <f>+SPm!AM3</f>
        <v>44895</v>
      </c>
      <c r="AL2" s="1">
        <f>+SPm!AN3</f>
        <v>44926</v>
      </c>
      <c r="AM2" s="1"/>
    </row>
    <row r="3" spans="1:39" x14ac:dyDescent="0.25">
      <c r="A3" t="s">
        <v>105</v>
      </c>
      <c r="B3" s="19" t="s">
        <v>90</v>
      </c>
      <c r="C3" s="26">
        <f>+'M_VENDITE PRODOTTI SOP'!D73</f>
        <v>330000</v>
      </c>
      <c r="D3" s="26">
        <f>+'M_VENDITE PRODOTTI SOP'!E73</f>
        <v>330000</v>
      </c>
      <c r="E3" s="26">
        <f>+'M_VENDITE PRODOTTI SOP'!F73</f>
        <v>330000</v>
      </c>
      <c r="F3" s="26">
        <f>+'M_VENDITE PRODOTTI SOP'!G73</f>
        <v>330000</v>
      </c>
      <c r="G3" s="26">
        <f>+'M_VENDITE PRODOTTI SOP'!H73</f>
        <v>0</v>
      </c>
      <c r="H3" s="26">
        <f>+'M_VENDITE PRODOTTI SOP'!I73</f>
        <v>0</v>
      </c>
      <c r="I3" s="26">
        <f>+'M_VENDITE PRODOTTI SOP'!J73</f>
        <v>0</v>
      </c>
      <c r="J3" s="26">
        <f>+'M_VENDITE PRODOTTI SOP'!K73</f>
        <v>0</v>
      </c>
      <c r="K3" s="26">
        <f>+'M_VENDITE PRODOTTI SOP'!L73</f>
        <v>0</v>
      </c>
      <c r="L3" s="26">
        <f>+'M_VENDITE PRODOTTI SOP'!M73</f>
        <v>0</v>
      </c>
      <c r="M3" s="26">
        <f>+'M_VENDITE PRODOTTI SOP'!N73</f>
        <v>0</v>
      </c>
      <c r="N3" s="26">
        <f>+'M_VENDITE PRODOTTI SOP'!O73</f>
        <v>0</v>
      </c>
      <c r="O3" s="26">
        <f>+'M_VENDITE PRODOTTI SOP'!P73</f>
        <v>0</v>
      </c>
      <c r="P3" s="26">
        <f>+'M_VENDITE PRODOTTI SOP'!Q73</f>
        <v>0</v>
      </c>
      <c r="Q3" s="26">
        <f>+'M_VENDITE PRODOTTI SOP'!R73</f>
        <v>0</v>
      </c>
      <c r="R3" s="26">
        <f>+'M_VENDITE PRODOTTI SOP'!S73</f>
        <v>0</v>
      </c>
      <c r="S3" s="26">
        <f>+'M_VENDITE PRODOTTI SOP'!T73</f>
        <v>0</v>
      </c>
      <c r="T3" s="26">
        <f>+'M_VENDITE PRODOTTI SOP'!U73</f>
        <v>0</v>
      </c>
      <c r="U3" s="26">
        <f>+'M_VENDITE PRODOTTI SOP'!V73</f>
        <v>0</v>
      </c>
      <c r="V3" s="26">
        <f>+'M_VENDITE PRODOTTI SOP'!W73</f>
        <v>0</v>
      </c>
      <c r="W3" s="26">
        <f>+'M_VENDITE PRODOTTI SOP'!X73</f>
        <v>0</v>
      </c>
      <c r="X3" s="26">
        <f>+'M_VENDITE PRODOTTI SOP'!Y73</f>
        <v>0</v>
      </c>
      <c r="Y3" s="26">
        <f>+'M_VENDITE PRODOTTI SOP'!Z73</f>
        <v>0</v>
      </c>
      <c r="Z3" s="26">
        <f>+'M_VENDITE PRODOTTI SOP'!AA73</f>
        <v>0</v>
      </c>
      <c r="AA3" s="26">
        <f>+'M_VENDITE PRODOTTI SOP'!AB73</f>
        <v>0</v>
      </c>
      <c r="AB3" s="26">
        <f>+'M_VENDITE PRODOTTI SOP'!AC73</f>
        <v>0</v>
      </c>
      <c r="AC3" s="26">
        <f>+'M_VENDITE PRODOTTI SOP'!AD73</f>
        <v>0</v>
      </c>
      <c r="AD3" s="26">
        <f>+'M_VENDITE PRODOTTI SOP'!AE73</f>
        <v>0</v>
      </c>
      <c r="AE3" s="26">
        <f>+'M_VENDITE PRODOTTI SOP'!AF73</f>
        <v>0</v>
      </c>
      <c r="AF3" s="26">
        <f>+'M_VENDITE PRODOTTI SOP'!AG73</f>
        <v>0</v>
      </c>
      <c r="AG3" s="26">
        <f>+'M_VENDITE PRODOTTI SOP'!AH73</f>
        <v>0</v>
      </c>
      <c r="AH3" s="26">
        <f>+'M_VENDITE PRODOTTI SOP'!AI73</f>
        <v>0</v>
      </c>
      <c r="AI3" s="26">
        <f>+'M_VENDITE PRODOTTI SOP'!AJ73</f>
        <v>0</v>
      </c>
      <c r="AJ3" s="26">
        <f>+'M_VENDITE PRODOTTI SOP'!AK73</f>
        <v>0</v>
      </c>
      <c r="AK3" s="26">
        <f>+'M_VENDITE PRODOTTI SOP'!AL73</f>
        <v>0</v>
      </c>
      <c r="AL3" s="26">
        <f>+'M_VENDITE PRODOTTI SOP'!AM73</f>
        <v>0</v>
      </c>
    </row>
    <row r="4" spans="1:39" x14ac:dyDescent="0.25">
      <c r="A4" t="s">
        <v>105</v>
      </c>
      <c r="B4" s="20" t="s">
        <v>89</v>
      </c>
    </row>
    <row r="5" spans="1:39" x14ac:dyDescent="0.25">
      <c r="A5" t="s">
        <v>105</v>
      </c>
      <c r="B5" s="20" t="s">
        <v>91</v>
      </c>
    </row>
    <row r="6" spans="1:39" x14ac:dyDescent="0.25">
      <c r="A6" t="s">
        <v>105</v>
      </c>
      <c r="B6" s="19" t="s">
        <v>92</v>
      </c>
      <c r="C6" s="33">
        <f>+M_IRES!D24+M_IRAP!D26</f>
        <v>0</v>
      </c>
      <c r="D6" s="33">
        <f>+M_IRES!E24+M_IRAP!E26</f>
        <v>0</v>
      </c>
      <c r="E6" s="33">
        <f>+M_IRES!F24+M_IRAP!F26</f>
        <v>0</v>
      </c>
      <c r="F6" s="33">
        <f>+M_IRES!G24+M_IRAP!G26</f>
        <v>0</v>
      </c>
      <c r="G6" s="33">
        <f>+M_IRES!H24+M_IRAP!H26</f>
        <v>0</v>
      </c>
      <c r="H6" s="33">
        <f>+M_IRES!I24+M_IRAP!I26</f>
        <v>0</v>
      </c>
      <c r="I6" s="33">
        <f>+M_IRES!J24+M_IRAP!J26</f>
        <v>0</v>
      </c>
      <c r="J6" s="33">
        <f>+M_IRES!K24+M_IRAP!K26</f>
        <v>0</v>
      </c>
      <c r="K6" s="33">
        <f>+M_IRES!L24+M_IRAP!L26</f>
        <v>0</v>
      </c>
      <c r="L6" s="33">
        <f>+M_IRES!M24+M_IRAP!M26</f>
        <v>0</v>
      </c>
      <c r="M6" s="33">
        <f>+M_IRES!N24+M_IRAP!N26</f>
        <v>0</v>
      </c>
      <c r="N6" s="33">
        <f ca="1">+M_IRES!O24+M_IRAP!O26</f>
        <v>0</v>
      </c>
      <c r="O6" s="33">
        <f ca="1">+M_IRES!P24+M_IRAP!P26</f>
        <v>0</v>
      </c>
      <c r="P6" s="33">
        <f ca="1">+M_IRES!Q24+M_IRAP!Q26</f>
        <v>0</v>
      </c>
      <c r="Q6" s="33">
        <f ca="1">+M_IRES!R24+M_IRAP!R26</f>
        <v>0</v>
      </c>
      <c r="R6" s="33">
        <f ca="1">+M_IRES!S24+M_IRAP!S26</f>
        <v>0</v>
      </c>
      <c r="S6" s="33">
        <f ca="1">+M_IRES!T24+M_IRAP!T26</f>
        <v>0</v>
      </c>
      <c r="T6" s="33">
        <f ca="1">+M_IRES!U24+M_IRAP!U26</f>
        <v>1761417.537306359</v>
      </c>
      <c r="U6" s="33">
        <f ca="1">+M_IRES!V24+M_IRAP!V26</f>
        <v>0</v>
      </c>
      <c r="V6" s="33">
        <f ca="1">+M_IRES!W24+M_IRAP!W26</f>
        <v>0</v>
      </c>
      <c r="W6" s="33">
        <f ca="1">+M_IRES!X24+M_IRAP!X26</f>
        <v>0</v>
      </c>
      <c r="X6" s="33">
        <f ca="1">+M_IRES!Y24+M_IRAP!Y26</f>
        <v>0</v>
      </c>
      <c r="Y6" s="33">
        <f ca="1">+M_IRES!Z24+M_IRAP!Z26</f>
        <v>2642126.3059595386</v>
      </c>
      <c r="Z6" s="33">
        <f ca="1">+M_IRES!AA24+M_IRAP!AA26</f>
        <v>-4223679.037486854</v>
      </c>
      <c r="AA6" s="33">
        <f ca="1">+M_IRES!AB24+M_IRAP!AB26</f>
        <v>0</v>
      </c>
      <c r="AB6" s="33">
        <f ca="1">+M_IRES!AC24+M_IRAP!AC26</f>
        <v>0</v>
      </c>
      <c r="AC6" s="33">
        <f ca="1">+M_IRES!AD24+M_IRAP!AD26</f>
        <v>0</v>
      </c>
      <c r="AD6" s="33">
        <f ca="1">+M_IRES!AE24+M_IRAP!AE26</f>
        <v>0</v>
      </c>
      <c r="AE6" s="33">
        <f ca="1">+M_IRES!AF24+M_IRAP!AF26</f>
        <v>0</v>
      </c>
      <c r="AF6" s="33">
        <f ca="1">+M_IRES!AG24+M_IRAP!AG26</f>
        <v>0</v>
      </c>
      <c r="AG6" s="33">
        <f ca="1">+M_IRES!AH24+M_IRAP!AH26</f>
        <v>0</v>
      </c>
      <c r="AH6" s="33">
        <f ca="1">+M_IRES!AI24+M_IRAP!AI26</f>
        <v>0</v>
      </c>
      <c r="AI6" s="33">
        <f ca="1">+M_IRES!AJ24+M_IRAP!AJ26</f>
        <v>0</v>
      </c>
      <c r="AJ6" s="33">
        <f ca="1">+M_IRES!AK24+M_IRAP!AK26</f>
        <v>0</v>
      </c>
      <c r="AK6" s="33">
        <f ca="1">+M_IRES!AL24+M_IRAP!AL26</f>
        <v>0</v>
      </c>
      <c r="AL6" s="33">
        <f ca="1">+M_IRES!AM24+M_IRAP!AM26</f>
        <v>-179864.80577904405</v>
      </c>
    </row>
    <row r="7" spans="1:39" x14ac:dyDescent="0.25">
      <c r="A7" t="s">
        <v>105</v>
      </c>
      <c r="B7" s="19" t="s">
        <v>93</v>
      </c>
      <c r="C7" s="26">
        <f>+M_ACQUISTI!D67+'I_COSTI GESTIONE'!D38+INVESTIMENTI!F56+M_LEASING!D28+M_LEASING!D88+M_LEASING!D151+M_ACQUISTI!D310</f>
        <v>84466.186900000001</v>
      </c>
      <c r="D7" s="26">
        <f>+M_ACQUISTI!E67+'I_COSTI GESTIONE'!E38+INVESTIMENTI!G56+M_LEASING!E28+M_LEASING!E88+M_LEASING!E151+M_ACQUISTI!E310</f>
        <v>71700.058900000004</v>
      </c>
      <c r="E7" s="26">
        <f>+M_ACQUISTI!F67+'I_COSTI GESTIONE'!F38+INVESTIMENTI!H56+M_LEASING!F28+M_LEASING!F88+M_LEASING!F151+M_ACQUISTI!F310</f>
        <v>36505.266899999995</v>
      </c>
      <c r="F7" s="26">
        <f>+M_ACQUISTI!G67+'I_COSTI GESTIONE'!G38+INVESTIMENTI!I56+M_LEASING!G28+M_LEASING!G88+M_LEASING!G151+M_ACQUISTI!G310</f>
        <v>37048.634635439448</v>
      </c>
      <c r="G7" s="26">
        <f>+M_ACQUISTI!H67+'I_COSTI GESTIONE'!H38+INVESTIMENTI!J56+M_LEASING!H28+M_LEASING!H88+M_LEASING!H151+M_ACQUISTI!H310</f>
        <v>37056.420138467452</v>
      </c>
      <c r="H7" s="26">
        <f>+M_ACQUISTI!I67+'I_COSTI GESTIONE'!I38+INVESTIMENTI!K56+M_LEASING!I28+M_LEASING!I88+M_LEASING!I151+M_ACQUISTI!I310</f>
        <v>37064.050187621775</v>
      </c>
      <c r="I7" s="26">
        <f>+M_ACQUISTI!J67+'I_COSTI GESTIONE'!J38+INVESTIMENTI!L56+M_LEASING!J28+M_LEASING!J88+M_LEASING!J151+M_ACQUISTI!J310</f>
        <v>37071.860843971335</v>
      </c>
      <c r="J7" s="26">
        <f>+M_ACQUISTI!K67+'I_COSTI GESTIONE'!K38+INVESTIMENTI!M56+M_LEASING!K28+M_LEASING!K88+M_LEASING!K151+M_ACQUISTI!K310</f>
        <v>37079.684168882261</v>
      </c>
      <c r="K7" s="26">
        <f>+M_ACQUISTI!L67+'I_COSTI GESTIONE'!L38+INVESTIMENTI!N56+M_LEASING!L28+M_LEASING!L88+M_LEASING!L151+M_ACQUISTI!L310</f>
        <v>37087.352224019451</v>
      </c>
      <c r="L7" s="26">
        <f>+M_ACQUISTI!M67+'I_COSTI GESTIONE'!M38+INVESTIMENTI!O56+M_LEASING!M28+M_LEASING!M88+M_LEASING!M151+M_ACQUISTI!M310</f>
        <v>37095.201071347896</v>
      </c>
      <c r="M7" s="26">
        <f>+M_ACQUISTI!N67+'I_COSTI GESTIONE'!N38+INVESTIMENTI!P56+M_LEASING!N28+M_LEASING!N88+M_LEASING!N151+M_ACQUISTI!N310</f>
        <v>37102.894773134263</v>
      </c>
      <c r="N7" s="26">
        <f>+M_ACQUISTI!O67+'I_COSTI GESTIONE'!O38+INVESTIMENTI!Q56+M_LEASING!O28+M_LEASING!O88+M_LEASING!O151+M_ACQUISTI!O310</f>
        <v>37110.769391948248</v>
      </c>
      <c r="O7" s="26">
        <f>+M_ACQUISTI!P67+'I_COSTI GESTIONE'!P38+INVESTIMENTI!R56+M_LEASING!P28+M_LEASING!P88+M_LEASING!P151+M_ACQUISTI!P310</f>
        <v>37118.65699066416</v>
      </c>
      <c r="P7" s="26">
        <f>+M_ACQUISTI!Q67+'I_COSTI GESTIONE'!Q38+INVESTIMENTI!S56+M_LEASING!Q28+M_LEASING!Q88+M_LEASING!Q151+M_ACQUISTI!Q310</f>
        <v>37126.053632462303</v>
      </c>
      <c r="Q7" s="26">
        <f>+M_ACQUISTI!R67+'I_COSTI GESTIONE'!R38+INVESTIMENTI!T56+M_LEASING!R28+M_LEASING!R88+M_LEASING!R151+M_ACQUISTI!R310</f>
        <v>37133.967380830567</v>
      </c>
      <c r="R7" s="26">
        <f>+M_ACQUISTI!S67+'I_COSTI GESTIONE'!S38+INVESTIMENTI!U56+M_LEASING!S28+M_LEASING!S88+M_LEASING!S151+M_ACQUISTI!S310</f>
        <v>37141.726299565817</v>
      </c>
      <c r="S7" s="26">
        <f>+M_ACQUISTI!T67+'I_COSTI GESTIONE'!T38+INVESTIMENTI!V56+M_LEASING!T28+M_LEASING!T88+M_LEASING!T151+M_ACQUISTI!T310</f>
        <v>37149.666452775498</v>
      </c>
      <c r="T7" s="26">
        <f>+M_ACQUISTI!U67+'I_COSTI GESTIONE'!U38+INVESTIMENTI!W56+M_LEASING!U28+M_LEASING!U88+M_LEASING!U151+M_ACQUISTI!U310</f>
        <v>37157.45190487909</v>
      </c>
      <c r="U7" s="26">
        <f>+M_ACQUISTI!V67+'I_COSTI GESTIONE'!V38+INVESTIMENTI!X56+M_LEASING!V28+M_LEASING!V88+M_LEASING!V151+M_ACQUISTI!V310</f>
        <v>36943.701334572237</v>
      </c>
      <c r="V7" s="26">
        <f>+M_ACQUISTI!W67+'I_COSTI GESTIONE'!W38+INVESTIMENTI!Y56+M_LEASING!W28+M_LEASING!W88+M_LEASING!W151+M_ACQUISTI!W310</f>
        <v>36950.613067001315</v>
      </c>
      <c r="W7" s="26">
        <f>+M_ACQUISTI!X67+'I_COSTI GESTIONE'!X38+INVESTIMENTI!Z56+M_LEASING!X28+M_LEASING!X88+M_LEASING!X151+M_ACQUISTI!X310</f>
        <v>36733.166296034084</v>
      </c>
      <c r="X7" s="26">
        <f>+M_ACQUISTI!Y67+'I_COSTI GESTIONE'!Y38+INVESTIMENTI!AA56+M_LEASING!Y28+M_LEASING!Y88+M_LEASING!Y151+M_ACQUISTI!Y310</f>
        <v>36739.024773081597</v>
      </c>
      <c r="Y7" s="26">
        <f>+M_ACQUISTI!Z67+'I_COSTI GESTIONE'!Z38+INVESTIMENTI!AB56+M_LEASING!Z28+M_LEASING!Z88+M_LEASING!Z151+M_ACQUISTI!Z310</f>
        <v>36744.718416359028</v>
      </c>
      <c r="Z7" s="26">
        <f>+M_ACQUISTI!AA67+'I_COSTI GESTIONE'!AA38+INVESTIMENTI!AC56+M_LEASING!AA28+M_LEASING!AA88+M_LEASING!AA151+M_ACQUISTI!AA310</f>
        <v>36750.583241278167</v>
      </c>
      <c r="AA7" s="26">
        <f>+M_ACQUISTI!AB67+'I_COSTI GESTIONE'!AB38+INVESTIMENTI!AD56+M_LEASING!AB28+M_LEASING!AB88+M_LEASING!AB151+M_ACQUISTI!AB310</f>
        <v>36756.45126332582</v>
      </c>
      <c r="AB7" s="26">
        <f>+M_ACQUISTI!AC67+'I_COSTI GESTIONE'!AC38+INVESTIMENTI!AE56+M_LEASING!AC28+M_LEASING!AC88+M_LEASING!AC151+M_ACQUISTI!AC310</f>
        <v>36761.818498064153</v>
      </c>
      <c r="AC7" s="26">
        <f>+M_ACQUISTI!AD67+'I_COSTI GESTIONE'!AD38+INVESTIMENTI!AF56+M_LEASING!AD28+M_LEASING!AD88+M_LEASING!AD151+M_ACQUISTI!AD310</f>
        <v>36767.692961131121</v>
      </c>
      <c r="AD7" s="26">
        <f>+M_ACQUISTI!AE67+'I_COSTI GESTIONE'!AE38+INVESTIMENTI!AG56+M_LEASING!AE28+M_LEASING!AE88+M_LEASING!AE151+M_ACQUISTI!AE310</f>
        <v>36773.402668240757</v>
      </c>
      <c r="AE7" s="26">
        <f>+M_ACQUISTI!AF67+'I_COSTI GESTIONE'!AF38+INVESTIMENTI!AH56+M_LEASING!AF28+M_LEASING!AF88+M_LEASING!AF151+M_ACQUISTI!AF310</f>
        <v>36779.283635183623</v>
      </c>
      <c r="AF7" s="26">
        <f>+M_ACQUISTI!AG67+'I_COSTI GESTIONE'!AG38+INVESTIMENTI!AI56+M_LEASING!AG28+M_LEASING!AG88+M_LEASING!AG151+M_ACQUISTI!AG310</f>
        <v>36784.999877827104</v>
      </c>
      <c r="AG7" s="26">
        <f>+M_ACQUISTI!AH67+'I_COSTI GESTIONE'!AH38+INVESTIMENTI!AJ56+M_LEASING!AH28+M_LEASING!AH88+M_LEASING!AH151+M_ACQUISTI!AH310</f>
        <v>36648.402900000001</v>
      </c>
      <c r="AH7" s="26">
        <f>+M_ACQUISTI!AI67+'I_COSTI GESTIONE'!AI38+INVESTIMENTI!AK56+M_LEASING!AI28+M_LEASING!AI88+M_LEASING!AI151+M_ACQUISTI!AI310</f>
        <v>36653.6109</v>
      </c>
      <c r="AI7" s="26">
        <f>+M_ACQUISTI!AJ67+'I_COSTI GESTIONE'!AJ38+INVESTIMENTI!AL56+M_LEASING!AJ28+M_LEASING!AJ88+M_LEASING!AJ151+M_ACQUISTI!AJ310</f>
        <v>36658.650900000001</v>
      </c>
      <c r="AJ7" s="26">
        <f>+M_ACQUISTI!AK67+'I_COSTI GESTIONE'!AK38+INVESTIMENTI!AM56+M_LEASING!AK28+M_LEASING!AK88+M_LEASING!AK151+M_ACQUISTI!AK310</f>
        <v>36663.858899999999</v>
      </c>
      <c r="AK7" s="26">
        <f>+M_ACQUISTI!AL67+'I_COSTI GESTIONE'!AL38+INVESTIMENTI!AN56+M_LEASING!AL28+M_LEASING!AL88+M_LEASING!AL151+M_ACQUISTI!AL310</f>
        <v>36668.8989</v>
      </c>
      <c r="AL7" s="26">
        <f>+M_ACQUISTI!AM67+'I_COSTI GESTIONE'!AM38+INVESTIMENTI!AO56+M_LEASING!AM28+M_LEASING!AM88+M_LEASING!AM151+M_ACQUISTI!AM310</f>
        <v>36674.106899999999</v>
      </c>
    </row>
    <row r="8" spans="1:39" x14ac:dyDescent="0.25">
      <c r="A8" t="s">
        <v>105</v>
      </c>
      <c r="B8" s="19" t="s">
        <v>95</v>
      </c>
    </row>
    <row r="9" spans="1:39" x14ac:dyDescent="0.25">
      <c r="A9" t="s">
        <v>105</v>
      </c>
      <c r="B9" s="19" t="s">
        <v>96</v>
      </c>
    </row>
    <row r="10" spans="1:39" x14ac:dyDescent="0.25">
      <c r="B10" s="19" t="s">
        <v>627</v>
      </c>
      <c r="C10" s="21">
        <f>+'M_VENDITE FARMACI CON RICETTA'!E268</f>
        <v>1477316.3814400006</v>
      </c>
      <c r="D10" s="21">
        <f>+'M_VENDITE FARMACI CON RICETTA'!F268</f>
        <v>-487785.95359999937</v>
      </c>
      <c r="E10" s="21">
        <f>+'M_VENDITE FARMACI CON RICETTA'!G268</f>
        <v>36104.622400000022</v>
      </c>
      <c r="F10" s="21">
        <f>+'M_VENDITE FARMACI CON RICETTA'!H268</f>
        <v>36104.622400000022</v>
      </c>
      <c r="G10" s="21">
        <f>+'M_VENDITE FARMACI CON RICETTA'!I268</f>
        <v>36104.622400000022</v>
      </c>
      <c r="H10" s="21">
        <f>+'M_VENDITE FARMACI CON RICETTA'!J268</f>
        <v>36104.622400000022</v>
      </c>
      <c r="I10" s="21">
        <f>+'M_VENDITE FARMACI CON RICETTA'!K268</f>
        <v>36104.622400000022</v>
      </c>
      <c r="J10" s="21">
        <f>+'M_VENDITE FARMACI CON RICETTA'!L268</f>
        <v>36104.622400000022</v>
      </c>
      <c r="K10" s="21">
        <f>+'M_VENDITE FARMACI CON RICETTA'!M268</f>
        <v>36104.622400000022</v>
      </c>
      <c r="L10" s="21">
        <f>+'M_VENDITE FARMACI CON RICETTA'!N268</f>
        <v>36104.622400000022</v>
      </c>
      <c r="M10" s="21">
        <f>+'M_VENDITE FARMACI CON RICETTA'!O268</f>
        <v>36104.622400000022</v>
      </c>
      <c r="N10" s="21">
        <f>+'M_VENDITE FARMACI CON RICETTA'!P268</f>
        <v>36104.622400000022</v>
      </c>
      <c r="O10" s="21">
        <f>+'M_VENDITE FARMACI CON RICETTA'!Q268</f>
        <v>36104.622400000022</v>
      </c>
      <c r="P10" s="21">
        <f>+'M_VENDITE FARMACI CON RICETTA'!R268</f>
        <v>36104.622400000022</v>
      </c>
      <c r="Q10" s="21">
        <f>+'M_VENDITE FARMACI CON RICETTA'!S268</f>
        <v>36104.622400000022</v>
      </c>
      <c r="R10" s="21">
        <f>+'M_VENDITE FARMACI CON RICETTA'!T268</f>
        <v>36104.622400000022</v>
      </c>
      <c r="S10" s="21">
        <f>+'M_VENDITE FARMACI CON RICETTA'!U268</f>
        <v>36104.622400000022</v>
      </c>
      <c r="T10" s="21">
        <f>+'M_VENDITE FARMACI CON RICETTA'!V268</f>
        <v>36104.622400000022</v>
      </c>
      <c r="U10" s="21">
        <f>+'M_VENDITE FARMACI CON RICETTA'!W268</f>
        <v>36104.622400000022</v>
      </c>
      <c r="V10" s="21">
        <f>+'M_VENDITE FARMACI CON RICETTA'!X268</f>
        <v>36104.622400000022</v>
      </c>
      <c r="W10" s="21">
        <f>+'M_VENDITE FARMACI CON RICETTA'!Y268</f>
        <v>36104.622400000022</v>
      </c>
      <c r="X10" s="21">
        <f>+'M_VENDITE FARMACI CON RICETTA'!Z268</f>
        <v>36104.622400000022</v>
      </c>
      <c r="Y10" s="21">
        <f>+'M_VENDITE FARMACI CON RICETTA'!AA268</f>
        <v>36104.622400000022</v>
      </c>
      <c r="Z10" s="21">
        <f>+'M_VENDITE FARMACI CON RICETTA'!AB268</f>
        <v>36104.622400000022</v>
      </c>
      <c r="AA10" s="21">
        <f>+'M_VENDITE FARMACI CON RICETTA'!AC268</f>
        <v>36104.622400000022</v>
      </c>
      <c r="AB10" s="21">
        <f>+'M_VENDITE FARMACI CON RICETTA'!AD268</f>
        <v>36104.622400000022</v>
      </c>
      <c r="AC10" s="21">
        <f>+'M_VENDITE FARMACI CON RICETTA'!AE268</f>
        <v>36104.622400000022</v>
      </c>
      <c r="AD10" s="21">
        <f>+'M_VENDITE FARMACI CON RICETTA'!AF268</f>
        <v>36104.622400000022</v>
      </c>
      <c r="AE10" s="21">
        <f>+'M_VENDITE FARMACI CON RICETTA'!AG268</f>
        <v>36104.622400000022</v>
      </c>
      <c r="AF10" s="21">
        <f>+'M_VENDITE FARMACI CON RICETTA'!AH268</f>
        <v>36104.622400000022</v>
      </c>
      <c r="AG10" s="21">
        <f>+'M_VENDITE FARMACI CON RICETTA'!AI268</f>
        <v>36104.622400000022</v>
      </c>
      <c r="AH10" s="21">
        <f>+'M_VENDITE FARMACI CON RICETTA'!AJ268</f>
        <v>36104.622400000022</v>
      </c>
      <c r="AI10" s="21">
        <f>+'M_VENDITE FARMACI CON RICETTA'!AK268</f>
        <v>36104.622400000022</v>
      </c>
      <c r="AJ10" s="21">
        <f>+'M_VENDITE FARMACI CON RICETTA'!AL268</f>
        <v>36104.622400000022</v>
      </c>
      <c r="AK10" s="21">
        <f>+'M_VENDITE FARMACI CON RICETTA'!AM268</f>
        <v>36104.622400000022</v>
      </c>
      <c r="AL10" s="21">
        <f>+'M_VENDITE FARMACI CON RICETTA'!AN268</f>
        <v>-902615.55999999994</v>
      </c>
    </row>
    <row r="11" spans="1:39" x14ac:dyDescent="0.25">
      <c r="A11" t="s">
        <v>105</v>
      </c>
      <c r="B11" s="19" t="s">
        <v>97</v>
      </c>
      <c r="C11" s="21">
        <f>+'M_VENDITE PRODOTTI SOP'!D232+'M_VENDITE FARMACI CON RICETTA'!E425</f>
        <v>0</v>
      </c>
      <c r="D11" s="21">
        <f>+'M_VENDITE PRODOTTI SOP'!E232+'M_VENDITE FARMACI CON RICETTA'!F425</f>
        <v>0</v>
      </c>
      <c r="E11" s="21">
        <f>+'M_VENDITE PRODOTTI SOP'!F232+'M_VENDITE FARMACI CON RICETTA'!G425</f>
        <v>0</v>
      </c>
      <c r="F11" s="21">
        <f>+'M_VENDITE PRODOTTI SOP'!G232+'M_VENDITE FARMACI CON RICETTA'!H425</f>
        <v>0</v>
      </c>
      <c r="G11" s="21">
        <f>+'M_VENDITE PRODOTTI SOP'!H232+'M_VENDITE FARMACI CON RICETTA'!I425</f>
        <v>0</v>
      </c>
      <c r="H11" s="21">
        <f>+'M_VENDITE PRODOTTI SOP'!I232+'M_VENDITE FARMACI CON RICETTA'!J425</f>
        <v>0</v>
      </c>
      <c r="I11" s="21">
        <f>+'M_VENDITE PRODOTTI SOP'!J232+'M_VENDITE FARMACI CON RICETTA'!K425</f>
        <v>0</v>
      </c>
      <c r="J11" s="21">
        <f>+'M_VENDITE PRODOTTI SOP'!K232+'M_VENDITE FARMACI CON RICETTA'!L425</f>
        <v>0</v>
      </c>
      <c r="K11" s="21">
        <f>+'M_VENDITE PRODOTTI SOP'!L232+'M_VENDITE FARMACI CON RICETTA'!M425</f>
        <v>0</v>
      </c>
      <c r="L11" s="21">
        <f>+'M_VENDITE PRODOTTI SOP'!M232+'M_VENDITE FARMACI CON RICETTA'!N425</f>
        <v>0</v>
      </c>
      <c r="M11" s="21">
        <f>+'M_VENDITE PRODOTTI SOP'!N232+'M_VENDITE FARMACI CON RICETTA'!O425</f>
        <v>0</v>
      </c>
      <c r="N11" s="21">
        <f>+'M_VENDITE PRODOTTI SOP'!O232+'M_VENDITE FARMACI CON RICETTA'!P425</f>
        <v>0</v>
      </c>
      <c r="O11" s="21">
        <f>+'M_VENDITE PRODOTTI SOP'!P232+'M_VENDITE FARMACI CON RICETTA'!Q425</f>
        <v>0</v>
      </c>
      <c r="P11" s="21">
        <f>+'M_VENDITE PRODOTTI SOP'!Q232+'M_VENDITE FARMACI CON RICETTA'!R425</f>
        <v>0</v>
      </c>
      <c r="Q11" s="21">
        <f>+'M_VENDITE PRODOTTI SOP'!R232+'M_VENDITE FARMACI CON RICETTA'!S425</f>
        <v>0</v>
      </c>
      <c r="R11" s="21">
        <f>+'M_VENDITE PRODOTTI SOP'!S232+'M_VENDITE FARMACI CON RICETTA'!T425</f>
        <v>0</v>
      </c>
      <c r="S11" s="21">
        <f>+'M_VENDITE PRODOTTI SOP'!T232+'M_VENDITE FARMACI CON RICETTA'!U425</f>
        <v>0</v>
      </c>
      <c r="T11" s="21">
        <f>+'M_VENDITE PRODOTTI SOP'!U232+'M_VENDITE FARMACI CON RICETTA'!V425</f>
        <v>0</v>
      </c>
      <c r="U11" s="21">
        <f>+'M_VENDITE PRODOTTI SOP'!V232+'M_VENDITE FARMACI CON RICETTA'!W425</f>
        <v>0</v>
      </c>
      <c r="V11" s="21">
        <f>+'M_VENDITE PRODOTTI SOP'!W232+'M_VENDITE FARMACI CON RICETTA'!X425</f>
        <v>0</v>
      </c>
      <c r="W11" s="21">
        <f>+'M_VENDITE PRODOTTI SOP'!X232+'M_VENDITE FARMACI CON RICETTA'!Y425</f>
        <v>0</v>
      </c>
      <c r="X11" s="21">
        <f>+'M_VENDITE PRODOTTI SOP'!Y232+'M_VENDITE FARMACI CON RICETTA'!Z425</f>
        <v>0</v>
      </c>
      <c r="Y11" s="21">
        <f>+'M_VENDITE PRODOTTI SOP'!Z232+'M_VENDITE FARMACI CON RICETTA'!AA425</f>
        <v>0</v>
      </c>
      <c r="Z11" s="21">
        <f>+'M_VENDITE PRODOTTI SOP'!AA232+'M_VENDITE FARMACI CON RICETTA'!AB425</f>
        <v>0</v>
      </c>
      <c r="AA11" s="21">
        <f>+'M_VENDITE PRODOTTI SOP'!AB232+'M_VENDITE FARMACI CON RICETTA'!AC425</f>
        <v>0</v>
      </c>
      <c r="AB11" s="21">
        <f>+'M_VENDITE PRODOTTI SOP'!AC232+'M_VENDITE FARMACI CON RICETTA'!AD425</f>
        <v>0</v>
      </c>
      <c r="AC11" s="21">
        <f>+'M_VENDITE PRODOTTI SOP'!AD232+'M_VENDITE FARMACI CON RICETTA'!AE425</f>
        <v>0</v>
      </c>
      <c r="AD11" s="21">
        <f>+'M_VENDITE PRODOTTI SOP'!AE232+'M_VENDITE FARMACI CON RICETTA'!AF425</f>
        <v>0</v>
      </c>
      <c r="AE11" s="21">
        <f>+'M_VENDITE PRODOTTI SOP'!AF232+'M_VENDITE FARMACI CON RICETTA'!AG425</f>
        <v>0</v>
      </c>
      <c r="AF11" s="21">
        <f>+'M_VENDITE PRODOTTI SOP'!AG232+'M_VENDITE FARMACI CON RICETTA'!AH425</f>
        <v>0</v>
      </c>
      <c r="AG11" s="21">
        <f>+'M_VENDITE PRODOTTI SOP'!AH232+'M_VENDITE FARMACI CON RICETTA'!AI425</f>
        <v>0</v>
      </c>
      <c r="AH11" s="21">
        <f>+'M_VENDITE PRODOTTI SOP'!AI232+'M_VENDITE FARMACI CON RICETTA'!AJ425</f>
        <v>0</v>
      </c>
      <c r="AI11" s="21">
        <f>+'M_VENDITE PRODOTTI SOP'!AJ232+'M_VENDITE FARMACI CON RICETTA'!AK425</f>
        <v>0</v>
      </c>
      <c r="AJ11" s="21">
        <f>+'M_VENDITE PRODOTTI SOP'!AK232+'M_VENDITE FARMACI CON RICETTA'!AL425</f>
        <v>0</v>
      </c>
      <c r="AK11" s="21">
        <f>+'M_VENDITE PRODOTTI SOP'!AL232+'M_VENDITE FARMACI CON RICETTA'!AM425</f>
        <v>0</v>
      </c>
      <c r="AL11" s="21">
        <f>+'M_VENDITE PRODOTTI SOP'!AM232+'M_VENDITE FARMACI CON RICETTA'!AN425</f>
        <v>0</v>
      </c>
    </row>
    <row r="12" spans="1:39" x14ac:dyDescent="0.25">
      <c r="A12" t="s">
        <v>105</v>
      </c>
      <c r="B12" s="19" t="s">
        <v>98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9" x14ac:dyDescent="0.25">
      <c r="A13" t="s">
        <v>105</v>
      </c>
      <c r="B13" s="19" t="s">
        <v>99</v>
      </c>
      <c r="C13" s="56">
        <f ca="1">+SUMIF(INVESTIMENTI!$D$4:$AN$18,INVESTIMENTI!$A1,INVESTIMENTI!E$4:E$18)</f>
        <v>0</v>
      </c>
      <c r="D13" s="56">
        <f ca="1">+SUMIF(INVESTIMENTI!$D$4:$AN$18,INVESTIMENTI!$A1,INVESTIMENTI!F$4:F$18)</f>
        <v>0</v>
      </c>
      <c r="E13" s="56">
        <f ca="1">+SUMIF(INVESTIMENTI!$D$4:$AN$18,INVESTIMENTI!$A1,INVESTIMENTI!G$4:G$18)</f>
        <v>0</v>
      </c>
      <c r="F13" s="56">
        <f ca="1">+SUMIF(INVESTIMENTI!$D$4:$AN$18,INVESTIMENTI!$A1,INVESTIMENTI!H$4:H$18)</f>
        <v>0</v>
      </c>
      <c r="G13" s="56">
        <f ca="1">+SUMIF(INVESTIMENTI!$D$4:$AN$18,INVESTIMENTI!$A1,INVESTIMENTI!I$4:I$18)</f>
        <v>0</v>
      </c>
      <c r="H13" s="56">
        <f ca="1">+SUMIF(INVESTIMENTI!$D$4:$AN$18,INVESTIMENTI!$A1,INVESTIMENTI!J$4:J$18)</f>
        <v>0</v>
      </c>
      <c r="I13" s="56">
        <f ca="1">+SUMIF(INVESTIMENTI!$D$4:$AN$18,INVESTIMENTI!$A1,INVESTIMENTI!K$4:K$18)</f>
        <v>0</v>
      </c>
      <c r="J13" s="56">
        <f ca="1">+SUMIF(INVESTIMENTI!$D$4:$AN$18,INVESTIMENTI!$A1,INVESTIMENTI!L$4:L$18)</f>
        <v>0</v>
      </c>
      <c r="K13" s="56">
        <f ca="1">+SUMIF(INVESTIMENTI!$D$4:$AN$18,INVESTIMENTI!$A1,INVESTIMENTI!M$4:M$18)</f>
        <v>0</v>
      </c>
      <c r="L13" s="56">
        <f ca="1">+SUMIF(INVESTIMENTI!$D$4:$AN$18,INVESTIMENTI!$A1,INVESTIMENTI!N$4:N$18)</f>
        <v>0</v>
      </c>
      <c r="M13" s="56">
        <f ca="1">+SUMIF(INVESTIMENTI!$D$4:$AN$18,INVESTIMENTI!$A1,INVESTIMENTI!O$4:O$18)</f>
        <v>0</v>
      </c>
      <c r="N13" s="56">
        <f ca="1">+SUMIF(INVESTIMENTI!$D$4:$AN$18,INVESTIMENTI!$A1,INVESTIMENTI!P$4:P$18)</f>
        <v>0</v>
      </c>
      <c r="O13" s="56">
        <f ca="1">+SUMIF(INVESTIMENTI!$D$4:$AN$18,INVESTIMENTI!$A1,INVESTIMENTI!Q$4:Q$18)</f>
        <v>0</v>
      </c>
      <c r="P13" s="56">
        <f ca="1">+SUMIF(INVESTIMENTI!$D$4:$AN$18,INVESTIMENTI!$A1,INVESTIMENTI!R$4:R$18)</f>
        <v>0</v>
      </c>
      <c r="Q13" s="56">
        <f ca="1">+SUMIF(INVESTIMENTI!$D$4:$AN$18,INVESTIMENTI!$A1,INVESTIMENTI!S$4:S$18)</f>
        <v>0</v>
      </c>
      <c r="R13" s="56">
        <f ca="1">+SUMIF(INVESTIMENTI!$D$4:$AN$18,INVESTIMENTI!$A1,INVESTIMENTI!T$4:T$18)</f>
        <v>0</v>
      </c>
      <c r="S13" s="56">
        <f ca="1">+SUMIF(INVESTIMENTI!$D$4:$AN$18,INVESTIMENTI!$A1,INVESTIMENTI!U$4:U$18)</f>
        <v>0</v>
      </c>
      <c r="T13" s="56">
        <f ca="1">+SUMIF(INVESTIMENTI!$D$4:$AN$18,INVESTIMENTI!$A1,INVESTIMENTI!V$4:V$18)</f>
        <v>0</v>
      </c>
      <c r="U13" s="56">
        <f ca="1">+SUMIF(INVESTIMENTI!$D$4:$AN$18,INVESTIMENTI!$A1,INVESTIMENTI!W$4:W$18)</f>
        <v>0</v>
      </c>
      <c r="V13" s="56">
        <f ca="1">+SUMIF(INVESTIMENTI!$D$4:$AN$18,INVESTIMENTI!$A1,INVESTIMENTI!X$4:X$18)</f>
        <v>0</v>
      </c>
      <c r="W13" s="56">
        <f ca="1">+SUMIF(INVESTIMENTI!$D$4:$AN$18,INVESTIMENTI!$A1,INVESTIMENTI!Y$4:Y$18)</f>
        <v>0</v>
      </c>
      <c r="X13" s="56">
        <f ca="1">+SUMIF(INVESTIMENTI!$D$4:$AN$18,INVESTIMENTI!$A1,INVESTIMENTI!Z$4:Z$18)</f>
        <v>0</v>
      </c>
      <c r="Y13" s="56">
        <f ca="1">+SUMIF(INVESTIMENTI!$D$4:$AN$18,INVESTIMENTI!$A1,INVESTIMENTI!AA$4:AA$18)</f>
        <v>0</v>
      </c>
      <c r="Z13" s="56">
        <f ca="1">+SUMIF(INVESTIMENTI!$D$4:$AN$18,INVESTIMENTI!$A1,INVESTIMENTI!AB$4:AB$18)</f>
        <v>0</v>
      </c>
      <c r="AA13" s="56">
        <f ca="1">+SUMIF(INVESTIMENTI!$D$4:$AN$18,INVESTIMENTI!$A1,INVESTIMENTI!AC$4:AC$18)</f>
        <v>0</v>
      </c>
      <c r="AB13" s="56">
        <f ca="1">+SUMIF(INVESTIMENTI!$D$4:$AN$18,INVESTIMENTI!$A1,INVESTIMENTI!AD$4:AD$18)</f>
        <v>0</v>
      </c>
      <c r="AC13" s="56">
        <f ca="1">+SUMIF(INVESTIMENTI!$D$4:$AN$18,INVESTIMENTI!$A1,INVESTIMENTI!AE$4:AE$18)</f>
        <v>0</v>
      </c>
      <c r="AD13" s="56">
        <f ca="1">+SUMIF(INVESTIMENTI!$D$4:$AN$18,INVESTIMENTI!$A1,INVESTIMENTI!AF$4:AF$18)</f>
        <v>0</v>
      </c>
      <c r="AE13" s="56">
        <f ca="1">+SUMIF(INVESTIMENTI!$D$4:$AN$18,INVESTIMENTI!$A1,INVESTIMENTI!AG$4:AG$18)</f>
        <v>0</v>
      </c>
      <c r="AF13" s="56">
        <f ca="1">+SUMIF(INVESTIMENTI!$D$4:$AN$18,INVESTIMENTI!$A1,INVESTIMENTI!AH$4:AH$18)</f>
        <v>0</v>
      </c>
      <c r="AG13" s="56">
        <f ca="1">+SUMIF(INVESTIMENTI!$D$4:$AN$18,INVESTIMENTI!$A1,INVESTIMENTI!AI$4:AI$18)</f>
        <v>0</v>
      </c>
      <c r="AH13" s="56">
        <f ca="1">+SUMIF(INVESTIMENTI!$D$4:$AN$18,INVESTIMENTI!$A1,INVESTIMENTI!AJ$4:AJ$18)</f>
        <v>0</v>
      </c>
      <c r="AI13" s="56">
        <f ca="1">+SUMIF(INVESTIMENTI!$D$4:$AN$18,INVESTIMENTI!$A1,INVESTIMENTI!AK$4:AK$18)</f>
        <v>0</v>
      </c>
      <c r="AJ13" s="56">
        <f ca="1">+SUMIF(INVESTIMENTI!$D$4:$AN$18,INVESTIMENTI!$A1,INVESTIMENTI!AL$4:AL$18)</f>
        <v>0</v>
      </c>
      <c r="AK13" s="56">
        <f ca="1">+SUMIF(INVESTIMENTI!$D$4:$AN$18,INVESTIMENTI!$A1,INVESTIMENTI!AM$4:AM$18)</f>
        <v>0</v>
      </c>
      <c r="AL13" s="56">
        <f ca="1">+SUMIF(INVESTIMENTI!$D$4:$AN$18,INVESTIMENTI!$A1,INVESTIMENTI!AN$4:AN$18)</f>
        <v>0</v>
      </c>
    </row>
    <row r="14" spans="1:39" x14ac:dyDescent="0.25">
      <c r="A14" t="s">
        <v>105</v>
      </c>
      <c r="B14" s="19" t="s">
        <v>101</v>
      </c>
      <c r="C14" s="56">
        <f ca="1">+SUMIF(INVESTIMENTI!$D$4:$AN$18,INVESTIMENTI!$A2,INVESTIMENTI!E$4:E$18)</f>
        <v>0</v>
      </c>
      <c r="D14" s="56">
        <f ca="1">+SUMIF(INVESTIMENTI!$D$4:$AN$18,INVESTIMENTI!$A2,INVESTIMENTI!F$4:F$18)</f>
        <v>0</v>
      </c>
      <c r="E14" s="56">
        <f ca="1">+SUMIF(INVESTIMENTI!$D$4:$AN$18,INVESTIMENTI!$A2,INVESTIMENTI!G$4:G$18)</f>
        <v>0</v>
      </c>
      <c r="F14" s="56">
        <f ca="1">+SUMIF(INVESTIMENTI!$D$4:$AN$18,INVESTIMENTI!$A2,INVESTIMENTI!H$4:H$18)</f>
        <v>0</v>
      </c>
      <c r="G14" s="56">
        <f ca="1">+SUMIF(INVESTIMENTI!$D$4:$AN$18,INVESTIMENTI!$A2,INVESTIMENTI!I$4:I$18)</f>
        <v>0</v>
      </c>
      <c r="H14" s="56">
        <f ca="1">+SUMIF(INVESTIMENTI!$D$4:$AN$18,INVESTIMENTI!$A2,INVESTIMENTI!J$4:J$18)</f>
        <v>0</v>
      </c>
      <c r="I14" s="56">
        <f ca="1">+SUMIF(INVESTIMENTI!$D$4:$AN$18,INVESTIMENTI!$A2,INVESTIMENTI!K$4:K$18)</f>
        <v>0</v>
      </c>
      <c r="J14" s="56">
        <f ca="1">+SUMIF(INVESTIMENTI!$D$4:$AN$18,INVESTIMENTI!$A2,INVESTIMENTI!L$4:L$18)</f>
        <v>0</v>
      </c>
      <c r="K14" s="56">
        <f ca="1">+SUMIF(INVESTIMENTI!$D$4:$AN$18,INVESTIMENTI!$A2,INVESTIMENTI!M$4:M$18)</f>
        <v>0</v>
      </c>
      <c r="L14" s="56">
        <f ca="1">+SUMIF(INVESTIMENTI!$D$4:$AN$18,INVESTIMENTI!$A2,INVESTIMENTI!N$4:N$18)</f>
        <v>0</v>
      </c>
      <c r="M14" s="56">
        <f ca="1">+SUMIF(INVESTIMENTI!$D$4:$AN$18,INVESTIMENTI!$A2,INVESTIMENTI!O$4:O$18)</f>
        <v>0</v>
      </c>
      <c r="N14" s="56">
        <f ca="1">+SUMIF(INVESTIMENTI!$D$4:$AN$18,INVESTIMENTI!$A2,INVESTIMENTI!P$4:P$18)</f>
        <v>0</v>
      </c>
      <c r="O14" s="56">
        <f ca="1">+SUMIF(INVESTIMENTI!$D$4:$AN$18,INVESTIMENTI!$A2,INVESTIMENTI!Q$4:Q$18)</f>
        <v>0</v>
      </c>
      <c r="P14" s="56">
        <f ca="1">+SUMIF(INVESTIMENTI!$D$4:$AN$18,INVESTIMENTI!$A2,INVESTIMENTI!R$4:R$18)</f>
        <v>0</v>
      </c>
      <c r="Q14" s="56">
        <f ca="1">+SUMIF(INVESTIMENTI!$D$4:$AN$18,INVESTIMENTI!$A2,INVESTIMENTI!S$4:S$18)</f>
        <v>0</v>
      </c>
      <c r="R14" s="56">
        <f ca="1">+SUMIF(INVESTIMENTI!$D$4:$AN$18,INVESTIMENTI!$A2,INVESTIMENTI!T$4:T$18)</f>
        <v>0</v>
      </c>
      <c r="S14" s="56">
        <f ca="1">+SUMIF(INVESTIMENTI!$D$4:$AN$18,INVESTIMENTI!$A2,INVESTIMENTI!U$4:U$18)</f>
        <v>0</v>
      </c>
      <c r="T14" s="56">
        <f ca="1">+SUMIF(INVESTIMENTI!$D$4:$AN$18,INVESTIMENTI!$A2,INVESTIMENTI!V$4:V$18)</f>
        <v>0</v>
      </c>
      <c r="U14" s="56">
        <f ca="1">+SUMIF(INVESTIMENTI!$D$4:$AN$18,INVESTIMENTI!$A2,INVESTIMENTI!W$4:W$18)</f>
        <v>0</v>
      </c>
      <c r="V14" s="56">
        <f ca="1">+SUMIF(INVESTIMENTI!$D$4:$AN$18,INVESTIMENTI!$A2,INVESTIMENTI!X$4:X$18)</f>
        <v>0</v>
      </c>
      <c r="W14" s="56">
        <f ca="1">+SUMIF(INVESTIMENTI!$D$4:$AN$18,INVESTIMENTI!$A2,INVESTIMENTI!Y$4:Y$18)</f>
        <v>0</v>
      </c>
      <c r="X14" s="56">
        <f ca="1">+SUMIF(INVESTIMENTI!$D$4:$AN$18,INVESTIMENTI!$A2,INVESTIMENTI!Z$4:Z$18)</f>
        <v>0</v>
      </c>
      <c r="Y14" s="56">
        <f ca="1">+SUMIF(INVESTIMENTI!$D$4:$AN$18,INVESTIMENTI!$A2,INVESTIMENTI!AA$4:AA$18)</f>
        <v>0</v>
      </c>
      <c r="Z14" s="56">
        <f ca="1">+SUMIF(INVESTIMENTI!$D$4:$AN$18,INVESTIMENTI!$A2,INVESTIMENTI!AB$4:AB$18)</f>
        <v>0</v>
      </c>
      <c r="AA14" s="56">
        <f ca="1">+SUMIF(INVESTIMENTI!$D$4:$AN$18,INVESTIMENTI!$A2,INVESTIMENTI!AC$4:AC$18)</f>
        <v>0</v>
      </c>
      <c r="AB14" s="56">
        <f ca="1">+SUMIF(INVESTIMENTI!$D$4:$AN$18,INVESTIMENTI!$A2,INVESTIMENTI!AD$4:AD$18)</f>
        <v>0</v>
      </c>
      <c r="AC14" s="56">
        <f ca="1">+SUMIF(INVESTIMENTI!$D$4:$AN$18,INVESTIMENTI!$A2,INVESTIMENTI!AE$4:AE$18)</f>
        <v>0</v>
      </c>
      <c r="AD14" s="56">
        <f ca="1">+SUMIF(INVESTIMENTI!$D$4:$AN$18,INVESTIMENTI!$A2,INVESTIMENTI!AF$4:AF$18)</f>
        <v>0</v>
      </c>
      <c r="AE14" s="56">
        <f ca="1">+SUMIF(INVESTIMENTI!$D$4:$AN$18,INVESTIMENTI!$A2,INVESTIMENTI!AG$4:AG$18)</f>
        <v>0</v>
      </c>
      <c r="AF14" s="56">
        <f ca="1">+SUMIF(INVESTIMENTI!$D$4:$AN$18,INVESTIMENTI!$A2,INVESTIMENTI!AH$4:AH$18)</f>
        <v>0</v>
      </c>
      <c r="AG14" s="56">
        <f ca="1">+SUMIF(INVESTIMENTI!$D$4:$AN$18,INVESTIMENTI!$A2,INVESTIMENTI!AI$4:AI$18)</f>
        <v>0</v>
      </c>
      <c r="AH14" s="56">
        <f ca="1">+SUMIF(INVESTIMENTI!$D$4:$AN$18,INVESTIMENTI!$A2,INVESTIMENTI!AJ$4:AJ$18)</f>
        <v>0</v>
      </c>
      <c r="AI14" s="56">
        <f ca="1">+SUMIF(INVESTIMENTI!$D$4:$AN$18,INVESTIMENTI!$A2,INVESTIMENTI!AK$4:AK$18)</f>
        <v>0</v>
      </c>
      <c r="AJ14" s="56">
        <f ca="1">+SUMIF(INVESTIMENTI!$D$4:$AN$18,INVESTIMENTI!$A2,INVESTIMENTI!AL$4:AL$18)</f>
        <v>0</v>
      </c>
      <c r="AK14" s="56">
        <f ca="1">+SUMIF(INVESTIMENTI!$D$4:$AN$18,INVESTIMENTI!$A2,INVESTIMENTI!AM$4:AM$18)</f>
        <v>0</v>
      </c>
      <c r="AL14" s="56">
        <f ca="1">+SUMIF(INVESTIMENTI!$D$4:$AN$18,INVESTIMENTI!$A2,INVESTIMENTI!AN$4:AN$18)</f>
        <v>0</v>
      </c>
    </row>
    <row r="15" spans="1:39" x14ac:dyDescent="0.25">
      <c r="A15" t="s">
        <v>105</v>
      </c>
      <c r="B15" s="19" t="s">
        <v>102</v>
      </c>
      <c r="C15" s="56">
        <f ca="1">+SUMIF(INVESTIMENTI!$D$4:$AN$18,INVESTIMENTI!$A3,INVESTIMENTI!E$4:E$18)</f>
        <v>0</v>
      </c>
      <c r="D15" s="56">
        <f ca="1">+SUMIF(INVESTIMENTI!$D$4:$AN$18,INVESTIMENTI!$A3,INVESTIMENTI!F$4:F$18)</f>
        <v>0</v>
      </c>
      <c r="E15" s="56">
        <f ca="1">+SUMIF(INVESTIMENTI!$D$4:$AN$18,INVESTIMENTI!$A3,INVESTIMENTI!G$4:G$18)</f>
        <v>0</v>
      </c>
      <c r="F15" s="56">
        <f ca="1">+SUMIF(INVESTIMENTI!$D$4:$AN$18,INVESTIMENTI!$A3,INVESTIMENTI!H$4:H$18)</f>
        <v>0</v>
      </c>
      <c r="G15" s="56">
        <f ca="1">+SUMIF(INVESTIMENTI!$D$4:$AN$18,INVESTIMENTI!$A3,INVESTIMENTI!I$4:I$18)</f>
        <v>0</v>
      </c>
      <c r="H15" s="56">
        <f ca="1">+SUMIF(INVESTIMENTI!$D$4:$AN$18,INVESTIMENTI!$A3,INVESTIMENTI!J$4:J$18)</f>
        <v>0</v>
      </c>
      <c r="I15" s="56">
        <f ca="1">+SUMIF(INVESTIMENTI!$D$4:$AN$18,INVESTIMENTI!$A3,INVESTIMENTI!K$4:K$18)</f>
        <v>0</v>
      </c>
      <c r="J15" s="56">
        <f ca="1">+SUMIF(INVESTIMENTI!$D$4:$AN$18,INVESTIMENTI!$A3,INVESTIMENTI!L$4:L$18)</f>
        <v>0</v>
      </c>
      <c r="K15" s="56">
        <f ca="1">+SUMIF(INVESTIMENTI!$D$4:$AN$18,INVESTIMENTI!$A3,INVESTIMENTI!M$4:M$18)</f>
        <v>0</v>
      </c>
      <c r="L15" s="56">
        <f ca="1">+SUMIF(INVESTIMENTI!$D$4:$AN$18,INVESTIMENTI!$A3,INVESTIMENTI!N$4:N$18)</f>
        <v>0</v>
      </c>
      <c r="M15" s="56">
        <f ca="1">+SUMIF(INVESTIMENTI!$D$4:$AN$18,INVESTIMENTI!$A3,INVESTIMENTI!O$4:O$18)</f>
        <v>0</v>
      </c>
      <c r="N15" s="56">
        <f ca="1">+SUMIF(INVESTIMENTI!$D$4:$AN$18,INVESTIMENTI!$A3,INVESTIMENTI!P$4:P$18)</f>
        <v>0</v>
      </c>
      <c r="O15" s="56">
        <f ca="1">+SUMIF(INVESTIMENTI!$D$4:$AN$18,INVESTIMENTI!$A3,INVESTIMENTI!Q$4:Q$18)</f>
        <v>0</v>
      </c>
      <c r="P15" s="56">
        <f ca="1">+SUMIF(INVESTIMENTI!$D$4:$AN$18,INVESTIMENTI!$A3,INVESTIMENTI!R$4:R$18)</f>
        <v>0</v>
      </c>
      <c r="Q15" s="56">
        <f ca="1">+SUMIF(INVESTIMENTI!$D$4:$AN$18,INVESTIMENTI!$A3,INVESTIMENTI!S$4:S$18)</f>
        <v>0</v>
      </c>
      <c r="R15" s="56">
        <f ca="1">+SUMIF(INVESTIMENTI!$D$4:$AN$18,INVESTIMENTI!$A3,INVESTIMENTI!T$4:T$18)</f>
        <v>0</v>
      </c>
      <c r="S15" s="56">
        <f ca="1">+SUMIF(INVESTIMENTI!$D$4:$AN$18,INVESTIMENTI!$A3,INVESTIMENTI!U$4:U$18)</f>
        <v>0</v>
      </c>
      <c r="T15" s="56">
        <f ca="1">+SUMIF(INVESTIMENTI!$D$4:$AN$18,INVESTIMENTI!$A3,INVESTIMENTI!V$4:V$18)</f>
        <v>0</v>
      </c>
      <c r="U15" s="56">
        <f ca="1">+SUMIF(INVESTIMENTI!$D$4:$AN$18,INVESTIMENTI!$A3,INVESTIMENTI!W$4:W$18)</f>
        <v>0</v>
      </c>
      <c r="V15" s="56">
        <f ca="1">+SUMIF(INVESTIMENTI!$D$4:$AN$18,INVESTIMENTI!$A3,INVESTIMENTI!X$4:X$18)</f>
        <v>0</v>
      </c>
      <c r="W15" s="56">
        <f ca="1">+SUMIF(INVESTIMENTI!$D$4:$AN$18,INVESTIMENTI!$A3,INVESTIMENTI!Y$4:Y$18)</f>
        <v>0</v>
      </c>
      <c r="X15" s="56">
        <f ca="1">+SUMIF(INVESTIMENTI!$D$4:$AN$18,INVESTIMENTI!$A3,INVESTIMENTI!Z$4:Z$18)</f>
        <v>0</v>
      </c>
      <c r="Y15" s="56">
        <f ca="1">+SUMIF(INVESTIMENTI!$D$4:$AN$18,INVESTIMENTI!$A3,INVESTIMENTI!AA$4:AA$18)</f>
        <v>0</v>
      </c>
      <c r="Z15" s="56">
        <f ca="1">+SUMIF(INVESTIMENTI!$D$4:$AN$18,INVESTIMENTI!$A3,INVESTIMENTI!AB$4:AB$18)</f>
        <v>0</v>
      </c>
      <c r="AA15" s="56">
        <f ca="1">+SUMIF(INVESTIMENTI!$D$4:$AN$18,INVESTIMENTI!$A3,INVESTIMENTI!AC$4:AC$18)</f>
        <v>0</v>
      </c>
      <c r="AB15" s="56">
        <f ca="1">+SUMIF(INVESTIMENTI!$D$4:$AN$18,INVESTIMENTI!$A3,INVESTIMENTI!AD$4:AD$18)</f>
        <v>0</v>
      </c>
      <c r="AC15" s="56">
        <f ca="1">+SUMIF(INVESTIMENTI!$D$4:$AN$18,INVESTIMENTI!$A3,INVESTIMENTI!AE$4:AE$18)</f>
        <v>0</v>
      </c>
      <c r="AD15" s="56">
        <f ca="1">+SUMIF(INVESTIMENTI!$D$4:$AN$18,INVESTIMENTI!$A3,INVESTIMENTI!AF$4:AF$18)</f>
        <v>0</v>
      </c>
      <c r="AE15" s="56">
        <f ca="1">+SUMIF(INVESTIMENTI!$D$4:$AN$18,INVESTIMENTI!$A3,INVESTIMENTI!AG$4:AG$18)</f>
        <v>0</v>
      </c>
      <c r="AF15" s="56">
        <f ca="1">+SUMIF(INVESTIMENTI!$D$4:$AN$18,INVESTIMENTI!$A3,INVESTIMENTI!AH$4:AH$18)</f>
        <v>0</v>
      </c>
      <c r="AG15" s="56">
        <f ca="1">+SUMIF(INVESTIMENTI!$D$4:$AN$18,INVESTIMENTI!$A3,INVESTIMENTI!AI$4:AI$18)</f>
        <v>0</v>
      </c>
      <c r="AH15" s="56">
        <f ca="1">+SUMIF(INVESTIMENTI!$D$4:$AN$18,INVESTIMENTI!$A3,INVESTIMENTI!AJ$4:AJ$18)</f>
        <v>0</v>
      </c>
      <c r="AI15" s="56">
        <f ca="1">+SUMIF(INVESTIMENTI!$D$4:$AN$18,INVESTIMENTI!$A3,INVESTIMENTI!AK$4:AK$18)</f>
        <v>0</v>
      </c>
      <c r="AJ15" s="56">
        <f ca="1">+SUMIF(INVESTIMENTI!$D$4:$AN$18,INVESTIMENTI!$A3,INVESTIMENTI!AL$4:AL$18)</f>
        <v>0</v>
      </c>
      <c r="AK15" s="56">
        <f ca="1">+SUMIF(INVESTIMENTI!$D$4:$AN$18,INVESTIMENTI!$A3,INVESTIMENTI!AM$4:AM$18)</f>
        <v>0</v>
      </c>
      <c r="AL15" s="56">
        <f ca="1">+SUMIF(INVESTIMENTI!$D$4:$AN$18,INVESTIMENTI!$A3,INVESTIMENTI!AN$4:AN$18)</f>
        <v>0</v>
      </c>
    </row>
    <row r="16" spans="1:39" x14ac:dyDescent="0.25">
      <c r="A16" t="s">
        <v>105</v>
      </c>
      <c r="B16" s="19" t="s">
        <v>106</v>
      </c>
      <c r="C16" s="56">
        <f ca="1">+SUMIF(INVESTIMENTI!$D$4:$AN$18,INVESTIMENTI!$A4,INVESTIMENTI!E$4:E$18)</f>
        <v>0</v>
      </c>
      <c r="D16" s="56">
        <f ca="1">+SUMIF(INVESTIMENTI!$D$4:$AN$18,INVESTIMENTI!$A4,INVESTIMENTI!F$4:F$18)</f>
        <v>0</v>
      </c>
      <c r="E16" s="56">
        <f ca="1">+SUMIF(INVESTIMENTI!$D$4:$AN$18,INVESTIMENTI!$A4,INVESTIMENTI!G$4:G$18)</f>
        <v>0</v>
      </c>
      <c r="F16" s="56">
        <f ca="1">+SUMIF(INVESTIMENTI!$D$4:$AN$18,INVESTIMENTI!$A4,INVESTIMENTI!H$4:H$18)</f>
        <v>0</v>
      </c>
      <c r="G16" s="56">
        <f ca="1">+SUMIF(INVESTIMENTI!$D$4:$AN$18,INVESTIMENTI!$A4,INVESTIMENTI!I$4:I$18)</f>
        <v>0</v>
      </c>
      <c r="H16" s="56">
        <f ca="1">+SUMIF(INVESTIMENTI!$D$4:$AN$18,INVESTIMENTI!$A4,INVESTIMENTI!J$4:J$18)</f>
        <v>0</v>
      </c>
      <c r="I16" s="56">
        <f ca="1">+SUMIF(INVESTIMENTI!$D$4:$AN$18,INVESTIMENTI!$A4,INVESTIMENTI!K$4:K$18)</f>
        <v>0</v>
      </c>
      <c r="J16" s="56">
        <f ca="1">+SUMIF(INVESTIMENTI!$D$4:$AN$18,INVESTIMENTI!$A4,INVESTIMENTI!L$4:L$18)</f>
        <v>0</v>
      </c>
      <c r="K16" s="56">
        <f ca="1">+SUMIF(INVESTIMENTI!$D$4:$AN$18,INVESTIMENTI!$A4,INVESTIMENTI!M$4:M$18)</f>
        <v>0</v>
      </c>
      <c r="L16" s="56">
        <f ca="1">+SUMIF(INVESTIMENTI!$D$4:$AN$18,INVESTIMENTI!$A4,INVESTIMENTI!N$4:N$18)</f>
        <v>0</v>
      </c>
      <c r="M16" s="56">
        <f ca="1">+SUMIF(INVESTIMENTI!$D$4:$AN$18,INVESTIMENTI!$A4,INVESTIMENTI!O$4:O$18)</f>
        <v>0</v>
      </c>
      <c r="N16" s="56">
        <f ca="1">+SUMIF(INVESTIMENTI!$D$4:$AN$18,INVESTIMENTI!$A4,INVESTIMENTI!P$4:P$18)</f>
        <v>0</v>
      </c>
      <c r="O16" s="56">
        <f ca="1">+SUMIF(INVESTIMENTI!$D$4:$AN$18,INVESTIMENTI!$A4,INVESTIMENTI!Q$4:Q$18)</f>
        <v>0</v>
      </c>
      <c r="P16" s="56">
        <f ca="1">+SUMIF(INVESTIMENTI!$D$4:$AN$18,INVESTIMENTI!$A4,INVESTIMENTI!R$4:R$18)</f>
        <v>0</v>
      </c>
      <c r="Q16" s="56">
        <f ca="1">+SUMIF(INVESTIMENTI!$D$4:$AN$18,INVESTIMENTI!$A4,INVESTIMENTI!S$4:S$18)</f>
        <v>0</v>
      </c>
      <c r="R16" s="56">
        <f ca="1">+SUMIF(INVESTIMENTI!$D$4:$AN$18,INVESTIMENTI!$A4,INVESTIMENTI!T$4:T$18)</f>
        <v>0</v>
      </c>
      <c r="S16" s="56">
        <f ca="1">+SUMIF(INVESTIMENTI!$D$4:$AN$18,INVESTIMENTI!$A4,INVESTIMENTI!U$4:U$18)</f>
        <v>0</v>
      </c>
      <c r="T16" s="56">
        <f ca="1">+SUMIF(INVESTIMENTI!$D$4:$AN$18,INVESTIMENTI!$A4,INVESTIMENTI!V$4:V$18)</f>
        <v>0</v>
      </c>
      <c r="U16" s="56">
        <f ca="1">+SUMIF(INVESTIMENTI!$D$4:$AN$18,INVESTIMENTI!$A4,INVESTIMENTI!W$4:W$18)</f>
        <v>0</v>
      </c>
      <c r="V16" s="56">
        <f ca="1">+SUMIF(INVESTIMENTI!$D$4:$AN$18,INVESTIMENTI!$A4,INVESTIMENTI!X$4:X$18)</f>
        <v>0</v>
      </c>
      <c r="W16" s="56">
        <f ca="1">+SUMIF(INVESTIMENTI!$D$4:$AN$18,INVESTIMENTI!$A4,INVESTIMENTI!Y$4:Y$18)</f>
        <v>0</v>
      </c>
      <c r="X16" s="56">
        <f ca="1">+SUMIF(INVESTIMENTI!$D$4:$AN$18,INVESTIMENTI!$A4,INVESTIMENTI!Z$4:Z$18)</f>
        <v>0</v>
      </c>
      <c r="Y16" s="56">
        <f ca="1">+SUMIF(INVESTIMENTI!$D$4:$AN$18,INVESTIMENTI!$A4,INVESTIMENTI!AA$4:AA$18)</f>
        <v>0</v>
      </c>
      <c r="Z16" s="56">
        <f ca="1">+SUMIF(INVESTIMENTI!$D$4:$AN$18,INVESTIMENTI!$A4,INVESTIMENTI!AB$4:AB$18)</f>
        <v>0</v>
      </c>
      <c r="AA16" s="56">
        <f ca="1">+SUMIF(INVESTIMENTI!$D$4:$AN$18,INVESTIMENTI!$A4,INVESTIMENTI!AC$4:AC$18)</f>
        <v>0</v>
      </c>
      <c r="AB16" s="56">
        <f ca="1">+SUMIF(INVESTIMENTI!$D$4:$AN$18,INVESTIMENTI!$A4,INVESTIMENTI!AD$4:AD$18)</f>
        <v>0</v>
      </c>
      <c r="AC16" s="56">
        <f ca="1">+SUMIF(INVESTIMENTI!$D$4:$AN$18,INVESTIMENTI!$A4,INVESTIMENTI!AE$4:AE$18)</f>
        <v>0</v>
      </c>
      <c r="AD16" s="56">
        <f ca="1">+SUMIF(INVESTIMENTI!$D$4:$AN$18,INVESTIMENTI!$A4,INVESTIMENTI!AF$4:AF$18)</f>
        <v>0</v>
      </c>
      <c r="AE16" s="56">
        <f ca="1">+SUMIF(INVESTIMENTI!$D$4:$AN$18,INVESTIMENTI!$A4,INVESTIMENTI!AG$4:AG$18)</f>
        <v>0</v>
      </c>
      <c r="AF16" s="56">
        <f ca="1">+SUMIF(INVESTIMENTI!$D$4:$AN$18,INVESTIMENTI!$A4,INVESTIMENTI!AH$4:AH$18)</f>
        <v>0</v>
      </c>
      <c r="AG16" s="56">
        <f ca="1">+SUMIF(INVESTIMENTI!$D$4:$AN$18,INVESTIMENTI!$A4,INVESTIMENTI!AI$4:AI$18)</f>
        <v>0</v>
      </c>
      <c r="AH16" s="56">
        <f ca="1">+SUMIF(INVESTIMENTI!$D$4:$AN$18,INVESTIMENTI!$A4,INVESTIMENTI!AJ$4:AJ$18)</f>
        <v>0</v>
      </c>
      <c r="AI16" s="56">
        <f ca="1">+SUMIF(INVESTIMENTI!$D$4:$AN$18,INVESTIMENTI!$A4,INVESTIMENTI!AK$4:AK$18)</f>
        <v>0</v>
      </c>
      <c r="AJ16" s="56">
        <f ca="1">+SUMIF(INVESTIMENTI!$D$4:$AN$18,INVESTIMENTI!$A4,INVESTIMENTI!AL$4:AL$18)</f>
        <v>0</v>
      </c>
      <c r="AK16" s="56">
        <f ca="1">+SUMIF(INVESTIMENTI!$D$4:$AN$18,INVESTIMENTI!$A4,INVESTIMENTI!AM$4:AM$18)</f>
        <v>0</v>
      </c>
      <c r="AL16" s="56">
        <f ca="1">+SUMIF(INVESTIMENTI!$D$4:$AN$18,INVESTIMENTI!$A4,INVESTIMENTI!AN$4:AN$18)</f>
        <v>0</v>
      </c>
    </row>
    <row r="17" spans="1:38" x14ac:dyDescent="0.25">
      <c r="A17" t="s">
        <v>105</v>
      </c>
      <c r="B17" s="19" t="s">
        <v>107</v>
      </c>
      <c r="C17" s="56">
        <f ca="1">+SUMIF(INVESTIMENTI!$D$4:$AN$18,INVESTIMENTI!$A5,INVESTIMENTI!E$4:E$18)</f>
        <v>0</v>
      </c>
      <c r="D17" s="56">
        <f ca="1">+SUMIF(INVESTIMENTI!$D$4:$AN$18,INVESTIMENTI!$A5,INVESTIMENTI!F$4:F$18)</f>
        <v>0</v>
      </c>
      <c r="E17" s="56">
        <f ca="1">+SUMIF(INVESTIMENTI!$D$4:$AN$18,INVESTIMENTI!$A5,INVESTIMENTI!G$4:G$18)</f>
        <v>0</v>
      </c>
      <c r="F17" s="56">
        <f ca="1">+SUMIF(INVESTIMENTI!$D$4:$AN$18,INVESTIMENTI!$A5,INVESTIMENTI!H$4:H$18)</f>
        <v>0</v>
      </c>
      <c r="G17" s="56">
        <f ca="1">+SUMIF(INVESTIMENTI!$D$4:$AN$18,INVESTIMENTI!$A5,INVESTIMENTI!I$4:I$18)</f>
        <v>0</v>
      </c>
      <c r="H17" s="56">
        <f ca="1">+SUMIF(INVESTIMENTI!$D$4:$AN$18,INVESTIMENTI!$A5,INVESTIMENTI!J$4:J$18)</f>
        <v>0</v>
      </c>
      <c r="I17" s="56">
        <f ca="1">+SUMIF(INVESTIMENTI!$D$4:$AN$18,INVESTIMENTI!$A5,INVESTIMENTI!K$4:K$18)</f>
        <v>0</v>
      </c>
      <c r="J17" s="56">
        <f ca="1">+SUMIF(INVESTIMENTI!$D$4:$AN$18,INVESTIMENTI!$A5,INVESTIMENTI!L$4:L$18)</f>
        <v>0</v>
      </c>
      <c r="K17" s="56">
        <f ca="1">+SUMIF(INVESTIMENTI!$D$4:$AN$18,INVESTIMENTI!$A5,INVESTIMENTI!M$4:M$18)</f>
        <v>0</v>
      </c>
      <c r="L17" s="56">
        <f ca="1">+SUMIF(INVESTIMENTI!$D$4:$AN$18,INVESTIMENTI!$A5,INVESTIMENTI!N$4:N$18)</f>
        <v>0</v>
      </c>
      <c r="M17" s="56">
        <f ca="1">+SUMIF(INVESTIMENTI!$D$4:$AN$18,INVESTIMENTI!$A5,INVESTIMENTI!O$4:O$18)</f>
        <v>0</v>
      </c>
      <c r="N17" s="56">
        <f ca="1">+SUMIF(INVESTIMENTI!$D$4:$AN$18,INVESTIMENTI!$A5,INVESTIMENTI!P$4:P$18)</f>
        <v>0</v>
      </c>
      <c r="O17" s="56">
        <f ca="1">+SUMIF(INVESTIMENTI!$D$4:$AN$18,INVESTIMENTI!$A5,INVESTIMENTI!Q$4:Q$18)</f>
        <v>0</v>
      </c>
      <c r="P17" s="56">
        <f ca="1">+SUMIF(INVESTIMENTI!$D$4:$AN$18,INVESTIMENTI!$A5,INVESTIMENTI!R$4:R$18)</f>
        <v>0</v>
      </c>
      <c r="Q17" s="56">
        <f ca="1">+SUMIF(INVESTIMENTI!$D$4:$AN$18,INVESTIMENTI!$A5,INVESTIMENTI!S$4:S$18)</f>
        <v>0</v>
      </c>
      <c r="R17" s="56">
        <f ca="1">+SUMIF(INVESTIMENTI!$D$4:$AN$18,INVESTIMENTI!$A5,INVESTIMENTI!T$4:T$18)</f>
        <v>0</v>
      </c>
      <c r="S17" s="56">
        <f ca="1">+SUMIF(INVESTIMENTI!$D$4:$AN$18,INVESTIMENTI!$A5,INVESTIMENTI!U$4:U$18)</f>
        <v>0</v>
      </c>
      <c r="T17" s="56">
        <f ca="1">+SUMIF(INVESTIMENTI!$D$4:$AN$18,INVESTIMENTI!$A5,INVESTIMENTI!V$4:V$18)</f>
        <v>0</v>
      </c>
      <c r="U17" s="56">
        <f ca="1">+SUMIF(INVESTIMENTI!$D$4:$AN$18,INVESTIMENTI!$A5,INVESTIMENTI!W$4:W$18)</f>
        <v>0</v>
      </c>
      <c r="V17" s="56">
        <f ca="1">+SUMIF(INVESTIMENTI!$D$4:$AN$18,INVESTIMENTI!$A5,INVESTIMENTI!X$4:X$18)</f>
        <v>0</v>
      </c>
      <c r="W17" s="56">
        <f ca="1">+SUMIF(INVESTIMENTI!$D$4:$AN$18,INVESTIMENTI!$A5,INVESTIMENTI!Y$4:Y$18)</f>
        <v>0</v>
      </c>
      <c r="X17" s="56">
        <f ca="1">+SUMIF(INVESTIMENTI!$D$4:$AN$18,INVESTIMENTI!$A5,INVESTIMENTI!Z$4:Z$18)</f>
        <v>0</v>
      </c>
      <c r="Y17" s="56">
        <f ca="1">+SUMIF(INVESTIMENTI!$D$4:$AN$18,INVESTIMENTI!$A5,INVESTIMENTI!AA$4:AA$18)</f>
        <v>0</v>
      </c>
      <c r="Z17" s="56">
        <f ca="1">+SUMIF(INVESTIMENTI!$D$4:$AN$18,INVESTIMENTI!$A5,INVESTIMENTI!AB$4:AB$18)</f>
        <v>0</v>
      </c>
      <c r="AA17" s="56">
        <f ca="1">+SUMIF(INVESTIMENTI!$D$4:$AN$18,INVESTIMENTI!$A5,INVESTIMENTI!AC$4:AC$18)</f>
        <v>0</v>
      </c>
      <c r="AB17" s="56">
        <f ca="1">+SUMIF(INVESTIMENTI!$D$4:$AN$18,INVESTIMENTI!$A5,INVESTIMENTI!AD$4:AD$18)</f>
        <v>0</v>
      </c>
      <c r="AC17" s="56">
        <f ca="1">+SUMIF(INVESTIMENTI!$D$4:$AN$18,INVESTIMENTI!$A5,INVESTIMENTI!AE$4:AE$18)</f>
        <v>0</v>
      </c>
      <c r="AD17" s="56">
        <f ca="1">+SUMIF(INVESTIMENTI!$D$4:$AN$18,INVESTIMENTI!$A5,INVESTIMENTI!AF$4:AF$18)</f>
        <v>0</v>
      </c>
      <c r="AE17" s="56">
        <f ca="1">+SUMIF(INVESTIMENTI!$D$4:$AN$18,INVESTIMENTI!$A5,INVESTIMENTI!AG$4:AG$18)</f>
        <v>0</v>
      </c>
      <c r="AF17" s="56">
        <f ca="1">+SUMIF(INVESTIMENTI!$D$4:$AN$18,INVESTIMENTI!$A5,INVESTIMENTI!AH$4:AH$18)</f>
        <v>0</v>
      </c>
      <c r="AG17" s="56">
        <f ca="1">+SUMIF(INVESTIMENTI!$D$4:$AN$18,INVESTIMENTI!$A5,INVESTIMENTI!AI$4:AI$18)</f>
        <v>0</v>
      </c>
      <c r="AH17" s="56">
        <f ca="1">+SUMIF(INVESTIMENTI!$D$4:$AN$18,INVESTIMENTI!$A5,INVESTIMENTI!AJ$4:AJ$18)</f>
        <v>0</v>
      </c>
      <c r="AI17" s="56">
        <f ca="1">+SUMIF(INVESTIMENTI!$D$4:$AN$18,INVESTIMENTI!$A5,INVESTIMENTI!AK$4:AK$18)</f>
        <v>0</v>
      </c>
      <c r="AJ17" s="56">
        <f ca="1">+SUMIF(INVESTIMENTI!$D$4:$AN$18,INVESTIMENTI!$A5,INVESTIMENTI!AL$4:AL$18)</f>
        <v>0</v>
      </c>
      <c r="AK17" s="56">
        <f ca="1">+SUMIF(INVESTIMENTI!$D$4:$AN$18,INVESTIMENTI!$A5,INVESTIMENTI!AM$4:AM$18)</f>
        <v>0</v>
      </c>
      <c r="AL17" s="56">
        <f ca="1">+SUMIF(INVESTIMENTI!$D$4:$AN$18,INVESTIMENTI!$A5,INVESTIMENTI!AN$4:AN$18)</f>
        <v>0</v>
      </c>
    </row>
    <row r="18" spans="1:38" x14ac:dyDescent="0.25">
      <c r="A18" t="s">
        <v>105</v>
      </c>
      <c r="B18" s="19" t="s">
        <v>108</v>
      </c>
      <c r="C18" s="56">
        <f ca="1">+SUMIF(INVESTIMENTI!$D$4:$AN$18,INVESTIMENTI!$A6,INVESTIMENTI!E$4:E$18)</f>
        <v>250000</v>
      </c>
      <c r="D18" s="56">
        <f ca="1">+SUMIF(INVESTIMENTI!$D$4:$AN$18,INVESTIMENTI!$A6,INVESTIMENTI!F$4:F$18)</f>
        <v>160000</v>
      </c>
      <c r="E18" s="56">
        <f ca="1">+SUMIF(INVESTIMENTI!$D$4:$AN$18,INVESTIMENTI!$A6,INVESTIMENTI!G$4:G$18)</f>
        <v>0</v>
      </c>
      <c r="F18" s="56">
        <f ca="1">+SUMIF(INVESTIMENTI!$D$4:$AN$18,INVESTIMENTI!$A6,INVESTIMENTI!H$4:H$18)</f>
        <v>0</v>
      </c>
      <c r="G18" s="56">
        <f ca="1">+SUMIF(INVESTIMENTI!$D$4:$AN$18,INVESTIMENTI!$A6,INVESTIMENTI!I$4:I$18)</f>
        <v>0</v>
      </c>
      <c r="H18" s="56">
        <f ca="1">+SUMIF(INVESTIMENTI!$D$4:$AN$18,INVESTIMENTI!$A6,INVESTIMENTI!J$4:J$18)</f>
        <v>0</v>
      </c>
      <c r="I18" s="56">
        <f ca="1">+SUMIF(INVESTIMENTI!$D$4:$AN$18,INVESTIMENTI!$A6,INVESTIMENTI!K$4:K$18)</f>
        <v>0</v>
      </c>
      <c r="J18" s="56">
        <f ca="1">+SUMIF(INVESTIMENTI!$D$4:$AN$18,INVESTIMENTI!$A6,INVESTIMENTI!L$4:L$18)</f>
        <v>0</v>
      </c>
      <c r="K18" s="56">
        <f ca="1">+SUMIF(INVESTIMENTI!$D$4:$AN$18,INVESTIMENTI!$A6,INVESTIMENTI!M$4:M$18)</f>
        <v>0</v>
      </c>
      <c r="L18" s="56">
        <f ca="1">+SUMIF(INVESTIMENTI!$D$4:$AN$18,INVESTIMENTI!$A6,INVESTIMENTI!N$4:N$18)</f>
        <v>0</v>
      </c>
      <c r="M18" s="56">
        <f ca="1">+SUMIF(INVESTIMENTI!$D$4:$AN$18,INVESTIMENTI!$A6,INVESTIMENTI!O$4:O$18)</f>
        <v>0</v>
      </c>
      <c r="N18" s="56">
        <f ca="1">+SUMIF(INVESTIMENTI!$D$4:$AN$18,INVESTIMENTI!$A6,INVESTIMENTI!P$4:P$18)</f>
        <v>0</v>
      </c>
      <c r="O18" s="56">
        <f ca="1">+SUMIF(INVESTIMENTI!$D$4:$AN$18,INVESTIMENTI!$A6,INVESTIMENTI!Q$4:Q$18)</f>
        <v>0</v>
      </c>
      <c r="P18" s="56">
        <f ca="1">+SUMIF(INVESTIMENTI!$D$4:$AN$18,INVESTIMENTI!$A6,INVESTIMENTI!R$4:R$18)</f>
        <v>0</v>
      </c>
      <c r="Q18" s="56">
        <f ca="1">+SUMIF(INVESTIMENTI!$D$4:$AN$18,INVESTIMENTI!$A6,INVESTIMENTI!S$4:S$18)</f>
        <v>0</v>
      </c>
      <c r="R18" s="56">
        <f ca="1">+SUMIF(INVESTIMENTI!$D$4:$AN$18,INVESTIMENTI!$A6,INVESTIMENTI!T$4:T$18)</f>
        <v>0</v>
      </c>
      <c r="S18" s="56">
        <f ca="1">+SUMIF(INVESTIMENTI!$D$4:$AN$18,INVESTIMENTI!$A6,INVESTIMENTI!U$4:U$18)</f>
        <v>0</v>
      </c>
      <c r="T18" s="56">
        <f ca="1">+SUMIF(INVESTIMENTI!$D$4:$AN$18,INVESTIMENTI!$A6,INVESTIMENTI!V$4:V$18)</f>
        <v>0</v>
      </c>
      <c r="U18" s="56">
        <f ca="1">+SUMIF(INVESTIMENTI!$D$4:$AN$18,INVESTIMENTI!$A6,INVESTIMENTI!W$4:W$18)</f>
        <v>0</v>
      </c>
      <c r="V18" s="56">
        <f ca="1">+SUMIF(INVESTIMENTI!$D$4:$AN$18,INVESTIMENTI!$A6,INVESTIMENTI!X$4:X$18)</f>
        <v>0</v>
      </c>
      <c r="W18" s="56">
        <f ca="1">+SUMIF(INVESTIMENTI!$D$4:$AN$18,INVESTIMENTI!$A6,INVESTIMENTI!Y$4:Y$18)</f>
        <v>0</v>
      </c>
      <c r="X18" s="56">
        <f ca="1">+SUMIF(INVESTIMENTI!$D$4:$AN$18,INVESTIMENTI!$A6,INVESTIMENTI!Z$4:Z$18)</f>
        <v>0</v>
      </c>
      <c r="Y18" s="56">
        <f ca="1">+SUMIF(INVESTIMENTI!$D$4:$AN$18,INVESTIMENTI!$A6,INVESTIMENTI!AA$4:AA$18)</f>
        <v>0</v>
      </c>
      <c r="Z18" s="56">
        <f ca="1">+SUMIF(INVESTIMENTI!$D$4:$AN$18,INVESTIMENTI!$A6,INVESTIMENTI!AB$4:AB$18)</f>
        <v>0</v>
      </c>
      <c r="AA18" s="56">
        <f ca="1">+SUMIF(INVESTIMENTI!$D$4:$AN$18,INVESTIMENTI!$A6,INVESTIMENTI!AC$4:AC$18)</f>
        <v>0</v>
      </c>
      <c r="AB18" s="56">
        <f ca="1">+SUMIF(INVESTIMENTI!$D$4:$AN$18,INVESTIMENTI!$A6,INVESTIMENTI!AD$4:AD$18)</f>
        <v>0</v>
      </c>
      <c r="AC18" s="56">
        <f ca="1">+SUMIF(INVESTIMENTI!$D$4:$AN$18,INVESTIMENTI!$A6,INVESTIMENTI!AE$4:AE$18)</f>
        <v>0</v>
      </c>
      <c r="AD18" s="56">
        <f ca="1">+SUMIF(INVESTIMENTI!$D$4:$AN$18,INVESTIMENTI!$A6,INVESTIMENTI!AF$4:AF$18)</f>
        <v>0</v>
      </c>
      <c r="AE18" s="56">
        <f ca="1">+SUMIF(INVESTIMENTI!$D$4:$AN$18,INVESTIMENTI!$A6,INVESTIMENTI!AG$4:AG$18)</f>
        <v>0</v>
      </c>
      <c r="AF18" s="56">
        <f ca="1">+SUMIF(INVESTIMENTI!$D$4:$AN$18,INVESTIMENTI!$A6,INVESTIMENTI!AH$4:AH$18)</f>
        <v>0</v>
      </c>
      <c r="AG18" s="56">
        <f ca="1">+SUMIF(INVESTIMENTI!$D$4:$AN$18,INVESTIMENTI!$A6,INVESTIMENTI!AI$4:AI$18)</f>
        <v>0</v>
      </c>
      <c r="AH18" s="56">
        <f ca="1">+SUMIF(INVESTIMENTI!$D$4:$AN$18,INVESTIMENTI!$A6,INVESTIMENTI!AJ$4:AJ$18)</f>
        <v>0</v>
      </c>
      <c r="AI18" s="56">
        <f ca="1">+SUMIF(INVESTIMENTI!$D$4:$AN$18,INVESTIMENTI!$A6,INVESTIMENTI!AK$4:AK$18)</f>
        <v>0</v>
      </c>
      <c r="AJ18" s="56">
        <f ca="1">+SUMIF(INVESTIMENTI!$D$4:$AN$18,INVESTIMENTI!$A6,INVESTIMENTI!AL$4:AL$18)</f>
        <v>0</v>
      </c>
      <c r="AK18" s="56">
        <f ca="1">+SUMIF(INVESTIMENTI!$D$4:$AN$18,INVESTIMENTI!$A6,INVESTIMENTI!AM$4:AM$18)</f>
        <v>0</v>
      </c>
      <c r="AL18" s="56">
        <f ca="1">+SUMIF(INVESTIMENTI!$D$4:$AN$18,INVESTIMENTI!$A6,INVESTIMENTI!AN$4:AN$18)</f>
        <v>0</v>
      </c>
    </row>
    <row r="19" spans="1:38" x14ac:dyDescent="0.25">
      <c r="A19" t="s">
        <v>105</v>
      </c>
      <c r="B19" s="19" t="s">
        <v>100</v>
      </c>
      <c r="C19" s="18">
        <f ca="1">+SUMIF(INVESTIMENTI!$D$77:$AO$91,INVESTIMENTI!$A77,INVESTIMENTI!F$77:F$91)</f>
        <v>0</v>
      </c>
      <c r="D19" s="18">
        <f ca="1">+SUMIF(INVESTIMENTI!$D$77:$AO$91,INVESTIMENTI!$A77,INVESTIMENTI!G$77:G$91)</f>
        <v>0</v>
      </c>
      <c r="E19" s="18">
        <f ca="1">+SUMIF(INVESTIMENTI!$D$77:$AO$91,INVESTIMENTI!$A77,INVESTIMENTI!H$77:H$91)</f>
        <v>0</v>
      </c>
      <c r="F19" s="18">
        <f ca="1">+SUMIF(INVESTIMENTI!$D$77:$AO$91,INVESTIMENTI!$A77,INVESTIMENTI!I$77:I$91)</f>
        <v>0</v>
      </c>
      <c r="G19" s="18">
        <f ca="1">+SUMIF(INVESTIMENTI!$D$77:$AO$91,INVESTIMENTI!$A77,INVESTIMENTI!J$77:J$91)</f>
        <v>0</v>
      </c>
      <c r="H19" s="18">
        <f ca="1">+SUMIF(INVESTIMENTI!$D$77:$AO$91,INVESTIMENTI!$A77,INVESTIMENTI!K$77:K$91)</f>
        <v>0</v>
      </c>
      <c r="I19" s="18">
        <f ca="1">+SUMIF(INVESTIMENTI!$D$77:$AO$91,INVESTIMENTI!$A77,INVESTIMENTI!L$77:L$91)</f>
        <v>0</v>
      </c>
      <c r="J19" s="18">
        <f ca="1">+SUMIF(INVESTIMENTI!$D$77:$AO$91,INVESTIMENTI!$A77,INVESTIMENTI!M$77:M$91)</f>
        <v>0</v>
      </c>
      <c r="K19" s="18">
        <f ca="1">+SUMIF(INVESTIMENTI!$D$77:$AO$91,INVESTIMENTI!$A77,INVESTIMENTI!N$77:N$91)</f>
        <v>0</v>
      </c>
      <c r="L19" s="18">
        <f ca="1">+SUMIF(INVESTIMENTI!$D$77:$AO$91,INVESTIMENTI!$A77,INVESTIMENTI!O$77:O$91)</f>
        <v>0</v>
      </c>
      <c r="M19" s="18">
        <f ca="1">+SUMIF(INVESTIMENTI!$D$77:$AO$91,INVESTIMENTI!$A77,INVESTIMENTI!P$77:P$91)</f>
        <v>0</v>
      </c>
      <c r="N19" s="18">
        <f ca="1">+SUMIF(INVESTIMENTI!$D$77:$AO$91,INVESTIMENTI!$A77,INVESTIMENTI!Q$77:Q$91)</f>
        <v>0</v>
      </c>
      <c r="O19" s="18">
        <f ca="1">+SUMIF(INVESTIMENTI!$D$77:$AO$91,INVESTIMENTI!$A77,INVESTIMENTI!R$77:R$91)</f>
        <v>0</v>
      </c>
      <c r="P19" s="18">
        <f ca="1">+SUMIF(INVESTIMENTI!$D$77:$AO$91,INVESTIMENTI!$A77,INVESTIMENTI!S$77:S$91)</f>
        <v>0</v>
      </c>
      <c r="Q19" s="18">
        <f ca="1">+SUMIF(INVESTIMENTI!$D$77:$AO$91,INVESTIMENTI!$A77,INVESTIMENTI!T$77:T$91)</f>
        <v>0</v>
      </c>
      <c r="R19" s="18">
        <f ca="1">+SUMIF(INVESTIMENTI!$D$77:$AO$91,INVESTIMENTI!$A77,INVESTIMENTI!U$77:U$91)</f>
        <v>0</v>
      </c>
      <c r="S19" s="18">
        <f ca="1">+SUMIF(INVESTIMENTI!$D$77:$AO$91,INVESTIMENTI!$A77,INVESTIMENTI!V$77:V$91)</f>
        <v>0</v>
      </c>
      <c r="T19" s="18">
        <f ca="1">+SUMIF(INVESTIMENTI!$D$77:$AO$91,INVESTIMENTI!$A77,INVESTIMENTI!W$77:W$91)</f>
        <v>0</v>
      </c>
      <c r="U19" s="18">
        <f ca="1">+SUMIF(INVESTIMENTI!$D$77:$AO$91,INVESTIMENTI!$A77,INVESTIMENTI!X$77:X$91)</f>
        <v>0</v>
      </c>
      <c r="V19" s="18">
        <f ca="1">+SUMIF(INVESTIMENTI!$D$77:$AO$91,INVESTIMENTI!$A77,INVESTIMENTI!Y$77:Y$91)</f>
        <v>0</v>
      </c>
      <c r="W19" s="18">
        <f ca="1">+SUMIF(INVESTIMENTI!$D$77:$AO$91,INVESTIMENTI!$A77,INVESTIMENTI!Z$77:Z$91)</f>
        <v>0</v>
      </c>
      <c r="X19" s="18">
        <f ca="1">+SUMIF(INVESTIMENTI!$D$77:$AO$91,INVESTIMENTI!$A77,INVESTIMENTI!AA$77:AA$91)</f>
        <v>0</v>
      </c>
      <c r="Y19" s="18">
        <f ca="1">+SUMIF(INVESTIMENTI!$D$77:$AO$91,INVESTIMENTI!$A77,INVESTIMENTI!AB$77:AB$91)</f>
        <v>0</v>
      </c>
      <c r="Z19" s="18">
        <f ca="1">+SUMIF(INVESTIMENTI!$D$77:$AO$91,INVESTIMENTI!$A77,INVESTIMENTI!AC$77:AC$91)</f>
        <v>0</v>
      </c>
      <c r="AA19" s="18">
        <f ca="1">+SUMIF(INVESTIMENTI!$D$77:$AO$91,INVESTIMENTI!$A77,INVESTIMENTI!AD$77:AD$91)</f>
        <v>0</v>
      </c>
      <c r="AB19" s="18">
        <f ca="1">+SUMIF(INVESTIMENTI!$D$77:$AO$91,INVESTIMENTI!$A77,INVESTIMENTI!AE$77:AE$91)</f>
        <v>0</v>
      </c>
      <c r="AC19" s="18">
        <f ca="1">+SUMIF(INVESTIMENTI!$D$77:$AO$91,INVESTIMENTI!$A77,INVESTIMENTI!AF$77:AF$91)</f>
        <v>0</v>
      </c>
      <c r="AD19" s="18">
        <f ca="1">+SUMIF(INVESTIMENTI!$D$77:$AO$91,INVESTIMENTI!$A77,INVESTIMENTI!AG$77:AG$91)</f>
        <v>0</v>
      </c>
      <c r="AE19" s="18">
        <f ca="1">+SUMIF(INVESTIMENTI!$D$77:$AO$91,INVESTIMENTI!$A77,INVESTIMENTI!AH$77:AH$91)</f>
        <v>0</v>
      </c>
      <c r="AF19" s="18">
        <f ca="1">+SUMIF(INVESTIMENTI!$D$77:$AO$91,INVESTIMENTI!$A77,INVESTIMENTI!AI$77:AI$91)</f>
        <v>0</v>
      </c>
      <c r="AG19" s="18">
        <f ca="1">+SUMIF(INVESTIMENTI!$D$77:$AO$91,INVESTIMENTI!$A77,INVESTIMENTI!AJ$77:AJ$91)</f>
        <v>0</v>
      </c>
      <c r="AH19" s="18">
        <f ca="1">+SUMIF(INVESTIMENTI!$D$77:$AO$91,INVESTIMENTI!$A77,INVESTIMENTI!AK$77:AK$91)</f>
        <v>0</v>
      </c>
      <c r="AI19" s="18">
        <f ca="1">+SUMIF(INVESTIMENTI!$D$77:$AO$91,INVESTIMENTI!$A77,INVESTIMENTI!AL$77:AL$91)</f>
        <v>0</v>
      </c>
      <c r="AJ19" s="18">
        <f ca="1">+SUMIF(INVESTIMENTI!$D$77:$AO$91,INVESTIMENTI!$A77,INVESTIMENTI!AM$77:AM$91)</f>
        <v>0</v>
      </c>
      <c r="AK19" s="18">
        <f ca="1">+SUMIF(INVESTIMENTI!$D$77:$AO$91,INVESTIMENTI!$A77,INVESTIMENTI!AN$77:AN$91)</f>
        <v>0</v>
      </c>
      <c r="AL19" s="18">
        <f ca="1">+SUMIF(INVESTIMENTI!$D$77:$AO$91,INVESTIMENTI!$A77,INVESTIMENTI!AO$77:AO$91)</f>
        <v>0</v>
      </c>
    </row>
    <row r="20" spans="1:38" x14ac:dyDescent="0.25">
      <c r="A20" t="s">
        <v>105</v>
      </c>
      <c r="B20" s="19" t="s">
        <v>103</v>
      </c>
      <c r="C20" s="18">
        <f ca="1">+SUMIF(INVESTIMENTI!$D$77:$AO$91,INVESTIMENTI!$A78,INVESTIMENTI!F$77:F$91)</f>
        <v>0</v>
      </c>
      <c r="D20" s="18">
        <f ca="1">+SUMIF(INVESTIMENTI!$D$77:$AO$91,INVESTIMENTI!$A78,INVESTIMENTI!G$77:G$91)</f>
        <v>0</v>
      </c>
      <c r="E20" s="18">
        <f ca="1">+SUMIF(INVESTIMENTI!$D$77:$AO$91,INVESTIMENTI!$A78,INVESTIMENTI!H$77:H$91)</f>
        <v>0</v>
      </c>
      <c r="F20" s="18">
        <f ca="1">+SUMIF(INVESTIMENTI!$D$77:$AO$91,INVESTIMENTI!$A78,INVESTIMENTI!I$77:I$91)</f>
        <v>0</v>
      </c>
      <c r="G20" s="18">
        <f ca="1">+SUMIF(INVESTIMENTI!$D$77:$AO$91,INVESTIMENTI!$A78,INVESTIMENTI!J$77:J$91)</f>
        <v>0</v>
      </c>
      <c r="H20" s="18">
        <f ca="1">+SUMIF(INVESTIMENTI!$D$77:$AO$91,INVESTIMENTI!$A78,INVESTIMENTI!K$77:K$91)</f>
        <v>0</v>
      </c>
      <c r="I20" s="18">
        <f ca="1">+SUMIF(INVESTIMENTI!$D$77:$AO$91,INVESTIMENTI!$A78,INVESTIMENTI!L$77:L$91)</f>
        <v>0</v>
      </c>
      <c r="J20" s="18">
        <f ca="1">+SUMIF(INVESTIMENTI!$D$77:$AO$91,INVESTIMENTI!$A78,INVESTIMENTI!M$77:M$91)</f>
        <v>0</v>
      </c>
      <c r="K20" s="18">
        <f ca="1">+SUMIF(INVESTIMENTI!$D$77:$AO$91,INVESTIMENTI!$A78,INVESTIMENTI!N$77:N$91)</f>
        <v>0</v>
      </c>
      <c r="L20" s="18">
        <f ca="1">+SUMIF(INVESTIMENTI!$D$77:$AO$91,INVESTIMENTI!$A78,INVESTIMENTI!O$77:O$91)</f>
        <v>0</v>
      </c>
      <c r="M20" s="18">
        <f ca="1">+SUMIF(INVESTIMENTI!$D$77:$AO$91,INVESTIMENTI!$A78,INVESTIMENTI!P$77:P$91)</f>
        <v>0</v>
      </c>
      <c r="N20" s="18">
        <f ca="1">+SUMIF(INVESTIMENTI!$D$77:$AO$91,INVESTIMENTI!$A78,INVESTIMENTI!Q$77:Q$91)</f>
        <v>0</v>
      </c>
      <c r="O20" s="18">
        <f ca="1">+SUMIF(INVESTIMENTI!$D$77:$AO$91,INVESTIMENTI!$A78,INVESTIMENTI!R$77:R$91)</f>
        <v>0</v>
      </c>
      <c r="P20" s="18">
        <f ca="1">+SUMIF(INVESTIMENTI!$D$77:$AO$91,INVESTIMENTI!$A78,INVESTIMENTI!S$77:S$91)</f>
        <v>0</v>
      </c>
      <c r="Q20" s="18">
        <f ca="1">+SUMIF(INVESTIMENTI!$D$77:$AO$91,INVESTIMENTI!$A78,INVESTIMENTI!T$77:T$91)</f>
        <v>0</v>
      </c>
      <c r="R20" s="18">
        <f ca="1">+SUMIF(INVESTIMENTI!$D$77:$AO$91,INVESTIMENTI!$A78,INVESTIMENTI!U$77:U$91)</f>
        <v>0</v>
      </c>
      <c r="S20" s="18">
        <f ca="1">+SUMIF(INVESTIMENTI!$D$77:$AO$91,INVESTIMENTI!$A78,INVESTIMENTI!V$77:V$91)</f>
        <v>0</v>
      </c>
      <c r="T20" s="18">
        <f ca="1">+SUMIF(INVESTIMENTI!$D$77:$AO$91,INVESTIMENTI!$A78,INVESTIMENTI!W$77:W$91)</f>
        <v>0</v>
      </c>
      <c r="U20" s="18">
        <f ca="1">+SUMIF(INVESTIMENTI!$D$77:$AO$91,INVESTIMENTI!$A78,INVESTIMENTI!X$77:X$91)</f>
        <v>0</v>
      </c>
      <c r="V20" s="18">
        <f ca="1">+SUMIF(INVESTIMENTI!$D$77:$AO$91,INVESTIMENTI!$A78,INVESTIMENTI!Y$77:Y$91)</f>
        <v>0</v>
      </c>
      <c r="W20" s="18">
        <f ca="1">+SUMIF(INVESTIMENTI!$D$77:$AO$91,INVESTIMENTI!$A78,INVESTIMENTI!Z$77:Z$91)</f>
        <v>0</v>
      </c>
      <c r="X20" s="18">
        <f ca="1">+SUMIF(INVESTIMENTI!$D$77:$AO$91,INVESTIMENTI!$A78,INVESTIMENTI!AA$77:AA$91)</f>
        <v>0</v>
      </c>
      <c r="Y20" s="18">
        <f ca="1">+SUMIF(INVESTIMENTI!$D$77:$AO$91,INVESTIMENTI!$A78,INVESTIMENTI!AB$77:AB$91)</f>
        <v>0</v>
      </c>
      <c r="Z20" s="18">
        <f ca="1">+SUMIF(INVESTIMENTI!$D$77:$AO$91,INVESTIMENTI!$A78,INVESTIMENTI!AC$77:AC$91)</f>
        <v>0</v>
      </c>
      <c r="AA20" s="18">
        <f ca="1">+SUMIF(INVESTIMENTI!$D$77:$AO$91,INVESTIMENTI!$A78,INVESTIMENTI!AD$77:AD$91)</f>
        <v>0</v>
      </c>
      <c r="AB20" s="18">
        <f ca="1">+SUMIF(INVESTIMENTI!$D$77:$AO$91,INVESTIMENTI!$A78,INVESTIMENTI!AE$77:AE$91)</f>
        <v>0</v>
      </c>
      <c r="AC20" s="18">
        <f ca="1">+SUMIF(INVESTIMENTI!$D$77:$AO$91,INVESTIMENTI!$A78,INVESTIMENTI!AF$77:AF$91)</f>
        <v>0</v>
      </c>
      <c r="AD20" s="18">
        <f ca="1">+SUMIF(INVESTIMENTI!$D$77:$AO$91,INVESTIMENTI!$A78,INVESTIMENTI!AG$77:AG$91)</f>
        <v>0</v>
      </c>
      <c r="AE20" s="18">
        <f ca="1">+SUMIF(INVESTIMENTI!$D$77:$AO$91,INVESTIMENTI!$A78,INVESTIMENTI!AH$77:AH$91)</f>
        <v>0</v>
      </c>
      <c r="AF20" s="18">
        <f ca="1">+SUMIF(INVESTIMENTI!$D$77:$AO$91,INVESTIMENTI!$A78,INVESTIMENTI!AI$77:AI$91)</f>
        <v>0</v>
      </c>
      <c r="AG20" s="18">
        <f ca="1">+SUMIF(INVESTIMENTI!$D$77:$AO$91,INVESTIMENTI!$A78,INVESTIMENTI!AJ$77:AJ$91)</f>
        <v>0</v>
      </c>
      <c r="AH20" s="18">
        <f ca="1">+SUMIF(INVESTIMENTI!$D$77:$AO$91,INVESTIMENTI!$A78,INVESTIMENTI!AK$77:AK$91)</f>
        <v>0</v>
      </c>
      <c r="AI20" s="18">
        <f ca="1">+SUMIF(INVESTIMENTI!$D$77:$AO$91,INVESTIMENTI!$A78,INVESTIMENTI!AL$77:AL$91)</f>
        <v>0</v>
      </c>
      <c r="AJ20" s="18">
        <f ca="1">+SUMIF(INVESTIMENTI!$D$77:$AO$91,INVESTIMENTI!$A78,INVESTIMENTI!AM$77:AM$91)</f>
        <v>0</v>
      </c>
      <c r="AK20" s="18">
        <f ca="1">+SUMIF(INVESTIMENTI!$D$77:$AO$91,INVESTIMENTI!$A78,INVESTIMENTI!AN$77:AN$91)</f>
        <v>0</v>
      </c>
      <c r="AL20" s="18">
        <f ca="1">+SUMIF(INVESTIMENTI!$D$77:$AO$91,INVESTIMENTI!$A78,INVESTIMENTI!AO$77:AO$91)</f>
        <v>0</v>
      </c>
    </row>
    <row r="21" spans="1:38" x14ac:dyDescent="0.25">
      <c r="A21" t="s">
        <v>105</v>
      </c>
      <c r="B21" s="19" t="s">
        <v>104</v>
      </c>
      <c r="C21" s="18">
        <f ca="1">+SUMIF(INVESTIMENTI!$D$77:$AO$91,INVESTIMENTI!$A79,INVESTIMENTI!F$77:F$91)</f>
        <v>0</v>
      </c>
      <c r="D21" s="18">
        <f ca="1">+SUMIF(INVESTIMENTI!$D$77:$AO$91,INVESTIMENTI!$A79,INVESTIMENTI!G$77:G$91)</f>
        <v>0</v>
      </c>
      <c r="E21" s="18">
        <f ca="1">+SUMIF(INVESTIMENTI!$D$77:$AO$91,INVESTIMENTI!$A79,INVESTIMENTI!H$77:H$91)</f>
        <v>0</v>
      </c>
      <c r="F21" s="18">
        <f ca="1">+SUMIF(INVESTIMENTI!$D$77:$AO$91,INVESTIMENTI!$A79,INVESTIMENTI!I$77:I$91)</f>
        <v>0</v>
      </c>
      <c r="G21" s="18">
        <f ca="1">+SUMIF(INVESTIMENTI!$D$77:$AO$91,INVESTIMENTI!$A79,INVESTIMENTI!J$77:J$91)</f>
        <v>0</v>
      </c>
      <c r="H21" s="18">
        <f ca="1">+SUMIF(INVESTIMENTI!$D$77:$AO$91,INVESTIMENTI!$A79,INVESTIMENTI!K$77:K$91)</f>
        <v>0</v>
      </c>
      <c r="I21" s="18">
        <f ca="1">+SUMIF(INVESTIMENTI!$D$77:$AO$91,INVESTIMENTI!$A79,INVESTIMENTI!L$77:L$91)</f>
        <v>0</v>
      </c>
      <c r="J21" s="18">
        <f ca="1">+SUMIF(INVESTIMENTI!$D$77:$AO$91,INVESTIMENTI!$A79,INVESTIMENTI!M$77:M$91)</f>
        <v>0</v>
      </c>
      <c r="K21" s="18">
        <f ca="1">+SUMIF(INVESTIMENTI!$D$77:$AO$91,INVESTIMENTI!$A79,INVESTIMENTI!N$77:N$91)</f>
        <v>0</v>
      </c>
      <c r="L21" s="18">
        <f ca="1">+SUMIF(INVESTIMENTI!$D$77:$AO$91,INVESTIMENTI!$A79,INVESTIMENTI!O$77:O$91)</f>
        <v>0</v>
      </c>
      <c r="M21" s="18">
        <f ca="1">+SUMIF(INVESTIMENTI!$D$77:$AO$91,INVESTIMENTI!$A79,INVESTIMENTI!P$77:P$91)</f>
        <v>0</v>
      </c>
      <c r="N21" s="18">
        <f ca="1">+SUMIF(INVESTIMENTI!$D$77:$AO$91,INVESTIMENTI!$A79,INVESTIMENTI!Q$77:Q$91)</f>
        <v>0</v>
      </c>
      <c r="O21" s="18">
        <f ca="1">+SUMIF(INVESTIMENTI!$D$77:$AO$91,INVESTIMENTI!$A79,INVESTIMENTI!R$77:R$91)</f>
        <v>0</v>
      </c>
      <c r="P21" s="18">
        <f ca="1">+SUMIF(INVESTIMENTI!$D$77:$AO$91,INVESTIMENTI!$A79,INVESTIMENTI!S$77:S$91)</f>
        <v>0</v>
      </c>
      <c r="Q21" s="18">
        <f ca="1">+SUMIF(INVESTIMENTI!$D$77:$AO$91,INVESTIMENTI!$A79,INVESTIMENTI!T$77:T$91)</f>
        <v>0</v>
      </c>
      <c r="R21" s="18">
        <f ca="1">+SUMIF(INVESTIMENTI!$D$77:$AO$91,INVESTIMENTI!$A79,INVESTIMENTI!U$77:U$91)</f>
        <v>0</v>
      </c>
      <c r="S21" s="18">
        <f ca="1">+SUMIF(INVESTIMENTI!$D$77:$AO$91,INVESTIMENTI!$A79,INVESTIMENTI!V$77:V$91)</f>
        <v>0</v>
      </c>
      <c r="T21" s="18">
        <f ca="1">+SUMIF(INVESTIMENTI!$D$77:$AO$91,INVESTIMENTI!$A79,INVESTIMENTI!W$77:W$91)</f>
        <v>0</v>
      </c>
      <c r="U21" s="18">
        <f ca="1">+SUMIF(INVESTIMENTI!$D$77:$AO$91,INVESTIMENTI!$A79,INVESTIMENTI!X$77:X$91)</f>
        <v>0</v>
      </c>
      <c r="V21" s="18">
        <f ca="1">+SUMIF(INVESTIMENTI!$D$77:$AO$91,INVESTIMENTI!$A79,INVESTIMENTI!Y$77:Y$91)</f>
        <v>0</v>
      </c>
      <c r="W21" s="18">
        <f ca="1">+SUMIF(INVESTIMENTI!$D$77:$AO$91,INVESTIMENTI!$A79,INVESTIMENTI!Z$77:Z$91)</f>
        <v>0</v>
      </c>
      <c r="X21" s="18">
        <f ca="1">+SUMIF(INVESTIMENTI!$D$77:$AO$91,INVESTIMENTI!$A79,INVESTIMENTI!AA$77:AA$91)</f>
        <v>0</v>
      </c>
      <c r="Y21" s="18">
        <f ca="1">+SUMIF(INVESTIMENTI!$D$77:$AO$91,INVESTIMENTI!$A79,INVESTIMENTI!AB$77:AB$91)</f>
        <v>0</v>
      </c>
      <c r="Z21" s="18">
        <f ca="1">+SUMIF(INVESTIMENTI!$D$77:$AO$91,INVESTIMENTI!$A79,INVESTIMENTI!AC$77:AC$91)</f>
        <v>0</v>
      </c>
      <c r="AA21" s="18">
        <f ca="1">+SUMIF(INVESTIMENTI!$D$77:$AO$91,INVESTIMENTI!$A79,INVESTIMENTI!AD$77:AD$91)</f>
        <v>0</v>
      </c>
      <c r="AB21" s="18">
        <f ca="1">+SUMIF(INVESTIMENTI!$D$77:$AO$91,INVESTIMENTI!$A79,INVESTIMENTI!AE$77:AE$91)</f>
        <v>0</v>
      </c>
      <c r="AC21" s="18">
        <f ca="1">+SUMIF(INVESTIMENTI!$D$77:$AO$91,INVESTIMENTI!$A79,INVESTIMENTI!AF$77:AF$91)</f>
        <v>0</v>
      </c>
      <c r="AD21" s="18">
        <f ca="1">+SUMIF(INVESTIMENTI!$D$77:$AO$91,INVESTIMENTI!$A79,INVESTIMENTI!AG$77:AG$91)</f>
        <v>0</v>
      </c>
      <c r="AE21" s="18">
        <f ca="1">+SUMIF(INVESTIMENTI!$D$77:$AO$91,INVESTIMENTI!$A79,INVESTIMENTI!AH$77:AH$91)</f>
        <v>0</v>
      </c>
      <c r="AF21" s="18">
        <f ca="1">+SUMIF(INVESTIMENTI!$D$77:$AO$91,INVESTIMENTI!$A79,INVESTIMENTI!AI$77:AI$91)</f>
        <v>0</v>
      </c>
      <c r="AG21" s="18">
        <f ca="1">+SUMIF(INVESTIMENTI!$D$77:$AO$91,INVESTIMENTI!$A79,INVESTIMENTI!AJ$77:AJ$91)</f>
        <v>0</v>
      </c>
      <c r="AH21" s="18">
        <f ca="1">+SUMIF(INVESTIMENTI!$D$77:$AO$91,INVESTIMENTI!$A79,INVESTIMENTI!AK$77:AK$91)</f>
        <v>0</v>
      </c>
      <c r="AI21" s="18">
        <f ca="1">+SUMIF(INVESTIMENTI!$D$77:$AO$91,INVESTIMENTI!$A79,INVESTIMENTI!AL$77:AL$91)</f>
        <v>0</v>
      </c>
      <c r="AJ21" s="18">
        <f ca="1">+SUMIF(INVESTIMENTI!$D$77:$AO$91,INVESTIMENTI!$A79,INVESTIMENTI!AM$77:AM$91)</f>
        <v>0</v>
      </c>
      <c r="AK21" s="18">
        <f ca="1">+SUMIF(INVESTIMENTI!$D$77:$AO$91,INVESTIMENTI!$A79,INVESTIMENTI!AN$77:AN$91)</f>
        <v>0</v>
      </c>
      <c r="AL21" s="18">
        <f ca="1">+SUMIF(INVESTIMENTI!$D$77:$AO$91,INVESTIMENTI!$A79,INVESTIMENTI!AO$77:AO$91)</f>
        <v>0</v>
      </c>
    </row>
    <row r="22" spans="1:38" x14ac:dyDescent="0.25">
      <c r="A22" t="s">
        <v>105</v>
      </c>
      <c r="B22" s="19" t="s">
        <v>109</v>
      </c>
      <c r="C22" s="18">
        <f ca="1">+SUMIF(INVESTIMENTI!$D$77:$AO$91,INVESTIMENTI!$A80,INVESTIMENTI!F$77:F$91)</f>
        <v>0</v>
      </c>
      <c r="D22" s="18">
        <f ca="1">+SUMIF(INVESTIMENTI!$D$77:$AO$91,INVESTIMENTI!$A80,INVESTIMENTI!G$77:G$91)</f>
        <v>0</v>
      </c>
      <c r="E22" s="18">
        <f ca="1">+SUMIF(INVESTIMENTI!$D$77:$AO$91,INVESTIMENTI!$A80,INVESTIMENTI!H$77:H$91)</f>
        <v>0</v>
      </c>
      <c r="F22" s="18">
        <f ca="1">+SUMIF(INVESTIMENTI!$D$77:$AO$91,INVESTIMENTI!$A80,INVESTIMENTI!I$77:I$91)</f>
        <v>0</v>
      </c>
      <c r="G22" s="18">
        <f ca="1">+SUMIF(INVESTIMENTI!$D$77:$AO$91,INVESTIMENTI!$A80,INVESTIMENTI!J$77:J$91)</f>
        <v>0</v>
      </c>
      <c r="H22" s="18">
        <f ca="1">+SUMIF(INVESTIMENTI!$D$77:$AO$91,INVESTIMENTI!$A80,INVESTIMENTI!K$77:K$91)</f>
        <v>0</v>
      </c>
      <c r="I22" s="18">
        <f ca="1">+SUMIF(INVESTIMENTI!$D$77:$AO$91,INVESTIMENTI!$A80,INVESTIMENTI!L$77:L$91)</f>
        <v>0</v>
      </c>
      <c r="J22" s="18">
        <f ca="1">+SUMIF(INVESTIMENTI!$D$77:$AO$91,INVESTIMENTI!$A80,INVESTIMENTI!M$77:M$91)</f>
        <v>0</v>
      </c>
      <c r="K22" s="18">
        <f ca="1">+SUMIF(INVESTIMENTI!$D$77:$AO$91,INVESTIMENTI!$A80,INVESTIMENTI!N$77:N$91)</f>
        <v>0</v>
      </c>
      <c r="L22" s="18">
        <f ca="1">+SUMIF(INVESTIMENTI!$D$77:$AO$91,INVESTIMENTI!$A80,INVESTIMENTI!O$77:O$91)</f>
        <v>0</v>
      </c>
      <c r="M22" s="18">
        <f ca="1">+SUMIF(INVESTIMENTI!$D$77:$AO$91,INVESTIMENTI!$A80,INVESTIMENTI!P$77:P$91)</f>
        <v>0</v>
      </c>
      <c r="N22" s="18">
        <f ca="1">+SUMIF(INVESTIMENTI!$D$77:$AO$91,INVESTIMENTI!$A80,INVESTIMENTI!Q$77:Q$91)</f>
        <v>0</v>
      </c>
      <c r="O22" s="18">
        <f ca="1">+SUMIF(INVESTIMENTI!$D$77:$AO$91,INVESTIMENTI!$A80,INVESTIMENTI!R$77:R$91)</f>
        <v>0</v>
      </c>
      <c r="P22" s="18">
        <f ca="1">+SUMIF(INVESTIMENTI!$D$77:$AO$91,INVESTIMENTI!$A80,INVESTIMENTI!S$77:S$91)</f>
        <v>0</v>
      </c>
      <c r="Q22" s="18">
        <f ca="1">+SUMIF(INVESTIMENTI!$D$77:$AO$91,INVESTIMENTI!$A80,INVESTIMENTI!T$77:T$91)</f>
        <v>0</v>
      </c>
      <c r="R22" s="18">
        <f ca="1">+SUMIF(INVESTIMENTI!$D$77:$AO$91,INVESTIMENTI!$A80,INVESTIMENTI!U$77:U$91)</f>
        <v>0</v>
      </c>
      <c r="S22" s="18">
        <f ca="1">+SUMIF(INVESTIMENTI!$D$77:$AO$91,INVESTIMENTI!$A80,INVESTIMENTI!V$77:V$91)</f>
        <v>0</v>
      </c>
      <c r="T22" s="18">
        <f ca="1">+SUMIF(INVESTIMENTI!$D$77:$AO$91,INVESTIMENTI!$A80,INVESTIMENTI!W$77:W$91)</f>
        <v>0</v>
      </c>
      <c r="U22" s="18">
        <f ca="1">+SUMIF(INVESTIMENTI!$D$77:$AO$91,INVESTIMENTI!$A80,INVESTIMENTI!X$77:X$91)</f>
        <v>0</v>
      </c>
      <c r="V22" s="18">
        <f ca="1">+SUMIF(INVESTIMENTI!$D$77:$AO$91,INVESTIMENTI!$A80,INVESTIMENTI!Y$77:Y$91)</f>
        <v>0</v>
      </c>
      <c r="W22" s="18">
        <f ca="1">+SUMIF(INVESTIMENTI!$D$77:$AO$91,INVESTIMENTI!$A80,INVESTIMENTI!Z$77:Z$91)</f>
        <v>0</v>
      </c>
      <c r="X22" s="18">
        <f ca="1">+SUMIF(INVESTIMENTI!$D$77:$AO$91,INVESTIMENTI!$A80,INVESTIMENTI!AA$77:AA$91)</f>
        <v>0</v>
      </c>
      <c r="Y22" s="18">
        <f ca="1">+SUMIF(INVESTIMENTI!$D$77:$AO$91,INVESTIMENTI!$A80,INVESTIMENTI!AB$77:AB$91)</f>
        <v>0</v>
      </c>
      <c r="Z22" s="18">
        <f ca="1">+SUMIF(INVESTIMENTI!$D$77:$AO$91,INVESTIMENTI!$A80,INVESTIMENTI!AC$77:AC$91)</f>
        <v>0</v>
      </c>
      <c r="AA22" s="18">
        <f ca="1">+SUMIF(INVESTIMENTI!$D$77:$AO$91,INVESTIMENTI!$A80,INVESTIMENTI!AD$77:AD$91)</f>
        <v>0</v>
      </c>
      <c r="AB22" s="18">
        <f ca="1">+SUMIF(INVESTIMENTI!$D$77:$AO$91,INVESTIMENTI!$A80,INVESTIMENTI!AE$77:AE$91)</f>
        <v>0</v>
      </c>
      <c r="AC22" s="18">
        <f ca="1">+SUMIF(INVESTIMENTI!$D$77:$AO$91,INVESTIMENTI!$A80,INVESTIMENTI!AF$77:AF$91)</f>
        <v>0</v>
      </c>
      <c r="AD22" s="18">
        <f ca="1">+SUMIF(INVESTIMENTI!$D$77:$AO$91,INVESTIMENTI!$A80,INVESTIMENTI!AG$77:AG$91)</f>
        <v>0</v>
      </c>
      <c r="AE22" s="18">
        <f ca="1">+SUMIF(INVESTIMENTI!$D$77:$AO$91,INVESTIMENTI!$A80,INVESTIMENTI!AH$77:AH$91)</f>
        <v>0</v>
      </c>
      <c r="AF22" s="18">
        <f ca="1">+SUMIF(INVESTIMENTI!$D$77:$AO$91,INVESTIMENTI!$A80,INVESTIMENTI!AI$77:AI$91)</f>
        <v>0</v>
      </c>
      <c r="AG22" s="18">
        <f ca="1">+SUMIF(INVESTIMENTI!$D$77:$AO$91,INVESTIMENTI!$A80,INVESTIMENTI!AJ$77:AJ$91)</f>
        <v>0</v>
      </c>
      <c r="AH22" s="18">
        <f ca="1">+SUMIF(INVESTIMENTI!$D$77:$AO$91,INVESTIMENTI!$A80,INVESTIMENTI!AK$77:AK$91)</f>
        <v>0</v>
      </c>
      <c r="AI22" s="18">
        <f ca="1">+SUMIF(INVESTIMENTI!$D$77:$AO$91,INVESTIMENTI!$A80,INVESTIMENTI!AL$77:AL$91)</f>
        <v>0</v>
      </c>
      <c r="AJ22" s="18">
        <f ca="1">+SUMIF(INVESTIMENTI!$D$77:$AO$91,INVESTIMENTI!$A80,INVESTIMENTI!AM$77:AM$91)</f>
        <v>0</v>
      </c>
      <c r="AK22" s="18">
        <f ca="1">+SUMIF(INVESTIMENTI!$D$77:$AO$91,INVESTIMENTI!$A80,INVESTIMENTI!AN$77:AN$91)</f>
        <v>0</v>
      </c>
      <c r="AL22" s="18">
        <f ca="1">+SUMIF(INVESTIMENTI!$D$77:$AO$91,INVESTIMENTI!$A80,INVESTIMENTI!AO$77:AO$91)</f>
        <v>0</v>
      </c>
    </row>
    <row r="23" spans="1:38" x14ac:dyDescent="0.25">
      <c r="A23" t="s">
        <v>105</v>
      </c>
      <c r="B23" s="19" t="s">
        <v>110</v>
      </c>
      <c r="C23" s="18">
        <f ca="1">+SUMIF(INVESTIMENTI!$D$77:$AO$91,INVESTIMENTI!$A81,INVESTIMENTI!F$77:F$91)</f>
        <v>0</v>
      </c>
      <c r="D23" s="18">
        <f ca="1">+SUMIF(INVESTIMENTI!$D$77:$AO$91,INVESTIMENTI!$A81,INVESTIMENTI!G$77:G$91)</f>
        <v>0</v>
      </c>
      <c r="E23" s="18">
        <f ca="1">+SUMIF(INVESTIMENTI!$D$77:$AO$91,INVESTIMENTI!$A81,INVESTIMENTI!H$77:H$91)</f>
        <v>0</v>
      </c>
      <c r="F23" s="18">
        <f ca="1">+SUMIF(INVESTIMENTI!$D$77:$AO$91,INVESTIMENTI!$A81,INVESTIMENTI!I$77:I$91)</f>
        <v>0</v>
      </c>
      <c r="G23" s="18">
        <f ca="1">+SUMIF(INVESTIMENTI!$D$77:$AO$91,INVESTIMENTI!$A81,INVESTIMENTI!J$77:J$91)</f>
        <v>0</v>
      </c>
      <c r="H23" s="18">
        <f ca="1">+SUMIF(INVESTIMENTI!$D$77:$AO$91,INVESTIMENTI!$A81,INVESTIMENTI!K$77:K$91)</f>
        <v>0</v>
      </c>
      <c r="I23" s="18">
        <f ca="1">+SUMIF(INVESTIMENTI!$D$77:$AO$91,INVESTIMENTI!$A81,INVESTIMENTI!L$77:L$91)</f>
        <v>0</v>
      </c>
      <c r="J23" s="18">
        <f ca="1">+SUMIF(INVESTIMENTI!$D$77:$AO$91,INVESTIMENTI!$A81,INVESTIMENTI!M$77:M$91)</f>
        <v>0</v>
      </c>
      <c r="K23" s="18">
        <f ca="1">+SUMIF(INVESTIMENTI!$D$77:$AO$91,INVESTIMENTI!$A81,INVESTIMENTI!N$77:N$91)</f>
        <v>0</v>
      </c>
      <c r="L23" s="18">
        <f ca="1">+SUMIF(INVESTIMENTI!$D$77:$AO$91,INVESTIMENTI!$A81,INVESTIMENTI!O$77:O$91)</f>
        <v>0</v>
      </c>
      <c r="M23" s="18">
        <f ca="1">+SUMIF(INVESTIMENTI!$D$77:$AO$91,INVESTIMENTI!$A81,INVESTIMENTI!P$77:P$91)</f>
        <v>0</v>
      </c>
      <c r="N23" s="18">
        <f ca="1">+SUMIF(INVESTIMENTI!$D$77:$AO$91,INVESTIMENTI!$A81,INVESTIMENTI!Q$77:Q$91)</f>
        <v>0</v>
      </c>
      <c r="O23" s="18">
        <f ca="1">+SUMIF(INVESTIMENTI!$D$77:$AO$91,INVESTIMENTI!$A81,INVESTIMENTI!R$77:R$91)</f>
        <v>0</v>
      </c>
      <c r="P23" s="18">
        <f ca="1">+SUMIF(INVESTIMENTI!$D$77:$AO$91,INVESTIMENTI!$A81,INVESTIMENTI!S$77:S$91)</f>
        <v>0</v>
      </c>
      <c r="Q23" s="18">
        <f ca="1">+SUMIF(INVESTIMENTI!$D$77:$AO$91,INVESTIMENTI!$A81,INVESTIMENTI!T$77:T$91)</f>
        <v>0</v>
      </c>
      <c r="R23" s="18">
        <f ca="1">+SUMIF(INVESTIMENTI!$D$77:$AO$91,INVESTIMENTI!$A81,INVESTIMENTI!U$77:U$91)</f>
        <v>0</v>
      </c>
      <c r="S23" s="18">
        <f ca="1">+SUMIF(INVESTIMENTI!$D$77:$AO$91,INVESTIMENTI!$A81,INVESTIMENTI!V$77:V$91)</f>
        <v>0</v>
      </c>
      <c r="T23" s="18">
        <f ca="1">+SUMIF(INVESTIMENTI!$D$77:$AO$91,INVESTIMENTI!$A81,INVESTIMENTI!W$77:W$91)</f>
        <v>0</v>
      </c>
      <c r="U23" s="18">
        <f ca="1">+SUMIF(INVESTIMENTI!$D$77:$AO$91,INVESTIMENTI!$A81,INVESTIMENTI!X$77:X$91)</f>
        <v>0</v>
      </c>
      <c r="V23" s="18">
        <f ca="1">+SUMIF(INVESTIMENTI!$D$77:$AO$91,INVESTIMENTI!$A81,INVESTIMENTI!Y$77:Y$91)</f>
        <v>0</v>
      </c>
      <c r="W23" s="18">
        <f ca="1">+SUMIF(INVESTIMENTI!$D$77:$AO$91,INVESTIMENTI!$A81,INVESTIMENTI!Z$77:Z$91)</f>
        <v>0</v>
      </c>
      <c r="X23" s="18">
        <f ca="1">+SUMIF(INVESTIMENTI!$D$77:$AO$91,INVESTIMENTI!$A81,INVESTIMENTI!AA$77:AA$91)</f>
        <v>0</v>
      </c>
      <c r="Y23" s="18">
        <f ca="1">+SUMIF(INVESTIMENTI!$D$77:$AO$91,INVESTIMENTI!$A81,INVESTIMENTI!AB$77:AB$91)</f>
        <v>0</v>
      </c>
      <c r="Z23" s="18">
        <f ca="1">+SUMIF(INVESTIMENTI!$D$77:$AO$91,INVESTIMENTI!$A81,INVESTIMENTI!AC$77:AC$91)</f>
        <v>0</v>
      </c>
      <c r="AA23" s="18">
        <f ca="1">+SUMIF(INVESTIMENTI!$D$77:$AO$91,INVESTIMENTI!$A81,INVESTIMENTI!AD$77:AD$91)</f>
        <v>0</v>
      </c>
      <c r="AB23" s="18">
        <f ca="1">+SUMIF(INVESTIMENTI!$D$77:$AO$91,INVESTIMENTI!$A81,INVESTIMENTI!AE$77:AE$91)</f>
        <v>0</v>
      </c>
      <c r="AC23" s="18">
        <f ca="1">+SUMIF(INVESTIMENTI!$D$77:$AO$91,INVESTIMENTI!$A81,INVESTIMENTI!AF$77:AF$91)</f>
        <v>0</v>
      </c>
      <c r="AD23" s="18">
        <f ca="1">+SUMIF(INVESTIMENTI!$D$77:$AO$91,INVESTIMENTI!$A81,INVESTIMENTI!AG$77:AG$91)</f>
        <v>0</v>
      </c>
      <c r="AE23" s="18">
        <f ca="1">+SUMIF(INVESTIMENTI!$D$77:$AO$91,INVESTIMENTI!$A81,INVESTIMENTI!AH$77:AH$91)</f>
        <v>0</v>
      </c>
      <c r="AF23" s="18">
        <f ca="1">+SUMIF(INVESTIMENTI!$D$77:$AO$91,INVESTIMENTI!$A81,INVESTIMENTI!AI$77:AI$91)</f>
        <v>0</v>
      </c>
      <c r="AG23" s="18">
        <f ca="1">+SUMIF(INVESTIMENTI!$D$77:$AO$91,INVESTIMENTI!$A81,INVESTIMENTI!AJ$77:AJ$91)</f>
        <v>0</v>
      </c>
      <c r="AH23" s="18">
        <f ca="1">+SUMIF(INVESTIMENTI!$D$77:$AO$91,INVESTIMENTI!$A81,INVESTIMENTI!AK$77:AK$91)</f>
        <v>0</v>
      </c>
      <c r="AI23" s="18">
        <f ca="1">+SUMIF(INVESTIMENTI!$D$77:$AO$91,INVESTIMENTI!$A81,INVESTIMENTI!AL$77:AL$91)</f>
        <v>0</v>
      </c>
      <c r="AJ23" s="18">
        <f ca="1">+SUMIF(INVESTIMENTI!$D$77:$AO$91,INVESTIMENTI!$A81,INVESTIMENTI!AM$77:AM$91)</f>
        <v>0</v>
      </c>
      <c r="AK23" s="18">
        <f ca="1">+SUMIF(INVESTIMENTI!$D$77:$AO$91,INVESTIMENTI!$A81,INVESTIMENTI!AN$77:AN$91)</f>
        <v>0</v>
      </c>
      <c r="AL23" s="18">
        <f ca="1">+SUMIF(INVESTIMENTI!$D$77:$AO$91,INVESTIMENTI!$A81,INVESTIMENTI!AO$77:AO$91)</f>
        <v>0</v>
      </c>
    </row>
    <row r="24" spans="1:38" x14ac:dyDescent="0.25">
      <c r="A24" t="s">
        <v>105</v>
      </c>
      <c r="B24" s="19" t="s">
        <v>111</v>
      </c>
      <c r="C24" s="18">
        <f ca="1">+SUMIF(INVESTIMENTI!$D$77:$AO$91,INVESTIMENTI!$A82,INVESTIMENTI!F$77:F$91)</f>
        <v>2083.3333333333335</v>
      </c>
      <c r="D24" s="18">
        <f ca="1">+SUMIF(INVESTIMENTI!$D$77:$AO$91,INVESTIMENTI!$A82,INVESTIMENTI!G$77:G$91)</f>
        <v>3416.666666666667</v>
      </c>
      <c r="E24" s="18">
        <f ca="1">+SUMIF(INVESTIMENTI!$D$77:$AO$91,INVESTIMENTI!$A82,INVESTIMENTI!H$77:H$91)</f>
        <v>3416.666666666667</v>
      </c>
      <c r="F24" s="18">
        <f ca="1">+SUMIF(INVESTIMENTI!$D$77:$AO$91,INVESTIMENTI!$A82,INVESTIMENTI!I$77:I$91)</f>
        <v>3416.666666666667</v>
      </c>
      <c r="G24" s="18">
        <f ca="1">+SUMIF(INVESTIMENTI!$D$77:$AO$91,INVESTIMENTI!$A82,INVESTIMENTI!J$77:J$91)</f>
        <v>3416.666666666667</v>
      </c>
      <c r="H24" s="18">
        <f ca="1">+SUMIF(INVESTIMENTI!$D$77:$AO$91,INVESTIMENTI!$A82,INVESTIMENTI!K$77:K$91)</f>
        <v>3416.666666666667</v>
      </c>
      <c r="I24" s="18">
        <f ca="1">+SUMIF(INVESTIMENTI!$D$77:$AO$91,INVESTIMENTI!$A82,INVESTIMENTI!L$77:L$91)</f>
        <v>3416.666666666667</v>
      </c>
      <c r="J24" s="18">
        <f ca="1">+SUMIF(INVESTIMENTI!$D$77:$AO$91,INVESTIMENTI!$A82,INVESTIMENTI!M$77:M$91)</f>
        <v>3416.666666666667</v>
      </c>
      <c r="K24" s="18">
        <f ca="1">+SUMIF(INVESTIMENTI!$D$77:$AO$91,INVESTIMENTI!$A82,INVESTIMENTI!N$77:N$91)</f>
        <v>3416.666666666667</v>
      </c>
      <c r="L24" s="18">
        <f ca="1">+SUMIF(INVESTIMENTI!$D$77:$AO$91,INVESTIMENTI!$A82,INVESTIMENTI!O$77:O$91)</f>
        <v>3416.666666666667</v>
      </c>
      <c r="M24" s="18">
        <f ca="1">+SUMIF(INVESTIMENTI!$D$77:$AO$91,INVESTIMENTI!$A82,INVESTIMENTI!P$77:P$91)</f>
        <v>3416.666666666667</v>
      </c>
      <c r="N24" s="18">
        <f ca="1">+SUMIF(INVESTIMENTI!$D$77:$AO$91,INVESTIMENTI!$A82,INVESTIMENTI!Q$77:Q$91)</f>
        <v>3416.666666666667</v>
      </c>
      <c r="O24" s="18">
        <f ca="1">+SUMIF(INVESTIMENTI!$D$77:$AO$91,INVESTIMENTI!$A82,INVESTIMENTI!R$77:R$91)</f>
        <v>3416.666666666667</v>
      </c>
      <c r="P24" s="18">
        <f ca="1">+SUMIF(INVESTIMENTI!$D$77:$AO$91,INVESTIMENTI!$A82,INVESTIMENTI!S$77:S$91)</f>
        <v>3416.666666666667</v>
      </c>
      <c r="Q24" s="18">
        <f ca="1">+SUMIF(INVESTIMENTI!$D$77:$AO$91,INVESTIMENTI!$A82,INVESTIMENTI!T$77:T$91)</f>
        <v>3416.666666666667</v>
      </c>
      <c r="R24" s="18">
        <f ca="1">+SUMIF(INVESTIMENTI!$D$77:$AO$91,INVESTIMENTI!$A82,INVESTIMENTI!U$77:U$91)</f>
        <v>3416.666666666667</v>
      </c>
      <c r="S24" s="18">
        <f ca="1">+SUMIF(INVESTIMENTI!$D$77:$AO$91,INVESTIMENTI!$A82,INVESTIMENTI!V$77:V$91)</f>
        <v>3416.666666666667</v>
      </c>
      <c r="T24" s="18">
        <f ca="1">+SUMIF(INVESTIMENTI!$D$77:$AO$91,INVESTIMENTI!$A82,INVESTIMENTI!W$77:W$91)</f>
        <v>3416.666666666667</v>
      </c>
      <c r="U24" s="18">
        <f ca="1">+SUMIF(INVESTIMENTI!$D$77:$AO$91,INVESTIMENTI!$A82,INVESTIMENTI!X$77:X$91)</f>
        <v>3416.666666666667</v>
      </c>
      <c r="V24" s="18">
        <f ca="1">+SUMIF(INVESTIMENTI!$D$77:$AO$91,INVESTIMENTI!$A82,INVESTIMENTI!Y$77:Y$91)</f>
        <v>3416.666666666667</v>
      </c>
      <c r="W24" s="18">
        <f ca="1">+SUMIF(INVESTIMENTI!$D$77:$AO$91,INVESTIMENTI!$A82,INVESTIMENTI!Z$77:Z$91)</f>
        <v>3416.666666666667</v>
      </c>
      <c r="X24" s="18">
        <f ca="1">+SUMIF(INVESTIMENTI!$D$77:$AO$91,INVESTIMENTI!$A82,INVESTIMENTI!AA$77:AA$91)</f>
        <v>3416.666666666667</v>
      </c>
      <c r="Y24" s="18">
        <f ca="1">+SUMIF(INVESTIMENTI!$D$77:$AO$91,INVESTIMENTI!$A82,INVESTIMENTI!AB$77:AB$91)</f>
        <v>3416.666666666667</v>
      </c>
      <c r="Z24" s="18">
        <f ca="1">+SUMIF(INVESTIMENTI!$D$77:$AO$91,INVESTIMENTI!$A82,INVESTIMENTI!AC$77:AC$91)</f>
        <v>3416.666666666667</v>
      </c>
      <c r="AA24" s="18">
        <f ca="1">+SUMIF(INVESTIMENTI!$D$77:$AO$91,INVESTIMENTI!$A82,INVESTIMENTI!AD$77:AD$91)</f>
        <v>3416.666666666667</v>
      </c>
      <c r="AB24" s="18">
        <f ca="1">+SUMIF(INVESTIMENTI!$D$77:$AO$91,INVESTIMENTI!$A82,INVESTIMENTI!AE$77:AE$91)</f>
        <v>3416.666666666667</v>
      </c>
      <c r="AC24" s="18">
        <f ca="1">+SUMIF(INVESTIMENTI!$D$77:$AO$91,INVESTIMENTI!$A82,INVESTIMENTI!AF$77:AF$91)</f>
        <v>3416.666666666667</v>
      </c>
      <c r="AD24" s="18">
        <f ca="1">+SUMIF(INVESTIMENTI!$D$77:$AO$91,INVESTIMENTI!$A82,INVESTIMENTI!AG$77:AG$91)</f>
        <v>3416.666666666667</v>
      </c>
      <c r="AE24" s="18">
        <f ca="1">+SUMIF(INVESTIMENTI!$D$77:$AO$91,INVESTIMENTI!$A82,INVESTIMENTI!AH$77:AH$91)</f>
        <v>3416.666666666667</v>
      </c>
      <c r="AF24" s="18">
        <f ca="1">+SUMIF(INVESTIMENTI!$D$77:$AO$91,INVESTIMENTI!$A82,INVESTIMENTI!AI$77:AI$91)</f>
        <v>3416.666666666667</v>
      </c>
      <c r="AG24" s="18">
        <f ca="1">+SUMIF(INVESTIMENTI!$D$77:$AO$91,INVESTIMENTI!$A82,INVESTIMENTI!AJ$77:AJ$91)</f>
        <v>3416.666666666667</v>
      </c>
      <c r="AH24" s="18">
        <f ca="1">+SUMIF(INVESTIMENTI!$D$77:$AO$91,INVESTIMENTI!$A82,INVESTIMENTI!AK$77:AK$91)</f>
        <v>3416.666666666667</v>
      </c>
      <c r="AI24" s="18">
        <f ca="1">+SUMIF(INVESTIMENTI!$D$77:$AO$91,INVESTIMENTI!$A82,INVESTIMENTI!AL$77:AL$91)</f>
        <v>3416.666666666667</v>
      </c>
      <c r="AJ24" s="18">
        <f ca="1">+SUMIF(INVESTIMENTI!$D$77:$AO$91,INVESTIMENTI!$A82,INVESTIMENTI!AM$77:AM$91)</f>
        <v>3416.666666666667</v>
      </c>
      <c r="AK24" s="18">
        <f ca="1">+SUMIF(INVESTIMENTI!$D$77:$AO$91,INVESTIMENTI!$A82,INVESTIMENTI!AN$77:AN$91)</f>
        <v>3416.666666666667</v>
      </c>
      <c r="AL24" s="18">
        <f ca="1">+SUMIF(INVESTIMENTI!$D$77:$AO$91,INVESTIMENTI!$A82,INVESTIMENTI!AO$77:AO$91)</f>
        <v>3416.666666666667</v>
      </c>
    </row>
    <row r="25" spans="1:38" x14ac:dyDescent="0.25">
      <c r="A25" t="s">
        <v>105</v>
      </c>
      <c r="B25" s="19" t="s">
        <v>115</v>
      </c>
      <c r="C25" s="18">
        <f>+M_ACQUISTI!D81+'I_COSTI GESTIONE'!D76+M_ACQUISTI!D324</f>
        <v>127125.18</v>
      </c>
      <c r="D25" s="18">
        <f>+M_ACQUISTI!E81+'I_COSTI GESTIONE'!E76+M_ACQUISTI!E324</f>
        <v>161565.42599999998</v>
      </c>
      <c r="E25" s="18">
        <f>+M_ACQUISTI!F81+'I_COSTI GESTIONE'!F76+M_ACQUISTI!F324</f>
        <v>157783.13099999999</v>
      </c>
      <c r="F25" s="18">
        <f>+M_ACQUISTI!G81+'I_COSTI GESTIONE'!G76+M_ACQUISTI!G324</f>
        <v>150975</v>
      </c>
      <c r="G25" s="18">
        <f>+M_ACQUISTI!H81+'I_COSTI GESTIONE'!H76+M_ACQUISTI!H324</f>
        <v>38979</v>
      </c>
      <c r="H25" s="18">
        <f>+M_ACQUISTI!I81+'I_COSTI GESTIONE'!I76+M_ACQUISTI!I324</f>
        <v>0</v>
      </c>
      <c r="I25" s="18">
        <f>+M_ACQUISTI!J81+'I_COSTI GESTIONE'!J76+M_ACQUISTI!J324</f>
        <v>0</v>
      </c>
      <c r="J25" s="18">
        <f>+M_ACQUISTI!K81+'I_COSTI GESTIONE'!K76+M_ACQUISTI!K324</f>
        <v>0</v>
      </c>
      <c r="K25" s="18">
        <f>+M_ACQUISTI!L81+'I_COSTI GESTIONE'!L76+M_ACQUISTI!L324</f>
        <v>0</v>
      </c>
      <c r="L25" s="18">
        <f>+M_ACQUISTI!M81+'I_COSTI GESTIONE'!M76+M_ACQUISTI!M324</f>
        <v>0</v>
      </c>
      <c r="M25" s="18">
        <f>+M_ACQUISTI!N81+'I_COSTI GESTIONE'!N76+M_ACQUISTI!N324</f>
        <v>0</v>
      </c>
      <c r="N25" s="18">
        <f>+M_ACQUISTI!O81+'I_COSTI GESTIONE'!O76+M_ACQUISTI!O324</f>
        <v>0</v>
      </c>
      <c r="O25" s="18">
        <f>+M_ACQUISTI!P81+'I_COSTI GESTIONE'!P76+M_ACQUISTI!P324</f>
        <v>0</v>
      </c>
      <c r="P25" s="18">
        <f>+M_ACQUISTI!Q81+'I_COSTI GESTIONE'!Q76+M_ACQUISTI!Q324</f>
        <v>0</v>
      </c>
      <c r="Q25" s="18">
        <f>+M_ACQUISTI!R81+'I_COSTI GESTIONE'!R76+M_ACQUISTI!R324</f>
        <v>0</v>
      </c>
      <c r="R25" s="18">
        <f>+M_ACQUISTI!S81+'I_COSTI GESTIONE'!S76+M_ACQUISTI!S324</f>
        <v>0</v>
      </c>
      <c r="S25" s="18">
        <f>+M_ACQUISTI!T81+'I_COSTI GESTIONE'!T76+M_ACQUISTI!T324</f>
        <v>0</v>
      </c>
      <c r="T25" s="18">
        <f>+M_ACQUISTI!U81+'I_COSTI GESTIONE'!U76+M_ACQUISTI!U324</f>
        <v>0</v>
      </c>
      <c r="U25" s="18">
        <f>+M_ACQUISTI!V81+'I_COSTI GESTIONE'!V76+M_ACQUISTI!V324</f>
        <v>0</v>
      </c>
      <c r="V25" s="18">
        <f>+M_ACQUISTI!W81+'I_COSTI GESTIONE'!W76+M_ACQUISTI!W324</f>
        <v>0</v>
      </c>
      <c r="W25" s="18">
        <f>+M_ACQUISTI!X81+'I_COSTI GESTIONE'!X76+M_ACQUISTI!X324</f>
        <v>0</v>
      </c>
      <c r="X25" s="18">
        <f>+M_ACQUISTI!Y81+'I_COSTI GESTIONE'!Y76+M_ACQUISTI!Y324</f>
        <v>0</v>
      </c>
      <c r="Y25" s="18">
        <f>+M_ACQUISTI!Z81+'I_COSTI GESTIONE'!Z76+M_ACQUISTI!Z324</f>
        <v>0</v>
      </c>
      <c r="Z25" s="18">
        <f>+M_ACQUISTI!AA81+'I_COSTI GESTIONE'!AA76+M_ACQUISTI!AA324</f>
        <v>0</v>
      </c>
      <c r="AA25" s="18">
        <f>+M_ACQUISTI!AB81+'I_COSTI GESTIONE'!AB76+M_ACQUISTI!AB324</f>
        <v>0</v>
      </c>
      <c r="AB25" s="18">
        <f>+M_ACQUISTI!AC81+'I_COSTI GESTIONE'!AC76+M_ACQUISTI!AC324</f>
        <v>0</v>
      </c>
      <c r="AC25" s="18">
        <f>+M_ACQUISTI!AD81+'I_COSTI GESTIONE'!AD76+M_ACQUISTI!AD324</f>
        <v>0</v>
      </c>
      <c r="AD25" s="18">
        <f>+M_ACQUISTI!AE81+'I_COSTI GESTIONE'!AE76+M_ACQUISTI!AE324</f>
        <v>0</v>
      </c>
      <c r="AE25" s="18">
        <f>+M_ACQUISTI!AF81+'I_COSTI GESTIONE'!AF76+M_ACQUISTI!AF324</f>
        <v>0</v>
      </c>
      <c r="AF25" s="18">
        <f>+M_ACQUISTI!AG81+'I_COSTI GESTIONE'!AG76+M_ACQUISTI!AG324</f>
        <v>0</v>
      </c>
      <c r="AG25" s="18">
        <f>+M_ACQUISTI!AH81+'I_COSTI GESTIONE'!AH76+M_ACQUISTI!AH324</f>
        <v>0</v>
      </c>
      <c r="AH25" s="18">
        <f>+M_ACQUISTI!AI81+'I_COSTI GESTIONE'!AI76+M_ACQUISTI!AI324</f>
        <v>0</v>
      </c>
      <c r="AI25" s="18">
        <f>+M_ACQUISTI!AJ81+'I_COSTI GESTIONE'!AJ76+M_ACQUISTI!AJ324</f>
        <v>0</v>
      </c>
      <c r="AJ25" s="18">
        <f>+M_ACQUISTI!AK81+'I_COSTI GESTIONE'!AK76+M_ACQUISTI!AK324</f>
        <v>0</v>
      </c>
      <c r="AK25" s="18">
        <f>+M_ACQUISTI!AL81+'I_COSTI GESTIONE'!AL76+M_ACQUISTI!AL324</f>
        <v>0</v>
      </c>
      <c r="AL25" s="18">
        <f>+M_ACQUISTI!AM81+'I_COSTI GESTIONE'!AM76+M_ACQUISTI!AM324</f>
        <v>0</v>
      </c>
    </row>
    <row r="26" spans="1:38" x14ac:dyDescent="0.25">
      <c r="A26" t="s">
        <v>105</v>
      </c>
      <c r="B26" s="19" t="s">
        <v>116</v>
      </c>
      <c r="C26" s="21">
        <f>+INVESTIMENTI!F74</f>
        <v>152500</v>
      </c>
      <c r="D26" s="21">
        <f>+INVESTIMENTI!G74</f>
        <v>-54900</v>
      </c>
      <c r="E26" s="21">
        <f>+INVESTIMENTI!H74</f>
        <v>-97600</v>
      </c>
      <c r="F26" s="21">
        <f>+INVESTIMENTI!I74</f>
        <v>0</v>
      </c>
      <c r="G26" s="21">
        <f>+INVESTIMENTI!J74</f>
        <v>0</v>
      </c>
      <c r="H26" s="21">
        <f>+INVESTIMENTI!K74</f>
        <v>-6100</v>
      </c>
      <c r="I26" s="21">
        <f>+INVESTIMENTI!L74</f>
        <v>-6100</v>
      </c>
      <c r="J26" s="21">
        <f>+INVESTIMENTI!M74</f>
        <v>0</v>
      </c>
      <c r="K26" s="21">
        <f>+INVESTIMENTI!N74</f>
        <v>0</v>
      </c>
      <c r="L26" s="21">
        <f>+INVESTIMENTI!O74</f>
        <v>0</v>
      </c>
      <c r="M26" s="21">
        <f>+INVESTIMENTI!P74</f>
        <v>0</v>
      </c>
      <c r="N26" s="21">
        <f>+INVESTIMENTI!Q74</f>
        <v>0</v>
      </c>
      <c r="O26" s="21">
        <f>+INVESTIMENTI!R74</f>
        <v>0</v>
      </c>
      <c r="P26" s="21">
        <f>+INVESTIMENTI!S74</f>
        <v>0</v>
      </c>
      <c r="Q26" s="21">
        <f>+INVESTIMENTI!T74</f>
        <v>0</v>
      </c>
      <c r="R26" s="21">
        <f>+INVESTIMENTI!U74</f>
        <v>0</v>
      </c>
      <c r="S26" s="21">
        <f>+INVESTIMENTI!V74</f>
        <v>0</v>
      </c>
      <c r="T26" s="21">
        <f>+INVESTIMENTI!W74</f>
        <v>0</v>
      </c>
      <c r="U26" s="21">
        <f>+INVESTIMENTI!X74</f>
        <v>0</v>
      </c>
      <c r="V26" s="21">
        <f>+INVESTIMENTI!Y74</f>
        <v>0</v>
      </c>
      <c r="W26" s="21">
        <f>+INVESTIMENTI!Z74</f>
        <v>0</v>
      </c>
      <c r="X26" s="21">
        <f>+INVESTIMENTI!AA74</f>
        <v>0</v>
      </c>
      <c r="Y26" s="21">
        <f>+INVESTIMENTI!AB74</f>
        <v>0</v>
      </c>
      <c r="Z26" s="21">
        <f>+INVESTIMENTI!AC74</f>
        <v>0</v>
      </c>
      <c r="AA26" s="21">
        <f>+INVESTIMENTI!AD74</f>
        <v>0</v>
      </c>
      <c r="AB26" s="21">
        <f>+INVESTIMENTI!AE74</f>
        <v>0</v>
      </c>
      <c r="AC26" s="21">
        <f>+INVESTIMENTI!AF74</f>
        <v>0</v>
      </c>
      <c r="AD26" s="21">
        <f>+INVESTIMENTI!AG74</f>
        <v>0</v>
      </c>
      <c r="AE26" s="21">
        <f>+INVESTIMENTI!AH74</f>
        <v>0</v>
      </c>
      <c r="AF26" s="21">
        <f>+INVESTIMENTI!AI74</f>
        <v>0</v>
      </c>
      <c r="AG26" s="21">
        <f>+INVESTIMENTI!AJ74</f>
        <v>0</v>
      </c>
      <c r="AH26" s="21">
        <f>+INVESTIMENTI!AK74</f>
        <v>0</v>
      </c>
      <c r="AI26" s="21">
        <f>+INVESTIMENTI!AL74</f>
        <v>0</v>
      </c>
      <c r="AJ26" s="21">
        <f>+INVESTIMENTI!AM74</f>
        <v>0</v>
      </c>
      <c r="AK26" s="21">
        <f>+INVESTIMENTI!AN74</f>
        <v>0</v>
      </c>
      <c r="AL26" s="21">
        <f>+INVESTIMENTI!AO74</f>
        <v>0</v>
      </c>
    </row>
    <row r="27" spans="1:38" x14ac:dyDescent="0.25">
      <c r="A27" t="s">
        <v>105</v>
      </c>
      <c r="B27" s="19" t="s">
        <v>117</v>
      </c>
      <c r="C27" s="21">
        <f>+M_PERSONALE!C88</f>
        <v>733.33333333333303</v>
      </c>
      <c r="D27" s="21">
        <f>+M_PERSONALE!D88</f>
        <v>733.33333333333303</v>
      </c>
      <c r="E27" s="21">
        <f>+M_PERSONALE!E88</f>
        <v>733.33333333333303</v>
      </c>
      <c r="F27" s="21">
        <f>+M_PERSONALE!F88</f>
        <v>733.33333333333303</v>
      </c>
      <c r="G27" s="21">
        <f>+M_PERSONALE!G88</f>
        <v>733.33333333333303</v>
      </c>
      <c r="H27" s="21">
        <f>+M_PERSONALE!H88</f>
        <v>733.33333333333303</v>
      </c>
      <c r="I27" s="21">
        <f>+M_PERSONALE!I88</f>
        <v>733.33333333333303</v>
      </c>
      <c r="J27" s="21">
        <f>+M_PERSONALE!J88</f>
        <v>-1833.333333333333</v>
      </c>
      <c r="K27" s="21">
        <f>+M_PERSONALE!K88</f>
        <v>733.33333333333303</v>
      </c>
      <c r="L27" s="21">
        <f>+M_PERSONALE!L88</f>
        <v>733.33333333333303</v>
      </c>
      <c r="M27" s="21">
        <f>+M_PERSONALE!M88</f>
        <v>733.33333333333303</v>
      </c>
      <c r="N27" s="21">
        <f>+M_PERSONALE!N88</f>
        <v>-2016.6666666666652</v>
      </c>
      <c r="O27" s="21">
        <f>+M_PERSONALE!O88</f>
        <v>1176.9999999999991</v>
      </c>
      <c r="P27" s="21">
        <f>+M_PERSONALE!P88</f>
        <v>1176.9999999999991</v>
      </c>
      <c r="Q27" s="21">
        <f>+M_PERSONALE!Q88</f>
        <v>1176.9999999999991</v>
      </c>
      <c r="R27" s="21">
        <f>+M_PERSONALE!R88</f>
        <v>1176.9999999999991</v>
      </c>
      <c r="S27" s="21">
        <f>+M_PERSONALE!S88</f>
        <v>1176.9999999999991</v>
      </c>
      <c r="T27" s="21">
        <f>+M_PERSONALE!T88</f>
        <v>1176.9999999999991</v>
      </c>
      <c r="U27" s="21">
        <f>+M_PERSONALE!U88</f>
        <v>1176.9999999999991</v>
      </c>
      <c r="V27" s="21">
        <f>+M_PERSONALE!V88</f>
        <v>-5554.9999999999955</v>
      </c>
      <c r="W27" s="21">
        <f>+M_PERSONALE!W88</f>
        <v>1176.9999999999991</v>
      </c>
      <c r="X27" s="21">
        <f>+M_PERSONALE!X88</f>
        <v>1176.9999999999991</v>
      </c>
      <c r="Y27" s="21">
        <f>+M_PERSONALE!Y88</f>
        <v>1176.9999999999991</v>
      </c>
      <c r="Z27" s="21">
        <f>+M_PERSONALE!Z88</f>
        <v>-4542.9999999999991</v>
      </c>
      <c r="AA27" s="21">
        <f>+M_PERSONALE!AA88</f>
        <v>1673.0266666666666</v>
      </c>
      <c r="AB27" s="21">
        <f>+M_PERSONALE!AB88</f>
        <v>1673.0266666666666</v>
      </c>
      <c r="AC27" s="21">
        <f>+M_PERSONALE!AC88</f>
        <v>1673.0266666666666</v>
      </c>
      <c r="AD27" s="21">
        <f>+M_PERSONALE!AD88</f>
        <v>1673.0266666666666</v>
      </c>
      <c r="AE27" s="21">
        <f>+M_PERSONALE!AE88</f>
        <v>1673.0266666666666</v>
      </c>
      <c r="AF27" s="21">
        <f>+M_PERSONALE!AF88</f>
        <v>1673.0266666666666</v>
      </c>
      <c r="AG27" s="21">
        <f>+M_PERSONALE!AG88</f>
        <v>1673.0266666666666</v>
      </c>
      <c r="AH27" s="21">
        <f>+M_PERSONALE!AH88</f>
        <v>-8780.5666666666602</v>
      </c>
      <c r="AI27" s="21">
        <f>+M_PERSONALE!AI88</f>
        <v>1673.0266666666666</v>
      </c>
      <c r="AJ27" s="21">
        <f>+M_PERSONALE!AJ88</f>
        <v>1673.0266666666666</v>
      </c>
      <c r="AK27" s="21">
        <f>+M_PERSONALE!AK88</f>
        <v>1673.0266666666666</v>
      </c>
      <c r="AL27" s="21">
        <f>+M_PERSONALE!AL88</f>
        <v>-6899.8233333333319</v>
      </c>
    </row>
    <row r="28" spans="1:38" x14ac:dyDescent="0.25">
      <c r="A28" t="s">
        <v>105</v>
      </c>
      <c r="B28" s="19" t="s">
        <v>118</v>
      </c>
      <c r="C28" s="21">
        <f>+M_PERSONALE!C83+M_PERSONALE!C91</f>
        <v>2415.333333333333</v>
      </c>
      <c r="D28" s="21">
        <f>+M_PERSONALE!D83+M_PERSONALE!D91</f>
        <v>0</v>
      </c>
      <c r="E28" s="21">
        <f>+M_PERSONALE!E83+M_PERSONALE!E91</f>
        <v>0</v>
      </c>
      <c r="F28" s="21">
        <f>+M_PERSONALE!F83+M_PERSONALE!F91</f>
        <v>0</v>
      </c>
      <c r="G28" s="21">
        <f>+M_PERSONALE!G83+M_PERSONALE!G91</f>
        <v>0</v>
      </c>
      <c r="H28" s="21">
        <f>+M_PERSONALE!H83+M_PERSONALE!H91</f>
        <v>0</v>
      </c>
      <c r="I28" s="21">
        <f>+M_PERSONALE!I83+M_PERSONALE!I91</f>
        <v>0</v>
      </c>
      <c r="J28" s="21">
        <f>+M_PERSONALE!J83+M_PERSONALE!J91</f>
        <v>0</v>
      </c>
      <c r="K28" s="21">
        <f>+M_PERSONALE!K83+M_PERSONALE!K91</f>
        <v>0</v>
      </c>
      <c r="L28" s="21">
        <f>+M_PERSONALE!L83+M_PERSONALE!L91</f>
        <v>0</v>
      </c>
      <c r="M28" s="21">
        <f>+M_PERSONALE!M83+M_PERSONALE!M91</f>
        <v>0</v>
      </c>
      <c r="N28" s="21">
        <f>+M_PERSONALE!N83+M_PERSONALE!N91</f>
        <v>0</v>
      </c>
      <c r="O28" s="21">
        <f>+M_PERSONALE!O83+M_PERSONALE!O91</f>
        <v>868.09666666666601</v>
      </c>
      <c r="P28" s="21">
        <f>+M_PERSONALE!P83+M_PERSONALE!P91</f>
        <v>0</v>
      </c>
      <c r="Q28" s="21">
        <f>+M_PERSONALE!Q83+M_PERSONALE!Q91</f>
        <v>0</v>
      </c>
      <c r="R28" s="21">
        <f>+M_PERSONALE!R83+M_PERSONALE!R91</f>
        <v>0</v>
      </c>
      <c r="S28" s="21">
        <f>+M_PERSONALE!S83+M_PERSONALE!S91</f>
        <v>0</v>
      </c>
      <c r="T28" s="21">
        <f>+M_PERSONALE!T83+M_PERSONALE!T91</f>
        <v>0</v>
      </c>
      <c r="U28" s="21">
        <f>+M_PERSONALE!U83+M_PERSONALE!U91</f>
        <v>0</v>
      </c>
      <c r="V28" s="21">
        <f>+M_PERSONALE!V83+M_PERSONALE!V91</f>
        <v>0</v>
      </c>
      <c r="W28" s="21">
        <f>+M_PERSONALE!W83+M_PERSONALE!W91</f>
        <v>0</v>
      </c>
      <c r="X28" s="21">
        <f>+M_PERSONALE!X83+M_PERSONALE!X91</f>
        <v>0</v>
      </c>
      <c r="Y28" s="21">
        <f>+M_PERSONALE!Y83+M_PERSONALE!Y91</f>
        <v>0</v>
      </c>
      <c r="Z28" s="21">
        <f>+M_PERSONALE!Z83+M_PERSONALE!Z91</f>
        <v>0</v>
      </c>
      <c r="AA28" s="21">
        <f>+M_PERSONALE!AA83+M_PERSONALE!AA91</f>
        <v>898.24986666666712</v>
      </c>
      <c r="AB28" s="21">
        <f>+M_PERSONALE!AB83+M_PERSONALE!AB91</f>
        <v>0</v>
      </c>
      <c r="AC28" s="21">
        <f>+M_PERSONALE!AC83+M_PERSONALE!AC91</f>
        <v>0</v>
      </c>
      <c r="AD28" s="21">
        <f>+M_PERSONALE!AD83+M_PERSONALE!AD91</f>
        <v>0</v>
      </c>
      <c r="AE28" s="21">
        <f>+M_PERSONALE!AE83+M_PERSONALE!AE91</f>
        <v>0</v>
      </c>
      <c r="AF28" s="21">
        <f>+M_PERSONALE!AF83+M_PERSONALE!AF91</f>
        <v>0</v>
      </c>
      <c r="AG28" s="21">
        <f>+M_PERSONALE!AG83+M_PERSONALE!AG91</f>
        <v>0</v>
      </c>
      <c r="AH28" s="21">
        <f>+M_PERSONALE!AH83+M_PERSONALE!AH91</f>
        <v>0</v>
      </c>
      <c r="AI28" s="21">
        <f>+M_PERSONALE!AI83+M_PERSONALE!AI91</f>
        <v>0</v>
      </c>
      <c r="AJ28" s="21">
        <f>+M_PERSONALE!AJ83+M_PERSONALE!AJ91</f>
        <v>0</v>
      </c>
      <c r="AK28" s="21">
        <f>+M_PERSONALE!AK83+M_PERSONALE!AK91</f>
        <v>0</v>
      </c>
      <c r="AL28" s="21">
        <f>+M_PERSONALE!AL83+M_PERSONALE!AL91</f>
        <v>0</v>
      </c>
    </row>
    <row r="29" spans="1:38" x14ac:dyDescent="0.25">
      <c r="A29" t="s">
        <v>105</v>
      </c>
      <c r="B29" s="19" t="s">
        <v>140</v>
      </c>
      <c r="C29" s="26">
        <f>+'M_VENDITE PRODOTTI SOP'!D63+'M_VENDITE FARMACI CON RICETTA'!E107</f>
        <v>107060.24543999988</v>
      </c>
      <c r="D29" s="26">
        <f>+'M_VENDITE PRODOTTI SOP'!E63+'M_VENDITE FARMACI CON RICETTA'!F107</f>
        <v>86104.622399999993</v>
      </c>
      <c r="E29" s="26">
        <f>+'M_VENDITE PRODOTTI SOP'!F63+'M_VENDITE FARMACI CON RICETTA'!G107</f>
        <v>86104.622399999993</v>
      </c>
      <c r="F29" s="26">
        <f>+'M_VENDITE PRODOTTI SOP'!G63+'M_VENDITE FARMACI CON RICETTA'!H107</f>
        <v>86104.622399999993</v>
      </c>
      <c r="G29" s="26">
        <f>+'M_VENDITE PRODOTTI SOP'!H63+'M_VENDITE FARMACI CON RICETTA'!I107</f>
        <v>86104.622399999993</v>
      </c>
      <c r="H29" s="26">
        <f>+'M_VENDITE PRODOTTI SOP'!I63+'M_VENDITE FARMACI CON RICETTA'!J107</f>
        <v>86104.622399999993</v>
      </c>
      <c r="I29" s="26">
        <f>+'M_VENDITE PRODOTTI SOP'!J63+'M_VENDITE FARMACI CON RICETTA'!K107</f>
        <v>86104.622399999993</v>
      </c>
      <c r="J29" s="26">
        <f>+'M_VENDITE PRODOTTI SOP'!K63+'M_VENDITE FARMACI CON RICETTA'!L107</f>
        <v>86104.622399999993</v>
      </c>
      <c r="K29" s="26">
        <f>+'M_VENDITE PRODOTTI SOP'!L63+'M_VENDITE FARMACI CON RICETTA'!M107</f>
        <v>86104.622399999993</v>
      </c>
      <c r="L29" s="26">
        <f>+'M_VENDITE PRODOTTI SOP'!M63+'M_VENDITE FARMACI CON RICETTA'!N107</f>
        <v>86104.622399999993</v>
      </c>
      <c r="M29" s="26">
        <f>+'M_VENDITE PRODOTTI SOP'!N63+'M_VENDITE FARMACI CON RICETTA'!O107</f>
        <v>86104.622399999993</v>
      </c>
      <c r="N29" s="26">
        <f>+'M_VENDITE PRODOTTI SOP'!O63+'M_VENDITE FARMACI CON RICETTA'!P107</f>
        <v>86104.622399999993</v>
      </c>
      <c r="O29" s="26">
        <f>+'M_VENDITE PRODOTTI SOP'!P63+'M_VENDITE FARMACI CON RICETTA'!Q107</f>
        <v>86104.622399999993</v>
      </c>
      <c r="P29" s="26">
        <f>+'M_VENDITE PRODOTTI SOP'!Q63+'M_VENDITE FARMACI CON RICETTA'!R107</f>
        <v>86104.622399999993</v>
      </c>
      <c r="Q29" s="26">
        <f>+'M_VENDITE PRODOTTI SOP'!R63+'M_VENDITE FARMACI CON RICETTA'!S107</f>
        <v>86104.622399999993</v>
      </c>
      <c r="R29" s="26">
        <f>+'M_VENDITE PRODOTTI SOP'!S63+'M_VENDITE FARMACI CON RICETTA'!T107</f>
        <v>86104.622399999993</v>
      </c>
      <c r="S29" s="26">
        <f>+'M_VENDITE PRODOTTI SOP'!T63+'M_VENDITE FARMACI CON RICETTA'!U107</f>
        <v>86104.622399999993</v>
      </c>
      <c r="T29" s="26">
        <f>+'M_VENDITE PRODOTTI SOP'!U63+'M_VENDITE FARMACI CON RICETTA'!V107</f>
        <v>86104.622399999993</v>
      </c>
      <c r="U29" s="26">
        <f>+'M_VENDITE PRODOTTI SOP'!V63+'M_VENDITE FARMACI CON RICETTA'!W107</f>
        <v>86104.622399999993</v>
      </c>
      <c r="V29" s="26">
        <f>+'M_VENDITE PRODOTTI SOP'!W63+'M_VENDITE FARMACI CON RICETTA'!X107</f>
        <v>86104.622399999993</v>
      </c>
      <c r="W29" s="26">
        <f>+'M_VENDITE PRODOTTI SOP'!X63+'M_VENDITE FARMACI CON RICETTA'!Y107</f>
        <v>86104.622399999993</v>
      </c>
      <c r="X29" s="26">
        <f>+'M_VENDITE PRODOTTI SOP'!Y63+'M_VENDITE FARMACI CON RICETTA'!Z107</f>
        <v>86104.622399999993</v>
      </c>
      <c r="Y29" s="26">
        <f>+'M_VENDITE PRODOTTI SOP'!Z63+'M_VENDITE FARMACI CON RICETTA'!AA107</f>
        <v>86104.622399999993</v>
      </c>
      <c r="Z29" s="26">
        <f>+'M_VENDITE PRODOTTI SOP'!AA63+'M_VENDITE FARMACI CON RICETTA'!AB107</f>
        <v>86104.622399999993</v>
      </c>
      <c r="AA29" s="26">
        <f>+'M_VENDITE PRODOTTI SOP'!AB63+'M_VENDITE FARMACI CON RICETTA'!AC107</f>
        <v>86104.622399999993</v>
      </c>
      <c r="AB29" s="26">
        <f>+'M_VENDITE PRODOTTI SOP'!AC63+'M_VENDITE FARMACI CON RICETTA'!AD107</f>
        <v>86104.622399999993</v>
      </c>
      <c r="AC29" s="26">
        <f>+'M_VENDITE PRODOTTI SOP'!AD63+'M_VENDITE FARMACI CON RICETTA'!AE107</f>
        <v>86104.622399999993</v>
      </c>
      <c r="AD29" s="26">
        <f>+'M_VENDITE PRODOTTI SOP'!AE63+'M_VENDITE FARMACI CON RICETTA'!AF107</f>
        <v>86104.622399999993</v>
      </c>
      <c r="AE29" s="26">
        <f>+'M_VENDITE PRODOTTI SOP'!AF63+'M_VENDITE FARMACI CON RICETTA'!AG107</f>
        <v>86104.622399999993</v>
      </c>
      <c r="AF29" s="26">
        <f>+'M_VENDITE PRODOTTI SOP'!AG63+'M_VENDITE FARMACI CON RICETTA'!AH107</f>
        <v>86104.622399999993</v>
      </c>
      <c r="AG29" s="26">
        <f>+'M_VENDITE PRODOTTI SOP'!AH63+'M_VENDITE FARMACI CON RICETTA'!AI107</f>
        <v>86104.622399999993</v>
      </c>
      <c r="AH29" s="26">
        <f>+'M_VENDITE PRODOTTI SOP'!AI63+'M_VENDITE FARMACI CON RICETTA'!AJ107</f>
        <v>86104.622399999993</v>
      </c>
      <c r="AI29" s="26">
        <f>+'M_VENDITE PRODOTTI SOP'!AJ63+'M_VENDITE FARMACI CON RICETTA'!AK107</f>
        <v>86104.622399999993</v>
      </c>
      <c r="AJ29" s="26">
        <f>+'M_VENDITE PRODOTTI SOP'!AK63+'M_VENDITE FARMACI CON RICETTA'!AL107</f>
        <v>86104.622399999993</v>
      </c>
      <c r="AK29" s="26">
        <f>+'M_VENDITE PRODOTTI SOP'!AL63+'M_VENDITE FARMACI CON RICETTA'!AM107</f>
        <v>86104.622399999993</v>
      </c>
      <c r="AL29" s="26">
        <f>+'M_VENDITE PRODOTTI SOP'!AM63+'M_VENDITE FARMACI CON RICETTA'!AN107</f>
        <v>50000</v>
      </c>
    </row>
    <row r="30" spans="1:38" x14ac:dyDescent="0.25">
      <c r="A30" t="s">
        <v>105</v>
      </c>
      <c r="B30" s="19" t="s">
        <v>113</v>
      </c>
      <c r="C30" s="33">
        <f>+M_IRES!D23+M_IRAP!D25</f>
        <v>0</v>
      </c>
      <c r="D30" s="33">
        <f>+M_IRES!E23+M_IRAP!E25</f>
        <v>0</v>
      </c>
      <c r="E30" s="33">
        <f>+M_IRES!F23+M_IRAP!F25</f>
        <v>0</v>
      </c>
      <c r="F30" s="33">
        <f>+M_IRES!G23+M_IRAP!G25</f>
        <v>0</v>
      </c>
      <c r="G30" s="33">
        <f>+M_IRES!H23+M_IRAP!H25</f>
        <v>0</v>
      </c>
      <c r="H30" s="33">
        <f>+M_IRES!I23+M_IRAP!I25</f>
        <v>0</v>
      </c>
      <c r="I30" s="33">
        <f>+M_IRES!J23+M_IRAP!J25</f>
        <v>0</v>
      </c>
      <c r="J30" s="33">
        <f>+M_IRES!K23+M_IRAP!K25</f>
        <v>0</v>
      </c>
      <c r="K30" s="33">
        <f>+M_IRES!L23+M_IRAP!L25</f>
        <v>0</v>
      </c>
      <c r="L30" s="33">
        <f>+M_IRES!M23+M_IRAP!M25</f>
        <v>0</v>
      </c>
      <c r="M30" s="33">
        <f>+M_IRES!N23+M_IRAP!N25</f>
        <v>0</v>
      </c>
      <c r="N30" s="33">
        <f ca="1">+M_IRES!O23+M_IRAP!O25</f>
        <v>4403543.8432658976</v>
      </c>
      <c r="O30" s="33">
        <f ca="1">+M_IRES!P23+M_IRAP!P25</f>
        <v>0</v>
      </c>
      <c r="P30" s="33">
        <f ca="1">+M_IRES!Q23+M_IRAP!Q25</f>
        <v>0</v>
      </c>
      <c r="Q30" s="33">
        <f ca="1">+M_IRES!R23+M_IRAP!R25</f>
        <v>0</v>
      </c>
      <c r="R30" s="33">
        <f ca="1">+M_IRES!S23+M_IRAP!S25</f>
        <v>0</v>
      </c>
      <c r="S30" s="33">
        <f ca="1">+M_IRES!T23+M_IRAP!T25</f>
        <v>0</v>
      </c>
      <c r="T30" s="33">
        <f ca="1">+M_IRES!U23+M_IRAP!U25</f>
        <v>-4403543.8432658976</v>
      </c>
      <c r="U30" s="33">
        <f ca="1">+M_IRES!V23+M_IRAP!V25</f>
        <v>0</v>
      </c>
      <c r="V30" s="33">
        <f ca="1">+M_IRES!W23+M_IRAP!W25</f>
        <v>0</v>
      </c>
      <c r="W30" s="33">
        <f ca="1">+M_IRES!X23+M_IRAP!X25</f>
        <v>0</v>
      </c>
      <c r="X30" s="33">
        <f ca="1">+M_IRES!Y23+M_IRAP!Y25</f>
        <v>0</v>
      </c>
      <c r="Y30" s="33">
        <f ca="1">+M_IRES!Z23+M_IRAP!Z25</f>
        <v>0</v>
      </c>
      <c r="Z30" s="33">
        <f ca="1">+M_IRES!AA23+M_IRAP!AA25</f>
        <v>0</v>
      </c>
      <c r="AA30" s="33">
        <f ca="1">+M_IRES!AB23+M_IRAP!AB25</f>
        <v>0</v>
      </c>
      <c r="AB30" s="33">
        <f ca="1">+M_IRES!AC23+M_IRAP!AC25</f>
        <v>0</v>
      </c>
      <c r="AC30" s="33">
        <f ca="1">+M_IRES!AD23+M_IRAP!AD25</f>
        <v>0</v>
      </c>
      <c r="AD30" s="33">
        <f ca="1">+M_IRES!AE23+M_IRAP!AE25</f>
        <v>0</v>
      </c>
      <c r="AE30" s="33">
        <f ca="1">+M_IRES!AF23+M_IRAP!AF25</f>
        <v>0</v>
      </c>
      <c r="AF30" s="33">
        <f ca="1">+M_IRES!AG23+M_IRAP!AG25</f>
        <v>0</v>
      </c>
      <c r="AG30" s="33">
        <f ca="1">+M_IRES!AH23+M_IRAP!AH25</f>
        <v>0</v>
      </c>
      <c r="AH30" s="33">
        <f ca="1">+M_IRES!AI23+M_IRAP!AI25</f>
        <v>0</v>
      </c>
      <c r="AI30" s="33">
        <f ca="1">+M_IRES!AJ23+M_IRAP!AJ25</f>
        <v>0</v>
      </c>
      <c r="AJ30" s="33">
        <f ca="1">+M_IRES!AK23+M_IRAP!AK25</f>
        <v>0</v>
      </c>
      <c r="AK30" s="33">
        <f ca="1">+M_IRES!AL23+M_IRAP!AL25</f>
        <v>0</v>
      </c>
      <c r="AL30" s="33">
        <f ca="1">+M_IRES!AM23+M_IRAP!AM25</f>
        <v>3761716.0867433408</v>
      </c>
    </row>
    <row r="31" spans="1:38" x14ac:dyDescent="0.25">
      <c r="A31" t="s">
        <v>105</v>
      </c>
      <c r="B31" s="19" t="s">
        <v>114</v>
      </c>
    </row>
    <row r="32" spans="1:38" x14ac:dyDescent="0.25">
      <c r="A32" t="s">
        <v>105</v>
      </c>
      <c r="B32" s="19" t="s">
        <v>119</v>
      </c>
    </row>
    <row r="33" spans="1:38" x14ac:dyDescent="0.25">
      <c r="A33" t="s">
        <v>105</v>
      </c>
      <c r="B33" s="19" t="s">
        <v>120</v>
      </c>
    </row>
    <row r="34" spans="1:38" x14ac:dyDescent="0.25">
      <c r="A34" t="s">
        <v>105</v>
      </c>
      <c r="B34" s="19" t="s">
        <v>121</v>
      </c>
      <c r="C34" s="26">
        <f>+M_FINANZIAMENTI!D26-M_FINANZIAMENTI!D30+M_FINANZIAMENTI!D52-M_FINANZIAMENTI!D56</f>
        <v>0</v>
      </c>
      <c r="D34" s="26">
        <f>+M_FINANZIAMENTI!E26-M_FINANZIAMENTI!E30+M_FINANZIAMENTI!E52-M_FINANZIAMENTI!E56</f>
        <v>0</v>
      </c>
      <c r="E34" s="26">
        <f>+M_FINANZIAMENTI!F26-M_FINANZIAMENTI!F30+M_FINANZIAMENTI!F52-M_FINANZIAMENTI!F56</f>
        <v>0</v>
      </c>
      <c r="F34" s="26">
        <f>+M_FINANZIAMENTI!G26-M_FINANZIAMENTI!G30+M_FINANZIAMENTI!G52-M_FINANZIAMENTI!G56</f>
        <v>100000</v>
      </c>
      <c r="G34" s="26">
        <f>+M_FINANZIAMENTI!H26-M_FINANZIAMENTI!H30+M_FINANZIAMENTI!H52-M_FINANZIAMENTI!H56</f>
        <v>96061.852293411823</v>
      </c>
      <c r="H34" s="26">
        <f>+M_FINANZIAMENTI!I26-M_FINANZIAMENTI!I30+M_FINANZIAMENTI!I52-M_FINANZIAMENTI!I56</f>
        <v>-7895.4645462719636</v>
      </c>
      <c r="I34" s="26">
        <f>+M_FINANZIAMENTI!J26-M_FINANZIAMENTI!J30+M_FINANZIAMENTI!J52-M_FINANZIAMENTI!J56</f>
        <v>-7933.8961191878152</v>
      </c>
      <c r="J34" s="26">
        <f>+M_FINANZIAMENTI!K26-M_FINANZIAMENTI!K30+M_FINANZIAMENTI!K52-M_FINANZIAMENTI!K56</f>
        <v>-7972.5147597281411</v>
      </c>
      <c r="K34" s="26">
        <f>+M_FINANZIAMENTI!L26-M_FINANZIAMENTI!L30+M_FINANZIAMENTI!L52-M_FINANZIAMENTI!L56</f>
        <v>-8011.3213784540621</v>
      </c>
      <c r="L34" s="26">
        <f>+M_FINANZIAMENTI!M26-M_FINANZIAMENTI!M30+M_FINANZIAMENTI!M52-M_FINANZIAMENTI!M56</f>
        <v>-8050.3168903589003</v>
      </c>
      <c r="M34" s="26">
        <f>+M_FINANZIAMENTI!N26-M_FINANZIAMENTI!N30+M_FINANZIAMENTI!N52-M_FINANZIAMENTI!N56</f>
        <v>-8089.5022148897569</v>
      </c>
      <c r="N34" s="26">
        <f>+M_FINANZIAMENTI!O26-M_FINANZIAMENTI!O30+M_FINANZIAMENTI!O52-M_FINANZIAMENTI!O56</f>
        <v>-8128.8782759691876</v>
      </c>
      <c r="O34" s="26">
        <f>+M_FINANZIAMENTI!P26-M_FINANZIAMENTI!P30+M_FINANZIAMENTI!P52-M_FINANZIAMENTI!P56</f>
        <v>-8168.4460020169863</v>
      </c>
      <c r="P34" s="26">
        <f>+M_FINANZIAMENTI!Q26-M_FINANZIAMENTI!Q30+M_FINANZIAMENTI!Q52-M_FINANZIAMENTI!Q56</f>
        <v>-8208.206325972078</v>
      </c>
      <c r="Q34" s="26">
        <f>+M_FINANZIAMENTI!R26-M_FINANZIAMENTI!R30+M_FINANZIAMENTI!R52-M_FINANZIAMENTI!R56</f>
        <v>-8248.1601853145166</v>
      </c>
      <c r="R34" s="26">
        <f>+M_FINANZIAMENTI!S26-M_FINANZIAMENTI!S30+M_FINANZIAMENTI!S52-M_FINANZIAMENTI!S56</f>
        <v>-8288.3085220875837</v>
      </c>
      <c r="S34" s="26">
        <f>+M_FINANZIAMENTI!T26-M_FINANZIAMENTI!T30+M_FINANZIAMENTI!T52-M_FINANZIAMENTI!T56</f>
        <v>-8328.6522829200076</v>
      </c>
      <c r="T34" s="26">
        <f>+M_FINANZIAMENTI!U26-M_FINANZIAMENTI!U30+M_FINANZIAMENTI!U52-M_FINANZIAMENTI!U56</f>
        <v>-8369.1924190482823</v>
      </c>
      <c r="U34" s="26">
        <f>+M_FINANZIAMENTI!V26-M_FINANZIAMENTI!V30+M_FINANZIAMENTI!V52-M_FINANZIAMENTI!V56</f>
        <v>-8409.929886339085</v>
      </c>
      <c r="V34" s="26">
        <f>+M_FINANZIAMENTI!W26-M_FINANZIAMENTI!W30+M_FINANZIAMENTI!W52-M_FINANZIAMENTI!W56</f>
        <v>-8450.865645311831</v>
      </c>
      <c r="W34" s="26">
        <f>+M_FINANZIAMENTI!X26-M_FINANZIAMENTI!X30+M_FINANZIAMENTI!X52-M_FINANZIAMENTI!X56</f>
        <v>-8492.0006611613062</v>
      </c>
      <c r="X34" s="26">
        <f>+M_FINANZIAMENTI!Y26-M_FINANZIAMENTI!Y30+M_FINANZIAMENTI!Y52-M_FINANZIAMENTI!Y56</f>
        <v>-8533.3359037804366</v>
      </c>
      <c r="Y34" s="26">
        <f>+M_FINANZIAMENTI!Z26-M_FINANZIAMENTI!Z30+M_FINANZIAMENTI!Z52-M_FINANZIAMENTI!Z56</f>
        <v>-8574.8723477831445</v>
      </c>
      <c r="Z34" s="26">
        <f>+M_FINANZIAMENTI!AA26-M_FINANZIAMENTI!AA30+M_FINANZIAMENTI!AA52-M_FINANZIAMENTI!AA56</f>
        <v>-8616.6109725273418</v>
      </c>
      <c r="AA34" s="26">
        <f>+M_FINANZIAMENTI!AB26-M_FINANZIAMENTI!AB30+M_FINANZIAMENTI!AB52-M_FINANZIAMENTI!AB56</f>
        <v>-8658.5527621380061</v>
      </c>
      <c r="AB34" s="26">
        <f>+M_FINANZIAMENTI!AC26-M_FINANZIAMENTI!AC30+M_FINANZIAMENTI!AC52-M_FINANZIAMENTI!AC56</f>
        <v>-8700.6987055304053</v>
      </c>
      <c r="AC34" s="26">
        <f>+M_FINANZIAMENTI!AD26-M_FINANZIAMENTI!AD30+M_FINANZIAMENTI!AD52-M_FINANZIAMENTI!AD56</f>
        <v>-8743.0497964333881</v>
      </c>
      <c r="AD34" s="26">
        <f>+M_FINANZIAMENTI!AE26-M_FINANZIAMENTI!AE30+M_FINANZIAMENTI!AE52-M_FINANZIAMENTI!AE56</f>
        <v>-8785.6070334128399</v>
      </c>
      <c r="AE34" s="26">
        <f>+M_FINANZIAMENTI!AF26-M_FINANZIAMENTI!AF30+M_FINANZIAMENTI!AF52-M_FINANZIAMENTI!AF56</f>
        <v>-4403.4686567727331</v>
      </c>
      <c r="AF34" s="26">
        <f>+M_FINANZIAMENTI!AG26-M_FINANZIAMENTI!AG30+M_FINANZIAMENTI!AG52-M_FINANZIAMENTI!AG56</f>
        <v>0</v>
      </c>
      <c r="AG34" s="26">
        <f>+M_FINANZIAMENTI!AH26-M_FINANZIAMENTI!AH30+M_FINANZIAMENTI!AH52-M_FINANZIAMENTI!AH56</f>
        <v>0</v>
      </c>
      <c r="AH34" s="26">
        <f>+M_FINANZIAMENTI!AI26-M_FINANZIAMENTI!AI30+M_FINANZIAMENTI!AI52-M_FINANZIAMENTI!AI56</f>
        <v>0</v>
      </c>
      <c r="AI34" s="26">
        <f>+M_FINANZIAMENTI!AJ26-M_FINANZIAMENTI!AJ30+M_FINANZIAMENTI!AJ52-M_FINANZIAMENTI!AJ56</f>
        <v>0</v>
      </c>
      <c r="AJ34" s="26">
        <f>+M_FINANZIAMENTI!AK26-M_FINANZIAMENTI!AK30+M_FINANZIAMENTI!AK52-M_FINANZIAMENTI!AK56</f>
        <v>0</v>
      </c>
      <c r="AK34" s="26">
        <f>+M_FINANZIAMENTI!AL26-M_FINANZIAMENTI!AL30+M_FINANZIAMENTI!AL52-M_FINANZIAMENTI!AL56</f>
        <v>0</v>
      </c>
      <c r="AL34" s="26">
        <f>+M_FINANZIAMENTI!AM26-M_FINANZIAMENTI!AM30+M_FINANZIAMENTI!AM52-M_FINANZIAMENTI!AM56</f>
        <v>0</v>
      </c>
    </row>
    <row r="35" spans="1:38" x14ac:dyDescent="0.25">
      <c r="A35" t="s">
        <v>105</v>
      </c>
      <c r="B35" s="19" t="s">
        <v>122</v>
      </c>
      <c r="C35" s="18">
        <f>+M_PERSONALE!C86</f>
        <v>153.99999999999997</v>
      </c>
      <c r="D35" s="18">
        <f>+M_PERSONALE!D86</f>
        <v>153.99999999999997</v>
      </c>
      <c r="E35" s="18">
        <f>+M_PERSONALE!E86</f>
        <v>153.99999999999997</v>
      </c>
      <c r="F35" s="18">
        <f>+M_PERSONALE!F86</f>
        <v>153.99999999999997</v>
      </c>
      <c r="G35" s="18">
        <f>+M_PERSONALE!G86</f>
        <v>153.99999999999997</v>
      </c>
      <c r="H35" s="18">
        <f>+M_PERSONALE!H86</f>
        <v>153.99999999999997</v>
      </c>
      <c r="I35" s="18">
        <f>+M_PERSONALE!I86</f>
        <v>153.99999999999997</v>
      </c>
      <c r="J35" s="18">
        <f>+M_PERSONALE!J86</f>
        <v>153.99999999999997</v>
      </c>
      <c r="K35" s="18">
        <f>+M_PERSONALE!K86</f>
        <v>153.99999999999997</v>
      </c>
      <c r="L35" s="18">
        <f>+M_PERSONALE!L86</f>
        <v>153.99999999999997</v>
      </c>
      <c r="M35" s="18">
        <f>+M_PERSONALE!M86</f>
        <v>153.99999999999997</v>
      </c>
      <c r="N35" s="18">
        <f>+M_PERSONALE!N86</f>
        <v>153.99999999999997</v>
      </c>
      <c r="O35" s="18">
        <f>+M_PERSONALE!O86</f>
        <v>233.30999999999995</v>
      </c>
      <c r="P35" s="18">
        <f>+M_PERSONALE!P86</f>
        <v>233.30999999999995</v>
      </c>
      <c r="Q35" s="18">
        <f>+M_PERSONALE!Q86</f>
        <v>233.30999999999995</v>
      </c>
      <c r="R35" s="18">
        <f>+M_PERSONALE!R86</f>
        <v>233.30999999999995</v>
      </c>
      <c r="S35" s="18">
        <f>+M_PERSONALE!S86</f>
        <v>233.30999999999995</v>
      </c>
      <c r="T35" s="18">
        <f>+M_PERSONALE!T86</f>
        <v>233.30999999999995</v>
      </c>
      <c r="U35" s="18">
        <f>+M_PERSONALE!U86</f>
        <v>233.30999999999995</v>
      </c>
      <c r="V35" s="18">
        <f>+M_PERSONALE!V86</f>
        <v>233.30999999999995</v>
      </c>
      <c r="W35" s="18">
        <f>+M_PERSONALE!W86</f>
        <v>233.30999999999995</v>
      </c>
      <c r="X35" s="18">
        <f>+M_PERSONALE!X86</f>
        <v>233.30999999999995</v>
      </c>
      <c r="Y35" s="18">
        <f>+M_PERSONALE!Y86</f>
        <v>233.30999999999995</v>
      </c>
      <c r="Z35" s="18">
        <f>+M_PERSONALE!Z86</f>
        <v>233.30999999999995</v>
      </c>
      <c r="AA35" s="18">
        <f>+M_PERSONALE!AA86</f>
        <v>314.19079999999997</v>
      </c>
      <c r="AB35" s="18">
        <f>+M_PERSONALE!AB86</f>
        <v>314.19079999999997</v>
      </c>
      <c r="AC35" s="18">
        <f>+M_PERSONALE!AC86</f>
        <v>314.19079999999997</v>
      </c>
      <c r="AD35" s="18">
        <f>+M_PERSONALE!AD86</f>
        <v>314.19079999999997</v>
      </c>
      <c r="AE35" s="18">
        <f>+M_PERSONALE!AE86</f>
        <v>314.19079999999997</v>
      </c>
      <c r="AF35" s="18">
        <f>+M_PERSONALE!AF86</f>
        <v>314.19079999999997</v>
      </c>
      <c r="AG35" s="18">
        <f>+M_PERSONALE!AG86</f>
        <v>314.19079999999997</v>
      </c>
      <c r="AH35" s="18">
        <f>+M_PERSONALE!AH86</f>
        <v>314.19079999999997</v>
      </c>
      <c r="AI35" s="18">
        <f>+M_PERSONALE!AI86</f>
        <v>314.19079999999997</v>
      </c>
      <c r="AJ35" s="18">
        <f>+M_PERSONALE!AJ86</f>
        <v>314.19079999999997</v>
      </c>
      <c r="AK35" s="18">
        <f>+M_PERSONALE!AK86</f>
        <v>314.19079999999997</v>
      </c>
      <c r="AL35" s="18">
        <f>+M_PERSONALE!AL86</f>
        <v>314.19079999999997</v>
      </c>
    </row>
    <row r="36" spans="1:38" x14ac:dyDescent="0.25">
      <c r="A36" t="s">
        <v>105</v>
      </c>
      <c r="B36" s="19" t="s">
        <v>123</v>
      </c>
    </row>
    <row r="37" spans="1:38" x14ac:dyDescent="0.25">
      <c r="A37" t="s">
        <v>105</v>
      </c>
      <c r="B37" s="19" t="s">
        <v>329</v>
      </c>
      <c r="C37" s="21">
        <f>+M_LEASING!D26-M_LEASING!D50+M_LEASING!D86-M_LEASING!D110+M_LEASING!D149-M_LEASING!D173</f>
        <v>0</v>
      </c>
      <c r="D37" s="21">
        <f>+M_LEASING!E26-M_LEASING!E50+M_LEASING!E86-M_LEASING!E110+M_LEASING!E149-M_LEASING!E173</f>
        <v>0</v>
      </c>
      <c r="E37" s="21">
        <f>+M_LEASING!F26-M_LEASING!F50+M_LEASING!F86-M_LEASING!F110+M_LEASING!F149-M_LEASING!F173</f>
        <v>58000</v>
      </c>
      <c r="F37" s="21">
        <f>+M_LEASING!G26-M_LEASING!G50+M_LEASING!G86-M_LEASING!G110+M_LEASING!G149-M_LEASING!G173</f>
        <v>-963.33333333333326</v>
      </c>
      <c r="G37" s="21">
        <f>+M_LEASING!H26-M_LEASING!H50+M_LEASING!H86-M_LEASING!H110+M_LEASING!H149-M_LEASING!H173</f>
        <v>-963.33333333333326</v>
      </c>
      <c r="H37" s="21">
        <f>+M_LEASING!I26-M_LEASING!I50+M_LEASING!I86-M_LEASING!I110+M_LEASING!I149-M_LEASING!I173</f>
        <v>-963.33333333333326</v>
      </c>
      <c r="I37" s="21">
        <f>+M_LEASING!J26-M_LEASING!J50+M_LEASING!J86-M_LEASING!J110+M_LEASING!J149-M_LEASING!J173</f>
        <v>-963.33333333333326</v>
      </c>
      <c r="J37" s="21">
        <f>+M_LEASING!K26-M_LEASING!K50+M_LEASING!K86-M_LEASING!K110+M_LEASING!K149-M_LEASING!K173</f>
        <v>-963.33333333333326</v>
      </c>
      <c r="K37" s="21">
        <f>+M_LEASING!L26-M_LEASING!L50+M_LEASING!L86-M_LEASING!L110+M_LEASING!L149-M_LEASING!L173</f>
        <v>-963.33333333333326</v>
      </c>
      <c r="L37" s="21">
        <f>+M_LEASING!M26-M_LEASING!M50+M_LEASING!M86-M_LEASING!M110+M_LEASING!M149-M_LEASING!M173</f>
        <v>-963.33333333333326</v>
      </c>
      <c r="M37" s="21">
        <f>+M_LEASING!N26-M_LEASING!N50+M_LEASING!N86-M_LEASING!N110+M_LEASING!N149-M_LEASING!N173</f>
        <v>-963.33333333333326</v>
      </c>
      <c r="N37" s="21">
        <f>+M_LEASING!O26-M_LEASING!O50+M_LEASING!O86-M_LEASING!O110+M_LEASING!O149-M_LEASING!O173</f>
        <v>-963.33333333333326</v>
      </c>
      <c r="O37" s="21">
        <f>+M_LEASING!P26-M_LEASING!P50+M_LEASING!P86-M_LEASING!P110+M_LEASING!P149-M_LEASING!P173</f>
        <v>-963.33333333333326</v>
      </c>
      <c r="P37" s="21">
        <f>+M_LEASING!Q26-M_LEASING!Q50+M_LEASING!Q86-M_LEASING!Q110+M_LEASING!Q149-M_LEASING!Q173</f>
        <v>-963.33333333333326</v>
      </c>
      <c r="Q37" s="21">
        <f>+M_LEASING!R26-M_LEASING!R50+M_LEASING!R86-M_LEASING!R110+M_LEASING!R149-M_LEASING!R173</f>
        <v>-963.33333333333326</v>
      </c>
      <c r="R37" s="21">
        <f>+M_LEASING!S26-M_LEASING!S50+M_LEASING!S86-M_LEASING!S110+M_LEASING!S149-M_LEASING!S173</f>
        <v>-963.33333333333326</v>
      </c>
      <c r="S37" s="21">
        <f>+M_LEASING!T26-M_LEASING!T50+M_LEASING!T86-M_LEASING!T110+M_LEASING!T149-M_LEASING!T173</f>
        <v>-963.33333333333326</v>
      </c>
      <c r="T37" s="21">
        <f>+M_LEASING!U26-M_LEASING!U50+M_LEASING!U86-M_LEASING!U110+M_LEASING!U149-M_LEASING!U173</f>
        <v>-963.33333333333326</v>
      </c>
      <c r="U37" s="21">
        <f>+M_LEASING!V26-M_LEASING!V50+M_LEASING!V86-M_LEASING!V110+M_LEASING!V149-M_LEASING!V173</f>
        <v>-963.33333333333326</v>
      </c>
      <c r="V37" s="21">
        <f>+M_LEASING!W26-M_LEASING!W50+M_LEASING!W86-M_LEASING!W110+M_LEASING!W149-M_LEASING!W173</f>
        <v>-963.33333333333326</v>
      </c>
      <c r="W37" s="21">
        <f>+M_LEASING!X26-M_LEASING!X50+M_LEASING!X86-M_LEASING!X110+M_LEASING!X149-M_LEASING!X173</f>
        <v>-963.33333333333326</v>
      </c>
      <c r="X37" s="21">
        <f>+M_LEASING!Y26-M_LEASING!Y50+M_LEASING!Y86-M_LEASING!Y110+M_LEASING!Y149-M_LEASING!Y173</f>
        <v>-963.33333333333326</v>
      </c>
      <c r="Y37" s="21">
        <f>+M_LEASING!Z26-M_LEASING!Z50+M_LEASING!Z86-M_LEASING!Z110+M_LEASING!Z149-M_LEASING!Z173</f>
        <v>-963.33333333333326</v>
      </c>
      <c r="Z37" s="21">
        <f>+M_LEASING!AA26-M_LEASING!AA50+M_LEASING!AA86-M_LEASING!AA110+M_LEASING!AA149-M_LEASING!AA173</f>
        <v>-963.33333333333326</v>
      </c>
      <c r="AA37" s="21">
        <f>+M_LEASING!AB26-M_LEASING!AB50+M_LEASING!AB86-M_LEASING!AB110+M_LEASING!AB149-M_LEASING!AB173</f>
        <v>-963.33333333333326</v>
      </c>
      <c r="AB37" s="21">
        <f>+M_LEASING!AC26-M_LEASING!AC50+M_LEASING!AC86-M_LEASING!AC110+M_LEASING!AC149-M_LEASING!AC173</f>
        <v>-963.33333333333326</v>
      </c>
      <c r="AC37" s="21">
        <f>+M_LEASING!AD26-M_LEASING!AD50+M_LEASING!AD86-M_LEASING!AD110+M_LEASING!AD149-M_LEASING!AD173</f>
        <v>-963.33333333333326</v>
      </c>
      <c r="AD37" s="21">
        <f>+M_LEASING!AE26-M_LEASING!AE50+M_LEASING!AE86-M_LEASING!AE110+M_LEASING!AE149-M_LEASING!AE173</f>
        <v>-963.33333333333326</v>
      </c>
      <c r="AE37" s="21">
        <f>+M_LEASING!AF26-M_LEASING!AF50+M_LEASING!AF86-M_LEASING!AF110+M_LEASING!AF149-M_LEASING!AF173</f>
        <v>-963.33333333333326</v>
      </c>
      <c r="AF37" s="21">
        <f>+M_LEASING!AG26-M_LEASING!AG50+M_LEASING!AG86-M_LEASING!AG110+M_LEASING!AG149-M_LEASING!AG173</f>
        <v>-963.33333333333326</v>
      </c>
      <c r="AG37" s="21">
        <f>+M_LEASING!AH26-M_LEASING!AH50+M_LEASING!AH86-M_LEASING!AH110+M_LEASING!AH149-M_LEASING!AH173</f>
        <v>-963.33333333333326</v>
      </c>
      <c r="AH37" s="21">
        <f>+M_LEASING!AI26-M_LEASING!AI50+M_LEASING!AI86-M_LEASING!AI110+M_LEASING!AI149-M_LEASING!AI173</f>
        <v>-963.33333333333326</v>
      </c>
      <c r="AI37" s="21">
        <f>+M_LEASING!AJ26-M_LEASING!AJ50+M_LEASING!AJ86-M_LEASING!AJ110+M_LEASING!AJ149-M_LEASING!AJ173</f>
        <v>-963.33333333333326</v>
      </c>
      <c r="AJ37" s="21">
        <f>+M_LEASING!AK26-M_LEASING!AK50+M_LEASING!AK86-M_LEASING!AK110+M_LEASING!AK149-M_LEASING!AK173</f>
        <v>-963.33333333333326</v>
      </c>
      <c r="AK37" s="21">
        <f>+M_LEASING!AL26-M_LEASING!AL50+M_LEASING!AL86-M_LEASING!AL110+M_LEASING!AL149-M_LEASING!AL173</f>
        <v>-963.33333333333326</v>
      </c>
      <c r="AL37" s="21">
        <f>+M_LEASING!AM26-M_LEASING!AM50+M_LEASING!AM86-M_LEASING!AM110+M_LEASING!AM149-M_LEASING!AM173</f>
        <v>-963.33333333333326</v>
      </c>
    </row>
    <row r="38" spans="1:38" x14ac:dyDescent="0.25">
      <c r="A38" t="s">
        <v>105</v>
      </c>
      <c r="B38" s="19" t="s">
        <v>333</v>
      </c>
      <c r="C38" s="21">
        <f>+M_LEASING!D27+M_LEASING!D87+M_LEASING!D150</f>
        <v>0</v>
      </c>
      <c r="D38" s="21">
        <f>+M_LEASING!E27+M_LEASING!E87+M_LEASING!E150</f>
        <v>0</v>
      </c>
      <c r="E38" s="21">
        <f>+M_LEASING!F27+M_LEASING!F87+M_LEASING!F150</f>
        <v>52200</v>
      </c>
      <c r="F38" s="21">
        <f>+M_LEASING!G27+M_LEASING!G87+M_LEASING!G150</f>
        <v>-2406.9442519975028</v>
      </c>
      <c r="G38" s="21">
        <f>+M_LEASING!H27+M_LEASING!H87+M_LEASING!H150</f>
        <v>-2418.6601748520625</v>
      </c>
      <c r="H38" s="21">
        <f>+M_LEASING!I27+M_LEASING!I87+M_LEASING!I150</f>
        <v>-2430.4331255535367</v>
      </c>
      <c r="I38" s="21">
        <f>+M_LEASING!J27+M_LEASING!J87+M_LEASING!J150</f>
        <v>-2442.2633816878533</v>
      </c>
      <c r="J38" s="21">
        <f>+M_LEASING!K27+M_LEASING!K87+M_LEASING!K150</f>
        <v>-2454.1512221921048</v>
      </c>
      <c r="K38" s="21">
        <f>+M_LEASING!L27+M_LEASING!L87+M_LEASING!L150</f>
        <v>-2466.0969273611231</v>
      </c>
      <c r="L38" s="21">
        <f>+M_LEASING!M27+M_LEASING!M87+M_LEASING!M150</f>
        <v>-2478.1007788540905</v>
      </c>
      <c r="M38" s="21">
        <f>+M_LEASING!N27+M_LEASING!N87+M_LEASING!N150</f>
        <v>-2490.163059701179</v>
      </c>
      <c r="N38" s="21">
        <f>+M_LEASING!O27+M_LEASING!O87+M_LEASING!O150</f>
        <v>-2502.2840543102234</v>
      </c>
      <c r="O38" s="21">
        <f>+M_LEASING!P27+M_LEASING!P87+M_LEASING!P150</f>
        <v>-2514.46404847343</v>
      </c>
      <c r="P38" s="21">
        <f>+M_LEASING!Q27+M_LEASING!Q87+M_LEASING!Q150</f>
        <v>-2526.7033293741119</v>
      </c>
      <c r="Q38" s="21">
        <f>+M_LEASING!R27+M_LEASING!R87+M_LEASING!R150</f>
        <v>-2539.002185593461</v>
      </c>
      <c r="R38" s="21">
        <f>+M_LEASING!S27+M_LEASING!S87+M_LEASING!S150</f>
        <v>-2551.3609071173537</v>
      </c>
      <c r="S38" s="21">
        <f>+M_LEASING!T27+M_LEASING!T87+M_LEASING!T150</f>
        <v>-2563.7797853431866</v>
      </c>
      <c r="T38" s="21">
        <f>+M_LEASING!U27+M_LEASING!U87+M_LEASING!U150</f>
        <v>-6376.2591130867495</v>
      </c>
      <c r="U38" s="21">
        <f>+M_LEASING!V27+M_LEASING!V87+M_LEASING!V150</f>
        <v>-1590.9928844192339</v>
      </c>
      <c r="V38" s="21">
        <f>+M_LEASING!W27+M_LEASING!W87+M_LEASING!W150</f>
        <v>-1598.7371227332455</v>
      </c>
      <c r="W38" s="21">
        <f>+M_LEASING!X27+M_LEASING!X87+M_LEASING!X150</f>
        <v>-607.43361833672668</v>
      </c>
      <c r="X38" s="21">
        <f>+M_LEASING!Y27+M_LEASING!Y87+M_LEASING!Y150</f>
        <v>-610.39033218907002</v>
      </c>
      <c r="Y38" s="21">
        <f>+M_LEASING!Z27+M_LEASING!Z87+M_LEASING!Z150</f>
        <v>-613.36143799559682</v>
      </c>
      <c r="Z38" s="21">
        <f>+M_LEASING!AA27+M_LEASING!AA87+M_LEASING!AA150</f>
        <v>-616.34700580987192</v>
      </c>
      <c r="AA38" s="21">
        <f>+M_LEASING!AB27+M_LEASING!AB87+M_LEASING!AB150</f>
        <v>-619.3471060264493</v>
      </c>
      <c r="AB38" s="21">
        <f>+M_LEASING!AC27+M_LEASING!AC87+M_LEASING!AC150</f>
        <v>-622.36180938253187</v>
      </c>
      <c r="AC38" s="21">
        <f>+M_LEASING!AD27+M_LEASING!AD87+M_LEASING!AD150</f>
        <v>-2625.3911869596395</v>
      </c>
      <c r="AD38" s="21">
        <f>+M_LEASING!AE27+M_LEASING!AE87+M_LEASING!AE150</f>
        <v>-628.43531018528574</v>
      </c>
      <c r="AE38" s="21">
        <f>+M_LEASING!AF27+M_LEASING!AF87+M_LEASING!AF150</f>
        <v>-631.49425083465962</v>
      </c>
      <c r="AF38" s="21">
        <f>+M_LEASING!AG27+M_LEASING!AG87+M_LEASING!AG150</f>
        <v>-634.56808103232072</v>
      </c>
      <c r="AG38" s="21">
        <f>+M_LEASING!AH27+M_LEASING!AH87+M_LEASING!AH150</f>
        <v>0</v>
      </c>
      <c r="AH38" s="21">
        <f>+M_LEASING!AI27+M_LEASING!AI87+M_LEASING!AI150</f>
        <v>0</v>
      </c>
      <c r="AI38" s="21">
        <f>+M_LEASING!AJ27+M_LEASING!AJ87+M_LEASING!AJ150</f>
        <v>0</v>
      </c>
      <c r="AJ38" s="21">
        <f>+M_LEASING!AK27+M_LEASING!AK87+M_LEASING!AK150</f>
        <v>0</v>
      </c>
      <c r="AK38" s="21">
        <f>+M_LEASING!AL27+M_LEASING!AL87+M_LEASING!AL150</f>
        <v>0</v>
      </c>
      <c r="AL38" s="21">
        <f>+M_LEASING!AM27+M_LEASING!AM87+M_LEASING!AM150</f>
        <v>0</v>
      </c>
    </row>
    <row r="39" spans="1:38" x14ac:dyDescent="0.25">
      <c r="A39" t="s">
        <v>105</v>
      </c>
      <c r="B39" s="19" t="s">
        <v>362</v>
      </c>
      <c r="C39" s="33">
        <f>+M_CONTRIBUTI!D11+M_CONTRIBUTI!D28</f>
        <v>125000</v>
      </c>
      <c r="D39" s="33">
        <f>+M_CONTRIBUTI!E11+M_CONTRIBUTI!E28</f>
        <v>-62500</v>
      </c>
      <c r="E39" s="33">
        <f>+M_CONTRIBUTI!F11+M_CONTRIBUTI!F28</f>
        <v>0</v>
      </c>
      <c r="F39" s="33">
        <f>+M_CONTRIBUTI!G11+M_CONTRIBUTI!G28</f>
        <v>-62500</v>
      </c>
      <c r="G39" s="33">
        <f>+M_CONTRIBUTI!H11+M_CONTRIBUTI!H28</f>
        <v>0</v>
      </c>
      <c r="H39" s="33">
        <f>+M_CONTRIBUTI!I11+M_CONTRIBUTI!I28</f>
        <v>0</v>
      </c>
      <c r="I39" s="33">
        <f>+M_CONTRIBUTI!J11+M_CONTRIBUTI!J28</f>
        <v>0</v>
      </c>
      <c r="J39" s="33">
        <f>+M_CONTRIBUTI!K11+M_CONTRIBUTI!K28</f>
        <v>0</v>
      </c>
      <c r="K39" s="33">
        <f>+M_CONTRIBUTI!L11+M_CONTRIBUTI!L28</f>
        <v>0</v>
      </c>
      <c r="L39" s="33">
        <f>+M_CONTRIBUTI!M11+M_CONTRIBUTI!M28</f>
        <v>0</v>
      </c>
      <c r="M39" s="33">
        <f>+M_CONTRIBUTI!N11+M_CONTRIBUTI!N28</f>
        <v>0</v>
      </c>
      <c r="N39" s="33">
        <f>+M_CONTRIBUTI!O11+M_CONTRIBUTI!O28</f>
        <v>0</v>
      </c>
      <c r="O39" s="33">
        <f>+M_CONTRIBUTI!P11+M_CONTRIBUTI!P28</f>
        <v>0</v>
      </c>
      <c r="P39" s="33">
        <f>+M_CONTRIBUTI!Q11+M_CONTRIBUTI!Q28</f>
        <v>0</v>
      </c>
      <c r="Q39" s="33">
        <f>+M_CONTRIBUTI!R11+M_CONTRIBUTI!R28</f>
        <v>0</v>
      </c>
      <c r="R39" s="33">
        <f>+M_CONTRIBUTI!S11+M_CONTRIBUTI!S28</f>
        <v>0</v>
      </c>
      <c r="S39" s="33">
        <f>+M_CONTRIBUTI!T11+M_CONTRIBUTI!T28</f>
        <v>0</v>
      </c>
      <c r="T39" s="33">
        <f>+M_CONTRIBUTI!U11+M_CONTRIBUTI!U28</f>
        <v>0</v>
      </c>
      <c r="U39" s="33">
        <f>+M_CONTRIBUTI!V11+M_CONTRIBUTI!V28</f>
        <v>0</v>
      </c>
      <c r="V39" s="33">
        <f>+M_CONTRIBUTI!W11+M_CONTRIBUTI!W28</f>
        <v>0</v>
      </c>
      <c r="W39" s="33">
        <f>+M_CONTRIBUTI!X11+M_CONTRIBUTI!X28</f>
        <v>0</v>
      </c>
      <c r="X39" s="33">
        <f>+M_CONTRIBUTI!Y11+M_CONTRIBUTI!Y28</f>
        <v>0</v>
      </c>
      <c r="Y39" s="33">
        <f>+M_CONTRIBUTI!Z11+M_CONTRIBUTI!Z28</f>
        <v>0</v>
      </c>
      <c r="Z39" s="33">
        <f>+M_CONTRIBUTI!AA11+M_CONTRIBUTI!AA28</f>
        <v>0</v>
      </c>
      <c r="AA39" s="33">
        <f>+M_CONTRIBUTI!AB11+M_CONTRIBUTI!AB28</f>
        <v>0</v>
      </c>
      <c r="AB39" s="33">
        <f>+M_CONTRIBUTI!AC11+M_CONTRIBUTI!AC28</f>
        <v>0</v>
      </c>
      <c r="AC39" s="33">
        <f>+M_CONTRIBUTI!AD11+M_CONTRIBUTI!AD28</f>
        <v>0</v>
      </c>
      <c r="AD39" s="33">
        <f>+M_CONTRIBUTI!AE11+M_CONTRIBUTI!AE28</f>
        <v>0</v>
      </c>
      <c r="AE39" s="33">
        <f>+M_CONTRIBUTI!AF11+M_CONTRIBUTI!AF28</f>
        <v>0</v>
      </c>
      <c r="AF39" s="33">
        <f>+M_CONTRIBUTI!AG11+M_CONTRIBUTI!AG28</f>
        <v>0</v>
      </c>
      <c r="AG39" s="33">
        <f>+M_CONTRIBUTI!AH11+M_CONTRIBUTI!AH28</f>
        <v>0</v>
      </c>
      <c r="AH39" s="33">
        <f>+M_CONTRIBUTI!AI11+M_CONTRIBUTI!AI28</f>
        <v>0</v>
      </c>
      <c r="AI39" s="33">
        <f>+M_CONTRIBUTI!AJ11+M_CONTRIBUTI!AJ28</f>
        <v>0</v>
      </c>
      <c r="AJ39" s="33">
        <f>+M_CONTRIBUTI!AK11+M_CONTRIBUTI!AK28</f>
        <v>0</v>
      </c>
      <c r="AK39" s="33">
        <f>+M_CONTRIBUTI!AL11+M_CONTRIBUTI!AL28</f>
        <v>0</v>
      </c>
      <c r="AL39" s="33">
        <f>+M_CONTRIBUTI!AM11+M_CONTRIBUTI!AM28</f>
        <v>0</v>
      </c>
    </row>
    <row r="40" spans="1:38" x14ac:dyDescent="0.25">
      <c r="A40" t="s">
        <v>105</v>
      </c>
      <c r="B40" s="19" t="s">
        <v>364</v>
      </c>
      <c r="C40" s="21">
        <f>+M_CONTRIBUTI!D15+M_CONTRIBUTI!D32</f>
        <v>123958.33333333334</v>
      </c>
      <c r="D40" s="21">
        <f>+M_CONTRIBUTI!E15+M_CONTRIBUTI!E32</f>
        <v>-1041.6666666666667</v>
      </c>
      <c r="E40" s="21">
        <f>+M_CONTRIBUTI!F15+M_CONTRIBUTI!F32</f>
        <v>-1041.6666666666667</v>
      </c>
      <c r="F40" s="21">
        <f>+M_CONTRIBUTI!G15+M_CONTRIBUTI!G32</f>
        <v>-1041.6666666666667</v>
      </c>
      <c r="G40" s="21">
        <f>+M_CONTRIBUTI!H15+M_CONTRIBUTI!H32</f>
        <v>-1041.6666666666667</v>
      </c>
      <c r="H40" s="21">
        <f>+M_CONTRIBUTI!I15+M_CONTRIBUTI!I32</f>
        <v>-1041.6666666666667</v>
      </c>
      <c r="I40" s="21">
        <f>+M_CONTRIBUTI!J15+M_CONTRIBUTI!J32</f>
        <v>-1041.6666666666667</v>
      </c>
      <c r="J40" s="21">
        <f>+M_CONTRIBUTI!K15+M_CONTRIBUTI!K32</f>
        <v>-1041.6666666666667</v>
      </c>
      <c r="K40" s="21">
        <f>+M_CONTRIBUTI!L15+M_CONTRIBUTI!L32</f>
        <v>-1041.6666666666667</v>
      </c>
      <c r="L40" s="21">
        <f>+M_CONTRIBUTI!M15+M_CONTRIBUTI!M32</f>
        <v>-1041.6666666666667</v>
      </c>
      <c r="M40" s="21">
        <f>+M_CONTRIBUTI!N15+M_CONTRIBUTI!N32</f>
        <v>-1041.6666666666667</v>
      </c>
      <c r="N40" s="21">
        <f>+M_CONTRIBUTI!O15+M_CONTRIBUTI!O32</f>
        <v>-1041.6666666666667</v>
      </c>
      <c r="O40" s="21">
        <f>+M_CONTRIBUTI!P15+M_CONTRIBUTI!P32</f>
        <v>-1041.6666666666667</v>
      </c>
      <c r="P40" s="21">
        <f>+M_CONTRIBUTI!Q15+M_CONTRIBUTI!Q32</f>
        <v>-1041.6666666666667</v>
      </c>
      <c r="Q40" s="21">
        <f>+M_CONTRIBUTI!R15+M_CONTRIBUTI!R32</f>
        <v>-1041.6666666666667</v>
      </c>
      <c r="R40" s="21">
        <f>+M_CONTRIBUTI!S15+M_CONTRIBUTI!S32</f>
        <v>-1041.6666666666667</v>
      </c>
      <c r="S40" s="21">
        <f>+M_CONTRIBUTI!T15+M_CONTRIBUTI!T32</f>
        <v>-1041.6666666666667</v>
      </c>
      <c r="T40" s="21">
        <f>+M_CONTRIBUTI!U15+M_CONTRIBUTI!U32</f>
        <v>-1041.6666666666667</v>
      </c>
      <c r="U40" s="21">
        <f>+M_CONTRIBUTI!V15+M_CONTRIBUTI!V32</f>
        <v>-1041.6666666666667</v>
      </c>
      <c r="V40" s="21">
        <f>+M_CONTRIBUTI!W15+M_CONTRIBUTI!W32</f>
        <v>-1041.6666666666667</v>
      </c>
      <c r="W40" s="21">
        <f>+M_CONTRIBUTI!X15+M_CONTRIBUTI!X32</f>
        <v>-1041.6666666666667</v>
      </c>
      <c r="X40" s="21">
        <f>+M_CONTRIBUTI!Y15+M_CONTRIBUTI!Y32</f>
        <v>-1041.6666666666667</v>
      </c>
      <c r="Y40" s="21">
        <f>+M_CONTRIBUTI!Z15+M_CONTRIBUTI!Z32</f>
        <v>-1041.6666666666667</v>
      </c>
      <c r="Z40" s="21">
        <f>+M_CONTRIBUTI!AA15+M_CONTRIBUTI!AA32</f>
        <v>-1041.6666666666667</v>
      </c>
      <c r="AA40" s="21">
        <f>+M_CONTRIBUTI!AB15+M_CONTRIBUTI!AB32</f>
        <v>-1041.6666666666667</v>
      </c>
      <c r="AB40" s="21">
        <f>+M_CONTRIBUTI!AC15+M_CONTRIBUTI!AC32</f>
        <v>-1041.6666666666667</v>
      </c>
      <c r="AC40" s="21">
        <f>+M_CONTRIBUTI!AD15+M_CONTRIBUTI!AD32</f>
        <v>-1041.6666666666667</v>
      </c>
      <c r="AD40" s="21">
        <f>+M_CONTRIBUTI!AE15+M_CONTRIBUTI!AE32</f>
        <v>-1041.6666666666667</v>
      </c>
      <c r="AE40" s="21">
        <f>+M_CONTRIBUTI!AF15+M_CONTRIBUTI!AF32</f>
        <v>-1041.6666666666667</v>
      </c>
      <c r="AF40" s="21">
        <f>+M_CONTRIBUTI!AG15+M_CONTRIBUTI!AG32</f>
        <v>-1041.6666666666667</v>
      </c>
      <c r="AG40" s="21">
        <f>+M_CONTRIBUTI!AH15+M_CONTRIBUTI!AH32</f>
        <v>-1041.6666666666667</v>
      </c>
      <c r="AH40" s="21">
        <f>+M_CONTRIBUTI!AI15+M_CONTRIBUTI!AI32</f>
        <v>-1041.6666666666667</v>
      </c>
      <c r="AI40" s="21">
        <f>+M_CONTRIBUTI!AJ15+M_CONTRIBUTI!AJ32</f>
        <v>-1041.6666666666667</v>
      </c>
      <c r="AJ40" s="21">
        <f>+M_CONTRIBUTI!AK15+M_CONTRIBUTI!AK32</f>
        <v>-1041.6666666666667</v>
      </c>
      <c r="AK40" s="21">
        <f>+M_CONTRIBUTI!AL15+M_CONTRIBUTI!AL32</f>
        <v>-1041.6666666666667</v>
      </c>
      <c r="AL40" s="21">
        <f>+M_CONTRIBUTI!AM15+M_CONTRIBUTI!AM32</f>
        <v>-1041.6666666666667</v>
      </c>
    </row>
    <row r="41" spans="1:38" x14ac:dyDescent="0.25">
      <c r="A41" t="s">
        <v>105</v>
      </c>
      <c r="B41" s="19" t="s">
        <v>427</v>
      </c>
      <c r="C41" s="33">
        <f>+M_CAPITALE!D4</f>
        <v>0</v>
      </c>
      <c r="D41" s="33">
        <f>+M_CAPITALE!E4</f>
        <v>0</v>
      </c>
      <c r="E41" s="33">
        <f>+M_CAPITALE!F4</f>
        <v>0</v>
      </c>
      <c r="F41" s="33">
        <f>+M_CAPITALE!G4</f>
        <v>0</v>
      </c>
      <c r="G41" s="33">
        <f>+M_CAPITALE!H4</f>
        <v>50000</v>
      </c>
      <c r="H41" s="33">
        <f>+M_CAPITALE!I4</f>
        <v>0</v>
      </c>
      <c r="I41" s="33">
        <f>+M_CAPITALE!J4</f>
        <v>0</v>
      </c>
      <c r="J41" s="33">
        <f>+M_CAPITALE!K4</f>
        <v>0</v>
      </c>
      <c r="K41" s="33">
        <f>+M_CAPITALE!L4</f>
        <v>0</v>
      </c>
      <c r="L41" s="33">
        <f>+M_CAPITALE!M4</f>
        <v>0</v>
      </c>
      <c r="M41" s="33">
        <f>+M_CAPITALE!N4</f>
        <v>0</v>
      </c>
      <c r="N41" s="33">
        <f>+M_CAPITALE!O4</f>
        <v>0</v>
      </c>
      <c r="O41" s="33">
        <f>+M_CAPITALE!P4</f>
        <v>0</v>
      </c>
      <c r="P41" s="33">
        <f>+M_CAPITALE!Q4</f>
        <v>0</v>
      </c>
      <c r="Q41" s="33">
        <f>+M_CAPITALE!R4</f>
        <v>0</v>
      </c>
      <c r="R41" s="33">
        <f>+M_CAPITALE!S4</f>
        <v>0</v>
      </c>
      <c r="S41" s="33">
        <f>+M_CAPITALE!T4</f>
        <v>0</v>
      </c>
      <c r="T41" s="33">
        <f>+M_CAPITALE!U4</f>
        <v>0</v>
      </c>
      <c r="U41" s="33">
        <f>+M_CAPITALE!V4</f>
        <v>0</v>
      </c>
      <c r="V41" s="33">
        <f>+M_CAPITALE!W4</f>
        <v>0</v>
      </c>
      <c r="W41" s="33">
        <f>+M_CAPITALE!X4</f>
        <v>0</v>
      </c>
      <c r="X41" s="33">
        <f>+M_CAPITALE!Y4</f>
        <v>0</v>
      </c>
      <c r="Y41" s="33">
        <f>+M_CAPITALE!Z4</f>
        <v>0</v>
      </c>
      <c r="Z41" s="33">
        <f>+M_CAPITALE!AA4</f>
        <v>0</v>
      </c>
      <c r="AA41" s="33">
        <f>+M_CAPITALE!AB4</f>
        <v>0</v>
      </c>
      <c r="AB41" s="33">
        <f>+M_CAPITALE!AC4</f>
        <v>0</v>
      </c>
      <c r="AC41" s="33">
        <f>+M_CAPITALE!AD4</f>
        <v>0</v>
      </c>
      <c r="AD41" s="33">
        <f>+M_CAPITALE!AE4</f>
        <v>0</v>
      </c>
      <c r="AE41" s="33">
        <f>+M_CAPITALE!AF4</f>
        <v>0</v>
      </c>
      <c r="AF41" s="33">
        <f>+M_CAPITALE!AG4</f>
        <v>0</v>
      </c>
      <c r="AG41" s="33">
        <f>+M_CAPITALE!AH4</f>
        <v>0</v>
      </c>
      <c r="AH41" s="33">
        <f>+M_CAPITALE!AI4</f>
        <v>0</v>
      </c>
      <c r="AI41" s="33">
        <f>+M_CAPITALE!AJ4</f>
        <v>0</v>
      </c>
      <c r="AJ41" s="33">
        <f>+M_CAPITALE!AK4</f>
        <v>0</v>
      </c>
      <c r="AK41" s="33">
        <f>+M_CAPITALE!AL4</f>
        <v>0</v>
      </c>
      <c r="AL41" s="33">
        <f>+M_CAPITALE!AM4</f>
        <v>0</v>
      </c>
    </row>
    <row r="42" spans="1:38" x14ac:dyDescent="0.25">
      <c r="B42" s="19" t="s">
        <v>428</v>
      </c>
      <c r="C42" s="26">
        <f ca="1">+M_CAPITALE!D12</f>
        <v>0</v>
      </c>
      <c r="D42" s="26">
        <f ca="1">+M_CAPITALE!E12</f>
        <v>3079816.022431348</v>
      </c>
      <c r="E42" s="26">
        <f ca="1">+M_CAPITALE!F12</f>
        <v>0</v>
      </c>
      <c r="F42" s="26">
        <f ca="1">+M_CAPITALE!G12</f>
        <v>0</v>
      </c>
      <c r="G42" s="26">
        <f ca="1">+M_CAPITALE!H12</f>
        <v>0</v>
      </c>
      <c r="H42" s="26">
        <f ca="1">+M_CAPITALE!I12</f>
        <v>0</v>
      </c>
      <c r="I42" s="26">
        <f ca="1">+M_CAPITALE!J12</f>
        <v>0</v>
      </c>
      <c r="J42" s="26">
        <f ca="1">+M_CAPITALE!K12</f>
        <v>0</v>
      </c>
      <c r="K42" s="26">
        <f ca="1">+M_CAPITALE!L12</f>
        <v>0</v>
      </c>
      <c r="L42" s="26">
        <f ca="1">+M_CAPITALE!M12</f>
        <v>0</v>
      </c>
      <c r="M42" s="26">
        <f ca="1">+M_CAPITALE!N12</f>
        <v>0</v>
      </c>
      <c r="N42" s="26">
        <f ca="1">+M_CAPITALE!O12</f>
        <v>0</v>
      </c>
      <c r="O42" s="26">
        <f ca="1">+M_CAPITALE!P12</f>
        <v>0</v>
      </c>
      <c r="P42" s="26">
        <f ca="1">+M_CAPITALE!Q12</f>
        <v>0</v>
      </c>
      <c r="Q42" s="26">
        <f ca="1">+M_CAPITALE!R12</f>
        <v>0</v>
      </c>
      <c r="R42" s="26">
        <f ca="1">+M_CAPITALE!S12</f>
        <v>0</v>
      </c>
      <c r="S42" s="26">
        <f ca="1">+M_CAPITALE!T12</f>
        <v>0</v>
      </c>
      <c r="T42" s="26">
        <f ca="1">+M_CAPITALE!U12</f>
        <v>0</v>
      </c>
      <c r="U42" s="26">
        <f ca="1">+M_CAPITALE!V12</f>
        <v>0</v>
      </c>
      <c r="V42" s="26">
        <f ca="1">+M_CAPITALE!W12</f>
        <v>0</v>
      </c>
      <c r="W42" s="26">
        <f ca="1">+M_CAPITALE!X12</f>
        <v>0</v>
      </c>
      <c r="X42" s="26">
        <f ca="1">+M_CAPITALE!Y12</f>
        <v>0</v>
      </c>
      <c r="Y42" s="26">
        <f ca="1">+M_CAPITALE!Z12</f>
        <v>0</v>
      </c>
      <c r="Z42" s="26">
        <f ca="1">+M_CAPITALE!AA12</f>
        <v>2952847.116283766</v>
      </c>
      <c r="AA42" s="26">
        <f ca="1">+M_CAPITALE!AB12</f>
        <v>2754802.1027162648</v>
      </c>
      <c r="AB42" s="26">
        <f ca="1">+M_CAPITALE!AC12</f>
        <v>0</v>
      </c>
      <c r="AC42" s="26">
        <f ca="1">+M_CAPITALE!AD12</f>
        <v>0</v>
      </c>
      <c r="AD42" s="26">
        <f ca="1">+M_CAPITALE!AE12</f>
        <v>0</v>
      </c>
      <c r="AE42" s="26">
        <f ca="1">+M_CAPITALE!AF12</f>
        <v>0</v>
      </c>
      <c r="AF42" s="26">
        <f ca="1">+M_CAPITALE!AG12</f>
        <v>0</v>
      </c>
      <c r="AG42" s="26">
        <f ca="1">+M_CAPITALE!AH12</f>
        <v>0</v>
      </c>
      <c r="AH42" s="26">
        <f ca="1">+M_CAPITALE!AI12</f>
        <v>0</v>
      </c>
      <c r="AI42" s="26">
        <f ca="1">+M_CAPITALE!AJ12</f>
        <v>0</v>
      </c>
      <c r="AJ42" s="26">
        <f ca="1">+M_CAPITALE!AK12</f>
        <v>0</v>
      </c>
      <c r="AK42" s="26">
        <f ca="1">+M_CAPITALE!AL12</f>
        <v>0</v>
      </c>
      <c r="AL42" s="26">
        <f ca="1">+M_CAPITALE!AM12</f>
        <v>0</v>
      </c>
    </row>
    <row r="43" spans="1:38" x14ac:dyDescent="0.25">
      <c r="C43" s="21"/>
    </row>
  </sheetData>
  <mergeCells count="1">
    <mergeCell ref="C1:F1"/>
  </mergeCells>
  <hyperlinks>
    <hyperlink ref="B1" location="CRUSCOTTO!A1" display="RITORNA AL CRUSCOTTO" xr:uid="{78D6F20D-2E24-4E85-B2B0-7EBCCC4154C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39F48-F613-4E4A-9EC7-DFB19F807109}">
  <sheetPr>
    <tabColor rgb="FF92D050"/>
  </sheetPr>
  <dimension ref="A1:AX76"/>
  <sheetViews>
    <sheetView showGridLines="0" topLeftCell="A11" workbookViewId="0">
      <selection activeCell="B18" sqref="B18"/>
    </sheetView>
  </sheetViews>
  <sheetFormatPr defaultRowHeight="15" x14ac:dyDescent="0.25"/>
  <cols>
    <col min="1" max="1" width="9.42578125" style="28" bestFit="1" customWidth="1"/>
    <col min="2" max="2" width="33.7109375" style="137" customWidth="1"/>
    <col min="3" max="3" width="32" style="28" customWidth="1"/>
    <col min="4" max="4" width="12.42578125" style="28" customWidth="1"/>
    <col min="5" max="5" width="13" style="28" customWidth="1"/>
    <col min="6" max="6" width="14.140625" style="28" customWidth="1"/>
    <col min="7" max="7" width="13" style="28" customWidth="1"/>
    <col min="8" max="39" width="13.140625" style="28" bestFit="1" customWidth="1"/>
    <col min="40" max="42" width="9.7109375" style="28" bestFit="1" customWidth="1"/>
    <col min="43" max="16384" width="9.140625" style="28"/>
  </cols>
  <sheetData>
    <row r="1" spans="1:50" x14ac:dyDescent="0.25">
      <c r="A1" s="28" t="s">
        <v>195</v>
      </c>
      <c r="B1" s="134" t="s">
        <v>479</v>
      </c>
      <c r="C1" s="135" t="s">
        <v>480</v>
      </c>
      <c r="E1" s="136" t="s">
        <v>481</v>
      </c>
    </row>
    <row r="2" spans="1:50" x14ac:dyDescent="0.25">
      <c r="A2" s="28" t="s">
        <v>196</v>
      </c>
    </row>
    <row r="3" spans="1:50" s="27" customFormat="1" x14ac:dyDescent="0.25">
      <c r="B3" s="109" t="s">
        <v>193</v>
      </c>
      <c r="C3" s="109" t="s">
        <v>194</v>
      </c>
      <c r="D3" s="109" t="s">
        <v>160</v>
      </c>
      <c r="E3" s="109" t="s">
        <v>197</v>
      </c>
      <c r="F3" s="109" t="s">
        <v>159</v>
      </c>
      <c r="G3" s="31">
        <v>43861</v>
      </c>
      <c r="H3" s="31">
        <f>EOMONTH(G3,1)</f>
        <v>43890</v>
      </c>
      <c r="I3" s="31">
        <f>EOMONTH(H3,1)</f>
        <v>43921</v>
      </c>
      <c r="J3" s="31">
        <f t="shared" ref="J3:AP3" si="0">EOMONTH(I3,1)</f>
        <v>43951</v>
      </c>
      <c r="K3" s="31">
        <f t="shared" si="0"/>
        <v>43982</v>
      </c>
      <c r="L3" s="31">
        <f t="shared" si="0"/>
        <v>44012</v>
      </c>
      <c r="M3" s="31">
        <f t="shared" si="0"/>
        <v>44043</v>
      </c>
      <c r="N3" s="31">
        <f t="shared" si="0"/>
        <v>44074</v>
      </c>
      <c r="O3" s="31">
        <f t="shared" si="0"/>
        <v>44104</v>
      </c>
      <c r="P3" s="31">
        <f t="shared" si="0"/>
        <v>44135</v>
      </c>
      <c r="Q3" s="31">
        <f t="shared" si="0"/>
        <v>44165</v>
      </c>
      <c r="R3" s="31">
        <f t="shared" si="0"/>
        <v>44196</v>
      </c>
      <c r="S3" s="31">
        <f t="shared" si="0"/>
        <v>44227</v>
      </c>
      <c r="T3" s="31">
        <f t="shared" si="0"/>
        <v>44255</v>
      </c>
      <c r="U3" s="31">
        <f t="shared" si="0"/>
        <v>44286</v>
      </c>
      <c r="V3" s="31">
        <f t="shared" si="0"/>
        <v>44316</v>
      </c>
      <c r="W3" s="31">
        <f t="shared" si="0"/>
        <v>44347</v>
      </c>
      <c r="X3" s="31">
        <f t="shared" si="0"/>
        <v>44377</v>
      </c>
      <c r="Y3" s="31">
        <f t="shared" si="0"/>
        <v>44408</v>
      </c>
      <c r="Z3" s="31">
        <f t="shared" si="0"/>
        <v>44439</v>
      </c>
      <c r="AA3" s="31">
        <f t="shared" si="0"/>
        <v>44469</v>
      </c>
      <c r="AB3" s="31">
        <f t="shared" si="0"/>
        <v>44500</v>
      </c>
      <c r="AC3" s="31">
        <f t="shared" si="0"/>
        <v>44530</v>
      </c>
      <c r="AD3" s="31">
        <f t="shared" si="0"/>
        <v>44561</v>
      </c>
      <c r="AE3" s="31">
        <f t="shared" si="0"/>
        <v>44592</v>
      </c>
      <c r="AF3" s="31">
        <f t="shared" si="0"/>
        <v>44620</v>
      </c>
      <c r="AG3" s="31">
        <f t="shared" si="0"/>
        <v>44651</v>
      </c>
      <c r="AH3" s="31">
        <f t="shared" si="0"/>
        <v>44681</v>
      </c>
      <c r="AI3" s="31">
        <f t="shared" si="0"/>
        <v>44712</v>
      </c>
      <c r="AJ3" s="31">
        <f t="shared" si="0"/>
        <v>44742</v>
      </c>
      <c r="AK3" s="31">
        <f t="shared" si="0"/>
        <v>44773</v>
      </c>
      <c r="AL3" s="31">
        <f t="shared" si="0"/>
        <v>44804</v>
      </c>
      <c r="AM3" s="31">
        <f t="shared" si="0"/>
        <v>44834</v>
      </c>
      <c r="AN3" s="31">
        <f t="shared" si="0"/>
        <v>44865</v>
      </c>
      <c r="AO3" s="31">
        <f t="shared" si="0"/>
        <v>44895</v>
      </c>
      <c r="AP3" s="31">
        <f t="shared" si="0"/>
        <v>44926</v>
      </c>
      <c r="AQ3" s="31"/>
      <c r="AR3" s="31"/>
      <c r="AS3" s="31"/>
      <c r="AT3" s="31"/>
      <c r="AU3" s="31"/>
      <c r="AV3" s="31"/>
      <c r="AW3" s="31"/>
      <c r="AX3" s="31"/>
    </row>
    <row r="4" spans="1:50" x14ac:dyDescent="0.25">
      <c r="A4" s="28">
        <v>0</v>
      </c>
      <c r="B4" s="138" t="s">
        <v>488</v>
      </c>
      <c r="C4" s="135" t="s">
        <v>195</v>
      </c>
      <c r="D4" s="139">
        <v>0.22</v>
      </c>
      <c r="E4" s="135">
        <v>120</v>
      </c>
      <c r="F4" s="139">
        <v>0.02</v>
      </c>
      <c r="G4" s="140">
        <f>$F4*CEm!D$4</f>
        <v>10000</v>
      </c>
      <c r="H4" s="140">
        <f>$F4*CEm!E$4</f>
        <v>10000</v>
      </c>
      <c r="I4" s="140">
        <f>$F4*CEm!F$4</f>
        <v>10000</v>
      </c>
      <c r="J4" s="140">
        <f>$F4*CEm!G$4</f>
        <v>10000</v>
      </c>
      <c r="K4" s="140">
        <f>$F4*CEm!H$4</f>
        <v>10000</v>
      </c>
      <c r="L4" s="140">
        <f>$F4*CEm!I$4</f>
        <v>10000</v>
      </c>
      <c r="M4" s="140">
        <f>$F4*CEm!J$4</f>
        <v>10000</v>
      </c>
      <c r="N4" s="140">
        <f>$F4*CEm!K$4</f>
        <v>10000</v>
      </c>
      <c r="O4" s="140">
        <f>$F4*CEm!L$4</f>
        <v>10000</v>
      </c>
      <c r="P4" s="140">
        <f>$F4*CEm!M$4</f>
        <v>10000</v>
      </c>
      <c r="Q4" s="140">
        <f>$F4*CEm!N$4</f>
        <v>10000</v>
      </c>
      <c r="R4" s="140">
        <f>$F4*CEm!O$4</f>
        <v>10000</v>
      </c>
      <c r="S4" s="140">
        <f>$F4*CEm!P$4</f>
        <v>10000</v>
      </c>
      <c r="T4" s="140">
        <f>$F4*CEm!Q$4</f>
        <v>10000</v>
      </c>
      <c r="U4" s="140">
        <f>$F4*CEm!R$4</f>
        <v>10000</v>
      </c>
      <c r="V4" s="140">
        <f>$F4*CEm!S$4</f>
        <v>10000</v>
      </c>
      <c r="W4" s="140">
        <f>$F4*CEm!T$4</f>
        <v>10000</v>
      </c>
      <c r="X4" s="140">
        <f>$F4*CEm!U$4</f>
        <v>10000</v>
      </c>
      <c r="Y4" s="140">
        <f>$F4*CEm!V$4</f>
        <v>10000</v>
      </c>
      <c r="Z4" s="140">
        <f>$F4*CEm!W$4</f>
        <v>10000</v>
      </c>
      <c r="AA4" s="140">
        <f>$F4*CEm!X$4</f>
        <v>10000</v>
      </c>
      <c r="AB4" s="140">
        <f>$F4*CEm!Y$4</f>
        <v>10000</v>
      </c>
      <c r="AC4" s="140">
        <f>$F4*CEm!Z$4</f>
        <v>10000</v>
      </c>
      <c r="AD4" s="140">
        <f>$F4*CEm!AA$4</f>
        <v>10000</v>
      </c>
      <c r="AE4" s="140">
        <f>$F4*CEm!AB$4</f>
        <v>10000</v>
      </c>
      <c r="AF4" s="140">
        <f>$F4*CEm!AC$4</f>
        <v>10000</v>
      </c>
      <c r="AG4" s="140">
        <f>$F4*CEm!AD$4</f>
        <v>10000</v>
      </c>
      <c r="AH4" s="140">
        <f>$F4*CEm!AE$4</f>
        <v>10000</v>
      </c>
      <c r="AI4" s="140">
        <f>$F4*CEm!AF$4</f>
        <v>10000</v>
      </c>
      <c r="AJ4" s="140">
        <f>$F4*CEm!AG$4</f>
        <v>10000</v>
      </c>
      <c r="AK4" s="140">
        <f>$F4*CEm!AH$4</f>
        <v>10000</v>
      </c>
      <c r="AL4" s="140">
        <f>$F4*CEm!AI$4</f>
        <v>10000</v>
      </c>
      <c r="AM4" s="140">
        <f>$F4*CEm!AJ$4</f>
        <v>10000</v>
      </c>
      <c r="AN4" s="140">
        <f>$F4*CEm!AK$4</f>
        <v>10000</v>
      </c>
      <c r="AO4" s="140">
        <f>$F4*CEm!AL$4</f>
        <v>10000</v>
      </c>
      <c r="AP4" s="140">
        <f>$F4*CEm!AM$4</f>
        <v>10000</v>
      </c>
    </row>
    <row r="5" spans="1:50" x14ac:dyDescent="0.25">
      <c r="A5" s="28">
        <v>30</v>
      </c>
      <c r="B5" s="138" t="s">
        <v>607</v>
      </c>
      <c r="C5" s="135" t="s">
        <v>195</v>
      </c>
      <c r="D5" s="139">
        <v>0.22</v>
      </c>
      <c r="E5" s="135">
        <v>120</v>
      </c>
      <c r="F5" s="139">
        <v>0.02</v>
      </c>
      <c r="G5" s="140">
        <f>$F5*CEm!D$4</f>
        <v>10000</v>
      </c>
      <c r="H5" s="140">
        <f>$F5*CEm!E$4</f>
        <v>10000</v>
      </c>
      <c r="I5" s="140">
        <f>$F5*CEm!F$4</f>
        <v>10000</v>
      </c>
      <c r="J5" s="140">
        <f>$F5*CEm!G$4</f>
        <v>10000</v>
      </c>
      <c r="K5" s="140">
        <f>$F5*CEm!H$4</f>
        <v>10000</v>
      </c>
      <c r="L5" s="140">
        <f>$F5*CEm!I$4</f>
        <v>10000</v>
      </c>
      <c r="M5" s="140">
        <f>$F5*CEm!J$4</f>
        <v>10000</v>
      </c>
      <c r="N5" s="140">
        <f>$F5*CEm!K$4</f>
        <v>10000</v>
      </c>
      <c r="O5" s="140">
        <f>$F5*CEm!L$4</f>
        <v>10000</v>
      </c>
      <c r="P5" s="140">
        <f>$F5*CEm!M$4</f>
        <v>10000</v>
      </c>
      <c r="Q5" s="140">
        <f>$F5*CEm!N$4</f>
        <v>10000</v>
      </c>
      <c r="R5" s="140">
        <f>$F5*CEm!O$4</f>
        <v>10000</v>
      </c>
      <c r="S5" s="140">
        <f>$F5*CEm!P$4</f>
        <v>10000</v>
      </c>
      <c r="T5" s="140">
        <f>$F5*CEm!Q$4</f>
        <v>10000</v>
      </c>
      <c r="U5" s="140">
        <f>$F5*CEm!R$4</f>
        <v>10000</v>
      </c>
      <c r="V5" s="140">
        <f>$F5*CEm!S$4</f>
        <v>10000</v>
      </c>
      <c r="W5" s="140">
        <f>$F5*CEm!T$4</f>
        <v>10000</v>
      </c>
      <c r="X5" s="140">
        <f>$F5*CEm!U$4</f>
        <v>10000</v>
      </c>
      <c r="Y5" s="140">
        <f>$F5*CEm!V$4</f>
        <v>10000</v>
      </c>
      <c r="Z5" s="140">
        <f>$F5*CEm!W$4</f>
        <v>10000</v>
      </c>
      <c r="AA5" s="140">
        <f>$F5*CEm!X$4</f>
        <v>10000</v>
      </c>
      <c r="AB5" s="140">
        <f>$F5*CEm!Y$4</f>
        <v>10000</v>
      </c>
      <c r="AC5" s="140">
        <f>$F5*CEm!Z$4</f>
        <v>10000</v>
      </c>
      <c r="AD5" s="140">
        <f>$F5*CEm!AA$4</f>
        <v>10000</v>
      </c>
      <c r="AE5" s="140">
        <f>$F5*CEm!AB$4</f>
        <v>10000</v>
      </c>
      <c r="AF5" s="140">
        <f>$F5*CEm!AC$4</f>
        <v>10000</v>
      </c>
      <c r="AG5" s="140">
        <f>$F5*CEm!AD$4</f>
        <v>10000</v>
      </c>
      <c r="AH5" s="140">
        <f>$F5*CEm!AE$4</f>
        <v>10000</v>
      </c>
      <c r="AI5" s="140">
        <f>$F5*CEm!AF$4</f>
        <v>10000</v>
      </c>
      <c r="AJ5" s="140">
        <f>$F5*CEm!AG$4</f>
        <v>10000</v>
      </c>
      <c r="AK5" s="140">
        <f>$F5*CEm!AH$4</f>
        <v>10000</v>
      </c>
      <c r="AL5" s="140">
        <f>$F5*CEm!AI$4</f>
        <v>10000</v>
      </c>
      <c r="AM5" s="140">
        <f>$F5*CEm!AJ$4</f>
        <v>10000</v>
      </c>
      <c r="AN5" s="140">
        <f>$F5*CEm!AK$4</f>
        <v>10000</v>
      </c>
      <c r="AO5" s="140">
        <f>$F5*CEm!AL$4</f>
        <v>10000</v>
      </c>
      <c r="AP5" s="140">
        <f>$F5*CEm!AM$4</f>
        <v>10000</v>
      </c>
    </row>
    <row r="6" spans="1:50" x14ac:dyDescent="0.25">
      <c r="A6" s="28">
        <v>60</v>
      </c>
      <c r="B6" s="138" t="s">
        <v>608</v>
      </c>
      <c r="C6" s="135" t="s">
        <v>195</v>
      </c>
      <c r="D6" s="139">
        <v>0.22</v>
      </c>
      <c r="E6" s="135">
        <v>120</v>
      </c>
      <c r="F6" s="139">
        <v>0.02</v>
      </c>
      <c r="G6" s="140">
        <f>$F6*CEm!D$4</f>
        <v>10000</v>
      </c>
      <c r="H6" s="140">
        <f>$F6*CEm!E$4</f>
        <v>10000</v>
      </c>
      <c r="I6" s="140">
        <f>$F6*CEm!F$4</f>
        <v>10000</v>
      </c>
      <c r="J6" s="140">
        <f>$F6*CEm!G$4</f>
        <v>10000</v>
      </c>
      <c r="K6" s="140">
        <f>$F6*CEm!H$4</f>
        <v>10000</v>
      </c>
      <c r="L6" s="140">
        <f>$F6*CEm!I$4</f>
        <v>10000</v>
      </c>
      <c r="M6" s="140">
        <f>$F6*CEm!J$4</f>
        <v>10000</v>
      </c>
      <c r="N6" s="140">
        <f>$F6*CEm!K$4</f>
        <v>10000</v>
      </c>
      <c r="O6" s="140">
        <f>$F6*CEm!L$4</f>
        <v>10000</v>
      </c>
      <c r="P6" s="140">
        <f>$F6*CEm!M$4</f>
        <v>10000</v>
      </c>
      <c r="Q6" s="140">
        <f>$F6*CEm!N$4</f>
        <v>10000</v>
      </c>
      <c r="R6" s="140">
        <f>$F6*CEm!O$4</f>
        <v>10000</v>
      </c>
      <c r="S6" s="140">
        <f>$F6*CEm!P$4</f>
        <v>10000</v>
      </c>
      <c r="T6" s="140">
        <f>$F6*CEm!Q$4</f>
        <v>10000</v>
      </c>
      <c r="U6" s="140">
        <f>$F6*CEm!R$4</f>
        <v>10000</v>
      </c>
      <c r="V6" s="140">
        <f>$F6*CEm!S$4</f>
        <v>10000</v>
      </c>
      <c r="W6" s="140">
        <f>$F6*CEm!T$4</f>
        <v>10000</v>
      </c>
      <c r="X6" s="140">
        <f>$F6*CEm!U$4</f>
        <v>10000</v>
      </c>
      <c r="Y6" s="140">
        <f>$F6*CEm!V$4</f>
        <v>10000</v>
      </c>
      <c r="Z6" s="140">
        <f>$F6*CEm!W$4</f>
        <v>10000</v>
      </c>
      <c r="AA6" s="140">
        <f>$F6*CEm!X$4</f>
        <v>10000</v>
      </c>
      <c r="AB6" s="140">
        <f>$F6*CEm!Y$4</f>
        <v>10000</v>
      </c>
      <c r="AC6" s="140">
        <f>$F6*CEm!Z$4</f>
        <v>10000</v>
      </c>
      <c r="AD6" s="140">
        <f>$F6*CEm!AA$4</f>
        <v>10000</v>
      </c>
      <c r="AE6" s="140">
        <f>$F6*CEm!AB$4</f>
        <v>10000</v>
      </c>
      <c r="AF6" s="140">
        <f>$F6*CEm!AC$4</f>
        <v>10000</v>
      </c>
      <c r="AG6" s="140">
        <f>$F6*CEm!AD$4</f>
        <v>10000</v>
      </c>
      <c r="AH6" s="140">
        <f>$F6*CEm!AE$4</f>
        <v>10000</v>
      </c>
      <c r="AI6" s="140">
        <f>$F6*CEm!AF$4</f>
        <v>10000</v>
      </c>
      <c r="AJ6" s="140">
        <f>$F6*CEm!AG$4</f>
        <v>10000</v>
      </c>
      <c r="AK6" s="140">
        <f>$F6*CEm!AH$4</f>
        <v>10000</v>
      </c>
      <c r="AL6" s="140">
        <f>$F6*CEm!AI$4</f>
        <v>10000</v>
      </c>
      <c r="AM6" s="140">
        <f>$F6*CEm!AJ$4</f>
        <v>10000</v>
      </c>
      <c r="AN6" s="140">
        <f>$F6*CEm!AK$4</f>
        <v>10000</v>
      </c>
      <c r="AO6" s="140">
        <f>$F6*CEm!AL$4</f>
        <v>10000</v>
      </c>
      <c r="AP6" s="140">
        <f>$F6*CEm!AM$4</f>
        <v>10000</v>
      </c>
    </row>
    <row r="7" spans="1:50" x14ac:dyDescent="0.25">
      <c r="A7" s="28">
        <v>90</v>
      </c>
      <c r="B7" s="138" t="s">
        <v>485</v>
      </c>
      <c r="C7" s="135" t="s">
        <v>196</v>
      </c>
      <c r="D7" s="139">
        <v>0.22</v>
      </c>
      <c r="E7" s="135">
        <v>120</v>
      </c>
      <c r="F7" s="139">
        <v>5.5E-2</v>
      </c>
      <c r="G7" s="140">
        <v>3000</v>
      </c>
      <c r="H7" s="140">
        <f>$F7*CEm!E$4</f>
        <v>27500</v>
      </c>
      <c r="I7" s="140">
        <f>$F7*CEm!F$4</f>
        <v>27500</v>
      </c>
      <c r="J7" s="140">
        <f>$F7*CEm!G$4</f>
        <v>27500</v>
      </c>
      <c r="K7" s="140">
        <f>$F7*CEm!H$4</f>
        <v>27500</v>
      </c>
      <c r="L7" s="140">
        <f>$F7*CEm!I$4</f>
        <v>27500</v>
      </c>
      <c r="M7" s="140">
        <f>$F7*CEm!J$4</f>
        <v>27500</v>
      </c>
      <c r="N7" s="140">
        <f>$F7*CEm!K$4</f>
        <v>27500</v>
      </c>
      <c r="O7" s="140">
        <f>$F7*CEm!L$4</f>
        <v>27500</v>
      </c>
      <c r="P7" s="140">
        <f>$F7*CEm!M$4</f>
        <v>27500</v>
      </c>
      <c r="Q7" s="140">
        <f>$F7*CEm!N$4</f>
        <v>27500</v>
      </c>
      <c r="R7" s="140">
        <f>$F7*CEm!O$4</f>
        <v>27500</v>
      </c>
      <c r="S7" s="140">
        <f>$F7*CEm!P$4</f>
        <v>27500</v>
      </c>
      <c r="T7" s="140">
        <f>$F7*CEm!Q$4</f>
        <v>27500</v>
      </c>
      <c r="U7" s="140">
        <f>$F7*CEm!R$4</f>
        <v>27500</v>
      </c>
      <c r="V7" s="140">
        <f>$F7*CEm!S$4</f>
        <v>27500</v>
      </c>
      <c r="W7" s="140">
        <f>$F7*CEm!T$4</f>
        <v>27500</v>
      </c>
      <c r="X7" s="140">
        <f>$F7*CEm!U$4</f>
        <v>27500</v>
      </c>
      <c r="Y7" s="140">
        <f>$F7*CEm!V$4</f>
        <v>27500</v>
      </c>
      <c r="Z7" s="140">
        <f>$F7*CEm!W$4</f>
        <v>27500</v>
      </c>
      <c r="AA7" s="140">
        <f>$F7*CEm!X$4</f>
        <v>27500</v>
      </c>
      <c r="AB7" s="140">
        <f>$F7*CEm!Y$4</f>
        <v>27500</v>
      </c>
      <c r="AC7" s="140">
        <f>$F7*CEm!Z$4</f>
        <v>27500</v>
      </c>
      <c r="AD7" s="140">
        <f>$F7*CEm!AA$4</f>
        <v>27500</v>
      </c>
      <c r="AE7" s="140">
        <f>$F7*CEm!AB$4</f>
        <v>27500</v>
      </c>
      <c r="AF7" s="140">
        <f>$F7*CEm!AC$4</f>
        <v>27500</v>
      </c>
      <c r="AG7" s="140">
        <f>$F7*CEm!AD$4</f>
        <v>27500</v>
      </c>
      <c r="AH7" s="140">
        <f>$F7*CEm!AE$4</f>
        <v>27500</v>
      </c>
      <c r="AI7" s="140">
        <f>$F7*CEm!AF$4</f>
        <v>27500</v>
      </c>
      <c r="AJ7" s="140">
        <f>$F7*CEm!AG$4</f>
        <v>27500</v>
      </c>
      <c r="AK7" s="140">
        <f>$F7*CEm!AH$4</f>
        <v>27500</v>
      </c>
      <c r="AL7" s="140">
        <f>$F7*CEm!AI$4</f>
        <v>27500</v>
      </c>
      <c r="AM7" s="140">
        <f>$F7*CEm!AJ$4</f>
        <v>27500</v>
      </c>
      <c r="AN7" s="140">
        <f>$F7*CEm!AK$4</f>
        <v>27500</v>
      </c>
      <c r="AO7" s="140">
        <f>$F7*CEm!AL$4</f>
        <v>27500</v>
      </c>
      <c r="AP7" s="140">
        <f>$F7*CEm!AM$4</f>
        <v>27500</v>
      </c>
    </row>
    <row r="8" spans="1:50" x14ac:dyDescent="0.25">
      <c r="A8" s="28">
        <v>120</v>
      </c>
      <c r="B8" s="138" t="s">
        <v>486</v>
      </c>
      <c r="C8" s="135" t="s">
        <v>196</v>
      </c>
      <c r="D8" s="139">
        <v>0.22</v>
      </c>
      <c r="E8" s="135">
        <v>120</v>
      </c>
      <c r="F8" s="139">
        <v>6.1000000000000004E-3</v>
      </c>
      <c r="G8" s="140">
        <v>4500</v>
      </c>
      <c r="H8" s="140">
        <f>$F8*CEm!E$4</f>
        <v>3050</v>
      </c>
      <c r="I8" s="140">
        <f>$F8*CEm!F$4</f>
        <v>3050</v>
      </c>
      <c r="J8" s="140">
        <f>$F8*CEm!G$4</f>
        <v>3050</v>
      </c>
      <c r="K8" s="140">
        <f>$F8*CEm!H$4</f>
        <v>3050</v>
      </c>
      <c r="L8" s="140">
        <f>$F8*CEm!I$4</f>
        <v>3050</v>
      </c>
      <c r="M8" s="140">
        <f>$F8*CEm!J$4</f>
        <v>3050</v>
      </c>
      <c r="N8" s="140">
        <f>$F8*CEm!K$4</f>
        <v>3050</v>
      </c>
      <c r="O8" s="140">
        <f>$F8*CEm!L$4</f>
        <v>3050</v>
      </c>
      <c r="P8" s="140">
        <f>$F8*CEm!M$4</f>
        <v>3050</v>
      </c>
      <c r="Q8" s="140">
        <f>$F8*CEm!N$4</f>
        <v>3050</v>
      </c>
      <c r="R8" s="140">
        <f>$F8*CEm!O$4</f>
        <v>3050</v>
      </c>
      <c r="S8" s="140">
        <f>$F8*CEm!P$4</f>
        <v>3050</v>
      </c>
      <c r="T8" s="140">
        <f>$F8*CEm!Q$4</f>
        <v>3050</v>
      </c>
      <c r="U8" s="140">
        <f>$F8*CEm!R$4</f>
        <v>3050</v>
      </c>
      <c r="V8" s="140">
        <f>$F8*CEm!S$4</f>
        <v>3050</v>
      </c>
      <c r="W8" s="140">
        <f>$F8*CEm!T$4</f>
        <v>3050</v>
      </c>
      <c r="X8" s="140">
        <f>$F8*CEm!U$4</f>
        <v>3050</v>
      </c>
      <c r="Y8" s="140">
        <f>$F8*CEm!V$4</f>
        <v>3050</v>
      </c>
      <c r="Z8" s="140">
        <f>$F8*CEm!W$4</f>
        <v>3050</v>
      </c>
      <c r="AA8" s="140">
        <f>$F8*CEm!X$4</f>
        <v>3050</v>
      </c>
      <c r="AB8" s="140">
        <f>$F8*CEm!Y$4</f>
        <v>3050</v>
      </c>
      <c r="AC8" s="140">
        <f>$F8*CEm!Z$4</f>
        <v>3050</v>
      </c>
      <c r="AD8" s="140">
        <f>$F8*CEm!AA$4</f>
        <v>3050</v>
      </c>
      <c r="AE8" s="140">
        <f>$F8*CEm!AB$4</f>
        <v>3050</v>
      </c>
      <c r="AF8" s="140">
        <f>$F8*CEm!AC$4</f>
        <v>3050</v>
      </c>
      <c r="AG8" s="140">
        <f>$F8*CEm!AD$4</f>
        <v>3050</v>
      </c>
      <c r="AH8" s="140">
        <f>$F8*CEm!AE$4</f>
        <v>3050</v>
      </c>
      <c r="AI8" s="140">
        <f>$F8*CEm!AF$4</f>
        <v>3050</v>
      </c>
      <c r="AJ8" s="140">
        <f>$F8*CEm!AG$4</f>
        <v>3050</v>
      </c>
      <c r="AK8" s="140">
        <f>$F8*CEm!AH$4</f>
        <v>3050</v>
      </c>
      <c r="AL8" s="140">
        <f>$F8*CEm!AI$4</f>
        <v>3050</v>
      </c>
      <c r="AM8" s="140">
        <f>$F8*CEm!AJ$4</f>
        <v>3050</v>
      </c>
      <c r="AN8" s="140">
        <f>$F8*CEm!AK$4</f>
        <v>3050</v>
      </c>
      <c r="AO8" s="140">
        <f>$F8*CEm!AL$4</f>
        <v>3050</v>
      </c>
      <c r="AP8" s="140">
        <f>$F8*CEm!AM$4</f>
        <v>3050</v>
      </c>
    </row>
    <row r="9" spans="1:50" x14ac:dyDescent="0.25">
      <c r="B9" s="138" t="s">
        <v>516</v>
      </c>
      <c r="C9" s="135" t="s">
        <v>196</v>
      </c>
      <c r="D9" s="139">
        <v>0.22</v>
      </c>
      <c r="E9" s="135">
        <v>120</v>
      </c>
      <c r="F9" s="139">
        <v>1.06E-2</v>
      </c>
      <c r="G9" s="140">
        <v>300</v>
      </c>
      <c r="H9" s="140">
        <f>$F9*CEm!E$4</f>
        <v>5300</v>
      </c>
      <c r="I9" s="140">
        <f>$F9*CEm!F$4</f>
        <v>5300</v>
      </c>
      <c r="J9" s="140">
        <f>$F9*CEm!G$4</f>
        <v>5300</v>
      </c>
      <c r="K9" s="140">
        <f>$F9*CEm!H$4</f>
        <v>5300</v>
      </c>
      <c r="L9" s="140">
        <f>$F9*CEm!I$4</f>
        <v>5300</v>
      </c>
      <c r="M9" s="140">
        <f>$F9*CEm!J$4</f>
        <v>5300</v>
      </c>
      <c r="N9" s="140">
        <f>$F9*CEm!K$4</f>
        <v>5300</v>
      </c>
      <c r="O9" s="140">
        <f>$F9*CEm!L$4</f>
        <v>5300</v>
      </c>
      <c r="P9" s="140">
        <f>$F9*CEm!M$4</f>
        <v>5300</v>
      </c>
      <c r="Q9" s="140">
        <f>$F9*CEm!N$4</f>
        <v>5300</v>
      </c>
      <c r="R9" s="140">
        <f>$F9*CEm!O$4</f>
        <v>5300</v>
      </c>
      <c r="S9" s="140">
        <f>$F9*CEm!P$4</f>
        <v>5300</v>
      </c>
      <c r="T9" s="140">
        <f>$F9*CEm!Q$4</f>
        <v>5300</v>
      </c>
      <c r="U9" s="140">
        <f>$F9*CEm!R$4</f>
        <v>5300</v>
      </c>
      <c r="V9" s="140">
        <f>$F9*CEm!S$4</f>
        <v>5300</v>
      </c>
      <c r="W9" s="140">
        <f>$F9*CEm!T$4</f>
        <v>5300</v>
      </c>
      <c r="X9" s="140">
        <f>$F9*CEm!U$4</f>
        <v>5300</v>
      </c>
      <c r="Y9" s="140">
        <f>$F9*CEm!V$4</f>
        <v>5300</v>
      </c>
      <c r="Z9" s="140">
        <f>$F9*CEm!W$4</f>
        <v>5300</v>
      </c>
      <c r="AA9" s="140">
        <f>$F9*CEm!X$4</f>
        <v>5300</v>
      </c>
      <c r="AB9" s="140">
        <f>$F9*CEm!Y$4</f>
        <v>5300</v>
      </c>
      <c r="AC9" s="140">
        <f>$F9*CEm!Z$4</f>
        <v>5300</v>
      </c>
      <c r="AD9" s="140">
        <f>$F9*CEm!AA$4</f>
        <v>5300</v>
      </c>
      <c r="AE9" s="140">
        <f>$F9*CEm!AB$4</f>
        <v>5300</v>
      </c>
      <c r="AF9" s="140">
        <f>$F9*CEm!AC$4</f>
        <v>5300</v>
      </c>
      <c r="AG9" s="140">
        <f>$F9*CEm!AD$4</f>
        <v>5300</v>
      </c>
      <c r="AH9" s="140">
        <f>$F9*CEm!AE$4</f>
        <v>5300</v>
      </c>
      <c r="AI9" s="140">
        <f>$F9*CEm!AF$4</f>
        <v>5300</v>
      </c>
      <c r="AJ9" s="140">
        <f>$F9*CEm!AG$4</f>
        <v>5300</v>
      </c>
      <c r="AK9" s="140">
        <f>$F9*CEm!AH$4</f>
        <v>5300</v>
      </c>
      <c r="AL9" s="140">
        <f>$F9*CEm!AI$4</f>
        <v>5300</v>
      </c>
      <c r="AM9" s="140">
        <f>$F9*CEm!AJ$4</f>
        <v>5300</v>
      </c>
      <c r="AN9" s="140">
        <f>$F9*CEm!AK$4</f>
        <v>5300</v>
      </c>
      <c r="AO9" s="140">
        <f>$F9*CEm!AL$4</f>
        <v>5300</v>
      </c>
      <c r="AP9" s="140">
        <f>$F9*CEm!AM$4</f>
        <v>5300</v>
      </c>
    </row>
    <row r="10" spans="1:50" x14ac:dyDescent="0.25">
      <c r="B10" s="138" t="s">
        <v>487</v>
      </c>
      <c r="C10" s="135" t="s">
        <v>196</v>
      </c>
      <c r="D10" s="139">
        <v>0.22</v>
      </c>
      <c r="E10" s="135">
        <v>120</v>
      </c>
      <c r="F10" s="139">
        <v>0.01</v>
      </c>
      <c r="G10" s="140">
        <v>2000</v>
      </c>
      <c r="H10" s="140">
        <f>$F10*CEm!E$4</f>
        <v>5000</v>
      </c>
      <c r="I10" s="140">
        <f>$F10*CEm!F$4</f>
        <v>5000</v>
      </c>
      <c r="J10" s="140">
        <f>$F10*CEm!G$4</f>
        <v>5000</v>
      </c>
      <c r="K10" s="140">
        <f>$F10*CEm!H$4</f>
        <v>5000</v>
      </c>
      <c r="L10" s="140">
        <f>$F10*CEm!I$4</f>
        <v>5000</v>
      </c>
      <c r="M10" s="140">
        <f>$F10*CEm!J$4</f>
        <v>5000</v>
      </c>
      <c r="N10" s="140">
        <f>$F10*CEm!K$4</f>
        <v>5000</v>
      </c>
      <c r="O10" s="140">
        <f>$F10*CEm!L$4</f>
        <v>5000</v>
      </c>
      <c r="P10" s="140">
        <f>$F10*CEm!M$4</f>
        <v>5000</v>
      </c>
      <c r="Q10" s="140">
        <f>$F10*CEm!N$4</f>
        <v>5000</v>
      </c>
      <c r="R10" s="140">
        <f>$F10*CEm!O$4</f>
        <v>5000</v>
      </c>
      <c r="S10" s="140">
        <f>$F10*CEm!P$4</f>
        <v>5000</v>
      </c>
      <c r="T10" s="140">
        <f>$F10*CEm!Q$4</f>
        <v>5000</v>
      </c>
      <c r="U10" s="140">
        <f>$F10*CEm!R$4</f>
        <v>5000</v>
      </c>
      <c r="V10" s="140">
        <f>$F10*CEm!S$4</f>
        <v>5000</v>
      </c>
      <c r="W10" s="140">
        <f>$F10*CEm!T$4</f>
        <v>5000</v>
      </c>
      <c r="X10" s="140">
        <f>$F10*CEm!U$4</f>
        <v>5000</v>
      </c>
      <c r="Y10" s="140">
        <f>$F10*CEm!V$4</f>
        <v>5000</v>
      </c>
      <c r="Z10" s="140">
        <f>$F10*CEm!W$4</f>
        <v>5000</v>
      </c>
      <c r="AA10" s="140">
        <f>$F10*CEm!X$4</f>
        <v>5000</v>
      </c>
      <c r="AB10" s="140">
        <f>$F10*CEm!Y$4</f>
        <v>5000</v>
      </c>
      <c r="AC10" s="140">
        <f>$F10*CEm!Z$4</f>
        <v>5000</v>
      </c>
      <c r="AD10" s="140">
        <f>$F10*CEm!AA$4</f>
        <v>5000</v>
      </c>
      <c r="AE10" s="140">
        <f>$F10*CEm!AB$4</f>
        <v>5000</v>
      </c>
      <c r="AF10" s="140">
        <f>$F10*CEm!AC$4</f>
        <v>5000</v>
      </c>
      <c r="AG10" s="140">
        <f>$F10*CEm!AD$4</f>
        <v>5000</v>
      </c>
      <c r="AH10" s="140">
        <f>$F10*CEm!AE$4</f>
        <v>5000</v>
      </c>
      <c r="AI10" s="140">
        <f>$F10*CEm!AF$4</f>
        <v>5000</v>
      </c>
      <c r="AJ10" s="140">
        <f>$F10*CEm!AG$4</f>
        <v>5000</v>
      </c>
      <c r="AK10" s="140">
        <f>$F10*CEm!AH$4</f>
        <v>5000</v>
      </c>
      <c r="AL10" s="140">
        <f>$F10*CEm!AI$4</f>
        <v>5000</v>
      </c>
      <c r="AM10" s="140">
        <f>$F10*CEm!AJ$4</f>
        <v>5000</v>
      </c>
      <c r="AN10" s="140">
        <f>$F10*CEm!AK$4</f>
        <v>5000</v>
      </c>
      <c r="AO10" s="140">
        <f>$F10*CEm!AL$4</f>
        <v>5000</v>
      </c>
      <c r="AP10" s="140">
        <f>$F10*CEm!AM$4</f>
        <v>5000</v>
      </c>
    </row>
    <row r="11" spans="1:50" x14ac:dyDescent="0.25">
      <c r="B11" s="138" t="s">
        <v>489</v>
      </c>
      <c r="C11" s="135" t="s">
        <v>196</v>
      </c>
      <c r="D11" s="139">
        <v>0.22</v>
      </c>
      <c r="E11" s="135">
        <v>120</v>
      </c>
      <c r="F11" s="139">
        <v>6.4999999999999997E-3</v>
      </c>
      <c r="G11" s="140">
        <v>2000</v>
      </c>
      <c r="H11" s="140">
        <f>$F11*CEm!E$4</f>
        <v>3250</v>
      </c>
      <c r="I11" s="140">
        <f>$F11*CEm!F$4</f>
        <v>3250</v>
      </c>
      <c r="J11" s="140">
        <f>$F11*CEm!G$4</f>
        <v>3250</v>
      </c>
      <c r="K11" s="140">
        <f>$F11*CEm!H$4</f>
        <v>3250</v>
      </c>
      <c r="L11" s="140">
        <f>$F11*CEm!I$4</f>
        <v>3250</v>
      </c>
      <c r="M11" s="140">
        <f>$F11*CEm!J$4</f>
        <v>3250</v>
      </c>
      <c r="N11" s="140">
        <f>$F11*CEm!K$4</f>
        <v>3250</v>
      </c>
      <c r="O11" s="140">
        <f>$F11*CEm!L$4</f>
        <v>3250</v>
      </c>
      <c r="P11" s="140">
        <f>$F11*CEm!M$4</f>
        <v>3250</v>
      </c>
      <c r="Q11" s="140">
        <f>$F11*CEm!N$4</f>
        <v>3250</v>
      </c>
      <c r="R11" s="140">
        <f>$F11*CEm!O$4</f>
        <v>3250</v>
      </c>
      <c r="S11" s="140">
        <f>$F11*CEm!P$4</f>
        <v>3250</v>
      </c>
      <c r="T11" s="140">
        <f>$F11*CEm!Q$4</f>
        <v>3250</v>
      </c>
      <c r="U11" s="140">
        <f>$F11*CEm!R$4</f>
        <v>3250</v>
      </c>
      <c r="V11" s="140">
        <f>$F11*CEm!S$4</f>
        <v>3250</v>
      </c>
      <c r="W11" s="140">
        <f>$F11*CEm!T$4</f>
        <v>3250</v>
      </c>
      <c r="X11" s="140">
        <f>$F11*CEm!U$4</f>
        <v>3250</v>
      </c>
      <c r="Y11" s="140">
        <f>$F11*CEm!V$4</f>
        <v>3250</v>
      </c>
      <c r="Z11" s="140">
        <f>$F11*CEm!W$4</f>
        <v>3250</v>
      </c>
      <c r="AA11" s="140">
        <f>$F11*CEm!X$4</f>
        <v>3250</v>
      </c>
      <c r="AB11" s="140">
        <f>$F11*CEm!Y$4</f>
        <v>3250</v>
      </c>
      <c r="AC11" s="140">
        <f>$F11*CEm!Z$4</f>
        <v>3250</v>
      </c>
      <c r="AD11" s="140">
        <f>$F11*CEm!AA$4</f>
        <v>3250</v>
      </c>
      <c r="AE11" s="140">
        <f>$F11*CEm!AB$4</f>
        <v>3250</v>
      </c>
      <c r="AF11" s="140">
        <f>$F11*CEm!AC$4</f>
        <v>3250</v>
      </c>
      <c r="AG11" s="140">
        <f>$F11*CEm!AD$4</f>
        <v>3250</v>
      </c>
      <c r="AH11" s="140">
        <f>$F11*CEm!AE$4</f>
        <v>3250</v>
      </c>
      <c r="AI11" s="140">
        <f>$F11*CEm!AF$4</f>
        <v>3250</v>
      </c>
      <c r="AJ11" s="140">
        <f>$F11*CEm!AG$4</f>
        <v>3250</v>
      </c>
      <c r="AK11" s="140">
        <f>$F11*CEm!AH$4</f>
        <v>3250</v>
      </c>
      <c r="AL11" s="140">
        <f>$F11*CEm!AI$4</f>
        <v>3250</v>
      </c>
      <c r="AM11" s="140">
        <f>$F11*CEm!AJ$4</f>
        <v>3250</v>
      </c>
      <c r="AN11" s="140">
        <f>$F11*CEm!AK$4</f>
        <v>3250</v>
      </c>
      <c r="AO11" s="140">
        <f>$F11*CEm!AL$4</f>
        <v>3250</v>
      </c>
      <c r="AP11" s="140">
        <f>$F11*CEm!AM$4</f>
        <v>3250</v>
      </c>
    </row>
    <row r="12" spans="1:50" x14ac:dyDescent="0.25">
      <c r="B12" s="138" t="s">
        <v>490</v>
      </c>
      <c r="C12" s="135" t="s">
        <v>196</v>
      </c>
      <c r="D12" s="139">
        <v>0.22</v>
      </c>
      <c r="E12" s="135">
        <v>120</v>
      </c>
      <c r="F12" s="139">
        <v>5.0000000000000001E-4</v>
      </c>
      <c r="G12" s="140">
        <v>250</v>
      </c>
      <c r="H12" s="140">
        <f>$F12*CEm!E$4</f>
        <v>250</v>
      </c>
      <c r="I12" s="140">
        <f>$F12*CEm!F$4</f>
        <v>250</v>
      </c>
      <c r="J12" s="140">
        <f>$F12*CEm!G$4</f>
        <v>250</v>
      </c>
      <c r="K12" s="140">
        <f>$F12*CEm!H$4</f>
        <v>250</v>
      </c>
      <c r="L12" s="140">
        <f>$F12*CEm!I$4</f>
        <v>250</v>
      </c>
      <c r="M12" s="140">
        <f>$F12*CEm!J$4</f>
        <v>250</v>
      </c>
      <c r="N12" s="140">
        <f>$F12*CEm!K$4</f>
        <v>250</v>
      </c>
      <c r="O12" s="140">
        <f>$F12*CEm!L$4</f>
        <v>250</v>
      </c>
      <c r="P12" s="140">
        <f>$F12*CEm!M$4</f>
        <v>250</v>
      </c>
      <c r="Q12" s="140">
        <f>$F12*CEm!N$4</f>
        <v>250</v>
      </c>
      <c r="R12" s="140">
        <f>$F12*CEm!O$4</f>
        <v>250</v>
      </c>
      <c r="S12" s="140">
        <f>$F12*CEm!P$4</f>
        <v>250</v>
      </c>
      <c r="T12" s="140">
        <f>$F12*CEm!Q$4</f>
        <v>250</v>
      </c>
      <c r="U12" s="140">
        <f>$F12*CEm!R$4</f>
        <v>250</v>
      </c>
      <c r="V12" s="140">
        <f>$F12*CEm!S$4</f>
        <v>250</v>
      </c>
      <c r="W12" s="140">
        <f>$F12*CEm!T$4</f>
        <v>250</v>
      </c>
      <c r="X12" s="140">
        <f>$F12*CEm!U$4</f>
        <v>250</v>
      </c>
      <c r="Y12" s="140">
        <f>$F12*CEm!V$4</f>
        <v>250</v>
      </c>
      <c r="Z12" s="140">
        <f>$F12*CEm!W$4</f>
        <v>250</v>
      </c>
      <c r="AA12" s="140">
        <f>$F12*CEm!X$4</f>
        <v>250</v>
      </c>
      <c r="AB12" s="140">
        <f>$F12*CEm!Y$4</f>
        <v>250</v>
      </c>
      <c r="AC12" s="140">
        <f>$F12*CEm!Z$4</f>
        <v>250</v>
      </c>
      <c r="AD12" s="140">
        <f>$F12*CEm!AA$4</f>
        <v>250</v>
      </c>
      <c r="AE12" s="140">
        <f>$F12*CEm!AB$4</f>
        <v>250</v>
      </c>
      <c r="AF12" s="140">
        <f>$F12*CEm!AC$4</f>
        <v>250</v>
      </c>
      <c r="AG12" s="140">
        <f>$F12*CEm!AD$4</f>
        <v>250</v>
      </c>
      <c r="AH12" s="140">
        <f>$F12*CEm!AE$4</f>
        <v>250</v>
      </c>
      <c r="AI12" s="140">
        <f>$F12*CEm!AF$4</f>
        <v>250</v>
      </c>
      <c r="AJ12" s="140">
        <f>$F12*CEm!AG$4</f>
        <v>250</v>
      </c>
      <c r="AK12" s="140">
        <f>$F12*CEm!AH$4</f>
        <v>250</v>
      </c>
      <c r="AL12" s="140">
        <f>$F12*CEm!AI$4</f>
        <v>250</v>
      </c>
      <c r="AM12" s="140">
        <f>$F12*CEm!AJ$4</f>
        <v>250</v>
      </c>
      <c r="AN12" s="140">
        <f>$F12*CEm!AK$4</f>
        <v>250</v>
      </c>
      <c r="AO12" s="140">
        <f>$F12*CEm!AL$4</f>
        <v>250</v>
      </c>
      <c r="AP12" s="140">
        <f>$F12*CEm!AM$4</f>
        <v>250</v>
      </c>
    </row>
    <row r="13" spans="1:50" x14ac:dyDescent="0.25">
      <c r="B13" s="138" t="s">
        <v>491</v>
      </c>
      <c r="C13" s="135" t="s">
        <v>195</v>
      </c>
      <c r="D13" s="139">
        <v>0.22</v>
      </c>
      <c r="E13" s="135">
        <v>120</v>
      </c>
      <c r="F13" s="139">
        <v>5.1999999999999998E-2</v>
      </c>
      <c r="G13" s="140">
        <f>$F13*CEm!D$4</f>
        <v>26000</v>
      </c>
      <c r="H13" s="140">
        <f>$F13*CEm!E$4</f>
        <v>26000</v>
      </c>
      <c r="I13" s="140">
        <f>$F13*CEm!F$4</f>
        <v>26000</v>
      </c>
      <c r="J13" s="140">
        <f>$F13*CEm!G$4</f>
        <v>26000</v>
      </c>
      <c r="K13" s="140">
        <f>$F13*CEm!H$4</f>
        <v>26000</v>
      </c>
      <c r="L13" s="140">
        <f>$F13*CEm!I$4</f>
        <v>26000</v>
      </c>
      <c r="M13" s="140">
        <f>$F13*CEm!J$4</f>
        <v>26000</v>
      </c>
      <c r="N13" s="140">
        <f>$F13*CEm!K$4</f>
        <v>26000</v>
      </c>
      <c r="O13" s="140">
        <f>$F13*CEm!L$4</f>
        <v>26000</v>
      </c>
      <c r="P13" s="140">
        <f>$F13*CEm!M$4</f>
        <v>26000</v>
      </c>
      <c r="Q13" s="140">
        <f>$F13*CEm!N$4</f>
        <v>26000</v>
      </c>
      <c r="R13" s="140">
        <f>$F13*CEm!O$4</f>
        <v>26000</v>
      </c>
      <c r="S13" s="140">
        <f>$F13*CEm!P$4</f>
        <v>26000</v>
      </c>
      <c r="T13" s="140">
        <f>$F13*CEm!Q$4</f>
        <v>26000</v>
      </c>
      <c r="U13" s="140">
        <f>$F13*CEm!R$4</f>
        <v>26000</v>
      </c>
      <c r="V13" s="140">
        <f>$F13*CEm!S$4</f>
        <v>26000</v>
      </c>
      <c r="W13" s="140">
        <f>$F13*CEm!T$4</f>
        <v>26000</v>
      </c>
      <c r="X13" s="140">
        <f>$F13*CEm!U$4</f>
        <v>26000</v>
      </c>
      <c r="Y13" s="140">
        <f>$F13*CEm!V$4</f>
        <v>26000</v>
      </c>
      <c r="Z13" s="140">
        <f>$F13*CEm!W$4</f>
        <v>26000</v>
      </c>
      <c r="AA13" s="140">
        <f>$F13*CEm!X$4</f>
        <v>26000</v>
      </c>
      <c r="AB13" s="140">
        <f>$F13*CEm!Y$4</f>
        <v>26000</v>
      </c>
      <c r="AC13" s="140">
        <f>$F13*CEm!Z$4</f>
        <v>26000</v>
      </c>
      <c r="AD13" s="140">
        <f>$F13*CEm!AA$4</f>
        <v>26000</v>
      </c>
      <c r="AE13" s="140">
        <f>$F13*CEm!AB$4</f>
        <v>26000</v>
      </c>
      <c r="AF13" s="140">
        <f>$F13*CEm!AC$4</f>
        <v>26000</v>
      </c>
      <c r="AG13" s="140">
        <f>$F13*CEm!AD$4</f>
        <v>26000</v>
      </c>
      <c r="AH13" s="140">
        <f>$F13*CEm!AE$4</f>
        <v>26000</v>
      </c>
      <c r="AI13" s="140">
        <f>$F13*CEm!AF$4</f>
        <v>26000</v>
      </c>
      <c r="AJ13" s="140">
        <f>$F13*CEm!AG$4</f>
        <v>26000</v>
      </c>
      <c r="AK13" s="140">
        <f>$F13*CEm!AH$4</f>
        <v>26000</v>
      </c>
      <c r="AL13" s="140">
        <f>$F13*CEm!AI$4</f>
        <v>26000</v>
      </c>
      <c r="AM13" s="140">
        <f>$F13*CEm!AJ$4</f>
        <v>26000</v>
      </c>
      <c r="AN13" s="140">
        <f>$F13*CEm!AK$4</f>
        <v>26000</v>
      </c>
      <c r="AO13" s="140">
        <f>$F13*CEm!AL$4</f>
        <v>26000</v>
      </c>
      <c r="AP13" s="140">
        <f>$F13*CEm!AM$4</f>
        <v>26000</v>
      </c>
    </row>
    <row r="14" spans="1:50" x14ac:dyDescent="0.25">
      <c r="B14" s="138" t="s">
        <v>492</v>
      </c>
      <c r="C14" s="135" t="s">
        <v>195</v>
      </c>
      <c r="D14" s="139">
        <v>0.22</v>
      </c>
      <c r="E14" s="135">
        <v>120</v>
      </c>
      <c r="F14" s="139">
        <v>0.02</v>
      </c>
      <c r="G14" s="140">
        <f>$F14*CEm!D$4</f>
        <v>10000</v>
      </c>
      <c r="H14" s="140">
        <f>$F14*CEm!E$4</f>
        <v>10000</v>
      </c>
      <c r="I14" s="140">
        <f>$F14*CEm!F$4</f>
        <v>10000</v>
      </c>
      <c r="J14" s="140">
        <f>$F14*CEm!G$4</f>
        <v>10000</v>
      </c>
      <c r="K14" s="140">
        <f>$F14*CEm!H$4</f>
        <v>10000</v>
      </c>
      <c r="L14" s="140">
        <f>$F14*CEm!I$4</f>
        <v>10000</v>
      </c>
      <c r="M14" s="140">
        <f>$F14*CEm!J$4</f>
        <v>10000</v>
      </c>
      <c r="N14" s="140">
        <f>$F14*CEm!K$4</f>
        <v>10000</v>
      </c>
      <c r="O14" s="140">
        <f>$F14*CEm!L$4</f>
        <v>10000</v>
      </c>
      <c r="P14" s="140">
        <f>$F14*CEm!M$4</f>
        <v>10000</v>
      </c>
      <c r="Q14" s="140">
        <f>$F14*CEm!N$4</f>
        <v>10000</v>
      </c>
      <c r="R14" s="140">
        <f>$F14*CEm!O$4</f>
        <v>10000</v>
      </c>
      <c r="S14" s="140">
        <f>$F14*CEm!P$4</f>
        <v>10000</v>
      </c>
      <c r="T14" s="140">
        <f>$F14*CEm!Q$4</f>
        <v>10000</v>
      </c>
      <c r="U14" s="140">
        <f>$F14*CEm!R$4</f>
        <v>10000</v>
      </c>
      <c r="V14" s="140">
        <f>$F14*CEm!S$4</f>
        <v>10000</v>
      </c>
      <c r="W14" s="140">
        <f>$F14*CEm!T$4</f>
        <v>10000</v>
      </c>
      <c r="X14" s="140">
        <f>$F14*CEm!U$4</f>
        <v>10000</v>
      </c>
      <c r="Y14" s="140">
        <f>$F14*CEm!V$4</f>
        <v>10000</v>
      </c>
      <c r="Z14" s="140">
        <f>$F14*CEm!W$4</f>
        <v>10000</v>
      </c>
      <c r="AA14" s="140">
        <f>$F14*CEm!X$4</f>
        <v>10000</v>
      </c>
      <c r="AB14" s="140">
        <f>$F14*CEm!Y$4</f>
        <v>10000</v>
      </c>
      <c r="AC14" s="140">
        <f>$F14*CEm!Z$4</f>
        <v>10000</v>
      </c>
      <c r="AD14" s="140">
        <f>$F14*CEm!AA$4</f>
        <v>10000</v>
      </c>
      <c r="AE14" s="140">
        <f>$F14*CEm!AB$4</f>
        <v>10000</v>
      </c>
      <c r="AF14" s="140">
        <f>$F14*CEm!AC$4</f>
        <v>10000</v>
      </c>
      <c r="AG14" s="140">
        <f>$F14*CEm!AD$4</f>
        <v>10000</v>
      </c>
      <c r="AH14" s="140">
        <f>$F14*CEm!AE$4</f>
        <v>10000</v>
      </c>
      <c r="AI14" s="140">
        <f>$F14*CEm!AF$4</f>
        <v>10000</v>
      </c>
      <c r="AJ14" s="140">
        <f>$F14*CEm!AG$4</f>
        <v>10000</v>
      </c>
      <c r="AK14" s="140">
        <f>$F14*CEm!AH$4</f>
        <v>10000</v>
      </c>
      <c r="AL14" s="140">
        <f>$F14*CEm!AI$4</f>
        <v>10000</v>
      </c>
      <c r="AM14" s="140">
        <f>$F14*CEm!AJ$4</f>
        <v>10000</v>
      </c>
      <c r="AN14" s="140">
        <f>$F14*CEm!AK$4</f>
        <v>10000</v>
      </c>
      <c r="AO14" s="140">
        <f>$F14*CEm!AL$4</f>
        <v>10000</v>
      </c>
      <c r="AP14" s="140">
        <f>$F14*CEm!AM$4</f>
        <v>10000</v>
      </c>
    </row>
    <row r="15" spans="1:50" x14ac:dyDescent="0.25">
      <c r="B15" s="138" t="s">
        <v>517</v>
      </c>
      <c r="C15" s="135" t="s">
        <v>196</v>
      </c>
      <c r="D15" s="139">
        <v>0.22</v>
      </c>
      <c r="E15" s="135">
        <v>120</v>
      </c>
      <c r="F15" s="139">
        <v>2.0000000000000001E-4</v>
      </c>
      <c r="G15" s="140">
        <v>100</v>
      </c>
      <c r="H15" s="140">
        <f>$F15*CEm!E$4</f>
        <v>100</v>
      </c>
      <c r="I15" s="140">
        <f>$F15*CEm!F$4</f>
        <v>100</v>
      </c>
      <c r="J15" s="140">
        <f>$F15*CEm!G$4</f>
        <v>100</v>
      </c>
      <c r="K15" s="140">
        <f>$F15*CEm!H$4</f>
        <v>100</v>
      </c>
      <c r="L15" s="140">
        <f>$F15*CEm!I$4</f>
        <v>100</v>
      </c>
      <c r="M15" s="140">
        <f>$F15*CEm!J$4</f>
        <v>100</v>
      </c>
      <c r="N15" s="140">
        <f>$F15*CEm!K$4</f>
        <v>100</v>
      </c>
      <c r="O15" s="140">
        <f>$F15*CEm!L$4</f>
        <v>100</v>
      </c>
      <c r="P15" s="140">
        <f>$F15*CEm!M$4</f>
        <v>100</v>
      </c>
      <c r="Q15" s="140">
        <f>$F15*CEm!N$4</f>
        <v>100</v>
      </c>
      <c r="R15" s="140">
        <f>$F15*CEm!O$4</f>
        <v>100</v>
      </c>
      <c r="S15" s="140">
        <f>$F15*CEm!P$4</f>
        <v>100</v>
      </c>
      <c r="T15" s="140">
        <f>$F15*CEm!Q$4</f>
        <v>100</v>
      </c>
      <c r="U15" s="140">
        <f>$F15*CEm!R$4</f>
        <v>100</v>
      </c>
      <c r="V15" s="140">
        <f>$F15*CEm!S$4</f>
        <v>100</v>
      </c>
      <c r="W15" s="140">
        <f>$F15*CEm!T$4</f>
        <v>100</v>
      </c>
      <c r="X15" s="140">
        <f>$F15*CEm!U$4</f>
        <v>100</v>
      </c>
      <c r="Y15" s="140">
        <f>$F15*CEm!V$4</f>
        <v>100</v>
      </c>
      <c r="Z15" s="140">
        <f>$F15*CEm!W$4</f>
        <v>100</v>
      </c>
      <c r="AA15" s="140">
        <f>$F15*CEm!X$4</f>
        <v>100</v>
      </c>
      <c r="AB15" s="140">
        <f>$F15*CEm!Y$4</f>
        <v>100</v>
      </c>
      <c r="AC15" s="140">
        <f>$F15*CEm!Z$4</f>
        <v>100</v>
      </c>
      <c r="AD15" s="140">
        <f>$F15*CEm!AA$4</f>
        <v>100</v>
      </c>
      <c r="AE15" s="140">
        <f>$F15*CEm!AB$4</f>
        <v>100</v>
      </c>
      <c r="AF15" s="140">
        <f>$F15*CEm!AC$4</f>
        <v>100</v>
      </c>
      <c r="AG15" s="140">
        <f>$F15*CEm!AD$4</f>
        <v>100</v>
      </c>
      <c r="AH15" s="140">
        <f>$F15*CEm!AE$4</f>
        <v>100</v>
      </c>
      <c r="AI15" s="140">
        <f>$F15*CEm!AF$4</f>
        <v>100</v>
      </c>
      <c r="AJ15" s="140">
        <f>$F15*CEm!AG$4</f>
        <v>100</v>
      </c>
      <c r="AK15" s="140">
        <f>$F15*CEm!AH$4</f>
        <v>100</v>
      </c>
      <c r="AL15" s="140">
        <f>$F15*CEm!AI$4</f>
        <v>100</v>
      </c>
      <c r="AM15" s="140">
        <f>$F15*CEm!AJ$4</f>
        <v>100</v>
      </c>
      <c r="AN15" s="140">
        <f>$F15*CEm!AK$4</f>
        <v>100</v>
      </c>
      <c r="AO15" s="140">
        <f>$F15*CEm!AL$4</f>
        <v>100</v>
      </c>
      <c r="AP15" s="140">
        <f>$F15*CEm!AM$4</f>
        <v>100</v>
      </c>
    </row>
    <row r="16" spans="1:50" x14ac:dyDescent="0.25">
      <c r="B16" s="138" t="s">
        <v>518</v>
      </c>
      <c r="C16" s="135" t="s">
        <v>195</v>
      </c>
      <c r="D16" s="139">
        <v>0.22</v>
      </c>
      <c r="E16" s="135">
        <v>120</v>
      </c>
      <c r="F16" s="139">
        <v>4.7000000000000002E-3</v>
      </c>
      <c r="G16" s="140">
        <f>$F16*CEm!D$4</f>
        <v>2350</v>
      </c>
      <c r="H16" s="140">
        <f>$F16*CEm!E$4</f>
        <v>2350</v>
      </c>
      <c r="I16" s="140">
        <f>$F16*CEm!F$4</f>
        <v>2350</v>
      </c>
      <c r="J16" s="140">
        <f>$F16*CEm!G$4</f>
        <v>2350</v>
      </c>
      <c r="K16" s="140">
        <f>$F16*CEm!H$4</f>
        <v>2350</v>
      </c>
      <c r="L16" s="140">
        <f>$F16*CEm!I$4</f>
        <v>2350</v>
      </c>
      <c r="M16" s="140">
        <f>$F16*CEm!J$4</f>
        <v>2350</v>
      </c>
      <c r="N16" s="140">
        <f>$F16*CEm!K$4</f>
        <v>2350</v>
      </c>
      <c r="O16" s="140">
        <f>$F16*CEm!L$4</f>
        <v>2350</v>
      </c>
      <c r="P16" s="140">
        <f>$F16*CEm!M$4</f>
        <v>2350</v>
      </c>
      <c r="Q16" s="140">
        <f>$F16*CEm!N$4</f>
        <v>2350</v>
      </c>
      <c r="R16" s="140">
        <f>$F16*CEm!O$4</f>
        <v>2350</v>
      </c>
      <c r="S16" s="140">
        <f>$F16*CEm!P$4</f>
        <v>2350</v>
      </c>
      <c r="T16" s="140">
        <f>$F16*CEm!Q$4</f>
        <v>2350</v>
      </c>
      <c r="U16" s="140">
        <f>$F16*CEm!R$4</f>
        <v>2350</v>
      </c>
      <c r="V16" s="140">
        <f>$F16*CEm!S$4</f>
        <v>2350</v>
      </c>
      <c r="W16" s="140">
        <f>$F16*CEm!T$4</f>
        <v>2350</v>
      </c>
      <c r="X16" s="140">
        <f>$F16*CEm!U$4</f>
        <v>2350</v>
      </c>
      <c r="Y16" s="140">
        <f>$F16*CEm!V$4</f>
        <v>2350</v>
      </c>
      <c r="Z16" s="140">
        <f>$F16*CEm!W$4</f>
        <v>2350</v>
      </c>
      <c r="AA16" s="140">
        <f>$F16*CEm!X$4</f>
        <v>2350</v>
      </c>
      <c r="AB16" s="140">
        <f>$F16*CEm!Y$4</f>
        <v>2350</v>
      </c>
      <c r="AC16" s="140">
        <f>$F16*CEm!Z$4</f>
        <v>2350</v>
      </c>
      <c r="AD16" s="140">
        <f>$F16*CEm!AA$4</f>
        <v>2350</v>
      </c>
      <c r="AE16" s="140">
        <f>$F16*CEm!AB$4</f>
        <v>2350</v>
      </c>
      <c r="AF16" s="140">
        <f>$F16*CEm!AC$4</f>
        <v>2350</v>
      </c>
      <c r="AG16" s="140">
        <f>$F16*CEm!AD$4</f>
        <v>2350</v>
      </c>
      <c r="AH16" s="140">
        <f>$F16*CEm!AE$4</f>
        <v>2350</v>
      </c>
      <c r="AI16" s="140">
        <f>$F16*CEm!AF$4</f>
        <v>2350</v>
      </c>
      <c r="AJ16" s="140">
        <f>$F16*CEm!AG$4</f>
        <v>2350</v>
      </c>
      <c r="AK16" s="140">
        <f>$F16*CEm!AH$4</f>
        <v>2350</v>
      </c>
      <c r="AL16" s="140">
        <f>$F16*CEm!AI$4</f>
        <v>2350</v>
      </c>
      <c r="AM16" s="140">
        <f>$F16*CEm!AJ$4</f>
        <v>2350</v>
      </c>
      <c r="AN16" s="140">
        <f>$F16*CEm!AK$4</f>
        <v>2350</v>
      </c>
      <c r="AO16" s="140">
        <f>$F16*CEm!AL$4</f>
        <v>2350</v>
      </c>
      <c r="AP16" s="140">
        <f>$F16*CEm!AM$4</f>
        <v>2350</v>
      </c>
    </row>
    <row r="17" spans="2:42" x14ac:dyDescent="0.25">
      <c r="B17" s="138" t="s">
        <v>519</v>
      </c>
      <c r="C17" s="135" t="s">
        <v>196</v>
      </c>
      <c r="D17" s="139">
        <v>0.22</v>
      </c>
      <c r="E17" s="135">
        <v>120</v>
      </c>
      <c r="F17" s="139">
        <v>2.9999999999999997E-4</v>
      </c>
      <c r="G17" s="140">
        <v>500</v>
      </c>
      <c r="H17" s="140">
        <f>$F17*CEm!E$4</f>
        <v>150</v>
      </c>
      <c r="I17" s="140">
        <f>$F17*CEm!F$4</f>
        <v>150</v>
      </c>
      <c r="J17" s="140">
        <f>$F17*CEm!G$4</f>
        <v>150</v>
      </c>
      <c r="K17" s="140">
        <f>$F17*CEm!H$4</f>
        <v>150</v>
      </c>
      <c r="L17" s="140">
        <f>$F17*CEm!I$4</f>
        <v>150</v>
      </c>
      <c r="M17" s="140">
        <f>$F17*CEm!J$4</f>
        <v>150</v>
      </c>
      <c r="N17" s="140">
        <f>$F17*CEm!K$4</f>
        <v>150</v>
      </c>
      <c r="O17" s="140">
        <f>$F17*CEm!L$4</f>
        <v>150</v>
      </c>
      <c r="P17" s="140">
        <f>$F17*CEm!M$4</f>
        <v>150</v>
      </c>
      <c r="Q17" s="140">
        <f>$F17*CEm!N$4</f>
        <v>150</v>
      </c>
      <c r="R17" s="140">
        <f>$F17*CEm!O$4</f>
        <v>150</v>
      </c>
      <c r="S17" s="140">
        <f>$F17*CEm!P$4</f>
        <v>150</v>
      </c>
      <c r="T17" s="140">
        <f>$F17*CEm!Q$4</f>
        <v>150</v>
      </c>
      <c r="U17" s="140">
        <f>$F17*CEm!R$4</f>
        <v>150</v>
      </c>
      <c r="V17" s="140">
        <f>$F17*CEm!S$4</f>
        <v>150</v>
      </c>
      <c r="W17" s="140">
        <f>$F17*CEm!T$4</f>
        <v>150</v>
      </c>
      <c r="X17" s="140">
        <f>$F17*CEm!U$4</f>
        <v>150</v>
      </c>
      <c r="Y17" s="140">
        <f>$F17*CEm!V$4</f>
        <v>150</v>
      </c>
      <c r="Z17" s="140">
        <f>$F17*CEm!W$4</f>
        <v>150</v>
      </c>
      <c r="AA17" s="140">
        <f>$F17*CEm!X$4</f>
        <v>150</v>
      </c>
      <c r="AB17" s="140">
        <f>$F17*CEm!Y$4</f>
        <v>150</v>
      </c>
      <c r="AC17" s="140">
        <f>$F17*CEm!Z$4</f>
        <v>150</v>
      </c>
      <c r="AD17" s="140">
        <f>$F17*CEm!AA$4</f>
        <v>150</v>
      </c>
      <c r="AE17" s="140">
        <f>$F17*CEm!AB$4</f>
        <v>150</v>
      </c>
      <c r="AF17" s="140">
        <f>$F17*CEm!AC$4</f>
        <v>150</v>
      </c>
      <c r="AG17" s="140">
        <f>$F17*CEm!AD$4</f>
        <v>150</v>
      </c>
      <c r="AH17" s="140">
        <f>$F17*CEm!AE$4</f>
        <v>150</v>
      </c>
      <c r="AI17" s="140">
        <f>$F17*CEm!AF$4</f>
        <v>150</v>
      </c>
      <c r="AJ17" s="140">
        <f>$F17*CEm!AG$4</f>
        <v>150</v>
      </c>
      <c r="AK17" s="140">
        <f>$F17*CEm!AH$4</f>
        <v>150</v>
      </c>
      <c r="AL17" s="140">
        <f>$F17*CEm!AI$4</f>
        <v>150</v>
      </c>
      <c r="AM17" s="140">
        <f>$F17*CEm!AJ$4</f>
        <v>150</v>
      </c>
      <c r="AN17" s="140">
        <f>$F17*CEm!AK$4</f>
        <v>150</v>
      </c>
      <c r="AO17" s="140">
        <f>$F17*CEm!AL$4</f>
        <v>150</v>
      </c>
      <c r="AP17" s="140">
        <f>$F17*CEm!AM$4</f>
        <v>150</v>
      </c>
    </row>
    <row r="18" spans="2:42" x14ac:dyDescent="0.25">
      <c r="B18" s="138" t="s">
        <v>520</v>
      </c>
      <c r="C18" s="135" t="s">
        <v>195</v>
      </c>
      <c r="D18" s="139">
        <v>0.22</v>
      </c>
      <c r="E18" s="135">
        <v>120</v>
      </c>
      <c r="F18" s="139">
        <v>1.6E-2</v>
      </c>
      <c r="G18" s="140">
        <f>$F18*CEm!D$4</f>
        <v>8000</v>
      </c>
      <c r="H18" s="140">
        <f>$F18*CEm!E$4</f>
        <v>8000</v>
      </c>
      <c r="I18" s="140">
        <f>$F18*CEm!F$4</f>
        <v>8000</v>
      </c>
      <c r="J18" s="140">
        <f>$F18*CEm!G$4</f>
        <v>8000</v>
      </c>
      <c r="K18" s="140">
        <f>$F18*CEm!H$4</f>
        <v>8000</v>
      </c>
      <c r="L18" s="140">
        <f>$F18*CEm!I$4</f>
        <v>8000</v>
      </c>
      <c r="M18" s="140">
        <f>$F18*CEm!J$4</f>
        <v>8000</v>
      </c>
      <c r="N18" s="140">
        <f>$F18*CEm!K$4</f>
        <v>8000</v>
      </c>
      <c r="O18" s="140">
        <f>$F18*CEm!L$4</f>
        <v>8000</v>
      </c>
      <c r="P18" s="140">
        <f>$F18*CEm!M$4</f>
        <v>8000</v>
      </c>
      <c r="Q18" s="140">
        <f>$F18*CEm!N$4</f>
        <v>8000</v>
      </c>
      <c r="R18" s="140">
        <f>$F18*CEm!O$4</f>
        <v>8000</v>
      </c>
      <c r="S18" s="140">
        <f>$F18*CEm!P$4</f>
        <v>8000</v>
      </c>
      <c r="T18" s="140">
        <f>$F18*CEm!Q$4</f>
        <v>8000</v>
      </c>
      <c r="U18" s="140">
        <f>$F18*CEm!R$4</f>
        <v>8000</v>
      </c>
      <c r="V18" s="140">
        <f>$F18*CEm!S$4</f>
        <v>8000</v>
      </c>
      <c r="W18" s="140">
        <f>$F18*CEm!T$4</f>
        <v>8000</v>
      </c>
      <c r="X18" s="140">
        <f>$F18*CEm!U$4</f>
        <v>8000</v>
      </c>
      <c r="Y18" s="140">
        <f>$F18*CEm!V$4</f>
        <v>8000</v>
      </c>
      <c r="Z18" s="140">
        <f>$F18*CEm!W$4</f>
        <v>8000</v>
      </c>
      <c r="AA18" s="140">
        <f>$F18*CEm!X$4</f>
        <v>8000</v>
      </c>
      <c r="AB18" s="140">
        <f>$F18*CEm!Y$4</f>
        <v>8000</v>
      </c>
      <c r="AC18" s="140">
        <f>$F18*CEm!Z$4</f>
        <v>8000</v>
      </c>
      <c r="AD18" s="140">
        <f>$F18*CEm!AA$4</f>
        <v>8000</v>
      </c>
      <c r="AE18" s="140">
        <f>$F18*CEm!AB$4</f>
        <v>8000</v>
      </c>
      <c r="AF18" s="140">
        <f>$F18*CEm!AC$4</f>
        <v>8000</v>
      </c>
      <c r="AG18" s="140">
        <f>$F18*CEm!AD$4</f>
        <v>8000</v>
      </c>
      <c r="AH18" s="140">
        <f>$F18*CEm!AE$4</f>
        <v>8000</v>
      </c>
      <c r="AI18" s="140">
        <f>$F18*CEm!AF$4</f>
        <v>8000</v>
      </c>
      <c r="AJ18" s="140">
        <f>$F18*CEm!AG$4</f>
        <v>8000</v>
      </c>
      <c r="AK18" s="140">
        <f>$F18*CEm!AH$4</f>
        <v>8000</v>
      </c>
      <c r="AL18" s="140">
        <f>$F18*CEm!AI$4</f>
        <v>8000</v>
      </c>
      <c r="AM18" s="140">
        <f>$F18*CEm!AJ$4</f>
        <v>8000</v>
      </c>
      <c r="AN18" s="140">
        <f>$F18*CEm!AK$4</f>
        <v>8000</v>
      </c>
      <c r="AO18" s="140">
        <f>$F18*CEm!AL$4</f>
        <v>8000</v>
      </c>
      <c r="AP18" s="140">
        <f>$F18*CEm!AM$4</f>
        <v>8000</v>
      </c>
    </row>
    <row r="19" spans="2:42" x14ac:dyDescent="0.25">
      <c r="B19" s="138" t="s">
        <v>521</v>
      </c>
      <c r="C19" s="135" t="s">
        <v>195</v>
      </c>
      <c r="D19" s="139">
        <v>0.22</v>
      </c>
      <c r="E19" s="135">
        <v>120</v>
      </c>
      <c r="F19" s="139">
        <v>5.5999999999999999E-3</v>
      </c>
      <c r="G19" s="140">
        <f>$F19*CEm!D$4</f>
        <v>2800</v>
      </c>
      <c r="H19" s="140">
        <f>$F19*CEm!E$4</f>
        <v>2800</v>
      </c>
      <c r="I19" s="140">
        <f>$F19*CEm!F$4</f>
        <v>2800</v>
      </c>
      <c r="J19" s="140">
        <f>$F19*CEm!G$4</f>
        <v>2800</v>
      </c>
      <c r="K19" s="140">
        <f>$F19*CEm!H$4</f>
        <v>2800</v>
      </c>
      <c r="L19" s="140">
        <f>$F19*CEm!I$4</f>
        <v>2800</v>
      </c>
      <c r="M19" s="140">
        <f>$F19*CEm!J$4</f>
        <v>2800</v>
      </c>
      <c r="N19" s="140">
        <f>$F19*CEm!K$4</f>
        <v>2800</v>
      </c>
      <c r="O19" s="140">
        <f>$F19*CEm!L$4</f>
        <v>2800</v>
      </c>
      <c r="P19" s="140">
        <f>$F19*CEm!M$4</f>
        <v>2800</v>
      </c>
      <c r="Q19" s="140">
        <f>$F19*CEm!N$4</f>
        <v>2800</v>
      </c>
      <c r="R19" s="140">
        <f>$F19*CEm!O$4</f>
        <v>2800</v>
      </c>
      <c r="S19" s="140">
        <f>$F19*CEm!P$4</f>
        <v>2800</v>
      </c>
      <c r="T19" s="140">
        <f>$F19*CEm!Q$4</f>
        <v>2800</v>
      </c>
      <c r="U19" s="140">
        <f>$F19*CEm!R$4</f>
        <v>2800</v>
      </c>
      <c r="V19" s="140">
        <f>$F19*CEm!S$4</f>
        <v>2800</v>
      </c>
      <c r="W19" s="140">
        <f>$F19*CEm!T$4</f>
        <v>2800</v>
      </c>
      <c r="X19" s="140">
        <f>$F19*CEm!U$4</f>
        <v>2800</v>
      </c>
      <c r="Y19" s="140">
        <f>$F19*CEm!V$4</f>
        <v>2800</v>
      </c>
      <c r="Z19" s="140">
        <f>$F19*CEm!W$4</f>
        <v>2800</v>
      </c>
      <c r="AA19" s="140">
        <f>$F19*CEm!X$4</f>
        <v>2800</v>
      </c>
      <c r="AB19" s="140">
        <f>$F19*CEm!Y$4</f>
        <v>2800</v>
      </c>
      <c r="AC19" s="140">
        <f>$F19*CEm!Z$4</f>
        <v>2800</v>
      </c>
      <c r="AD19" s="140">
        <f>$F19*CEm!AA$4</f>
        <v>2800</v>
      </c>
      <c r="AE19" s="140">
        <f>$F19*CEm!AB$4</f>
        <v>2800</v>
      </c>
      <c r="AF19" s="140">
        <f>$F19*CEm!AC$4</f>
        <v>2800</v>
      </c>
      <c r="AG19" s="140">
        <f>$F19*CEm!AD$4</f>
        <v>2800</v>
      </c>
      <c r="AH19" s="140">
        <f>$F19*CEm!AE$4</f>
        <v>2800</v>
      </c>
      <c r="AI19" s="140">
        <f>$F19*CEm!AF$4</f>
        <v>2800</v>
      </c>
      <c r="AJ19" s="140">
        <f>$F19*CEm!AG$4</f>
        <v>2800</v>
      </c>
      <c r="AK19" s="140">
        <f>$F19*CEm!AH$4</f>
        <v>2800</v>
      </c>
      <c r="AL19" s="140">
        <f>$F19*CEm!AI$4</f>
        <v>2800</v>
      </c>
      <c r="AM19" s="140">
        <f>$F19*CEm!AJ$4</f>
        <v>2800</v>
      </c>
      <c r="AN19" s="140">
        <f>$F19*CEm!AK$4</f>
        <v>2800</v>
      </c>
      <c r="AO19" s="140">
        <f>$F19*CEm!AL$4</f>
        <v>2800</v>
      </c>
      <c r="AP19" s="140">
        <f>$F19*CEm!AM$4</f>
        <v>2800</v>
      </c>
    </row>
    <row r="21" spans="2:42" s="27" customFormat="1" x14ac:dyDescent="0.25">
      <c r="C21" s="109" t="s">
        <v>198</v>
      </c>
      <c r="D21" s="31">
        <f t="shared" ref="D21:AM21" si="1">+G3</f>
        <v>43861</v>
      </c>
      <c r="E21" s="31">
        <f t="shared" si="1"/>
        <v>43890</v>
      </c>
      <c r="F21" s="31">
        <f t="shared" si="1"/>
        <v>43921</v>
      </c>
      <c r="G21" s="31">
        <f t="shared" si="1"/>
        <v>43951</v>
      </c>
      <c r="H21" s="31">
        <f t="shared" si="1"/>
        <v>43982</v>
      </c>
      <c r="I21" s="31">
        <f t="shared" si="1"/>
        <v>44012</v>
      </c>
      <c r="J21" s="31">
        <f t="shared" si="1"/>
        <v>44043</v>
      </c>
      <c r="K21" s="31">
        <f t="shared" si="1"/>
        <v>44074</v>
      </c>
      <c r="L21" s="31">
        <f t="shared" si="1"/>
        <v>44104</v>
      </c>
      <c r="M21" s="31">
        <f t="shared" si="1"/>
        <v>44135</v>
      </c>
      <c r="N21" s="31">
        <f t="shared" si="1"/>
        <v>44165</v>
      </c>
      <c r="O21" s="31">
        <f t="shared" si="1"/>
        <v>44196</v>
      </c>
      <c r="P21" s="31">
        <f t="shared" si="1"/>
        <v>44227</v>
      </c>
      <c r="Q21" s="31">
        <f t="shared" si="1"/>
        <v>44255</v>
      </c>
      <c r="R21" s="31">
        <f t="shared" si="1"/>
        <v>44286</v>
      </c>
      <c r="S21" s="31">
        <f t="shared" si="1"/>
        <v>44316</v>
      </c>
      <c r="T21" s="31">
        <f t="shared" si="1"/>
        <v>44347</v>
      </c>
      <c r="U21" s="31">
        <f t="shared" si="1"/>
        <v>44377</v>
      </c>
      <c r="V21" s="31">
        <f t="shared" si="1"/>
        <v>44408</v>
      </c>
      <c r="W21" s="31">
        <f t="shared" si="1"/>
        <v>44439</v>
      </c>
      <c r="X21" s="31">
        <f t="shared" si="1"/>
        <v>44469</v>
      </c>
      <c r="Y21" s="31">
        <f t="shared" si="1"/>
        <v>44500</v>
      </c>
      <c r="Z21" s="31">
        <f t="shared" si="1"/>
        <v>44530</v>
      </c>
      <c r="AA21" s="31">
        <f t="shared" si="1"/>
        <v>44561</v>
      </c>
      <c r="AB21" s="31">
        <f t="shared" si="1"/>
        <v>44592</v>
      </c>
      <c r="AC21" s="31">
        <f t="shared" si="1"/>
        <v>44620</v>
      </c>
      <c r="AD21" s="31">
        <f t="shared" si="1"/>
        <v>44651</v>
      </c>
      <c r="AE21" s="31">
        <f t="shared" si="1"/>
        <v>44681</v>
      </c>
      <c r="AF21" s="31">
        <f t="shared" si="1"/>
        <v>44712</v>
      </c>
      <c r="AG21" s="31">
        <f t="shared" si="1"/>
        <v>44742</v>
      </c>
      <c r="AH21" s="31">
        <f t="shared" si="1"/>
        <v>44773</v>
      </c>
      <c r="AI21" s="31">
        <f t="shared" si="1"/>
        <v>44804</v>
      </c>
      <c r="AJ21" s="31">
        <f t="shared" si="1"/>
        <v>44834</v>
      </c>
      <c r="AK21" s="31">
        <f t="shared" si="1"/>
        <v>44865</v>
      </c>
      <c r="AL21" s="31">
        <f t="shared" si="1"/>
        <v>44895</v>
      </c>
      <c r="AM21" s="31">
        <f t="shared" si="1"/>
        <v>44926</v>
      </c>
    </row>
    <row r="22" spans="2:42" x14ac:dyDescent="0.25">
      <c r="C22" s="141" t="str">
        <f t="shared" ref="C22:C37" si="2">+B4</f>
        <v>Pubblicità</v>
      </c>
      <c r="D22" s="142">
        <f t="shared" ref="D22:D37" si="3">+G4*$D4</f>
        <v>2200</v>
      </c>
      <c r="E22" s="142">
        <f t="shared" ref="E22:E37" si="4">+H4*$D4</f>
        <v>2200</v>
      </c>
      <c r="F22" s="142">
        <f t="shared" ref="F22:F37" si="5">+I4*$D4</f>
        <v>2200</v>
      </c>
      <c r="G22" s="142">
        <f t="shared" ref="G22:G37" si="6">+J4*$D4</f>
        <v>2200</v>
      </c>
      <c r="H22" s="142">
        <f t="shared" ref="H22:H37" si="7">+K4*$D4</f>
        <v>2200</v>
      </c>
      <c r="I22" s="142">
        <f t="shared" ref="I22:I37" si="8">+L4*$D4</f>
        <v>2200</v>
      </c>
      <c r="J22" s="142">
        <f t="shared" ref="J22:J37" si="9">+M4*$D4</f>
        <v>2200</v>
      </c>
      <c r="K22" s="142">
        <f t="shared" ref="K22:K37" si="10">+N4*$D4</f>
        <v>2200</v>
      </c>
      <c r="L22" s="142">
        <f t="shared" ref="L22:L37" si="11">+O4*$D4</f>
        <v>2200</v>
      </c>
      <c r="M22" s="142">
        <f t="shared" ref="M22:M37" si="12">+P4*$D4</f>
        <v>2200</v>
      </c>
      <c r="N22" s="142">
        <f t="shared" ref="N22:N37" si="13">+Q4*$D4</f>
        <v>2200</v>
      </c>
      <c r="O22" s="142">
        <f t="shared" ref="O22:O37" si="14">+R4*$D4</f>
        <v>2200</v>
      </c>
      <c r="P22" s="142">
        <f t="shared" ref="P22:P37" si="15">+S4*$D4</f>
        <v>2200</v>
      </c>
      <c r="Q22" s="142">
        <f t="shared" ref="Q22:Q37" si="16">+T4*$D4</f>
        <v>2200</v>
      </c>
      <c r="R22" s="142">
        <f t="shared" ref="R22:R37" si="17">+U4*$D4</f>
        <v>2200</v>
      </c>
      <c r="S22" s="142">
        <f t="shared" ref="S22:S37" si="18">+V4*$D4</f>
        <v>2200</v>
      </c>
      <c r="T22" s="142">
        <f t="shared" ref="T22:T37" si="19">+W4*$D4</f>
        <v>2200</v>
      </c>
      <c r="U22" s="142">
        <f t="shared" ref="U22:U37" si="20">+X4*$D4</f>
        <v>2200</v>
      </c>
      <c r="V22" s="142">
        <f t="shared" ref="V22:V37" si="21">+Y4*$D4</f>
        <v>2200</v>
      </c>
      <c r="W22" s="142">
        <f t="shared" ref="W22:W37" si="22">+Z4*$D4</f>
        <v>2200</v>
      </c>
      <c r="X22" s="142">
        <f t="shared" ref="X22:X37" si="23">+AA4*$D4</f>
        <v>2200</v>
      </c>
      <c r="Y22" s="142">
        <f t="shared" ref="Y22:Y37" si="24">+AB4*$D4</f>
        <v>2200</v>
      </c>
      <c r="Z22" s="142">
        <f t="shared" ref="Z22:Z37" si="25">+AC4*$D4</f>
        <v>2200</v>
      </c>
      <c r="AA22" s="142">
        <f t="shared" ref="AA22:AA37" si="26">+AD4*$D4</f>
        <v>2200</v>
      </c>
      <c r="AB22" s="142">
        <f t="shared" ref="AB22:AB37" si="27">+AE4*$D4</f>
        <v>2200</v>
      </c>
      <c r="AC22" s="142">
        <f t="shared" ref="AC22:AC37" si="28">+AF4*$D4</f>
        <v>2200</v>
      </c>
      <c r="AD22" s="142">
        <f t="shared" ref="AD22:AD37" si="29">+AG4*$D4</f>
        <v>2200</v>
      </c>
      <c r="AE22" s="142">
        <f t="shared" ref="AE22:AE37" si="30">+AH4*$D4</f>
        <v>2200</v>
      </c>
      <c r="AF22" s="142">
        <f t="shared" ref="AF22:AF37" si="31">+AI4*$D4</f>
        <v>2200</v>
      </c>
      <c r="AG22" s="142">
        <f t="shared" ref="AG22:AG37" si="32">+AJ4*$D4</f>
        <v>2200</v>
      </c>
      <c r="AH22" s="142">
        <f t="shared" ref="AH22:AH37" si="33">+AK4*$D4</f>
        <v>2200</v>
      </c>
      <c r="AI22" s="142">
        <f t="shared" ref="AI22:AI37" si="34">+AL4*$D4</f>
        <v>2200</v>
      </c>
      <c r="AJ22" s="142">
        <f t="shared" ref="AJ22:AJ37" si="35">+AM4*$D4</f>
        <v>2200</v>
      </c>
      <c r="AK22" s="142">
        <f t="shared" ref="AK22:AK37" si="36">+AN4*$D4</f>
        <v>2200</v>
      </c>
      <c r="AL22" s="142">
        <f t="shared" ref="AL22:AL37" si="37">+AO4*$D4</f>
        <v>2200</v>
      </c>
      <c r="AM22" s="142">
        <f t="shared" ref="AM22:AM37" si="38">+AP4*$D4</f>
        <v>2200</v>
      </c>
    </row>
    <row r="23" spans="2:42" x14ac:dyDescent="0.25">
      <c r="C23" s="141" t="str">
        <f t="shared" si="2"/>
        <v>costo 2</v>
      </c>
      <c r="D23" s="142">
        <f t="shared" si="3"/>
        <v>2200</v>
      </c>
      <c r="E23" s="142">
        <f t="shared" si="4"/>
        <v>2200</v>
      </c>
      <c r="F23" s="142">
        <f t="shared" si="5"/>
        <v>2200</v>
      </c>
      <c r="G23" s="142">
        <f t="shared" si="6"/>
        <v>2200</v>
      </c>
      <c r="H23" s="142">
        <f t="shared" si="7"/>
        <v>2200</v>
      </c>
      <c r="I23" s="142">
        <f t="shared" si="8"/>
        <v>2200</v>
      </c>
      <c r="J23" s="142">
        <f t="shared" si="9"/>
        <v>2200</v>
      </c>
      <c r="K23" s="142">
        <f t="shared" si="10"/>
        <v>2200</v>
      </c>
      <c r="L23" s="142">
        <f t="shared" si="11"/>
        <v>2200</v>
      </c>
      <c r="M23" s="142">
        <f t="shared" si="12"/>
        <v>2200</v>
      </c>
      <c r="N23" s="142">
        <f t="shared" si="13"/>
        <v>2200</v>
      </c>
      <c r="O23" s="142">
        <f t="shared" si="14"/>
        <v>2200</v>
      </c>
      <c r="P23" s="142">
        <f t="shared" si="15"/>
        <v>2200</v>
      </c>
      <c r="Q23" s="142">
        <f t="shared" si="16"/>
        <v>2200</v>
      </c>
      <c r="R23" s="142">
        <f t="shared" si="17"/>
        <v>2200</v>
      </c>
      <c r="S23" s="142">
        <f t="shared" si="18"/>
        <v>2200</v>
      </c>
      <c r="T23" s="142">
        <f t="shared" si="19"/>
        <v>2200</v>
      </c>
      <c r="U23" s="142">
        <f t="shared" si="20"/>
        <v>2200</v>
      </c>
      <c r="V23" s="142">
        <f t="shared" si="21"/>
        <v>2200</v>
      </c>
      <c r="W23" s="142">
        <f t="shared" si="22"/>
        <v>2200</v>
      </c>
      <c r="X23" s="142">
        <f t="shared" si="23"/>
        <v>2200</v>
      </c>
      <c r="Y23" s="142">
        <f t="shared" si="24"/>
        <v>2200</v>
      </c>
      <c r="Z23" s="142">
        <f t="shared" si="25"/>
        <v>2200</v>
      </c>
      <c r="AA23" s="142">
        <f t="shared" si="26"/>
        <v>2200</v>
      </c>
      <c r="AB23" s="142">
        <f t="shared" si="27"/>
        <v>2200</v>
      </c>
      <c r="AC23" s="142">
        <f t="shared" si="28"/>
        <v>2200</v>
      </c>
      <c r="AD23" s="142">
        <f t="shared" si="29"/>
        <v>2200</v>
      </c>
      <c r="AE23" s="142">
        <f t="shared" si="30"/>
        <v>2200</v>
      </c>
      <c r="AF23" s="142">
        <f t="shared" si="31"/>
        <v>2200</v>
      </c>
      <c r="AG23" s="142">
        <f t="shared" si="32"/>
        <v>2200</v>
      </c>
      <c r="AH23" s="142">
        <f t="shared" si="33"/>
        <v>2200</v>
      </c>
      <c r="AI23" s="142">
        <f t="shared" si="34"/>
        <v>2200</v>
      </c>
      <c r="AJ23" s="142">
        <f t="shared" si="35"/>
        <v>2200</v>
      </c>
      <c r="AK23" s="142">
        <f t="shared" si="36"/>
        <v>2200</v>
      </c>
      <c r="AL23" s="142">
        <f t="shared" si="37"/>
        <v>2200</v>
      </c>
      <c r="AM23" s="142">
        <f t="shared" si="38"/>
        <v>2200</v>
      </c>
    </row>
    <row r="24" spans="2:42" x14ac:dyDescent="0.25">
      <c r="C24" s="141" t="str">
        <f t="shared" si="2"/>
        <v xml:space="preserve">Costo  3 </v>
      </c>
      <c r="D24" s="142">
        <f t="shared" si="3"/>
        <v>2200</v>
      </c>
      <c r="E24" s="142">
        <f t="shared" si="4"/>
        <v>2200</v>
      </c>
      <c r="F24" s="142">
        <f t="shared" si="5"/>
        <v>2200</v>
      </c>
      <c r="G24" s="142">
        <f t="shared" si="6"/>
        <v>2200</v>
      </c>
      <c r="H24" s="142">
        <f t="shared" si="7"/>
        <v>2200</v>
      </c>
      <c r="I24" s="142">
        <f t="shared" si="8"/>
        <v>2200</v>
      </c>
      <c r="J24" s="142">
        <f t="shared" si="9"/>
        <v>2200</v>
      </c>
      <c r="K24" s="142">
        <f t="shared" si="10"/>
        <v>2200</v>
      </c>
      <c r="L24" s="142">
        <f t="shared" si="11"/>
        <v>2200</v>
      </c>
      <c r="M24" s="142">
        <f t="shared" si="12"/>
        <v>2200</v>
      </c>
      <c r="N24" s="142">
        <f t="shared" si="13"/>
        <v>2200</v>
      </c>
      <c r="O24" s="142">
        <f t="shared" si="14"/>
        <v>2200</v>
      </c>
      <c r="P24" s="142">
        <f t="shared" si="15"/>
        <v>2200</v>
      </c>
      <c r="Q24" s="142">
        <f t="shared" si="16"/>
        <v>2200</v>
      </c>
      <c r="R24" s="142">
        <f t="shared" si="17"/>
        <v>2200</v>
      </c>
      <c r="S24" s="142">
        <f t="shared" si="18"/>
        <v>2200</v>
      </c>
      <c r="T24" s="142">
        <f t="shared" si="19"/>
        <v>2200</v>
      </c>
      <c r="U24" s="142">
        <f t="shared" si="20"/>
        <v>2200</v>
      </c>
      <c r="V24" s="142">
        <f t="shared" si="21"/>
        <v>2200</v>
      </c>
      <c r="W24" s="142">
        <f t="shared" si="22"/>
        <v>2200</v>
      </c>
      <c r="X24" s="142">
        <f t="shared" si="23"/>
        <v>2200</v>
      </c>
      <c r="Y24" s="142">
        <f t="shared" si="24"/>
        <v>2200</v>
      </c>
      <c r="Z24" s="142">
        <f t="shared" si="25"/>
        <v>2200</v>
      </c>
      <c r="AA24" s="142">
        <f t="shared" si="26"/>
        <v>2200</v>
      </c>
      <c r="AB24" s="142">
        <f t="shared" si="27"/>
        <v>2200</v>
      </c>
      <c r="AC24" s="142">
        <f t="shared" si="28"/>
        <v>2200</v>
      </c>
      <c r="AD24" s="142">
        <f t="shared" si="29"/>
        <v>2200</v>
      </c>
      <c r="AE24" s="142">
        <f t="shared" si="30"/>
        <v>2200</v>
      </c>
      <c r="AF24" s="142">
        <f t="shared" si="31"/>
        <v>2200</v>
      </c>
      <c r="AG24" s="142">
        <f t="shared" si="32"/>
        <v>2200</v>
      </c>
      <c r="AH24" s="142">
        <f t="shared" si="33"/>
        <v>2200</v>
      </c>
      <c r="AI24" s="142">
        <f t="shared" si="34"/>
        <v>2200</v>
      </c>
      <c r="AJ24" s="142">
        <f t="shared" si="35"/>
        <v>2200</v>
      </c>
      <c r="AK24" s="142">
        <f t="shared" si="36"/>
        <v>2200</v>
      </c>
      <c r="AL24" s="142">
        <f t="shared" si="37"/>
        <v>2200</v>
      </c>
      <c r="AM24" s="142">
        <f t="shared" si="38"/>
        <v>2200</v>
      </c>
    </row>
    <row r="25" spans="2:42" x14ac:dyDescent="0.25">
      <c r="C25" s="141" t="str">
        <f t="shared" si="2"/>
        <v>Affitto</v>
      </c>
      <c r="D25" s="142">
        <f t="shared" si="3"/>
        <v>660</v>
      </c>
      <c r="E25" s="142">
        <f t="shared" si="4"/>
        <v>6050</v>
      </c>
      <c r="F25" s="142">
        <f t="shared" si="5"/>
        <v>6050</v>
      </c>
      <c r="G25" s="142">
        <f t="shared" si="6"/>
        <v>6050</v>
      </c>
      <c r="H25" s="142">
        <f t="shared" si="7"/>
        <v>6050</v>
      </c>
      <c r="I25" s="142">
        <f t="shared" si="8"/>
        <v>6050</v>
      </c>
      <c r="J25" s="142">
        <f t="shared" si="9"/>
        <v>6050</v>
      </c>
      <c r="K25" s="142">
        <f t="shared" si="10"/>
        <v>6050</v>
      </c>
      <c r="L25" s="142">
        <f t="shared" si="11"/>
        <v>6050</v>
      </c>
      <c r="M25" s="142">
        <f t="shared" si="12"/>
        <v>6050</v>
      </c>
      <c r="N25" s="142">
        <f t="shared" si="13"/>
        <v>6050</v>
      </c>
      <c r="O25" s="142">
        <f t="shared" si="14"/>
        <v>6050</v>
      </c>
      <c r="P25" s="142">
        <f t="shared" si="15"/>
        <v>6050</v>
      </c>
      <c r="Q25" s="142">
        <f t="shared" si="16"/>
        <v>6050</v>
      </c>
      <c r="R25" s="142">
        <f t="shared" si="17"/>
        <v>6050</v>
      </c>
      <c r="S25" s="142">
        <f t="shared" si="18"/>
        <v>6050</v>
      </c>
      <c r="T25" s="142">
        <f t="shared" si="19"/>
        <v>6050</v>
      </c>
      <c r="U25" s="142">
        <f t="shared" si="20"/>
        <v>6050</v>
      </c>
      <c r="V25" s="142">
        <f t="shared" si="21"/>
        <v>6050</v>
      </c>
      <c r="W25" s="142">
        <f t="shared" si="22"/>
        <v>6050</v>
      </c>
      <c r="X25" s="142">
        <f t="shared" si="23"/>
        <v>6050</v>
      </c>
      <c r="Y25" s="142">
        <f t="shared" si="24"/>
        <v>6050</v>
      </c>
      <c r="Z25" s="142">
        <f t="shared" si="25"/>
        <v>6050</v>
      </c>
      <c r="AA25" s="142">
        <f t="shared" si="26"/>
        <v>6050</v>
      </c>
      <c r="AB25" s="142">
        <f t="shared" si="27"/>
        <v>6050</v>
      </c>
      <c r="AC25" s="142">
        <f t="shared" si="28"/>
        <v>6050</v>
      </c>
      <c r="AD25" s="142">
        <f t="shared" si="29"/>
        <v>6050</v>
      </c>
      <c r="AE25" s="142">
        <f t="shared" si="30"/>
        <v>6050</v>
      </c>
      <c r="AF25" s="142">
        <f t="shared" si="31"/>
        <v>6050</v>
      </c>
      <c r="AG25" s="142">
        <f t="shared" si="32"/>
        <v>6050</v>
      </c>
      <c r="AH25" s="142">
        <f t="shared" si="33"/>
        <v>6050</v>
      </c>
      <c r="AI25" s="142">
        <f t="shared" si="34"/>
        <v>6050</v>
      </c>
      <c r="AJ25" s="142">
        <f t="shared" si="35"/>
        <v>6050</v>
      </c>
      <c r="AK25" s="142">
        <f t="shared" si="36"/>
        <v>6050</v>
      </c>
      <c r="AL25" s="142">
        <f t="shared" si="37"/>
        <v>6050</v>
      </c>
      <c r="AM25" s="142">
        <f t="shared" si="38"/>
        <v>6050</v>
      </c>
    </row>
    <row r="26" spans="2:42" x14ac:dyDescent="0.25">
      <c r="C26" s="141" t="str">
        <f t="shared" si="2"/>
        <v>consulente lavoro + commercialista</v>
      </c>
      <c r="D26" s="142">
        <f t="shared" si="3"/>
        <v>990</v>
      </c>
      <c r="E26" s="142">
        <f t="shared" si="4"/>
        <v>671</v>
      </c>
      <c r="F26" s="142">
        <f t="shared" si="5"/>
        <v>671</v>
      </c>
      <c r="G26" s="142">
        <f t="shared" si="6"/>
        <v>671</v>
      </c>
      <c r="H26" s="142">
        <f t="shared" si="7"/>
        <v>671</v>
      </c>
      <c r="I26" s="142">
        <f t="shared" si="8"/>
        <v>671</v>
      </c>
      <c r="J26" s="142">
        <f t="shared" si="9"/>
        <v>671</v>
      </c>
      <c r="K26" s="142">
        <f t="shared" si="10"/>
        <v>671</v>
      </c>
      <c r="L26" s="142">
        <f t="shared" si="11"/>
        <v>671</v>
      </c>
      <c r="M26" s="142">
        <f t="shared" si="12"/>
        <v>671</v>
      </c>
      <c r="N26" s="142">
        <f t="shared" si="13"/>
        <v>671</v>
      </c>
      <c r="O26" s="142">
        <f t="shared" si="14"/>
        <v>671</v>
      </c>
      <c r="P26" s="142">
        <f t="shared" si="15"/>
        <v>671</v>
      </c>
      <c r="Q26" s="142">
        <f t="shared" si="16"/>
        <v>671</v>
      </c>
      <c r="R26" s="142">
        <f t="shared" si="17"/>
        <v>671</v>
      </c>
      <c r="S26" s="142">
        <f t="shared" si="18"/>
        <v>671</v>
      </c>
      <c r="T26" s="142">
        <f t="shared" si="19"/>
        <v>671</v>
      </c>
      <c r="U26" s="142">
        <f t="shared" si="20"/>
        <v>671</v>
      </c>
      <c r="V26" s="142">
        <f t="shared" si="21"/>
        <v>671</v>
      </c>
      <c r="W26" s="142">
        <f t="shared" si="22"/>
        <v>671</v>
      </c>
      <c r="X26" s="142">
        <f t="shared" si="23"/>
        <v>671</v>
      </c>
      <c r="Y26" s="142">
        <f t="shared" si="24"/>
        <v>671</v>
      </c>
      <c r="Z26" s="142">
        <f t="shared" si="25"/>
        <v>671</v>
      </c>
      <c r="AA26" s="142">
        <f t="shared" si="26"/>
        <v>671</v>
      </c>
      <c r="AB26" s="142">
        <f t="shared" si="27"/>
        <v>671</v>
      </c>
      <c r="AC26" s="142">
        <f t="shared" si="28"/>
        <v>671</v>
      </c>
      <c r="AD26" s="142">
        <f t="shared" si="29"/>
        <v>671</v>
      </c>
      <c r="AE26" s="142">
        <f t="shared" si="30"/>
        <v>671</v>
      </c>
      <c r="AF26" s="142">
        <f t="shared" si="31"/>
        <v>671</v>
      </c>
      <c r="AG26" s="142">
        <f t="shared" si="32"/>
        <v>671</v>
      </c>
      <c r="AH26" s="142">
        <f t="shared" si="33"/>
        <v>671</v>
      </c>
      <c r="AI26" s="142">
        <f t="shared" si="34"/>
        <v>671</v>
      </c>
      <c r="AJ26" s="142">
        <f t="shared" si="35"/>
        <v>671</v>
      </c>
      <c r="AK26" s="142">
        <f t="shared" si="36"/>
        <v>671</v>
      </c>
      <c r="AL26" s="142">
        <f t="shared" si="37"/>
        <v>671</v>
      </c>
      <c r="AM26" s="142">
        <f t="shared" si="38"/>
        <v>671</v>
      </c>
    </row>
    <row r="27" spans="2:42" x14ac:dyDescent="0.25">
      <c r="C27" s="141" t="str">
        <f t="shared" si="2"/>
        <v>Energia elettrica</v>
      </c>
      <c r="D27" s="142">
        <f t="shared" si="3"/>
        <v>66</v>
      </c>
      <c r="E27" s="142">
        <f t="shared" si="4"/>
        <v>1166</v>
      </c>
      <c r="F27" s="142">
        <f t="shared" si="5"/>
        <v>1166</v>
      </c>
      <c r="G27" s="142">
        <f t="shared" si="6"/>
        <v>1166</v>
      </c>
      <c r="H27" s="142">
        <f t="shared" si="7"/>
        <v>1166</v>
      </c>
      <c r="I27" s="142">
        <f t="shared" si="8"/>
        <v>1166</v>
      </c>
      <c r="J27" s="142">
        <f t="shared" si="9"/>
        <v>1166</v>
      </c>
      <c r="K27" s="142">
        <f t="shared" si="10"/>
        <v>1166</v>
      </c>
      <c r="L27" s="142">
        <f t="shared" si="11"/>
        <v>1166</v>
      </c>
      <c r="M27" s="142">
        <f t="shared" si="12"/>
        <v>1166</v>
      </c>
      <c r="N27" s="142">
        <f t="shared" si="13"/>
        <v>1166</v>
      </c>
      <c r="O27" s="142">
        <f t="shared" si="14"/>
        <v>1166</v>
      </c>
      <c r="P27" s="142">
        <f t="shared" si="15"/>
        <v>1166</v>
      </c>
      <c r="Q27" s="142">
        <f t="shared" si="16"/>
        <v>1166</v>
      </c>
      <c r="R27" s="142">
        <f t="shared" si="17"/>
        <v>1166</v>
      </c>
      <c r="S27" s="142">
        <f t="shared" si="18"/>
        <v>1166</v>
      </c>
      <c r="T27" s="142">
        <f t="shared" si="19"/>
        <v>1166</v>
      </c>
      <c r="U27" s="142">
        <f t="shared" si="20"/>
        <v>1166</v>
      </c>
      <c r="V27" s="142">
        <f t="shared" si="21"/>
        <v>1166</v>
      </c>
      <c r="W27" s="142">
        <f t="shared" si="22"/>
        <v>1166</v>
      </c>
      <c r="X27" s="142">
        <f t="shared" si="23"/>
        <v>1166</v>
      </c>
      <c r="Y27" s="142">
        <f t="shared" si="24"/>
        <v>1166</v>
      </c>
      <c r="Z27" s="142">
        <f t="shared" si="25"/>
        <v>1166</v>
      </c>
      <c r="AA27" s="142">
        <f t="shared" si="26"/>
        <v>1166</v>
      </c>
      <c r="AB27" s="142">
        <f t="shared" si="27"/>
        <v>1166</v>
      </c>
      <c r="AC27" s="142">
        <f t="shared" si="28"/>
        <v>1166</v>
      </c>
      <c r="AD27" s="142">
        <f t="shared" si="29"/>
        <v>1166</v>
      </c>
      <c r="AE27" s="142">
        <f t="shared" si="30"/>
        <v>1166</v>
      </c>
      <c r="AF27" s="142">
        <f t="shared" si="31"/>
        <v>1166</v>
      </c>
      <c r="AG27" s="142">
        <f t="shared" si="32"/>
        <v>1166</v>
      </c>
      <c r="AH27" s="142">
        <f t="shared" si="33"/>
        <v>1166</v>
      </c>
      <c r="AI27" s="142">
        <f t="shared" si="34"/>
        <v>1166</v>
      </c>
      <c r="AJ27" s="142">
        <f t="shared" si="35"/>
        <v>1166</v>
      </c>
      <c r="AK27" s="142">
        <f t="shared" si="36"/>
        <v>1166</v>
      </c>
      <c r="AL27" s="142">
        <f t="shared" si="37"/>
        <v>1166</v>
      </c>
      <c r="AM27" s="142">
        <f t="shared" si="38"/>
        <v>1166</v>
      </c>
    </row>
    <row r="28" spans="2:42" x14ac:dyDescent="0.25">
      <c r="C28" s="141" t="str">
        <f t="shared" si="2"/>
        <v>Manutenzione</v>
      </c>
      <c r="D28" s="142">
        <f t="shared" si="3"/>
        <v>440</v>
      </c>
      <c r="E28" s="142">
        <f t="shared" si="4"/>
        <v>1100</v>
      </c>
      <c r="F28" s="142">
        <f t="shared" si="5"/>
        <v>1100</v>
      </c>
      <c r="G28" s="142">
        <f t="shared" si="6"/>
        <v>1100</v>
      </c>
      <c r="H28" s="142">
        <f t="shared" si="7"/>
        <v>1100</v>
      </c>
      <c r="I28" s="142">
        <f t="shared" si="8"/>
        <v>1100</v>
      </c>
      <c r="J28" s="142">
        <f t="shared" si="9"/>
        <v>1100</v>
      </c>
      <c r="K28" s="142">
        <f t="shared" si="10"/>
        <v>1100</v>
      </c>
      <c r="L28" s="142">
        <f t="shared" si="11"/>
        <v>1100</v>
      </c>
      <c r="M28" s="142">
        <f t="shared" si="12"/>
        <v>1100</v>
      </c>
      <c r="N28" s="142">
        <f t="shared" si="13"/>
        <v>1100</v>
      </c>
      <c r="O28" s="142">
        <f t="shared" si="14"/>
        <v>1100</v>
      </c>
      <c r="P28" s="142">
        <f t="shared" si="15"/>
        <v>1100</v>
      </c>
      <c r="Q28" s="142">
        <f t="shared" si="16"/>
        <v>1100</v>
      </c>
      <c r="R28" s="142">
        <f t="shared" si="17"/>
        <v>1100</v>
      </c>
      <c r="S28" s="142">
        <f t="shared" si="18"/>
        <v>1100</v>
      </c>
      <c r="T28" s="142">
        <f t="shared" si="19"/>
        <v>1100</v>
      </c>
      <c r="U28" s="142">
        <f t="shared" si="20"/>
        <v>1100</v>
      </c>
      <c r="V28" s="142">
        <f t="shared" si="21"/>
        <v>1100</v>
      </c>
      <c r="W28" s="142">
        <f t="shared" si="22"/>
        <v>1100</v>
      </c>
      <c r="X28" s="142">
        <f t="shared" si="23"/>
        <v>1100</v>
      </c>
      <c r="Y28" s="142">
        <f t="shared" si="24"/>
        <v>1100</v>
      </c>
      <c r="Z28" s="142">
        <f t="shared" si="25"/>
        <v>1100</v>
      </c>
      <c r="AA28" s="142">
        <f t="shared" si="26"/>
        <v>1100</v>
      </c>
      <c r="AB28" s="142">
        <f t="shared" si="27"/>
        <v>1100</v>
      </c>
      <c r="AC28" s="142">
        <f t="shared" si="28"/>
        <v>1100</v>
      </c>
      <c r="AD28" s="142">
        <f t="shared" si="29"/>
        <v>1100</v>
      </c>
      <c r="AE28" s="142">
        <f t="shared" si="30"/>
        <v>1100</v>
      </c>
      <c r="AF28" s="142">
        <f t="shared" si="31"/>
        <v>1100</v>
      </c>
      <c r="AG28" s="142">
        <f t="shared" si="32"/>
        <v>1100</v>
      </c>
      <c r="AH28" s="142">
        <f t="shared" si="33"/>
        <v>1100</v>
      </c>
      <c r="AI28" s="142">
        <f t="shared" si="34"/>
        <v>1100</v>
      </c>
      <c r="AJ28" s="142">
        <f t="shared" si="35"/>
        <v>1100</v>
      </c>
      <c r="AK28" s="142">
        <f t="shared" si="36"/>
        <v>1100</v>
      </c>
      <c r="AL28" s="142">
        <f t="shared" si="37"/>
        <v>1100</v>
      </c>
      <c r="AM28" s="142">
        <f t="shared" si="38"/>
        <v>1100</v>
      </c>
    </row>
    <row r="29" spans="2:42" x14ac:dyDescent="0.25">
      <c r="C29" s="141" t="str">
        <f t="shared" si="2"/>
        <v>Assicurazione</v>
      </c>
      <c r="D29" s="142">
        <f t="shared" si="3"/>
        <v>440</v>
      </c>
      <c r="E29" s="142">
        <f t="shared" si="4"/>
        <v>715</v>
      </c>
      <c r="F29" s="142">
        <f t="shared" si="5"/>
        <v>715</v>
      </c>
      <c r="G29" s="142">
        <f t="shared" si="6"/>
        <v>715</v>
      </c>
      <c r="H29" s="142">
        <f t="shared" si="7"/>
        <v>715</v>
      </c>
      <c r="I29" s="142">
        <f t="shared" si="8"/>
        <v>715</v>
      </c>
      <c r="J29" s="142">
        <f t="shared" si="9"/>
        <v>715</v>
      </c>
      <c r="K29" s="142">
        <f t="shared" si="10"/>
        <v>715</v>
      </c>
      <c r="L29" s="142">
        <f t="shared" si="11"/>
        <v>715</v>
      </c>
      <c r="M29" s="142">
        <f t="shared" si="12"/>
        <v>715</v>
      </c>
      <c r="N29" s="142">
        <f t="shared" si="13"/>
        <v>715</v>
      </c>
      <c r="O29" s="142">
        <f t="shared" si="14"/>
        <v>715</v>
      </c>
      <c r="P29" s="142">
        <f t="shared" si="15"/>
        <v>715</v>
      </c>
      <c r="Q29" s="142">
        <f t="shared" si="16"/>
        <v>715</v>
      </c>
      <c r="R29" s="142">
        <f t="shared" si="17"/>
        <v>715</v>
      </c>
      <c r="S29" s="142">
        <f t="shared" si="18"/>
        <v>715</v>
      </c>
      <c r="T29" s="142">
        <f t="shared" si="19"/>
        <v>715</v>
      </c>
      <c r="U29" s="142">
        <f t="shared" si="20"/>
        <v>715</v>
      </c>
      <c r="V29" s="142">
        <f t="shared" si="21"/>
        <v>715</v>
      </c>
      <c r="W29" s="142">
        <f t="shared" si="22"/>
        <v>715</v>
      </c>
      <c r="X29" s="142">
        <f t="shared" si="23"/>
        <v>715</v>
      </c>
      <c r="Y29" s="142">
        <f t="shared" si="24"/>
        <v>715</v>
      </c>
      <c r="Z29" s="142">
        <f t="shared" si="25"/>
        <v>715</v>
      </c>
      <c r="AA29" s="142">
        <f t="shared" si="26"/>
        <v>715</v>
      </c>
      <c r="AB29" s="142">
        <f t="shared" si="27"/>
        <v>715</v>
      </c>
      <c r="AC29" s="142">
        <f t="shared" si="28"/>
        <v>715</v>
      </c>
      <c r="AD29" s="142">
        <f t="shared" si="29"/>
        <v>715</v>
      </c>
      <c r="AE29" s="142">
        <f t="shared" si="30"/>
        <v>715</v>
      </c>
      <c r="AF29" s="142">
        <f t="shared" si="31"/>
        <v>715</v>
      </c>
      <c r="AG29" s="142">
        <f t="shared" si="32"/>
        <v>715</v>
      </c>
      <c r="AH29" s="142">
        <f t="shared" si="33"/>
        <v>715</v>
      </c>
      <c r="AI29" s="142">
        <f t="shared" si="34"/>
        <v>715</v>
      </c>
      <c r="AJ29" s="142">
        <f t="shared" si="35"/>
        <v>715</v>
      </c>
      <c r="AK29" s="142">
        <f t="shared" si="36"/>
        <v>715</v>
      </c>
      <c r="AL29" s="142">
        <f t="shared" si="37"/>
        <v>715</v>
      </c>
      <c r="AM29" s="142">
        <f t="shared" si="38"/>
        <v>715</v>
      </c>
    </row>
    <row r="30" spans="2:42" x14ac:dyDescent="0.25">
      <c r="C30" s="141" t="str">
        <f t="shared" si="2"/>
        <v>Cancelleria</v>
      </c>
      <c r="D30" s="142">
        <f t="shared" si="3"/>
        <v>55</v>
      </c>
      <c r="E30" s="142">
        <f t="shared" si="4"/>
        <v>55</v>
      </c>
      <c r="F30" s="142">
        <f t="shared" si="5"/>
        <v>55</v>
      </c>
      <c r="G30" s="142">
        <f t="shared" si="6"/>
        <v>55</v>
      </c>
      <c r="H30" s="142">
        <f t="shared" si="7"/>
        <v>55</v>
      </c>
      <c r="I30" s="142">
        <f t="shared" si="8"/>
        <v>55</v>
      </c>
      <c r="J30" s="142">
        <f t="shared" si="9"/>
        <v>55</v>
      </c>
      <c r="K30" s="142">
        <f t="shared" si="10"/>
        <v>55</v>
      </c>
      <c r="L30" s="142">
        <f t="shared" si="11"/>
        <v>55</v>
      </c>
      <c r="M30" s="142">
        <f t="shared" si="12"/>
        <v>55</v>
      </c>
      <c r="N30" s="142">
        <f t="shared" si="13"/>
        <v>55</v>
      </c>
      <c r="O30" s="142">
        <f t="shared" si="14"/>
        <v>55</v>
      </c>
      <c r="P30" s="142">
        <f t="shared" si="15"/>
        <v>55</v>
      </c>
      <c r="Q30" s="142">
        <f t="shared" si="16"/>
        <v>55</v>
      </c>
      <c r="R30" s="142">
        <f t="shared" si="17"/>
        <v>55</v>
      </c>
      <c r="S30" s="142">
        <f t="shared" si="18"/>
        <v>55</v>
      </c>
      <c r="T30" s="142">
        <f t="shared" si="19"/>
        <v>55</v>
      </c>
      <c r="U30" s="142">
        <f t="shared" si="20"/>
        <v>55</v>
      </c>
      <c r="V30" s="142">
        <f t="shared" si="21"/>
        <v>55</v>
      </c>
      <c r="W30" s="142">
        <f t="shared" si="22"/>
        <v>55</v>
      </c>
      <c r="X30" s="142">
        <f t="shared" si="23"/>
        <v>55</v>
      </c>
      <c r="Y30" s="142">
        <f t="shared" si="24"/>
        <v>55</v>
      </c>
      <c r="Z30" s="142">
        <f t="shared" si="25"/>
        <v>55</v>
      </c>
      <c r="AA30" s="142">
        <f t="shared" si="26"/>
        <v>55</v>
      </c>
      <c r="AB30" s="142">
        <f t="shared" si="27"/>
        <v>55</v>
      </c>
      <c r="AC30" s="142">
        <f t="shared" si="28"/>
        <v>55</v>
      </c>
      <c r="AD30" s="142">
        <f t="shared" si="29"/>
        <v>55</v>
      </c>
      <c r="AE30" s="142">
        <f t="shared" si="30"/>
        <v>55</v>
      </c>
      <c r="AF30" s="142">
        <f t="shared" si="31"/>
        <v>55</v>
      </c>
      <c r="AG30" s="142">
        <f t="shared" si="32"/>
        <v>55</v>
      </c>
      <c r="AH30" s="142">
        <f t="shared" si="33"/>
        <v>55</v>
      </c>
      <c r="AI30" s="142">
        <f t="shared" si="34"/>
        <v>55</v>
      </c>
      <c r="AJ30" s="142">
        <f t="shared" si="35"/>
        <v>55</v>
      </c>
      <c r="AK30" s="142">
        <f t="shared" si="36"/>
        <v>55</v>
      </c>
      <c r="AL30" s="142">
        <f t="shared" si="37"/>
        <v>55</v>
      </c>
      <c r="AM30" s="142">
        <f t="shared" si="38"/>
        <v>55</v>
      </c>
    </row>
    <row r="31" spans="2:42" x14ac:dyDescent="0.25">
      <c r="C31" s="141" t="str">
        <f t="shared" si="2"/>
        <v>Spese varie</v>
      </c>
      <c r="D31" s="142">
        <f t="shared" si="3"/>
        <v>5720</v>
      </c>
      <c r="E31" s="142">
        <f t="shared" si="4"/>
        <v>5720</v>
      </c>
      <c r="F31" s="142">
        <f t="shared" si="5"/>
        <v>5720</v>
      </c>
      <c r="G31" s="142">
        <f t="shared" si="6"/>
        <v>5720</v>
      </c>
      <c r="H31" s="142">
        <f t="shared" si="7"/>
        <v>5720</v>
      </c>
      <c r="I31" s="142">
        <f t="shared" si="8"/>
        <v>5720</v>
      </c>
      <c r="J31" s="142">
        <f t="shared" si="9"/>
        <v>5720</v>
      </c>
      <c r="K31" s="142">
        <f t="shared" si="10"/>
        <v>5720</v>
      </c>
      <c r="L31" s="142">
        <f t="shared" si="11"/>
        <v>5720</v>
      </c>
      <c r="M31" s="142">
        <f t="shared" si="12"/>
        <v>5720</v>
      </c>
      <c r="N31" s="142">
        <f t="shared" si="13"/>
        <v>5720</v>
      </c>
      <c r="O31" s="142">
        <f t="shared" si="14"/>
        <v>5720</v>
      </c>
      <c r="P31" s="142">
        <f t="shared" si="15"/>
        <v>5720</v>
      </c>
      <c r="Q31" s="142">
        <f t="shared" si="16"/>
        <v>5720</v>
      </c>
      <c r="R31" s="142">
        <f t="shared" si="17"/>
        <v>5720</v>
      </c>
      <c r="S31" s="142">
        <f t="shared" si="18"/>
        <v>5720</v>
      </c>
      <c r="T31" s="142">
        <f t="shared" si="19"/>
        <v>5720</v>
      </c>
      <c r="U31" s="142">
        <f t="shared" si="20"/>
        <v>5720</v>
      </c>
      <c r="V31" s="142">
        <f t="shared" si="21"/>
        <v>5720</v>
      </c>
      <c r="W31" s="142">
        <f t="shared" si="22"/>
        <v>5720</v>
      </c>
      <c r="X31" s="142">
        <f t="shared" si="23"/>
        <v>5720</v>
      </c>
      <c r="Y31" s="142">
        <f t="shared" si="24"/>
        <v>5720</v>
      </c>
      <c r="Z31" s="142">
        <f t="shared" si="25"/>
        <v>5720</v>
      </c>
      <c r="AA31" s="142">
        <f t="shared" si="26"/>
        <v>5720</v>
      </c>
      <c r="AB31" s="142">
        <f t="shared" si="27"/>
        <v>5720</v>
      </c>
      <c r="AC31" s="142">
        <f t="shared" si="28"/>
        <v>5720</v>
      </c>
      <c r="AD31" s="142">
        <f t="shared" si="29"/>
        <v>5720</v>
      </c>
      <c r="AE31" s="142">
        <f t="shared" si="30"/>
        <v>5720</v>
      </c>
      <c r="AF31" s="142">
        <f t="shared" si="31"/>
        <v>5720</v>
      </c>
      <c r="AG31" s="142">
        <f t="shared" si="32"/>
        <v>5720</v>
      </c>
      <c r="AH31" s="142">
        <f t="shared" si="33"/>
        <v>5720</v>
      </c>
      <c r="AI31" s="142">
        <f t="shared" si="34"/>
        <v>5720</v>
      </c>
      <c r="AJ31" s="142">
        <f t="shared" si="35"/>
        <v>5720</v>
      </c>
      <c r="AK31" s="142">
        <f t="shared" si="36"/>
        <v>5720</v>
      </c>
      <c r="AL31" s="142">
        <f t="shared" si="37"/>
        <v>5720</v>
      </c>
      <c r="AM31" s="142">
        <f t="shared" si="38"/>
        <v>5720</v>
      </c>
    </row>
    <row r="32" spans="2:42" x14ac:dyDescent="0.25">
      <c r="C32" s="141" t="str">
        <f t="shared" si="2"/>
        <v>Costi diversi</v>
      </c>
      <c r="D32" s="142">
        <f t="shared" si="3"/>
        <v>2200</v>
      </c>
      <c r="E32" s="142">
        <f t="shared" si="4"/>
        <v>2200</v>
      </c>
      <c r="F32" s="142">
        <f t="shared" si="5"/>
        <v>2200</v>
      </c>
      <c r="G32" s="142">
        <f t="shared" si="6"/>
        <v>2200</v>
      </c>
      <c r="H32" s="142">
        <f t="shared" si="7"/>
        <v>2200</v>
      </c>
      <c r="I32" s="142">
        <f t="shared" si="8"/>
        <v>2200</v>
      </c>
      <c r="J32" s="142">
        <f t="shared" si="9"/>
        <v>2200</v>
      </c>
      <c r="K32" s="142">
        <f t="shared" si="10"/>
        <v>2200</v>
      </c>
      <c r="L32" s="142">
        <f t="shared" si="11"/>
        <v>2200</v>
      </c>
      <c r="M32" s="142">
        <f t="shared" si="12"/>
        <v>2200</v>
      </c>
      <c r="N32" s="142">
        <f t="shared" si="13"/>
        <v>2200</v>
      </c>
      <c r="O32" s="142">
        <f t="shared" si="14"/>
        <v>2200</v>
      </c>
      <c r="P32" s="142">
        <f t="shared" si="15"/>
        <v>2200</v>
      </c>
      <c r="Q32" s="142">
        <f t="shared" si="16"/>
        <v>2200</v>
      </c>
      <c r="R32" s="142">
        <f t="shared" si="17"/>
        <v>2200</v>
      </c>
      <c r="S32" s="142">
        <f t="shared" si="18"/>
        <v>2200</v>
      </c>
      <c r="T32" s="142">
        <f t="shared" si="19"/>
        <v>2200</v>
      </c>
      <c r="U32" s="142">
        <f t="shared" si="20"/>
        <v>2200</v>
      </c>
      <c r="V32" s="142">
        <f t="shared" si="21"/>
        <v>2200</v>
      </c>
      <c r="W32" s="142">
        <f t="shared" si="22"/>
        <v>2200</v>
      </c>
      <c r="X32" s="142">
        <f t="shared" si="23"/>
        <v>2200</v>
      </c>
      <c r="Y32" s="142">
        <f t="shared" si="24"/>
        <v>2200</v>
      </c>
      <c r="Z32" s="142">
        <f t="shared" si="25"/>
        <v>2200</v>
      </c>
      <c r="AA32" s="142">
        <f t="shared" si="26"/>
        <v>2200</v>
      </c>
      <c r="AB32" s="142">
        <f t="shared" si="27"/>
        <v>2200</v>
      </c>
      <c r="AC32" s="142">
        <f t="shared" si="28"/>
        <v>2200</v>
      </c>
      <c r="AD32" s="142">
        <f t="shared" si="29"/>
        <v>2200</v>
      </c>
      <c r="AE32" s="142">
        <f t="shared" si="30"/>
        <v>2200</v>
      </c>
      <c r="AF32" s="142">
        <f t="shared" si="31"/>
        <v>2200</v>
      </c>
      <c r="AG32" s="142">
        <f t="shared" si="32"/>
        <v>2200</v>
      </c>
      <c r="AH32" s="142">
        <f t="shared" si="33"/>
        <v>2200</v>
      </c>
      <c r="AI32" s="142">
        <f t="shared" si="34"/>
        <v>2200</v>
      </c>
      <c r="AJ32" s="142">
        <f t="shared" si="35"/>
        <v>2200</v>
      </c>
      <c r="AK32" s="142">
        <f t="shared" si="36"/>
        <v>2200</v>
      </c>
      <c r="AL32" s="142">
        <f t="shared" si="37"/>
        <v>2200</v>
      </c>
      <c r="AM32" s="142">
        <f t="shared" si="38"/>
        <v>2200</v>
      </c>
    </row>
    <row r="33" spans="2:39" x14ac:dyDescent="0.25">
      <c r="C33" s="141" t="str">
        <f t="shared" si="2"/>
        <v>acqua</v>
      </c>
      <c r="D33" s="142">
        <f t="shared" si="3"/>
        <v>22</v>
      </c>
      <c r="E33" s="142">
        <f t="shared" si="4"/>
        <v>22</v>
      </c>
      <c r="F33" s="142">
        <f t="shared" si="5"/>
        <v>22</v>
      </c>
      <c r="G33" s="142">
        <f t="shared" si="6"/>
        <v>22</v>
      </c>
      <c r="H33" s="142">
        <f t="shared" si="7"/>
        <v>22</v>
      </c>
      <c r="I33" s="142">
        <f t="shared" si="8"/>
        <v>22</v>
      </c>
      <c r="J33" s="142">
        <f t="shared" si="9"/>
        <v>22</v>
      </c>
      <c r="K33" s="142">
        <f t="shared" si="10"/>
        <v>22</v>
      </c>
      <c r="L33" s="142">
        <f t="shared" si="11"/>
        <v>22</v>
      </c>
      <c r="M33" s="142">
        <f t="shared" si="12"/>
        <v>22</v>
      </c>
      <c r="N33" s="142">
        <f t="shared" si="13"/>
        <v>22</v>
      </c>
      <c r="O33" s="142">
        <f t="shared" si="14"/>
        <v>22</v>
      </c>
      <c r="P33" s="142">
        <f t="shared" si="15"/>
        <v>22</v>
      </c>
      <c r="Q33" s="142">
        <f t="shared" si="16"/>
        <v>22</v>
      </c>
      <c r="R33" s="142">
        <f t="shared" si="17"/>
        <v>22</v>
      </c>
      <c r="S33" s="142">
        <f t="shared" si="18"/>
        <v>22</v>
      </c>
      <c r="T33" s="142">
        <f t="shared" si="19"/>
        <v>22</v>
      </c>
      <c r="U33" s="142">
        <f t="shared" si="20"/>
        <v>22</v>
      </c>
      <c r="V33" s="142">
        <f t="shared" si="21"/>
        <v>22</v>
      </c>
      <c r="W33" s="142">
        <f t="shared" si="22"/>
        <v>22</v>
      </c>
      <c r="X33" s="142">
        <f t="shared" si="23"/>
        <v>22</v>
      </c>
      <c r="Y33" s="142">
        <f t="shared" si="24"/>
        <v>22</v>
      </c>
      <c r="Z33" s="142">
        <f t="shared" si="25"/>
        <v>22</v>
      </c>
      <c r="AA33" s="142">
        <f t="shared" si="26"/>
        <v>22</v>
      </c>
      <c r="AB33" s="142">
        <f t="shared" si="27"/>
        <v>22</v>
      </c>
      <c r="AC33" s="142">
        <f t="shared" si="28"/>
        <v>22</v>
      </c>
      <c r="AD33" s="142">
        <f t="shared" si="29"/>
        <v>22</v>
      </c>
      <c r="AE33" s="142">
        <f t="shared" si="30"/>
        <v>22</v>
      </c>
      <c r="AF33" s="142">
        <f t="shared" si="31"/>
        <v>22</v>
      </c>
      <c r="AG33" s="142">
        <f t="shared" si="32"/>
        <v>22</v>
      </c>
      <c r="AH33" s="142">
        <f t="shared" si="33"/>
        <v>22</v>
      </c>
      <c r="AI33" s="142">
        <f t="shared" si="34"/>
        <v>22</v>
      </c>
      <c r="AJ33" s="142">
        <f t="shared" si="35"/>
        <v>22</v>
      </c>
      <c r="AK33" s="142">
        <f t="shared" si="36"/>
        <v>22</v>
      </c>
      <c r="AL33" s="142">
        <f t="shared" si="37"/>
        <v>22</v>
      </c>
      <c r="AM33" s="142">
        <f t="shared" si="38"/>
        <v>22</v>
      </c>
    </row>
    <row r="34" spans="2:39" x14ac:dyDescent="0.25">
      <c r="C34" s="141" t="str">
        <f t="shared" si="2"/>
        <v>tasse minori</v>
      </c>
      <c r="D34" s="142">
        <f t="shared" si="3"/>
        <v>517</v>
      </c>
      <c r="E34" s="142">
        <f t="shared" si="4"/>
        <v>517</v>
      </c>
      <c r="F34" s="142">
        <f t="shared" si="5"/>
        <v>517</v>
      </c>
      <c r="G34" s="142">
        <f t="shared" si="6"/>
        <v>517</v>
      </c>
      <c r="H34" s="142">
        <f t="shared" si="7"/>
        <v>517</v>
      </c>
      <c r="I34" s="142">
        <f t="shared" si="8"/>
        <v>517</v>
      </c>
      <c r="J34" s="142">
        <f t="shared" si="9"/>
        <v>517</v>
      </c>
      <c r="K34" s="142">
        <f t="shared" si="10"/>
        <v>517</v>
      </c>
      <c r="L34" s="142">
        <f t="shared" si="11"/>
        <v>517</v>
      </c>
      <c r="M34" s="142">
        <f t="shared" si="12"/>
        <v>517</v>
      </c>
      <c r="N34" s="142">
        <f t="shared" si="13"/>
        <v>517</v>
      </c>
      <c r="O34" s="142">
        <f t="shared" si="14"/>
        <v>517</v>
      </c>
      <c r="P34" s="142">
        <f t="shared" si="15"/>
        <v>517</v>
      </c>
      <c r="Q34" s="142">
        <f t="shared" si="16"/>
        <v>517</v>
      </c>
      <c r="R34" s="142">
        <f t="shared" si="17"/>
        <v>517</v>
      </c>
      <c r="S34" s="142">
        <f t="shared" si="18"/>
        <v>517</v>
      </c>
      <c r="T34" s="142">
        <f t="shared" si="19"/>
        <v>517</v>
      </c>
      <c r="U34" s="142">
        <f t="shared" si="20"/>
        <v>517</v>
      </c>
      <c r="V34" s="142">
        <f t="shared" si="21"/>
        <v>517</v>
      </c>
      <c r="W34" s="142">
        <f t="shared" si="22"/>
        <v>517</v>
      </c>
      <c r="X34" s="142">
        <f t="shared" si="23"/>
        <v>517</v>
      </c>
      <c r="Y34" s="142">
        <f t="shared" si="24"/>
        <v>517</v>
      </c>
      <c r="Z34" s="142">
        <f t="shared" si="25"/>
        <v>517</v>
      </c>
      <c r="AA34" s="142">
        <f t="shared" si="26"/>
        <v>517</v>
      </c>
      <c r="AB34" s="142">
        <f t="shared" si="27"/>
        <v>517</v>
      </c>
      <c r="AC34" s="142">
        <f t="shared" si="28"/>
        <v>517</v>
      </c>
      <c r="AD34" s="142">
        <f t="shared" si="29"/>
        <v>517</v>
      </c>
      <c r="AE34" s="142">
        <f t="shared" si="30"/>
        <v>517</v>
      </c>
      <c r="AF34" s="142">
        <f t="shared" si="31"/>
        <v>517</v>
      </c>
      <c r="AG34" s="142">
        <f t="shared" si="32"/>
        <v>517</v>
      </c>
      <c r="AH34" s="142">
        <f t="shared" si="33"/>
        <v>517</v>
      </c>
      <c r="AI34" s="142">
        <f t="shared" si="34"/>
        <v>517</v>
      </c>
      <c r="AJ34" s="142">
        <f t="shared" si="35"/>
        <v>517</v>
      </c>
      <c r="AK34" s="142">
        <f t="shared" si="36"/>
        <v>517</v>
      </c>
      <c r="AL34" s="142">
        <f t="shared" si="37"/>
        <v>517</v>
      </c>
      <c r="AM34" s="142">
        <f t="shared" si="38"/>
        <v>517</v>
      </c>
    </row>
    <row r="35" spans="2:39" x14ac:dyDescent="0.25">
      <c r="C35" s="141" t="str">
        <f t="shared" si="2"/>
        <v>spese automezzi</v>
      </c>
      <c r="D35" s="142">
        <f t="shared" si="3"/>
        <v>110</v>
      </c>
      <c r="E35" s="142">
        <f t="shared" si="4"/>
        <v>33</v>
      </c>
      <c r="F35" s="142">
        <f t="shared" si="5"/>
        <v>33</v>
      </c>
      <c r="G35" s="142">
        <f t="shared" si="6"/>
        <v>33</v>
      </c>
      <c r="H35" s="142">
        <f t="shared" si="7"/>
        <v>33</v>
      </c>
      <c r="I35" s="142">
        <f t="shared" si="8"/>
        <v>33</v>
      </c>
      <c r="J35" s="142">
        <f t="shared" si="9"/>
        <v>33</v>
      </c>
      <c r="K35" s="142">
        <f t="shared" si="10"/>
        <v>33</v>
      </c>
      <c r="L35" s="142">
        <f t="shared" si="11"/>
        <v>33</v>
      </c>
      <c r="M35" s="142">
        <f t="shared" si="12"/>
        <v>33</v>
      </c>
      <c r="N35" s="142">
        <f t="shared" si="13"/>
        <v>33</v>
      </c>
      <c r="O35" s="142">
        <f t="shared" si="14"/>
        <v>33</v>
      </c>
      <c r="P35" s="142">
        <f t="shared" si="15"/>
        <v>33</v>
      </c>
      <c r="Q35" s="142">
        <f t="shared" si="16"/>
        <v>33</v>
      </c>
      <c r="R35" s="142">
        <f t="shared" si="17"/>
        <v>33</v>
      </c>
      <c r="S35" s="142">
        <f t="shared" si="18"/>
        <v>33</v>
      </c>
      <c r="T35" s="142">
        <f t="shared" si="19"/>
        <v>33</v>
      </c>
      <c r="U35" s="142">
        <f t="shared" si="20"/>
        <v>33</v>
      </c>
      <c r="V35" s="142">
        <f t="shared" si="21"/>
        <v>33</v>
      </c>
      <c r="W35" s="142">
        <f t="shared" si="22"/>
        <v>33</v>
      </c>
      <c r="X35" s="142">
        <f t="shared" si="23"/>
        <v>33</v>
      </c>
      <c r="Y35" s="142">
        <f t="shared" si="24"/>
        <v>33</v>
      </c>
      <c r="Z35" s="142">
        <f t="shared" si="25"/>
        <v>33</v>
      </c>
      <c r="AA35" s="142">
        <f t="shared" si="26"/>
        <v>33</v>
      </c>
      <c r="AB35" s="142">
        <f t="shared" si="27"/>
        <v>33</v>
      </c>
      <c r="AC35" s="142">
        <f t="shared" si="28"/>
        <v>33</v>
      </c>
      <c r="AD35" s="142">
        <f t="shared" si="29"/>
        <v>33</v>
      </c>
      <c r="AE35" s="142">
        <f t="shared" si="30"/>
        <v>33</v>
      </c>
      <c r="AF35" s="142">
        <f t="shared" si="31"/>
        <v>33</v>
      </c>
      <c r="AG35" s="142">
        <f t="shared" si="32"/>
        <v>33</v>
      </c>
      <c r="AH35" s="142">
        <f t="shared" si="33"/>
        <v>33</v>
      </c>
      <c r="AI35" s="142">
        <f t="shared" si="34"/>
        <v>33</v>
      </c>
      <c r="AJ35" s="142">
        <f t="shared" si="35"/>
        <v>33</v>
      </c>
      <c r="AK35" s="142">
        <f t="shared" si="36"/>
        <v>33</v>
      </c>
      <c r="AL35" s="142">
        <f t="shared" si="37"/>
        <v>33</v>
      </c>
      <c r="AM35" s="142">
        <f t="shared" si="38"/>
        <v>33</v>
      </c>
    </row>
    <row r="36" spans="2:39" x14ac:dyDescent="0.25">
      <c r="C36" s="141" t="str">
        <f t="shared" si="2"/>
        <v>trattenute asl</v>
      </c>
      <c r="D36" s="142">
        <f t="shared" si="3"/>
        <v>1760</v>
      </c>
      <c r="E36" s="142">
        <f t="shared" si="4"/>
        <v>1760</v>
      </c>
      <c r="F36" s="142">
        <f t="shared" si="5"/>
        <v>1760</v>
      </c>
      <c r="G36" s="142">
        <f t="shared" si="6"/>
        <v>1760</v>
      </c>
      <c r="H36" s="142">
        <f t="shared" si="7"/>
        <v>1760</v>
      </c>
      <c r="I36" s="142">
        <f t="shared" si="8"/>
        <v>1760</v>
      </c>
      <c r="J36" s="142">
        <f t="shared" si="9"/>
        <v>1760</v>
      </c>
      <c r="K36" s="142">
        <f t="shared" si="10"/>
        <v>1760</v>
      </c>
      <c r="L36" s="142">
        <f t="shared" si="11"/>
        <v>1760</v>
      </c>
      <c r="M36" s="142">
        <f t="shared" si="12"/>
        <v>1760</v>
      </c>
      <c r="N36" s="142">
        <f t="shared" si="13"/>
        <v>1760</v>
      </c>
      <c r="O36" s="142">
        <f t="shared" si="14"/>
        <v>1760</v>
      </c>
      <c r="P36" s="142">
        <f t="shared" si="15"/>
        <v>1760</v>
      </c>
      <c r="Q36" s="142">
        <f t="shared" si="16"/>
        <v>1760</v>
      </c>
      <c r="R36" s="142">
        <f t="shared" si="17"/>
        <v>1760</v>
      </c>
      <c r="S36" s="142">
        <f t="shared" si="18"/>
        <v>1760</v>
      </c>
      <c r="T36" s="142">
        <f t="shared" si="19"/>
        <v>1760</v>
      </c>
      <c r="U36" s="142">
        <f t="shared" si="20"/>
        <v>1760</v>
      </c>
      <c r="V36" s="142">
        <f t="shared" si="21"/>
        <v>1760</v>
      </c>
      <c r="W36" s="142">
        <f t="shared" si="22"/>
        <v>1760</v>
      </c>
      <c r="X36" s="142">
        <f t="shared" si="23"/>
        <v>1760</v>
      </c>
      <c r="Y36" s="142">
        <f t="shared" si="24"/>
        <v>1760</v>
      </c>
      <c r="Z36" s="142">
        <f t="shared" si="25"/>
        <v>1760</v>
      </c>
      <c r="AA36" s="142">
        <f t="shared" si="26"/>
        <v>1760</v>
      </c>
      <c r="AB36" s="142">
        <f t="shared" si="27"/>
        <v>1760</v>
      </c>
      <c r="AC36" s="142">
        <f t="shared" si="28"/>
        <v>1760</v>
      </c>
      <c r="AD36" s="142">
        <f t="shared" si="29"/>
        <v>1760</v>
      </c>
      <c r="AE36" s="142">
        <f t="shared" si="30"/>
        <v>1760</v>
      </c>
      <c r="AF36" s="142">
        <f t="shared" si="31"/>
        <v>1760</v>
      </c>
      <c r="AG36" s="142">
        <f t="shared" si="32"/>
        <v>1760</v>
      </c>
      <c r="AH36" s="142">
        <f t="shared" si="33"/>
        <v>1760</v>
      </c>
      <c r="AI36" s="142">
        <f t="shared" si="34"/>
        <v>1760</v>
      </c>
      <c r="AJ36" s="142">
        <f t="shared" si="35"/>
        <v>1760</v>
      </c>
      <c r="AK36" s="142">
        <f t="shared" si="36"/>
        <v>1760</v>
      </c>
      <c r="AL36" s="142">
        <f t="shared" si="37"/>
        <v>1760</v>
      </c>
      <c r="AM36" s="142">
        <f t="shared" si="38"/>
        <v>1760</v>
      </c>
    </row>
    <row r="37" spans="2:39" x14ac:dyDescent="0.25">
      <c r="C37" s="141" t="str">
        <f t="shared" si="2"/>
        <v>quote associative</v>
      </c>
      <c r="D37" s="142">
        <f t="shared" si="3"/>
        <v>616</v>
      </c>
      <c r="E37" s="142">
        <f t="shared" si="4"/>
        <v>616</v>
      </c>
      <c r="F37" s="142">
        <f t="shared" si="5"/>
        <v>616</v>
      </c>
      <c r="G37" s="142">
        <f t="shared" si="6"/>
        <v>616</v>
      </c>
      <c r="H37" s="142">
        <f t="shared" si="7"/>
        <v>616</v>
      </c>
      <c r="I37" s="142">
        <f t="shared" si="8"/>
        <v>616</v>
      </c>
      <c r="J37" s="142">
        <f t="shared" si="9"/>
        <v>616</v>
      </c>
      <c r="K37" s="142">
        <f t="shared" si="10"/>
        <v>616</v>
      </c>
      <c r="L37" s="142">
        <f t="shared" si="11"/>
        <v>616</v>
      </c>
      <c r="M37" s="142">
        <f t="shared" si="12"/>
        <v>616</v>
      </c>
      <c r="N37" s="142">
        <f t="shared" si="13"/>
        <v>616</v>
      </c>
      <c r="O37" s="142">
        <f t="shared" si="14"/>
        <v>616</v>
      </c>
      <c r="P37" s="142">
        <f t="shared" si="15"/>
        <v>616</v>
      </c>
      <c r="Q37" s="142">
        <f t="shared" si="16"/>
        <v>616</v>
      </c>
      <c r="R37" s="142">
        <f t="shared" si="17"/>
        <v>616</v>
      </c>
      <c r="S37" s="142">
        <f t="shared" si="18"/>
        <v>616</v>
      </c>
      <c r="T37" s="142">
        <f t="shared" si="19"/>
        <v>616</v>
      </c>
      <c r="U37" s="142">
        <f t="shared" si="20"/>
        <v>616</v>
      </c>
      <c r="V37" s="142">
        <f t="shared" si="21"/>
        <v>616</v>
      </c>
      <c r="W37" s="142">
        <f t="shared" si="22"/>
        <v>616</v>
      </c>
      <c r="X37" s="142">
        <f t="shared" si="23"/>
        <v>616</v>
      </c>
      <c r="Y37" s="142">
        <f t="shared" si="24"/>
        <v>616</v>
      </c>
      <c r="Z37" s="142">
        <f t="shared" si="25"/>
        <v>616</v>
      </c>
      <c r="AA37" s="142">
        <f t="shared" si="26"/>
        <v>616</v>
      </c>
      <c r="AB37" s="142">
        <f t="shared" si="27"/>
        <v>616</v>
      </c>
      <c r="AC37" s="142">
        <f t="shared" si="28"/>
        <v>616</v>
      </c>
      <c r="AD37" s="142">
        <f t="shared" si="29"/>
        <v>616</v>
      </c>
      <c r="AE37" s="142">
        <f t="shared" si="30"/>
        <v>616</v>
      </c>
      <c r="AF37" s="142">
        <f t="shared" si="31"/>
        <v>616</v>
      </c>
      <c r="AG37" s="142">
        <f t="shared" si="32"/>
        <v>616</v>
      </c>
      <c r="AH37" s="142">
        <f t="shared" si="33"/>
        <v>616</v>
      </c>
      <c r="AI37" s="142">
        <f t="shared" si="34"/>
        <v>616</v>
      </c>
      <c r="AJ37" s="142">
        <f t="shared" si="35"/>
        <v>616</v>
      </c>
      <c r="AK37" s="142">
        <f t="shared" si="36"/>
        <v>616</v>
      </c>
      <c r="AL37" s="142">
        <f t="shared" si="37"/>
        <v>616</v>
      </c>
      <c r="AM37" s="142">
        <f t="shared" si="38"/>
        <v>616</v>
      </c>
    </row>
    <row r="38" spans="2:39" s="27" customFormat="1" x14ac:dyDescent="0.25">
      <c r="B38" s="109"/>
      <c r="C38" s="136" t="s">
        <v>199</v>
      </c>
      <c r="D38" s="142">
        <f t="shared" ref="D38:AM38" si="39">SUM(D22:D37)</f>
        <v>20196</v>
      </c>
      <c r="E38" s="142">
        <f t="shared" si="39"/>
        <v>27225</v>
      </c>
      <c r="F38" s="142">
        <f t="shared" si="39"/>
        <v>27225</v>
      </c>
      <c r="G38" s="142">
        <f t="shared" si="39"/>
        <v>27225</v>
      </c>
      <c r="H38" s="142">
        <f t="shared" si="39"/>
        <v>27225</v>
      </c>
      <c r="I38" s="142">
        <f t="shared" si="39"/>
        <v>27225</v>
      </c>
      <c r="J38" s="142">
        <f t="shared" si="39"/>
        <v>27225</v>
      </c>
      <c r="K38" s="142">
        <f t="shared" si="39"/>
        <v>27225</v>
      </c>
      <c r="L38" s="142">
        <f t="shared" si="39"/>
        <v>27225</v>
      </c>
      <c r="M38" s="142">
        <f t="shared" si="39"/>
        <v>27225</v>
      </c>
      <c r="N38" s="142">
        <f t="shared" si="39"/>
        <v>27225</v>
      </c>
      <c r="O38" s="142">
        <f t="shared" si="39"/>
        <v>27225</v>
      </c>
      <c r="P38" s="142">
        <f t="shared" si="39"/>
        <v>27225</v>
      </c>
      <c r="Q38" s="142">
        <f t="shared" si="39"/>
        <v>27225</v>
      </c>
      <c r="R38" s="142">
        <f t="shared" si="39"/>
        <v>27225</v>
      </c>
      <c r="S38" s="142">
        <f t="shared" si="39"/>
        <v>27225</v>
      </c>
      <c r="T38" s="142">
        <f t="shared" si="39"/>
        <v>27225</v>
      </c>
      <c r="U38" s="142">
        <f t="shared" si="39"/>
        <v>27225</v>
      </c>
      <c r="V38" s="142">
        <f t="shared" si="39"/>
        <v>27225</v>
      </c>
      <c r="W38" s="142">
        <f t="shared" si="39"/>
        <v>27225</v>
      </c>
      <c r="X38" s="142">
        <f t="shared" si="39"/>
        <v>27225</v>
      </c>
      <c r="Y38" s="142">
        <f t="shared" si="39"/>
        <v>27225</v>
      </c>
      <c r="Z38" s="142">
        <f t="shared" si="39"/>
        <v>27225</v>
      </c>
      <c r="AA38" s="142">
        <f t="shared" si="39"/>
        <v>27225</v>
      </c>
      <c r="AB38" s="142">
        <f t="shared" si="39"/>
        <v>27225</v>
      </c>
      <c r="AC38" s="142">
        <f t="shared" si="39"/>
        <v>27225</v>
      </c>
      <c r="AD38" s="142">
        <f t="shared" si="39"/>
        <v>27225</v>
      </c>
      <c r="AE38" s="142">
        <f t="shared" si="39"/>
        <v>27225</v>
      </c>
      <c r="AF38" s="142">
        <f t="shared" si="39"/>
        <v>27225</v>
      </c>
      <c r="AG38" s="142">
        <f t="shared" si="39"/>
        <v>27225</v>
      </c>
      <c r="AH38" s="142">
        <f t="shared" si="39"/>
        <v>27225</v>
      </c>
      <c r="AI38" s="142">
        <f t="shared" si="39"/>
        <v>27225</v>
      </c>
      <c r="AJ38" s="142">
        <f t="shared" si="39"/>
        <v>27225</v>
      </c>
      <c r="AK38" s="142">
        <f t="shared" si="39"/>
        <v>27225</v>
      </c>
      <c r="AL38" s="142">
        <f t="shared" si="39"/>
        <v>27225</v>
      </c>
      <c r="AM38" s="142">
        <f t="shared" si="39"/>
        <v>27225</v>
      </c>
    </row>
    <row r="40" spans="2:39" s="27" customFormat="1" x14ac:dyDescent="0.25">
      <c r="B40" s="109"/>
      <c r="C40" s="27" t="s">
        <v>189</v>
      </c>
      <c r="D40" s="31">
        <f t="shared" ref="D40:AM40" si="40">+D21</f>
        <v>43861</v>
      </c>
      <c r="E40" s="31">
        <f t="shared" si="40"/>
        <v>43890</v>
      </c>
      <c r="F40" s="31">
        <f t="shared" si="40"/>
        <v>43921</v>
      </c>
      <c r="G40" s="31">
        <f t="shared" si="40"/>
        <v>43951</v>
      </c>
      <c r="H40" s="31">
        <f t="shared" si="40"/>
        <v>43982</v>
      </c>
      <c r="I40" s="31">
        <f t="shared" si="40"/>
        <v>44012</v>
      </c>
      <c r="J40" s="31">
        <f t="shared" si="40"/>
        <v>44043</v>
      </c>
      <c r="K40" s="31">
        <f t="shared" si="40"/>
        <v>44074</v>
      </c>
      <c r="L40" s="31">
        <f t="shared" si="40"/>
        <v>44104</v>
      </c>
      <c r="M40" s="31">
        <f t="shared" si="40"/>
        <v>44135</v>
      </c>
      <c r="N40" s="31">
        <f t="shared" si="40"/>
        <v>44165</v>
      </c>
      <c r="O40" s="31">
        <f t="shared" si="40"/>
        <v>44196</v>
      </c>
      <c r="P40" s="31">
        <f t="shared" si="40"/>
        <v>44227</v>
      </c>
      <c r="Q40" s="31">
        <f t="shared" si="40"/>
        <v>44255</v>
      </c>
      <c r="R40" s="31">
        <f t="shared" si="40"/>
        <v>44286</v>
      </c>
      <c r="S40" s="31">
        <f t="shared" si="40"/>
        <v>44316</v>
      </c>
      <c r="T40" s="31">
        <f t="shared" si="40"/>
        <v>44347</v>
      </c>
      <c r="U40" s="31">
        <f t="shared" si="40"/>
        <v>44377</v>
      </c>
      <c r="V40" s="31">
        <f t="shared" si="40"/>
        <v>44408</v>
      </c>
      <c r="W40" s="31">
        <f t="shared" si="40"/>
        <v>44439</v>
      </c>
      <c r="X40" s="31">
        <f t="shared" si="40"/>
        <v>44469</v>
      </c>
      <c r="Y40" s="31">
        <f t="shared" si="40"/>
        <v>44500</v>
      </c>
      <c r="Z40" s="31">
        <f t="shared" si="40"/>
        <v>44530</v>
      </c>
      <c r="AA40" s="31">
        <f t="shared" si="40"/>
        <v>44561</v>
      </c>
      <c r="AB40" s="31">
        <f t="shared" si="40"/>
        <v>44592</v>
      </c>
      <c r="AC40" s="31">
        <f t="shared" si="40"/>
        <v>44620</v>
      </c>
      <c r="AD40" s="31">
        <f t="shared" si="40"/>
        <v>44651</v>
      </c>
      <c r="AE40" s="31">
        <f t="shared" si="40"/>
        <v>44681</v>
      </c>
      <c r="AF40" s="31">
        <f t="shared" si="40"/>
        <v>44712</v>
      </c>
      <c r="AG40" s="31">
        <f t="shared" si="40"/>
        <v>44742</v>
      </c>
      <c r="AH40" s="31">
        <f t="shared" si="40"/>
        <v>44773</v>
      </c>
      <c r="AI40" s="31">
        <f t="shared" si="40"/>
        <v>44804</v>
      </c>
      <c r="AJ40" s="31">
        <f t="shared" si="40"/>
        <v>44834</v>
      </c>
      <c r="AK40" s="31">
        <f t="shared" si="40"/>
        <v>44865</v>
      </c>
      <c r="AL40" s="31">
        <f t="shared" si="40"/>
        <v>44895</v>
      </c>
      <c r="AM40" s="31">
        <f t="shared" si="40"/>
        <v>44926</v>
      </c>
    </row>
    <row r="41" spans="2:39" x14ac:dyDescent="0.25">
      <c r="C41" s="136" t="str">
        <f t="shared" ref="C41:C56" si="41">+C22</f>
        <v>Pubblicità</v>
      </c>
      <c r="D41" s="143">
        <f t="shared" ref="D41:D56" si="42">IF($E4=0,G4+D22,0)</f>
        <v>0</v>
      </c>
      <c r="E41" s="143">
        <f t="shared" ref="E41:E56" si="43">IF($E4=0,H4+E22,IF($E4=30,G4+D22,0))</f>
        <v>0</v>
      </c>
      <c r="F41" s="143">
        <f t="shared" ref="F41:F56" si="44">IF($E4=0,I4+F22,IF($E4=30,H4+E22,IF($E4=60,G4+D22,0)))</f>
        <v>0</v>
      </c>
      <c r="G41" s="143">
        <f t="shared" ref="G41:G56" si="45">IF($E4=0,J4+G22,IF($E4=30,I4+F22,IF($E4=60,H4+E22,IF($E4=90,G4+D22,0))))</f>
        <v>0</v>
      </c>
      <c r="H41" s="143">
        <f t="shared" ref="H41:H56" si="46">IF($E4=0,K4+H22,IF($E4=30,J4+G22,IF($E4=60,I4+F22,IF($E4=90,H4+E22,G4+D22))))</f>
        <v>12200</v>
      </c>
      <c r="I41" s="143">
        <f t="shared" ref="I41:I56" si="47">IF($E4=0,L4+I22,IF($E4=30,K4+H22,IF($E4=60,J4+G22,IF($E4=90,I4+F22,H4+E22))))</f>
        <v>12200</v>
      </c>
      <c r="J41" s="143">
        <f t="shared" ref="J41:J56" si="48">IF($E4=0,M4+J22,IF($E4=30,L4+I22,IF($E4=60,K4+H22,IF($E4=90,J4+G22,I4+F22))))</f>
        <v>12200</v>
      </c>
      <c r="K41" s="143">
        <f t="shared" ref="K41:K56" si="49">IF($E4=0,N4+K22,IF($E4=30,M4+J22,IF($E4=60,L4+I22,IF($E4=90,K4+H22,J4+G22))))</f>
        <v>12200</v>
      </c>
      <c r="L41" s="143">
        <f t="shared" ref="L41:L56" si="50">IF($E4=0,O4+L22,IF($E4=30,N4+K22,IF($E4=60,M4+J22,IF($E4=90,L4+I22,K4+H22))))</f>
        <v>12200</v>
      </c>
      <c r="M41" s="143">
        <f t="shared" ref="M41:M56" si="51">IF($E4=0,P4+M22,IF($E4=30,O4+L22,IF($E4=60,N4+K22,IF($E4=90,M4+J22,L4+I22))))</f>
        <v>12200</v>
      </c>
      <c r="N41" s="143">
        <f t="shared" ref="N41:N56" si="52">IF($E4=0,Q4+N22,IF($E4=30,P4+M22,IF($E4=60,O4+L22,IF($E4=90,N4+K22,M4+J22))))</f>
        <v>12200</v>
      </c>
      <c r="O41" s="143">
        <f t="shared" ref="O41:O56" si="53">IF($E4=0,R4+O22,IF($E4=30,Q4+N22,IF($E4=60,P4+M22,IF($E4=90,O4+L22,N4+K22))))</f>
        <v>12200</v>
      </c>
      <c r="P41" s="143">
        <f t="shared" ref="P41:P56" si="54">IF($E4=0,S4+P22,IF($E4=30,R4+O22,IF($E4=60,Q4+N22,IF($E4=90,P4+M22,O4+L22))))</f>
        <v>12200</v>
      </c>
      <c r="Q41" s="143">
        <f t="shared" ref="Q41:Q56" si="55">IF($E4=0,T4+Q22,IF($E4=30,S4+P22,IF($E4=60,R4+O22,IF($E4=90,Q4+N22,P4+M22))))</f>
        <v>12200</v>
      </c>
      <c r="R41" s="143">
        <f t="shared" ref="R41:R56" si="56">IF($E4=0,U4+R22,IF($E4=30,T4+Q22,IF($E4=60,S4+P22,IF($E4=90,R4+O22,Q4+N22))))</f>
        <v>12200</v>
      </c>
      <c r="S41" s="143">
        <f t="shared" ref="S41:S56" si="57">IF($E4=0,V4+S22,IF($E4=30,U4+R22,IF($E4=60,T4+Q22,IF($E4=90,S4+P22,R4+O22))))</f>
        <v>12200</v>
      </c>
      <c r="T41" s="143">
        <f t="shared" ref="T41:T56" si="58">IF($E4=0,W4+T22,IF($E4=30,V4+S22,IF($E4=60,U4+R22,IF($E4=90,T4+Q22,S4+P22))))</f>
        <v>12200</v>
      </c>
      <c r="U41" s="143">
        <f t="shared" ref="U41:U56" si="59">IF($E4=0,X4+U22,IF($E4=30,W4+T22,IF($E4=60,V4+S22,IF($E4=90,U4+R22,T4+Q22))))</f>
        <v>12200</v>
      </c>
      <c r="V41" s="143">
        <f t="shared" ref="V41:V56" si="60">IF($E4=0,Y4+V22,IF($E4=30,X4+U22,IF($E4=60,W4+T22,IF($E4=90,V4+S22,U4+R22))))</f>
        <v>12200</v>
      </c>
      <c r="W41" s="143">
        <f t="shared" ref="W41:W56" si="61">IF($E4=0,Z4+W22,IF($E4=30,Y4+V22,IF($E4=60,X4+U22,IF($E4=90,W4+T22,V4+S22))))</f>
        <v>12200</v>
      </c>
      <c r="X41" s="143">
        <f t="shared" ref="X41:X56" si="62">IF($E4=0,AA4+X22,IF($E4=30,Z4+W22,IF($E4=60,Y4+V22,IF($E4=90,X4+U22,W4+T22))))</f>
        <v>12200</v>
      </c>
      <c r="Y41" s="143">
        <f t="shared" ref="Y41:Y56" si="63">IF($E4=0,AB4+Y22,IF($E4=30,AA4+X22,IF($E4=60,Z4+W22,IF($E4=90,Y4+V22,X4+U22))))</f>
        <v>12200</v>
      </c>
      <c r="Z41" s="143">
        <f t="shared" ref="Z41:Z56" si="64">IF($E4=0,AC4+Z22,IF($E4=30,AB4+Y22,IF($E4=60,AA4+X22,IF($E4=90,Z4+W22,Y4+V22))))</f>
        <v>12200</v>
      </c>
      <c r="AA41" s="143">
        <f t="shared" ref="AA41:AA56" si="65">IF($E4=0,AD4+AA22,IF($E4=30,AC4+Z22,IF($E4=60,AB4+Y22,IF($E4=90,AA4+X22,Z4+W22))))</f>
        <v>12200</v>
      </c>
      <c r="AB41" s="143">
        <f t="shared" ref="AB41:AB56" si="66">IF($E4=0,AE4+AB22,IF($E4=30,AD4+AA22,IF($E4=60,AC4+Z22,IF($E4=90,AB4+Y22,AA4+X22))))</f>
        <v>12200</v>
      </c>
      <c r="AC41" s="143">
        <f t="shared" ref="AC41:AC56" si="67">IF($E4=0,AF4+AC22,IF($E4=30,AE4+AB22,IF($E4=60,AD4+AA22,IF($E4=90,AC4+Z22,AB4+Y22))))</f>
        <v>12200</v>
      </c>
      <c r="AD41" s="143">
        <f t="shared" ref="AD41:AD56" si="68">IF($E4=0,AG4+AD22,IF($E4=30,AF4+AC22,IF($E4=60,AE4+AB22,IF($E4=90,AD4+AA22,AC4+Z22))))</f>
        <v>12200</v>
      </c>
      <c r="AE41" s="143">
        <f t="shared" ref="AE41:AE56" si="69">IF($E4=0,AH4+AE22,IF($E4=30,AG4+AD22,IF($E4=60,AF4+AC22,IF($E4=90,AE4+AB22,AD4+AA22))))</f>
        <v>12200</v>
      </c>
      <c r="AF41" s="143">
        <f t="shared" ref="AF41:AF56" si="70">IF($E4=0,AI4+AF22,IF($E4=30,AH4+AE22,IF($E4=60,AG4+AD22,IF($E4=90,AF4+AC22,AE4+AB22))))</f>
        <v>12200</v>
      </c>
      <c r="AG41" s="143">
        <f t="shared" ref="AG41:AG56" si="71">IF($E4=0,AJ4+AG22,IF($E4=30,AI4+AF22,IF($E4=60,AH4+AE22,IF($E4=90,AG4+AD22,AF4+AC22))))</f>
        <v>12200</v>
      </c>
      <c r="AH41" s="143">
        <f t="shared" ref="AH41:AH56" si="72">IF($E4=0,AK4+AH22,IF($E4=30,AJ4+AG22,IF($E4=60,AI4+AF22,IF($E4=90,AH4+AE22,AG4+AD22))))</f>
        <v>12200</v>
      </c>
      <c r="AI41" s="143">
        <f t="shared" ref="AI41:AI56" si="73">IF($E4=0,AL4+AI22,IF($E4=30,AK4+AH22,IF($E4=60,AJ4+AG22,IF($E4=90,AI4+AF22,AH4+AE22))))</f>
        <v>12200</v>
      </c>
      <c r="AJ41" s="143">
        <f t="shared" ref="AJ41:AJ56" si="74">IF($E4=0,AM4+AJ22,IF($E4=30,AL4+AI22,IF($E4=60,AK4+AH22,IF($E4=90,AJ4+AG22,AI4+AF22))))</f>
        <v>12200</v>
      </c>
      <c r="AK41" s="143">
        <f t="shared" ref="AK41:AK56" si="75">IF($E4=0,AN4+AK22,IF($E4=30,AM4+AJ22,IF($E4=60,AL4+AI22,IF($E4=90,AK4+AH22,AJ4+AG22))))</f>
        <v>12200</v>
      </c>
      <c r="AL41" s="143">
        <f t="shared" ref="AL41:AL56" si="76">IF($E4=0,AO4+AL22,IF($E4=30,AN4+AK22,IF($E4=60,AM4+AJ22,IF($E4=90,AL4+AI22,AK4+AH22))))</f>
        <v>12200</v>
      </c>
      <c r="AM41" s="143">
        <f t="shared" ref="AM41:AM56" si="77">IF($E4=0,AP4+AM22,IF($E4=30,AO4+AL22,IF($E4=60,AN4+AK22,IF($E4=90,AM4+AJ22,AL4+AI22))))</f>
        <v>12200</v>
      </c>
    </row>
    <row r="42" spans="2:39" x14ac:dyDescent="0.25">
      <c r="C42" s="136" t="str">
        <f t="shared" si="41"/>
        <v>costo 2</v>
      </c>
      <c r="D42" s="143">
        <f t="shared" si="42"/>
        <v>0</v>
      </c>
      <c r="E42" s="143">
        <f t="shared" si="43"/>
        <v>0</v>
      </c>
      <c r="F42" s="143">
        <f t="shared" si="44"/>
        <v>0</v>
      </c>
      <c r="G42" s="143">
        <f t="shared" si="45"/>
        <v>0</v>
      </c>
      <c r="H42" s="143">
        <f t="shared" si="46"/>
        <v>12200</v>
      </c>
      <c r="I42" s="143">
        <f t="shared" si="47"/>
        <v>12200</v>
      </c>
      <c r="J42" s="143">
        <f t="shared" si="48"/>
        <v>12200</v>
      </c>
      <c r="K42" s="143">
        <f t="shared" si="49"/>
        <v>12200</v>
      </c>
      <c r="L42" s="143">
        <f t="shared" si="50"/>
        <v>12200</v>
      </c>
      <c r="M42" s="143">
        <f t="shared" si="51"/>
        <v>12200</v>
      </c>
      <c r="N42" s="143">
        <f t="shared" si="52"/>
        <v>12200</v>
      </c>
      <c r="O42" s="143">
        <f t="shared" si="53"/>
        <v>12200</v>
      </c>
      <c r="P42" s="143">
        <f t="shared" si="54"/>
        <v>12200</v>
      </c>
      <c r="Q42" s="143">
        <f t="shared" si="55"/>
        <v>12200</v>
      </c>
      <c r="R42" s="143">
        <f t="shared" si="56"/>
        <v>12200</v>
      </c>
      <c r="S42" s="143">
        <f t="shared" si="57"/>
        <v>12200</v>
      </c>
      <c r="T42" s="143">
        <f t="shared" si="58"/>
        <v>12200</v>
      </c>
      <c r="U42" s="143">
        <f t="shared" si="59"/>
        <v>12200</v>
      </c>
      <c r="V42" s="143">
        <f t="shared" si="60"/>
        <v>12200</v>
      </c>
      <c r="W42" s="143">
        <f t="shared" si="61"/>
        <v>12200</v>
      </c>
      <c r="X42" s="143">
        <f t="shared" si="62"/>
        <v>12200</v>
      </c>
      <c r="Y42" s="143">
        <f t="shared" si="63"/>
        <v>12200</v>
      </c>
      <c r="Z42" s="143">
        <f t="shared" si="64"/>
        <v>12200</v>
      </c>
      <c r="AA42" s="143">
        <f t="shared" si="65"/>
        <v>12200</v>
      </c>
      <c r="AB42" s="143">
        <f t="shared" si="66"/>
        <v>12200</v>
      </c>
      <c r="AC42" s="143">
        <f t="shared" si="67"/>
        <v>12200</v>
      </c>
      <c r="AD42" s="143">
        <f t="shared" si="68"/>
        <v>12200</v>
      </c>
      <c r="AE42" s="143">
        <f t="shared" si="69"/>
        <v>12200</v>
      </c>
      <c r="AF42" s="143">
        <f t="shared" si="70"/>
        <v>12200</v>
      </c>
      <c r="AG42" s="143">
        <f t="shared" si="71"/>
        <v>12200</v>
      </c>
      <c r="AH42" s="143">
        <f t="shared" si="72"/>
        <v>12200</v>
      </c>
      <c r="AI42" s="143">
        <f t="shared" si="73"/>
        <v>12200</v>
      </c>
      <c r="AJ42" s="143">
        <f t="shared" si="74"/>
        <v>12200</v>
      </c>
      <c r="AK42" s="143">
        <f t="shared" si="75"/>
        <v>12200</v>
      </c>
      <c r="AL42" s="143">
        <f t="shared" si="76"/>
        <v>12200</v>
      </c>
      <c r="AM42" s="143">
        <f t="shared" si="77"/>
        <v>12200</v>
      </c>
    </row>
    <row r="43" spans="2:39" x14ac:dyDescent="0.25">
      <c r="C43" s="136" t="str">
        <f t="shared" si="41"/>
        <v xml:space="preserve">Costo  3 </v>
      </c>
      <c r="D43" s="143">
        <f t="shared" si="42"/>
        <v>0</v>
      </c>
      <c r="E43" s="143">
        <f t="shared" si="43"/>
        <v>0</v>
      </c>
      <c r="F43" s="143">
        <f t="shared" si="44"/>
        <v>0</v>
      </c>
      <c r="G43" s="143">
        <f t="shared" si="45"/>
        <v>0</v>
      </c>
      <c r="H43" s="143">
        <f t="shared" si="46"/>
        <v>12200</v>
      </c>
      <c r="I43" s="143">
        <f t="shared" si="47"/>
        <v>12200</v>
      </c>
      <c r="J43" s="143">
        <f t="shared" si="48"/>
        <v>12200</v>
      </c>
      <c r="K43" s="143">
        <f t="shared" si="49"/>
        <v>12200</v>
      </c>
      <c r="L43" s="143">
        <f t="shared" si="50"/>
        <v>12200</v>
      </c>
      <c r="M43" s="143">
        <f t="shared" si="51"/>
        <v>12200</v>
      </c>
      <c r="N43" s="143">
        <f t="shared" si="52"/>
        <v>12200</v>
      </c>
      <c r="O43" s="143">
        <f t="shared" si="53"/>
        <v>12200</v>
      </c>
      <c r="P43" s="143">
        <f t="shared" si="54"/>
        <v>12200</v>
      </c>
      <c r="Q43" s="143">
        <f t="shared" si="55"/>
        <v>12200</v>
      </c>
      <c r="R43" s="143">
        <f t="shared" si="56"/>
        <v>12200</v>
      </c>
      <c r="S43" s="143">
        <f t="shared" si="57"/>
        <v>12200</v>
      </c>
      <c r="T43" s="143">
        <f t="shared" si="58"/>
        <v>12200</v>
      </c>
      <c r="U43" s="143">
        <f t="shared" si="59"/>
        <v>12200</v>
      </c>
      <c r="V43" s="143">
        <f t="shared" si="60"/>
        <v>12200</v>
      </c>
      <c r="W43" s="143">
        <f t="shared" si="61"/>
        <v>12200</v>
      </c>
      <c r="X43" s="143">
        <f t="shared" si="62"/>
        <v>12200</v>
      </c>
      <c r="Y43" s="143">
        <f t="shared" si="63"/>
        <v>12200</v>
      </c>
      <c r="Z43" s="143">
        <f t="shared" si="64"/>
        <v>12200</v>
      </c>
      <c r="AA43" s="143">
        <f t="shared" si="65"/>
        <v>12200</v>
      </c>
      <c r="AB43" s="143">
        <f t="shared" si="66"/>
        <v>12200</v>
      </c>
      <c r="AC43" s="143">
        <f t="shared" si="67"/>
        <v>12200</v>
      </c>
      <c r="AD43" s="143">
        <f t="shared" si="68"/>
        <v>12200</v>
      </c>
      <c r="AE43" s="143">
        <f t="shared" si="69"/>
        <v>12200</v>
      </c>
      <c r="AF43" s="143">
        <f t="shared" si="70"/>
        <v>12200</v>
      </c>
      <c r="AG43" s="143">
        <f t="shared" si="71"/>
        <v>12200</v>
      </c>
      <c r="AH43" s="143">
        <f t="shared" si="72"/>
        <v>12200</v>
      </c>
      <c r="AI43" s="143">
        <f t="shared" si="73"/>
        <v>12200</v>
      </c>
      <c r="AJ43" s="143">
        <f t="shared" si="74"/>
        <v>12200</v>
      </c>
      <c r="AK43" s="143">
        <f t="shared" si="75"/>
        <v>12200</v>
      </c>
      <c r="AL43" s="143">
        <f t="shared" si="76"/>
        <v>12200</v>
      </c>
      <c r="AM43" s="143">
        <f t="shared" si="77"/>
        <v>12200</v>
      </c>
    </row>
    <row r="44" spans="2:39" x14ac:dyDescent="0.25">
      <c r="C44" s="136" t="str">
        <f t="shared" si="41"/>
        <v>Affitto</v>
      </c>
      <c r="D44" s="143">
        <f t="shared" si="42"/>
        <v>0</v>
      </c>
      <c r="E44" s="143">
        <f t="shared" si="43"/>
        <v>0</v>
      </c>
      <c r="F44" s="143">
        <f t="shared" si="44"/>
        <v>0</v>
      </c>
      <c r="G44" s="143">
        <f t="shared" si="45"/>
        <v>0</v>
      </c>
      <c r="H44" s="143">
        <f t="shared" si="46"/>
        <v>3660</v>
      </c>
      <c r="I44" s="143">
        <f t="shared" si="47"/>
        <v>33550</v>
      </c>
      <c r="J44" s="143">
        <f t="shared" si="48"/>
        <v>33550</v>
      </c>
      <c r="K44" s="143">
        <f t="shared" si="49"/>
        <v>33550</v>
      </c>
      <c r="L44" s="143">
        <f t="shared" si="50"/>
        <v>33550</v>
      </c>
      <c r="M44" s="143">
        <f t="shared" si="51"/>
        <v>33550</v>
      </c>
      <c r="N44" s="143">
        <f t="shared" si="52"/>
        <v>33550</v>
      </c>
      <c r="O44" s="143">
        <f t="shared" si="53"/>
        <v>33550</v>
      </c>
      <c r="P44" s="143">
        <f t="shared" si="54"/>
        <v>33550</v>
      </c>
      <c r="Q44" s="143">
        <f t="shared" si="55"/>
        <v>33550</v>
      </c>
      <c r="R44" s="143">
        <f t="shared" si="56"/>
        <v>33550</v>
      </c>
      <c r="S44" s="143">
        <f t="shared" si="57"/>
        <v>33550</v>
      </c>
      <c r="T44" s="143">
        <f t="shared" si="58"/>
        <v>33550</v>
      </c>
      <c r="U44" s="143">
        <f t="shared" si="59"/>
        <v>33550</v>
      </c>
      <c r="V44" s="143">
        <f t="shared" si="60"/>
        <v>33550</v>
      </c>
      <c r="W44" s="143">
        <f t="shared" si="61"/>
        <v>33550</v>
      </c>
      <c r="X44" s="143">
        <f t="shared" si="62"/>
        <v>33550</v>
      </c>
      <c r="Y44" s="143">
        <f t="shared" si="63"/>
        <v>33550</v>
      </c>
      <c r="Z44" s="143">
        <f t="shared" si="64"/>
        <v>33550</v>
      </c>
      <c r="AA44" s="143">
        <f t="shared" si="65"/>
        <v>33550</v>
      </c>
      <c r="AB44" s="143">
        <f t="shared" si="66"/>
        <v>33550</v>
      </c>
      <c r="AC44" s="143">
        <f t="shared" si="67"/>
        <v>33550</v>
      </c>
      <c r="AD44" s="143">
        <f t="shared" si="68"/>
        <v>33550</v>
      </c>
      <c r="AE44" s="143">
        <f t="shared" si="69"/>
        <v>33550</v>
      </c>
      <c r="AF44" s="143">
        <f t="shared" si="70"/>
        <v>33550</v>
      </c>
      <c r="AG44" s="143">
        <f t="shared" si="71"/>
        <v>33550</v>
      </c>
      <c r="AH44" s="143">
        <f t="shared" si="72"/>
        <v>33550</v>
      </c>
      <c r="AI44" s="143">
        <f t="shared" si="73"/>
        <v>33550</v>
      </c>
      <c r="AJ44" s="143">
        <f t="shared" si="74"/>
        <v>33550</v>
      </c>
      <c r="AK44" s="143">
        <f t="shared" si="75"/>
        <v>33550</v>
      </c>
      <c r="AL44" s="143">
        <f t="shared" si="76"/>
        <v>33550</v>
      </c>
      <c r="AM44" s="143">
        <f t="shared" si="77"/>
        <v>33550</v>
      </c>
    </row>
    <row r="45" spans="2:39" x14ac:dyDescent="0.25">
      <c r="C45" s="136" t="str">
        <f t="shared" si="41"/>
        <v>consulente lavoro + commercialista</v>
      </c>
      <c r="D45" s="143">
        <f t="shared" si="42"/>
        <v>0</v>
      </c>
      <c r="E45" s="143">
        <f t="shared" si="43"/>
        <v>0</v>
      </c>
      <c r="F45" s="143">
        <f t="shared" si="44"/>
        <v>0</v>
      </c>
      <c r="G45" s="143">
        <f t="shared" si="45"/>
        <v>0</v>
      </c>
      <c r="H45" s="143">
        <f t="shared" si="46"/>
        <v>5490</v>
      </c>
      <c r="I45" s="143">
        <f t="shared" si="47"/>
        <v>3721</v>
      </c>
      <c r="J45" s="143">
        <f t="shared" si="48"/>
        <v>3721</v>
      </c>
      <c r="K45" s="143">
        <f t="shared" si="49"/>
        <v>3721</v>
      </c>
      <c r="L45" s="143">
        <f t="shared" si="50"/>
        <v>3721</v>
      </c>
      <c r="M45" s="143">
        <f t="shared" si="51"/>
        <v>3721</v>
      </c>
      <c r="N45" s="143">
        <f t="shared" si="52"/>
        <v>3721</v>
      </c>
      <c r="O45" s="143">
        <f t="shared" si="53"/>
        <v>3721</v>
      </c>
      <c r="P45" s="143">
        <f t="shared" si="54"/>
        <v>3721</v>
      </c>
      <c r="Q45" s="143">
        <f t="shared" si="55"/>
        <v>3721</v>
      </c>
      <c r="R45" s="143">
        <f t="shared" si="56"/>
        <v>3721</v>
      </c>
      <c r="S45" s="143">
        <f t="shared" si="57"/>
        <v>3721</v>
      </c>
      <c r="T45" s="143">
        <f t="shared" si="58"/>
        <v>3721</v>
      </c>
      <c r="U45" s="143">
        <f t="shared" si="59"/>
        <v>3721</v>
      </c>
      <c r="V45" s="143">
        <f t="shared" si="60"/>
        <v>3721</v>
      </c>
      <c r="W45" s="143">
        <f t="shared" si="61"/>
        <v>3721</v>
      </c>
      <c r="X45" s="143">
        <f t="shared" si="62"/>
        <v>3721</v>
      </c>
      <c r="Y45" s="143">
        <f t="shared" si="63"/>
        <v>3721</v>
      </c>
      <c r="Z45" s="143">
        <f t="shared" si="64"/>
        <v>3721</v>
      </c>
      <c r="AA45" s="143">
        <f t="shared" si="65"/>
        <v>3721</v>
      </c>
      <c r="AB45" s="143">
        <f t="shared" si="66"/>
        <v>3721</v>
      </c>
      <c r="AC45" s="143">
        <f t="shared" si="67"/>
        <v>3721</v>
      </c>
      <c r="AD45" s="143">
        <f t="shared" si="68"/>
        <v>3721</v>
      </c>
      <c r="AE45" s="143">
        <f t="shared" si="69"/>
        <v>3721</v>
      </c>
      <c r="AF45" s="143">
        <f t="shared" si="70"/>
        <v>3721</v>
      </c>
      <c r="AG45" s="143">
        <f t="shared" si="71"/>
        <v>3721</v>
      </c>
      <c r="AH45" s="143">
        <f t="shared" si="72"/>
        <v>3721</v>
      </c>
      <c r="AI45" s="143">
        <f t="shared" si="73"/>
        <v>3721</v>
      </c>
      <c r="AJ45" s="143">
        <f t="shared" si="74"/>
        <v>3721</v>
      </c>
      <c r="AK45" s="143">
        <f t="shared" si="75"/>
        <v>3721</v>
      </c>
      <c r="AL45" s="143">
        <f t="shared" si="76"/>
        <v>3721</v>
      </c>
      <c r="AM45" s="143">
        <f t="shared" si="77"/>
        <v>3721</v>
      </c>
    </row>
    <row r="46" spans="2:39" x14ac:dyDescent="0.25">
      <c r="C46" s="136" t="str">
        <f t="shared" si="41"/>
        <v>Energia elettrica</v>
      </c>
      <c r="D46" s="143">
        <f t="shared" si="42"/>
        <v>0</v>
      </c>
      <c r="E46" s="143">
        <f t="shared" si="43"/>
        <v>0</v>
      </c>
      <c r="F46" s="143">
        <f t="shared" si="44"/>
        <v>0</v>
      </c>
      <c r="G46" s="143">
        <f t="shared" si="45"/>
        <v>0</v>
      </c>
      <c r="H46" s="143">
        <f t="shared" si="46"/>
        <v>366</v>
      </c>
      <c r="I46" s="143">
        <f t="shared" si="47"/>
        <v>6466</v>
      </c>
      <c r="J46" s="143">
        <f t="shared" si="48"/>
        <v>6466</v>
      </c>
      <c r="K46" s="143">
        <f t="shared" si="49"/>
        <v>6466</v>
      </c>
      <c r="L46" s="143">
        <f t="shared" si="50"/>
        <v>6466</v>
      </c>
      <c r="M46" s="143">
        <f t="shared" si="51"/>
        <v>6466</v>
      </c>
      <c r="N46" s="143">
        <f t="shared" si="52"/>
        <v>6466</v>
      </c>
      <c r="O46" s="143">
        <f t="shared" si="53"/>
        <v>6466</v>
      </c>
      <c r="P46" s="143">
        <f t="shared" si="54"/>
        <v>6466</v>
      </c>
      <c r="Q46" s="143">
        <f t="shared" si="55"/>
        <v>6466</v>
      </c>
      <c r="R46" s="143">
        <f t="shared" si="56"/>
        <v>6466</v>
      </c>
      <c r="S46" s="143">
        <f t="shared" si="57"/>
        <v>6466</v>
      </c>
      <c r="T46" s="143">
        <f t="shared" si="58"/>
        <v>6466</v>
      </c>
      <c r="U46" s="143">
        <f t="shared" si="59"/>
        <v>6466</v>
      </c>
      <c r="V46" s="143">
        <f t="shared" si="60"/>
        <v>6466</v>
      </c>
      <c r="W46" s="143">
        <f t="shared" si="61"/>
        <v>6466</v>
      </c>
      <c r="X46" s="143">
        <f t="shared" si="62"/>
        <v>6466</v>
      </c>
      <c r="Y46" s="143">
        <f t="shared" si="63"/>
        <v>6466</v>
      </c>
      <c r="Z46" s="143">
        <f t="shared" si="64"/>
        <v>6466</v>
      </c>
      <c r="AA46" s="143">
        <f t="shared" si="65"/>
        <v>6466</v>
      </c>
      <c r="AB46" s="143">
        <f t="shared" si="66"/>
        <v>6466</v>
      </c>
      <c r="AC46" s="143">
        <f t="shared" si="67"/>
        <v>6466</v>
      </c>
      <c r="AD46" s="143">
        <f t="shared" si="68"/>
        <v>6466</v>
      </c>
      <c r="AE46" s="143">
        <f t="shared" si="69"/>
        <v>6466</v>
      </c>
      <c r="AF46" s="143">
        <f t="shared" si="70"/>
        <v>6466</v>
      </c>
      <c r="AG46" s="143">
        <f t="shared" si="71"/>
        <v>6466</v>
      </c>
      <c r="AH46" s="143">
        <f t="shared" si="72"/>
        <v>6466</v>
      </c>
      <c r="AI46" s="143">
        <f t="shared" si="73"/>
        <v>6466</v>
      </c>
      <c r="AJ46" s="143">
        <f t="shared" si="74"/>
        <v>6466</v>
      </c>
      <c r="AK46" s="143">
        <f t="shared" si="75"/>
        <v>6466</v>
      </c>
      <c r="AL46" s="143">
        <f t="shared" si="76"/>
        <v>6466</v>
      </c>
      <c r="AM46" s="143">
        <f t="shared" si="77"/>
        <v>6466</v>
      </c>
    </row>
    <row r="47" spans="2:39" x14ac:dyDescent="0.25">
      <c r="C47" s="136" t="str">
        <f t="shared" si="41"/>
        <v>Manutenzione</v>
      </c>
      <c r="D47" s="143">
        <f t="shared" si="42"/>
        <v>0</v>
      </c>
      <c r="E47" s="143">
        <f t="shared" si="43"/>
        <v>0</v>
      </c>
      <c r="F47" s="143">
        <f t="shared" si="44"/>
        <v>0</v>
      </c>
      <c r="G47" s="143">
        <f t="shared" si="45"/>
        <v>0</v>
      </c>
      <c r="H47" s="143">
        <f t="shared" si="46"/>
        <v>2440</v>
      </c>
      <c r="I47" s="143">
        <f t="shared" si="47"/>
        <v>6100</v>
      </c>
      <c r="J47" s="143">
        <f t="shared" si="48"/>
        <v>6100</v>
      </c>
      <c r="K47" s="143">
        <f t="shared" si="49"/>
        <v>6100</v>
      </c>
      <c r="L47" s="143">
        <f t="shared" si="50"/>
        <v>6100</v>
      </c>
      <c r="M47" s="143">
        <f t="shared" si="51"/>
        <v>6100</v>
      </c>
      <c r="N47" s="143">
        <f t="shared" si="52"/>
        <v>6100</v>
      </c>
      <c r="O47" s="143">
        <f t="shared" si="53"/>
        <v>6100</v>
      </c>
      <c r="P47" s="143">
        <f t="shared" si="54"/>
        <v>6100</v>
      </c>
      <c r="Q47" s="143">
        <f t="shared" si="55"/>
        <v>6100</v>
      </c>
      <c r="R47" s="143">
        <f t="shared" si="56"/>
        <v>6100</v>
      </c>
      <c r="S47" s="143">
        <f t="shared" si="57"/>
        <v>6100</v>
      </c>
      <c r="T47" s="143">
        <f t="shared" si="58"/>
        <v>6100</v>
      </c>
      <c r="U47" s="143">
        <f t="shared" si="59"/>
        <v>6100</v>
      </c>
      <c r="V47" s="143">
        <f t="shared" si="60"/>
        <v>6100</v>
      </c>
      <c r="W47" s="143">
        <f t="shared" si="61"/>
        <v>6100</v>
      </c>
      <c r="X47" s="143">
        <f t="shared" si="62"/>
        <v>6100</v>
      </c>
      <c r="Y47" s="143">
        <f t="shared" si="63"/>
        <v>6100</v>
      </c>
      <c r="Z47" s="143">
        <f t="shared" si="64"/>
        <v>6100</v>
      </c>
      <c r="AA47" s="143">
        <f t="shared" si="65"/>
        <v>6100</v>
      </c>
      <c r="AB47" s="143">
        <f t="shared" si="66"/>
        <v>6100</v>
      </c>
      <c r="AC47" s="143">
        <f t="shared" si="67"/>
        <v>6100</v>
      </c>
      <c r="AD47" s="143">
        <f t="shared" si="68"/>
        <v>6100</v>
      </c>
      <c r="AE47" s="143">
        <f t="shared" si="69"/>
        <v>6100</v>
      </c>
      <c r="AF47" s="143">
        <f t="shared" si="70"/>
        <v>6100</v>
      </c>
      <c r="AG47" s="143">
        <f t="shared" si="71"/>
        <v>6100</v>
      </c>
      <c r="AH47" s="143">
        <f t="shared" si="72"/>
        <v>6100</v>
      </c>
      <c r="AI47" s="143">
        <f t="shared" si="73"/>
        <v>6100</v>
      </c>
      <c r="AJ47" s="143">
        <f t="shared" si="74"/>
        <v>6100</v>
      </c>
      <c r="AK47" s="143">
        <f t="shared" si="75"/>
        <v>6100</v>
      </c>
      <c r="AL47" s="143">
        <f t="shared" si="76"/>
        <v>6100</v>
      </c>
      <c r="AM47" s="143">
        <f t="shared" si="77"/>
        <v>6100</v>
      </c>
    </row>
    <row r="48" spans="2:39" x14ac:dyDescent="0.25">
      <c r="C48" s="136" t="str">
        <f t="shared" si="41"/>
        <v>Assicurazione</v>
      </c>
      <c r="D48" s="143">
        <f t="shared" si="42"/>
        <v>0</v>
      </c>
      <c r="E48" s="143">
        <f t="shared" si="43"/>
        <v>0</v>
      </c>
      <c r="F48" s="143">
        <f t="shared" si="44"/>
        <v>0</v>
      </c>
      <c r="G48" s="143">
        <f t="shared" si="45"/>
        <v>0</v>
      </c>
      <c r="H48" s="143">
        <f t="shared" si="46"/>
        <v>2440</v>
      </c>
      <c r="I48" s="143">
        <f t="shared" si="47"/>
        <v>3965</v>
      </c>
      <c r="J48" s="143">
        <f t="shared" si="48"/>
        <v>3965</v>
      </c>
      <c r="K48" s="143">
        <f t="shared" si="49"/>
        <v>3965</v>
      </c>
      <c r="L48" s="143">
        <f t="shared" si="50"/>
        <v>3965</v>
      </c>
      <c r="M48" s="143">
        <f t="shared" si="51"/>
        <v>3965</v>
      </c>
      <c r="N48" s="143">
        <f t="shared" si="52"/>
        <v>3965</v>
      </c>
      <c r="O48" s="143">
        <f t="shared" si="53"/>
        <v>3965</v>
      </c>
      <c r="P48" s="143">
        <f t="shared" si="54"/>
        <v>3965</v>
      </c>
      <c r="Q48" s="143">
        <f t="shared" si="55"/>
        <v>3965</v>
      </c>
      <c r="R48" s="143">
        <f t="shared" si="56"/>
        <v>3965</v>
      </c>
      <c r="S48" s="143">
        <f t="shared" si="57"/>
        <v>3965</v>
      </c>
      <c r="T48" s="143">
        <f t="shared" si="58"/>
        <v>3965</v>
      </c>
      <c r="U48" s="143">
        <f t="shared" si="59"/>
        <v>3965</v>
      </c>
      <c r="V48" s="143">
        <f t="shared" si="60"/>
        <v>3965</v>
      </c>
      <c r="W48" s="143">
        <f t="shared" si="61"/>
        <v>3965</v>
      </c>
      <c r="X48" s="143">
        <f t="shared" si="62"/>
        <v>3965</v>
      </c>
      <c r="Y48" s="143">
        <f t="shared" si="63"/>
        <v>3965</v>
      </c>
      <c r="Z48" s="143">
        <f t="shared" si="64"/>
        <v>3965</v>
      </c>
      <c r="AA48" s="143">
        <f t="shared" si="65"/>
        <v>3965</v>
      </c>
      <c r="AB48" s="143">
        <f t="shared" si="66"/>
        <v>3965</v>
      </c>
      <c r="AC48" s="143">
        <f t="shared" si="67"/>
        <v>3965</v>
      </c>
      <c r="AD48" s="143">
        <f t="shared" si="68"/>
        <v>3965</v>
      </c>
      <c r="AE48" s="143">
        <f t="shared" si="69"/>
        <v>3965</v>
      </c>
      <c r="AF48" s="143">
        <f t="shared" si="70"/>
        <v>3965</v>
      </c>
      <c r="AG48" s="143">
        <f t="shared" si="71"/>
        <v>3965</v>
      </c>
      <c r="AH48" s="143">
        <f t="shared" si="72"/>
        <v>3965</v>
      </c>
      <c r="AI48" s="143">
        <f t="shared" si="73"/>
        <v>3965</v>
      </c>
      <c r="AJ48" s="143">
        <f t="shared" si="74"/>
        <v>3965</v>
      </c>
      <c r="AK48" s="143">
        <f t="shared" si="75"/>
        <v>3965</v>
      </c>
      <c r="AL48" s="143">
        <f t="shared" si="76"/>
        <v>3965</v>
      </c>
      <c r="AM48" s="143">
        <f t="shared" si="77"/>
        <v>3965</v>
      </c>
    </row>
    <row r="49" spans="2:39" x14ac:dyDescent="0.25">
      <c r="C49" s="136" t="str">
        <f t="shared" si="41"/>
        <v>Cancelleria</v>
      </c>
      <c r="D49" s="143">
        <f t="shared" si="42"/>
        <v>0</v>
      </c>
      <c r="E49" s="143">
        <f t="shared" si="43"/>
        <v>0</v>
      </c>
      <c r="F49" s="143">
        <f t="shared" si="44"/>
        <v>0</v>
      </c>
      <c r="G49" s="143">
        <f t="shared" si="45"/>
        <v>0</v>
      </c>
      <c r="H49" s="143">
        <f t="shared" si="46"/>
        <v>305</v>
      </c>
      <c r="I49" s="143">
        <f t="shared" si="47"/>
        <v>305</v>
      </c>
      <c r="J49" s="143">
        <f t="shared" si="48"/>
        <v>305</v>
      </c>
      <c r="K49" s="143">
        <f t="shared" si="49"/>
        <v>305</v>
      </c>
      <c r="L49" s="143">
        <f t="shared" si="50"/>
        <v>305</v>
      </c>
      <c r="M49" s="143">
        <f t="shared" si="51"/>
        <v>305</v>
      </c>
      <c r="N49" s="143">
        <f t="shared" si="52"/>
        <v>305</v>
      </c>
      <c r="O49" s="143">
        <f t="shared" si="53"/>
        <v>305</v>
      </c>
      <c r="P49" s="143">
        <f t="shared" si="54"/>
        <v>305</v>
      </c>
      <c r="Q49" s="143">
        <f t="shared" si="55"/>
        <v>305</v>
      </c>
      <c r="R49" s="143">
        <f t="shared" si="56"/>
        <v>305</v>
      </c>
      <c r="S49" s="143">
        <f t="shared" si="57"/>
        <v>305</v>
      </c>
      <c r="T49" s="143">
        <f t="shared" si="58"/>
        <v>305</v>
      </c>
      <c r="U49" s="143">
        <f t="shared" si="59"/>
        <v>305</v>
      </c>
      <c r="V49" s="143">
        <f t="shared" si="60"/>
        <v>305</v>
      </c>
      <c r="W49" s="143">
        <f t="shared" si="61"/>
        <v>305</v>
      </c>
      <c r="X49" s="143">
        <f t="shared" si="62"/>
        <v>305</v>
      </c>
      <c r="Y49" s="143">
        <f t="shared" si="63"/>
        <v>305</v>
      </c>
      <c r="Z49" s="143">
        <f t="shared" si="64"/>
        <v>305</v>
      </c>
      <c r="AA49" s="143">
        <f t="shared" si="65"/>
        <v>305</v>
      </c>
      <c r="AB49" s="143">
        <f t="shared" si="66"/>
        <v>305</v>
      </c>
      <c r="AC49" s="143">
        <f t="shared" si="67"/>
        <v>305</v>
      </c>
      <c r="AD49" s="143">
        <f t="shared" si="68"/>
        <v>305</v>
      </c>
      <c r="AE49" s="143">
        <f t="shared" si="69"/>
        <v>305</v>
      </c>
      <c r="AF49" s="143">
        <f t="shared" si="70"/>
        <v>305</v>
      </c>
      <c r="AG49" s="143">
        <f t="shared" si="71"/>
        <v>305</v>
      </c>
      <c r="AH49" s="143">
        <f t="shared" si="72"/>
        <v>305</v>
      </c>
      <c r="AI49" s="143">
        <f t="shared" si="73"/>
        <v>305</v>
      </c>
      <c r="AJ49" s="143">
        <f t="shared" si="74"/>
        <v>305</v>
      </c>
      <c r="AK49" s="143">
        <f t="shared" si="75"/>
        <v>305</v>
      </c>
      <c r="AL49" s="143">
        <f t="shared" si="76"/>
        <v>305</v>
      </c>
      <c r="AM49" s="143">
        <f t="shared" si="77"/>
        <v>305</v>
      </c>
    </row>
    <row r="50" spans="2:39" x14ac:dyDescent="0.25">
      <c r="C50" s="136" t="str">
        <f t="shared" si="41"/>
        <v>Spese varie</v>
      </c>
      <c r="D50" s="143">
        <f t="shared" si="42"/>
        <v>0</v>
      </c>
      <c r="E50" s="143">
        <f t="shared" si="43"/>
        <v>0</v>
      </c>
      <c r="F50" s="143">
        <f t="shared" si="44"/>
        <v>0</v>
      </c>
      <c r="G50" s="143">
        <f t="shared" si="45"/>
        <v>0</v>
      </c>
      <c r="H50" s="143">
        <f t="shared" si="46"/>
        <v>31720</v>
      </c>
      <c r="I50" s="143">
        <f t="shared" si="47"/>
        <v>31720</v>
      </c>
      <c r="J50" s="143">
        <f t="shared" si="48"/>
        <v>31720</v>
      </c>
      <c r="K50" s="143">
        <f t="shared" si="49"/>
        <v>31720</v>
      </c>
      <c r="L50" s="143">
        <f t="shared" si="50"/>
        <v>31720</v>
      </c>
      <c r="M50" s="143">
        <f t="shared" si="51"/>
        <v>31720</v>
      </c>
      <c r="N50" s="143">
        <f t="shared" si="52"/>
        <v>31720</v>
      </c>
      <c r="O50" s="143">
        <f t="shared" si="53"/>
        <v>31720</v>
      </c>
      <c r="P50" s="143">
        <f t="shared" si="54"/>
        <v>31720</v>
      </c>
      <c r="Q50" s="143">
        <f t="shared" si="55"/>
        <v>31720</v>
      </c>
      <c r="R50" s="143">
        <f t="shared" si="56"/>
        <v>31720</v>
      </c>
      <c r="S50" s="143">
        <f t="shared" si="57"/>
        <v>31720</v>
      </c>
      <c r="T50" s="143">
        <f t="shared" si="58"/>
        <v>31720</v>
      </c>
      <c r="U50" s="143">
        <f t="shared" si="59"/>
        <v>31720</v>
      </c>
      <c r="V50" s="143">
        <f t="shared" si="60"/>
        <v>31720</v>
      </c>
      <c r="W50" s="143">
        <f t="shared" si="61"/>
        <v>31720</v>
      </c>
      <c r="X50" s="143">
        <f t="shared" si="62"/>
        <v>31720</v>
      </c>
      <c r="Y50" s="143">
        <f t="shared" si="63"/>
        <v>31720</v>
      </c>
      <c r="Z50" s="143">
        <f t="shared" si="64"/>
        <v>31720</v>
      </c>
      <c r="AA50" s="143">
        <f t="shared" si="65"/>
        <v>31720</v>
      </c>
      <c r="AB50" s="143">
        <f t="shared" si="66"/>
        <v>31720</v>
      </c>
      <c r="AC50" s="143">
        <f t="shared" si="67"/>
        <v>31720</v>
      </c>
      <c r="AD50" s="143">
        <f t="shared" si="68"/>
        <v>31720</v>
      </c>
      <c r="AE50" s="143">
        <f t="shared" si="69"/>
        <v>31720</v>
      </c>
      <c r="AF50" s="143">
        <f t="shared" si="70"/>
        <v>31720</v>
      </c>
      <c r="AG50" s="143">
        <f t="shared" si="71"/>
        <v>31720</v>
      </c>
      <c r="AH50" s="143">
        <f t="shared" si="72"/>
        <v>31720</v>
      </c>
      <c r="AI50" s="143">
        <f t="shared" si="73"/>
        <v>31720</v>
      </c>
      <c r="AJ50" s="143">
        <f t="shared" si="74"/>
        <v>31720</v>
      </c>
      <c r="AK50" s="143">
        <f t="shared" si="75"/>
        <v>31720</v>
      </c>
      <c r="AL50" s="143">
        <f t="shared" si="76"/>
        <v>31720</v>
      </c>
      <c r="AM50" s="143">
        <f t="shared" si="77"/>
        <v>31720</v>
      </c>
    </row>
    <row r="51" spans="2:39" x14ac:dyDescent="0.25">
      <c r="C51" s="136" t="str">
        <f t="shared" si="41"/>
        <v>Costi diversi</v>
      </c>
      <c r="D51" s="143">
        <f t="shared" si="42"/>
        <v>0</v>
      </c>
      <c r="E51" s="143">
        <f t="shared" si="43"/>
        <v>0</v>
      </c>
      <c r="F51" s="143">
        <f t="shared" si="44"/>
        <v>0</v>
      </c>
      <c r="G51" s="143">
        <f t="shared" si="45"/>
        <v>0</v>
      </c>
      <c r="H51" s="143">
        <f t="shared" si="46"/>
        <v>12200</v>
      </c>
      <c r="I51" s="143">
        <f t="shared" si="47"/>
        <v>12200</v>
      </c>
      <c r="J51" s="143">
        <f t="shared" si="48"/>
        <v>12200</v>
      </c>
      <c r="K51" s="143">
        <f t="shared" si="49"/>
        <v>12200</v>
      </c>
      <c r="L51" s="143">
        <f t="shared" si="50"/>
        <v>12200</v>
      </c>
      <c r="M51" s="143">
        <f t="shared" si="51"/>
        <v>12200</v>
      </c>
      <c r="N51" s="143">
        <f t="shared" si="52"/>
        <v>12200</v>
      </c>
      <c r="O51" s="143">
        <f t="shared" si="53"/>
        <v>12200</v>
      </c>
      <c r="P51" s="143">
        <f t="shared" si="54"/>
        <v>12200</v>
      </c>
      <c r="Q51" s="143">
        <f t="shared" si="55"/>
        <v>12200</v>
      </c>
      <c r="R51" s="143">
        <f t="shared" si="56"/>
        <v>12200</v>
      </c>
      <c r="S51" s="143">
        <f t="shared" si="57"/>
        <v>12200</v>
      </c>
      <c r="T51" s="143">
        <f t="shared" si="58"/>
        <v>12200</v>
      </c>
      <c r="U51" s="143">
        <f t="shared" si="59"/>
        <v>12200</v>
      </c>
      <c r="V51" s="143">
        <f t="shared" si="60"/>
        <v>12200</v>
      </c>
      <c r="W51" s="143">
        <f t="shared" si="61"/>
        <v>12200</v>
      </c>
      <c r="X51" s="143">
        <f t="shared" si="62"/>
        <v>12200</v>
      </c>
      <c r="Y51" s="143">
        <f t="shared" si="63"/>
        <v>12200</v>
      </c>
      <c r="Z51" s="143">
        <f t="shared" si="64"/>
        <v>12200</v>
      </c>
      <c r="AA51" s="143">
        <f t="shared" si="65"/>
        <v>12200</v>
      </c>
      <c r="AB51" s="143">
        <f t="shared" si="66"/>
        <v>12200</v>
      </c>
      <c r="AC51" s="143">
        <f t="shared" si="67"/>
        <v>12200</v>
      </c>
      <c r="AD51" s="143">
        <f t="shared" si="68"/>
        <v>12200</v>
      </c>
      <c r="AE51" s="143">
        <f t="shared" si="69"/>
        <v>12200</v>
      </c>
      <c r="AF51" s="143">
        <f t="shared" si="70"/>
        <v>12200</v>
      </c>
      <c r="AG51" s="143">
        <f t="shared" si="71"/>
        <v>12200</v>
      </c>
      <c r="AH51" s="143">
        <f t="shared" si="72"/>
        <v>12200</v>
      </c>
      <c r="AI51" s="143">
        <f t="shared" si="73"/>
        <v>12200</v>
      </c>
      <c r="AJ51" s="143">
        <f t="shared" si="74"/>
        <v>12200</v>
      </c>
      <c r="AK51" s="143">
        <f t="shared" si="75"/>
        <v>12200</v>
      </c>
      <c r="AL51" s="143">
        <f t="shared" si="76"/>
        <v>12200</v>
      </c>
      <c r="AM51" s="143">
        <f t="shared" si="77"/>
        <v>12200</v>
      </c>
    </row>
    <row r="52" spans="2:39" x14ac:dyDescent="0.25">
      <c r="C52" s="136" t="str">
        <f t="shared" si="41"/>
        <v>acqua</v>
      </c>
      <c r="D52" s="143">
        <f t="shared" si="42"/>
        <v>0</v>
      </c>
      <c r="E52" s="143">
        <f t="shared" si="43"/>
        <v>0</v>
      </c>
      <c r="F52" s="143">
        <f t="shared" si="44"/>
        <v>0</v>
      </c>
      <c r="G52" s="143">
        <f t="shared" si="45"/>
        <v>0</v>
      </c>
      <c r="H52" s="143">
        <f t="shared" si="46"/>
        <v>122</v>
      </c>
      <c r="I52" s="143">
        <f t="shared" si="47"/>
        <v>122</v>
      </c>
      <c r="J52" s="143">
        <f t="shared" si="48"/>
        <v>122</v>
      </c>
      <c r="K52" s="143">
        <f t="shared" si="49"/>
        <v>122</v>
      </c>
      <c r="L52" s="143">
        <f t="shared" si="50"/>
        <v>122</v>
      </c>
      <c r="M52" s="143">
        <f t="shared" si="51"/>
        <v>122</v>
      </c>
      <c r="N52" s="143">
        <f t="shared" si="52"/>
        <v>122</v>
      </c>
      <c r="O52" s="143">
        <f t="shared" si="53"/>
        <v>122</v>
      </c>
      <c r="P52" s="143">
        <f t="shared" si="54"/>
        <v>122</v>
      </c>
      <c r="Q52" s="143">
        <f t="shared" si="55"/>
        <v>122</v>
      </c>
      <c r="R52" s="143">
        <f t="shared" si="56"/>
        <v>122</v>
      </c>
      <c r="S52" s="143">
        <f t="shared" si="57"/>
        <v>122</v>
      </c>
      <c r="T52" s="143">
        <f t="shared" si="58"/>
        <v>122</v>
      </c>
      <c r="U52" s="143">
        <f t="shared" si="59"/>
        <v>122</v>
      </c>
      <c r="V52" s="143">
        <f t="shared" si="60"/>
        <v>122</v>
      </c>
      <c r="W52" s="143">
        <f t="shared" si="61"/>
        <v>122</v>
      </c>
      <c r="X52" s="143">
        <f t="shared" si="62"/>
        <v>122</v>
      </c>
      <c r="Y52" s="143">
        <f t="shared" si="63"/>
        <v>122</v>
      </c>
      <c r="Z52" s="143">
        <f t="shared" si="64"/>
        <v>122</v>
      </c>
      <c r="AA52" s="143">
        <f t="shared" si="65"/>
        <v>122</v>
      </c>
      <c r="AB52" s="143">
        <f t="shared" si="66"/>
        <v>122</v>
      </c>
      <c r="AC52" s="143">
        <f t="shared" si="67"/>
        <v>122</v>
      </c>
      <c r="AD52" s="143">
        <f t="shared" si="68"/>
        <v>122</v>
      </c>
      <c r="AE52" s="143">
        <f t="shared" si="69"/>
        <v>122</v>
      </c>
      <c r="AF52" s="143">
        <f t="shared" si="70"/>
        <v>122</v>
      </c>
      <c r="AG52" s="143">
        <f t="shared" si="71"/>
        <v>122</v>
      </c>
      <c r="AH52" s="143">
        <f t="shared" si="72"/>
        <v>122</v>
      </c>
      <c r="AI52" s="143">
        <f t="shared" si="73"/>
        <v>122</v>
      </c>
      <c r="AJ52" s="143">
        <f t="shared" si="74"/>
        <v>122</v>
      </c>
      <c r="AK52" s="143">
        <f t="shared" si="75"/>
        <v>122</v>
      </c>
      <c r="AL52" s="143">
        <f t="shared" si="76"/>
        <v>122</v>
      </c>
      <c r="AM52" s="143">
        <f t="shared" si="77"/>
        <v>122</v>
      </c>
    </row>
    <row r="53" spans="2:39" x14ac:dyDescent="0.25">
      <c r="C53" s="136" t="str">
        <f t="shared" si="41"/>
        <v>tasse minori</v>
      </c>
      <c r="D53" s="143">
        <f t="shared" si="42"/>
        <v>0</v>
      </c>
      <c r="E53" s="143">
        <f t="shared" si="43"/>
        <v>0</v>
      </c>
      <c r="F53" s="143">
        <f t="shared" si="44"/>
        <v>0</v>
      </c>
      <c r="G53" s="143">
        <f t="shared" si="45"/>
        <v>0</v>
      </c>
      <c r="H53" s="143">
        <f t="shared" si="46"/>
        <v>2867</v>
      </c>
      <c r="I53" s="143">
        <f t="shared" si="47"/>
        <v>2867</v>
      </c>
      <c r="J53" s="143">
        <f t="shared" si="48"/>
        <v>2867</v>
      </c>
      <c r="K53" s="143">
        <f t="shared" si="49"/>
        <v>2867</v>
      </c>
      <c r="L53" s="143">
        <f t="shared" si="50"/>
        <v>2867</v>
      </c>
      <c r="M53" s="143">
        <f t="shared" si="51"/>
        <v>2867</v>
      </c>
      <c r="N53" s="143">
        <f t="shared" si="52"/>
        <v>2867</v>
      </c>
      <c r="O53" s="143">
        <f t="shared" si="53"/>
        <v>2867</v>
      </c>
      <c r="P53" s="143">
        <f t="shared" si="54"/>
        <v>2867</v>
      </c>
      <c r="Q53" s="143">
        <f t="shared" si="55"/>
        <v>2867</v>
      </c>
      <c r="R53" s="143">
        <f t="shared" si="56"/>
        <v>2867</v>
      </c>
      <c r="S53" s="143">
        <f t="shared" si="57"/>
        <v>2867</v>
      </c>
      <c r="T53" s="143">
        <f t="shared" si="58"/>
        <v>2867</v>
      </c>
      <c r="U53" s="143">
        <f t="shared" si="59"/>
        <v>2867</v>
      </c>
      <c r="V53" s="143">
        <f t="shared" si="60"/>
        <v>2867</v>
      </c>
      <c r="W53" s="143">
        <f t="shared" si="61"/>
        <v>2867</v>
      </c>
      <c r="X53" s="143">
        <f t="shared" si="62"/>
        <v>2867</v>
      </c>
      <c r="Y53" s="143">
        <f t="shared" si="63"/>
        <v>2867</v>
      </c>
      <c r="Z53" s="143">
        <f t="shared" si="64"/>
        <v>2867</v>
      </c>
      <c r="AA53" s="143">
        <f t="shared" si="65"/>
        <v>2867</v>
      </c>
      <c r="AB53" s="143">
        <f t="shared" si="66"/>
        <v>2867</v>
      </c>
      <c r="AC53" s="143">
        <f t="shared" si="67"/>
        <v>2867</v>
      </c>
      <c r="AD53" s="143">
        <f t="shared" si="68"/>
        <v>2867</v>
      </c>
      <c r="AE53" s="143">
        <f t="shared" si="69"/>
        <v>2867</v>
      </c>
      <c r="AF53" s="143">
        <f t="shared" si="70"/>
        <v>2867</v>
      </c>
      <c r="AG53" s="143">
        <f t="shared" si="71"/>
        <v>2867</v>
      </c>
      <c r="AH53" s="143">
        <f t="shared" si="72"/>
        <v>2867</v>
      </c>
      <c r="AI53" s="143">
        <f t="shared" si="73"/>
        <v>2867</v>
      </c>
      <c r="AJ53" s="143">
        <f t="shared" si="74"/>
        <v>2867</v>
      </c>
      <c r="AK53" s="143">
        <f t="shared" si="75"/>
        <v>2867</v>
      </c>
      <c r="AL53" s="143">
        <f t="shared" si="76"/>
        <v>2867</v>
      </c>
      <c r="AM53" s="143">
        <f t="shared" si="77"/>
        <v>2867</v>
      </c>
    </row>
    <row r="54" spans="2:39" x14ac:dyDescent="0.25">
      <c r="C54" s="136" t="str">
        <f t="shared" si="41"/>
        <v>spese automezzi</v>
      </c>
      <c r="D54" s="143">
        <f t="shared" si="42"/>
        <v>0</v>
      </c>
      <c r="E54" s="143">
        <f t="shared" si="43"/>
        <v>0</v>
      </c>
      <c r="F54" s="143">
        <f t="shared" si="44"/>
        <v>0</v>
      </c>
      <c r="G54" s="143">
        <f t="shared" si="45"/>
        <v>0</v>
      </c>
      <c r="H54" s="143">
        <f t="shared" si="46"/>
        <v>610</v>
      </c>
      <c r="I54" s="143">
        <f t="shared" si="47"/>
        <v>183</v>
      </c>
      <c r="J54" s="143">
        <f t="shared" si="48"/>
        <v>183</v>
      </c>
      <c r="K54" s="143">
        <f t="shared" si="49"/>
        <v>183</v>
      </c>
      <c r="L54" s="143">
        <f t="shared" si="50"/>
        <v>183</v>
      </c>
      <c r="M54" s="143">
        <f t="shared" si="51"/>
        <v>183</v>
      </c>
      <c r="N54" s="143">
        <f t="shared" si="52"/>
        <v>183</v>
      </c>
      <c r="O54" s="143">
        <f t="shared" si="53"/>
        <v>183</v>
      </c>
      <c r="P54" s="143">
        <f t="shared" si="54"/>
        <v>183</v>
      </c>
      <c r="Q54" s="143">
        <f t="shared" si="55"/>
        <v>183</v>
      </c>
      <c r="R54" s="143">
        <f t="shared" si="56"/>
        <v>183</v>
      </c>
      <c r="S54" s="143">
        <f t="shared" si="57"/>
        <v>183</v>
      </c>
      <c r="T54" s="143">
        <f t="shared" si="58"/>
        <v>183</v>
      </c>
      <c r="U54" s="143">
        <f t="shared" si="59"/>
        <v>183</v>
      </c>
      <c r="V54" s="143">
        <f t="shared" si="60"/>
        <v>183</v>
      </c>
      <c r="W54" s="143">
        <f t="shared" si="61"/>
        <v>183</v>
      </c>
      <c r="X54" s="143">
        <f t="shared" si="62"/>
        <v>183</v>
      </c>
      <c r="Y54" s="143">
        <f t="shared" si="63"/>
        <v>183</v>
      </c>
      <c r="Z54" s="143">
        <f t="shared" si="64"/>
        <v>183</v>
      </c>
      <c r="AA54" s="143">
        <f t="shared" si="65"/>
        <v>183</v>
      </c>
      <c r="AB54" s="143">
        <f t="shared" si="66"/>
        <v>183</v>
      </c>
      <c r="AC54" s="143">
        <f t="shared" si="67"/>
        <v>183</v>
      </c>
      <c r="AD54" s="143">
        <f t="shared" si="68"/>
        <v>183</v>
      </c>
      <c r="AE54" s="143">
        <f t="shared" si="69"/>
        <v>183</v>
      </c>
      <c r="AF54" s="143">
        <f t="shared" si="70"/>
        <v>183</v>
      </c>
      <c r="AG54" s="143">
        <f t="shared" si="71"/>
        <v>183</v>
      </c>
      <c r="AH54" s="143">
        <f t="shared" si="72"/>
        <v>183</v>
      </c>
      <c r="AI54" s="143">
        <f t="shared" si="73"/>
        <v>183</v>
      </c>
      <c r="AJ54" s="143">
        <f t="shared" si="74"/>
        <v>183</v>
      </c>
      <c r="AK54" s="143">
        <f t="shared" si="75"/>
        <v>183</v>
      </c>
      <c r="AL54" s="143">
        <f t="shared" si="76"/>
        <v>183</v>
      </c>
      <c r="AM54" s="143">
        <f t="shared" si="77"/>
        <v>183</v>
      </c>
    </row>
    <row r="55" spans="2:39" x14ac:dyDescent="0.25">
      <c r="C55" s="136" t="str">
        <f t="shared" si="41"/>
        <v>trattenute asl</v>
      </c>
      <c r="D55" s="143">
        <f t="shared" si="42"/>
        <v>0</v>
      </c>
      <c r="E55" s="143">
        <f t="shared" si="43"/>
        <v>0</v>
      </c>
      <c r="F55" s="143">
        <f t="shared" si="44"/>
        <v>0</v>
      </c>
      <c r="G55" s="143">
        <f t="shared" si="45"/>
        <v>0</v>
      </c>
      <c r="H55" s="143">
        <f t="shared" si="46"/>
        <v>9760</v>
      </c>
      <c r="I55" s="143">
        <f t="shared" si="47"/>
        <v>9760</v>
      </c>
      <c r="J55" s="143">
        <f t="shared" si="48"/>
        <v>9760</v>
      </c>
      <c r="K55" s="143">
        <f t="shared" si="49"/>
        <v>9760</v>
      </c>
      <c r="L55" s="143">
        <f t="shared" si="50"/>
        <v>9760</v>
      </c>
      <c r="M55" s="143">
        <f t="shared" si="51"/>
        <v>9760</v>
      </c>
      <c r="N55" s="143">
        <f t="shared" si="52"/>
        <v>9760</v>
      </c>
      <c r="O55" s="143">
        <f t="shared" si="53"/>
        <v>9760</v>
      </c>
      <c r="P55" s="143">
        <f t="shared" si="54"/>
        <v>9760</v>
      </c>
      <c r="Q55" s="143">
        <f t="shared" si="55"/>
        <v>9760</v>
      </c>
      <c r="R55" s="143">
        <f t="shared" si="56"/>
        <v>9760</v>
      </c>
      <c r="S55" s="143">
        <f t="shared" si="57"/>
        <v>9760</v>
      </c>
      <c r="T55" s="143">
        <f t="shared" si="58"/>
        <v>9760</v>
      </c>
      <c r="U55" s="143">
        <f t="shared" si="59"/>
        <v>9760</v>
      </c>
      <c r="V55" s="143">
        <f t="shared" si="60"/>
        <v>9760</v>
      </c>
      <c r="W55" s="143">
        <f t="shared" si="61"/>
        <v>9760</v>
      </c>
      <c r="X55" s="143">
        <f t="shared" si="62"/>
        <v>9760</v>
      </c>
      <c r="Y55" s="143">
        <f t="shared" si="63"/>
        <v>9760</v>
      </c>
      <c r="Z55" s="143">
        <f t="shared" si="64"/>
        <v>9760</v>
      </c>
      <c r="AA55" s="143">
        <f t="shared" si="65"/>
        <v>9760</v>
      </c>
      <c r="AB55" s="143">
        <f t="shared" si="66"/>
        <v>9760</v>
      </c>
      <c r="AC55" s="143">
        <f t="shared" si="67"/>
        <v>9760</v>
      </c>
      <c r="AD55" s="143">
        <f t="shared" si="68"/>
        <v>9760</v>
      </c>
      <c r="AE55" s="143">
        <f t="shared" si="69"/>
        <v>9760</v>
      </c>
      <c r="AF55" s="143">
        <f t="shared" si="70"/>
        <v>9760</v>
      </c>
      <c r="AG55" s="143">
        <f t="shared" si="71"/>
        <v>9760</v>
      </c>
      <c r="AH55" s="143">
        <f t="shared" si="72"/>
        <v>9760</v>
      </c>
      <c r="AI55" s="143">
        <f t="shared" si="73"/>
        <v>9760</v>
      </c>
      <c r="AJ55" s="143">
        <f t="shared" si="74"/>
        <v>9760</v>
      </c>
      <c r="AK55" s="143">
        <f t="shared" si="75"/>
        <v>9760</v>
      </c>
      <c r="AL55" s="143">
        <f t="shared" si="76"/>
        <v>9760</v>
      </c>
      <c r="AM55" s="143">
        <f t="shared" si="77"/>
        <v>9760</v>
      </c>
    </row>
    <row r="56" spans="2:39" x14ac:dyDescent="0.25">
      <c r="C56" s="136" t="str">
        <f t="shared" si="41"/>
        <v>quote associative</v>
      </c>
      <c r="D56" s="143">
        <f t="shared" si="42"/>
        <v>0</v>
      </c>
      <c r="E56" s="143">
        <f t="shared" si="43"/>
        <v>0</v>
      </c>
      <c r="F56" s="143">
        <f t="shared" si="44"/>
        <v>0</v>
      </c>
      <c r="G56" s="143">
        <f t="shared" si="45"/>
        <v>0</v>
      </c>
      <c r="H56" s="143">
        <f t="shared" si="46"/>
        <v>3416</v>
      </c>
      <c r="I56" s="143">
        <f t="shared" si="47"/>
        <v>3416</v>
      </c>
      <c r="J56" s="143">
        <f t="shared" si="48"/>
        <v>3416</v>
      </c>
      <c r="K56" s="143">
        <f t="shared" si="49"/>
        <v>3416</v>
      </c>
      <c r="L56" s="143">
        <f t="shared" si="50"/>
        <v>3416</v>
      </c>
      <c r="M56" s="143">
        <f t="shared" si="51"/>
        <v>3416</v>
      </c>
      <c r="N56" s="143">
        <f t="shared" si="52"/>
        <v>3416</v>
      </c>
      <c r="O56" s="143">
        <f t="shared" si="53"/>
        <v>3416</v>
      </c>
      <c r="P56" s="143">
        <f t="shared" si="54"/>
        <v>3416</v>
      </c>
      <c r="Q56" s="143">
        <f t="shared" si="55"/>
        <v>3416</v>
      </c>
      <c r="R56" s="143">
        <f t="shared" si="56"/>
        <v>3416</v>
      </c>
      <c r="S56" s="143">
        <f t="shared" si="57"/>
        <v>3416</v>
      </c>
      <c r="T56" s="143">
        <f t="shared" si="58"/>
        <v>3416</v>
      </c>
      <c r="U56" s="143">
        <f t="shared" si="59"/>
        <v>3416</v>
      </c>
      <c r="V56" s="143">
        <f t="shared" si="60"/>
        <v>3416</v>
      </c>
      <c r="W56" s="143">
        <f t="shared" si="61"/>
        <v>3416</v>
      </c>
      <c r="X56" s="143">
        <f t="shared" si="62"/>
        <v>3416</v>
      </c>
      <c r="Y56" s="143">
        <f t="shared" si="63"/>
        <v>3416</v>
      </c>
      <c r="Z56" s="143">
        <f t="shared" si="64"/>
        <v>3416</v>
      </c>
      <c r="AA56" s="143">
        <f t="shared" si="65"/>
        <v>3416</v>
      </c>
      <c r="AB56" s="143">
        <f t="shared" si="66"/>
        <v>3416</v>
      </c>
      <c r="AC56" s="143">
        <f t="shared" si="67"/>
        <v>3416</v>
      </c>
      <c r="AD56" s="143">
        <f t="shared" si="68"/>
        <v>3416</v>
      </c>
      <c r="AE56" s="143">
        <f t="shared" si="69"/>
        <v>3416</v>
      </c>
      <c r="AF56" s="143">
        <f t="shared" si="70"/>
        <v>3416</v>
      </c>
      <c r="AG56" s="143">
        <f t="shared" si="71"/>
        <v>3416</v>
      </c>
      <c r="AH56" s="143">
        <f t="shared" si="72"/>
        <v>3416</v>
      </c>
      <c r="AI56" s="143">
        <f t="shared" si="73"/>
        <v>3416</v>
      </c>
      <c r="AJ56" s="143">
        <f t="shared" si="74"/>
        <v>3416</v>
      </c>
      <c r="AK56" s="143">
        <f t="shared" si="75"/>
        <v>3416</v>
      </c>
      <c r="AL56" s="143">
        <f t="shared" si="76"/>
        <v>3416</v>
      </c>
      <c r="AM56" s="143">
        <f t="shared" si="77"/>
        <v>3416</v>
      </c>
    </row>
    <row r="57" spans="2:39" s="35" customFormat="1" x14ac:dyDescent="0.25">
      <c r="B57" s="36"/>
      <c r="C57" s="136" t="s">
        <v>200</v>
      </c>
      <c r="D57" s="143">
        <f t="shared" ref="D57:AM57" si="78">SUM(D41:D56)</f>
        <v>0</v>
      </c>
      <c r="E57" s="143">
        <f t="shared" si="78"/>
        <v>0</v>
      </c>
      <c r="F57" s="143">
        <f t="shared" si="78"/>
        <v>0</v>
      </c>
      <c r="G57" s="143">
        <f t="shared" si="78"/>
        <v>0</v>
      </c>
      <c r="H57" s="143">
        <f t="shared" si="78"/>
        <v>111996</v>
      </c>
      <c r="I57" s="143">
        <f t="shared" si="78"/>
        <v>150975</v>
      </c>
      <c r="J57" s="143">
        <f t="shared" si="78"/>
        <v>150975</v>
      </c>
      <c r="K57" s="143">
        <f t="shared" si="78"/>
        <v>150975</v>
      </c>
      <c r="L57" s="143">
        <f t="shared" si="78"/>
        <v>150975</v>
      </c>
      <c r="M57" s="143">
        <f t="shared" si="78"/>
        <v>150975</v>
      </c>
      <c r="N57" s="143">
        <f t="shared" si="78"/>
        <v>150975</v>
      </c>
      <c r="O57" s="143">
        <f t="shared" si="78"/>
        <v>150975</v>
      </c>
      <c r="P57" s="143">
        <f t="shared" si="78"/>
        <v>150975</v>
      </c>
      <c r="Q57" s="143">
        <f t="shared" si="78"/>
        <v>150975</v>
      </c>
      <c r="R57" s="143">
        <f t="shared" si="78"/>
        <v>150975</v>
      </c>
      <c r="S57" s="143">
        <f t="shared" si="78"/>
        <v>150975</v>
      </c>
      <c r="T57" s="143">
        <f t="shared" si="78"/>
        <v>150975</v>
      </c>
      <c r="U57" s="143">
        <f t="shared" si="78"/>
        <v>150975</v>
      </c>
      <c r="V57" s="143">
        <f t="shared" si="78"/>
        <v>150975</v>
      </c>
      <c r="W57" s="143">
        <f t="shared" si="78"/>
        <v>150975</v>
      </c>
      <c r="X57" s="143">
        <f t="shared" si="78"/>
        <v>150975</v>
      </c>
      <c r="Y57" s="143">
        <f t="shared" si="78"/>
        <v>150975</v>
      </c>
      <c r="Z57" s="143">
        <f t="shared" si="78"/>
        <v>150975</v>
      </c>
      <c r="AA57" s="143">
        <f t="shared" si="78"/>
        <v>150975</v>
      </c>
      <c r="AB57" s="143">
        <f t="shared" si="78"/>
        <v>150975</v>
      </c>
      <c r="AC57" s="143">
        <f t="shared" si="78"/>
        <v>150975</v>
      </c>
      <c r="AD57" s="143">
        <f t="shared" si="78"/>
        <v>150975</v>
      </c>
      <c r="AE57" s="143">
        <f t="shared" si="78"/>
        <v>150975</v>
      </c>
      <c r="AF57" s="143">
        <f t="shared" si="78"/>
        <v>150975</v>
      </c>
      <c r="AG57" s="143">
        <f t="shared" si="78"/>
        <v>150975</v>
      </c>
      <c r="AH57" s="143">
        <f t="shared" si="78"/>
        <v>150975</v>
      </c>
      <c r="AI57" s="143">
        <f t="shared" si="78"/>
        <v>150975</v>
      </c>
      <c r="AJ57" s="143">
        <f t="shared" si="78"/>
        <v>150975</v>
      </c>
      <c r="AK57" s="143">
        <f t="shared" si="78"/>
        <v>150975</v>
      </c>
      <c r="AL57" s="143">
        <f t="shared" si="78"/>
        <v>150975</v>
      </c>
      <c r="AM57" s="143">
        <f t="shared" si="78"/>
        <v>150975</v>
      </c>
    </row>
    <row r="59" spans="2:39" s="27" customFormat="1" x14ac:dyDescent="0.25">
      <c r="B59" s="109"/>
      <c r="C59" s="27" t="s">
        <v>201</v>
      </c>
      <c r="D59" s="31">
        <f t="shared" ref="D59:AM59" si="79">+D40</f>
        <v>43861</v>
      </c>
      <c r="E59" s="31">
        <f t="shared" si="79"/>
        <v>43890</v>
      </c>
      <c r="F59" s="31">
        <f t="shared" si="79"/>
        <v>43921</v>
      </c>
      <c r="G59" s="31">
        <f t="shared" si="79"/>
        <v>43951</v>
      </c>
      <c r="H59" s="31">
        <f t="shared" si="79"/>
        <v>43982</v>
      </c>
      <c r="I59" s="31">
        <f t="shared" si="79"/>
        <v>44012</v>
      </c>
      <c r="J59" s="31">
        <f t="shared" si="79"/>
        <v>44043</v>
      </c>
      <c r="K59" s="31">
        <f t="shared" si="79"/>
        <v>44074</v>
      </c>
      <c r="L59" s="31">
        <f t="shared" si="79"/>
        <v>44104</v>
      </c>
      <c r="M59" s="31">
        <f t="shared" si="79"/>
        <v>44135</v>
      </c>
      <c r="N59" s="31">
        <f t="shared" si="79"/>
        <v>44165</v>
      </c>
      <c r="O59" s="31">
        <f t="shared" si="79"/>
        <v>44196</v>
      </c>
      <c r="P59" s="31">
        <f t="shared" si="79"/>
        <v>44227</v>
      </c>
      <c r="Q59" s="31">
        <f t="shared" si="79"/>
        <v>44255</v>
      </c>
      <c r="R59" s="31">
        <f t="shared" si="79"/>
        <v>44286</v>
      </c>
      <c r="S59" s="31">
        <f t="shared" si="79"/>
        <v>44316</v>
      </c>
      <c r="T59" s="31">
        <f t="shared" si="79"/>
        <v>44347</v>
      </c>
      <c r="U59" s="31">
        <f t="shared" si="79"/>
        <v>44377</v>
      </c>
      <c r="V59" s="31">
        <f t="shared" si="79"/>
        <v>44408</v>
      </c>
      <c r="W59" s="31">
        <f t="shared" si="79"/>
        <v>44439</v>
      </c>
      <c r="X59" s="31">
        <f t="shared" si="79"/>
        <v>44469</v>
      </c>
      <c r="Y59" s="31">
        <f t="shared" si="79"/>
        <v>44500</v>
      </c>
      <c r="Z59" s="31">
        <f t="shared" si="79"/>
        <v>44530</v>
      </c>
      <c r="AA59" s="31">
        <f t="shared" si="79"/>
        <v>44561</v>
      </c>
      <c r="AB59" s="31">
        <f t="shared" si="79"/>
        <v>44592</v>
      </c>
      <c r="AC59" s="31">
        <f t="shared" si="79"/>
        <v>44620</v>
      </c>
      <c r="AD59" s="31">
        <f t="shared" si="79"/>
        <v>44651</v>
      </c>
      <c r="AE59" s="31">
        <f t="shared" si="79"/>
        <v>44681</v>
      </c>
      <c r="AF59" s="31">
        <f t="shared" si="79"/>
        <v>44712</v>
      </c>
      <c r="AG59" s="31">
        <f t="shared" si="79"/>
        <v>44742</v>
      </c>
      <c r="AH59" s="31">
        <f t="shared" si="79"/>
        <v>44773</v>
      </c>
      <c r="AI59" s="31">
        <f t="shared" si="79"/>
        <v>44804</v>
      </c>
      <c r="AJ59" s="31">
        <f t="shared" si="79"/>
        <v>44834</v>
      </c>
      <c r="AK59" s="31">
        <f t="shared" si="79"/>
        <v>44865</v>
      </c>
      <c r="AL59" s="31">
        <f t="shared" si="79"/>
        <v>44895</v>
      </c>
      <c r="AM59" s="31">
        <f t="shared" si="79"/>
        <v>44926</v>
      </c>
    </row>
    <row r="60" spans="2:39" x14ac:dyDescent="0.25">
      <c r="C60" s="136" t="str">
        <f t="shared" ref="C60:C75" si="80">+C41</f>
        <v>Pubblicità</v>
      </c>
      <c r="D60" s="143">
        <f t="shared" ref="D60:D75" si="81">+G4+D22-D41</f>
        <v>12200</v>
      </c>
      <c r="E60" s="143">
        <f t="shared" ref="E60:E75" si="82">+H4+E22-E41</f>
        <v>12200</v>
      </c>
      <c r="F60" s="143">
        <f t="shared" ref="F60:F75" si="83">+I4+F22-F41</f>
        <v>12200</v>
      </c>
      <c r="G60" s="143">
        <f t="shared" ref="G60:G75" si="84">+J4+G22-G41</f>
        <v>12200</v>
      </c>
      <c r="H60" s="143">
        <f t="shared" ref="H60:H75" si="85">+K4+H22-H41</f>
        <v>0</v>
      </c>
      <c r="I60" s="143">
        <f t="shared" ref="I60:I75" si="86">+L4+I22-I41</f>
        <v>0</v>
      </c>
      <c r="J60" s="143">
        <f t="shared" ref="J60:J75" si="87">+M4+J22-J41</f>
        <v>0</v>
      </c>
      <c r="K60" s="143">
        <f t="shared" ref="K60:K75" si="88">+N4+K22-K41</f>
        <v>0</v>
      </c>
      <c r="L60" s="143">
        <f t="shared" ref="L60:L75" si="89">+O4+L22-L41</f>
        <v>0</v>
      </c>
      <c r="M60" s="143">
        <f t="shared" ref="M60:M75" si="90">+P4+M22-M41</f>
        <v>0</v>
      </c>
      <c r="N60" s="143">
        <f t="shared" ref="N60:N75" si="91">+Q4+N22-N41</f>
        <v>0</v>
      </c>
      <c r="O60" s="143">
        <f t="shared" ref="O60:O75" si="92">+R4+O22-O41</f>
        <v>0</v>
      </c>
      <c r="P60" s="143">
        <f t="shared" ref="P60:P75" si="93">+S4+P22-P41</f>
        <v>0</v>
      </c>
      <c r="Q60" s="143">
        <f t="shared" ref="Q60:Q75" si="94">+T4+Q22-Q41</f>
        <v>0</v>
      </c>
      <c r="R60" s="143">
        <f t="shared" ref="R60:R75" si="95">+U4+R22-R41</f>
        <v>0</v>
      </c>
      <c r="S60" s="143">
        <f t="shared" ref="S60:S75" si="96">+V4+S22-S41</f>
        <v>0</v>
      </c>
      <c r="T60" s="143">
        <f t="shared" ref="T60:T75" si="97">+W4+T22-T41</f>
        <v>0</v>
      </c>
      <c r="U60" s="143">
        <f t="shared" ref="U60:U75" si="98">+X4+U22-U41</f>
        <v>0</v>
      </c>
      <c r="V60" s="143">
        <f t="shared" ref="V60:V75" si="99">+Y4+V22-V41</f>
        <v>0</v>
      </c>
      <c r="W60" s="143">
        <f t="shared" ref="W60:W75" si="100">+Z4+W22-W41</f>
        <v>0</v>
      </c>
      <c r="X60" s="143">
        <f t="shared" ref="X60:X75" si="101">+AA4+X22-X41</f>
        <v>0</v>
      </c>
      <c r="Y60" s="143">
        <f t="shared" ref="Y60:Y75" si="102">+AB4+Y22-Y41</f>
        <v>0</v>
      </c>
      <c r="Z60" s="143">
        <f t="shared" ref="Z60:Z75" si="103">+AC4+Z22-Z41</f>
        <v>0</v>
      </c>
      <c r="AA60" s="143">
        <f t="shared" ref="AA60:AA75" si="104">+AD4+AA22-AA41</f>
        <v>0</v>
      </c>
      <c r="AB60" s="143">
        <f t="shared" ref="AB60:AB75" si="105">+AE4+AB22-AB41</f>
        <v>0</v>
      </c>
      <c r="AC60" s="143">
        <f t="shared" ref="AC60:AC75" si="106">+AF4+AC22-AC41</f>
        <v>0</v>
      </c>
      <c r="AD60" s="143">
        <f t="shared" ref="AD60:AD75" si="107">+AG4+AD22-AD41</f>
        <v>0</v>
      </c>
      <c r="AE60" s="143">
        <f t="shared" ref="AE60:AE75" si="108">+AH4+AE22-AE41</f>
        <v>0</v>
      </c>
      <c r="AF60" s="143">
        <f t="shared" ref="AF60:AF75" si="109">+AI4+AF22-AF41</f>
        <v>0</v>
      </c>
      <c r="AG60" s="143">
        <f t="shared" ref="AG60:AG75" si="110">+AJ4+AG22-AG41</f>
        <v>0</v>
      </c>
      <c r="AH60" s="143">
        <f t="shared" ref="AH60:AH75" si="111">+AK4+AH22-AH41</f>
        <v>0</v>
      </c>
      <c r="AI60" s="143">
        <f t="shared" ref="AI60:AI75" si="112">+AL4+AI22-AI41</f>
        <v>0</v>
      </c>
      <c r="AJ60" s="143">
        <f t="shared" ref="AJ60:AJ75" si="113">+AM4+AJ22-AJ41</f>
        <v>0</v>
      </c>
      <c r="AK60" s="143">
        <f t="shared" ref="AK60:AK75" si="114">+AN4+AK22-AK41</f>
        <v>0</v>
      </c>
      <c r="AL60" s="143">
        <f t="shared" ref="AL60:AL75" si="115">+AO4+AL22-AL41</f>
        <v>0</v>
      </c>
      <c r="AM60" s="143">
        <f t="shared" ref="AM60:AM75" si="116">+AP4+AM22-AM41</f>
        <v>0</v>
      </c>
    </row>
    <row r="61" spans="2:39" x14ac:dyDescent="0.25">
      <c r="C61" s="136" t="str">
        <f t="shared" si="80"/>
        <v>costo 2</v>
      </c>
      <c r="D61" s="143">
        <f t="shared" si="81"/>
        <v>12200</v>
      </c>
      <c r="E61" s="143">
        <f t="shared" si="82"/>
        <v>12200</v>
      </c>
      <c r="F61" s="143">
        <f t="shared" si="83"/>
        <v>12200</v>
      </c>
      <c r="G61" s="143">
        <f t="shared" si="84"/>
        <v>12200</v>
      </c>
      <c r="H61" s="143">
        <f t="shared" si="85"/>
        <v>0</v>
      </c>
      <c r="I61" s="143">
        <f t="shared" si="86"/>
        <v>0</v>
      </c>
      <c r="J61" s="143">
        <f t="shared" si="87"/>
        <v>0</v>
      </c>
      <c r="K61" s="143">
        <f t="shared" si="88"/>
        <v>0</v>
      </c>
      <c r="L61" s="143">
        <f t="shared" si="89"/>
        <v>0</v>
      </c>
      <c r="M61" s="143">
        <f t="shared" si="90"/>
        <v>0</v>
      </c>
      <c r="N61" s="143">
        <f t="shared" si="91"/>
        <v>0</v>
      </c>
      <c r="O61" s="143">
        <f t="shared" si="92"/>
        <v>0</v>
      </c>
      <c r="P61" s="143">
        <f t="shared" si="93"/>
        <v>0</v>
      </c>
      <c r="Q61" s="143">
        <f t="shared" si="94"/>
        <v>0</v>
      </c>
      <c r="R61" s="143">
        <f t="shared" si="95"/>
        <v>0</v>
      </c>
      <c r="S61" s="143">
        <f t="shared" si="96"/>
        <v>0</v>
      </c>
      <c r="T61" s="143">
        <f t="shared" si="97"/>
        <v>0</v>
      </c>
      <c r="U61" s="143">
        <f t="shared" si="98"/>
        <v>0</v>
      </c>
      <c r="V61" s="143">
        <f t="shared" si="99"/>
        <v>0</v>
      </c>
      <c r="W61" s="143">
        <f t="shared" si="100"/>
        <v>0</v>
      </c>
      <c r="X61" s="143">
        <f t="shared" si="101"/>
        <v>0</v>
      </c>
      <c r="Y61" s="143">
        <f t="shared" si="102"/>
        <v>0</v>
      </c>
      <c r="Z61" s="143">
        <f t="shared" si="103"/>
        <v>0</v>
      </c>
      <c r="AA61" s="143">
        <f t="shared" si="104"/>
        <v>0</v>
      </c>
      <c r="AB61" s="143">
        <f t="shared" si="105"/>
        <v>0</v>
      </c>
      <c r="AC61" s="143">
        <f t="shared" si="106"/>
        <v>0</v>
      </c>
      <c r="AD61" s="143">
        <f t="shared" si="107"/>
        <v>0</v>
      </c>
      <c r="AE61" s="143">
        <f t="shared" si="108"/>
        <v>0</v>
      </c>
      <c r="AF61" s="143">
        <f t="shared" si="109"/>
        <v>0</v>
      </c>
      <c r="AG61" s="143">
        <f t="shared" si="110"/>
        <v>0</v>
      </c>
      <c r="AH61" s="143">
        <f t="shared" si="111"/>
        <v>0</v>
      </c>
      <c r="AI61" s="143">
        <f t="shared" si="112"/>
        <v>0</v>
      </c>
      <c r="AJ61" s="143">
        <f t="shared" si="113"/>
        <v>0</v>
      </c>
      <c r="AK61" s="143">
        <f t="shared" si="114"/>
        <v>0</v>
      </c>
      <c r="AL61" s="143">
        <f t="shared" si="115"/>
        <v>0</v>
      </c>
      <c r="AM61" s="143">
        <f t="shared" si="116"/>
        <v>0</v>
      </c>
    </row>
    <row r="62" spans="2:39" x14ac:dyDescent="0.25">
      <c r="C62" s="136" t="str">
        <f t="shared" si="80"/>
        <v xml:space="preserve">Costo  3 </v>
      </c>
      <c r="D62" s="143">
        <f t="shared" si="81"/>
        <v>12200</v>
      </c>
      <c r="E62" s="143">
        <f t="shared" si="82"/>
        <v>12200</v>
      </c>
      <c r="F62" s="143">
        <f t="shared" si="83"/>
        <v>12200</v>
      </c>
      <c r="G62" s="143">
        <f t="shared" si="84"/>
        <v>12200</v>
      </c>
      <c r="H62" s="143">
        <f t="shared" si="85"/>
        <v>0</v>
      </c>
      <c r="I62" s="143">
        <f t="shared" si="86"/>
        <v>0</v>
      </c>
      <c r="J62" s="143">
        <f t="shared" si="87"/>
        <v>0</v>
      </c>
      <c r="K62" s="143">
        <f t="shared" si="88"/>
        <v>0</v>
      </c>
      <c r="L62" s="143">
        <f t="shared" si="89"/>
        <v>0</v>
      </c>
      <c r="M62" s="143">
        <f t="shared" si="90"/>
        <v>0</v>
      </c>
      <c r="N62" s="143">
        <f t="shared" si="91"/>
        <v>0</v>
      </c>
      <c r="O62" s="143">
        <f t="shared" si="92"/>
        <v>0</v>
      </c>
      <c r="P62" s="143">
        <f t="shared" si="93"/>
        <v>0</v>
      </c>
      <c r="Q62" s="143">
        <f t="shared" si="94"/>
        <v>0</v>
      </c>
      <c r="R62" s="143">
        <f t="shared" si="95"/>
        <v>0</v>
      </c>
      <c r="S62" s="143">
        <f t="shared" si="96"/>
        <v>0</v>
      </c>
      <c r="T62" s="143">
        <f t="shared" si="97"/>
        <v>0</v>
      </c>
      <c r="U62" s="143">
        <f t="shared" si="98"/>
        <v>0</v>
      </c>
      <c r="V62" s="143">
        <f t="shared" si="99"/>
        <v>0</v>
      </c>
      <c r="W62" s="143">
        <f t="shared" si="100"/>
        <v>0</v>
      </c>
      <c r="X62" s="143">
        <f t="shared" si="101"/>
        <v>0</v>
      </c>
      <c r="Y62" s="143">
        <f t="shared" si="102"/>
        <v>0</v>
      </c>
      <c r="Z62" s="143">
        <f t="shared" si="103"/>
        <v>0</v>
      </c>
      <c r="AA62" s="143">
        <f t="shared" si="104"/>
        <v>0</v>
      </c>
      <c r="AB62" s="143">
        <f t="shared" si="105"/>
        <v>0</v>
      </c>
      <c r="AC62" s="143">
        <f t="shared" si="106"/>
        <v>0</v>
      </c>
      <c r="AD62" s="143">
        <f t="shared" si="107"/>
        <v>0</v>
      </c>
      <c r="AE62" s="143">
        <f t="shared" si="108"/>
        <v>0</v>
      </c>
      <c r="AF62" s="143">
        <f t="shared" si="109"/>
        <v>0</v>
      </c>
      <c r="AG62" s="143">
        <f t="shared" si="110"/>
        <v>0</v>
      </c>
      <c r="AH62" s="143">
        <f t="shared" si="111"/>
        <v>0</v>
      </c>
      <c r="AI62" s="143">
        <f t="shared" si="112"/>
        <v>0</v>
      </c>
      <c r="AJ62" s="143">
        <f t="shared" si="113"/>
        <v>0</v>
      </c>
      <c r="AK62" s="143">
        <f t="shared" si="114"/>
        <v>0</v>
      </c>
      <c r="AL62" s="143">
        <f t="shared" si="115"/>
        <v>0</v>
      </c>
      <c r="AM62" s="143">
        <f t="shared" si="116"/>
        <v>0</v>
      </c>
    </row>
    <row r="63" spans="2:39" x14ac:dyDescent="0.25">
      <c r="C63" s="136" t="str">
        <f t="shared" si="80"/>
        <v>Affitto</v>
      </c>
      <c r="D63" s="143">
        <f t="shared" si="81"/>
        <v>3660</v>
      </c>
      <c r="E63" s="143">
        <f t="shared" si="82"/>
        <v>33550</v>
      </c>
      <c r="F63" s="143">
        <f t="shared" si="83"/>
        <v>33550</v>
      </c>
      <c r="G63" s="143">
        <f t="shared" si="84"/>
        <v>33550</v>
      </c>
      <c r="H63" s="143">
        <f t="shared" si="85"/>
        <v>29890</v>
      </c>
      <c r="I63" s="143">
        <f t="shared" si="86"/>
        <v>0</v>
      </c>
      <c r="J63" s="143">
        <f t="shared" si="87"/>
        <v>0</v>
      </c>
      <c r="K63" s="143">
        <f t="shared" si="88"/>
        <v>0</v>
      </c>
      <c r="L63" s="143">
        <f t="shared" si="89"/>
        <v>0</v>
      </c>
      <c r="M63" s="143">
        <f t="shared" si="90"/>
        <v>0</v>
      </c>
      <c r="N63" s="143">
        <f t="shared" si="91"/>
        <v>0</v>
      </c>
      <c r="O63" s="143">
        <f t="shared" si="92"/>
        <v>0</v>
      </c>
      <c r="P63" s="143">
        <f t="shared" si="93"/>
        <v>0</v>
      </c>
      <c r="Q63" s="143">
        <f t="shared" si="94"/>
        <v>0</v>
      </c>
      <c r="R63" s="143">
        <f t="shared" si="95"/>
        <v>0</v>
      </c>
      <c r="S63" s="143">
        <f t="shared" si="96"/>
        <v>0</v>
      </c>
      <c r="T63" s="143">
        <f t="shared" si="97"/>
        <v>0</v>
      </c>
      <c r="U63" s="143">
        <f t="shared" si="98"/>
        <v>0</v>
      </c>
      <c r="V63" s="143">
        <f t="shared" si="99"/>
        <v>0</v>
      </c>
      <c r="W63" s="143">
        <f t="shared" si="100"/>
        <v>0</v>
      </c>
      <c r="X63" s="143">
        <f t="shared" si="101"/>
        <v>0</v>
      </c>
      <c r="Y63" s="143">
        <f t="shared" si="102"/>
        <v>0</v>
      </c>
      <c r="Z63" s="143">
        <f t="shared" si="103"/>
        <v>0</v>
      </c>
      <c r="AA63" s="143">
        <f t="shared" si="104"/>
        <v>0</v>
      </c>
      <c r="AB63" s="143">
        <f t="shared" si="105"/>
        <v>0</v>
      </c>
      <c r="AC63" s="143">
        <f t="shared" si="106"/>
        <v>0</v>
      </c>
      <c r="AD63" s="143">
        <f t="shared" si="107"/>
        <v>0</v>
      </c>
      <c r="AE63" s="143">
        <f t="shared" si="108"/>
        <v>0</v>
      </c>
      <c r="AF63" s="143">
        <f t="shared" si="109"/>
        <v>0</v>
      </c>
      <c r="AG63" s="143">
        <f t="shared" si="110"/>
        <v>0</v>
      </c>
      <c r="AH63" s="143">
        <f t="shared" si="111"/>
        <v>0</v>
      </c>
      <c r="AI63" s="143">
        <f t="shared" si="112"/>
        <v>0</v>
      </c>
      <c r="AJ63" s="143">
        <f t="shared" si="113"/>
        <v>0</v>
      </c>
      <c r="AK63" s="143">
        <f t="shared" si="114"/>
        <v>0</v>
      </c>
      <c r="AL63" s="143">
        <f t="shared" si="115"/>
        <v>0</v>
      </c>
      <c r="AM63" s="143">
        <f t="shared" si="116"/>
        <v>0</v>
      </c>
    </row>
    <row r="64" spans="2:39" x14ac:dyDescent="0.25">
      <c r="C64" s="136" t="str">
        <f t="shared" si="80"/>
        <v>consulente lavoro + commercialista</v>
      </c>
      <c r="D64" s="143">
        <f t="shared" si="81"/>
        <v>5490</v>
      </c>
      <c r="E64" s="143">
        <f t="shared" si="82"/>
        <v>3721</v>
      </c>
      <c r="F64" s="143">
        <f t="shared" si="83"/>
        <v>3721</v>
      </c>
      <c r="G64" s="143">
        <f t="shared" si="84"/>
        <v>3721</v>
      </c>
      <c r="H64" s="143">
        <f t="shared" si="85"/>
        <v>-1769</v>
      </c>
      <c r="I64" s="143">
        <f t="shared" si="86"/>
        <v>0</v>
      </c>
      <c r="J64" s="143">
        <f t="shared" si="87"/>
        <v>0</v>
      </c>
      <c r="K64" s="143">
        <f t="shared" si="88"/>
        <v>0</v>
      </c>
      <c r="L64" s="143">
        <f t="shared" si="89"/>
        <v>0</v>
      </c>
      <c r="M64" s="143">
        <f t="shared" si="90"/>
        <v>0</v>
      </c>
      <c r="N64" s="143">
        <f t="shared" si="91"/>
        <v>0</v>
      </c>
      <c r="O64" s="143">
        <f t="shared" si="92"/>
        <v>0</v>
      </c>
      <c r="P64" s="143">
        <f t="shared" si="93"/>
        <v>0</v>
      </c>
      <c r="Q64" s="143">
        <f t="shared" si="94"/>
        <v>0</v>
      </c>
      <c r="R64" s="143">
        <f t="shared" si="95"/>
        <v>0</v>
      </c>
      <c r="S64" s="143">
        <f t="shared" si="96"/>
        <v>0</v>
      </c>
      <c r="T64" s="143">
        <f t="shared" si="97"/>
        <v>0</v>
      </c>
      <c r="U64" s="143">
        <f t="shared" si="98"/>
        <v>0</v>
      </c>
      <c r="V64" s="143">
        <f t="shared" si="99"/>
        <v>0</v>
      </c>
      <c r="W64" s="143">
        <f t="shared" si="100"/>
        <v>0</v>
      </c>
      <c r="X64" s="143">
        <f t="shared" si="101"/>
        <v>0</v>
      </c>
      <c r="Y64" s="143">
        <f t="shared" si="102"/>
        <v>0</v>
      </c>
      <c r="Z64" s="143">
        <f t="shared" si="103"/>
        <v>0</v>
      </c>
      <c r="AA64" s="143">
        <f t="shared" si="104"/>
        <v>0</v>
      </c>
      <c r="AB64" s="143">
        <f t="shared" si="105"/>
        <v>0</v>
      </c>
      <c r="AC64" s="143">
        <f t="shared" si="106"/>
        <v>0</v>
      </c>
      <c r="AD64" s="143">
        <f t="shared" si="107"/>
        <v>0</v>
      </c>
      <c r="AE64" s="143">
        <f t="shared" si="108"/>
        <v>0</v>
      </c>
      <c r="AF64" s="143">
        <f t="shared" si="109"/>
        <v>0</v>
      </c>
      <c r="AG64" s="143">
        <f t="shared" si="110"/>
        <v>0</v>
      </c>
      <c r="AH64" s="143">
        <f t="shared" si="111"/>
        <v>0</v>
      </c>
      <c r="AI64" s="143">
        <f t="shared" si="112"/>
        <v>0</v>
      </c>
      <c r="AJ64" s="143">
        <f t="shared" si="113"/>
        <v>0</v>
      </c>
      <c r="AK64" s="143">
        <f t="shared" si="114"/>
        <v>0</v>
      </c>
      <c r="AL64" s="143">
        <f t="shared" si="115"/>
        <v>0</v>
      </c>
      <c r="AM64" s="143">
        <f t="shared" si="116"/>
        <v>0</v>
      </c>
    </row>
    <row r="65" spans="2:39" x14ac:dyDescent="0.25">
      <c r="C65" s="136" t="str">
        <f t="shared" si="80"/>
        <v>Energia elettrica</v>
      </c>
      <c r="D65" s="143">
        <f t="shared" si="81"/>
        <v>366</v>
      </c>
      <c r="E65" s="143">
        <f t="shared" si="82"/>
        <v>6466</v>
      </c>
      <c r="F65" s="143">
        <f t="shared" si="83"/>
        <v>6466</v>
      </c>
      <c r="G65" s="143">
        <f t="shared" si="84"/>
        <v>6466</v>
      </c>
      <c r="H65" s="143">
        <f t="shared" si="85"/>
        <v>6100</v>
      </c>
      <c r="I65" s="143">
        <f t="shared" si="86"/>
        <v>0</v>
      </c>
      <c r="J65" s="143">
        <f t="shared" si="87"/>
        <v>0</v>
      </c>
      <c r="K65" s="143">
        <f t="shared" si="88"/>
        <v>0</v>
      </c>
      <c r="L65" s="143">
        <f t="shared" si="89"/>
        <v>0</v>
      </c>
      <c r="M65" s="143">
        <f t="shared" si="90"/>
        <v>0</v>
      </c>
      <c r="N65" s="143">
        <f t="shared" si="91"/>
        <v>0</v>
      </c>
      <c r="O65" s="143">
        <f t="shared" si="92"/>
        <v>0</v>
      </c>
      <c r="P65" s="143">
        <f t="shared" si="93"/>
        <v>0</v>
      </c>
      <c r="Q65" s="143">
        <f t="shared" si="94"/>
        <v>0</v>
      </c>
      <c r="R65" s="143">
        <f t="shared" si="95"/>
        <v>0</v>
      </c>
      <c r="S65" s="143">
        <f t="shared" si="96"/>
        <v>0</v>
      </c>
      <c r="T65" s="143">
        <f t="shared" si="97"/>
        <v>0</v>
      </c>
      <c r="U65" s="143">
        <f t="shared" si="98"/>
        <v>0</v>
      </c>
      <c r="V65" s="143">
        <f t="shared" si="99"/>
        <v>0</v>
      </c>
      <c r="W65" s="143">
        <f t="shared" si="100"/>
        <v>0</v>
      </c>
      <c r="X65" s="143">
        <f t="shared" si="101"/>
        <v>0</v>
      </c>
      <c r="Y65" s="143">
        <f t="shared" si="102"/>
        <v>0</v>
      </c>
      <c r="Z65" s="143">
        <f t="shared" si="103"/>
        <v>0</v>
      </c>
      <c r="AA65" s="143">
        <f t="shared" si="104"/>
        <v>0</v>
      </c>
      <c r="AB65" s="143">
        <f t="shared" si="105"/>
        <v>0</v>
      </c>
      <c r="AC65" s="143">
        <f t="shared" si="106"/>
        <v>0</v>
      </c>
      <c r="AD65" s="143">
        <f t="shared" si="107"/>
        <v>0</v>
      </c>
      <c r="AE65" s="143">
        <f t="shared" si="108"/>
        <v>0</v>
      </c>
      <c r="AF65" s="143">
        <f t="shared" si="109"/>
        <v>0</v>
      </c>
      <c r="AG65" s="143">
        <f t="shared" si="110"/>
        <v>0</v>
      </c>
      <c r="AH65" s="143">
        <f t="shared" si="111"/>
        <v>0</v>
      </c>
      <c r="AI65" s="143">
        <f t="shared" si="112"/>
        <v>0</v>
      </c>
      <c r="AJ65" s="143">
        <f t="shared" si="113"/>
        <v>0</v>
      </c>
      <c r="AK65" s="143">
        <f t="shared" si="114"/>
        <v>0</v>
      </c>
      <c r="AL65" s="143">
        <f t="shared" si="115"/>
        <v>0</v>
      </c>
      <c r="AM65" s="143">
        <f t="shared" si="116"/>
        <v>0</v>
      </c>
    </row>
    <row r="66" spans="2:39" x14ac:dyDescent="0.25">
      <c r="C66" s="136" t="str">
        <f t="shared" si="80"/>
        <v>Manutenzione</v>
      </c>
      <c r="D66" s="143">
        <f t="shared" si="81"/>
        <v>2440</v>
      </c>
      <c r="E66" s="143">
        <f t="shared" si="82"/>
        <v>6100</v>
      </c>
      <c r="F66" s="143">
        <f t="shared" si="83"/>
        <v>6100</v>
      </c>
      <c r="G66" s="143">
        <f t="shared" si="84"/>
        <v>6100</v>
      </c>
      <c r="H66" s="143">
        <f t="shared" si="85"/>
        <v>3660</v>
      </c>
      <c r="I66" s="143">
        <f t="shared" si="86"/>
        <v>0</v>
      </c>
      <c r="J66" s="143">
        <f t="shared" si="87"/>
        <v>0</v>
      </c>
      <c r="K66" s="143">
        <f t="shared" si="88"/>
        <v>0</v>
      </c>
      <c r="L66" s="143">
        <f t="shared" si="89"/>
        <v>0</v>
      </c>
      <c r="M66" s="143">
        <f t="shared" si="90"/>
        <v>0</v>
      </c>
      <c r="N66" s="143">
        <f t="shared" si="91"/>
        <v>0</v>
      </c>
      <c r="O66" s="143">
        <f t="shared" si="92"/>
        <v>0</v>
      </c>
      <c r="P66" s="143">
        <f t="shared" si="93"/>
        <v>0</v>
      </c>
      <c r="Q66" s="143">
        <f t="shared" si="94"/>
        <v>0</v>
      </c>
      <c r="R66" s="143">
        <f t="shared" si="95"/>
        <v>0</v>
      </c>
      <c r="S66" s="143">
        <f t="shared" si="96"/>
        <v>0</v>
      </c>
      <c r="T66" s="143">
        <f t="shared" si="97"/>
        <v>0</v>
      </c>
      <c r="U66" s="143">
        <f t="shared" si="98"/>
        <v>0</v>
      </c>
      <c r="V66" s="143">
        <f t="shared" si="99"/>
        <v>0</v>
      </c>
      <c r="W66" s="143">
        <f t="shared" si="100"/>
        <v>0</v>
      </c>
      <c r="X66" s="143">
        <f t="shared" si="101"/>
        <v>0</v>
      </c>
      <c r="Y66" s="143">
        <f t="shared" si="102"/>
        <v>0</v>
      </c>
      <c r="Z66" s="143">
        <f t="shared" si="103"/>
        <v>0</v>
      </c>
      <c r="AA66" s="143">
        <f t="shared" si="104"/>
        <v>0</v>
      </c>
      <c r="AB66" s="143">
        <f t="shared" si="105"/>
        <v>0</v>
      </c>
      <c r="AC66" s="143">
        <f t="shared" si="106"/>
        <v>0</v>
      </c>
      <c r="AD66" s="143">
        <f t="shared" si="107"/>
        <v>0</v>
      </c>
      <c r="AE66" s="143">
        <f t="shared" si="108"/>
        <v>0</v>
      </c>
      <c r="AF66" s="143">
        <f t="shared" si="109"/>
        <v>0</v>
      </c>
      <c r="AG66" s="143">
        <f t="shared" si="110"/>
        <v>0</v>
      </c>
      <c r="AH66" s="143">
        <f t="shared" si="111"/>
        <v>0</v>
      </c>
      <c r="AI66" s="143">
        <f t="shared" si="112"/>
        <v>0</v>
      </c>
      <c r="AJ66" s="143">
        <f t="shared" si="113"/>
        <v>0</v>
      </c>
      <c r="AK66" s="143">
        <f t="shared" si="114"/>
        <v>0</v>
      </c>
      <c r="AL66" s="143">
        <f t="shared" si="115"/>
        <v>0</v>
      </c>
      <c r="AM66" s="143">
        <f t="shared" si="116"/>
        <v>0</v>
      </c>
    </row>
    <row r="67" spans="2:39" x14ac:dyDescent="0.25">
      <c r="C67" s="136" t="str">
        <f t="shared" si="80"/>
        <v>Assicurazione</v>
      </c>
      <c r="D67" s="143">
        <f t="shared" si="81"/>
        <v>2440</v>
      </c>
      <c r="E67" s="143">
        <f t="shared" si="82"/>
        <v>3965</v>
      </c>
      <c r="F67" s="143">
        <f t="shared" si="83"/>
        <v>3965</v>
      </c>
      <c r="G67" s="143">
        <f t="shared" si="84"/>
        <v>3965</v>
      </c>
      <c r="H67" s="143">
        <f t="shared" si="85"/>
        <v>1525</v>
      </c>
      <c r="I67" s="143">
        <f t="shared" si="86"/>
        <v>0</v>
      </c>
      <c r="J67" s="143">
        <f t="shared" si="87"/>
        <v>0</v>
      </c>
      <c r="K67" s="143">
        <f t="shared" si="88"/>
        <v>0</v>
      </c>
      <c r="L67" s="143">
        <f t="shared" si="89"/>
        <v>0</v>
      </c>
      <c r="M67" s="143">
        <f t="shared" si="90"/>
        <v>0</v>
      </c>
      <c r="N67" s="143">
        <f t="shared" si="91"/>
        <v>0</v>
      </c>
      <c r="O67" s="143">
        <f t="shared" si="92"/>
        <v>0</v>
      </c>
      <c r="P67" s="143">
        <f t="shared" si="93"/>
        <v>0</v>
      </c>
      <c r="Q67" s="143">
        <f t="shared" si="94"/>
        <v>0</v>
      </c>
      <c r="R67" s="143">
        <f t="shared" si="95"/>
        <v>0</v>
      </c>
      <c r="S67" s="143">
        <f t="shared" si="96"/>
        <v>0</v>
      </c>
      <c r="T67" s="143">
        <f t="shared" si="97"/>
        <v>0</v>
      </c>
      <c r="U67" s="143">
        <f t="shared" si="98"/>
        <v>0</v>
      </c>
      <c r="V67" s="143">
        <f t="shared" si="99"/>
        <v>0</v>
      </c>
      <c r="W67" s="143">
        <f t="shared" si="100"/>
        <v>0</v>
      </c>
      <c r="X67" s="143">
        <f t="shared" si="101"/>
        <v>0</v>
      </c>
      <c r="Y67" s="143">
        <f t="shared" si="102"/>
        <v>0</v>
      </c>
      <c r="Z67" s="143">
        <f t="shared" si="103"/>
        <v>0</v>
      </c>
      <c r="AA67" s="143">
        <f t="shared" si="104"/>
        <v>0</v>
      </c>
      <c r="AB67" s="143">
        <f t="shared" si="105"/>
        <v>0</v>
      </c>
      <c r="AC67" s="143">
        <f t="shared" si="106"/>
        <v>0</v>
      </c>
      <c r="AD67" s="143">
        <f t="shared" si="107"/>
        <v>0</v>
      </c>
      <c r="AE67" s="143">
        <f t="shared" si="108"/>
        <v>0</v>
      </c>
      <c r="AF67" s="143">
        <f t="shared" si="109"/>
        <v>0</v>
      </c>
      <c r="AG67" s="143">
        <f t="shared" si="110"/>
        <v>0</v>
      </c>
      <c r="AH67" s="143">
        <f t="shared" si="111"/>
        <v>0</v>
      </c>
      <c r="AI67" s="143">
        <f t="shared" si="112"/>
        <v>0</v>
      </c>
      <c r="AJ67" s="143">
        <f t="shared" si="113"/>
        <v>0</v>
      </c>
      <c r="AK67" s="143">
        <f t="shared" si="114"/>
        <v>0</v>
      </c>
      <c r="AL67" s="143">
        <f t="shared" si="115"/>
        <v>0</v>
      </c>
      <c r="AM67" s="143">
        <f t="shared" si="116"/>
        <v>0</v>
      </c>
    </row>
    <row r="68" spans="2:39" x14ac:dyDescent="0.25">
      <c r="C68" s="136" t="str">
        <f t="shared" si="80"/>
        <v>Cancelleria</v>
      </c>
      <c r="D68" s="143">
        <f t="shared" si="81"/>
        <v>305</v>
      </c>
      <c r="E68" s="143">
        <f t="shared" si="82"/>
        <v>305</v>
      </c>
      <c r="F68" s="143">
        <f t="shared" si="83"/>
        <v>305</v>
      </c>
      <c r="G68" s="143">
        <f t="shared" si="84"/>
        <v>305</v>
      </c>
      <c r="H68" s="143">
        <f t="shared" si="85"/>
        <v>0</v>
      </c>
      <c r="I68" s="143">
        <f t="shared" si="86"/>
        <v>0</v>
      </c>
      <c r="J68" s="143">
        <f t="shared" si="87"/>
        <v>0</v>
      </c>
      <c r="K68" s="143">
        <f t="shared" si="88"/>
        <v>0</v>
      </c>
      <c r="L68" s="143">
        <f t="shared" si="89"/>
        <v>0</v>
      </c>
      <c r="M68" s="143">
        <f t="shared" si="90"/>
        <v>0</v>
      </c>
      <c r="N68" s="143">
        <f t="shared" si="91"/>
        <v>0</v>
      </c>
      <c r="O68" s="143">
        <f t="shared" si="92"/>
        <v>0</v>
      </c>
      <c r="P68" s="143">
        <f t="shared" si="93"/>
        <v>0</v>
      </c>
      <c r="Q68" s="143">
        <f t="shared" si="94"/>
        <v>0</v>
      </c>
      <c r="R68" s="143">
        <f t="shared" si="95"/>
        <v>0</v>
      </c>
      <c r="S68" s="143">
        <f t="shared" si="96"/>
        <v>0</v>
      </c>
      <c r="T68" s="143">
        <f t="shared" si="97"/>
        <v>0</v>
      </c>
      <c r="U68" s="143">
        <f t="shared" si="98"/>
        <v>0</v>
      </c>
      <c r="V68" s="143">
        <f t="shared" si="99"/>
        <v>0</v>
      </c>
      <c r="W68" s="143">
        <f t="shared" si="100"/>
        <v>0</v>
      </c>
      <c r="X68" s="143">
        <f t="shared" si="101"/>
        <v>0</v>
      </c>
      <c r="Y68" s="143">
        <f t="shared" si="102"/>
        <v>0</v>
      </c>
      <c r="Z68" s="143">
        <f t="shared" si="103"/>
        <v>0</v>
      </c>
      <c r="AA68" s="143">
        <f t="shared" si="104"/>
        <v>0</v>
      </c>
      <c r="AB68" s="143">
        <f t="shared" si="105"/>
        <v>0</v>
      </c>
      <c r="AC68" s="143">
        <f t="shared" si="106"/>
        <v>0</v>
      </c>
      <c r="AD68" s="143">
        <f t="shared" si="107"/>
        <v>0</v>
      </c>
      <c r="AE68" s="143">
        <f t="shared" si="108"/>
        <v>0</v>
      </c>
      <c r="AF68" s="143">
        <f t="shared" si="109"/>
        <v>0</v>
      </c>
      <c r="AG68" s="143">
        <f t="shared" si="110"/>
        <v>0</v>
      </c>
      <c r="AH68" s="143">
        <f t="shared" si="111"/>
        <v>0</v>
      </c>
      <c r="AI68" s="143">
        <f t="shared" si="112"/>
        <v>0</v>
      </c>
      <c r="AJ68" s="143">
        <f t="shared" si="113"/>
        <v>0</v>
      </c>
      <c r="AK68" s="143">
        <f t="shared" si="114"/>
        <v>0</v>
      </c>
      <c r="AL68" s="143">
        <f t="shared" si="115"/>
        <v>0</v>
      </c>
      <c r="AM68" s="143">
        <f t="shared" si="116"/>
        <v>0</v>
      </c>
    </row>
    <row r="69" spans="2:39" x14ac:dyDescent="0.25">
      <c r="C69" s="136" t="str">
        <f t="shared" si="80"/>
        <v>Spese varie</v>
      </c>
      <c r="D69" s="143">
        <f t="shared" si="81"/>
        <v>31720</v>
      </c>
      <c r="E69" s="143">
        <f t="shared" si="82"/>
        <v>31720</v>
      </c>
      <c r="F69" s="143">
        <f t="shared" si="83"/>
        <v>31720</v>
      </c>
      <c r="G69" s="143">
        <f t="shared" si="84"/>
        <v>31720</v>
      </c>
      <c r="H69" s="143">
        <f t="shared" si="85"/>
        <v>0</v>
      </c>
      <c r="I69" s="143">
        <f t="shared" si="86"/>
        <v>0</v>
      </c>
      <c r="J69" s="143">
        <f t="shared" si="87"/>
        <v>0</v>
      </c>
      <c r="K69" s="143">
        <f t="shared" si="88"/>
        <v>0</v>
      </c>
      <c r="L69" s="143">
        <f t="shared" si="89"/>
        <v>0</v>
      </c>
      <c r="M69" s="143">
        <f t="shared" si="90"/>
        <v>0</v>
      </c>
      <c r="N69" s="143">
        <f t="shared" si="91"/>
        <v>0</v>
      </c>
      <c r="O69" s="143">
        <f t="shared" si="92"/>
        <v>0</v>
      </c>
      <c r="P69" s="143">
        <f t="shared" si="93"/>
        <v>0</v>
      </c>
      <c r="Q69" s="143">
        <f t="shared" si="94"/>
        <v>0</v>
      </c>
      <c r="R69" s="143">
        <f t="shared" si="95"/>
        <v>0</v>
      </c>
      <c r="S69" s="143">
        <f t="shared" si="96"/>
        <v>0</v>
      </c>
      <c r="T69" s="143">
        <f t="shared" si="97"/>
        <v>0</v>
      </c>
      <c r="U69" s="143">
        <f t="shared" si="98"/>
        <v>0</v>
      </c>
      <c r="V69" s="143">
        <f t="shared" si="99"/>
        <v>0</v>
      </c>
      <c r="W69" s="143">
        <f t="shared" si="100"/>
        <v>0</v>
      </c>
      <c r="X69" s="143">
        <f t="shared" si="101"/>
        <v>0</v>
      </c>
      <c r="Y69" s="143">
        <f t="shared" si="102"/>
        <v>0</v>
      </c>
      <c r="Z69" s="143">
        <f t="shared" si="103"/>
        <v>0</v>
      </c>
      <c r="AA69" s="143">
        <f t="shared" si="104"/>
        <v>0</v>
      </c>
      <c r="AB69" s="143">
        <f t="shared" si="105"/>
        <v>0</v>
      </c>
      <c r="AC69" s="143">
        <f t="shared" si="106"/>
        <v>0</v>
      </c>
      <c r="AD69" s="143">
        <f t="shared" si="107"/>
        <v>0</v>
      </c>
      <c r="AE69" s="143">
        <f t="shared" si="108"/>
        <v>0</v>
      </c>
      <c r="AF69" s="143">
        <f t="shared" si="109"/>
        <v>0</v>
      </c>
      <c r="AG69" s="143">
        <f t="shared" si="110"/>
        <v>0</v>
      </c>
      <c r="AH69" s="143">
        <f t="shared" si="111"/>
        <v>0</v>
      </c>
      <c r="AI69" s="143">
        <f t="shared" si="112"/>
        <v>0</v>
      </c>
      <c r="AJ69" s="143">
        <f t="shared" si="113"/>
        <v>0</v>
      </c>
      <c r="AK69" s="143">
        <f t="shared" si="114"/>
        <v>0</v>
      </c>
      <c r="AL69" s="143">
        <f t="shared" si="115"/>
        <v>0</v>
      </c>
      <c r="AM69" s="143">
        <f t="shared" si="116"/>
        <v>0</v>
      </c>
    </row>
    <row r="70" spans="2:39" x14ac:dyDescent="0.25">
      <c r="C70" s="136" t="str">
        <f t="shared" si="80"/>
        <v>Costi diversi</v>
      </c>
      <c r="D70" s="143">
        <f t="shared" si="81"/>
        <v>12200</v>
      </c>
      <c r="E70" s="143">
        <f t="shared" si="82"/>
        <v>12200</v>
      </c>
      <c r="F70" s="143">
        <f t="shared" si="83"/>
        <v>12200</v>
      </c>
      <c r="G70" s="143">
        <f t="shared" si="84"/>
        <v>12200</v>
      </c>
      <c r="H70" s="143">
        <f t="shared" si="85"/>
        <v>0</v>
      </c>
      <c r="I70" s="143">
        <f t="shared" si="86"/>
        <v>0</v>
      </c>
      <c r="J70" s="143">
        <f t="shared" si="87"/>
        <v>0</v>
      </c>
      <c r="K70" s="143">
        <f t="shared" si="88"/>
        <v>0</v>
      </c>
      <c r="L70" s="143">
        <f t="shared" si="89"/>
        <v>0</v>
      </c>
      <c r="M70" s="143">
        <f t="shared" si="90"/>
        <v>0</v>
      </c>
      <c r="N70" s="143">
        <f t="shared" si="91"/>
        <v>0</v>
      </c>
      <c r="O70" s="143">
        <f t="shared" si="92"/>
        <v>0</v>
      </c>
      <c r="P70" s="143">
        <f t="shared" si="93"/>
        <v>0</v>
      </c>
      <c r="Q70" s="143">
        <f t="shared" si="94"/>
        <v>0</v>
      </c>
      <c r="R70" s="143">
        <f t="shared" si="95"/>
        <v>0</v>
      </c>
      <c r="S70" s="143">
        <f t="shared" si="96"/>
        <v>0</v>
      </c>
      <c r="T70" s="143">
        <f t="shared" si="97"/>
        <v>0</v>
      </c>
      <c r="U70" s="143">
        <f t="shared" si="98"/>
        <v>0</v>
      </c>
      <c r="V70" s="143">
        <f t="shared" si="99"/>
        <v>0</v>
      </c>
      <c r="W70" s="143">
        <f t="shared" si="100"/>
        <v>0</v>
      </c>
      <c r="X70" s="143">
        <f t="shared" si="101"/>
        <v>0</v>
      </c>
      <c r="Y70" s="143">
        <f t="shared" si="102"/>
        <v>0</v>
      </c>
      <c r="Z70" s="143">
        <f t="shared" si="103"/>
        <v>0</v>
      </c>
      <c r="AA70" s="143">
        <f t="shared" si="104"/>
        <v>0</v>
      </c>
      <c r="AB70" s="143">
        <f t="shared" si="105"/>
        <v>0</v>
      </c>
      <c r="AC70" s="143">
        <f t="shared" si="106"/>
        <v>0</v>
      </c>
      <c r="AD70" s="143">
        <f t="shared" si="107"/>
        <v>0</v>
      </c>
      <c r="AE70" s="143">
        <f t="shared" si="108"/>
        <v>0</v>
      </c>
      <c r="AF70" s="143">
        <f t="shared" si="109"/>
        <v>0</v>
      </c>
      <c r="AG70" s="143">
        <f t="shared" si="110"/>
        <v>0</v>
      </c>
      <c r="AH70" s="143">
        <f t="shared" si="111"/>
        <v>0</v>
      </c>
      <c r="AI70" s="143">
        <f t="shared" si="112"/>
        <v>0</v>
      </c>
      <c r="AJ70" s="143">
        <f t="shared" si="113"/>
        <v>0</v>
      </c>
      <c r="AK70" s="143">
        <f t="shared" si="114"/>
        <v>0</v>
      </c>
      <c r="AL70" s="143">
        <f t="shared" si="115"/>
        <v>0</v>
      </c>
      <c r="AM70" s="143">
        <f t="shared" si="116"/>
        <v>0</v>
      </c>
    </row>
    <row r="71" spans="2:39" x14ac:dyDescent="0.25">
      <c r="C71" s="136" t="str">
        <f t="shared" si="80"/>
        <v>acqua</v>
      </c>
      <c r="D71" s="143">
        <f t="shared" si="81"/>
        <v>122</v>
      </c>
      <c r="E71" s="143">
        <f t="shared" si="82"/>
        <v>122</v>
      </c>
      <c r="F71" s="143">
        <f t="shared" si="83"/>
        <v>122</v>
      </c>
      <c r="G71" s="143">
        <f t="shared" si="84"/>
        <v>122</v>
      </c>
      <c r="H71" s="143">
        <f t="shared" si="85"/>
        <v>0</v>
      </c>
      <c r="I71" s="143">
        <f t="shared" si="86"/>
        <v>0</v>
      </c>
      <c r="J71" s="143">
        <f t="shared" si="87"/>
        <v>0</v>
      </c>
      <c r="K71" s="143">
        <f t="shared" si="88"/>
        <v>0</v>
      </c>
      <c r="L71" s="143">
        <f t="shared" si="89"/>
        <v>0</v>
      </c>
      <c r="M71" s="143">
        <f t="shared" si="90"/>
        <v>0</v>
      </c>
      <c r="N71" s="143">
        <f t="shared" si="91"/>
        <v>0</v>
      </c>
      <c r="O71" s="143">
        <f t="shared" si="92"/>
        <v>0</v>
      </c>
      <c r="P71" s="143">
        <f t="shared" si="93"/>
        <v>0</v>
      </c>
      <c r="Q71" s="143">
        <f t="shared" si="94"/>
        <v>0</v>
      </c>
      <c r="R71" s="143">
        <f t="shared" si="95"/>
        <v>0</v>
      </c>
      <c r="S71" s="143">
        <f t="shared" si="96"/>
        <v>0</v>
      </c>
      <c r="T71" s="143">
        <f t="shared" si="97"/>
        <v>0</v>
      </c>
      <c r="U71" s="143">
        <f t="shared" si="98"/>
        <v>0</v>
      </c>
      <c r="V71" s="143">
        <f t="shared" si="99"/>
        <v>0</v>
      </c>
      <c r="W71" s="143">
        <f t="shared" si="100"/>
        <v>0</v>
      </c>
      <c r="X71" s="143">
        <f t="shared" si="101"/>
        <v>0</v>
      </c>
      <c r="Y71" s="143">
        <f t="shared" si="102"/>
        <v>0</v>
      </c>
      <c r="Z71" s="143">
        <f t="shared" si="103"/>
        <v>0</v>
      </c>
      <c r="AA71" s="143">
        <f t="shared" si="104"/>
        <v>0</v>
      </c>
      <c r="AB71" s="143">
        <f t="shared" si="105"/>
        <v>0</v>
      </c>
      <c r="AC71" s="143">
        <f t="shared" si="106"/>
        <v>0</v>
      </c>
      <c r="AD71" s="143">
        <f t="shared" si="107"/>
        <v>0</v>
      </c>
      <c r="AE71" s="143">
        <f t="shared" si="108"/>
        <v>0</v>
      </c>
      <c r="AF71" s="143">
        <f t="shared" si="109"/>
        <v>0</v>
      </c>
      <c r="AG71" s="143">
        <f t="shared" si="110"/>
        <v>0</v>
      </c>
      <c r="AH71" s="143">
        <f t="shared" si="111"/>
        <v>0</v>
      </c>
      <c r="AI71" s="143">
        <f t="shared" si="112"/>
        <v>0</v>
      </c>
      <c r="AJ71" s="143">
        <f t="shared" si="113"/>
        <v>0</v>
      </c>
      <c r="AK71" s="143">
        <f t="shared" si="114"/>
        <v>0</v>
      </c>
      <c r="AL71" s="143">
        <f t="shared" si="115"/>
        <v>0</v>
      </c>
      <c r="AM71" s="143">
        <f t="shared" si="116"/>
        <v>0</v>
      </c>
    </row>
    <row r="72" spans="2:39" x14ac:dyDescent="0.25">
      <c r="C72" s="136" t="str">
        <f t="shared" si="80"/>
        <v>tasse minori</v>
      </c>
      <c r="D72" s="143">
        <f t="shared" si="81"/>
        <v>2867</v>
      </c>
      <c r="E72" s="143">
        <f t="shared" si="82"/>
        <v>2867</v>
      </c>
      <c r="F72" s="143">
        <f t="shared" si="83"/>
        <v>2867</v>
      </c>
      <c r="G72" s="143">
        <f t="shared" si="84"/>
        <v>2867</v>
      </c>
      <c r="H72" s="143">
        <f t="shared" si="85"/>
        <v>0</v>
      </c>
      <c r="I72" s="143">
        <f t="shared" si="86"/>
        <v>0</v>
      </c>
      <c r="J72" s="143">
        <f t="shared" si="87"/>
        <v>0</v>
      </c>
      <c r="K72" s="143">
        <f t="shared" si="88"/>
        <v>0</v>
      </c>
      <c r="L72" s="143">
        <f t="shared" si="89"/>
        <v>0</v>
      </c>
      <c r="M72" s="143">
        <f t="shared" si="90"/>
        <v>0</v>
      </c>
      <c r="N72" s="143">
        <f t="shared" si="91"/>
        <v>0</v>
      </c>
      <c r="O72" s="143">
        <f t="shared" si="92"/>
        <v>0</v>
      </c>
      <c r="P72" s="143">
        <f t="shared" si="93"/>
        <v>0</v>
      </c>
      <c r="Q72" s="143">
        <f t="shared" si="94"/>
        <v>0</v>
      </c>
      <c r="R72" s="143">
        <f t="shared" si="95"/>
        <v>0</v>
      </c>
      <c r="S72" s="143">
        <f t="shared" si="96"/>
        <v>0</v>
      </c>
      <c r="T72" s="143">
        <f t="shared" si="97"/>
        <v>0</v>
      </c>
      <c r="U72" s="143">
        <f t="shared" si="98"/>
        <v>0</v>
      </c>
      <c r="V72" s="143">
        <f t="shared" si="99"/>
        <v>0</v>
      </c>
      <c r="W72" s="143">
        <f t="shared" si="100"/>
        <v>0</v>
      </c>
      <c r="X72" s="143">
        <f t="shared" si="101"/>
        <v>0</v>
      </c>
      <c r="Y72" s="143">
        <f t="shared" si="102"/>
        <v>0</v>
      </c>
      <c r="Z72" s="143">
        <f t="shared" si="103"/>
        <v>0</v>
      </c>
      <c r="AA72" s="143">
        <f t="shared" si="104"/>
        <v>0</v>
      </c>
      <c r="AB72" s="143">
        <f t="shared" si="105"/>
        <v>0</v>
      </c>
      <c r="AC72" s="143">
        <f t="shared" si="106"/>
        <v>0</v>
      </c>
      <c r="AD72" s="143">
        <f t="shared" si="107"/>
        <v>0</v>
      </c>
      <c r="AE72" s="143">
        <f t="shared" si="108"/>
        <v>0</v>
      </c>
      <c r="AF72" s="143">
        <f t="shared" si="109"/>
        <v>0</v>
      </c>
      <c r="AG72" s="143">
        <f t="shared" si="110"/>
        <v>0</v>
      </c>
      <c r="AH72" s="143">
        <f t="shared" si="111"/>
        <v>0</v>
      </c>
      <c r="AI72" s="143">
        <f t="shared" si="112"/>
        <v>0</v>
      </c>
      <c r="AJ72" s="143">
        <f t="shared" si="113"/>
        <v>0</v>
      </c>
      <c r="AK72" s="143">
        <f t="shared" si="114"/>
        <v>0</v>
      </c>
      <c r="AL72" s="143">
        <f t="shared" si="115"/>
        <v>0</v>
      </c>
      <c r="AM72" s="143">
        <f t="shared" si="116"/>
        <v>0</v>
      </c>
    </row>
    <row r="73" spans="2:39" x14ac:dyDescent="0.25">
      <c r="C73" s="136" t="str">
        <f t="shared" si="80"/>
        <v>spese automezzi</v>
      </c>
      <c r="D73" s="143">
        <f t="shared" si="81"/>
        <v>610</v>
      </c>
      <c r="E73" s="143">
        <f t="shared" si="82"/>
        <v>183</v>
      </c>
      <c r="F73" s="143">
        <f t="shared" si="83"/>
        <v>183</v>
      </c>
      <c r="G73" s="143">
        <f t="shared" si="84"/>
        <v>183</v>
      </c>
      <c r="H73" s="143">
        <f t="shared" si="85"/>
        <v>-427</v>
      </c>
      <c r="I73" s="143">
        <f t="shared" si="86"/>
        <v>0</v>
      </c>
      <c r="J73" s="143">
        <f t="shared" si="87"/>
        <v>0</v>
      </c>
      <c r="K73" s="143">
        <f t="shared" si="88"/>
        <v>0</v>
      </c>
      <c r="L73" s="143">
        <f t="shared" si="89"/>
        <v>0</v>
      </c>
      <c r="M73" s="143">
        <f t="shared" si="90"/>
        <v>0</v>
      </c>
      <c r="N73" s="143">
        <f t="shared" si="91"/>
        <v>0</v>
      </c>
      <c r="O73" s="143">
        <f t="shared" si="92"/>
        <v>0</v>
      </c>
      <c r="P73" s="143">
        <f t="shared" si="93"/>
        <v>0</v>
      </c>
      <c r="Q73" s="143">
        <f t="shared" si="94"/>
        <v>0</v>
      </c>
      <c r="R73" s="143">
        <f t="shared" si="95"/>
        <v>0</v>
      </c>
      <c r="S73" s="143">
        <f t="shared" si="96"/>
        <v>0</v>
      </c>
      <c r="T73" s="143">
        <f t="shared" si="97"/>
        <v>0</v>
      </c>
      <c r="U73" s="143">
        <f t="shared" si="98"/>
        <v>0</v>
      </c>
      <c r="V73" s="143">
        <f t="shared" si="99"/>
        <v>0</v>
      </c>
      <c r="W73" s="143">
        <f t="shared" si="100"/>
        <v>0</v>
      </c>
      <c r="X73" s="143">
        <f t="shared" si="101"/>
        <v>0</v>
      </c>
      <c r="Y73" s="143">
        <f t="shared" si="102"/>
        <v>0</v>
      </c>
      <c r="Z73" s="143">
        <f t="shared" si="103"/>
        <v>0</v>
      </c>
      <c r="AA73" s="143">
        <f t="shared" si="104"/>
        <v>0</v>
      </c>
      <c r="AB73" s="143">
        <f t="shared" si="105"/>
        <v>0</v>
      </c>
      <c r="AC73" s="143">
        <f t="shared" si="106"/>
        <v>0</v>
      </c>
      <c r="AD73" s="143">
        <f t="shared" si="107"/>
        <v>0</v>
      </c>
      <c r="AE73" s="143">
        <f t="shared" si="108"/>
        <v>0</v>
      </c>
      <c r="AF73" s="143">
        <f t="shared" si="109"/>
        <v>0</v>
      </c>
      <c r="AG73" s="143">
        <f t="shared" si="110"/>
        <v>0</v>
      </c>
      <c r="AH73" s="143">
        <f t="shared" si="111"/>
        <v>0</v>
      </c>
      <c r="AI73" s="143">
        <f t="shared" si="112"/>
        <v>0</v>
      </c>
      <c r="AJ73" s="143">
        <f t="shared" si="113"/>
        <v>0</v>
      </c>
      <c r="AK73" s="143">
        <f t="shared" si="114"/>
        <v>0</v>
      </c>
      <c r="AL73" s="143">
        <f t="shared" si="115"/>
        <v>0</v>
      </c>
      <c r="AM73" s="143">
        <f t="shared" si="116"/>
        <v>0</v>
      </c>
    </row>
    <row r="74" spans="2:39" x14ac:dyDescent="0.25">
      <c r="C74" s="136" t="str">
        <f t="shared" si="80"/>
        <v>trattenute asl</v>
      </c>
      <c r="D74" s="143">
        <f t="shared" si="81"/>
        <v>9760</v>
      </c>
      <c r="E74" s="143">
        <f t="shared" si="82"/>
        <v>9760</v>
      </c>
      <c r="F74" s="143">
        <f t="shared" si="83"/>
        <v>9760</v>
      </c>
      <c r="G74" s="143">
        <f t="shared" si="84"/>
        <v>9760</v>
      </c>
      <c r="H74" s="143">
        <f t="shared" si="85"/>
        <v>0</v>
      </c>
      <c r="I74" s="143">
        <f t="shared" si="86"/>
        <v>0</v>
      </c>
      <c r="J74" s="143">
        <f t="shared" si="87"/>
        <v>0</v>
      </c>
      <c r="K74" s="143">
        <f t="shared" si="88"/>
        <v>0</v>
      </c>
      <c r="L74" s="143">
        <f t="shared" si="89"/>
        <v>0</v>
      </c>
      <c r="M74" s="143">
        <f t="shared" si="90"/>
        <v>0</v>
      </c>
      <c r="N74" s="143">
        <f t="shared" si="91"/>
        <v>0</v>
      </c>
      <c r="O74" s="143">
        <f t="shared" si="92"/>
        <v>0</v>
      </c>
      <c r="P74" s="143">
        <f t="shared" si="93"/>
        <v>0</v>
      </c>
      <c r="Q74" s="143">
        <f t="shared" si="94"/>
        <v>0</v>
      </c>
      <c r="R74" s="143">
        <f t="shared" si="95"/>
        <v>0</v>
      </c>
      <c r="S74" s="143">
        <f t="shared" si="96"/>
        <v>0</v>
      </c>
      <c r="T74" s="143">
        <f t="shared" si="97"/>
        <v>0</v>
      </c>
      <c r="U74" s="143">
        <f t="shared" si="98"/>
        <v>0</v>
      </c>
      <c r="V74" s="143">
        <f t="shared" si="99"/>
        <v>0</v>
      </c>
      <c r="W74" s="143">
        <f t="shared" si="100"/>
        <v>0</v>
      </c>
      <c r="X74" s="143">
        <f t="shared" si="101"/>
        <v>0</v>
      </c>
      <c r="Y74" s="143">
        <f t="shared" si="102"/>
        <v>0</v>
      </c>
      <c r="Z74" s="143">
        <f t="shared" si="103"/>
        <v>0</v>
      </c>
      <c r="AA74" s="143">
        <f t="shared" si="104"/>
        <v>0</v>
      </c>
      <c r="AB74" s="143">
        <f t="shared" si="105"/>
        <v>0</v>
      </c>
      <c r="AC74" s="143">
        <f t="shared" si="106"/>
        <v>0</v>
      </c>
      <c r="AD74" s="143">
        <f t="shared" si="107"/>
        <v>0</v>
      </c>
      <c r="AE74" s="143">
        <f t="shared" si="108"/>
        <v>0</v>
      </c>
      <c r="AF74" s="143">
        <f t="shared" si="109"/>
        <v>0</v>
      </c>
      <c r="AG74" s="143">
        <f t="shared" si="110"/>
        <v>0</v>
      </c>
      <c r="AH74" s="143">
        <f t="shared" si="111"/>
        <v>0</v>
      </c>
      <c r="AI74" s="143">
        <f t="shared" si="112"/>
        <v>0</v>
      </c>
      <c r="AJ74" s="143">
        <f t="shared" si="113"/>
        <v>0</v>
      </c>
      <c r="AK74" s="143">
        <f t="shared" si="114"/>
        <v>0</v>
      </c>
      <c r="AL74" s="143">
        <f t="shared" si="115"/>
        <v>0</v>
      </c>
      <c r="AM74" s="143">
        <f t="shared" si="116"/>
        <v>0</v>
      </c>
    </row>
    <row r="75" spans="2:39" x14ac:dyDescent="0.25">
      <c r="C75" s="136" t="str">
        <f t="shared" si="80"/>
        <v>quote associative</v>
      </c>
      <c r="D75" s="143">
        <f t="shared" si="81"/>
        <v>3416</v>
      </c>
      <c r="E75" s="143">
        <f t="shared" si="82"/>
        <v>3416</v>
      </c>
      <c r="F75" s="143">
        <f t="shared" si="83"/>
        <v>3416</v>
      </c>
      <c r="G75" s="143">
        <f t="shared" si="84"/>
        <v>3416</v>
      </c>
      <c r="H75" s="143">
        <f t="shared" si="85"/>
        <v>0</v>
      </c>
      <c r="I75" s="143">
        <f t="shared" si="86"/>
        <v>0</v>
      </c>
      <c r="J75" s="143">
        <f t="shared" si="87"/>
        <v>0</v>
      </c>
      <c r="K75" s="143">
        <f t="shared" si="88"/>
        <v>0</v>
      </c>
      <c r="L75" s="143">
        <f t="shared" si="89"/>
        <v>0</v>
      </c>
      <c r="M75" s="143">
        <f t="shared" si="90"/>
        <v>0</v>
      </c>
      <c r="N75" s="143">
        <f t="shared" si="91"/>
        <v>0</v>
      </c>
      <c r="O75" s="143">
        <f t="shared" si="92"/>
        <v>0</v>
      </c>
      <c r="P75" s="143">
        <f t="shared" si="93"/>
        <v>0</v>
      </c>
      <c r="Q75" s="143">
        <f t="shared" si="94"/>
        <v>0</v>
      </c>
      <c r="R75" s="143">
        <f t="shared" si="95"/>
        <v>0</v>
      </c>
      <c r="S75" s="143">
        <f t="shared" si="96"/>
        <v>0</v>
      </c>
      <c r="T75" s="143">
        <f t="shared" si="97"/>
        <v>0</v>
      </c>
      <c r="U75" s="143">
        <f t="shared" si="98"/>
        <v>0</v>
      </c>
      <c r="V75" s="143">
        <f t="shared" si="99"/>
        <v>0</v>
      </c>
      <c r="W75" s="143">
        <f t="shared" si="100"/>
        <v>0</v>
      </c>
      <c r="X75" s="143">
        <f t="shared" si="101"/>
        <v>0</v>
      </c>
      <c r="Y75" s="143">
        <f t="shared" si="102"/>
        <v>0</v>
      </c>
      <c r="Z75" s="143">
        <f t="shared" si="103"/>
        <v>0</v>
      </c>
      <c r="AA75" s="143">
        <f t="shared" si="104"/>
        <v>0</v>
      </c>
      <c r="AB75" s="143">
        <f t="shared" si="105"/>
        <v>0</v>
      </c>
      <c r="AC75" s="143">
        <f t="shared" si="106"/>
        <v>0</v>
      </c>
      <c r="AD75" s="143">
        <f t="shared" si="107"/>
        <v>0</v>
      </c>
      <c r="AE75" s="143">
        <f t="shared" si="108"/>
        <v>0</v>
      </c>
      <c r="AF75" s="143">
        <f t="shared" si="109"/>
        <v>0</v>
      </c>
      <c r="AG75" s="143">
        <f t="shared" si="110"/>
        <v>0</v>
      </c>
      <c r="AH75" s="143">
        <f t="shared" si="111"/>
        <v>0</v>
      </c>
      <c r="AI75" s="143">
        <f t="shared" si="112"/>
        <v>0</v>
      </c>
      <c r="AJ75" s="143">
        <f t="shared" si="113"/>
        <v>0</v>
      </c>
      <c r="AK75" s="143">
        <f t="shared" si="114"/>
        <v>0</v>
      </c>
      <c r="AL75" s="143">
        <f t="shared" si="115"/>
        <v>0</v>
      </c>
      <c r="AM75" s="143">
        <f t="shared" si="116"/>
        <v>0</v>
      </c>
    </row>
    <row r="76" spans="2:39" s="27" customFormat="1" x14ac:dyDescent="0.25">
      <c r="B76" s="109"/>
      <c r="C76" s="136" t="s">
        <v>202</v>
      </c>
      <c r="D76" s="143">
        <f t="shared" ref="D76:AM76" si="117">SUM(D60:D75)</f>
        <v>111996</v>
      </c>
      <c r="E76" s="143">
        <f t="shared" si="117"/>
        <v>150975</v>
      </c>
      <c r="F76" s="143">
        <f t="shared" si="117"/>
        <v>150975</v>
      </c>
      <c r="G76" s="143">
        <f t="shared" si="117"/>
        <v>150975</v>
      </c>
      <c r="H76" s="143">
        <f t="shared" si="117"/>
        <v>38979</v>
      </c>
      <c r="I76" s="143">
        <f t="shared" si="117"/>
        <v>0</v>
      </c>
      <c r="J76" s="143">
        <f t="shared" si="117"/>
        <v>0</v>
      </c>
      <c r="K76" s="143">
        <f t="shared" si="117"/>
        <v>0</v>
      </c>
      <c r="L76" s="143">
        <f t="shared" si="117"/>
        <v>0</v>
      </c>
      <c r="M76" s="143">
        <f t="shared" si="117"/>
        <v>0</v>
      </c>
      <c r="N76" s="143">
        <f t="shared" si="117"/>
        <v>0</v>
      </c>
      <c r="O76" s="143">
        <f t="shared" si="117"/>
        <v>0</v>
      </c>
      <c r="P76" s="143">
        <f t="shared" si="117"/>
        <v>0</v>
      </c>
      <c r="Q76" s="143">
        <f t="shared" si="117"/>
        <v>0</v>
      </c>
      <c r="R76" s="143">
        <f t="shared" si="117"/>
        <v>0</v>
      </c>
      <c r="S76" s="143">
        <f t="shared" si="117"/>
        <v>0</v>
      </c>
      <c r="T76" s="143">
        <f t="shared" si="117"/>
        <v>0</v>
      </c>
      <c r="U76" s="143">
        <f t="shared" si="117"/>
        <v>0</v>
      </c>
      <c r="V76" s="143">
        <f t="shared" si="117"/>
        <v>0</v>
      </c>
      <c r="W76" s="143">
        <f t="shared" si="117"/>
        <v>0</v>
      </c>
      <c r="X76" s="143">
        <f t="shared" si="117"/>
        <v>0</v>
      </c>
      <c r="Y76" s="143">
        <f t="shared" si="117"/>
        <v>0</v>
      </c>
      <c r="Z76" s="143">
        <f t="shared" si="117"/>
        <v>0</v>
      </c>
      <c r="AA76" s="143">
        <f t="shared" si="117"/>
        <v>0</v>
      </c>
      <c r="AB76" s="143">
        <f t="shared" si="117"/>
        <v>0</v>
      </c>
      <c r="AC76" s="143">
        <f t="shared" si="117"/>
        <v>0</v>
      </c>
      <c r="AD76" s="143">
        <f t="shared" si="117"/>
        <v>0</v>
      </c>
      <c r="AE76" s="143">
        <f t="shared" si="117"/>
        <v>0</v>
      </c>
      <c r="AF76" s="143">
        <f t="shared" si="117"/>
        <v>0</v>
      </c>
      <c r="AG76" s="143">
        <f t="shared" si="117"/>
        <v>0</v>
      </c>
      <c r="AH76" s="143">
        <f t="shared" si="117"/>
        <v>0</v>
      </c>
      <c r="AI76" s="143">
        <f t="shared" si="117"/>
        <v>0</v>
      </c>
      <c r="AJ76" s="143">
        <f t="shared" si="117"/>
        <v>0</v>
      </c>
      <c r="AK76" s="143">
        <f t="shared" si="117"/>
        <v>0</v>
      </c>
      <c r="AL76" s="143">
        <f t="shared" si="117"/>
        <v>0</v>
      </c>
      <c r="AM76" s="143">
        <f t="shared" si="117"/>
        <v>0</v>
      </c>
    </row>
  </sheetData>
  <phoneticPr fontId="11" type="noConversion"/>
  <dataValidations count="2">
    <dataValidation type="list" allowBlank="1" showInputMessage="1" showErrorMessage="1" sqref="C4:C19" xr:uid="{9DC07F14-EA21-4C99-9E41-C1175B627115}">
      <formula1>$A$1:$A$2</formula1>
    </dataValidation>
    <dataValidation type="list" allowBlank="1" showInputMessage="1" showErrorMessage="1" sqref="E4:E19" xr:uid="{ED5EFD54-05B5-4480-8484-83C5F56AABDA}">
      <formula1>$A$4:$A$8</formula1>
    </dataValidation>
  </dataValidations>
  <hyperlinks>
    <hyperlink ref="B1" location="CRUSCOTTO!A1" display="RITORNA AL CRUSCOTTO" xr:uid="{4C95F0AD-5A6C-4AB6-80EE-47E5307F3CB6}"/>
  </hyperlink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5147C-2525-4150-A1C7-418A6DB10F7F}">
  <sheetPr>
    <tabColor rgb="FF92D050"/>
  </sheetPr>
  <dimension ref="A1:I43"/>
  <sheetViews>
    <sheetView showGridLines="0" workbookViewId="0">
      <selection activeCell="C7" sqref="C7:F8"/>
    </sheetView>
  </sheetViews>
  <sheetFormatPr defaultRowHeight="15" x14ac:dyDescent="0.25"/>
  <cols>
    <col min="1" max="1" width="34.28515625" customWidth="1"/>
    <col min="2" max="2" width="8" customWidth="1"/>
    <col min="3" max="3" width="26.140625" bestFit="1" customWidth="1"/>
    <col min="4" max="4" width="15.85546875" customWidth="1"/>
    <col min="5" max="5" width="15.140625" customWidth="1"/>
    <col min="6" max="6" width="26.140625" bestFit="1" customWidth="1"/>
    <col min="7" max="9" width="18.7109375" bestFit="1" customWidth="1"/>
    <col min="10" max="10" width="10.7109375" bestFit="1" customWidth="1"/>
    <col min="11" max="11" width="9.5703125" bestFit="1" customWidth="1"/>
    <col min="12" max="13" width="11.5703125" bestFit="1" customWidth="1"/>
    <col min="14" max="15" width="9.5703125" bestFit="1" customWidth="1"/>
    <col min="16" max="16" width="12.7109375" bestFit="1" customWidth="1"/>
    <col min="17" max="21" width="9.5703125" bestFit="1" customWidth="1"/>
    <col min="22" max="22" width="11.140625" bestFit="1" customWidth="1"/>
    <col min="23" max="26" width="9.5703125" bestFit="1" customWidth="1"/>
    <col min="27" max="27" width="11.140625" bestFit="1" customWidth="1"/>
    <col min="28" max="28" width="10.5703125" bestFit="1" customWidth="1"/>
    <col min="29" max="33" width="9.5703125" bestFit="1" customWidth="1"/>
    <col min="34" max="34" width="11.140625" bestFit="1" customWidth="1"/>
    <col min="35" max="38" width="9.5703125" bestFit="1" customWidth="1"/>
    <col min="39" max="39" width="11.140625" bestFit="1" customWidth="1"/>
    <col min="40" max="40" width="10.5703125" bestFit="1" customWidth="1"/>
  </cols>
  <sheetData>
    <row r="1" spans="1:9" ht="49.5" customHeight="1" x14ac:dyDescent="0.25">
      <c r="A1" s="84" t="s">
        <v>455</v>
      </c>
      <c r="C1" s="91" t="s">
        <v>479</v>
      </c>
    </row>
    <row r="2" spans="1:9" ht="16.5" customHeight="1" x14ac:dyDescent="0.25">
      <c r="D2" s="40" t="s">
        <v>359</v>
      </c>
      <c r="E2" s="70" t="s">
        <v>426</v>
      </c>
    </row>
    <row r="3" spans="1:9" ht="16.5" customHeight="1" x14ac:dyDescent="0.25"/>
    <row r="7" spans="1:9" x14ac:dyDescent="0.25">
      <c r="C7" s="150"/>
      <c r="D7" s="150">
        <v>2020</v>
      </c>
      <c r="E7" s="150">
        <f>+D7+1</f>
        <v>2021</v>
      </c>
      <c r="F7" s="150">
        <f>+E7+1</f>
        <v>2022</v>
      </c>
    </row>
    <row r="8" spans="1:9" x14ac:dyDescent="0.25">
      <c r="C8" s="150" t="s">
        <v>246</v>
      </c>
      <c r="D8" s="72">
        <f>+M_PERSONALE!C4*M_PERSONALE!C13</f>
        <v>30800</v>
      </c>
      <c r="E8" s="72">
        <f>+D8*(1+M_PERSONALE!C15)</f>
        <v>31108</v>
      </c>
      <c r="F8" s="72">
        <f>+E8*(1+M_PERSONALE!C15)</f>
        <v>31419.08</v>
      </c>
    </row>
    <row r="10" spans="1:9" hidden="1" x14ac:dyDescent="0.25">
      <c r="H10">
        <v>0</v>
      </c>
    </row>
    <row r="11" spans="1:9" hidden="1" x14ac:dyDescent="0.25"/>
    <row r="12" spans="1:9" hidden="1" x14ac:dyDescent="0.25">
      <c r="F12" t="s">
        <v>246</v>
      </c>
      <c r="G12">
        <f>+D8+G10</f>
        <v>30800</v>
      </c>
      <c r="H12">
        <f>+E8+H10</f>
        <v>31108</v>
      </c>
      <c r="I12">
        <f>+F8+I10</f>
        <v>31419.08</v>
      </c>
    </row>
    <row r="16" spans="1:9" x14ac:dyDescent="0.25">
      <c r="C16" s="175" t="s">
        <v>247</v>
      </c>
      <c r="D16" s="175"/>
      <c r="E16" s="175"/>
      <c r="F16" s="70"/>
      <c r="G16" s="70">
        <v>2017</v>
      </c>
      <c r="H16" s="45"/>
    </row>
    <row r="17" spans="3:8" x14ac:dyDescent="0.25">
      <c r="C17" s="70" t="s">
        <v>248</v>
      </c>
      <c r="D17" s="70" t="s">
        <v>249</v>
      </c>
      <c r="E17" s="70" t="s">
        <v>250</v>
      </c>
      <c r="F17" s="70" t="s">
        <v>251</v>
      </c>
      <c r="G17" s="70" t="s">
        <v>252</v>
      </c>
      <c r="H17" s="45"/>
    </row>
    <row r="18" spans="3:8" x14ac:dyDescent="0.25">
      <c r="C18" s="72">
        <v>0</v>
      </c>
      <c r="D18" s="72">
        <v>15000</v>
      </c>
      <c r="E18" s="102">
        <v>0.23</v>
      </c>
      <c r="F18" s="72">
        <f>+IF($G$10&gt;$D18,0,IF($G$12&lt;$D18,$D$8,IF($G$10&lt;$D18,$D18-$G$10,0)))</f>
        <v>15000</v>
      </c>
      <c r="G18" s="72">
        <f>+IF($D$8&gt;F18,F18*E18,D8*E18)</f>
        <v>3450</v>
      </c>
      <c r="H18" s="45"/>
    </row>
    <row r="19" spans="3:8" x14ac:dyDescent="0.25">
      <c r="C19" s="72">
        <v>15000</v>
      </c>
      <c r="D19" s="72">
        <v>28000</v>
      </c>
      <c r="E19" s="102">
        <v>0.27</v>
      </c>
      <c r="F19" s="72">
        <f>+IF($G$10&gt;$D19,0,IF($G$12&lt;$D19,$D$8-$F18,IF($G$10&lt;$D19,$D19-$G$10-$F18,0)))</f>
        <v>13000</v>
      </c>
      <c r="G19" s="72">
        <f>+IF($D$8&lt;$F18,0,IF($D$8-F19-F18&gt;0,(F19*E19),(($D$8-F18)*E19)))</f>
        <v>3510.0000000000005</v>
      </c>
      <c r="H19" s="45"/>
    </row>
    <row r="20" spans="3:8" x14ac:dyDescent="0.25">
      <c r="C20" s="72">
        <v>28000</v>
      </c>
      <c r="D20" s="72">
        <v>55000</v>
      </c>
      <c r="E20" s="102">
        <v>0.38</v>
      </c>
      <c r="F20" s="72">
        <f>+IF($G$10&gt;$D20,0,IF($G$12&lt;$D20,$D$8-$F19-F18,IF($G$10&lt;$D20,$D20-$G$10-$F19-F18,0)))</f>
        <v>2800</v>
      </c>
      <c r="G20" s="72">
        <f>+IF($D$8&lt;$F19,0,IF($D$8-F20-F19-F18&gt;0,(F20*E20),(($D$8-F19-F18)*E20)))</f>
        <v>1064</v>
      </c>
      <c r="H20" s="45"/>
    </row>
    <row r="21" spans="3:8" x14ac:dyDescent="0.25">
      <c r="C21" s="72">
        <v>55000</v>
      </c>
      <c r="D21" s="72">
        <v>75000</v>
      </c>
      <c r="E21" s="102">
        <v>0.41</v>
      </c>
      <c r="F21" s="72">
        <f>+IF($G$10&gt;$D21,0,IF($G$12&lt;$D21,$D$8-$F20-F19-F18,IF($G$10&lt;$D21,$D21-$G$10-$F20-F19-F18,0)))</f>
        <v>0</v>
      </c>
      <c r="G21" s="72">
        <f>+IF($D$8&lt;$F20,0,IF($D$8-F21-F20-F19-F18&gt;0,(F21*E21),(($D$8-F20-F19-F18)*E21)))</f>
        <v>0</v>
      </c>
      <c r="H21" s="45"/>
    </row>
    <row r="22" spans="3:8" x14ac:dyDescent="0.25">
      <c r="C22" s="72">
        <v>75000</v>
      </c>
      <c r="D22" s="72"/>
      <c r="E22" s="102">
        <v>0.43</v>
      </c>
      <c r="F22" s="72">
        <f>+IF($G$12&lt;C22,0,IF($G$10&gt;C22,$D$8,$D$8-F21-F20-F19-F18))</f>
        <v>0</v>
      </c>
      <c r="G22" s="72">
        <f>+IF($D$8&lt;$F21,0,IF($D$8-F22-F21-F20-F19-F18&gt;0,(F22*E22),(($D$8-F21-F20-F19-F18)*E22)))</f>
        <v>0</v>
      </c>
      <c r="H22" s="45"/>
    </row>
    <row r="23" spans="3:8" x14ac:dyDescent="0.25">
      <c r="C23" s="70"/>
      <c r="D23" s="70"/>
      <c r="E23" s="70" t="s">
        <v>253</v>
      </c>
      <c r="F23" s="72">
        <f>SUM(F18:F22)</f>
        <v>30800</v>
      </c>
      <c r="G23" s="72">
        <f>SUM(G18:G22)</f>
        <v>8024</v>
      </c>
      <c r="H23" s="103">
        <f>+G23/F23</f>
        <v>0.26051948051948054</v>
      </c>
    </row>
    <row r="26" spans="3:8" x14ac:dyDescent="0.25">
      <c r="C26" s="175" t="s">
        <v>247</v>
      </c>
      <c r="D26" s="175"/>
      <c r="E26" s="175"/>
      <c r="F26" s="70"/>
      <c r="G26" s="70">
        <v>2018</v>
      </c>
      <c r="H26" s="45"/>
    </row>
    <row r="27" spans="3:8" x14ac:dyDescent="0.25">
      <c r="C27" s="70" t="s">
        <v>248</v>
      </c>
      <c r="D27" s="70" t="s">
        <v>249</v>
      </c>
      <c r="E27" s="70" t="s">
        <v>250</v>
      </c>
      <c r="F27" s="70" t="s">
        <v>251</v>
      </c>
      <c r="G27" s="70" t="s">
        <v>252</v>
      </c>
      <c r="H27" s="45"/>
    </row>
    <row r="28" spans="3:8" x14ac:dyDescent="0.25">
      <c r="C28" s="72">
        <v>0</v>
      </c>
      <c r="D28" s="72">
        <v>15000</v>
      </c>
      <c r="E28" s="102">
        <v>0.23</v>
      </c>
      <c r="F28" s="72">
        <f>+IF($H$10&gt;D28,0,IF($H$12&lt;D28,$E$8,IF($H$10&lt;D28,D28-$H$10,0)))</f>
        <v>15000</v>
      </c>
      <c r="G28" s="72">
        <f>+IF($E$8&gt;F28,F28*E28,H17*E28)</f>
        <v>3450</v>
      </c>
      <c r="H28" s="45"/>
    </row>
    <row r="29" spans="3:8" ht="15.75" customHeight="1" x14ac:dyDescent="0.25">
      <c r="C29" s="72">
        <v>15000</v>
      </c>
      <c r="D29" s="72">
        <v>28000</v>
      </c>
      <c r="E29" s="102">
        <v>0.27</v>
      </c>
      <c r="F29" s="72">
        <f>+IF($H$10&gt;D29,0,IF($H$12&lt;D29,$E$8-D28,IF($H$10&lt;D29,D29-$H$10-D28,0)))</f>
        <v>13000</v>
      </c>
      <c r="G29" s="72">
        <f>+IF($E$8&lt;F28,0,IF($E$8-F29-F28&gt;0,(F29*E29),(($E$8-F28)*E29)))</f>
        <v>3510.0000000000005</v>
      </c>
      <c r="H29" s="45"/>
    </row>
    <row r="30" spans="3:8" x14ac:dyDescent="0.25">
      <c r="C30" s="72">
        <v>28000</v>
      </c>
      <c r="D30" s="72">
        <v>55000</v>
      </c>
      <c r="E30" s="102">
        <v>0.38</v>
      </c>
      <c r="F30" s="72">
        <f>+IF($H$10&gt;D30,0,IF($H$12&lt;D30,$E$8-F29-F28,IF($H$10&lt;D30,D30-$H$10-F29-F28,0)))</f>
        <v>3108</v>
      </c>
      <c r="G30" s="72">
        <f>+IF($E$8&lt;$E29,0,IF($E$8-F30-F29-F28&gt;0,(F30*E30),(($E$8-F29-F28)*E30)))</f>
        <v>1181.04</v>
      </c>
      <c r="H30" s="45"/>
    </row>
    <row r="31" spans="3:8" x14ac:dyDescent="0.25">
      <c r="C31" s="72">
        <v>55000</v>
      </c>
      <c r="D31" s="72">
        <v>75000</v>
      </c>
      <c r="E31" s="102">
        <v>0.41</v>
      </c>
      <c r="F31" s="72">
        <f>+IF($H$10&gt;D31,0,IF($H$12&lt;D31,$E$8-F30-F29-F28,IF($H$10&lt;D31,D31-$H$10-F30-F29-F28,0)))</f>
        <v>0</v>
      </c>
      <c r="G31" s="72">
        <f>+IF($E$8&lt;F30,0,IF($E$8-F31-F30-F29-F28&gt;0,(F31*E31),(($E$8-F30-F29-F28)*E31)))</f>
        <v>0</v>
      </c>
      <c r="H31" s="45"/>
    </row>
    <row r="32" spans="3:8" x14ac:dyDescent="0.25">
      <c r="C32" s="72">
        <v>75000</v>
      </c>
      <c r="D32" s="72"/>
      <c r="E32" s="102">
        <v>0.43</v>
      </c>
      <c r="F32" s="72">
        <f>+IF($H$12&lt;C32,0,IF($H$10&gt;C32,$E$8,$E$8-F31-F30-F29-F28))</f>
        <v>0</v>
      </c>
      <c r="G32" s="72">
        <f>+IF($E$8&lt;F31,0,IF($E$8-F32-F31-F30-F29-F28&gt;0,(F32*E32),(($E$8-F31-F30-F29-F28)*E32)))</f>
        <v>0</v>
      </c>
      <c r="H32" s="45"/>
    </row>
    <row r="33" spans="3:8" x14ac:dyDescent="0.25">
      <c r="C33" s="70"/>
      <c r="D33" s="70"/>
      <c r="E33" s="70" t="s">
        <v>253</v>
      </c>
      <c r="F33" s="72">
        <f>SUM(F28:F32)</f>
        <v>31108</v>
      </c>
      <c r="G33" s="72">
        <f>SUM(G28:G32)</f>
        <v>8141.04</v>
      </c>
      <c r="H33" s="103">
        <f>+G33/F33</f>
        <v>0.26170245595988167</v>
      </c>
    </row>
    <row r="36" spans="3:8" x14ac:dyDescent="0.25">
      <c r="C36" s="175" t="s">
        <v>247</v>
      </c>
      <c r="D36" s="175"/>
      <c r="E36" s="175"/>
      <c r="F36" s="70"/>
      <c r="G36" s="70">
        <v>2019</v>
      </c>
      <c r="H36" s="45"/>
    </row>
    <row r="37" spans="3:8" x14ac:dyDescent="0.25">
      <c r="C37" s="70" t="s">
        <v>248</v>
      </c>
      <c r="D37" s="70" t="s">
        <v>249</v>
      </c>
      <c r="E37" s="70" t="s">
        <v>250</v>
      </c>
      <c r="F37" s="70" t="s">
        <v>251</v>
      </c>
      <c r="G37" s="70" t="s">
        <v>252</v>
      </c>
      <c r="H37" s="45"/>
    </row>
    <row r="38" spans="3:8" x14ac:dyDescent="0.25">
      <c r="C38" s="72">
        <v>0</v>
      </c>
      <c r="D38" s="72">
        <v>15000</v>
      </c>
      <c r="E38" s="102">
        <v>0.23</v>
      </c>
      <c r="F38" s="72">
        <f>+IF($I$10&gt;D38,0,IF($I$12&lt;D38,$F$8,IF($I$10&lt;D38,D38-$I$10,0)))</f>
        <v>15000</v>
      </c>
      <c r="G38" s="72">
        <f>+IF($F$8&gt;F38,F38*E38,H27*E38)</f>
        <v>3450</v>
      </c>
      <c r="H38" s="45"/>
    </row>
    <row r="39" spans="3:8" x14ac:dyDescent="0.25">
      <c r="C39" s="72">
        <v>15000</v>
      </c>
      <c r="D39" s="72">
        <v>28000</v>
      </c>
      <c r="E39" s="102">
        <v>0.27</v>
      </c>
      <c r="F39" s="72">
        <f>+IF($I$10&gt;D39,0,IF($I$12&lt;D39,$F$8-D38,IF($I$10&lt;D39,D39-$I$10-D38,0)))</f>
        <v>13000</v>
      </c>
      <c r="G39" s="72">
        <f>+IF($F$8&lt;F38,0,IF($F$8-F39-F38&gt;0,(F39*E39),(($F$8-F38)*E39)))</f>
        <v>3510.0000000000005</v>
      </c>
      <c r="H39" s="45"/>
    </row>
    <row r="40" spans="3:8" x14ac:dyDescent="0.25">
      <c r="C40" s="72">
        <v>28000</v>
      </c>
      <c r="D40" s="72">
        <v>55000</v>
      </c>
      <c r="E40" s="102">
        <v>0.38</v>
      </c>
      <c r="F40" s="72">
        <f>+IF($I$10&gt;D40,0,IF($I$12&lt;D40,$E$8-F39-F38,IF($I$10&lt;D40,D40-$I$10-F39-F38,0)))</f>
        <v>3108</v>
      </c>
      <c r="G40" s="72">
        <f>+IF($F$8&lt;$D39,0,IF($F$8-F40-F39-F38&gt;0,(F40*E40),(($F$8-F39-F38)*E40)))</f>
        <v>1181.04</v>
      </c>
      <c r="H40" s="45"/>
    </row>
    <row r="41" spans="3:8" x14ac:dyDescent="0.25">
      <c r="C41" s="72">
        <v>55000</v>
      </c>
      <c r="D41" s="72">
        <v>75000</v>
      </c>
      <c r="E41" s="102">
        <v>0.41</v>
      </c>
      <c r="F41" s="72">
        <f>+IF($I$10&gt;D41,0,IF($I$12&lt;D41,$F$8-F40-F39-F38,IF($I$10&lt;D41,D41-$I$10-F40-F39-F38,0)))</f>
        <v>311.08000000000175</v>
      </c>
      <c r="G41" s="72">
        <f>+IF($F$8&lt;F40,0,IF($F$8-F41-F40-F39-F38&gt;0,(F41*E41),(($F$8-F40-F39-F38)*E41)))</f>
        <v>127.54280000000071</v>
      </c>
      <c r="H41" s="45"/>
    </row>
    <row r="42" spans="3:8" x14ac:dyDescent="0.25">
      <c r="C42" s="72">
        <v>75000</v>
      </c>
      <c r="D42" s="72"/>
      <c r="E42" s="102">
        <v>0.43</v>
      </c>
      <c r="F42" s="72">
        <f>+IF($I$12&lt;C42,0,IF($I$10&gt;C42,$F$8,$F$8-F41-F40-F39-F38))</f>
        <v>0</v>
      </c>
      <c r="G42" s="72">
        <f>+IF($F$8&lt;F41,0,IF($F$8-F42-F41-F40-F39-F38&gt;0,(F42*E42),(($F$8-F41-F40-F39-F38)*E42)))</f>
        <v>0</v>
      </c>
      <c r="H42" s="45"/>
    </row>
    <row r="43" spans="3:8" x14ac:dyDescent="0.25">
      <c r="C43" s="70"/>
      <c r="D43" s="70"/>
      <c r="E43" s="70" t="s">
        <v>253</v>
      </c>
      <c r="F43" s="72">
        <f>SUM(F38:F42)</f>
        <v>31419.08</v>
      </c>
      <c r="G43" s="72">
        <f>SUM(G38:G42)</f>
        <v>8268.5828000000001</v>
      </c>
      <c r="H43" s="103">
        <f>+G43/F43</f>
        <v>0.26317074847513039</v>
      </c>
    </row>
  </sheetData>
  <mergeCells count="3">
    <mergeCell ref="C16:E16"/>
    <mergeCell ref="C26:E26"/>
    <mergeCell ref="C36:E36"/>
  </mergeCells>
  <hyperlinks>
    <hyperlink ref="C1" location="CRUSCOTTO!A1" display="RITORNA AL CRUSCOTTO" xr:uid="{0CB9E434-FECA-4B07-A986-4D97AB86674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4B006-EFD0-48AF-8B99-5B95F7085CBC}">
  <sheetPr>
    <tabColor rgb="FF92D050"/>
  </sheetPr>
  <dimension ref="A1:AO227"/>
  <sheetViews>
    <sheetView showGridLines="0" topLeftCell="A214" workbookViewId="0">
      <selection activeCell="E228" sqref="E228"/>
    </sheetView>
  </sheetViews>
  <sheetFormatPr defaultRowHeight="15" x14ac:dyDescent="0.25"/>
  <cols>
    <col min="1" max="1" width="33.42578125" customWidth="1"/>
    <col min="3" max="3" width="18.28515625" customWidth="1"/>
    <col min="4" max="4" width="15.7109375" customWidth="1"/>
    <col min="5" max="5" width="14" customWidth="1"/>
  </cols>
  <sheetData>
    <row r="1" spans="1:41" x14ac:dyDescent="0.25">
      <c r="A1" s="81" t="s">
        <v>479</v>
      </c>
      <c r="D1" s="40" t="s">
        <v>359</v>
      </c>
      <c r="E1" s="70" t="s">
        <v>426</v>
      </c>
    </row>
    <row r="3" spans="1:41" x14ac:dyDescent="0.25">
      <c r="A3">
        <v>0</v>
      </c>
      <c r="C3" t="s">
        <v>152</v>
      </c>
      <c r="D3" t="s">
        <v>153</v>
      </c>
      <c r="E3" s="1">
        <f>+SPm!E3</f>
        <v>43861</v>
      </c>
      <c r="F3" s="1">
        <f>+SPm!F3</f>
        <v>43890</v>
      </c>
      <c r="G3" s="1">
        <f>+SPm!G3</f>
        <v>43921</v>
      </c>
      <c r="H3" s="1">
        <f>+SPm!H3</f>
        <v>43951</v>
      </c>
      <c r="I3" s="1">
        <f>+SPm!I3</f>
        <v>43982</v>
      </c>
      <c r="J3" s="1">
        <f>+SPm!J3</f>
        <v>44012</v>
      </c>
      <c r="K3" s="1">
        <f>+SPm!K3</f>
        <v>44043</v>
      </c>
      <c r="L3" s="1">
        <f>+SPm!L3</f>
        <v>44074</v>
      </c>
      <c r="M3" s="1">
        <f>+SPm!M3</f>
        <v>44104</v>
      </c>
      <c r="N3" s="1">
        <f>+SPm!N3</f>
        <v>44135</v>
      </c>
      <c r="O3" s="1">
        <f>+SPm!O3</f>
        <v>44165</v>
      </c>
      <c r="P3" s="1">
        <f>+SPm!P3</f>
        <v>44196</v>
      </c>
      <c r="Q3" s="1">
        <f>+SPm!Q3</f>
        <v>44227</v>
      </c>
      <c r="R3" s="1">
        <f>+SPm!R3</f>
        <v>44255</v>
      </c>
      <c r="S3" s="1">
        <f>+SPm!S3</f>
        <v>44286</v>
      </c>
      <c r="T3" s="1">
        <f>+SPm!T3</f>
        <v>44316</v>
      </c>
      <c r="U3" s="1">
        <f>+SPm!U3</f>
        <v>44347</v>
      </c>
      <c r="V3" s="1">
        <f>+SPm!V3</f>
        <v>44377</v>
      </c>
      <c r="W3" s="1">
        <f>+SPm!W3</f>
        <v>44408</v>
      </c>
      <c r="X3" s="1">
        <f>+SPm!X3</f>
        <v>44439</v>
      </c>
      <c r="Y3" s="1">
        <f>+SPm!Y3</f>
        <v>44469</v>
      </c>
      <c r="Z3" s="1">
        <f>+SPm!Z3</f>
        <v>44500</v>
      </c>
      <c r="AA3" s="1">
        <f>+SPm!AA3</f>
        <v>44530</v>
      </c>
      <c r="AB3" s="1">
        <f>+SPm!AB3</f>
        <v>44561</v>
      </c>
      <c r="AC3" s="1">
        <f>+SPm!AC3</f>
        <v>44592</v>
      </c>
      <c r="AD3" s="1">
        <f>+SPm!AD3</f>
        <v>44620</v>
      </c>
      <c r="AE3" s="1">
        <f>+SPm!AE3</f>
        <v>44651</v>
      </c>
      <c r="AF3" s="1">
        <f>+SPm!AF3</f>
        <v>44681</v>
      </c>
      <c r="AG3" s="1">
        <f>+SPm!AG3</f>
        <v>44712</v>
      </c>
      <c r="AH3" s="1">
        <f>+SPm!AH3</f>
        <v>44742</v>
      </c>
      <c r="AI3" s="1">
        <f>+SPm!AI3</f>
        <v>44773</v>
      </c>
      <c r="AJ3" s="1">
        <f>+SPm!AJ3</f>
        <v>44804</v>
      </c>
      <c r="AK3" s="1">
        <f>+SPm!AK3</f>
        <v>44834</v>
      </c>
      <c r="AL3" s="1">
        <f>+SPm!AL3</f>
        <v>44865</v>
      </c>
      <c r="AM3" s="1">
        <f>+SPm!AM3</f>
        <v>44895</v>
      </c>
      <c r="AN3" s="1">
        <f>+SPm!AN3</f>
        <v>44926</v>
      </c>
      <c r="AO3" s="25"/>
    </row>
    <row r="4" spans="1:41" x14ac:dyDescent="0.25">
      <c r="A4">
        <v>30</v>
      </c>
      <c r="C4" t="s">
        <v>555</v>
      </c>
      <c r="D4" s="40">
        <v>30</v>
      </c>
      <c r="E4" s="46">
        <v>10</v>
      </c>
      <c r="F4" s="46">
        <v>10</v>
      </c>
      <c r="G4" s="46">
        <v>10</v>
      </c>
      <c r="H4" s="46">
        <v>10</v>
      </c>
      <c r="I4" s="46">
        <v>10</v>
      </c>
      <c r="J4" s="46">
        <v>10</v>
      </c>
      <c r="K4" s="46">
        <v>10</v>
      </c>
      <c r="L4" s="46">
        <v>10</v>
      </c>
      <c r="M4" s="46">
        <v>10</v>
      </c>
      <c r="N4" s="46">
        <v>10</v>
      </c>
      <c r="O4" s="46">
        <v>10</v>
      </c>
      <c r="P4" s="46">
        <v>10</v>
      </c>
      <c r="Q4" s="46">
        <v>10</v>
      </c>
      <c r="R4" s="46">
        <v>10</v>
      </c>
      <c r="S4" s="46">
        <v>10</v>
      </c>
      <c r="T4" s="46">
        <v>10</v>
      </c>
      <c r="U4" s="46">
        <v>10</v>
      </c>
      <c r="V4" s="46">
        <v>10</v>
      </c>
      <c r="W4" s="46">
        <v>10</v>
      </c>
      <c r="X4" s="46">
        <v>10</v>
      </c>
      <c r="Y4" s="46">
        <v>10</v>
      </c>
      <c r="Z4" s="46">
        <v>10</v>
      </c>
      <c r="AA4" s="46">
        <v>10</v>
      </c>
      <c r="AB4" s="46">
        <v>10</v>
      </c>
      <c r="AC4" s="46">
        <v>10</v>
      </c>
      <c r="AD4" s="46">
        <v>10</v>
      </c>
      <c r="AE4" s="46">
        <v>10</v>
      </c>
      <c r="AF4" s="46">
        <v>10</v>
      </c>
      <c r="AG4" s="46">
        <v>10</v>
      </c>
      <c r="AH4" s="46">
        <v>10</v>
      </c>
      <c r="AI4" s="46">
        <v>10</v>
      </c>
      <c r="AJ4" s="46">
        <v>10</v>
      </c>
      <c r="AK4" s="46">
        <v>10</v>
      </c>
      <c r="AL4" s="46">
        <v>10</v>
      </c>
      <c r="AM4" s="46">
        <v>10</v>
      </c>
      <c r="AN4" s="46">
        <v>10</v>
      </c>
    </row>
    <row r="5" spans="1:41" x14ac:dyDescent="0.25">
      <c r="A5">
        <v>60</v>
      </c>
      <c r="C5" t="s">
        <v>556</v>
      </c>
      <c r="D5" s="40">
        <v>30</v>
      </c>
      <c r="E5" s="46">
        <v>10</v>
      </c>
      <c r="F5" s="46">
        <v>10</v>
      </c>
      <c r="G5" s="46">
        <v>10</v>
      </c>
      <c r="H5" s="46">
        <v>10</v>
      </c>
      <c r="I5" s="46">
        <v>10</v>
      </c>
      <c r="J5" s="46">
        <v>10</v>
      </c>
      <c r="K5" s="46">
        <v>10</v>
      </c>
      <c r="L5" s="46">
        <v>10</v>
      </c>
      <c r="M5" s="46">
        <v>10</v>
      </c>
      <c r="N5" s="46">
        <v>10</v>
      </c>
      <c r="O5" s="46">
        <v>10</v>
      </c>
      <c r="P5" s="46">
        <v>10</v>
      </c>
      <c r="Q5" s="46">
        <v>10</v>
      </c>
      <c r="R5" s="46">
        <v>10</v>
      </c>
      <c r="S5" s="46">
        <v>10</v>
      </c>
      <c r="T5" s="46">
        <v>10</v>
      </c>
      <c r="U5" s="46">
        <v>10</v>
      </c>
      <c r="V5" s="46">
        <v>10</v>
      </c>
      <c r="W5" s="46">
        <v>10</v>
      </c>
      <c r="X5" s="46">
        <v>10</v>
      </c>
      <c r="Y5" s="46">
        <v>10</v>
      </c>
      <c r="Z5" s="46">
        <v>10</v>
      </c>
      <c r="AA5" s="46">
        <v>10</v>
      </c>
      <c r="AB5" s="46">
        <v>10</v>
      </c>
      <c r="AC5" s="46">
        <v>10</v>
      </c>
      <c r="AD5" s="46">
        <v>10</v>
      </c>
      <c r="AE5" s="46">
        <v>10</v>
      </c>
      <c r="AF5" s="46">
        <v>10</v>
      </c>
      <c r="AG5" s="46">
        <v>10</v>
      </c>
      <c r="AH5" s="46">
        <v>10</v>
      </c>
      <c r="AI5" s="46">
        <v>10</v>
      </c>
      <c r="AJ5" s="46">
        <v>10</v>
      </c>
      <c r="AK5" s="46">
        <v>10</v>
      </c>
      <c r="AL5" s="46">
        <v>10</v>
      </c>
      <c r="AM5" s="46">
        <v>10</v>
      </c>
      <c r="AN5" s="46">
        <v>10</v>
      </c>
    </row>
    <row r="6" spans="1:41" x14ac:dyDescent="0.25">
      <c r="A6">
        <v>90</v>
      </c>
      <c r="C6" t="s">
        <v>557</v>
      </c>
      <c r="D6" s="40">
        <v>30</v>
      </c>
      <c r="E6" s="46">
        <v>10</v>
      </c>
      <c r="F6" s="46">
        <v>10</v>
      </c>
      <c r="G6" s="46">
        <v>10</v>
      </c>
      <c r="H6" s="46">
        <v>10</v>
      </c>
      <c r="I6" s="46">
        <v>10</v>
      </c>
      <c r="J6" s="46">
        <v>10</v>
      </c>
      <c r="K6" s="46">
        <v>10</v>
      </c>
      <c r="L6" s="46">
        <v>10</v>
      </c>
      <c r="M6" s="46">
        <v>10</v>
      </c>
      <c r="N6" s="46">
        <v>10</v>
      </c>
      <c r="O6" s="46">
        <v>10</v>
      </c>
      <c r="P6" s="46">
        <v>10</v>
      </c>
      <c r="Q6" s="46">
        <v>10</v>
      </c>
      <c r="R6" s="46">
        <v>10</v>
      </c>
      <c r="S6" s="46">
        <v>10</v>
      </c>
      <c r="T6" s="46">
        <v>10</v>
      </c>
      <c r="U6" s="46">
        <v>10</v>
      </c>
      <c r="V6" s="46">
        <v>10</v>
      </c>
      <c r="W6" s="46">
        <v>10</v>
      </c>
      <c r="X6" s="46">
        <v>10</v>
      </c>
      <c r="Y6" s="46">
        <v>10</v>
      </c>
      <c r="Z6" s="46">
        <v>10</v>
      </c>
      <c r="AA6" s="46">
        <v>10</v>
      </c>
      <c r="AB6" s="46">
        <v>10</v>
      </c>
      <c r="AC6" s="46">
        <v>10</v>
      </c>
      <c r="AD6" s="46">
        <v>10</v>
      </c>
      <c r="AE6" s="46">
        <v>10</v>
      </c>
      <c r="AF6" s="46">
        <v>10</v>
      </c>
      <c r="AG6" s="46">
        <v>10</v>
      </c>
      <c r="AH6" s="46">
        <v>10</v>
      </c>
      <c r="AI6" s="46">
        <v>10</v>
      </c>
      <c r="AJ6" s="46">
        <v>10</v>
      </c>
      <c r="AK6" s="46">
        <v>10</v>
      </c>
      <c r="AL6" s="46">
        <v>10</v>
      </c>
      <c r="AM6" s="46">
        <v>10</v>
      </c>
      <c r="AN6" s="46">
        <v>10</v>
      </c>
    </row>
    <row r="7" spans="1:41" x14ac:dyDescent="0.25">
      <c r="A7">
        <v>120</v>
      </c>
      <c r="C7" t="s">
        <v>558</v>
      </c>
      <c r="D7" s="40">
        <v>30</v>
      </c>
      <c r="E7" s="46">
        <v>10</v>
      </c>
      <c r="F7" s="46">
        <v>10</v>
      </c>
      <c r="G7" s="46">
        <v>10</v>
      </c>
      <c r="H7" s="46">
        <v>10</v>
      </c>
      <c r="I7" s="46">
        <v>10</v>
      </c>
      <c r="J7" s="46">
        <v>10</v>
      </c>
      <c r="K7" s="46">
        <v>10</v>
      </c>
      <c r="L7" s="46">
        <v>10</v>
      </c>
      <c r="M7" s="46">
        <v>10</v>
      </c>
      <c r="N7" s="46">
        <v>10</v>
      </c>
      <c r="O7" s="46">
        <v>10</v>
      </c>
      <c r="P7" s="46">
        <v>10</v>
      </c>
      <c r="Q7" s="46">
        <v>10</v>
      </c>
      <c r="R7" s="46">
        <v>10</v>
      </c>
      <c r="S7" s="46">
        <v>10</v>
      </c>
      <c r="T7" s="46">
        <v>10</v>
      </c>
      <c r="U7" s="46">
        <v>10</v>
      </c>
      <c r="V7" s="46">
        <v>10</v>
      </c>
      <c r="W7" s="46">
        <v>10</v>
      </c>
      <c r="X7" s="46">
        <v>10</v>
      </c>
      <c r="Y7" s="46">
        <v>10</v>
      </c>
      <c r="Z7" s="46">
        <v>10</v>
      </c>
      <c r="AA7" s="46">
        <v>10</v>
      </c>
      <c r="AB7" s="46">
        <v>10</v>
      </c>
      <c r="AC7" s="46">
        <v>10</v>
      </c>
      <c r="AD7" s="46">
        <v>10</v>
      </c>
      <c r="AE7" s="46">
        <v>10</v>
      </c>
      <c r="AF7" s="46">
        <v>10</v>
      </c>
      <c r="AG7" s="46">
        <v>10</v>
      </c>
      <c r="AH7" s="46">
        <v>10</v>
      </c>
      <c r="AI7" s="46">
        <v>10</v>
      </c>
      <c r="AJ7" s="46">
        <v>10</v>
      </c>
      <c r="AK7" s="46">
        <v>10</v>
      </c>
      <c r="AL7" s="46">
        <v>10</v>
      </c>
      <c r="AM7" s="46">
        <v>10</v>
      </c>
      <c r="AN7" s="46">
        <v>10</v>
      </c>
    </row>
    <row r="8" spans="1:41" x14ac:dyDescent="0.25">
      <c r="C8" t="s">
        <v>559</v>
      </c>
      <c r="D8" s="40">
        <v>30</v>
      </c>
      <c r="E8" s="46">
        <v>10</v>
      </c>
      <c r="F8" s="46">
        <v>10</v>
      </c>
      <c r="G8" s="46">
        <v>10</v>
      </c>
      <c r="H8" s="46">
        <v>10</v>
      </c>
      <c r="I8" s="46">
        <v>10</v>
      </c>
      <c r="J8" s="46">
        <v>10</v>
      </c>
      <c r="K8" s="46">
        <v>10</v>
      </c>
      <c r="L8" s="46">
        <v>10</v>
      </c>
      <c r="M8" s="46">
        <v>10</v>
      </c>
      <c r="N8" s="46">
        <v>10</v>
      </c>
      <c r="O8" s="46">
        <v>10</v>
      </c>
      <c r="P8" s="46">
        <v>10</v>
      </c>
      <c r="Q8" s="46">
        <v>10</v>
      </c>
      <c r="R8" s="46">
        <v>10</v>
      </c>
      <c r="S8" s="46">
        <v>10</v>
      </c>
      <c r="T8" s="46">
        <v>10</v>
      </c>
      <c r="U8" s="46">
        <v>10</v>
      </c>
      <c r="V8" s="46">
        <v>10</v>
      </c>
      <c r="W8" s="46">
        <v>10</v>
      </c>
      <c r="X8" s="46">
        <v>10</v>
      </c>
      <c r="Y8" s="46">
        <v>10</v>
      </c>
      <c r="Z8" s="46">
        <v>10</v>
      </c>
      <c r="AA8" s="46">
        <v>10</v>
      </c>
      <c r="AB8" s="46">
        <v>10</v>
      </c>
      <c r="AC8" s="46">
        <v>10</v>
      </c>
      <c r="AD8" s="46">
        <v>10</v>
      </c>
      <c r="AE8" s="46">
        <v>10</v>
      </c>
      <c r="AF8" s="46">
        <v>10</v>
      </c>
      <c r="AG8" s="46">
        <v>10</v>
      </c>
      <c r="AH8" s="46">
        <v>10</v>
      </c>
      <c r="AI8" s="46">
        <v>10</v>
      </c>
      <c r="AJ8" s="46">
        <v>10</v>
      </c>
      <c r="AK8" s="46">
        <v>10</v>
      </c>
      <c r="AL8" s="46">
        <v>10</v>
      </c>
      <c r="AM8" s="46">
        <v>10</v>
      </c>
      <c r="AN8" s="46">
        <v>10</v>
      </c>
    </row>
    <row r="9" spans="1:41" x14ac:dyDescent="0.25">
      <c r="C9" t="s">
        <v>560</v>
      </c>
      <c r="D9" s="40">
        <v>30</v>
      </c>
      <c r="E9" s="46">
        <v>10</v>
      </c>
      <c r="F9" s="46">
        <v>10</v>
      </c>
      <c r="G9" s="46">
        <v>10</v>
      </c>
      <c r="H9" s="46">
        <v>10</v>
      </c>
      <c r="I9" s="46">
        <v>10</v>
      </c>
      <c r="J9" s="46">
        <v>10</v>
      </c>
      <c r="K9" s="46">
        <v>10</v>
      </c>
      <c r="L9" s="46">
        <v>10</v>
      </c>
      <c r="M9" s="46">
        <v>10</v>
      </c>
      <c r="N9" s="46">
        <v>10</v>
      </c>
      <c r="O9" s="46">
        <v>10</v>
      </c>
      <c r="P9" s="46">
        <v>10</v>
      </c>
      <c r="Q9" s="46">
        <v>10</v>
      </c>
      <c r="R9" s="46">
        <v>10</v>
      </c>
      <c r="S9" s="46">
        <v>10</v>
      </c>
      <c r="T9" s="46">
        <v>10</v>
      </c>
      <c r="U9" s="46">
        <v>10</v>
      </c>
      <c r="V9" s="46">
        <v>10</v>
      </c>
      <c r="W9" s="46">
        <v>10</v>
      </c>
      <c r="X9" s="46">
        <v>10</v>
      </c>
      <c r="Y9" s="46">
        <v>10</v>
      </c>
      <c r="Z9" s="46">
        <v>10</v>
      </c>
      <c r="AA9" s="46">
        <v>10</v>
      </c>
      <c r="AB9" s="46">
        <v>10</v>
      </c>
      <c r="AC9" s="46">
        <v>10</v>
      </c>
      <c r="AD9" s="46">
        <v>10</v>
      </c>
      <c r="AE9" s="46">
        <v>10</v>
      </c>
      <c r="AF9" s="46">
        <v>10</v>
      </c>
      <c r="AG9" s="46">
        <v>10</v>
      </c>
      <c r="AH9" s="46">
        <v>10</v>
      </c>
      <c r="AI9" s="46">
        <v>10</v>
      </c>
      <c r="AJ9" s="46">
        <v>10</v>
      </c>
      <c r="AK9" s="46">
        <v>10</v>
      </c>
      <c r="AL9" s="46">
        <v>10</v>
      </c>
      <c r="AM9" s="46">
        <v>10</v>
      </c>
      <c r="AN9" s="46">
        <v>10</v>
      </c>
    </row>
    <row r="10" spans="1:41" x14ac:dyDescent="0.25">
      <c r="C10" t="s">
        <v>561</v>
      </c>
      <c r="D10" s="40">
        <v>30</v>
      </c>
      <c r="E10" s="46">
        <v>10</v>
      </c>
      <c r="F10" s="46">
        <v>10</v>
      </c>
      <c r="G10" s="46">
        <v>10</v>
      </c>
      <c r="H10" s="46">
        <v>10</v>
      </c>
      <c r="I10" s="46">
        <v>10</v>
      </c>
      <c r="J10" s="46">
        <v>10</v>
      </c>
      <c r="K10" s="46">
        <v>10</v>
      </c>
      <c r="L10" s="46">
        <v>10</v>
      </c>
      <c r="M10" s="46">
        <v>10</v>
      </c>
      <c r="N10" s="46">
        <v>10</v>
      </c>
      <c r="O10" s="46">
        <v>10</v>
      </c>
      <c r="P10" s="46">
        <v>10</v>
      </c>
      <c r="Q10" s="46">
        <v>10</v>
      </c>
      <c r="R10" s="46">
        <v>10</v>
      </c>
      <c r="S10" s="46">
        <v>10</v>
      </c>
      <c r="T10" s="46">
        <v>10</v>
      </c>
      <c r="U10" s="46">
        <v>10</v>
      </c>
      <c r="V10" s="46">
        <v>10</v>
      </c>
      <c r="W10" s="46">
        <v>10</v>
      </c>
      <c r="X10" s="46">
        <v>10</v>
      </c>
      <c r="Y10" s="46">
        <v>10</v>
      </c>
      <c r="Z10" s="46">
        <v>10</v>
      </c>
      <c r="AA10" s="46">
        <v>10</v>
      </c>
      <c r="AB10" s="46">
        <v>10</v>
      </c>
      <c r="AC10" s="46">
        <v>10</v>
      </c>
      <c r="AD10" s="46">
        <v>10</v>
      </c>
      <c r="AE10" s="46">
        <v>10</v>
      </c>
      <c r="AF10" s="46">
        <v>10</v>
      </c>
      <c r="AG10" s="46">
        <v>10</v>
      </c>
      <c r="AH10" s="46">
        <v>10</v>
      </c>
      <c r="AI10" s="46">
        <v>10</v>
      </c>
      <c r="AJ10" s="46">
        <v>10</v>
      </c>
      <c r="AK10" s="46">
        <v>10</v>
      </c>
      <c r="AL10" s="46">
        <v>10</v>
      </c>
      <c r="AM10" s="46">
        <v>10</v>
      </c>
      <c r="AN10" s="46">
        <v>10</v>
      </c>
    </row>
    <row r="11" spans="1:41" x14ac:dyDescent="0.25">
      <c r="C11" t="s">
        <v>562</v>
      </c>
      <c r="D11" s="40">
        <v>30</v>
      </c>
      <c r="E11" s="46">
        <v>10</v>
      </c>
      <c r="F11" s="46">
        <v>10</v>
      </c>
      <c r="G11" s="46">
        <v>10</v>
      </c>
      <c r="H11" s="46">
        <v>10</v>
      </c>
      <c r="I11" s="46">
        <v>10</v>
      </c>
      <c r="J11" s="46">
        <v>10</v>
      </c>
      <c r="K11" s="46">
        <v>10</v>
      </c>
      <c r="L11" s="46">
        <v>10</v>
      </c>
      <c r="M11" s="46">
        <v>10</v>
      </c>
      <c r="N11" s="46">
        <v>10</v>
      </c>
      <c r="O11" s="46">
        <v>10</v>
      </c>
      <c r="P11" s="46">
        <v>10</v>
      </c>
      <c r="Q11" s="46">
        <v>10</v>
      </c>
      <c r="R11" s="46">
        <v>10</v>
      </c>
      <c r="S11" s="46">
        <v>10</v>
      </c>
      <c r="T11" s="46">
        <v>10</v>
      </c>
      <c r="U11" s="46">
        <v>10</v>
      </c>
      <c r="V11" s="46">
        <v>10</v>
      </c>
      <c r="W11" s="46">
        <v>10</v>
      </c>
      <c r="X11" s="46">
        <v>10</v>
      </c>
      <c r="Y11" s="46">
        <v>10</v>
      </c>
      <c r="Z11" s="46">
        <v>10</v>
      </c>
      <c r="AA11" s="46">
        <v>10</v>
      </c>
      <c r="AB11" s="46">
        <v>10</v>
      </c>
      <c r="AC11" s="46">
        <v>10</v>
      </c>
      <c r="AD11" s="46">
        <v>10</v>
      </c>
      <c r="AE11" s="46">
        <v>10</v>
      </c>
      <c r="AF11" s="46">
        <v>10</v>
      </c>
      <c r="AG11" s="46">
        <v>10</v>
      </c>
      <c r="AH11" s="46">
        <v>10</v>
      </c>
      <c r="AI11" s="46">
        <v>10</v>
      </c>
      <c r="AJ11" s="46">
        <v>10</v>
      </c>
      <c r="AK11" s="46">
        <v>10</v>
      </c>
      <c r="AL11" s="46">
        <v>10</v>
      </c>
      <c r="AM11" s="46">
        <v>10</v>
      </c>
      <c r="AN11" s="46">
        <v>10</v>
      </c>
    </row>
    <row r="12" spans="1:41" x14ac:dyDescent="0.25">
      <c r="A12" s="21"/>
      <c r="C12" t="s">
        <v>563</v>
      </c>
      <c r="D12" s="40">
        <v>30</v>
      </c>
      <c r="E12" s="46">
        <v>10</v>
      </c>
      <c r="F12" s="46">
        <v>10</v>
      </c>
      <c r="G12" s="46">
        <v>10</v>
      </c>
      <c r="H12" s="46">
        <v>10</v>
      </c>
      <c r="I12" s="46">
        <v>10</v>
      </c>
      <c r="J12" s="46">
        <v>10</v>
      </c>
      <c r="K12" s="46">
        <v>10</v>
      </c>
      <c r="L12" s="46">
        <v>10</v>
      </c>
      <c r="M12" s="46">
        <v>10</v>
      </c>
      <c r="N12" s="46">
        <v>10</v>
      </c>
      <c r="O12" s="46">
        <v>10</v>
      </c>
      <c r="P12" s="46">
        <v>10</v>
      </c>
      <c r="Q12" s="46">
        <v>10</v>
      </c>
      <c r="R12" s="46">
        <v>10</v>
      </c>
      <c r="S12" s="46">
        <v>10</v>
      </c>
      <c r="T12" s="46">
        <v>10</v>
      </c>
      <c r="U12" s="46">
        <v>10</v>
      </c>
      <c r="V12" s="46">
        <v>10</v>
      </c>
      <c r="W12" s="46">
        <v>10</v>
      </c>
      <c r="X12" s="46">
        <v>10</v>
      </c>
      <c r="Y12" s="46">
        <v>10</v>
      </c>
      <c r="Z12" s="46">
        <v>10</v>
      </c>
      <c r="AA12" s="46">
        <v>10</v>
      </c>
      <c r="AB12" s="46">
        <v>10</v>
      </c>
      <c r="AC12" s="46">
        <v>10</v>
      </c>
      <c r="AD12" s="46">
        <v>10</v>
      </c>
      <c r="AE12" s="46">
        <v>10</v>
      </c>
      <c r="AF12" s="46">
        <v>10</v>
      </c>
      <c r="AG12" s="46">
        <v>10</v>
      </c>
      <c r="AH12" s="46">
        <v>10</v>
      </c>
      <c r="AI12" s="46">
        <v>10</v>
      </c>
      <c r="AJ12" s="46">
        <v>10</v>
      </c>
      <c r="AK12" s="46">
        <v>10</v>
      </c>
      <c r="AL12" s="46">
        <v>10</v>
      </c>
      <c r="AM12" s="46">
        <v>10</v>
      </c>
      <c r="AN12" s="46">
        <v>10</v>
      </c>
    </row>
    <row r="13" spans="1:41" x14ac:dyDescent="0.25">
      <c r="C13" t="s">
        <v>564</v>
      </c>
      <c r="D13" s="40">
        <v>30</v>
      </c>
      <c r="E13" s="46">
        <v>10</v>
      </c>
      <c r="F13" s="46">
        <v>10</v>
      </c>
      <c r="G13" s="46">
        <v>10</v>
      </c>
      <c r="H13" s="46">
        <v>10</v>
      </c>
      <c r="I13" s="46">
        <v>10</v>
      </c>
      <c r="J13" s="46">
        <v>10</v>
      </c>
      <c r="K13" s="46">
        <v>10</v>
      </c>
      <c r="L13" s="46">
        <v>10</v>
      </c>
      <c r="M13" s="46">
        <v>10</v>
      </c>
      <c r="N13" s="46">
        <v>10</v>
      </c>
      <c r="O13" s="46">
        <v>10</v>
      </c>
      <c r="P13" s="46">
        <v>10</v>
      </c>
      <c r="Q13" s="46">
        <v>10</v>
      </c>
      <c r="R13" s="46">
        <v>10</v>
      </c>
      <c r="S13" s="46">
        <v>10</v>
      </c>
      <c r="T13" s="46">
        <v>10</v>
      </c>
      <c r="U13" s="46">
        <v>10</v>
      </c>
      <c r="V13" s="46">
        <v>10</v>
      </c>
      <c r="W13" s="46">
        <v>10</v>
      </c>
      <c r="X13" s="46">
        <v>10</v>
      </c>
      <c r="Y13" s="46">
        <v>10</v>
      </c>
      <c r="Z13" s="46">
        <v>10</v>
      </c>
      <c r="AA13" s="46">
        <v>10</v>
      </c>
      <c r="AB13" s="46">
        <v>10</v>
      </c>
      <c r="AC13" s="46">
        <v>10</v>
      </c>
      <c r="AD13" s="46">
        <v>10</v>
      </c>
      <c r="AE13" s="46">
        <v>10</v>
      </c>
      <c r="AF13" s="46">
        <v>10</v>
      </c>
      <c r="AG13" s="46">
        <v>10</v>
      </c>
      <c r="AH13" s="46">
        <v>10</v>
      </c>
      <c r="AI13" s="46">
        <v>10</v>
      </c>
      <c r="AJ13" s="46">
        <v>10</v>
      </c>
      <c r="AK13" s="46">
        <v>10</v>
      </c>
      <c r="AL13" s="46">
        <v>10</v>
      </c>
      <c r="AM13" s="46">
        <v>10</v>
      </c>
      <c r="AN13" s="46">
        <v>10</v>
      </c>
    </row>
    <row r="14" spans="1:41" x14ac:dyDescent="0.25">
      <c r="C14" t="s">
        <v>565</v>
      </c>
      <c r="D14" s="40">
        <v>30</v>
      </c>
      <c r="E14" s="46">
        <v>10</v>
      </c>
      <c r="F14" s="46">
        <v>10</v>
      </c>
      <c r="G14" s="46">
        <v>10</v>
      </c>
      <c r="H14" s="46">
        <v>10</v>
      </c>
      <c r="I14" s="46">
        <v>10</v>
      </c>
      <c r="J14" s="46">
        <v>10</v>
      </c>
      <c r="K14" s="46">
        <v>10</v>
      </c>
      <c r="L14" s="46">
        <v>10</v>
      </c>
      <c r="M14" s="46">
        <v>10</v>
      </c>
      <c r="N14" s="46">
        <v>10</v>
      </c>
      <c r="O14" s="46">
        <v>10</v>
      </c>
      <c r="P14" s="46">
        <v>10</v>
      </c>
      <c r="Q14" s="46">
        <v>10</v>
      </c>
      <c r="R14" s="46">
        <v>10</v>
      </c>
      <c r="S14" s="46">
        <v>10</v>
      </c>
      <c r="T14" s="46">
        <v>10</v>
      </c>
      <c r="U14" s="46">
        <v>10</v>
      </c>
      <c r="V14" s="46">
        <v>10</v>
      </c>
      <c r="W14" s="46">
        <v>10</v>
      </c>
      <c r="X14" s="46">
        <v>10</v>
      </c>
      <c r="Y14" s="46">
        <v>10</v>
      </c>
      <c r="Z14" s="46">
        <v>10</v>
      </c>
      <c r="AA14" s="46">
        <v>10</v>
      </c>
      <c r="AB14" s="46">
        <v>10</v>
      </c>
      <c r="AC14" s="46">
        <v>10</v>
      </c>
      <c r="AD14" s="46">
        <v>10</v>
      </c>
      <c r="AE14" s="46">
        <v>10</v>
      </c>
      <c r="AF14" s="46">
        <v>10</v>
      </c>
      <c r="AG14" s="46">
        <v>10</v>
      </c>
      <c r="AH14" s="46">
        <v>10</v>
      </c>
      <c r="AI14" s="46">
        <v>10</v>
      </c>
      <c r="AJ14" s="46">
        <v>10</v>
      </c>
      <c r="AK14" s="46">
        <v>10</v>
      </c>
      <c r="AL14" s="46">
        <v>10</v>
      </c>
      <c r="AM14" s="46">
        <v>10</v>
      </c>
      <c r="AN14" s="46">
        <v>10</v>
      </c>
    </row>
    <row r="15" spans="1:41" x14ac:dyDescent="0.25">
      <c r="C15" t="s">
        <v>566</v>
      </c>
      <c r="D15" s="40">
        <v>30</v>
      </c>
      <c r="E15" s="46">
        <v>10</v>
      </c>
      <c r="F15" s="46">
        <v>10</v>
      </c>
      <c r="G15" s="46">
        <v>10</v>
      </c>
      <c r="H15" s="46">
        <v>10</v>
      </c>
      <c r="I15" s="46">
        <v>10</v>
      </c>
      <c r="J15" s="46">
        <v>10</v>
      </c>
      <c r="K15" s="46">
        <v>10</v>
      </c>
      <c r="L15" s="46">
        <v>10</v>
      </c>
      <c r="M15" s="46">
        <v>10</v>
      </c>
      <c r="N15" s="46">
        <v>10</v>
      </c>
      <c r="O15" s="46">
        <v>10</v>
      </c>
      <c r="P15" s="46">
        <v>10</v>
      </c>
      <c r="Q15" s="46">
        <v>10</v>
      </c>
      <c r="R15" s="46">
        <v>10</v>
      </c>
      <c r="S15" s="46">
        <v>10</v>
      </c>
      <c r="T15" s="46">
        <v>10</v>
      </c>
      <c r="U15" s="46">
        <v>10</v>
      </c>
      <c r="V15" s="46">
        <v>10</v>
      </c>
      <c r="W15" s="46">
        <v>10</v>
      </c>
      <c r="X15" s="46">
        <v>10</v>
      </c>
      <c r="Y15" s="46">
        <v>10</v>
      </c>
      <c r="Z15" s="46">
        <v>10</v>
      </c>
      <c r="AA15" s="46">
        <v>10</v>
      </c>
      <c r="AB15" s="46">
        <v>10</v>
      </c>
      <c r="AC15" s="46">
        <v>10</v>
      </c>
      <c r="AD15" s="46">
        <v>10</v>
      </c>
      <c r="AE15" s="46">
        <v>10</v>
      </c>
      <c r="AF15" s="46">
        <v>10</v>
      </c>
      <c r="AG15" s="46">
        <v>10</v>
      </c>
      <c r="AH15" s="46">
        <v>10</v>
      </c>
      <c r="AI15" s="46">
        <v>10</v>
      </c>
      <c r="AJ15" s="46">
        <v>10</v>
      </c>
      <c r="AK15" s="46">
        <v>10</v>
      </c>
      <c r="AL15" s="46">
        <v>10</v>
      </c>
      <c r="AM15" s="46">
        <v>10</v>
      </c>
      <c r="AN15" s="46">
        <v>10</v>
      </c>
    </row>
    <row r="16" spans="1:41" x14ac:dyDescent="0.25">
      <c r="C16" t="s">
        <v>567</v>
      </c>
      <c r="D16" s="40">
        <v>30</v>
      </c>
      <c r="E16" s="46">
        <v>10</v>
      </c>
      <c r="F16" s="46">
        <v>10</v>
      </c>
      <c r="G16" s="46">
        <v>10</v>
      </c>
      <c r="H16" s="46">
        <v>10</v>
      </c>
      <c r="I16" s="46">
        <v>10</v>
      </c>
      <c r="J16" s="46">
        <v>10</v>
      </c>
      <c r="K16" s="46">
        <v>10</v>
      </c>
      <c r="L16" s="46">
        <v>10</v>
      </c>
      <c r="M16" s="46">
        <v>10</v>
      </c>
      <c r="N16" s="46">
        <v>10</v>
      </c>
      <c r="O16" s="46">
        <v>10</v>
      </c>
      <c r="P16" s="46">
        <v>10</v>
      </c>
      <c r="Q16" s="46">
        <v>10</v>
      </c>
      <c r="R16" s="46">
        <v>10</v>
      </c>
      <c r="S16" s="46">
        <v>10</v>
      </c>
      <c r="T16" s="46">
        <v>10</v>
      </c>
      <c r="U16" s="46">
        <v>10</v>
      </c>
      <c r="V16" s="46">
        <v>10</v>
      </c>
      <c r="W16" s="46">
        <v>10</v>
      </c>
      <c r="X16" s="46">
        <v>10</v>
      </c>
      <c r="Y16" s="46">
        <v>10</v>
      </c>
      <c r="Z16" s="46">
        <v>10</v>
      </c>
      <c r="AA16" s="46">
        <v>10</v>
      </c>
      <c r="AB16" s="46">
        <v>10</v>
      </c>
      <c r="AC16" s="46">
        <v>10</v>
      </c>
      <c r="AD16" s="46">
        <v>10</v>
      </c>
      <c r="AE16" s="46">
        <v>10</v>
      </c>
      <c r="AF16" s="46">
        <v>10</v>
      </c>
      <c r="AG16" s="46">
        <v>10</v>
      </c>
      <c r="AH16" s="46">
        <v>10</v>
      </c>
      <c r="AI16" s="46">
        <v>10</v>
      </c>
      <c r="AJ16" s="46">
        <v>10</v>
      </c>
      <c r="AK16" s="46">
        <v>10</v>
      </c>
      <c r="AL16" s="46">
        <v>10</v>
      </c>
      <c r="AM16" s="46">
        <v>10</v>
      </c>
      <c r="AN16" s="46">
        <v>10</v>
      </c>
    </row>
    <row r="17" spans="3:40" x14ac:dyDescent="0.25">
      <c r="C17" t="s">
        <v>568</v>
      </c>
      <c r="D17" s="40">
        <v>30</v>
      </c>
      <c r="E17" s="46">
        <v>10</v>
      </c>
      <c r="F17" s="46">
        <v>10</v>
      </c>
      <c r="G17" s="46">
        <v>10</v>
      </c>
      <c r="H17" s="46">
        <v>10</v>
      </c>
      <c r="I17" s="46">
        <v>10</v>
      </c>
      <c r="J17" s="46">
        <v>10</v>
      </c>
      <c r="K17" s="46">
        <v>10</v>
      </c>
      <c r="L17" s="46">
        <v>10</v>
      </c>
      <c r="M17" s="46">
        <v>10</v>
      </c>
      <c r="N17" s="46">
        <v>10</v>
      </c>
      <c r="O17" s="46">
        <v>10</v>
      </c>
      <c r="P17" s="46">
        <v>10</v>
      </c>
      <c r="Q17" s="46">
        <v>10</v>
      </c>
      <c r="R17" s="46">
        <v>10</v>
      </c>
      <c r="S17" s="46">
        <v>10</v>
      </c>
      <c r="T17" s="46">
        <v>10</v>
      </c>
      <c r="U17" s="46">
        <v>10</v>
      </c>
      <c r="V17" s="46">
        <v>10</v>
      </c>
      <c r="W17" s="46">
        <v>10</v>
      </c>
      <c r="X17" s="46">
        <v>10</v>
      </c>
      <c r="Y17" s="46">
        <v>10</v>
      </c>
      <c r="Z17" s="46">
        <v>10</v>
      </c>
      <c r="AA17" s="46">
        <v>10</v>
      </c>
      <c r="AB17" s="46">
        <v>10</v>
      </c>
      <c r="AC17" s="46">
        <v>10</v>
      </c>
      <c r="AD17" s="46">
        <v>10</v>
      </c>
      <c r="AE17" s="46">
        <v>10</v>
      </c>
      <c r="AF17" s="46">
        <v>10</v>
      </c>
      <c r="AG17" s="46">
        <v>10</v>
      </c>
      <c r="AH17" s="46">
        <v>10</v>
      </c>
      <c r="AI17" s="46">
        <v>10</v>
      </c>
      <c r="AJ17" s="46">
        <v>10</v>
      </c>
      <c r="AK17" s="46">
        <v>10</v>
      </c>
      <c r="AL17" s="46">
        <v>10</v>
      </c>
      <c r="AM17" s="46">
        <v>10</v>
      </c>
      <c r="AN17" s="46">
        <v>10</v>
      </c>
    </row>
    <row r="18" spans="3:40" x14ac:dyDescent="0.25">
      <c r="C18" t="s">
        <v>569</v>
      </c>
      <c r="D18" s="40">
        <v>30</v>
      </c>
      <c r="E18" s="46">
        <v>10</v>
      </c>
      <c r="F18" s="46">
        <v>10</v>
      </c>
      <c r="G18" s="46">
        <v>10</v>
      </c>
      <c r="H18" s="46">
        <v>10</v>
      </c>
      <c r="I18" s="46">
        <v>10</v>
      </c>
      <c r="J18" s="46">
        <v>10</v>
      </c>
      <c r="K18" s="46">
        <v>10</v>
      </c>
      <c r="L18" s="46">
        <v>10</v>
      </c>
      <c r="M18" s="46">
        <v>10</v>
      </c>
      <c r="N18" s="46">
        <v>10</v>
      </c>
      <c r="O18" s="46">
        <v>10</v>
      </c>
      <c r="P18" s="46">
        <v>10</v>
      </c>
      <c r="Q18" s="46">
        <v>10</v>
      </c>
      <c r="R18" s="46">
        <v>10</v>
      </c>
      <c r="S18" s="46">
        <v>10</v>
      </c>
      <c r="T18" s="46">
        <v>10</v>
      </c>
      <c r="U18" s="46">
        <v>10</v>
      </c>
      <c r="V18" s="46">
        <v>10</v>
      </c>
      <c r="W18" s="46">
        <v>10</v>
      </c>
      <c r="X18" s="46">
        <v>10</v>
      </c>
      <c r="Y18" s="46">
        <v>10</v>
      </c>
      <c r="Z18" s="46">
        <v>10</v>
      </c>
      <c r="AA18" s="46">
        <v>10</v>
      </c>
      <c r="AB18" s="46">
        <v>10</v>
      </c>
      <c r="AC18" s="46">
        <v>10</v>
      </c>
      <c r="AD18" s="46">
        <v>10</v>
      </c>
      <c r="AE18" s="46">
        <v>10</v>
      </c>
      <c r="AF18" s="46">
        <v>10</v>
      </c>
      <c r="AG18" s="46">
        <v>10</v>
      </c>
      <c r="AH18" s="46">
        <v>10</v>
      </c>
      <c r="AI18" s="46">
        <v>10</v>
      </c>
      <c r="AJ18" s="46">
        <v>10</v>
      </c>
      <c r="AK18" s="46">
        <v>10</v>
      </c>
      <c r="AL18" s="46">
        <v>10</v>
      </c>
      <c r="AM18" s="46">
        <v>10</v>
      </c>
      <c r="AN18" s="46">
        <v>10</v>
      </c>
    </row>
    <row r="19" spans="3:40" x14ac:dyDescent="0.25">
      <c r="C19" t="s">
        <v>570</v>
      </c>
      <c r="D19" s="40">
        <v>30</v>
      </c>
      <c r="E19" s="46">
        <v>10</v>
      </c>
      <c r="F19" s="46">
        <v>10</v>
      </c>
      <c r="G19" s="46">
        <v>10</v>
      </c>
      <c r="H19" s="46">
        <v>10</v>
      </c>
      <c r="I19" s="46">
        <v>10</v>
      </c>
      <c r="J19" s="46">
        <v>10</v>
      </c>
      <c r="K19" s="46">
        <v>10</v>
      </c>
      <c r="L19" s="46">
        <v>10</v>
      </c>
      <c r="M19" s="46">
        <v>10</v>
      </c>
      <c r="N19" s="46">
        <v>10</v>
      </c>
      <c r="O19" s="46">
        <v>10</v>
      </c>
      <c r="P19" s="46">
        <v>10</v>
      </c>
      <c r="Q19" s="46">
        <v>10</v>
      </c>
      <c r="R19" s="46">
        <v>10</v>
      </c>
      <c r="S19" s="46">
        <v>10</v>
      </c>
      <c r="T19" s="46">
        <v>10</v>
      </c>
      <c r="U19" s="46">
        <v>10</v>
      </c>
      <c r="V19" s="46">
        <v>10</v>
      </c>
      <c r="W19" s="46">
        <v>10</v>
      </c>
      <c r="X19" s="46">
        <v>10</v>
      </c>
      <c r="Y19" s="46">
        <v>10</v>
      </c>
      <c r="Z19" s="46">
        <v>10</v>
      </c>
      <c r="AA19" s="46">
        <v>10</v>
      </c>
      <c r="AB19" s="46">
        <v>10</v>
      </c>
      <c r="AC19" s="46">
        <v>10</v>
      </c>
      <c r="AD19" s="46">
        <v>10</v>
      </c>
      <c r="AE19" s="46">
        <v>10</v>
      </c>
      <c r="AF19" s="46">
        <v>10</v>
      </c>
      <c r="AG19" s="46">
        <v>10</v>
      </c>
      <c r="AH19" s="46">
        <v>10</v>
      </c>
      <c r="AI19" s="46">
        <v>10</v>
      </c>
      <c r="AJ19" s="46">
        <v>10</v>
      </c>
      <c r="AK19" s="46">
        <v>10</v>
      </c>
      <c r="AL19" s="46">
        <v>10</v>
      </c>
      <c r="AM19" s="46">
        <v>10</v>
      </c>
      <c r="AN19" s="46">
        <v>10</v>
      </c>
    </row>
    <row r="20" spans="3:40" x14ac:dyDescent="0.25">
      <c r="C20" t="s">
        <v>571</v>
      </c>
      <c r="D20" s="40">
        <v>30</v>
      </c>
      <c r="E20" s="46">
        <v>10</v>
      </c>
      <c r="F20" s="46">
        <v>10</v>
      </c>
      <c r="G20" s="46">
        <v>10</v>
      </c>
      <c r="H20" s="46">
        <v>10</v>
      </c>
      <c r="I20" s="46">
        <v>10</v>
      </c>
      <c r="J20" s="46">
        <v>10</v>
      </c>
      <c r="K20" s="46">
        <v>10</v>
      </c>
      <c r="L20" s="46">
        <v>10</v>
      </c>
      <c r="M20" s="46">
        <v>10</v>
      </c>
      <c r="N20" s="46">
        <v>10</v>
      </c>
      <c r="O20" s="46">
        <v>10</v>
      </c>
      <c r="P20" s="46">
        <v>10</v>
      </c>
      <c r="Q20" s="46">
        <v>10</v>
      </c>
      <c r="R20" s="46">
        <v>10</v>
      </c>
      <c r="S20" s="46">
        <v>10</v>
      </c>
      <c r="T20" s="46">
        <v>10</v>
      </c>
      <c r="U20" s="46">
        <v>10</v>
      </c>
      <c r="V20" s="46">
        <v>10</v>
      </c>
      <c r="W20" s="46">
        <v>10</v>
      </c>
      <c r="X20" s="46">
        <v>10</v>
      </c>
      <c r="Y20" s="46">
        <v>10</v>
      </c>
      <c r="Z20" s="46">
        <v>10</v>
      </c>
      <c r="AA20" s="46">
        <v>10</v>
      </c>
      <c r="AB20" s="46">
        <v>10</v>
      </c>
      <c r="AC20" s="46">
        <v>10</v>
      </c>
      <c r="AD20" s="46">
        <v>10</v>
      </c>
      <c r="AE20" s="46">
        <v>10</v>
      </c>
      <c r="AF20" s="46">
        <v>10</v>
      </c>
      <c r="AG20" s="46">
        <v>10</v>
      </c>
      <c r="AH20" s="46">
        <v>10</v>
      </c>
      <c r="AI20" s="46">
        <v>10</v>
      </c>
      <c r="AJ20" s="46">
        <v>10</v>
      </c>
      <c r="AK20" s="46">
        <v>10</v>
      </c>
      <c r="AL20" s="46">
        <v>10</v>
      </c>
      <c r="AM20" s="46">
        <v>10</v>
      </c>
      <c r="AN20" s="46">
        <v>10</v>
      </c>
    </row>
    <row r="21" spans="3:40" x14ac:dyDescent="0.25">
      <c r="C21" t="s">
        <v>572</v>
      </c>
      <c r="D21" s="40">
        <v>30</v>
      </c>
      <c r="E21" s="46">
        <v>10</v>
      </c>
      <c r="F21" s="46">
        <v>10</v>
      </c>
      <c r="G21" s="46">
        <v>10</v>
      </c>
      <c r="H21" s="46">
        <v>10</v>
      </c>
      <c r="I21" s="46">
        <v>10</v>
      </c>
      <c r="J21" s="46">
        <v>10</v>
      </c>
      <c r="K21" s="46">
        <v>10</v>
      </c>
      <c r="L21" s="46">
        <v>10</v>
      </c>
      <c r="M21" s="46">
        <v>10</v>
      </c>
      <c r="N21" s="46">
        <v>10</v>
      </c>
      <c r="O21" s="46">
        <v>10</v>
      </c>
      <c r="P21" s="46">
        <v>10</v>
      </c>
      <c r="Q21" s="46">
        <v>10</v>
      </c>
      <c r="R21" s="46">
        <v>10</v>
      </c>
      <c r="S21" s="46">
        <v>10</v>
      </c>
      <c r="T21" s="46">
        <v>10</v>
      </c>
      <c r="U21" s="46">
        <v>10</v>
      </c>
      <c r="V21" s="46">
        <v>10</v>
      </c>
      <c r="W21" s="46">
        <v>10</v>
      </c>
      <c r="X21" s="46">
        <v>10</v>
      </c>
      <c r="Y21" s="46">
        <v>10</v>
      </c>
      <c r="Z21" s="46">
        <v>10</v>
      </c>
      <c r="AA21" s="46">
        <v>10</v>
      </c>
      <c r="AB21" s="46">
        <v>10</v>
      </c>
      <c r="AC21" s="46">
        <v>10</v>
      </c>
      <c r="AD21" s="46">
        <v>10</v>
      </c>
      <c r="AE21" s="46">
        <v>10</v>
      </c>
      <c r="AF21" s="46">
        <v>10</v>
      </c>
      <c r="AG21" s="46">
        <v>10</v>
      </c>
      <c r="AH21" s="46">
        <v>10</v>
      </c>
      <c r="AI21" s="46">
        <v>10</v>
      </c>
      <c r="AJ21" s="46">
        <v>10</v>
      </c>
      <c r="AK21" s="46">
        <v>10</v>
      </c>
      <c r="AL21" s="46">
        <v>10</v>
      </c>
      <c r="AM21" s="46">
        <v>10</v>
      </c>
      <c r="AN21" s="46">
        <v>10</v>
      </c>
    </row>
    <row r="22" spans="3:40" x14ac:dyDescent="0.25">
      <c r="C22" t="s">
        <v>573</v>
      </c>
      <c r="D22" s="40">
        <v>30</v>
      </c>
      <c r="E22" s="46">
        <v>10</v>
      </c>
      <c r="F22" s="46">
        <v>10</v>
      </c>
      <c r="G22" s="46">
        <v>10</v>
      </c>
      <c r="H22" s="46">
        <v>10</v>
      </c>
      <c r="I22" s="46">
        <v>10</v>
      </c>
      <c r="J22" s="46">
        <v>10</v>
      </c>
      <c r="K22" s="46">
        <v>10</v>
      </c>
      <c r="L22" s="46">
        <v>10</v>
      </c>
      <c r="M22" s="46">
        <v>10</v>
      </c>
      <c r="N22" s="46">
        <v>10</v>
      </c>
      <c r="O22" s="46">
        <v>10</v>
      </c>
      <c r="P22" s="46">
        <v>10</v>
      </c>
      <c r="Q22" s="46">
        <v>10</v>
      </c>
      <c r="R22" s="46">
        <v>10</v>
      </c>
      <c r="S22" s="46">
        <v>10</v>
      </c>
      <c r="T22" s="46">
        <v>10</v>
      </c>
      <c r="U22" s="46">
        <v>10</v>
      </c>
      <c r="V22" s="46">
        <v>10</v>
      </c>
      <c r="W22" s="46">
        <v>10</v>
      </c>
      <c r="X22" s="46">
        <v>10</v>
      </c>
      <c r="Y22" s="46">
        <v>10</v>
      </c>
      <c r="Z22" s="46">
        <v>10</v>
      </c>
      <c r="AA22" s="46">
        <v>10</v>
      </c>
      <c r="AB22" s="46">
        <v>10</v>
      </c>
      <c r="AC22" s="46">
        <v>10</v>
      </c>
      <c r="AD22" s="46">
        <v>10</v>
      </c>
      <c r="AE22" s="46">
        <v>10</v>
      </c>
      <c r="AF22" s="46">
        <v>10</v>
      </c>
      <c r="AG22" s="46">
        <v>10</v>
      </c>
      <c r="AH22" s="46">
        <v>10</v>
      </c>
      <c r="AI22" s="46">
        <v>10</v>
      </c>
      <c r="AJ22" s="46">
        <v>10</v>
      </c>
      <c r="AK22" s="46">
        <v>10</v>
      </c>
      <c r="AL22" s="46">
        <v>10</v>
      </c>
      <c r="AM22" s="46">
        <v>10</v>
      </c>
      <c r="AN22" s="46">
        <v>10</v>
      </c>
    </row>
    <row r="23" spans="3:40" x14ac:dyDescent="0.25">
      <c r="C23" t="s">
        <v>574</v>
      </c>
      <c r="D23" s="40">
        <v>30</v>
      </c>
      <c r="E23" s="46">
        <v>10</v>
      </c>
      <c r="F23" s="46">
        <v>10</v>
      </c>
      <c r="G23" s="46">
        <v>10</v>
      </c>
      <c r="H23" s="46">
        <v>10</v>
      </c>
      <c r="I23" s="46">
        <v>10</v>
      </c>
      <c r="J23" s="46">
        <v>10</v>
      </c>
      <c r="K23" s="46">
        <v>10</v>
      </c>
      <c r="L23" s="46">
        <v>10</v>
      </c>
      <c r="M23" s="46">
        <v>10</v>
      </c>
      <c r="N23" s="46">
        <v>10</v>
      </c>
      <c r="O23" s="46">
        <v>10</v>
      </c>
      <c r="P23" s="46">
        <v>10</v>
      </c>
      <c r="Q23" s="46">
        <v>10</v>
      </c>
      <c r="R23" s="46">
        <v>10</v>
      </c>
      <c r="S23" s="46">
        <v>10</v>
      </c>
      <c r="T23" s="46">
        <v>10</v>
      </c>
      <c r="U23" s="46">
        <v>10</v>
      </c>
      <c r="V23" s="46">
        <v>10</v>
      </c>
      <c r="W23" s="46">
        <v>10</v>
      </c>
      <c r="X23" s="46">
        <v>10</v>
      </c>
      <c r="Y23" s="46">
        <v>10</v>
      </c>
      <c r="Z23" s="46">
        <v>10</v>
      </c>
      <c r="AA23" s="46">
        <v>10</v>
      </c>
      <c r="AB23" s="46">
        <v>10</v>
      </c>
      <c r="AC23" s="46">
        <v>10</v>
      </c>
      <c r="AD23" s="46">
        <v>10</v>
      </c>
      <c r="AE23" s="46">
        <v>10</v>
      </c>
      <c r="AF23" s="46">
        <v>10</v>
      </c>
      <c r="AG23" s="46">
        <v>10</v>
      </c>
      <c r="AH23" s="46">
        <v>10</v>
      </c>
      <c r="AI23" s="46">
        <v>10</v>
      </c>
      <c r="AJ23" s="46">
        <v>10</v>
      </c>
      <c r="AK23" s="46">
        <v>10</v>
      </c>
      <c r="AL23" s="46">
        <v>10</v>
      </c>
      <c r="AM23" s="46">
        <v>10</v>
      </c>
      <c r="AN23" s="46">
        <v>10</v>
      </c>
    </row>
    <row r="24" spans="3:40" x14ac:dyDescent="0.25">
      <c r="C24" t="s">
        <v>575</v>
      </c>
      <c r="D24" s="40">
        <v>30</v>
      </c>
      <c r="E24" s="46">
        <v>10</v>
      </c>
      <c r="F24" s="46">
        <v>10</v>
      </c>
      <c r="G24" s="46">
        <v>10</v>
      </c>
      <c r="H24" s="46">
        <v>10</v>
      </c>
      <c r="I24" s="46">
        <v>10</v>
      </c>
      <c r="J24" s="46">
        <v>10</v>
      </c>
      <c r="K24" s="46">
        <v>10</v>
      </c>
      <c r="L24" s="46">
        <v>10</v>
      </c>
      <c r="M24" s="46">
        <v>10</v>
      </c>
      <c r="N24" s="46">
        <v>10</v>
      </c>
      <c r="O24" s="46">
        <v>10</v>
      </c>
      <c r="P24" s="46">
        <v>10</v>
      </c>
      <c r="Q24" s="46">
        <v>10</v>
      </c>
      <c r="R24" s="46">
        <v>10</v>
      </c>
      <c r="S24" s="46">
        <v>10</v>
      </c>
      <c r="T24" s="46">
        <v>10</v>
      </c>
      <c r="U24" s="46">
        <v>10</v>
      </c>
      <c r="V24" s="46">
        <v>10</v>
      </c>
      <c r="W24" s="46">
        <v>10</v>
      </c>
      <c r="X24" s="46">
        <v>10</v>
      </c>
      <c r="Y24" s="46">
        <v>10</v>
      </c>
      <c r="Z24" s="46">
        <v>10</v>
      </c>
      <c r="AA24" s="46">
        <v>10</v>
      </c>
      <c r="AB24" s="46">
        <v>10</v>
      </c>
      <c r="AC24" s="46">
        <v>10</v>
      </c>
      <c r="AD24" s="46">
        <v>10</v>
      </c>
      <c r="AE24" s="46">
        <v>10</v>
      </c>
      <c r="AF24" s="46">
        <v>10</v>
      </c>
      <c r="AG24" s="46">
        <v>10</v>
      </c>
      <c r="AH24" s="46">
        <v>10</v>
      </c>
      <c r="AI24" s="46">
        <v>10</v>
      </c>
      <c r="AJ24" s="46">
        <v>10</v>
      </c>
      <c r="AK24" s="46">
        <v>10</v>
      </c>
      <c r="AL24" s="46">
        <v>10</v>
      </c>
      <c r="AM24" s="46">
        <v>10</v>
      </c>
      <c r="AN24" s="46">
        <v>10</v>
      </c>
    </row>
    <row r="25" spans="3:40" x14ac:dyDescent="0.25">
      <c r="C25" t="s">
        <v>576</v>
      </c>
      <c r="D25" s="40">
        <v>30</v>
      </c>
      <c r="E25" s="46">
        <v>10</v>
      </c>
      <c r="F25" s="46">
        <v>10</v>
      </c>
      <c r="G25" s="46">
        <v>10</v>
      </c>
      <c r="H25" s="46">
        <v>10</v>
      </c>
      <c r="I25" s="46">
        <v>10</v>
      </c>
      <c r="J25" s="46">
        <v>10</v>
      </c>
      <c r="K25" s="46">
        <v>10</v>
      </c>
      <c r="L25" s="46">
        <v>10</v>
      </c>
      <c r="M25" s="46">
        <v>10</v>
      </c>
      <c r="N25" s="46">
        <v>10</v>
      </c>
      <c r="O25" s="46">
        <v>10</v>
      </c>
      <c r="P25" s="46">
        <v>10</v>
      </c>
      <c r="Q25" s="46">
        <v>10</v>
      </c>
      <c r="R25" s="46">
        <v>10</v>
      </c>
      <c r="S25" s="46">
        <v>10</v>
      </c>
      <c r="T25" s="46">
        <v>10</v>
      </c>
      <c r="U25" s="46">
        <v>10</v>
      </c>
      <c r="V25" s="46">
        <v>10</v>
      </c>
      <c r="W25" s="46">
        <v>10</v>
      </c>
      <c r="X25" s="46">
        <v>10</v>
      </c>
      <c r="Y25" s="46">
        <v>10</v>
      </c>
      <c r="Z25" s="46">
        <v>10</v>
      </c>
      <c r="AA25" s="46">
        <v>10</v>
      </c>
      <c r="AB25" s="46">
        <v>10</v>
      </c>
      <c r="AC25" s="46">
        <v>10</v>
      </c>
      <c r="AD25" s="46">
        <v>10</v>
      </c>
      <c r="AE25" s="46">
        <v>10</v>
      </c>
      <c r="AF25" s="46">
        <v>10</v>
      </c>
      <c r="AG25" s="46">
        <v>10</v>
      </c>
      <c r="AH25" s="46">
        <v>10</v>
      </c>
      <c r="AI25" s="46">
        <v>10</v>
      </c>
      <c r="AJ25" s="46">
        <v>10</v>
      </c>
      <c r="AK25" s="46">
        <v>10</v>
      </c>
      <c r="AL25" s="46">
        <v>10</v>
      </c>
      <c r="AM25" s="46">
        <v>10</v>
      </c>
      <c r="AN25" s="46">
        <v>10</v>
      </c>
    </row>
    <row r="26" spans="3:40" x14ac:dyDescent="0.25">
      <c r="C26" t="s">
        <v>577</v>
      </c>
      <c r="D26" s="40">
        <v>30</v>
      </c>
      <c r="E26" s="46">
        <v>10</v>
      </c>
      <c r="F26" s="46">
        <v>10</v>
      </c>
      <c r="G26" s="46">
        <v>10</v>
      </c>
      <c r="H26" s="46">
        <v>10</v>
      </c>
      <c r="I26" s="46">
        <v>10</v>
      </c>
      <c r="J26" s="46">
        <v>10</v>
      </c>
      <c r="K26" s="46">
        <v>10</v>
      </c>
      <c r="L26" s="46">
        <v>10</v>
      </c>
      <c r="M26" s="46">
        <v>10</v>
      </c>
      <c r="N26" s="46">
        <v>10</v>
      </c>
      <c r="O26" s="46">
        <v>10</v>
      </c>
      <c r="P26" s="46">
        <v>10</v>
      </c>
      <c r="Q26" s="46">
        <v>10</v>
      </c>
      <c r="R26" s="46">
        <v>10</v>
      </c>
      <c r="S26" s="46">
        <v>10</v>
      </c>
      <c r="T26" s="46">
        <v>10</v>
      </c>
      <c r="U26" s="46">
        <v>10</v>
      </c>
      <c r="V26" s="46">
        <v>10</v>
      </c>
      <c r="W26" s="46">
        <v>10</v>
      </c>
      <c r="X26" s="46">
        <v>10</v>
      </c>
      <c r="Y26" s="46">
        <v>10</v>
      </c>
      <c r="Z26" s="46">
        <v>10</v>
      </c>
      <c r="AA26" s="46">
        <v>10</v>
      </c>
      <c r="AB26" s="46">
        <v>10</v>
      </c>
      <c r="AC26" s="46">
        <v>10</v>
      </c>
      <c r="AD26" s="46">
        <v>10</v>
      </c>
      <c r="AE26" s="46">
        <v>10</v>
      </c>
      <c r="AF26" s="46">
        <v>10</v>
      </c>
      <c r="AG26" s="46">
        <v>10</v>
      </c>
      <c r="AH26" s="46">
        <v>10</v>
      </c>
      <c r="AI26" s="46">
        <v>10</v>
      </c>
      <c r="AJ26" s="46">
        <v>10</v>
      </c>
      <c r="AK26" s="46">
        <v>10</v>
      </c>
      <c r="AL26" s="46">
        <v>10</v>
      </c>
      <c r="AM26" s="46">
        <v>10</v>
      </c>
      <c r="AN26" s="46">
        <v>10</v>
      </c>
    </row>
    <row r="27" spans="3:40" x14ac:dyDescent="0.25">
      <c r="C27" t="s">
        <v>578</v>
      </c>
      <c r="D27" s="40">
        <v>30</v>
      </c>
      <c r="E27" s="46">
        <v>10</v>
      </c>
      <c r="F27" s="46">
        <v>10</v>
      </c>
      <c r="G27" s="46">
        <v>10</v>
      </c>
      <c r="H27" s="46">
        <v>10</v>
      </c>
      <c r="I27" s="46">
        <v>10</v>
      </c>
      <c r="J27" s="46">
        <v>10</v>
      </c>
      <c r="K27" s="46">
        <v>10</v>
      </c>
      <c r="L27" s="46">
        <v>10</v>
      </c>
      <c r="M27" s="46">
        <v>10</v>
      </c>
      <c r="N27" s="46">
        <v>10</v>
      </c>
      <c r="O27" s="46">
        <v>10</v>
      </c>
      <c r="P27" s="46">
        <v>10</v>
      </c>
      <c r="Q27" s="46">
        <v>10</v>
      </c>
      <c r="R27" s="46">
        <v>10</v>
      </c>
      <c r="S27" s="46">
        <v>10</v>
      </c>
      <c r="T27" s="46">
        <v>10</v>
      </c>
      <c r="U27" s="46">
        <v>10</v>
      </c>
      <c r="V27" s="46">
        <v>10</v>
      </c>
      <c r="W27" s="46">
        <v>10</v>
      </c>
      <c r="X27" s="46">
        <v>10</v>
      </c>
      <c r="Y27" s="46">
        <v>10</v>
      </c>
      <c r="Z27" s="46">
        <v>10</v>
      </c>
      <c r="AA27" s="46">
        <v>10</v>
      </c>
      <c r="AB27" s="46">
        <v>10</v>
      </c>
      <c r="AC27" s="46">
        <v>10</v>
      </c>
      <c r="AD27" s="46">
        <v>10</v>
      </c>
      <c r="AE27" s="46">
        <v>10</v>
      </c>
      <c r="AF27" s="46">
        <v>10</v>
      </c>
      <c r="AG27" s="46">
        <v>10</v>
      </c>
      <c r="AH27" s="46">
        <v>10</v>
      </c>
      <c r="AI27" s="46">
        <v>10</v>
      </c>
      <c r="AJ27" s="46">
        <v>10</v>
      </c>
      <c r="AK27" s="46">
        <v>10</v>
      </c>
      <c r="AL27" s="46">
        <v>10</v>
      </c>
      <c r="AM27" s="46">
        <v>10</v>
      </c>
      <c r="AN27" s="46">
        <v>10</v>
      </c>
    </row>
    <row r="28" spans="3:40" x14ac:dyDescent="0.25">
      <c r="C28" t="s">
        <v>579</v>
      </c>
      <c r="D28" s="40">
        <v>30</v>
      </c>
      <c r="E28" s="46">
        <v>10</v>
      </c>
      <c r="F28" s="46">
        <v>10</v>
      </c>
      <c r="G28" s="46">
        <v>10</v>
      </c>
      <c r="H28" s="46">
        <v>10</v>
      </c>
      <c r="I28" s="46">
        <v>10</v>
      </c>
      <c r="J28" s="46">
        <v>10</v>
      </c>
      <c r="K28" s="46">
        <v>10</v>
      </c>
      <c r="L28" s="46">
        <v>10</v>
      </c>
      <c r="M28" s="46">
        <v>10</v>
      </c>
      <c r="N28" s="46">
        <v>10</v>
      </c>
      <c r="O28" s="46">
        <v>10</v>
      </c>
      <c r="P28" s="46">
        <v>10</v>
      </c>
      <c r="Q28" s="46">
        <v>10</v>
      </c>
      <c r="R28" s="46">
        <v>10</v>
      </c>
      <c r="S28" s="46">
        <v>10</v>
      </c>
      <c r="T28" s="46">
        <v>10</v>
      </c>
      <c r="U28" s="46">
        <v>10</v>
      </c>
      <c r="V28" s="46">
        <v>10</v>
      </c>
      <c r="W28" s="46">
        <v>10</v>
      </c>
      <c r="X28" s="46">
        <v>10</v>
      </c>
      <c r="Y28" s="46">
        <v>10</v>
      </c>
      <c r="Z28" s="46">
        <v>10</v>
      </c>
      <c r="AA28" s="46">
        <v>10</v>
      </c>
      <c r="AB28" s="46">
        <v>10</v>
      </c>
      <c r="AC28" s="46">
        <v>10</v>
      </c>
      <c r="AD28" s="46">
        <v>10</v>
      </c>
      <c r="AE28" s="46">
        <v>10</v>
      </c>
      <c r="AF28" s="46">
        <v>10</v>
      </c>
      <c r="AG28" s="46">
        <v>10</v>
      </c>
      <c r="AH28" s="46">
        <v>10</v>
      </c>
      <c r="AI28" s="46">
        <v>10</v>
      </c>
      <c r="AJ28" s="46">
        <v>10</v>
      </c>
      <c r="AK28" s="46">
        <v>10</v>
      </c>
      <c r="AL28" s="46">
        <v>10</v>
      </c>
      <c r="AM28" s="46">
        <v>10</v>
      </c>
      <c r="AN28" s="46">
        <v>10</v>
      </c>
    </row>
    <row r="29" spans="3:40" x14ac:dyDescent="0.25">
      <c r="C29" t="s">
        <v>580</v>
      </c>
      <c r="D29" s="40">
        <v>30</v>
      </c>
      <c r="E29" s="46">
        <v>10</v>
      </c>
      <c r="F29" s="46">
        <v>10</v>
      </c>
      <c r="G29" s="46">
        <v>10</v>
      </c>
      <c r="H29" s="46">
        <v>10</v>
      </c>
      <c r="I29" s="46">
        <v>10</v>
      </c>
      <c r="J29" s="46">
        <v>10</v>
      </c>
      <c r="K29" s="46">
        <v>10</v>
      </c>
      <c r="L29" s="46">
        <v>10</v>
      </c>
      <c r="M29" s="46">
        <v>10</v>
      </c>
      <c r="N29" s="46">
        <v>10</v>
      </c>
      <c r="O29" s="46">
        <v>10</v>
      </c>
      <c r="P29" s="46">
        <v>10</v>
      </c>
      <c r="Q29" s="46">
        <v>10</v>
      </c>
      <c r="R29" s="46">
        <v>10</v>
      </c>
      <c r="S29" s="46">
        <v>10</v>
      </c>
      <c r="T29" s="46">
        <v>10</v>
      </c>
      <c r="U29" s="46">
        <v>10</v>
      </c>
      <c r="V29" s="46">
        <v>10</v>
      </c>
      <c r="W29" s="46">
        <v>10</v>
      </c>
      <c r="X29" s="46">
        <v>10</v>
      </c>
      <c r="Y29" s="46">
        <v>10</v>
      </c>
      <c r="Z29" s="46">
        <v>10</v>
      </c>
      <c r="AA29" s="46">
        <v>10</v>
      </c>
      <c r="AB29" s="46">
        <v>10</v>
      </c>
      <c r="AC29" s="46">
        <v>10</v>
      </c>
      <c r="AD29" s="46">
        <v>10</v>
      </c>
      <c r="AE29" s="46">
        <v>10</v>
      </c>
      <c r="AF29" s="46">
        <v>10</v>
      </c>
      <c r="AG29" s="46">
        <v>10</v>
      </c>
      <c r="AH29" s="46">
        <v>10</v>
      </c>
      <c r="AI29" s="46">
        <v>10</v>
      </c>
      <c r="AJ29" s="46">
        <v>10</v>
      </c>
      <c r="AK29" s="46">
        <v>10</v>
      </c>
      <c r="AL29" s="46">
        <v>10</v>
      </c>
      <c r="AM29" s="46">
        <v>10</v>
      </c>
      <c r="AN29" s="46">
        <v>10</v>
      </c>
    </row>
    <row r="30" spans="3:40" x14ac:dyDescent="0.25">
      <c r="C30" t="s">
        <v>581</v>
      </c>
      <c r="D30" s="40">
        <v>30</v>
      </c>
      <c r="E30" s="46">
        <v>10</v>
      </c>
      <c r="F30" s="46">
        <v>10</v>
      </c>
      <c r="G30" s="46">
        <v>10</v>
      </c>
      <c r="H30" s="46">
        <v>10</v>
      </c>
      <c r="I30" s="46">
        <v>10</v>
      </c>
      <c r="J30" s="46">
        <v>10</v>
      </c>
      <c r="K30" s="46">
        <v>10</v>
      </c>
      <c r="L30" s="46">
        <v>10</v>
      </c>
      <c r="M30" s="46">
        <v>10</v>
      </c>
      <c r="N30" s="46">
        <v>10</v>
      </c>
      <c r="O30" s="46">
        <v>10</v>
      </c>
      <c r="P30" s="46">
        <v>10</v>
      </c>
      <c r="Q30" s="46">
        <v>10</v>
      </c>
      <c r="R30" s="46">
        <v>10</v>
      </c>
      <c r="S30" s="46">
        <v>10</v>
      </c>
      <c r="T30" s="46">
        <v>10</v>
      </c>
      <c r="U30" s="46">
        <v>10</v>
      </c>
      <c r="V30" s="46">
        <v>10</v>
      </c>
      <c r="W30" s="46">
        <v>10</v>
      </c>
      <c r="X30" s="46">
        <v>10</v>
      </c>
      <c r="Y30" s="46">
        <v>10</v>
      </c>
      <c r="Z30" s="46">
        <v>10</v>
      </c>
      <c r="AA30" s="46">
        <v>10</v>
      </c>
      <c r="AB30" s="46">
        <v>10</v>
      </c>
      <c r="AC30" s="46">
        <v>10</v>
      </c>
      <c r="AD30" s="46">
        <v>10</v>
      </c>
      <c r="AE30" s="46">
        <v>10</v>
      </c>
      <c r="AF30" s="46">
        <v>10</v>
      </c>
      <c r="AG30" s="46">
        <v>10</v>
      </c>
      <c r="AH30" s="46">
        <v>10</v>
      </c>
      <c r="AI30" s="46">
        <v>10</v>
      </c>
      <c r="AJ30" s="46">
        <v>10</v>
      </c>
      <c r="AK30" s="46">
        <v>10</v>
      </c>
      <c r="AL30" s="46">
        <v>10</v>
      </c>
      <c r="AM30" s="46">
        <v>10</v>
      </c>
      <c r="AN30" s="46">
        <v>10</v>
      </c>
    </row>
    <row r="31" spans="3:40" x14ac:dyDescent="0.25">
      <c r="C31" t="s">
        <v>582</v>
      </c>
      <c r="D31" s="40">
        <v>30</v>
      </c>
      <c r="E31" s="46">
        <v>10</v>
      </c>
      <c r="F31" s="46">
        <v>10</v>
      </c>
      <c r="G31" s="46">
        <v>10</v>
      </c>
      <c r="H31" s="46">
        <v>10</v>
      </c>
      <c r="I31" s="46">
        <v>10</v>
      </c>
      <c r="J31" s="46">
        <v>10</v>
      </c>
      <c r="K31" s="46">
        <v>10</v>
      </c>
      <c r="L31" s="46">
        <v>10</v>
      </c>
      <c r="M31" s="46">
        <v>10</v>
      </c>
      <c r="N31" s="46">
        <v>10</v>
      </c>
      <c r="O31" s="46">
        <v>10</v>
      </c>
      <c r="P31" s="46">
        <v>10</v>
      </c>
      <c r="Q31" s="46">
        <v>10</v>
      </c>
      <c r="R31" s="46">
        <v>10</v>
      </c>
      <c r="S31" s="46">
        <v>10</v>
      </c>
      <c r="T31" s="46">
        <v>10</v>
      </c>
      <c r="U31" s="46">
        <v>10</v>
      </c>
      <c r="V31" s="46">
        <v>10</v>
      </c>
      <c r="W31" s="46">
        <v>10</v>
      </c>
      <c r="X31" s="46">
        <v>10</v>
      </c>
      <c r="Y31" s="46">
        <v>10</v>
      </c>
      <c r="Z31" s="46">
        <v>10</v>
      </c>
      <c r="AA31" s="46">
        <v>10</v>
      </c>
      <c r="AB31" s="46">
        <v>10</v>
      </c>
      <c r="AC31" s="46">
        <v>10</v>
      </c>
      <c r="AD31" s="46">
        <v>10</v>
      </c>
      <c r="AE31" s="46">
        <v>10</v>
      </c>
      <c r="AF31" s="46">
        <v>10</v>
      </c>
      <c r="AG31" s="46">
        <v>10</v>
      </c>
      <c r="AH31" s="46">
        <v>10</v>
      </c>
      <c r="AI31" s="46">
        <v>10</v>
      </c>
      <c r="AJ31" s="46">
        <v>10</v>
      </c>
      <c r="AK31" s="46">
        <v>10</v>
      </c>
      <c r="AL31" s="46">
        <v>10</v>
      </c>
      <c r="AM31" s="46">
        <v>10</v>
      </c>
      <c r="AN31" s="46">
        <v>10</v>
      </c>
    </row>
    <row r="32" spans="3:40" x14ac:dyDescent="0.25">
      <c r="C32" t="s">
        <v>583</v>
      </c>
      <c r="D32" s="40">
        <v>30</v>
      </c>
      <c r="E32" s="46">
        <v>10</v>
      </c>
      <c r="F32" s="46">
        <v>10</v>
      </c>
      <c r="G32" s="46">
        <v>10</v>
      </c>
      <c r="H32" s="46">
        <v>10</v>
      </c>
      <c r="I32" s="46">
        <v>10</v>
      </c>
      <c r="J32" s="46">
        <v>10</v>
      </c>
      <c r="K32" s="46">
        <v>10</v>
      </c>
      <c r="L32" s="46">
        <v>10</v>
      </c>
      <c r="M32" s="46">
        <v>10</v>
      </c>
      <c r="N32" s="46">
        <v>10</v>
      </c>
      <c r="O32" s="46">
        <v>10</v>
      </c>
      <c r="P32" s="46">
        <v>10</v>
      </c>
      <c r="Q32" s="46">
        <v>10</v>
      </c>
      <c r="R32" s="46">
        <v>10</v>
      </c>
      <c r="S32" s="46">
        <v>10</v>
      </c>
      <c r="T32" s="46">
        <v>10</v>
      </c>
      <c r="U32" s="46">
        <v>10</v>
      </c>
      <c r="V32" s="46">
        <v>10</v>
      </c>
      <c r="W32" s="46">
        <v>10</v>
      </c>
      <c r="X32" s="46">
        <v>10</v>
      </c>
      <c r="Y32" s="46">
        <v>10</v>
      </c>
      <c r="Z32" s="46">
        <v>10</v>
      </c>
      <c r="AA32" s="46">
        <v>10</v>
      </c>
      <c r="AB32" s="46">
        <v>10</v>
      </c>
      <c r="AC32" s="46">
        <v>10</v>
      </c>
      <c r="AD32" s="46">
        <v>10</v>
      </c>
      <c r="AE32" s="46">
        <v>10</v>
      </c>
      <c r="AF32" s="46">
        <v>10</v>
      </c>
      <c r="AG32" s="46">
        <v>10</v>
      </c>
      <c r="AH32" s="46">
        <v>10</v>
      </c>
      <c r="AI32" s="46">
        <v>10</v>
      </c>
      <c r="AJ32" s="46">
        <v>10</v>
      </c>
      <c r="AK32" s="46">
        <v>10</v>
      </c>
      <c r="AL32" s="46">
        <v>10</v>
      </c>
      <c r="AM32" s="46">
        <v>10</v>
      </c>
      <c r="AN32" s="46">
        <v>10</v>
      </c>
    </row>
    <row r="33" spans="3:40" x14ac:dyDescent="0.25">
      <c r="C33" t="s">
        <v>584</v>
      </c>
      <c r="D33" s="40">
        <v>30</v>
      </c>
      <c r="E33" s="46">
        <v>10</v>
      </c>
      <c r="F33" s="46">
        <v>10</v>
      </c>
      <c r="G33" s="46">
        <v>10</v>
      </c>
      <c r="H33" s="46">
        <v>10</v>
      </c>
      <c r="I33" s="46">
        <v>10</v>
      </c>
      <c r="J33" s="46">
        <v>10</v>
      </c>
      <c r="K33" s="46">
        <v>10</v>
      </c>
      <c r="L33" s="46">
        <v>10</v>
      </c>
      <c r="M33" s="46">
        <v>10</v>
      </c>
      <c r="N33" s="46">
        <v>10</v>
      </c>
      <c r="O33" s="46">
        <v>10</v>
      </c>
      <c r="P33" s="46">
        <v>10</v>
      </c>
      <c r="Q33" s="46">
        <v>10</v>
      </c>
      <c r="R33" s="46">
        <v>10</v>
      </c>
      <c r="S33" s="46">
        <v>10</v>
      </c>
      <c r="T33" s="46">
        <v>10</v>
      </c>
      <c r="U33" s="46">
        <v>10</v>
      </c>
      <c r="V33" s="46">
        <v>10</v>
      </c>
      <c r="W33" s="46">
        <v>10</v>
      </c>
      <c r="X33" s="46">
        <v>10</v>
      </c>
      <c r="Y33" s="46">
        <v>10</v>
      </c>
      <c r="Z33" s="46">
        <v>10</v>
      </c>
      <c r="AA33" s="46">
        <v>10</v>
      </c>
      <c r="AB33" s="46">
        <v>10</v>
      </c>
      <c r="AC33" s="46">
        <v>10</v>
      </c>
      <c r="AD33" s="46">
        <v>10</v>
      </c>
      <c r="AE33" s="46">
        <v>10</v>
      </c>
      <c r="AF33" s="46">
        <v>10</v>
      </c>
      <c r="AG33" s="46">
        <v>10</v>
      </c>
      <c r="AH33" s="46">
        <v>10</v>
      </c>
      <c r="AI33" s="46">
        <v>10</v>
      </c>
      <c r="AJ33" s="46">
        <v>10</v>
      </c>
      <c r="AK33" s="46">
        <v>10</v>
      </c>
      <c r="AL33" s="46">
        <v>10</v>
      </c>
      <c r="AM33" s="46">
        <v>10</v>
      </c>
      <c r="AN33" s="46">
        <v>10</v>
      </c>
    </row>
    <row r="34" spans="3:40" x14ac:dyDescent="0.25">
      <c r="C34" t="s">
        <v>585</v>
      </c>
      <c r="D34" s="40">
        <v>30</v>
      </c>
      <c r="E34" s="46">
        <v>10</v>
      </c>
      <c r="F34" s="46">
        <v>10</v>
      </c>
      <c r="G34" s="46">
        <v>10</v>
      </c>
      <c r="H34" s="46">
        <v>10</v>
      </c>
      <c r="I34" s="46">
        <v>10</v>
      </c>
      <c r="J34" s="46">
        <v>10</v>
      </c>
      <c r="K34" s="46">
        <v>10</v>
      </c>
      <c r="L34" s="46">
        <v>10</v>
      </c>
      <c r="M34" s="46">
        <v>10</v>
      </c>
      <c r="N34" s="46">
        <v>10</v>
      </c>
      <c r="O34" s="46">
        <v>10</v>
      </c>
      <c r="P34" s="46">
        <v>10</v>
      </c>
      <c r="Q34" s="46">
        <v>10</v>
      </c>
      <c r="R34" s="46">
        <v>10</v>
      </c>
      <c r="S34" s="46">
        <v>10</v>
      </c>
      <c r="T34" s="46">
        <v>10</v>
      </c>
      <c r="U34" s="46">
        <v>10</v>
      </c>
      <c r="V34" s="46">
        <v>10</v>
      </c>
      <c r="W34" s="46">
        <v>10</v>
      </c>
      <c r="X34" s="46">
        <v>10</v>
      </c>
      <c r="Y34" s="46">
        <v>10</v>
      </c>
      <c r="Z34" s="46">
        <v>10</v>
      </c>
      <c r="AA34" s="46">
        <v>10</v>
      </c>
      <c r="AB34" s="46">
        <v>10</v>
      </c>
      <c r="AC34" s="46">
        <v>10</v>
      </c>
      <c r="AD34" s="46">
        <v>10</v>
      </c>
      <c r="AE34" s="46">
        <v>10</v>
      </c>
      <c r="AF34" s="46">
        <v>10</v>
      </c>
      <c r="AG34" s="46">
        <v>10</v>
      </c>
      <c r="AH34" s="46">
        <v>10</v>
      </c>
      <c r="AI34" s="46">
        <v>10</v>
      </c>
      <c r="AJ34" s="46">
        <v>10</v>
      </c>
      <c r="AK34" s="46">
        <v>10</v>
      </c>
      <c r="AL34" s="46">
        <v>10</v>
      </c>
      <c r="AM34" s="46">
        <v>10</v>
      </c>
      <c r="AN34" s="46">
        <v>10</v>
      </c>
    </row>
    <row r="35" spans="3:40" x14ac:dyDescent="0.25">
      <c r="C35" t="s">
        <v>586</v>
      </c>
      <c r="D35" s="40">
        <v>30</v>
      </c>
      <c r="E35" s="46">
        <v>10</v>
      </c>
      <c r="F35" s="46">
        <v>10</v>
      </c>
      <c r="G35" s="46">
        <v>10</v>
      </c>
      <c r="H35" s="46">
        <v>10</v>
      </c>
      <c r="I35" s="46">
        <v>10</v>
      </c>
      <c r="J35" s="46">
        <v>10</v>
      </c>
      <c r="K35" s="46">
        <v>10</v>
      </c>
      <c r="L35" s="46">
        <v>10</v>
      </c>
      <c r="M35" s="46">
        <v>10</v>
      </c>
      <c r="N35" s="46">
        <v>10</v>
      </c>
      <c r="O35" s="46">
        <v>10</v>
      </c>
      <c r="P35" s="46">
        <v>10</v>
      </c>
      <c r="Q35" s="46">
        <v>10</v>
      </c>
      <c r="R35" s="46">
        <v>10</v>
      </c>
      <c r="S35" s="46">
        <v>10</v>
      </c>
      <c r="T35" s="46">
        <v>10</v>
      </c>
      <c r="U35" s="46">
        <v>10</v>
      </c>
      <c r="V35" s="46">
        <v>10</v>
      </c>
      <c r="W35" s="46">
        <v>10</v>
      </c>
      <c r="X35" s="46">
        <v>10</v>
      </c>
      <c r="Y35" s="46">
        <v>10</v>
      </c>
      <c r="Z35" s="46">
        <v>10</v>
      </c>
      <c r="AA35" s="46">
        <v>10</v>
      </c>
      <c r="AB35" s="46">
        <v>10</v>
      </c>
      <c r="AC35" s="46">
        <v>10</v>
      </c>
      <c r="AD35" s="46">
        <v>10</v>
      </c>
      <c r="AE35" s="46">
        <v>10</v>
      </c>
      <c r="AF35" s="46">
        <v>10</v>
      </c>
      <c r="AG35" s="46">
        <v>10</v>
      </c>
      <c r="AH35" s="46">
        <v>10</v>
      </c>
      <c r="AI35" s="46">
        <v>10</v>
      </c>
      <c r="AJ35" s="46">
        <v>10</v>
      </c>
      <c r="AK35" s="46">
        <v>10</v>
      </c>
      <c r="AL35" s="46">
        <v>10</v>
      </c>
      <c r="AM35" s="46">
        <v>10</v>
      </c>
      <c r="AN35" s="46">
        <v>10</v>
      </c>
    </row>
    <row r="36" spans="3:40" x14ac:dyDescent="0.25">
      <c r="C36" t="s">
        <v>587</v>
      </c>
      <c r="D36" s="40">
        <v>30</v>
      </c>
      <c r="E36" s="46">
        <v>10</v>
      </c>
      <c r="F36" s="46">
        <v>10</v>
      </c>
      <c r="G36" s="46">
        <v>10</v>
      </c>
      <c r="H36" s="46">
        <v>10</v>
      </c>
      <c r="I36" s="46">
        <v>10</v>
      </c>
      <c r="J36" s="46">
        <v>10</v>
      </c>
      <c r="K36" s="46">
        <v>10</v>
      </c>
      <c r="L36" s="46">
        <v>10</v>
      </c>
      <c r="M36" s="46">
        <v>10</v>
      </c>
      <c r="N36" s="46">
        <v>10</v>
      </c>
      <c r="O36" s="46">
        <v>10</v>
      </c>
      <c r="P36" s="46">
        <v>10</v>
      </c>
      <c r="Q36" s="46">
        <v>10</v>
      </c>
      <c r="R36" s="46">
        <v>10</v>
      </c>
      <c r="S36" s="46">
        <v>10</v>
      </c>
      <c r="T36" s="46">
        <v>10</v>
      </c>
      <c r="U36" s="46">
        <v>10</v>
      </c>
      <c r="V36" s="46">
        <v>10</v>
      </c>
      <c r="W36" s="46">
        <v>10</v>
      </c>
      <c r="X36" s="46">
        <v>10</v>
      </c>
      <c r="Y36" s="46">
        <v>10</v>
      </c>
      <c r="Z36" s="46">
        <v>10</v>
      </c>
      <c r="AA36" s="46">
        <v>10</v>
      </c>
      <c r="AB36" s="46">
        <v>10</v>
      </c>
      <c r="AC36" s="46">
        <v>10</v>
      </c>
      <c r="AD36" s="46">
        <v>10</v>
      </c>
      <c r="AE36" s="46">
        <v>10</v>
      </c>
      <c r="AF36" s="46">
        <v>10</v>
      </c>
      <c r="AG36" s="46">
        <v>10</v>
      </c>
      <c r="AH36" s="46">
        <v>10</v>
      </c>
      <c r="AI36" s="46">
        <v>10</v>
      </c>
      <c r="AJ36" s="46">
        <v>10</v>
      </c>
      <c r="AK36" s="46">
        <v>10</v>
      </c>
      <c r="AL36" s="46">
        <v>10</v>
      </c>
      <c r="AM36" s="46">
        <v>10</v>
      </c>
      <c r="AN36" s="46">
        <v>10</v>
      </c>
    </row>
    <row r="37" spans="3:40" x14ac:dyDescent="0.25">
      <c r="C37" t="s">
        <v>588</v>
      </c>
      <c r="D37" s="40">
        <v>30</v>
      </c>
      <c r="E37" s="46">
        <v>10</v>
      </c>
      <c r="F37" s="46">
        <v>10</v>
      </c>
      <c r="G37" s="46">
        <v>10</v>
      </c>
      <c r="H37" s="46">
        <v>10</v>
      </c>
      <c r="I37" s="46">
        <v>10</v>
      </c>
      <c r="J37" s="46">
        <v>10</v>
      </c>
      <c r="K37" s="46">
        <v>10</v>
      </c>
      <c r="L37" s="46">
        <v>10</v>
      </c>
      <c r="M37" s="46">
        <v>10</v>
      </c>
      <c r="N37" s="46">
        <v>10</v>
      </c>
      <c r="O37" s="46">
        <v>10</v>
      </c>
      <c r="P37" s="46">
        <v>10</v>
      </c>
      <c r="Q37" s="46">
        <v>10</v>
      </c>
      <c r="R37" s="46">
        <v>10</v>
      </c>
      <c r="S37" s="46">
        <v>10</v>
      </c>
      <c r="T37" s="46">
        <v>10</v>
      </c>
      <c r="U37" s="46">
        <v>10</v>
      </c>
      <c r="V37" s="46">
        <v>10</v>
      </c>
      <c r="W37" s="46">
        <v>10</v>
      </c>
      <c r="X37" s="46">
        <v>10</v>
      </c>
      <c r="Y37" s="46">
        <v>10</v>
      </c>
      <c r="Z37" s="46">
        <v>10</v>
      </c>
      <c r="AA37" s="46">
        <v>10</v>
      </c>
      <c r="AB37" s="46">
        <v>10</v>
      </c>
      <c r="AC37" s="46">
        <v>10</v>
      </c>
      <c r="AD37" s="46">
        <v>10</v>
      </c>
      <c r="AE37" s="46">
        <v>10</v>
      </c>
      <c r="AF37" s="46">
        <v>10</v>
      </c>
      <c r="AG37" s="46">
        <v>10</v>
      </c>
      <c r="AH37" s="46">
        <v>10</v>
      </c>
      <c r="AI37" s="46">
        <v>10</v>
      </c>
      <c r="AJ37" s="46">
        <v>10</v>
      </c>
      <c r="AK37" s="46">
        <v>10</v>
      </c>
      <c r="AL37" s="46">
        <v>10</v>
      </c>
      <c r="AM37" s="46">
        <v>10</v>
      </c>
      <c r="AN37" s="46">
        <v>10</v>
      </c>
    </row>
    <row r="38" spans="3:40" x14ac:dyDescent="0.25">
      <c r="C38" t="s">
        <v>589</v>
      </c>
      <c r="D38" s="40">
        <v>30</v>
      </c>
      <c r="E38" s="46">
        <v>10</v>
      </c>
      <c r="F38" s="46">
        <v>10</v>
      </c>
      <c r="G38" s="46">
        <v>10</v>
      </c>
      <c r="H38" s="46">
        <v>10</v>
      </c>
      <c r="I38" s="46">
        <v>10</v>
      </c>
      <c r="J38" s="46">
        <v>10</v>
      </c>
      <c r="K38" s="46">
        <v>10</v>
      </c>
      <c r="L38" s="46">
        <v>10</v>
      </c>
      <c r="M38" s="46">
        <v>10</v>
      </c>
      <c r="N38" s="46">
        <v>10</v>
      </c>
      <c r="O38" s="46">
        <v>10</v>
      </c>
      <c r="P38" s="46">
        <v>10</v>
      </c>
      <c r="Q38" s="46">
        <v>10</v>
      </c>
      <c r="R38" s="46">
        <v>10</v>
      </c>
      <c r="S38" s="46">
        <v>10</v>
      </c>
      <c r="T38" s="46">
        <v>10</v>
      </c>
      <c r="U38" s="46">
        <v>10</v>
      </c>
      <c r="V38" s="46">
        <v>10</v>
      </c>
      <c r="W38" s="46">
        <v>10</v>
      </c>
      <c r="X38" s="46">
        <v>10</v>
      </c>
      <c r="Y38" s="46">
        <v>10</v>
      </c>
      <c r="Z38" s="46">
        <v>10</v>
      </c>
      <c r="AA38" s="46">
        <v>10</v>
      </c>
      <c r="AB38" s="46">
        <v>10</v>
      </c>
      <c r="AC38" s="46">
        <v>10</v>
      </c>
      <c r="AD38" s="46">
        <v>10</v>
      </c>
      <c r="AE38" s="46">
        <v>10</v>
      </c>
      <c r="AF38" s="46">
        <v>10</v>
      </c>
      <c r="AG38" s="46">
        <v>10</v>
      </c>
      <c r="AH38" s="46">
        <v>10</v>
      </c>
      <c r="AI38" s="46">
        <v>10</v>
      </c>
      <c r="AJ38" s="46">
        <v>10</v>
      </c>
      <c r="AK38" s="46">
        <v>10</v>
      </c>
      <c r="AL38" s="46">
        <v>10</v>
      </c>
      <c r="AM38" s="46">
        <v>10</v>
      </c>
      <c r="AN38" s="46">
        <v>10</v>
      </c>
    </row>
    <row r="39" spans="3:40" x14ac:dyDescent="0.25">
      <c r="C39" t="s">
        <v>590</v>
      </c>
      <c r="D39" s="40">
        <v>30</v>
      </c>
      <c r="E39" s="46">
        <v>10</v>
      </c>
      <c r="F39" s="46">
        <v>10</v>
      </c>
      <c r="G39" s="46">
        <v>10</v>
      </c>
      <c r="H39" s="46">
        <v>10</v>
      </c>
      <c r="I39" s="46">
        <v>10</v>
      </c>
      <c r="J39" s="46">
        <v>10</v>
      </c>
      <c r="K39" s="46">
        <v>10</v>
      </c>
      <c r="L39" s="46">
        <v>10</v>
      </c>
      <c r="M39" s="46">
        <v>10</v>
      </c>
      <c r="N39" s="46">
        <v>10</v>
      </c>
      <c r="O39" s="46">
        <v>10</v>
      </c>
      <c r="P39" s="46">
        <v>10</v>
      </c>
      <c r="Q39" s="46">
        <v>10</v>
      </c>
      <c r="R39" s="46">
        <v>10</v>
      </c>
      <c r="S39" s="46">
        <v>10</v>
      </c>
      <c r="T39" s="46">
        <v>10</v>
      </c>
      <c r="U39" s="46">
        <v>10</v>
      </c>
      <c r="V39" s="46">
        <v>10</v>
      </c>
      <c r="W39" s="46">
        <v>10</v>
      </c>
      <c r="X39" s="46">
        <v>10</v>
      </c>
      <c r="Y39" s="46">
        <v>10</v>
      </c>
      <c r="Z39" s="46">
        <v>10</v>
      </c>
      <c r="AA39" s="46">
        <v>10</v>
      </c>
      <c r="AB39" s="46">
        <v>10</v>
      </c>
      <c r="AC39" s="46">
        <v>10</v>
      </c>
      <c r="AD39" s="46">
        <v>10</v>
      </c>
      <c r="AE39" s="46">
        <v>10</v>
      </c>
      <c r="AF39" s="46">
        <v>10</v>
      </c>
      <c r="AG39" s="46">
        <v>10</v>
      </c>
      <c r="AH39" s="46">
        <v>10</v>
      </c>
      <c r="AI39" s="46">
        <v>10</v>
      </c>
      <c r="AJ39" s="46">
        <v>10</v>
      </c>
      <c r="AK39" s="46">
        <v>10</v>
      </c>
      <c r="AL39" s="46">
        <v>10</v>
      </c>
      <c r="AM39" s="46">
        <v>10</v>
      </c>
      <c r="AN39" s="46">
        <v>10</v>
      </c>
    </row>
    <row r="40" spans="3:40" x14ac:dyDescent="0.25">
      <c r="C40" t="s">
        <v>591</v>
      </c>
      <c r="D40" s="40">
        <v>30</v>
      </c>
      <c r="E40" s="46">
        <v>10</v>
      </c>
      <c r="F40" s="46">
        <v>10</v>
      </c>
      <c r="G40" s="46">
        <v>10</v>
      </c>
      <c r="H40" s="46">
        <v>10</v>
      </c>
      <c r="I40" s="46">
        <v>10</v>
      </c>
      <c r="J40" s="46">
        <v>10</v>
      </c>
      <c r="K40" s="46">
        <v>10</v>
      </c>
      <c r="L40" s="46">
        <v>10</v>
      </c>
      <c r="M40" s="46">
        <v>10</v>
      </c>
      <c r="N40" s="46">
        <v>10</v>
      </c>
      <c r="O40" s="46">
        <v>10</v>
      </c>
      <c r="P40" s="46">
        <v>10</v>
      </c>
      <c r="Q40" s="46">
        <v>10</v>
      </c>
      <c r="R40" s="46">
        <v>10</v>
      </c>
      <c r="S40" s="46">
        <v>10</v>
      </c>
      <c r="T40" s="46">
        <v>10</v>
      </c>
      <c r="U40" s="46">
        <v>10</v>
      </c>
      <c r="V40" s="46">
        <v>10</v>
      </c>
      <c r="W40" s="46">
        <v>10</v>
      </c>
      <c r="X40" s="46">
        <v>10</v>
      </c>
      <c r="Y40" s="46">
        <v>10</v>
      </c>
      <c r="Z40" s="46">
        <v>10</v>
      </c>
      <c r="AA40" s="46">
        <v>10</v>
      </c>
      <c r="AB40" s="46">
        <v>10</v>
      </c>
      <c r="AC40" s="46">
        <v>10</v>
      </c>
      <c r="AD40" s="46">
        <v>10</v>
      </c>
      <c r="AE40" s="46">
        <v>10</v>
      </c>
      <c r="AF40" s="46">
        <v>10</v>
      </c>
      <c r="AG40" s="46">
        <v>10</v>
      </c>
      <c r="AH40" s="46">
        <v>10</v>
      </c>
      <c r="AI40" s="46">
        <v>10</v>
      </c>
      <c r="AJ40" s="46">
        <v>10</v>
      </c>
      <c r="AK40" s="46">
        <v>10</v>
      </c>
      <c r="AL40" s="46">
        <v>10</v>
      </c>
      <c r="AM40" s="46">
        <v>10</v>
      </c>
      <c r="AN40" s="46">
        <v>10</v>
      </c>
    </row>
    <row r="41" spans="3:40" x14ac:dyDescent="0.25">
      <c r="C41" t="s">
        <v>592</v>
      </c>
      <c r="D41" s="40">
        <v>30</v>
      </c>
      <c r="E41" s="46">
        <v>10</v>
      </c>
      <c r="F41" s="46">
        <v>10</v>
      </c>
      <c r="G41" s="46">
        <v>10</v>
      </c>
      <c r="H41" s="46">
        <v>10</v>
      </c>
      <c r="I41" s="46">
        <v>10</v>
      </c>
      <c r="J41" s="46">
        <v>10</v>
      </c>
      <c r="K41" s="46">
        <v>10</v>
      </c>
      <c r="L41" s="46">
        <v>10</v>
      </c>
      <c r="M41" s="46">
        <v>10</v>
      </c>
      <c r="N41" s="46">
        <v>10</v>
      </c>
      <c r="O41" s="46">
        <v>10</v>
      </c>
      <c r="P41" s="46">
        <v>10</v>
      </c>
      <c r="Q41" s="46">
        <v>10</v>
      </c>
      <c r="R41" s="46">
        <v>10</v>
      </c>
      <c r="S41" s="46">
        <v>10</v>
      </c>
      <c r="T41" s="46">
        <v>10</v>
      </c>
      <c r="U41" s="46">
        <v>10</v>
      </c>
      <c r="V41" s="46">
        <v>10</v>
      </c>
      <c r="W41" s="46">
        <v>10</v>
      </c>
      <c r="X41" s="46">
        <v>10</v>
      </c>
      <c r="Y41" s="46">
        <v>10</v>
      </c>
      <c r="Z41" s="46">
        <v>10</v>
      </c>
      <c r="AA41" s="46">
        <v>10</v>
      </c>
      <c r="AB41" s="46">
        <v>10</v>
      </c>
      <c r="AC41" s="46">
        <v>10</v>
      </c>
      <c r="AD41" s="46">
        <v>10</v>
      </c>
      <c r="AE41" s="46">
        <v>10</v>
      </c>
      <c r="AF41" s="46">
        <v>10</v>
      </c>
      <c r="AG41" s="46">
        <v>10</v>
      </c>
      <c r="AH41" s="46">
        <v>10</v>
      </c>
      <c r="AI41" s="46">
        <v>10</v>
      </c>
      <c r="AJ41" s="46">
        <v>10</v>
      </c>
      <c r="AK41" s="46">
        <v>10</v>
      </c>
      <c r="AL41" s="46">
        <v>10</v>
      </c>
      <c r="AM41" s="46">
        <v>10</v>
      </c>
      <c r="AN41" s="46">
        <v>10</v>
      </c>
    </row>
    <row r="42" spans="3:40" x14ac:dyDescent="0.25">
      <c r="C42" t="s">
        <v>593</v>
      </c>
      <c r="D42" s="40">
        <v>30</v>
      </c>
      <c r="E42" s="46">
        <v>10</v>
      </c>
      <c r="F42" s="46">
        <v>10</v>
      </c>
      <c r="G42" s="46">
        <v>10</v>
      </c>
      <c r="H42" s="46">
        <v>10</v>
      </c>
      <c r="I42" s="46">
        <v>10</v>
      </c>
      <c r="J42" s="46">
        <v>10</v>
      </c>
      <c r="K42" s="46">
        <v>10</v>
      </c>
      <c r="L42" s="46">
        <v>10</v>
      </c>
      <c r="M42" s="46">
        <v>10</v>
      </c>
      <c r="N42" s="46">
        <v>10</v>
      </c>
      <c r="O42" s="46">
        <v>10</v>
      </c>
      <c r="P42" s="46">
        <v>10</v>
      </c>
      <c r="Q42" s="46">
        <v>10</v>
      </c>
      <c r="R42" s="46">
        <v>10</v>
      </c>
      <c r="S42" s="46">
        <v>10</v>
      </c>
      <c r="T42" s="46">
        <v>10</v>
      </c>
      <c r="U42" s="46">
        <v>10</v>
      </c>
      <c r="V42" s="46">
        <v>10</v>
      </c>
      <c r="W42" s="46">
        <v>10</v>
      </c>
      <c r="X42" s="46">
        <v>10</v>
      </c>
      <c r="Y42" s="46">
        <v>10</v>
      </c>
      <c r="Z42" s="46">
        <v>10</v>
      </c>
      <c r="AA42" s="46">
        <v>10</v>
      </c>
      <c r="AB42" s="46">
        <v>10</v>
      </c>
      <c r="AC42" s="46">
        <v>10</v>
      </c>
      <c r="AD42" s="46">
        <v>10</v>
      </c>
      <c r="AE42" s="46">
        <v>10</v>
      </c>
      <c r="AF42" s="46">
        <v>10</v>
      </c>
      <c r="AG42" s="46">
        <v>10</v>
      </c>
      <c r="AH42" s="46">
        <v>10</v>
      </c>
      <c r="AI42" s="46">
        <v>10</v>
      </c>
      <c r="AJ42" s="46">
        <v>10</v>
      </c>
      <c r="AK42" s="46">
        <v>10</v>
      </c>
      <c r="AL42" s="46">
        <v>10</v>
      </c>
      <c r="AM42" s="46">
        <v>10</v>
      </c>
      <c r="AN42" s="46">
        <v>10</v>
      </c>
    </row>
    <row r="43" spans="3:40" x14ac:dyDescent="0.25">
      <c r="C43" t="s">
        <v>594</v>
      </c>
      <c r="D43" s="40">
        <v>30</v>
      </c>
      <c r="E43" s="46">
        <v>10</v>
      </c>
      <c r="F43" s="46">
        <v>10</v>
      </c>
      <c r="G43" s="46">
        <v>10</v>
      </c>
      <c r="H43" s="46">
        <v>10</v>
      </c>
      <c r="I43" s="46">
        <v>10</v>
      </c>
      <c r="J43" s="46">
        <v>10</v>
      </c>
      <c r="K43" s="46">
        <v>10</v>
      </c>
      <c r="L43" s="46">
        <v>10</v>
      </c>
      <c r="M43" s="46">
        <v>10</v>
      </c>
      <c r="N43" s="46">
        <v>10</v>
      </c>
      <c r="O43" s="46">
        <v>10</v>
      </c>
      <c r="P43" s="46">
        <v>10</v>
      </c>
      <c r="Q43" s="46">
        <v>10</v>
      </c>
      <c r="R43" s="46">
        <v>10</v>
      </c>
      <c r="S43" s="46">
        <v>10</v>
      </c>
      <c r="T43" s="46">
        <v>10</v>
      </c>
      <c r="U43" s="46">
        <v>10</v>
      </c>
      <c r="V43" s="46">
        <v>10</v>
      </c>
      <c r="W43" s="46">
        <v>10</v>
      </c>
      <c r="X43" s="46">
        <v>10</v>
      </c>
      <c r="Y43" s="46">
        <v>10</v>
      </c>
      <c r="Z43" s="46">
        <v>10</v>
      </c>
      <c r="AA43" s="46">
        <v>10</v>
      </c>
      <c r="AB43" s="46">
        <v>10</v>
      </c>
      <c r="AC43" s="46">
        <v>10</v>
      </c>
      <c r="AD43" s="46">
        <v>10</v>
      </c>
      <c r="AE43" s="46">
        <v>10</v>
      </c>
      <c r="AF43" s="46">
        <v>10</v>
      </c>
      <c r="AG43" s="46">
        <v>10</v>
      </c>
      <c r="AH43" s="46">
        <v>10</v>
      </c>
      <c r="AI43" s="46">
        <v>10</v>
      </c>
      <c r="AJ43" s="46">
        <v>10</v>
      </c>
      <c r="AK43" s="46">
        <v>10</v>
      </c>
      <c r="AL43" s="46">
        <v>10</v>
      </c>
      <c r="AM43" s="46">
        <v>10</v>
      </c>
      <c r="AN43" s="46">
        <v>10</v>
      </c>
    </row>
    <row r="44" spans="3:40" x14ac:dyDescent="0.25">
      <c r="C44" t="s">
        <v>595</v>
      </c>
      <c r="D44" s="40">
        <v>30</v>
      </c>
      <c r="E44" s="46">
        <v>10</v>
      </c>
      <c r="F44" s="46">
        <v>10</v>
      </c>
      <c r="G44" s="46">
        <v>10</v>
      </c>
      <c r="H44" s="46">
        <v>10</v>
      </c>
      <c r="I44" s="46">
        <v>10</v>
      </c>
      <c r="J44" s="46">
        <v>10</v>
      </c>
      <c r="K44" s="46">
        <v>10</v>
      </c>
      <c r="L44" s="46">
        <v>10</v>
      </c>
      <c r="M44" s="46">
        <v>10</v>
      </c>
      <c r="N44" s="46">
        <v>10</v>
      </c>
      <c r="O44" s="46">
        <v>10</v>
      </c>
      <c r="P44" s="46">
        <v>10</v>
      </c>
      <c r="Q44" s="46">
        <v>10</v>
      </c>
      <c r="R44" s="46">
        <v>10</v>
      </c>
      <c r="S44" s="46">
        <v>10</v>
      </c>
      <c r="T44" s="46">
        <v>10</v>
      </c>
      <c r="U44" s="46">
        <v>10</v>
      </c>
      <c r="V44" s="46">
        <v>10</v>
      </c>
      <c r="W44" s="46">
        <v>10</v>
      </c>
      <c r="X44" s="46">
        <v>10</v>
      </c>
      <c r="Y44" s="46">
        <v>10</v>
      </c>
      <c r="Z44" s="46">
        <v>10</v>
      </c>
      <c r="AA44" s="46">
        <v>10</v>
      </c>
      <c r="AB44" s="46">
        <v>10</v>
      </c>
      <c r="AC44" s="46">
        <v>10</v>
      </c>
      <c r="AD44" s="46">
        <v>10</v>
      </c>
      <c r="AE44" s="46">
        <v>10</v>
      </c>
      <c r="AF44" s="46">
        <v>10</v>
      </c>
      <c r="AG44" s="46">
        <v>10</v>
      </c>
      <c r="AH44" s="46">
        <v>10</v>
      </c>
      <c r="AI44" s="46">
        <v>10</v>
      </c>
      <c r="AJ44" s="46">
        <v>10</v>
      </c>
      <c r="AK44" s="46">
        <v>10</v>
      </c>
      <c r="AL44" s="46">
        <v>10</v>
      </c>
      <c r="AM44" s="46">
        <v>10</v>
      </c>
      <c r="AN44" s="46">
        <v>10</v>
      </c>
    </row>
    <row r="45" spans="3:40" x14ac:dyDescent="0.25">
      <c r="C45" t="s">
        <v>596</v>
      </c>
      <c r="D45" s="40">
        <v>30</v>
      </c>
      <c r="E45" s="46">
        <v>10</v>
      </c>
      <c r="F45" s="46">
        <v>10</v>
      </c>
      <c r="G45" s="46">
        <v>10</v>
      </c>
      <c r="H45" s="46">
        <v>10</v>
      </c>
      <c r="I45" s="46">
        <v>10</v>
      </c>
      <c r="J45" s="46">
        <v>10</v>
      </c>
      <c r="K45" s="46">
        <v>10</v>
      </c>
      <c r="L45" s="46">
        <v>10</v>
      </c>
      <c r="M45" s="46">
        <v>10</v>
      </c>
      <c r="N45" s="46">
        <v>10</v>
      </c>
      <c r="O45" s="46">
        <v>10</v>
      </c>
      <c r="P45" s="46">
        <v>10</v>
      </c>
      <c r="Q45" s="46">
        <v>10</v>
      </c>
      <c r="R45" s="46">
        <v>10</v>
      </c>
      <c r="S45" s="46">
        <v>10</v>
      </c>
      <c r="T45" s="46">
        <v>10</v>
      </c>
      <c r="U45" s="46">
        <v>10</v>
      </c>
      <c r="V45" s="46">
        <v>10</v>
      </c>
      <c r="W45" s="46">
        <v>10</v>
      </c>
      <c r="X45" s="46">
        <v>10</v>
      </c>
      <c r="Y45" s="46">
        <v>10</v>
      </c>
      <c r="Z45" s="46">
        <v>10</v>
      </c>
      <c r="AA45" s="46">
        <v>10</v>
      </c>
      <c r="AB45" s="46">
        <v>10</v>
      </c>
      <c r="AC45" s="46">
        <v>10</v>
      </c>
      <c r="AD45" s="46">
        <v>10</v>
      </c>
      <c r="AE45" s="46">
        <v>10</v>
      </c>
      <c r="AF45" s="46">
        <v>10</v>
      </c>
      <c r="AG45" s="46">
        <v>10</v>
      </c>
      <c r="AH45" s="46">
        <v>10</v>
      </c>
      <c r="AI45" s="46">
        <v>10</v>
      </c>
      <c r="AJ45" s="46">
        <v>10</v>
      </c>
      <c r="AK45" s="46">
        <v>10</v>
      </c>
      <c r="AL45" s="46">
        <v>10</v>
      </c>
      <c r="AM45" s="46">
        <v>10</v>
      </c>
      <c r="AN45" s="46">
        <v>10</v>
      </c>
    </row>
    <row r="46" spans="3:40" x14ac:dyDescent="0.25">
      <c r="C46" t="s">
        <v>597</v>
      </c>
      <c r="D46" s="40">
        <v>30</v>
      </c>
      <c r="E46" s="46">
        <v>10</v>
      </c>
      <c r="F46" s="46">
        <v>10</v>
      </c>
      <c r="G46" s="46">
        <v>10</v>
      </c>
      <c r="H46" s="46">
        <v>10</v>
      </c>
      <c r="I46" s="46">
        <v>10</v>
      </c>
      <c r="J46" s="46">
        <v>10</v>
      </c>
      <c r="K46" s="46">
        <v>10</v>
      </c>
      <c r="L46" s="46">
        <v>10</v>
      </c>
      <c r="M46" s="46">
        <v>10</v>
      </c>
      <c r="N46" s="46">
        <v>10</v>
      </c>
      <c r="O46" s="46">
        <v>10</v>
      </c>
      <c r="P46" s="46">
        <v>10</v>
      </c>
      <c r="Q46" s="46">
        <v>10</v>
      </c>
      <c r="R46" s="46">
        <v>10</v>
      </c>
      <c r="S46" s="46">
        <v>10</v>
      </c>
      <c r="T46" s="46">
        <v>10</v>
      </c>
      <c r="U46" s="46">
        <v>10</v>
      </c>
      <c r="V46" s="46">
        <v>10</v>
      </c>
      <c r="W46" s="46">
        <v>10</v>
      </c>
      <c r="X46" s="46">
        <v>10</v>
      </c>
      <c r="Y46" s="46">
        <v>10</v>
      </c>
      <c r="Z46" s="46">
        <v>10</v>
      </c>
      <c r="AA46" s="46">
        <v>10</v>
      </c>
      <c r="AB46" s="46">
        <v>10</v>
      </c>
      <c r="AC46" s="46">
        <v>10</v>
      </c>
      <c r="AD46" s="46">
        <v>10</v>
      </c>
      <c r="AE46" s="46">
        <v>10</v>
      </c>
      <c r="AF46" s="46">
        <v>10</v>
      </c>
      <c r="AG46" s="46">
        <v>10</v>
      </c>
      <c r="AH46" s="46">
        <v>10</v>
      </c>
      <c r="AI46" s="46">
        <v>10</v>
      </c>
      <c r="AJ46" s="46">
        <v>10</v>
      </c>
      <c r="AK46" s="46">
        <v>10</v>
      </c>
      <c r="AL46" s="46">
        <v>10</v>
      </c>
      <c r="AM46" s="46">
        <v>10</v>
      </c>
      <c r="AN46" s="46">
        <v>10</v>
      </c>
    </row>
    <row r="47" spans="3:40" x14ac:dyDescent="0.25">
      <c r="C47" t="s">
        <v>598</v>
      </c>
      <c r="D47" s="40">
        <v>30</v>
      </c>
      <c r="E47" s="46">
        <v>10</v>
      </c>
      <c r="F47" s="46">
        <v>10</v>
      </c>
      <c r="G47" s="46">
        <v>10</v>
      </c>
      <c r="H47" s="46">
        <v>10</v>
      </c>
      <c r="I47" s="46">
        <v>10</v>
      </c>
      <c r="J47" s="46">
        <v>10</v>
      </c>
      <c r="K47" s="46">
        <v>10</v>
      </c>
      <c r="L47" s="46">
        <v>10</v>
      </c>
      <c r="M47" s="46">
        <v>10</v>
      </c>
      <c r="N47" s="46">
        <v>10</v>
      </c>
      <c r="O47" s="46">
        <v>10</v>
      </c>
      <c r="P47" s="46">
        <v>10</v>
      </c>
      <c r="Q47" s="46">
        <v>10</v>
      </c>
      <c r="R47" s="46">
        <v>10</v>
      </c>
      <c r="S47" s="46">
        <v>10</v>
      </c>
      <c r="T47" s="46">
        <v>10</v>
      </c>
      <c r="U47" s="46">
        <v>10</v>
      </c>
      <c r="V47" s="46">
        <v>10</v>
      </c>
      <c r="W47" s="46">
        <v>10</v>
      </c>
      <c r="X47" s="46">
        <v>10</v>
      </c>
      <c r="Y47" s="46">
        <v>10</v>
      </c>
      <c r="Z47" s="46">
        <v>10</v>
      </c>
      <c r="AA47" s="46">
        <v>10</v>
      </c>
      <c r="AB47" s="46">
        <v>10</v>
      </c>
      <c r="AC47" s="46">
        <v>10</v>
      </c>
      <c r="AD47" s="46">
        <v>10</v>
      </c>
      <c r="AE47" s="46">
        <v>10</v>
      </c>
      <c r="AF47" s="46">
        <v>10</v>
      </c>
      <c r="AG47" s="46">
        <v>10</v>
      </c>
      <c r="AH47" s="46">
        <v>10</v>
      </c>
      <c r="AI47" s="46">
        <v>10</v>
      </c>
      <c r="AJ47" s="46">
        <v>10</v>
      </c>
      <c r="AK47" s="46">
        <v>10</v>
      </c>
      <c r="AL47" s="46">
        <v>10</v>
      </c>
      <c r="AM47" s="46">
        <v>10</v>
      </c>
      <c r="AN47" s="46">
        <v>10</v>
      </c>
    </row>
    <row r="48" spans="3:40" x14ac:dyDescent="0.25">
      <c r="C48" t="s">
        <v>599</v>
      </c>
      <c r="D48" s="40">
        <v>30</v>
      </c>
      <c r="E48" s="46">
        <v>10</v>
      </c>
      <c r="F48" s="46">
        <v>10</v>
      </c>
      <c r="G48" s="46">
        <v>10</v>
      </c>
      <c r="H48" s="46">
        <v>10</v>
      </c>
      <c r="I48" s="46">
        <v>10</v>
      </c>
      <c r="J48" s="46">
        <v>10</v>
      </c>
      <c r="K48" s="46">
        <v>10</v>
      </c>
      <c r="L48" s="46">
        <v>10</v>
      </c>
      <c r="M48" s="46">
        <v>10</v>
      </c>
      <c r="N48" s="46">
        <v>10</v>
      </c>
      <c r="O48" s="46">
        <v>10</v>
      </c>
      <c r="P48" s="46">
        <v>10</v>
      </c>
      <c r="Q48" s="46">
        <v>10</v>
      </c>
      <c r="R48" s="46">
        <v>10</v>
      </c>
      <c r="S48" s="46">
        <v>10</v>
      </c>
      <c r="T48" s="46">
        <v>10</v>
      </c>
      <c r="U48" s="46">
        <v>10</v>
      </c>
      <c r="V48" s="46">
        <v>10</v>
      </c>
      <c r="W48" s="46">
        <v>10</v>
      </c>
      <c r="X48" s="46">
        <v>10</v>
      </c>
      <c r="Y48" s="46">
        <v>10</v>
      </c>
      <c r="Z48" s="46">
        <v>10</v>
      </c>
      <c r="AA48" s="46">
        <v>10</v>
      </c>
      <c r="AB48" s="46">
        <v>10</v>
      </c>
      <c r="AC48" s="46">
        <v>10</v>
      </c>
      <c r="AD48" s="46">
        <v>10</v>
      </c>
      <c r="AE48" s="46">
        <v>10</v>
      </c>
      <c r="AF48" s="46">
        <v>10</v>
      </c>
      <c r="AG48" s="46">
        <v>10</v>
      </c>
      <c r="AH48" s="46">
        <v>10</v>
      </c>
      <c r="AI48" s="46">
        <v>10</v>
      </c>
      <c r="AJ48" s="46">
        <v>10</v>
      </c>
      <c r="AK48" s="46">
        <v>10</v>
      </c>
      <c r="AL48" s="46">
        <v>10</v>
      </c>
      <c r="AM48" s="46">
        <v>10</v>
      </c>
      <c r="AN48" s="46">
        <v>10</v>
      </c>
    </row>
    <row r="49" spans="3:40" x14ac:dyDescent="0.25">
      <c r="C49" t="s">
        <v>600</v>
      </c>
      <c r="D49" s="40">
        <v>30</v>
      </c>
      <c r="E49" s="46">
        <v>10</v>
      </c>
      <c r="F49" s="46">
        <v>10</v>
      </c>
      <c r="G49" s="46">
        <v>10</v>
      </c>
      <c r="H49" s="46">
        <v>10</v>
      </c>
      <c r="I49" s="46">
        <v>10</v>
      </c>
      <c r="J49" s="46">
        <v>10</v>
      </c>
      <c r="K49" s="46">
        <v>10</v>
      </c>
      <c r="L49" s="46">
        <v>10</v>
      </c>
      <c r="M49" s="46">
        <v>10</v>
      </c>
      <c r="N49" s="46">
        <v>10</v>
      </c>
      <c r="O49" s="46">
        <v>10</v>
      </c>
      <c r="P49" s="46">
        <v>10</v>
      </c>
      <c r="Q49" s="46">
        <v>10</v>
      </c>
      <c r="R49" s="46">
        <v>10</v>
      </c>
      <c r="S49" s="46">
        <v>10</v>
      </c>
      <c r="T49" s="46">
        <v>10</v>
      </c>
      <c r="U49" s="46">
        <v>10</v>
      </c>
      <c r="V49" s="46">
        <v>10</v>
      </c>
      <c r="W49" s="46">
        <v>10</v>
      </c>
      <c r="X49" s="46">
        <v>10</v>
      </c>
      <c r="Y49" s="46">
        <v>10</v>
      </c>
      <c r="Z49" s="46">
        <v>10</v>
      </c>
      <c r="AA49" s="46">
        <v>10</v>
      </c>
      <c r="AB49" s="46">
        <v>10</v>
      </c>
      <c r="AC49" s="46">
        <v>10</v>
      </c>
      <c r="AD49" s="46">
        <v>10</v>
      </c>
      <c r="AE49" s="46">
        <v>10</v>
      </c>
      <c r="AF49" s="46">
        <v>10</v>
      </c>
      <c r="AG49" s="46">
        <v>10</v>
      </c>
      <c r="AH49" s="46">
        <v>10</v>
      </c>
      <c r="AI49" s="46">
        <v>10</v>
      </c>
      <c r="AJ49" s="46">
        <v>10</v>
      </c>
      <c r="AK49" s="46">
        <v>10</v>
      </c>
      <c r="AL49" s="46">
        <v>10</v>
      </c>
      <c r="AM49" s="46">
        <v>10</v>
      </c>
      <c r="AN49" s="46">
        <v>10</v>
      </c>
    </row>
    <row r="50" spans="3:40" x14ac:dyDescent="0.25">
      <c r="C50" t="s">
        <v>601</v>
      </c>
      <c r="D50" s="40">
        <v>30</v>
      </c>
      <c r="E50" s="46">
        <v>10</v>
      </c>
      <c r="F50" s="46">
        <v>10</v>
      </c>
      <c r="G50" s="46">
        <v>10</v>
      </c>
      <c r="H50" s="46">
        <v>10</v>
      </c>
      <c r="I50" s="46">
        <v>10</v>
      </c>
      <c r="J50" s="46">
        <v>10</v>
      </c>
      <c r="K50" s="46">
        <v>10</v>
      </c>
      <c r="L50" s="46">
        <v>10</v>
      </c>
      <c r="M50" s="46">
        <v>10</v>
      </c>
      <c r="N50" s="46">
        <v>10</v>
      </c>
      <c r="O50" s="46">
        <v>10</v>
      </c>
      <c r="P50" s="46">
        <v>10</v>
      </c>
      <c r="Q50" s="46">
        <v>10</v>
      </c>
      <c r="R50" s="46">
        <v>10</v>
      </c>
      <c r="S50" s="46">
        <v>10</v>
      </c>
      <c r="T50" s="46">
        <v>10</v>
      </c>
      <c r="U50" s="46">
        <v>10</v>
      </c>
      <c r="V50" s="46">
        <v>10</v>
      </c>
      <c r="W50" s="46">
        <v>10</v>
      </c>
      <c r="X50" s="46">
        <v>10</v>
      </c>
      <c r="Y50" s="46">
        <v>10</v>
      </c>
      <c r="Z50" s="46">
        <v>10</v>
      </c>
      <c r="AA50" s="46">
        <v>10</v>
      </c>
      <c r="AB50" s="46">
        <v>10</v>
      </c>
      <c r="AC50" s="46">
        <v>10</v>
      </c>
      <c r="AD50" s="46">
        <v>10</v>
      </c>
      <c r="AE50" s="46">
        <v>10</v>
      </c>
      <c r="AF50" s="46">
        <v>10</v>
      </c>
      <c r="AG50" s="46">
        <v>10</v>
      </c>
      <c r="AH50" s="46">
        <v>10</v>
      </c>
      <c r="AI50" s="46">
        <v>10</v>
      </c>
      <c r="AJ50" s="46">
        <v>10</v>
      </c>
      <c r="AK50" s="46">
        <v>10</v>
      </c>
      <c r="AL50" s="46">
        <v>10</v>
      </c>
      <c r="AM50" s="46">
        <v>10</v>
      </c>
      <c r="AN50" s="46">
        <v>10</v>
      </c>
    </row>
    <row r="51" spans="3:40" x14ac:dyDescent="0.25">
      <c r="C51" t="s">
        <v>602</v>
      </c>
      <c r="D51" s="40">
        <v>30</v>
      </c>
      <c r="E51" s="46">
        <v>10</v>
      </c>
      <c r="F51" s="46">
        <v>10</v>
      </c>
      <c r="G51" s="46">
        <v>10</v>
      </c>
      <c r="H51" s="46">
        <v>10</v>
      </c>
      <c r="I51" s="46">
        <v>10</v>
      </c>
      <c r="J51" s="46">
        <v>10</v>
      </c>
      <c r="K51" s="46">
        <v>10</v>
      </c>
      <c r="L51" s="46">
        <v>10</v>
      </c>
      <c r="M51" s="46">
        <v>10</v>
      </c>
      <c r="N51" s="46">
        <v>10</v>
      </c>
      <c r="O51" s="46">
        <v>10</v>
      </c>
      <c r="P51" s="46">
        <v>10</v>
      </c>
      <c r="Q51" s="46">
        <v>10</v>
      </c>
      <c r="R51" s="46">
        <v>10</v>
      </c>
      <c r="S51" s="46">
        <v>10</v>
      </c>
      <c r="T51" s="46">
        <v>10</v>
      </c>
      <c r="U51" s="46">
        <v>10</v>
      </c>
      <c r="V51" s="46">
        <v>10</v>
      </c>
      <c r="W51" s="46">
        <v>10</v>
      </c>
      <c r="X51" s="46">
        <v>10</v>
      </c>
      <c r="Y51" s="46">
        <v>10</v>
      </c>
      <c r="Z51" s="46">
        <v>10</v>
      </c>
      <c r="AA51" s="46">
        <v>10</v>
      </c>
      <c r="AB51" s="46">
        <v>10</v>
      </c>
      <c r="AC51" s="46">
        <v>10</v>
      </c>
      <c r="AD51" s="46">
        <v>10</v>
      </c>
      <c r="AE51" s="46">
        <v>10</v>
      </c>
      <c r="AF51" s="46">
        <v>10</v>
      </c>
      <c r="AG51" s="46">
        <v>10</v>
      </c>
      <c r="AH51" s="46">
        <v>10</v>
      </c>
      <c r="AI51" s="46">
        <v>10</v>
      </c>
      <c r="AJ51" s="46">
        <v>10</v>
      </c>
      <c r="AK51" s="46">
        <v>10</v>
      </c>
      <c r="AL51" s="46">
        <v>10</v>
      </c>
      <c r="AM51" s="46">
        <v>10</v>
      </c>
      <c r="AN51" s="46">
        <v>10</v>
      </c>
    </row>
    <row r="52" spans="3:40" x14ac:dyDescent="0.25">
      <c r="C52" t="s">
        <v>603</v>
      </c>
      <c r="D52" s="40">
        <v>30</v>
      </c>
      <c r="E52" s="46">
        <v>10</v>
      </c>
      <c r="F52" s="46">
        <v>10</v>
      </c>
      <c r="G52" s="46">
        <v>10</v>
      </c>
      <c r="H52" s="46">
        <v>10</v>
      </c>
      <c r="I52" s="46">
        <v>10</v>
      </c>
      <c r="J52" s="46">
        <v>10</v>
      </c>
      <c r="K52" s="46">
        <v>10</v>
      </c>
      <c r="L52" s="46">
        <v>10</v>
      </c>
      <c r="M52" s="46">
        <v>10</v>
      </c>
      <c r="N52" s="46">
        <v>10</v>
      </c>
      <c r="O52" s="46">
        <v>10</v>
      </c>
      <c r="P52" s="46">
        <v>10</v>
      </c>
      <c r="Q52" s="46">
        <v>10</v>
      </c>
      <c r="R52" s="46">
        <v>10</v>
      </c>
      <c r="S52" s="46">
        <v>10</v>
      </c>
      <c r="T52" s="46">
        <v>10</v>
      </c>
      <c r="U52" s="46">
        <v>10</v>
      </c>
      <c r="V52" s="46">
        <v>10</v>
      </c>
      <c r="W52" s="46">
        <v>10</v>
      </c>
      <c r="X52" s="46">
        <v>10</v>
      </c>
      <c r="Y52" s="46">
        <v>10</v>
      </c>
      <c r="Z52" s="46">
        <v>10</v>
      </c>
      <c r="AA52" s="46">
        <v>10</v>
      </c>
      <c r="AB52" s="46">
        <v>10</v>
      </c>
      <c r="AC52" s="46">
        <v>10</v>
      </c>
      <c r="AD52" s="46">
        <v>10</v>
      </c>
      <c r="AE52" s="46">
        <v>10</v>
      </c>
      <c r="AF52" s="46">
        <v>10</v>
      </c>
      <c r="AG52" s="46">
        <v>10</v>
      </c>
      <c r="AH52" s="46">
        <v>10</v>
      </c>
      <c r="AI52" s="46">
        <v>10</v>
      </c>
      <c r="AJ52" s="46">
        <v>10</v>
      </c>
      <c r="AK52" s="46">
        <v>10</v>
      </c>
      <c r="AL52" s="46">
        <v>10</v>
      </c>
      <c r="AM52" s="46">
        <v>10</v>
      </c>
      <c r="AN52" s="46">
        <v>10</v>
      </c>
    </row>
    <row r="53" spans="3:40" x14ac:dyDescent="0.25">
      <c r="C53" t="s">
        <v>604</v>
      </c>
      <c r="D53" s="40">
        <v>30</v>
      </c>
      <c r="E53" s="46">
        <v>10</v>
      </c>
      <c r="F53" s="46">
        <v>10</v>
      </c>
      <c r="G53" s="46">
        <v>10</v>
      </c>
      <c r="H53" s="46">
        <v>10</v>
      </c>
      <c r="I53" s="46">
        <v>10</v>
      </c>
      <c r="J53" s="46">
        <v>10</v>
      </c>
      <c r="K53" s="46">
        <v>10</v>
      </c>
      <c r="L53" s="46">
        <v>10</v>
      </c>
      <c r="M53" s="46">
        <v>10</v>
      </c>
      <c r="N53" s="46">
        <v>10</v>
      </c>
      <c r="O53" s="46">
        <v>10</v>
      </c>
      <c r="P53" s="46">
        <v>10</v>
      </c>
      <c r="Q53" s="46">
        <v>10</v>
      </c>
      <c r="R53" s="46">
        <v>10</v>
      </c>
      <c r="S53" s="46">
        <v>10</v>
      </c>
      <c r="T53" s="46">
        <v>10</v>
      </c>
      <c r="U53" s="46">
        <v>10</v>
      </c>
      <c r="V53" s="46">
        <v>10</v>
      </c>
      <c r="W53" s="46">
        <v>10</v>
      </c>
      <c r="X53" s="46">
        <v>10</v>
      </c>
      <c r="Y53" s="46">
        <v>10</v>
      </c>
      <c r="Z53" s="46">
        <v>10</v>
      </c>
      <c r="AA53" s="46">
        <v>10</v>
      </c>
      <c r="AB53" s="46">
        <v>10</v>
      </c>
      <c r="AC53" s="46">
        <v>10</v>
      </c>
      <c r="AD53" s="46">
        <v>10</v>
      </c>
      <c r="AE53" s="46">
        <v>10</v>
      </c>
      <c r="AF53" s="46">
        <v>10</v>
      </c>
      <c r="AG53" s="46">
        <v>10</v>
      </c>
      <c r="AH53" s="46">
        <v>10</v>
      </c>
      <c r="AI53" s="46">
        <v>10</v>
      </c>
      <c r="AJ53" s="46">
        <v>10</v>
      </c>
      <c r="AK53" s="46">
        <v>10</v>
      </c>
      <c r="AL53" s="46">
        <v>10</v>
      </c>
      <c r="AM53" s="46">
        <v>10</v>
      </c>
      <c r="AN53" s="46">
        <v>10</v>
      </c>
    </row>
    <row r="57" spans="3:40" x14ac:dyDescent="0.25">
      <c r="C57" t="s">
        <v>154</v>
      </c>
      <c r="D57" s="1">
        <f>+E3</f>
        <v>43861</v>
      </c>
      <c r="E57" s="1">
        <f t="shared" ref="E57:AM57" si="0">+F3</f>
        <v>43890</v>
      </c>
      <c r="F57" s="1">
        <f t="shared" si="0"/>
        <v>43921</v>
      </c>
      <c r="G57" s="1">
        <f t="shared" si="0"/>
        <v>43951</v>
      </c>
      <c r="H57" s="1">
        <f t="shared" si="0"/>
        <v>43982</v>
      </c>
      <c r="I57" s="1">
        <f t="shared" si="0"/>
        <v>44012</v>
      </c>
      <c r="J57" s="1">
        <f t="shared" si="0"/>
        <v>44043</v>
      </c>
      <c r="K57" s="1">
        <f t="shared" si="0"/>
        <v>44074</v>
      </c>
      <c r="L57" s="1">
        <f t="shared" si="0"/>
        <v>44104</v>
      </c>
      <c r="M57" s="1">
        <f t="shared" si="0"/>
        <v>44135</v>
      </c>
      <c r="N57" s="1">
        <f t="shared" si="0"/>
        <v>44165</v>
      </c>
      <c r="O57" s="1">
        <f t="shared" si="0"/>
        <v>44196</v>
      </c>
      <c r="P57" s="1">
        <f t="shared" si="0"/>
        <v>44227</v>
      </c>
      <c r="Q57" s="1">
        <f t="shared" si="0"/>
        <v>44255</v>
      </c>
      <c r="R57" s="1">
        <f t="shared" si="0"/>
        <v>44286</v>
      </c>
      <c r="S57" s="1">
        <f t="shared" si="0"/>
        <v>44316</v>
      </c>
      <c r="T57" s="1">
        <f t="shared" si="0"/>
        <v>44347</v>
      </c>
      <c r="U57" s="1">
        <f t="shared" si="0"/>
        <v>44377</v>
      </c>
      <c r="V57" s="1">
        <f t="shared" si="0"/>
        <v>44408</v>
      </c>
      <c r="W57" s="1">
        <f t="shared" si="0"/>
        <v>44439</v>
      </c>
      <c r="X57" s="1">
        <f t="shared" si="0"/>
        <v>44469</v>
      </c>
      <c r="Y57" s="1">
        <f t="shared" si="0"/>
        <v>44500</v>
      </c>
      <c r="Z57" s="1">
        <f t="shared" si="0"/>
        <v>44530</v>
      </c>
      <c r="AA57" s="1">
        <f t="shared" si="0"/>
        <v>44561</v>
      </c>
      <c r="AB57" s="1">
        <f t="shared" si="0"/>
        <v>44592</v>
      </c>
      <c r="AC57" s="1">
        <f t="shared" si="0"/>
        <v>44620</v>
      </c>
      <c r="AD57" s="1">
        <f t="shared" si="0"/>
        <v>44651</v>
      </c>
      <c r="AE57" s="1">
        <f t="shared" si="0"/>
        <v>44681</v>
      </c>
      <c r="AF57" s="1">
        <f t="shared" si="0"/>
        <v>44712</v>
      </c>
      <c r="AG57" s="1">
        <f t="shared" si="0"/>
        <v>44742</v>
      </c>
      <c r="AH57" s="1">
        <f t="shared" si="0"/>
        <v>44773</v>
      </c>
      <c r="AI57" s="1">
        <f t="shared" si="0"/>
        <v>44804</v>
      </c>
      <c r="AJ57" s="1">
        <f t="shared" si="0"/>
        <v>44834</v>
      </c>
      <c r="AK57" s="1">
        <f t="shared" si="0"/>
        <v>44865</v>
      </c>
      <c r="AL57" s="1">
        <f t="shared" si="0"/>
        <v>44895</v>
      </c>
      <c r="AM57" s="1">
        <f t="shared" si="0"/>
        <v>44926</v>
      </c>
    </row>
    <row r="58" spans="3:40" x14ac:dyDescent="0.25">
      <c r="C58" t="str">
        <f>+C4</f>
        <v>Farmaco 1</v>
      </c>
      <c r="D58" s="100">
        <v>1000</v>
      </c>
      <c r="E58" s="100">
        <v>1000</v>
      </c>
      <c r="F58" s="100">
        <v>1000</v>
      </c>
      <c r="G58" s="100">
        <v>1000</v>
      </c>
      <c r="H58" s="100">
        <v>1000</v>
      </c>
      <c r="I58" s="100">
        <v>1000</v>
      </c>
      <c r="J58" s="100">
        <v>1000</v>
      </c>
      <c r="K58" s="100">
        <v>1000</v>
      </c>
      <c r="L58" s="100">
        <v>1000</v>
      </c>
      <c r="M58" s="100">
        <v>1000</v>
      </c>
      <c r="N58" s="100">
        <v>1000</v>
      </c>
      <c r="O58" s="100">
        <v>1000</v>
      </c>
      <c r="P58" s="100">
        <v>1000</v>
      </c>
      <c r="Q58" s="100">
        <v>1000</v>
      </c>
      <c r="R58" s="100">
        <v>1000</v>
      </c>
      <c r="S58" s="100">
        <v>1000</v>
      </c>
      <c r="T58" s="100">
        <v>1000</v>
      </c>
      <c r="U58" s="100">
        <v>1000</v>
      </c>
      <c r="V58" s="100">
        <v>1000</v>
      </c>
      <c r="W58" s="100">
        <v>1000</v>
      </c>
      <c r="X58" s="100">
        <v>1000</v>
      </c>
      <c r="Y58" s="100">
        <v>1000</v>
      </c>
      <c r="Z58" s="100">
        <v>1000</v>
      </c>
      <c r="AA58" s="100">
        <v>1000</v>
      </c>
      <c r="AB58" s="100">
        <v>1000</v>
      </c>
      <c r="AC58" s="100">
        <v>1000</v>
      </c>
      <c r="AD58" s="100">
        <v>1000</v>
      </c>
      <c r="AE58" s="100">
        <v>1000</v>
      </c>
      <c r="AF58" s="100">
        <v>1000</v>
      </c>
      <c r="AG58" s="100">
        <v>1000</v>
      </c>
      <c r="AH58" s="100">
        <v>1000</v>
      </c>
      <c r="AI58" s="100">
        <v>1000</v>
      </c>
      <c r="AJ58" s="100">
        <v>1000</v>
      </c>
      <c r="AK58" s="100">
        <v>1000</v>
      </c>
      <c r="AL58" s="100">
        <v>1000</v>
      </c>
      <c r="AM58" s="100">
        <v>1000</v>
      </c>
    </row>
    <row r="59" spans="3:40" x14ac:dyDescent="0.25">
      <c r="C59" t="str">
        <f t="shared" ref="C59:C107" si="1">+C5</f>
        <v>Farmaco 2</v>
      </c>
      <c r="D59" s="100">
        <v>1000</v>
      </c>
      <c r="E59" s="100">
        <v>1000</v>
      </c>
      <c r="F59" s="100">
        <v>1000</v>
      </c>
      <c r="G59" s="100">
        <v>1000</v>
      </c>
      <c r="H59" s="100">
        <v>1000</v>
      </c>
      <c r="I59" s="100">
        <v>1000</v>
      </c>
      <c r="J59" s="100">
        <v>1000</v>
      </c>
      <c r="K59" s="100">
        <v>1000</v>
      </c>
      <c r="L59" s="100">
        <v>1000</v>
      </c>
      <c r="M59" s="100">
        <v>1000</v>
      </c>
      <c r="N59" s="100">
        <v>1000</v>
      </c>
      <c r="O59" s="100">
        <v>1000</v>
      </c>
      <c r="P59" s="100">
        <v>1000</v>
      </c>
      <c r="Q59" s="100">
        <v>1000</v>
      </c>
      <c r="R59" s="100">
        <v>1000</v>
      </c>
      <c r="S59" s="100">
        <v>1000</v>
      </c>
      <c r="T59" s="100">
        <v>1000</v>
      </c>
      <c r="U59" s="100">
        <v>1000</v>
      </c>
      <c r="V59" s="100">
        <v>1000</v>
      </c>
      <c r="W59" s="100">
        <v>1000</v>
      </c>
      <c r="X59" s="100">
        <v>1000</v>
      </c>
      <c r="Y59" s="100">
        <v>1000</v>
      </c>
      <c r="Z59" s="100">
        <v>1000</v>
      </c>
      <c r="AA59" s="100">
        <v>1000</v>
      </c>
      <c r="AB59" s="100">
        <v>1000</v>
      </c>
      <c r="AC59" s="100">
        <v>1000</v>
      </c>
      <c r="AD59" s="100">
        <v>1000</v>
      </c>
      <c r="AE59" s="100">
        <v>1000</v>
      </c>
      <c r="AF59" s="100">
        <v>1000</v>
      </c>
      <c r="AG59" s="100">
        <v>1000</v>
      </c>
      <c r="AH59" s="100">
        <v>1000</v>
      </c>
      <c r="AI59" s="100">
        <v>1000</v>
      </c>
      <c r="AJ59" s="100">
        <v>1000</v>
      </c>
      <c r="AK59" s="100">
        <v>1000</v>
      </c>
      <c r="AL59" s="100">
        <v>1000</v>
      </c>
      <c r="AM59" s="100">
        <v>1000</v>
      </c>
    </row>
    <row r="60" spans="3:40" x14ac:dyDescent="0.25">
      <c r="C60" t="str">
        <f t="shared" si="1"/>
        <v>Farmaco 3</v>
      </c>
      <c r="D60" s="100">
        <v>1000</v>
      </c>
      <c r="E60" s="100">
        <v>1000</v>
      </c>
      <c r="F60" s="100">
        <v>1000</v>
      </c>
      <c r="G60" s="100">
        <v>1000</v>
      </c>
      <c r="H60" s="100">
        <v>1000</v>
      </c>
      <c r="I60" s="100">
        <v>1000</v>
      </c>
      <c r="J60" s="100">
        <v>1000</v>
      </c>
      <c r="K60" s="100">
        <v>1000</v>
      </c>
      <c r="L60" s="100">
        <v>1000</v>
      </c>
      <c r="M60" s="100">
        <v>1000</v>
      </c>
      <c r="N60" s="100">
        <v>1000</v>
      </c>
      <c r="O60" s="100">
        <v>1000</v>
      </c>
      <c r="P60" s="100">
        <v>1000</v>
      </c>
      <c r="Q60" s="100">
        <v>1000</v>
      </c>
      <c r="R60" s="100">
        <v>1000</v>
      </c>
      <c r="S60" s="100">
        <v>1000</v>
      </c>
      <c r="T60" s="100">
        <v>1000</v>
      </c>
      <c r="U60" s="100">
        <v>1000</v>
      </c>
      <c r="V60" s="100">
        <v>1000</v>
      </c>
      <c r="W60" s="100">
        <v>1000</v>
      </c>
      <c r="X60" s="100">
        <v>1000</v>
      </c>
      <c r="Y60" s="100">
        <v>1000</v>
      </c>
      <c r="Z60" s="100">
        <v>1000</v>
      </c>
      <c r="AA60" s="100">
        <v>1000</v>
      </c>
      <c r="AB60" s="100">
        <v>1000</v>
      </c>
      <c r="AC60" s="100">
        <v>1000</v>
      </c>
      <c r="AD60" s="100">
        <v>1000</v>
      </c>
      <c r="AE60" s="100">
        <v>1000</v>
      </c>
      <c r="AF60" s="100">
        <v>1000</v>
      </c>
      <c r="AG60" s="100">
        <v>1000</v>
      </c>
      <c r="AH60" s="100">
        <v>1000</v>
      </c>
      <c r="AI60" s="100">
        <v>1000</v>
      </c>
      <c r="AJ60" s="100">
        <v>1000</v>
      </c>
      <c r="AK60" s="100">
        <v>1000</v>
      </c>
      <c r="AL60" s="100">
        <v>1000</v>
      </c>
      <c r="AM60" s="100">
        <v>1000</v>
      </c>
    </row>
    <row r="61" spans="3:40" x14ac:dyDescent="0.25">
      <c r="C61" t="str">
        <f t="shared" si="1"/>
        <v>Farmaco 4</v>
      </c>
      <c r="D61" s="100">
        <v>1000</v>
      </c>
      <c r="E61" s="100">
        <v>1000</v>
      </c>
      <c r="F61" s="100">
        <v>1000</v>
      </c>
      <c r="G61" s="100">
        <v>1000</v>
      </c>
      <c r="H61" s="100">
        <v>1000</v>
      </c>
      <c r="I61" s="100">
        <v>1000</v>
      </c>
      <c r="J61" s="100">
        <v>1000</v>
      </c>
      <c r="K61" s="100">
        <v>1000</v>
      </c>
      <c r="L61" s="100">
        <v>1000</v>
      </c>
      <c r="M61" s="100">
        <v>1000</v>
      </c>
      <c r="N61" s="100">
        <v>1000</v>
      </c>
      <c r="O61" s="100">
        <v>1000</v>
      </c>
      <c r="P61" s="100">
        <v>1000</v>
      </c>
      <c r="Q61" s="100">
        <v>1000</v>
      </c>
      <c r="R61" s="100">
        <v>1000</v>
      </c>
      <c r="S61" s="100">
        <v>1000</v>
      </c>
      <c r="T61" s="100">
        <v>1000</v>
      </c>
      <c r="U61" s="100">
        <v>1000</v>
      </c>
      <c r="V61" s="100">
        <v>1000</v>
      </c>
      <c r="W61" s="100">
        <v>1000</v>
      </c>
      <c r="X61" s="100">
        <v>1000</v>
      </c>
      <c r="Y61" s="100">
        <v>1000</v>
      </c>
      <c r="Z61" s="100">
        <v>1000</v>
      </c>
      <c r="AA61" s="100">
        <v>1000</v>
      </c>
      <c r="AB61" s="100">
        <v>1000</v>
      </c>
      <c r="AC61" s="100">
        <v>1000</v>
      </c>
      <c r="AD61" s="100">
        <v>1000</v>
      </c>
      <c r="AE61" s="100">
        <v>1000</v>
      </c>
      <c r="AF61" s="100">
        <v>1000</v>
      </c>
      <c r="AG61" s="100">
        <v>1000</v>
      </c>
      <c r="AH61" s="100">
        <v>1000</v>
      </c>
      <c r="AI61" s="100">
        <v>1000</v>
      </c>
      <c r="AJ61" s="100">
        <v>1000</v>
      </c>
      <c r="AK61" s="100">
        <v>1000</v>
      </c>
      <c r="AL61" s="100">
        <v>1000</v>
      </c>
      <c r="AM61" s="100">
        <v>1000</v>
      </c>
    </row>
    <row r="62" spans="3:40" x14ac:dyDescent="0.25">
      <c r="C62" t="str">
        <f t="shared" si="1"/>
        <v>Farmaco 5</v>
      </c>
      <c r="D62" s="100">
        <v>1000</v>
      </c>
      <c r="E62" s="100">
        <v>1000</v>
      </c>
      <c r="F62" s="100">
        <v>1000</v>
      </c>
      <c r="G62" s="100">
        <v>1000</v>
      </c>
      <c r="H62" s="100">
        <v>1000</v>
      </c>
      <c r="I62" s="100">
        <v>1000</v>
      </c>
      <c r="J62" s="100">
        <v>1000</v>
      </c>
      <c r="K62" s="100">
        <v>1000</v>
      </c>
      <c r="L62" s="100">
        <v>1000</v>
      </c>
      <c r="M62" s="100">
        <v>1000</v>
      </c>
      <c r="N62" s="100">
        <v>1000</v>
      </c>
      <c r="O62" s="100">
        <v>1000</v>
      </c>
      <c r="P62" s="100">
        <v>1000</v>
      </c>
      <c r="Q62" s="100">
        <v>1000</v>
      </c>
      <c r="R62" s="100">
        <v>1000</v>
      </c>
      <c r="S62" s="100">
        <v>1000</v>
      </c>
      <c r="T62" s="100">
        <v>1000</v>
      </c>
      <c r="U62" s="100">
        <v>1000</v>
      </c>
      <c r="V62" s="100">
        <v>1000</v>
      </c>
      <c r="W62" s="100">
        <v>1000</v>
      </c>
      <c r="X62" s="100">
        <v>1000</v>
      </c>
      <c r="Y62" s="100">
        <v>1000</v>
      </c>
      <c r="Z62" s="100">
        <v>1000</v>
      </c>
      <c r="AA62" s="100">
        <v>1000</v>
      </c>
      <c r="AB62" s="100">
        <v>1000</v>
      </c>
      <c r="AC62" s="100">
        <v>1000</v>
      </c>
      <c r="AD62" s="100">
        <v>1000</v>
      </c>
      <c r="AE62" s="100">
        <v>1000</v>
      </c>
      <c r="AF62" s="100">
        <v>1000</v>
      </c>
      <c r="AG62" s="100">
        <v>1000</v>
      </c>
      <c r="AH62" s="100">
        <v>1000</v>
      </c>
      <c r="AI62" s="100">
        <v>1000</v>
      </c>
      <c r="AJ62" s="100">
        <v>1000</v>
      </c>
      <c r="AK62" s="100">
        <v>1000</v>
      </c>
      <c r="AL62" s="100">
        <v>1000</v>
      </c>
      <c r="AM62" s="100">
        <v>1000</v>
      </c>
    </row>
    <row r="63" spans="3:40" x14ac:dyDescent="0.25">
      <c r="C63" t="str">
        <f t="shared" si="1"/>
        <v>Farmaco 6</v>
      </c>
      <c r="D63" s="100">
        <v>1000</v>
      </c>
      <c r="E63" s="100">
        <v>1000</v>
      </c>
      <c r="F63" s="100">
        <v>1000</v>
      </c>
      <c r="G63" s="100">
        <v>1000</v>
      </c>
      <c r="H63" s="100">
        <v>1000</v>
      </c>
      <c r="I63" s="100">
        <v>1000</v>
      </c>
      <c r="J63" s="100">
        <v>1000</v>
      </c>
      <c r="K63" s="100">
        <v>1000</v>
      </c>
      <c r="L63" s="100">
        <v>1000</v>
      </c>
      <c r="M63" s="100">
        <v>1000</v>
      </c>
      <c r="N63" s="100">
        <v>1000</v>
      </c>
      <c r="O63" s="100">
        <v>1000</v>
      </c>
      <c r="P63" s="100">
        <v>1000</v>
      </c>
      <c r="Q63" s="100">
        <v>1000</v>
      </c>
      <c r="R63" s="100">
        <v>1000</v>
      </c>
      <c r="S63" s="100">
        <v>1000</v>
      </c>
      <c r="T63" s="100">
        <v>1000</v>
      </c>
      <c r="U63" s="100">
        <v>1000</v>
      </c>
      <c r="V63" s="100">
        <v>1000</v>
      </c>
      <c r="W63" s="100">
        <v>1000</v>
      </c>
      <c r="X63" s="100">
        <v>1000</v>
      </c>
      <c r="Y63" s="100">
        <v>1000</v>
      </c>
      <c r="Z63" s="100">
        <v>1000</v>
      </c>
      <c r="AA63" s="100">
        <v>1000</v>
      </c>
      <c r="AB63" s="100">
        <v>1000</v>
      </c>
      <c r="AC63" s="100">
        <v>1000</v>
      </c>
      <c r="AD63" s="100">
        <v>1000</v>
      </c>
      <c r="AE63" s="100">
        <v>1000</v>
      </c>
      <c r="AF63" s="100">
        <v>1000</v>
      </c>
      <c r="AG63" s="100">
        <v>1000</v>
      </c>
      <c r="AH63" s="100">
        <v>1000</v>
      </c>
      <c r="AI63" s="100">
        <v>1000</v>
      </c>
      <c r="AJ63" s="100">
        <v>1000</v>
      </c>
      <c r="AK63" s="100">
        <v>1000</v>
      </c>
      <c r="AL63" s="100">
        <v>1000</v>
      </c>
      <c r="AM63" s="100">
        <v>1000</v>
      </c>
    </row>
    <row r="64" spans="3:40" x14ac:dyDescent="0.25">
      <c r="C64" t="str">
        <f t="shared" si="1"/>
        <v>Farmaco 7</v>
      </c>
      <c r="D64" s="100">
        <v>1000</v>
      </c>
      <c r="E64" s="100">
        <v>1000</v>
      </c>
      <c r="F64" s="100">
        <v>1000</v>
      </c>
      <c r="G64" s="100">
        <v>1000</v>
      </c>
      <c r="H64" s="100">
        <v>1000</v>
      </c>
      <c r="I64" s="100">
        <v>1000</v>
      </c>
      <c r="J64" s="100">
        <v>1000</v>
      </c>
      <c r="K64" s="100">
        <v>1000</v>
      </c>
      <c r="L64" s="100">
        <v>1000</v>
      </c>
      <c r="M64" s="100">
        <v>1000</v>
      </c>
      <c r="N64" s="100">
        <v>1000</v>
      </c>
      <c r="O64" s="100">
        <v>1000</v>
      </c>
      <c r="P64" s="100">
        <v>1000</v>
      </c>
      <c r="Q64" s="100">
        <v>1000</v>
      </c>
      <c r="R64" s="100">
        <v>1000</v>
      </c>
      <c r="S64" s="100">
        <v>1000</v>
      </c>
      <c r="T64" s="100">
        <v>1000</v>
      </c>
      <c r="U64" s="100">
        <v>1000</v>
      </c>
      <c r="V64" s="100">
        <v>1000</v>
      </c>
      <c r="W64" s="100">
        <v>1000</v>
      </c>
      <c r="X64" s="100">
        <v>1000</v>
      </c>
      <c r="Y64" s="100">
        <v>1000</v>
      </c>
      <c r="Z64" s="100">
        <v>1000</v>
      </c>
      <c r="AA64" s="100">
        <v>1000</v>
      </c>
      <c r="AB64" s="100">
        <v>1000</v>
      </c>
      <c r="AC64" s="100">
        <v>1000</v>
      </c>
      <c r="AD64" s="100">
        <v>1000</v>
      </c>
      <c r="AE64" s="100">
        <v>1000</v>
      </c>
      <c r="AF64" s="100">
        <v>1000</v>
      </c>
      <c r="AG64" s="100">
        <v>1000</v>
      </c>
      <c r="AH64" s="100">
        <v>1000</v>
      </c>
      <c r="AI64" s="100">
        <v>1000</v>
      </c>
      <c r="AJ64" s="100">
        <v>1000</v>
      </c>
      <c r="AK64" s="100">
        <v>1000</v>
      </c>
      <c r="AL64" s="100">
        <v>1000</v>
      </c>
      <c r="AM64" s="100">
        <v>1000</v>
      </c>
    </row>
    <row r="65" spans="3:39" x14ac:dyDescent="0.25">
      <c r="C65" t="str">
        <f t="shared" si="1"/>
        <v>Farmaco 8</v>
      </c>
      <c r="D65" s="100">
        <v>1000</v>
      </c>
      <c r="E65" s="100">
        <v>1000</v>
      </c>
      <c r="F65" s="100">
        <v>1000</v>
      </c>
      <c r="G65" s="100">
        <v>1000</v>
      </c>
      <c r="H65" s="100">
        <v>1000</v>
      </c>
      <c r="I65" s="100">
        <v>1000</v>
      </c>
      <c r="J65" s="100">
        <v>1000</v>
      </c>
      <c r="K65" s="100">
        <v>1000</v>
      </c>
      <c r="L65" s="100">
        <v>1000</v>
      </c>
      <c r="M65" s="100">
        <v>1000</v>
      </c>
      <c r="N65" s="100">
        <v>1000</v>
      </c>
      <c r="O65" s="100">
        <v>1000</v>
      </c>
      <c r="P65" s="100">
        <v>1000</v>
      </c>
      <c r="Q65" s="100">
        <v>1000</v>
      </c>
      <c r="R65" s="100">
        <v>1000</v>
      </c>
      <c r="S65" s="100">
        <v>1000</v>
      </c>
      <c r="T65" s="100">
        <v>1000</v>
      </c>
      <c r="U65" s="100">
        <v>1000</v>
      </c>
      <c r="V65" s="100">
        <v>1000</v>
      </c>
      <c r="W65" s="100">
        <v>1000</v>
      </c>
      <c r="X65" s="100">
        <v>1000</v>
      </c>
      <c r="Y65" s="100">
        <v>1000</v>
      </c>
      <c r="Z65" s="100">
        <v>1000</v>
      </c>
      <c r="AA65" s="100">
        <v>1000</v>
      </c>
      <c r="AB65" s="100">
        <v>1000</v>
      </c>
      <c r="AC65" s="100">
        <v>1000</v>
      </c>
      <c r="AD65" s="100">
        <v>1000</v>
      </c>
      <c r="AE65" s="100">
        <v>1000</v>
      </c>
      <c r="AF65" s="100">
        <v>1000</v>
      </c>
      <c r="AG65" s="100">
        <v>1000</v>
      </c>
      <c r="AH65" s="100">
        <v>1000</v>
      </c>
      <c r="AI65" s="100">
        <v>1000</v>
      </c>
      <c r="AJ65" s="100">
        <v>1000</v>
      </c>
      <c r="AK65" s="100">
        <v>1000</v>
      </c>
      <c r="AL65" s="100">
        <v>1000</v>
      </c>
      <c r="AM65" s="100">
        <v>1000</v>
      </c>
    </row>
    <row r="66" spans="3:39" x14ac:dyDescent="0.25">
      <c r="C66" t="str">
        <f t="shared" si="1"/>
        <v>Farmaco 9</v>
      </c>
      <c r="D66" s="100">
        <v>1000</v>
      </c>
      <c r="E66" s="100">
        <v>1000</v>
      </c>
      <c r="F66" s="100">
        <v>1000</v>
      </c>
      <c r="G66" s="100">
        <v>1000</v>
      </c>
      <c r="H66" s="100">
        <v>1000</v>
      </c>
      <c r="I66" s="100">
        <v>1000</v>
      </c>
      <c r="J66" s="100">
        <v>1000</v>
      </c>
      <c r="K66" s="100">
        <v>1000</v>
      </c>
      <c r="L66" s="100">
        <v>1000</v>
      </c>
      <c r="M66" s="100">
        <v>1000</v>
      </c>
      <c r="N66" s="100">
        <v>1000</v>
      </c>
      <c r="O66" s="100">
        <v>1000</v>
      </c>
      <c r="P66" s="100">
        <v>1000</v>
      </c>
      <c r="Q66" s="100">
        <v>1000</v>
      </c>
      <c r="R66" s="100">
        <v>1000</v>
      </c>
      <c r="S66" s="100">
        <v>1000</v>
      </c>
      <c r="T66" s="100">
        <v>1000</v>
      </c>
      <c r="U66" s="100">
        <v>1000</v>
      </c>
      <c r="V66" s="100">
        <v>1000</v>
      </c>
      <c r="W66" s="100">
        <v>1000</v>
      </c>
      <c r="X66" s="100">
        <v>1000</v>
      </c>
      <c r="Y66" s="100">
        <v>1000</v>
      </c>
      <c r="Z66" s="100">
        <v>1000</v>
      </c>
      <c r="AA66" s="100">
        <v>1000</v>
      </c>
      <c r="AB66" s="100">
        <v>1000</v>
      </c>
      <c r="AC66" s="100">
        <v>1000</v>
      </c>
      <c r="AD66" s="100">
        <v>1000</v>
      </c>
      <c r="AE66" s="100">
        <v>1000</v>
      </c>
      <c r="AF66" s="100">
        <v>1000</v>
      </c>
      <c r="AG66" s="100">
        <v>1000</v>
      </c>
      <c r="AH66" s="100">
        <v>1000</v>
      </c>
      <c r="AI66" s="100">
        <v>1000</v>
      </c>
      <c r="AJ66" s="100">
        <v>1000</v>
      </c>
      <c r="AK66" s="100">
        <v>1000</v>
      </c>
      <c r="AL66" s="100">
        <v>1000</v>
      </c>
      <c r="AM66" s="100">
        <v>1000</v>
      </c>
    </row>
    <row r="67" spans="3:39" x14ac:dyDescent="0.25">
      <c r="C67" t="str">
        <f t="shared" si="1"/>
        <v>Farmaco 10</v>
      </c>
      <c r="D67" s="100">
        <v>1000</v>
      </c>
      <c r="E67" s="100">
        <v>1000</v>
      </c>
      <c r="F67" s="100">
        <v>1000</v>
      </c>
      <c r="G67" s="100">
        <v>1000</v>
      </c>
      <c r="H67" s="100">
        <v>1000</v>
      </c>
      <c r="I67" s="100">
        <v>1000</v>
      </c>
      <c r="J67" s="100">
        <v>1000</v>
      </c>
      <c r="K67" s="100">
        <v>1000</v>
      </c>
      <c r="L67" s="100">
        <v>1000</v>
      </c>
      <c r="M67" s="100">
        <v>1000</v>
      </c>
      <c r="N67" s="100">
        <v>1000</v>
      </c>
      <c r="O67" s="100">
        <v>1000</v>
      </c>
      <c r="P67" s="100">
        <v>1000</v>
      </c>
      <c r="Q67" s="100">
        <v>1000</v>
      </c>
      <c r="R67" s="100">
        <v>1000</v>
      </c>
      <c r="S67" s="100">
        <v>1000</v>
      </c>
      <c r="T67" s="100">
        <v>1000</v>
      </c>
      <c r="U67" s="100">
        <v>1000</v>
      </c>
      <c r="V67" s="100">
        <v>1000</v>
      </c>
      <c r="W67" s="100">
        <v>1000</v>
      </c>
      <c r="X67" s="100">
        <v>1000</v>
      </c>
      <c r="Y67" s="100">
        <v>1000</v>
      </c>
      <c r="Z67" s="100">
        <v>1000</v>
      </c>
      <c r="AA67" s="100">
        <v>1000</v>
      </c>
      <c r="AB67" s="100">
        <v>1000</v>
      </c>
      <c r="AC67" s="100">
        <v>1000</v>
      </c>
      <c r="AD67" s="100">
        <v>1000</v>
      </c>
      <c r="AE67" s="100">
        <v>1000</v>
      </c>
      <c r="AF67" s="100">
        <v>1000</v>
      </c>
      <c r="AG67" s="100">
        <v>1000</v>
      </c>
      <c r="AH67" s="100">
        <v>1000</v>
      </c>
      <c r="AI67" s="100">
        <v>1000</v>
      </c>
      <c r="AJ67" s="100">
        <v>1000</v>
      </c>
      <c r="AK67" s="100">
        <v>1000</v>
      </c>
      <c r="AL67" s="100">
        <v>1000</v>
      </c>
      <c r="AM67" s="100">
        <v>1000</v>
      </c>
    </row>
    <row r="68" spans="3:39" x14ac:dyDescent="0.25">
      <c r="C68" t="str">
        <f t="shared" si="1"/>
        <v>Farmaco 11</v>
      </c>
      <c r="D68" s="100">
        <v>1000</v>
      </c>
      <c r="E68" s="100">
        <v>1000</v>
      </c>
      <c r="F68" s="100">
        <v>1000</v>
      </c>
      <c r="G68" s="100">
        <v>1000</v>
      </c>
      <c r="H68" s="100">
        <v>1000</v>
      </c>
      <c r="I68" s="100">
        <v>1000</v>
      </c>
      <c r="J68" s="100">
        <v>1000</v>
      </c>
      <c r="K68" s="100">
        <v>1000</v>
      </c>
      <c r="L68" s="100">
        <v>1000</v>
      </c>
      <c r="M68" s="100">
        <v>1000</v>
      </c>
      <c r="N68" s="100">
        <v>1000</v>
      </c>
      <c r="O68" s="100">
        <v>1000</v>
      </c>
      <c r="P68" s="100">
        <v>1000</v>
      </c>
      <c r="Q68" s="100">
        <v>1000</v>
      </c>
      <c r="R68" s="100">
        <v>1000</v>
      </c>
      <c r="S68" s="100">
        <v>1000</v>
      </c>
      <c r="T68" s="100">
        <v>1000</v>
      </c>
      <c r="U68" s="100">
        <v>1000</v>
      </c>
      <c r="V68" s="100">
        <v>1000</v>
      </c>
      <c r="W68" s="100">
        <v>1000</v>
      </c>
      <c r="X68" s="100">
        <v>1000</v>
      </c>
      <c r="Y68" s="100">
        <v>1000</v>
      </c>
      <c r="Z68" s="100">
        <v>1000</v>
      </c>
      <c r="AA68" s="100">
        <v>1000</v>
      </c>
      <c r="AB68" s="100">
        <v>1000</v>
      </c>
      <c r="AC68" s="100">
        <v>1000</v>
      </c>
      <c r="AD68" s="100">
        <v>1000</v>
      </c>
      <c r="AE68" s="100">
        <v>1000</v>
      </c>
      <c r="AF68" s="100">
        <v>1000</v>
      </c>
      <c r="AG68" s="100">
        <v>1000</v>
      </c>
      <c r="AH68" s="100">
        <v>1000</v>
      </c>
      <c r="AI68" s="100">
        <v>1000</v>
      </c>
      <c r="AJ68" s="100">
        <v>1000</v>
      </c>
      <c r="AK68" s="100">
        <v>1000</v>
      </c>
      <c r="AL68" s="100">
        <v>1000</v>
      </c>
      <c r="AM68" s="100">
        <v>1000</v>
      </c>
    </row>
    <row r="69" spans="3:39" x14ac:dyDescent="0.25">
      <c r="C69" t="str">
        <f t="shared" si="1"/>
        <v>Farmaco 12</v>
      </c>
      <c r="D69" s="100">
        <v>1000</v>
      </c>
      <c r="E69" s="100">
        <v>1000</v>
      </c>
      <c r="F69" s="100">
        <v>1000</v>
      </c>
      <c r="G69" s="100">
        <v>1000</v>
      </c>
      <c r="H69" s="100">
        <v>1000</v>
      </c>
      <c r="I69" s="100">
        <v>1000</v>
      </c>
      <c r="J69" s="100">
        <v>1000</v>
      </c>
      <c r="K69" s="100">
        <v>1000</v>
      </c>
      <c r="L69" s="100">
        <v>1000</v>
      </c>
      <c r="M69" s="100">
        <v>1000</v>
      </c>
      <c r="N69" s="100">
        <v>1000</v>
      </c>
      <c r="O69" s="100">
        <v>1000</v>
      </c>
      <c r="P69" s="100">
        <v>1000</v>
      </c>
      <c r="Q69" s="100">
        <v>1000</v>
      </c>
      <c r="R69" s="100">
        <v>1000</v>
      </c>
      <c r="S69" s="100">
        <v>1000</v>
      </c>
      <c r="T69" s="100">
        <v>1000</v>
      </c>
      <c r="U69" s="100">
        <v>1000</v>
      </c>
      <c r="V69" s="100">
        <v>1000</v>
      </c>
      <c r="W69" s="100">
        <v>1000</v>
      </c>
      <c r="X69" s="100">
        <v>1000</v>
      </c>
      <c r="Y69" s="100">
        <v>1000</v>
      </c>
      <c r="Z69" s="100">
        <v>1000</v>
      </c>
      <c r="AA69" s="100">
        <v>1000</v>
      </c>
      <c r="AB69" s="100">
        <v>1000</v>
      </c>
      <c r="AC69" s="100">
        <v>1000</v>
      </c>
      <c r="AD69" s="100">
        <v>1000</v>
      </c>
      <c r="AE69" s="100">
        <v>1000</v>
      </c>
      <c r="AF69" s="100">
        <v>1000</v>
      </c>
      <c r="AG69" s="100">
        <v>1000</v>
      </c>
      <c r="AH69" s="100">
        <v>1000</v>
      </c>
      <c r="AI69" s="100">
        <v>1000</v>
      </c>
      <c r="AJ69" s="100">
        <v>1000</v>
      </c>
      <c r="AK69" s="100">
        <v>1000</v>
      </c>
      <c r="AL69" s="100">
        <v>1000</v>
      </c>
      <c r="AM69" s="100">
        <v>1000</v>
      </c>
    </row>
    <row r="70" spans="3:39" x14ac:dyDescent="0.25">
      <c r="C70" t="str">
        <f t="shared" si="1"/>
        <v>Farmaco 13</v>
      </c>
      <c r="D70" s="100">
        <v>1000</v>
      </c>
      <c r="E70" s="100">
        <v>1000</v>
      </c>
      <c r="F70" s="100">
        <v>1000</v>
      </c>
      <c r="G70" s="100">
        <v>1000</v>
      </c>
      <c r="H70" s="100">
        <v>1000</v>
      </c>
      <c r="I70" s="100">
        <v>1000</v>
      </c>
      <c r="J70" s="100">
        <v>1000</v>
      </c>
      <c r="K70" s="100">
        <v>1000</v>
      </c>
      <c r="L70" s="100">
        <v>1000</v>
      </c>
      <c r="M70" s="100">
        <v>1000</v>
      </c>
      <c r="N70" s="100">
        <v>1000</v>
      </c>
      <c r="O70" s="100">
        <v>1000</v>
      </c>
      <c r="P70" s="100">
        <v>1000</v>
      </c>
      <c r="Q70" s="100">
        <v>1000</v>
      </c>
      <c r="R70" s="100">
        <v>1000</v>
      </c>
      <c r="S70" s="100">
        <v>1000</v>
      </c>
      <c r="T70" s="100">
        <v>1000</v>
      </c>
      <c r="U70" s="100">
        <v>1000</v>
      </c>
      <c r="V70" s="100">
        <v>1000</v>
      </c>
      <c r="W70" s="100">
        <v>1000</v>
      </c>
      <c r="X70" s="100">
        <v>1000</v>
      </c>
      <c r="Y70" s="100">
        <v>1000</v>
      </c>
      <c r="Z70" s="100">
        <v>1000</v>
      </c>
      <c r="AA70" s="100">
        <v>1000</v>
      </c>
      <c r="AB70" s="100">
        <v>1000</v>
      </c>
      <c r="AC70" s="100">
        <v>1000</v>
      </c>
      <c r="AD70" s="100">
        <v>1000</v>
      </c>
      <c r="AE70" s="100">
        <v>1000</v>
      </c>
      <c r="AF70" s="100">
        <v>1000</v>
      </c>
      <c r="AG70" s="100">
        <v>1000</v>
      </c>
      <c r="AH70" s="100">
        <v>1000</v>
      </c>
      <c r="AI70" s="100">
        <v>1000</v>
      </c>
      <c r="AJ70" s="100">
        <v>1000</v>
      </c>
      <c r="AK70" s="100">
        <v>1000</v>
      </c>
      <c r="AL70" s="100">
        <v>1000</v>
      </c>
      <c r="AM70" s="100">
        <v>1000</v>
      </c>
    </row>
    <row r="71" spans="3:39" x14ac:dyDescent="0.25">
      <c r="C71" t="str">
        <f t="shared" si="1"/>
        <v>Farmaco 14</v>
      </c>
      <c r="D71" s="100">
        <v>1000</v>
      </c>
      <c r="E71" s="100">
        <v>1000</v>
      </c>
      <c r="F71" s="100">
        <v>1000</v>
      </c>
      <c r="G71" s="100">
        <v>1000</v>
      </c>
      <c r="H71" s="100">
        <v>1000</v>
      </c>
      <c r="I71" s="100">
        <v>1000</v>
      </c>
      <c r="J71" s="100">
        <v>1000</v>
      </c>
      <c r="K71" s="100">
        <v>1000</v>
      </c>
      <c r="L71" s="100">
        <v>1000</v>
      </c>
      <c r="M71" s="100">
        <v>1000</v>
      </c>
      <c r="N71" s="100">
        <v>1000</v>
      </c>
      <c r="O71" s="100">
        <v>1000</v>
      </c>
      <c r="P71" s="100">
        <v>1000</v>
      </c>
      <c r="Q71" s="100">
        <v>1000</v>
      </c>
      <c r="R71" s="100">
        <v>1000</v>
      </c>
      <c r="S71" s="100">
        <v>1000</v>
      </c>
      <c r="T71" s="100">
        <v>1000</v>
      </c>
      <c r="U71" s="100">
        <v>1000</v>
      </c>
      <c r="V71" s="100">
        <v>1000</v>
      </c>
      <c r="W71" s="100">
        <v>1000</v>
      </c>
      <c r="X71" s="100">
        <v>1000</v>
      </c>
      <c r="Y71" s="100">
        <v>1000</v>
      </c>
      <c r="Z71" s="100">
        <v>1000</v>
      </c>
      <c r="AA71" s="100">
        <v>1000</v>
      </c>
      <c r="AB71" s="100">
        <v>1000</v>
      </c>
      <c r="AC71" s="100">
        <v>1000</v>
      </c>
      <c r="AD71" s="100">
        <v>1000</v>
      </c>
      <c r="AE71" s="100">
        <v>1000</v>
      </c>
      <c r="AF71" s="100">
        <v>1000</v>
      </c>
      <c r="AG71" s="100">
        <v>1000</v>
      </c>
      <c r="AH71" s="100">
        <v>1000</v>
      </c>
      <c r="AI71" s="100">
        <v>1000</v>
      </c>
      <c r="AJ71" s="100">
        <v>1000</v>
      </c>
      <c r="AK71" s="100">
        <v>1000</v>
      </c>
      <c r="AL71" s="100">
        <v>1000</v>
      </c>
      <c r="AM71" s="100">
        <v>1000</v>
      </c>
    </row>
    <row r="72" spans="3:39" x14ac:dyDescent="0.25">
      <c r="C72" t="str">
        <f>+C18</f>
        <v>Farmaco 15</v>
      </c>
      <c r="D72" s="100">
        <v>1000</v>
      </c>
      <c r="E72" s="100">
        <v>1000</v>
      </c>
      <c r="F72" s="100">
        <v>1000</v>
      </c>
      <c r="G72" s="100">
        <v>1000</v>
      </c>
      <c r="H72" s="100">
        <v>1000</v>
      </c>
      <c r="I72" s="100">
        <v>1000</v>
      </c>
      <c r="J72" s="100">
        <v>1000</v>
      </c>
      <c r="K72" s="100">
        <v>1000</v>
      </c>
      <c r="L72" s="100">
        <v>1000</v>
      </c>
      <c r="M72" s="100">
        <v>1000</v>
      </c>
      <c r="N72" s="100">
        <v>1000</v>
      </c>
      <c r="O72" s="100">
        <v>1000</v>
      </c>
      <c r="P72" s="100">
        <v>1000</v>
      </c>
      <c r="Q72" s="100">
        <v>1000</v>
      </c>
      <c r="R72" s="100">
        <v>1000</v>
      </c>
      <c r="S72" s="100">
        <v>1000</v>
      </c>
      <c r="T72" s="100">
        <v>1000</v>
      </c>
      <c r="U72" s="100">
        <v>1000</v>
      </c>
      <c r="V72" s="100">
        <v>1000</v>
      </c>
      <c r="W72" s="100">
        <v>1000</v>
      </c>
      <c r="X72" s="100">
        <v>1000</v>
      </c>
      <c r="Y72" s="100">
        <v>1000</v>
      </c>
      <c r="Z72" s="100">
        <v>1000</v>
      </c>
      <c r="AA72" s="100">
        <v>1000</v>
      </c>
      <c r="AB72" s="100">
        <v>1000</v>
      </c>
      <c r="AC72" s="100">
        <v>1000</v>
      </c>
      <c r="AD72" s="100">
        <v>1000</v>
      </c>
      <c r="AE72" s="100">
        <v>1000</v>
      </c>
      <c r="AF72" s="100">
        <v>1000</v>
      </c>
      <c r="AG72" s="100">
        <v>1000</v>
      </c>
      <c r="AH72" s="100">
        <v>1000</v>
      </c>
      <c r="AI72" s="100">
        <v>1000</v>
      </c>
      <c r="AJ72" s="100">
        <v>1000</v>
      </c>
      <c r="AK72" s="100">
        <v>1000</v>
      </c>
      <c r="AL72" s="100">
        <v>1000</v>
      </c>
      <c r="AM72" s="100">
        <v>1000</v>
      </c>
    </row>
    <row r="73" spans="3:39" x14ac:dyDescent="0.25">
      <c r="C73" t="str">
        <f t="shared" si="1"/>
        <v>Farmaco 16</v>
      </c>
      <c r="D73" s="100">
        <v>1000</v>
      </c>
      <c r="E73" s="100">
        <v>1000</v>
      </c>
      <c r="F73" s="100">
        <v>1000</v>
      </c>
      <c r="G73" s="100">
        <v>1000</v>
      </c>
      <c r="H73" s="100">
        <v>1000</v>
      </c>
      <c r="I73" s="100">
        <v>1000</v>
      </c>
      <c r="J73" s="100">
        <v>1000</v>
      </c>
      <c r="K73" s="100">
        <v>1000</v>
      </c>
      <c r="L73" s="100">
        <v>1000</v>
      </c>
      <c r="M73" s="100">
        <v>1000</v>
      </c>
      <c r="N73" s="100">
        <v>1000</v>
      </c>
      <c r="O73" s="100">
        <v>1000</v>
      </c>
      <c r="P73" s="100">
        <v>1000</v>
      </c>
      <c r="Q73" s="100">
        <v>1000</v>
      </c>
      <c r="R73" s="100">
        <v>1000</v>
      </c>
      <c r="S73" s="100">
        <v>1000</v>
      </c>
      <c r="T73" s="100">
        <v>1000</v>
      </c>
      <c r="U73" s="100">
        <v>1000</v>
      </c>
      <c r="V73" s="100">
        <v>1000</v>
      </c>
      <c r="W73" s="100">
        <v>1000</v>
      </c>
      <c r="X73" s="100">
        <v>1000</v>
      </c>
      <c r="Y73" s="100">
        <v>1000</v>
      </c>
      <c r="Z73" s="100">
        <v>1000</v>
      </c>
      <c r="AA73" s="100">
        <v>1000</v>
      </c>
      <c r="AB73" s="100">
        <v>1000</v>
      </c>
      <c r="AC73" s="100">
        <v>1000</v>
      </c>
      <c r="AD73" s="100">
        <v>1000</v>
      </c>
      <c r="AE73" s="100">
        <v>1000</v>
      </c>
      <c r="AF73" s="100">
        <v>1000</v>
      </c>
      <c r="AG73" s="100">
        <v>1000</v>
      </c>
      <c r="AH73" s="100">
        <v>1000</v>
      </c>
      <c r="AI73" s="100">
        <v>1000</v>
      </c>
      <c r="AJ73" s="100">
        <v>1000</v>
      </c>
      <c r="AK73" s="100">
        <v>1000</v>
      </c>
      <c r="AL73" s="100">
        <v>1000</v>
      </c>
      <c r="AM73" s="100">
        <v>1000</v>
      </c>
    </row>
    <row r="74" spans="3:39" x14ac:dyDescent="0.25">
      <c r="C74" t="str">
        <f t="shared" si="1"/>
        <v>Farmaco 17</v>
      </c>
      <c r="D74" s="100">
        <v>1000</v>
      </c>
      <c r="E74" s="100">
        <v>1000</v>
      </c>
      <c r="F74" s="100">
        <v>1000</v>
      </c>
      <c r="G74" s="100">
        <v>1000</v>
      </c>
      <c r="H74" s="100">
        <v>1000</v>
      </c>
      <c r="I74" s="100">
        <v>1000</v>
      </c>
      <c r="J74" s="100">
        <v>1000</v>
      </c>
      <c r="K74" s="100">
        <v>1000</v>
      </c>
      <c r="L74" s="100">
        <v>1000</v>
      </c>
      <c r="M74" s="100">
        <v>1000</v>
      </c>
      <c r="N74" s="100">
        <v>1000</v>
      </c>
      <c r="O74" s="100">
        <v>1000</v>
      </c>
      <c r="P74" s="100">
        <v>1000</v>
      </c>
      <c r="Q74" s="100">
        <v>1000</v>
      </c>
      <c r="R74" s="100">
        <v>1000</v>
      </c>
      <c r="S74" s="100">
        <v>1000</v>
      </c>
      <c r="T74" s="100">
        <v>1000</v>
      </c>
      <c r="U74" s="100">
        <v>1000</v>
      </c>
      <c r="V74" s="100">
        <v>1000</v>
      </c>
      <c r="W74" s="100">
        <v>1000</v>
      </c>
      <c r="X74" s="100">
        <v>1000</v>
      </c>
      <c r="Y74" s="100">
        <v>1000</v>
      </c>
      <c r="Z74" s="100">
        <v>1000</v>
      </c>
      <c r="AA74" s="100">
        <v>1000</v>
      </c>
      <c r="AB74" s="100">
        <v>1000</v>
      </c>
      <c r="AC74" s="100">
        <v>1000</v>
      </c>
      <c r="AD74" s="100">
        <v>1000</v>
      </c>
      <c r="AE74" s="100">
        <v>1000</v>
      </c>
      <c r="AF74" s="100">
        <v>1000</v>
      </c>
      <c r="AG74" s="100">
        <v>1000</v>
      </c>
      <c r="AH74" s="100">
        <v>1000</v>
      </c>
      <c r="AI74" s="100">
        <v>1000</v>
      </c>
      <c r="AJ74" s="100">
        <v>1000</v>
      </c>
      <c r="AK74" s="100">
        <v>1000</v>
      </c>
      <c r="AL74" s="100">
        <v>1000</v>
      </c>
      <c r="AM74" s="100">
        <v>1000</v>
      </c>
    </row>
    <row r="75" spans="3:39" x14ac:dyDescent="0.25">
      <c r="C75" t="str">
        <f t="shared" si="1"/>
        <v>Farmaco 18</v>
      </c>
      <c r="D75" s="100">
        <v>1000</v>
      </c>
      <c r="E75" s="100">
        <v>1000</v>
      </c>
      <c r="F75" s="100">
        <v>1000</v>
      </c>
      <c r="G75" s="100">
        <v>1000</v>
      </c>
      <c r="H75" s="100">
        <v>1000</v>
      </c>
      <c r="I75" s="100">
        <v>1000</v>
      </c>
      <c r="J75" s="100">
        <v>1000</v>
      </c>
      <c r="K75" s="100">
        <v>1000</v>
      </c>
      <c r="L75" s="100">
        <v>1000</v>
      </c>
      <c r="M75" s="100">
        <v>1000</v>
      </c>
      <c r="N75" s="100">
        <v>1000</v>
      </c>
      <c r="O75" s="100">
        <v>1000</v>
      </c>
      <c r="P75" s="100">
        <v>1000</v>
      </c>
      <c r="Q75" s="100">
        <v>1000</v>
      </c>
      <c r="R75" s="100">
        <v>1000</v>
      </c>
      <c r="S75" s="100">
        <v>1000</v>
      </c>
      <c r="T75" s="100">
        <v>1000</v>
      </c>
      <c r="U75" s="100">
        <v>1000</v>
      </c>
      <c r="V75" s="100">
        <v>1000</v>
      </c>
      <c r="W75" s="100">
        <v>1000</v>
      </c>
      <c r="X75" s="100">
        <v>1000</v>
      </c>
      <c r="Y75" s="100">
        <v>1000</v>
      </c>
      <c r="Z75" s="100">
        <v>1000</v>
      </c>
      <c r="AA75" s="100">
        <v>1000</v>
      </c>
      <c r="AB75" s="100">
        <v>1000</v>
      </c>
      <c r="AC75" s="100">
        <v>1000</v>
      </c>
      <c r="AD75" s="100">
        <v>1000</v>
      </c>
      <c r="AE75" s="100">
        <v>1000</v>
      </c>
      <c r="AF75" s="100">
        <v>1000</v>
      </c>
      <c r="AG75" s="100">
        <v>1000</v>
      </c>
      <c r="AH75" s="100">
        <v>1000</v>
      </c>
      <c r="AI75" s="100">
        <v>1000</v>
      </c>
      <c r="AJ75" s="100">
        <v>1000</v>
      </c>
      <c r="AK75" s="100">
        <v>1000</v>
      </c>
      <c r="AL75" s="100">
        <v>1000</v>
      </c>
      <c r="AM75" s="100">
        <v>1000</v>
      </c>
    </row>
    <row r="76" spans="3:39" x14ac:dyDescent="0.25">
      <c r="C76" t="str">
        <f t="shared" si="1"/>
        <v>Farmaco 19</v>
      </c>
      <c r="D76" s="100">
        <v>1000</v>
      </c>
      <c r="E76" s="100">
        <v>1000</v>
      </c>
      <c r="F76" s="100">
        <v>1000</v>
      </c>
      <c r="G76" s="100">
        <v>1000</v>
      </c>
      <c r="H76" s="100">
        <v>1000</v>
      </c>
      <c r="I76" s="100">
        <v>1000</v>
      </c>
      <c r="J76" s="100">
        <v>1000</v>
      </c>
      <c r="K76" s="100">
        <v>1000</v>
      </c>
      <c r="L76" s="100">
        <v>1000</v>
      </c>
      <c r="M76" s="100">
        <v>1000</v>
      </c>
      <c r="N76" s="100">
        <v>1000</v>
      </c>
      <c r="O76" s="100">
        <v>1000</v>
      </c>
      <c r="P76" s="100">
        <v>1000</v>
      </c>
      <c r="Q76" s="100">
        <v>1000</v>
      </c>
      <c r="R76" s="100">
        <v>1000</v>
      </c>
      <c r="S76" s="100">
        <v>1000</v>
      </c>
      <c r="T76" s="100">
        <v>1000</v>
      </c>
      <c r="U76" s="100">
        <v>1000</v>
      </c>
      <c r="V76" s="100">
        <v>1000</v>
      </c>
      <c r="W76" s="100">
        <v>1000</v>
      </c>
      <c r="X76" s="100">
        <v>1000</v>
      </c>
      <c r="Y76" s="100">
        <v>1000</v>
      </c>
      <c r="Z76" s="100">
        <v>1000</v>
      </c>
      <c r="AA76" s="100">
        <v>1000</v>
      </c>
      <c r="AB76" s="100">
        <v>1000</v>
      </c>
      <c r="AC76" s="100">
        <v>1000</v>
      </c>
      <c r="AD76" s="100">
        <v>1000</v>
      </c>
      <c r="AE76" s="100">
        <v>1000</v>
      </c>
      <c r="AF76" s="100">
        <v>1000</v>
      </c>
      <c r="AG76" s="100">
        <v>1000</v>
      </c>
      <c r="AH76" s="100">
        <v>1000</v>
      </c>
      <c r="AI76" s="100">
        <v>1000</v>
      </c>
      <c r="AJ76" s="100">
        <v>1000</v>
      </c>
      <c r="AK76" s="100">
        <v>1000</v>
      </c>
      <c r="AL76" s="100">
        <v>1000</v>
      </c>
      <c r="AM76" s="100">
        <v>1000</v>
      </c>
    </row>
    <row r="77" spans="3:39" x14ac:dyDescent="0.25">
      <c r="C77" t="str">
        <f t="shared" si="1"/>
        <v>Farmaco 20</v>
      </c>
      <c r="D77" s="100">
        <v>1000</v>
      </c>
      <c r="E77" s="100">
        <v>1000</v>
      </c>
      <c r="F77" s="100">
        <v>1000</v>
      </c>
      <c r="G77" s="100">
        <v>1000</v>
      </c>
      <c r="H77" s="100">
        <v>1000</v>
      </c>
      <c r="I77" s="100">
        <v>1000</v>
      </c>
      <c r="J77" s="100">
        <v>1000</v>
      </c>
      <c r="K77" s="100">
        <v>1000</v>
      </c>
      <c r="L77" s="100">
        <v>1000</v>
      </c>
      <c r="M77" s="100">
        <v>1000</v>
      </c>
      <c r="N77" s="100">
        <v>1000</v>
      </c>
      <c r="O77" s="100">
        <v>1000</v>
      </c>
      <c r="P77" s="100">
        <v>1000</v>
      </c>
      <c r="Q77" s="100">
        <v>1000</v>
      </c>
      <c r="R77" s="100">
        <v>1000</v>
      </c>
      <c r="S77" s="100">
        <v>1000</v>
      </c>
      <c r="T77" s="100">
        <v>1000</v>
      </c>
      <c r="U77" s="100">
        <v>1000</v>
      </c>
      <c r="V77" s="100">
        <v>1000</v>
      </c>
      <c r="W77" s="100">
        <v>1000</v>
      </c>
      <c r="X77" s="100">
        <v>1000</v>
      </c>
      <c r="Y77" s="100">
        <v>1000</v>
      </c>
      <c r="Z77" s="100">
        <v>1000</v>
      </c>
      <c r="AA77" s="100">
        <v>1000</v>
      </c>
      <c r="AB77" s="100">
        <v>1000</v>
      </c>
      <c r="AC77" s="100">
        <v>1000</v>
      </c>
      <c r="AD77" s="100">
        <v>1000</v>
      </c>
      <c r="AE77" s="100">
        <v>1000</v>
      </c>
      <c r="AF77" s="100">
        <v>1000</v>
      </c>
      <c r="AG77" s="100">
        <v>1000</v>
      </c>
      <c r="AH77" s="100">
        <v>1000</v>
      </c>
      <c r="AI77" s="100">
        <v>1000</v>
      </c>
      <c r="AJ77" s="100">
        <v>1000</v>
      </c>
      <c r="AK77" s="100">
        <v>1000</v>
      </c>
      <c r="AL77" s="100">
        <v>1000</v>
      </c>
      <c r="AM77" s="100">
        <v>1000</v>
      </c>
    </row>
    <row r="78" spans="3:39" x14ac:dyDescent="0.25">
      <c r="C78" t="str">
        <f t="shared" si="1"/>
        <v>Farmaco 21</v>
      </c>
      <c r="D78" s="100">
        <v>1000</v>
      </c>
      <c r="E78" s="100">
        <v>1000</v>
      </c>
      <c r="F78" s="100">
        <v>1000</v>
      </c>
      <c r="G78" s="100">
        <v>1000</v>
      </c>
      <c r="H78" s="100">
        <v>1000</v>
      </c>
      <c r="I78" s="100">
        <v>1000</v>
      </c>
      <c r="J78" s="100">
        <v>1000</v>
      </c>
      <c r="K78" s="100">
        <v>1000</v>
      </c>
      <c r="L78" s="100">
        <v>1000</v>
      </c>
      <c r="M78" s="100">
        <v>1000</v>
      </c>
      <c r="N78" s="100">
        <v>1000</v>
      </c>
      <c r="O78" s="100">
        <v>1000</v>
      </c>
      <c r="P78" s="100">
        <v>1000</v>
      </c>
      <c r="Q78" s="100">
        <v>1000</v>
      </c>
      <c r="R78" s="100">
        <v>1000</v>
      </c>
      <c r="S78" s="100">
        <v>1000</v>
      </c>
      <c r="T78" s="100">
        <v>1000</v>
      </c>
      <c r="U78" s="100">
        <v>1000</v>
      </c>
      <c r="V78" s="100">
        <v>1000</v>
      </c>
      <c r="W78" s="100">
        <v>1000</v>
      </c>
      <c r="X78" s="100">
        <v>1000</v>
      </c>
      <c r="Y78" s="100">
        <v>1000</v>
      </c>
      <c r="Z78" s="100">
        <v>1000</v>
      </c>
      <c r="AA78" s="100">
        <v>1000</v>
      </c>
      <c r="AB78" s="100">
        <v>1000</v>
      </c>
      <c r="AC78" s="100">
        <v>1000</v>
      </c>
      <c r="AD78" s="100">
        <v>1000</v>
      </c>
      <c r="AE78" s="100">
        <v>1000</v>
      </c>
      <c r="AF78" s="100">
        <v>1000</v>
      </c>
      <c r="AG78" s="100">
        <v>1000</v>
      </c>
      <c r="AH78" s="100">
        <v>1000</v>
      </c>
      <c r="AI78" s="100">
        <v>1000</v>
      </c>
      <c r="AJ78" s="100">
        <v>1000</v>
      </c>
      <c r="AK78" s="100">
        <v>1000</v>
      </c>
      <c r="AL78" s="100">
        <v>1000</v>
      </c>
      <c r="AM78" s="100">
        <v>1000</v>
      </c>
    </row>
    <row r="79" spans="3:39" x14ac:dyDescent="0.25">
      <c r="C79" t="str">
        <f t="shared" si="1"/>
        <v>Farmaco 22</v>
      </c>
      <c r="D79" s="100">
        <v>1000</v>
      </c>
      <c r="E79" s="100">
        <v>1000</v>
      </c>
      <c r="F79" s="100">
        <v>1000</v>
      </c>
      <c r="G79" s="100">
        <v>1000</v>
      </c>
      <c r="H79" s="100">
        <v>1000</v>
      </c>
      <c r="I79" s="100">
        <v>1000</v>
      </c>
      <c r="J79" s="100">
        <v>1000</v>
      </c>
      <c r="K79" s="100">
        <v>1000</v>
      </c>
      <c r="L79" s="100">
        <v>1000</v>
      </c>
      <c r="M79" s="100">
        <v>1000</v>
      </c>
      <c r="N79" s="100">
        <v>1000</v>
      </c>
      <c r="O79" s="100">
        <v>1000</v>
      </c>
      <c r="P79" s="100">
        <v>1000</v>
      </c>
      <c r="Q79" s="100">
        <v>1000</v>
      </c>
      <c r="R79" s="100">
        <v>1000</v>
      </c>
      <c r="S79" s="100">
        <v>1000</v>
      </c>
      <c r="T79" s="100">
        <v>1000</v>
      </c>
      <c r="U79" s="100">
        <v>1000</v>
      </c>
      <c r="V79" s="100">
        <v>1000</v>
      </c>
      <c r="W79" s="100">
        <v>1000</v>
      </c>
      <c r="X79" s="100">
        <v>1000</v>
      </c>
      <c r="Y79" s="100">
        <v>1000</v>
      </c>
      <c r="Z79" s="100">
        <v>1000</v>
      </c>
      <c r="AA79" s="100">
        <v>1000</v>
      </c>
      <c r="AB79" s="100">
        <v>1000</v>
      </c>
      <c r="AC79" s="100">
        <v>1000</v>
      </c>
      <c r="AD79" s="100">
        <v>1000</v>
      </c>
      <c r="AE79" s="100">
        <v>1000</v>
      </c>
      <c r="AF79" s="100">
        <v>1000</v>
      </c>
      <c r="AG79" s="100">
        <v>1000</v>
      </c>
      <c r="AH79" s="100">
        <v>1000</v>
      </c>
      <c r="AI79" s="100">
        <v>1000</v>
      </c>
      <c r="AJ79" s="100">
        <v>1000</v>
      </c>
      <c r="AK79" s="100">
        <v>1000</v>
      </c>
      <c r="AL79" s="100">
        <v>1000</v>
      </c>
      <c r="AM79" s="100">
        <v>1000</v>
      </c>
    </row>
    <row r="80" spans="3:39" x14ac:dyDescent="0.25">
      <c r="C80" t="str">
        <f t="shared" si="1"/>
        <v>Farmaco 23</v>
      </c>
      <c r="D80" s="100">
        <v>1000</v>
      </c>
      <c r="E80" s="100">
        <v>1000</v>
      </c>
      <c r="F80" s="100">
        <v>1000</v>
      </c>
      <c r="G80" s="100">
        <v>1000</v>
      </c>
      <c r="H80" s="100">
        <v>1000</v>
      </c>
      <c r="I80" s="100">
        <v>1000</v>
      </c>
      <c r="J80" s="100">
        <v>1000</v>
      </c>
      <c r="K80" s="100">
        <v>1000</v>
      </c>
      <c r="L80" s="100">
        <v>1000</v>
      </c>
      <c r="M80" s="100">
        <v>1000</v>
      </c>
      <c r="N80" s="100">
        <v>1000</v>
      </c>
      <c r="O80" s="100">
        <v>1000</v>
      </c>
      <c r="P80" s="100">
        <v>1000</v>
      </c>
      <c r="Q80" s="100">
        <v>1000</v>
      </c>
      <c r="R80" s="100">
        <v>1000</v>
      </c>
      <c r="S80" s="100">
        <v>1000</v>
      </c>
      <c r="T80" s="100">
        <v>1000</v>
      </c>
      <c r="U80" s="100">
        <v>1000</v>
      </c>
      <c r="V80" s="100">
        <v>1000</v>
      </c>
      <c r="W80" s="100">
        <v>1000</v>
      </c>
      <c r="X80" s="100">
        <v>1000</v>
      </c>
      <c r="Y80" s="100">
        <v>1000</v>
      </c>
      <c r="Z80" s="100">
        <v>1000</v>
      </c>
      <c r="AA80" s="100">
        <v>1000</v>
      </c>
      <c r="AB80" s="100">
        <v>1000</v>
      </c>
      <c r="AC80" s="100">
        <v>1000</v>
      </c>
      <c r="AD80" s="100">
        <v>1000</v>
      </c>
      <c r="AE80" s="100">
        <v>1000</v>
      </c>
      <c r="AF80" s="100">
        <v>1000</v>
      </c>
      <c r="AG80" s="100">
        <v>1000</v>
      </c>
      <c r="AH80" s="100">
        <v>1000</v>
      </c>
      <c r="AI80" s="100">
        <v>1000</v>
      </c>
      <c r="AJ80" s="100">
        <v>1000</v>
      </c>
      <c r="AK80" s="100">
        <v>1000</v>
      </c>
      <c r="AL80" s="100">
        <v>1000</v>
      </c>
      <c r="AM80" s="100">
        <v>1000</v>
      </c>
    </row>
    <row r="81" spans="3:39" x14ac:dyDescent="0.25">
      <c r="C81" t="str">
        <f t="shared" si="1"/>
        <v>Farmaco 24</v>
      </c>
      <c r="D81" s="100">
        <v>1000</v>
      </c>
      <c r="E81" s="100">
        <v>1000</v>
      </c>
      <c r="F81" s="100">
        <v>1000</v>
      </c>
      <c r="G81" s="100">
        <v>1000</v>
      </c>
      <c r="H81" s="100">
        <v>1000</v>
      </c>
      <c r="I81" s="100">
        <v>1000</v>
      </c>
      <c r="J81" s="100">
        <v>1000</v>
      </c>
      <c r="K81" s="100">
        <v>1000</v>
      </c>
      <c r="L81" s="100">
        <v>1000</v>
      </c>
      <c r="M81" s="100">
        <v>1000</v>
      </c>
      <c r="N81" s="100">
        <v>1000</v>
      </c>
      <c r="O81" s="100">
        <v>1000</v>
      </c>
      <c r="P81" s="100">
        <v>1000</v>
      </c>
      <c r="Q81" s="100">
        <v>1000</v>
      </c>
      <c r="R81" s="100">
        <v>1000</v>
      </c>
      <c r="S81" s="100">
        <v>1000</v>
      </c>
      <c r="T81" s="100">
        <v>1000</v>
      </c>
      <c r="U81" s="100">
        <v>1000</v>
      </c>
      <c r="V81" s="100">
        <v>1000</v>
      </c>
      <c r="W81" s="100">
        <v>1000</v>
      </c>
      <c r="X81" s="100">
        <v>1000</v>
      </c>
      <c r="Y81" s="100">
        <v>1000</v>
      </c>
      <c r="Z81" s="100">
        <v>1000</v>
      </c>
      <c r="AA81" s="100">
        <v>1000</v>
      </c>
      <c r="AB81" s="100">
        <v>1000</v>
      </c>
      <c r="AC81" s="100">
        <v>1000</v>
      </c>
      <c r="AD81" s="100">
        <v>1000</v>
      </c>
      <c r="AE81" s="100">
        <v>1000</v>
      </c>
      <c r="AF81" s="100">
        <v>1000</v>
      </c>
      <c r="AG81" s="100">
        <v>1000</v>
      </c>
      <c r="AH81" s="100">
        <v>1000</v>
      </c>
      <c r="AI81" s="100">
        <v>1000</v>
      </c>
      <c r="AJ81" s="100">
        <v>1000</v>
      </c>
      <c r="AK81" s="100">
        <v>1000</v>
      </c>
      <c r="AL81" s="100">
        <v>1000</v>
      </c>
      <c r="AM81" s="100">
        <v>1000</v>
      </c>
    </row>
    <row r="82" spans="3:39" x14ac:dyDescent="0.25">
      <c r="C82" t="str">
        <f t="shared" si="1"/>
        <v>Farmaco 25</v>
      </c>
      <c r="D82" s="100">
        <v>1000</v>
      </c>
      <c r="E82" s="100">
        <v>1000</v>
      </c>
      <c r="F82" s="100">
        <v>1000</v>
      </c>
      <c r="G82" s="100">
        <v>1000</v>
      </c>
      <c r="H82" s="100">
        <v>1000</v>
      </c>
      <c r="I82" s="100">
        <v>1000</v>
      </c>
      <c r="J82" s="100">
        <v>1000</v>
      </c>
      <c r="K82" s="100">
        <v>1000</v>
      </c>
      <c r="L82" s="100">
        <v>1000</v>
      </c>
      <c r="M82" s="100">
        <v>1000</v>
      </c>
      <c r="N82" s="100">
        <v>1000</v>
      </c>
      <c r="O82" s="100">
        <v>1000</v>
      </c>
      <c r="P82" s="100">
        <v>1000</v>
      </c>
      <c r="Q82" s="100">
        <v>1000</v>
      </c>
      <c r="R82" s="100">
        <v>1000</v>
      </c>
      <c r="S82" s="100">
        <v>1000</v>
      </c>
      <c r="T82" s="100">
        <v>1000</v>
      </c>
      <c r="U82" s="100">
        <v>1000</v>
      </c>
      <c r="V82" s="100">
        <v>1000</v>
      </c>
      <c r="W82" s="100">
        <v>1000</v>
      </c>
      <c r="X82" s="100">
        <v>1000</v>
      </c>
      <c r="Y82" s="100">
        <v>1000</v>
      </c>
      <c r="Z82" s="100">
        <v>1000</v>
      </c>
      <c r="AA82" s="100">
        <v>1000</v>
      </c>
      <c r="AB82" s="100">
        <v>1000</v>
      </c>
      <c r="AC82" s="100">
        <v>1000</v>
      </c>
      <c r="AD82" s="100">
        <v>1000</v>
      </c>
      <c r="AE82" s="100">
        <v>1000</v>
      </c>
      <c r="AF82" s="100">
        <v>1000</v>
      </c>
      <c r="AG82" s="100">
        <v>1000</v>
      </c>
      <c r="AH82" s="100">
        <v>1000</v>
      </c>
      <c r="AI82" s="100">
        <v>1000</v>
      </c>
      <c r="AJ82" s="100">
        <v>1000</v>
      </c>
      <c r="AK82" s="100">
        <v>1000</v>
      </c>
      <c r="AL82" s="100">
        <v>1000</v>
      </c>
      <c r="AM82" s="100">
        <v>1000</v>
      </c>
    </row>
    <row r="83" spans="3:39" x14ac:dyDescent="0.25">
      <c r="C83" t="str">
        <f t="shared" si="1"/>
        <v>Farmaco 26</v>
      </c>
      <c r="D83" s="100">
        <v>1000</v>
      </c>
      <c r="E83" s="100">
        <v>1000</v>
      </c>
      <c r="F83" s="100">
        <v>1000</v>
      </c>
      <c r="G83" s="100">
        <v>1000</v>
      </c>
      <c r="H83" s="100">
        <v>1000</v>
      </c>
      <c r="I83" s="100">
        <v>1000</v>
      </c>
      <c r="J83" s="100">
        <v>1000</v>
      </c>
      <c r="K83" s="100">
        <v>1000</v>
      </c>
      <c r="L83" s="100">
        <v>1000</v>
      </c>
      <c r="M83" s="100">
        <v>1000</v>
      </c>
      <c r="N83" s="100">
        <v>1000</v>
      </c>
      <c r="O83" s="100">
        <v>1000</v>
      </c>
      <c r="P83" s="100">
        <v>1000</v>
      </c>
      <c r="Q83" s="100">
        <v>1000</v>
      </c>
      <c r="R83" s="100">
        <v>1000</v>
      </c>
      <c r="S83" s="100">
        <v>1000</v>
      </c>
      <c r="T83" s="100">
        <v>1000</v>
      </c>
      <c r="U83" s="100">
        <v>1000</v>
      </c>
      <c r="V83" s="100">
        <v>1000</v>
      </c>
      <c r="W83" s="100">
        <v>1000</v>
      </c>
      <c r="X83" s="100">
        <v>1000</v>
      </c>
      <c r="Y83" s="100">
        <v>1000</v>
      </c>
      <c r="Z83" s="100">
        <v>1000</v>
      </c>
      <c r="AA83" s="100">
        <v>1000</v>
      </c>
      <c r="AB83" s="100">
        <v>1000</v>
      </c>
      <c r="AC83" s="100">
        <v>1000</v>
      </c>
      <c r="AD83" s="100">
        <v>1000</v>
      </c>
      <c r="AE83" s="100">
        <v>1000</v>
      </c>
      <c r="AF83" s="100">
        <v>1000</v>
      </c>
      <c r="AG83" s="100">
        <v>1000</v>
      </c>
      <c r="AH83" s="100">
        <v>1000</v>
      </c>
      <c r="AI83" s="100">
        <v>1000</v>
      </c>
      <c r="AJ83" s="100">
        <v>1000</v>
      </c>
      <c r="AK83" s="100">
        <v>1000</v>
      </c>
      <c r="AL83" s="100">
        <v>1000</v>
      </c>
      <c r="AM83" s="100">
        <v>1000</v>
      </c>
    </row>
    <row r="84" spans="3:39" x14ac:dyDescent="0.25">
      <c r="C84" t="str">
        <f t="shared" si="1"/>
        <v>Farmaco 27</v>
      </c>
      <c r="D84" s="100">
        <v>1000</v>
      </c>
      <c r="E84" s="100">
        <v>1000</v>
      </c>
      <c r="F84" s="100">
        <v>1000</v>
      </c>
      <c r="G84" s="100">
        <v>1000</v>
      </c>
      <c r="H84" s="100">
        <v>1000</v>
      </c>
      <c r="I84" s="100">
        <v>1000</v>
      </c>
      <c r="J84" s="100">
        <v>1000</v>
      </c>
      <c r="K84" s="100">
        <v>1000</v>
      </c>
      <c r="L84" s="100">
        <v>1000</v>
      </c>
      <c r="M84" s="100">
        <v>1000</v>
      </c>
      <c r="N84" s="100">
        <v>1000</v>
      </c>
      <c r="O84" s="100">
        <v>1000</v>
      </c>
      <c r="P84" s="100">
        <v>1000</v>
      </c>
      <c r="Q84" s="100">
        <v>1000</v>
      </c>
      <c r="R84" s="100">
        <v>1000</v>
      </c>
      <c r="S84" s="100">
        <v>1000</v>
      </c>
      <c r="T84" s="100">
        <v>1000</v>
      </c>
      <c r="U84" s="100">
        <v>1000</v>
      </c>
      <c r="V84" s="100">
        <v>1000</v>
      </c>
      <c r="W84" s="100">
        <v>1000</v>
      </c>
      <c r="X84" s="100">
        <v>1000</v>
      </c>
      <c r="Y84" s="100">
        <v>1000</v>
      </c>
      <c r="Z84" s="100">
        <v>1000</v>
      </c>
      <c r="AA84" s="100">
        <v>1000</v>
      </c>
      <c r="AB84" s="100">
        <v>1000</v>
      </c>
      <c r="AC84" s="100">
        <v>1000</v>
      </c>
      <c r="AD84" s="100">
        <v>1000</v>
      </c>
      <c r="AE84" s="100">
        <v>1000</v>
      </c>
      <c r="AF84" s="100">
        <v>1000</v>
      </c>
      <c r="AG84" s="100">
        <v>1000</v>
      </c>
      <c r="AH84" s="100">
        <v>1000</v>
      </c>
      <c r="AI84" s="100">
        <v>1000</v>
      </c>
      <c r="AJ84" s="100">
        <v>1000</v>
      </c>
      <c r="AK84" s="100">
        <v>1000</v>
      </c>
      <c r="AL84" s="100">
        <v>1000</v>
      </c>
      <c r="AM84" s="100">
        <v>1000</v>
      </c>
    </row>
    <row r="85" spans="3:39" x14ac:dyDescent="0.25">
      <c r="C85" t="str">
        <f t="shared" si="1"/>
        <v>Farmaco 28</v>
      </c>
      <c r="D85" s="100">
        <v>1000</v>
      </c>
      <c r="E85" s="100">
        <v>1000</v>
      </c>
      <c r="F85" s="100">
        <v>1000</v>
      </c>
      <c r="G85" s="100">
        <v>1000</v>
      </c>
      <c r="H85" s="100">
        <v>1000</v>
      </c>
      <c r="I85" s="100">
        <v>1000</v>
      </c>
      <c r="J85" s="100">
        <v>1000</v>
      </c>
      <c r="K85" s="100">
        <v>1000</v>
      </c>
      <c r="L85" s="100">
        <v>1000</v>
      </c>
      <c r="M85" s="100">
        <v>1000</v>
      </c>
      <c r="N85" s="100">
        <v>1000</v>
      </c>
      <c r="O85" s="100">
        <v>1000</v>
      </c>
      <c r="P85" s="100">
        <v>1000</v>
      </c>
      <c r="Q85" s="100">
        <v>1000</v>
      </c>
      <c r="R85" s="100">
        <v>1000</v>
      </c>
      <c r="S85" s="100">
        <v>1000</v>
      </c>
      <c r="T85" s="100">
        <v>1000</v>
      </c>
      <c r="U85" s="100">
        <v>1000</v>
      </c>
      <c r="V85" s="100">
        <v>1000</v>
      </c>
      <c r="W85" s="100">
        <v>1000</v>
      </c>
      <c r="X85" s="100">
        <v>1000</v>
      </c>
      <c r="Y85" s="100">
        <v>1000</v>
      </c>
      <c r="Z85" s="100">
        <v>1000</v>
      </c>
      <c r="AA85" s="100">
        <v>1000</v>
      </c>
      <c r="AB85" s="100">
        <v>1000</v>
      </c>
      <c r="AC85" s="100">
        <v>1000</v>
      </c>
      <c r="AD85" s="100">
        <v>1000</v>
      </c>
      <c r="AE85" s="100">
        <v>1000</v>
      </c>
      <c r="AF85" s="100">
        <v>1000</v>
      </c>
      <c r="AG85" s="100">
        <v>1000</v>
      </c>
      <c r="AH85" s="100">
        <v>1000</v>
      </c>
      <c r="AI85" s="100">
        <v>1000</v>
      </c>
      <c r="AJ85" s="100">
        <v>1000</v>
      </c>
      <c r="AK85" s="100">
        <v>1000</v>
      </c>
      <c r="AL85" s="100">
        <v>1000</v>
      </c>
      <c r="AM85" s="100">
        <v>1000</v>
      </c>
    </row>
    <row r="86" spans="3:39" x14ac:dyDescent="0.25">
      <c r="C86" t="str">
        <f t="shared" si="1"/>
        <v>Farmaco 29</v>
      </c>
      <c r="D86" s="100">
        <v>1000</v>
      </c>
      <c r="E86" s="100">
        <v>1000</v>
      </c>
      <c r="F86" s="100">
        <v>1000</v>
      </c>
      <c r="G86" s="100">
        <v>1000</v>
      </c>
      <c r="H86" s="100">
        <v>1000</v>
      </c>
      <c r="I86" s="100">
        <v>1000</v>
      </c>
      <c r="J86" s="100">
        <v>1000</v>
      </c>
      <c r="K86" s="100">
        <v>1000</v>
      </c>
      <c r="L86" s="100">
        <v>1000</v>
      </c>
      <c r="M86" s="100">
        <v>1000</v>
      </c>
      <c r="N86" s="100">
        <v>1000</v>
      </c>
      <c r="O86" s="100">
        <v>1000</v>
      </c>
      <c r="P86" s="100">
        <v>1000</v>
      </c>
      <c r="Q86" s="100">
        <v>1000</v>
      </c>
      <c r="R86" s="100">
        <v>1000</v>
      </c>
      <c r="S86" s="100">
        <v>1000</v>
      </c>
      <c r="T86" s="100">
        <v>1000</v>
      </c>
      <c r="U86" s="100">
        <v>1000</v>
      </c>
      <c r="V86" s="100">
        <v>1000</v>
      </c>
      <c r="W86" s="100">
        <v>1000</v>
      </c>
      <c r="X86" s="100">
        <v>1000</v>
      </c>
      <c r="Y86" s="100">
        <v>1000</v>
      </c>
      <c r="Z86" s="100">
        <v>1000</v>
      </c>
      <c r="AA86" s="100">
        <v>1000</v>
      </c>
      <c r="AB86" s="100">
        <v>1000</v>
      </c>
      <c r="AC86" s="100">
        <v>1000</v>
      </c>
      <c r="AD86" s="100">
        <v>1000</v>
      </c>
      <c r="AE86" s="100">
        <v>1000</v>
      </c>
      <c r="AF86" s="100">
        <v>1000</v>
      </c>
      <c r="AG86" s="100">
        <v>1000</v>
      </c>
      <c r="AH86" s="100">
        <v>1000</v>
      </c>
      <c r="AI86" s="100">
        <v>1000</v>
      </c>
      <c r="AJ86" s="100">
        <v>1000</v>
      </c>
      <c r="AK86" s="100">
        <v>1000</v>
      </c>
      <c r="AL86" s="100">
        <v>1000</v>
      </c>
      <c r="AM86" s="100">
        <v>1000</v>
      </c>
    </row>
    <row r="87" spans="3:39" x14ac:dyDescent="0.25">
      <c r="C87" t="str">
        <f t="shared" si="1"/>
        <v>Farmaco 30</v>
      </c>
      <c r="D87" s="100">
        <v>1000</v>
      </c>
      <c r="E87" s="100">
        <v>1000</v>
      </c>
      <c r="F87" s="100">
        <v>1000</v>
      </c>
      <c r="G87" s="100">
        <v>1000</v>
      </c>
      <c r="H87" s="100">
        <v>1000</v>
      </c>
      <c r="I87" s="100">
        <v>1000</v>
      </c>
      <c r="J87" s="100">
        <v>1000</v>
      </c>
      <c r="K87" s="100">
        <v>1000</v>
      </c>
      <c r="L87" s="100">
        <v>1000</v>
      </c>
      <c r="M87" s="100">
        <v>1000</v>
      </c>
      <c r="N87" s="100">
        <v>1000</v>
      </c>
      <c r="O87" s="100">
        <v>1000</v>
      </c>
      <c r="P87" s="100">
        <v>1000</v>
      </c>
      <c r="Q87" s="100">
        <v>1000</v>
      </c>
      <c r="R87" s="100">
        <v>1000</v>
      </c>
      <c r="S87" s="100">
        <v>1000</v>
      </c>
      <c r="T87" s="100">
        <v>1000</v>
      </c>
      <c r="U87" s="100">
        <v>1000</v>
      </c>
      <c r="V87" s="100">
        <v>1000</v>
      </c>
      <c r="W87" s="100">
        <v>1000</v>
      </c>
      <c r="X87" s="100">
        <v>1000</v>
      </c>
      <c r="Y87" s="100">
        <v>1000</v>
      </c>
      <c r="Z87" s="100">
        <v>1000</v>
      </c>
      <c r="AA87" s="100">
        <v>1000</v>
      </c>
      <c r="AB87" s="100">
        <v>1000</v>
      </c>
      <c r="AC87" s="100">
        <v>1000</v>
      </c>
      <c r="AD87" s="100">
        <v>1000</v>
      </c>
      <c r="AE87" s="100">
        <v>1000</v>
      </c>
      <c r="AF87" s="100">
        <v>1000</v>
      </c>
      <c r="AG87" s="100">
        <v>1000</v>
      </c>
      <c r="AH87" s="100">
        <v>1000</v>
      </c>
      <c r="AI87" s="100">
        <v>1000</v>
      </c>
      <c r="AJ87" s="100">
        <v>1000</v>
      </c>
      <c r="AK87" s="100">
        <v>1000</v>
      </c>
      <c r="AL87" s="100">
        <v>1000</v>
      </c>
      <c r="AM87" s="100">
        <v>1000</v>
      </c>
    </row>
    <row r="88" spans="3:39" x14ac:dyDescent="0.25">
      <c r="C88" t="str">
        <f t="shared" si="1"/>
        <v>Farmaco 31</v>
      </c>
      <c r="D88" s="100">
        <v>1000</v>
      </c>
      <c r="E88" s="100">
        <v>1000</v>
      </c>
      <c r="F88" s="100">
        <v>1000</v>
      </c>
      <c r="G88" s="100">
        <v>1000</v>
      </c>
      <c r="H88" s="100">
        <v>1000</v>
      </c>
      <c r="I88" s="100">
        <v>1000</v>
      </c>
      <c r="J88" s="100">
        <v>1000</v>
      </c>
      <c r="K88" s="100">
        <v>1000</v>
      </c>
      <c r="L88" s="100">
        <v>1000</v>
      </c>
      <c r="M88" s="100">
        <v>1000</v>
      </c>
      <c r="N88" s="100">
        <v>1000</v>
      </c>
      <c r="O88" s="100">
        <v>1000</v>
      </c>
      <c r="P88" s="100">
        <v>1000</v>
      </c>
      <c r="Q88" s="100">
        <v>1000</v>
      </c>
      <c r="R88" s="100">
        <v>1000</v>
      </c>
      <c r="S88" s="100">
        <v>1000</v>
      </c>
      <c r="T88" s="100">
        <v>1000</v>
      </c>
      <c r="U88" s="100">
        <v>1000</v>
      </c>
      <c r="V88" s="100">
        <v>1000</v>
      </c>
      <c r="W88" s="100">
        <v>1000</v>
      </c>
      <c r="X88" s="100">
        <v>1000</v>
      </c>
      <c r="Y88" s="100">
        <v>1000</v>
      </c>
      <c r="Z88" s="100">
        <v>1000</v>
      </c>
      <c r="AA88" s="100">
        <v>1000</v>
      </c>
      <c r="AB88" s="100">
        <v>1000</v>
      </c>
      <c r="AC88" s="100">
        <v>1000</v>
      </c>
      <c r="AD88" s="100">
        <v>1000</v>
      </c>
      <c r="AE88" s="100">
        <v>1000</v>
      </c>
      <c r="AF88" s="100">
        <v>1000</v>
      </c>
      <c r="AG88" s="100">
        <v>1000</v>
      </c>
      <c r="AH88" s="100">
        <v>1000</v>
      </c>
      <c r="AI88" s="100">
        <v>1000</v>
      </c>
      <c r="AJ88" s="100">
        <v>1000</v>
      </c>
      <c r="AK88" s="100">
        <v>1000</v>
      </c>
      <c r="AL88" s="100">
        <v>1000</v>
      </c>
      <c r="AM88" s="100">
        <v>1000</v>
      </c>
    </row>
    <row r="89" spans="3:39" x14ac:dyDescent="0.25">
      <c r="C89" t="str">
        <f t="shared" si="1"/>
        <v>Farmaco 32</v>
      </c>
      <c r="D89" s="100">
        <v>1000</v>
      </c>
      <c r="E89" s="100">
        <v>1000</v>
      </c>
      <c r="F89" s="100">
        <v>1000</v>
      </c>
      <c r="G89" s="100">
        <v>1000</v>
      </c>
      <c r="H89" s="100">
        <v>1000</v>
      </c>
      <c r="I89" s="100">
        <v>1000</v>
      </c>
      <c r="J89" s="100">
        <v>1000</v>
      </c>
      <c r="K89" s="100">
        <v>1000</v>
      </c>
      <c r="L89" s="100">
        <v>1000</v>
      </c>
      <c r="M89" s="100">
        <v>1000</v>
      </c>
      <c r="N89" s="100">
        <v>1000</v>
      </c>
      <c r="O89" s="100">
        <v>1000</v>
      </c>
      <c r="P89" s="100">
        <v>1000</v>
      </c>
      <c r="Q89" s="100">
        <v>1000</v>
      </c>
      <c r="R89" s="100">
        <v>1000</v>
      </c>
      <c r="S89" s="100">
        <v>1000</v>
      </c>
      <c r="T89" s="100">
        <v>1000</v>
      </c>
      <c r="U89" s="100">
        <v>1000</v>
      </c>
      <c r="V89" s="100">
        <v>1000</v>
      </c>
      <c r="W89" s="100">
        <v>1000</v>
      </c>
      <c r="X89" s="100">
        <v>1000</v>
      </c>
      <c r="Y89" s="100">
        <v>1000</v>
      </c>
      <c r="Z89" s="100">
        <v>1000</v>
      </c>
      <c r="AA89" s="100">
        <v>1000</v>
      </c>
      <c r="AB89" s="100">
        <v>1000</v>
      </c>
      <c r="AC89" s="100">
        <v>1000</v>
      </c>
      <c r="AD89" s="100">
        <v>1000</v>
      </c>
      <c r="AE89" s="100">
        <v>1000</v>
      </c>
      <c r="AF89" s="100">
        <v>1000</v>
      </c>
      <c r="AG89" s="100">
        <v>1000</v>
      </c>
      <c r="AH89" s="100">
        <v>1000</v>
      </c>
      <c r="AI89" s="100">
        <v>1000</v>
      </c>
      <c r="AJ89" s="100">
        <v>1000</v>
      </c>
      <c r="AK89" s="100">
        <v>1000</v>
      </c>
      <c r="AL89" s="100">
        <v>1000</v>
      </c>
      <c r="AM89" s="100">
        <v>1000</v>
      </c>
    </row>
    <row r="90" spans="3:39" x14ac:dyDescent="0.25">
      <c r="C90" t="str">
        <f t="shared" si="1"/>
        <v>Farmaco 33</v>
      </c>
      <c r="D90" s="100">
        <v>1000</v>
      </c>
      <c r="E90" s="100">
        <v>1000</v>
      </c>
      <c r="F90" s="100">
        <v>1000</v>
      </c>
      <c r="G90" s="100">
        <v>1000</v>
      </c>
      <c r="H90" s="100">
        <v>1000</v>
      </c>
      <c r="I90" s="100">
        <v>1000</v>
      </c>
      <c r="J90" s="100">
        <v>1000</v>
      </c>
      <c r="K90" s="100">
        <v>1000</v>
      </c>
      <c r="L90" s="100">
        <v>1000</v>
      </c>
      <c r="M90" s="100">
        <v>1000</v>
      </c>
      <c r="N90" s="100">
        <v>1000</v>
      </c>
      <c r="O90" s="100">
        <v>1000</v>
      </c>
      <c r="P90" s="100">
        <v>1000</v>
      </c>
      <c r="Q90" s="100">
        <v>1000</v>
      </c>
      <c r="R90" s="100">
        <v>1000</v>
      </c>
      <c r="S90" s="100">
        <v>1000</v>
      </c>
      <c r="T90" s="100">
        <v>1000</v>
      </c>
      <c r="U90" s="100">
        <v>1000</v>
      </c>
      <c r="V90" s="100">
        <v>1000</v>
      </c>
      <c r="W90" s="100">
        <v>1000</v>
      </c>
      <c r="X90" s="100">
        <v>1000</v>
      </c>
      <c r="Y90" s="100">
        <v>1000</v>
      </c>
      <c r="Z90" s="100">
        <v>1000</v>
      </c>
      <c r="AA90" s="100">
        <v>1000</v>
      </c>
      <c r="AB90" s="100">
        <v>1000</v>
      </c>
      <c r="AC90" s="100">
        <v>1000</v>
      </c>
      <c r="AD90" s="100">
        <v>1000</v>
      </c>
      <c r="AE90" s="100">
        <v>1000</v>
      </c>
      <c r="AF90" s="100">
        <v>1000</v>
      </c>
      <c r="AG90" s="100">
        <v>1000</v>
      </c>
      <c r="AH90" s="100">
        <v>1000</v>
      </c>
      <c r="AI90" s="100">
        <v>1000</v>
      </c>
      <c r="AJ90" s="100">
        <v>1000</v>
      </c>
      <c r="AK90" s="100">
        <v>1000</v>
      </c>
      <c r="AL90" s="100">
        <v>1000</v>
      </c>
      <c r="AM90" s="100">
        <v>1000</v>
      </c>
    </row>
    <row r="91" spans="3:39" x14ac:dyDescent="0.25">
      <c r="C91" t="str">
        <f t="shared" si="1"/>
        <v>Farmaco 34</v>
      </c>
      <c r="D91" s="100">
        <v>1000</v>
      </c>
      <c r="E91" s="100">
        <v>1000</v>
      </c>
      <c r="F91" s="100">
        <v>1000</v>
      </c>
      <c r="G91" s="100">
        <v>1000</v>
      </c>
      <c r="H91" s="100">
        <v>1000</v>
      </c>
      <c r="I91" s="100">
        <v>1000</v>
      </c>
      <c r="J91" s="100">
        <v>1000</v>
      </c>
      <c r="K91" s="100">
        <v>1000</v>
      </c>
      <c r="L91" s="100">
        <v>1000</v>
      </c>
      <c r="M91" s="100">
        <v>1000</v>
      </c>
      <c r="N91" s="100">
        <v>1000</v>
      </c>
      <c r="O91" s="100">
        <v>1000</v>
      </c>
      <c r="P91" s="100">
        <v>1000</v>
      </c>
      <c r="Q91" s="100">
        <v>1000</v>
      </c>
      <c r="R91" s="100">
        <v>1000</v>
      </c>
      <c r="S91" s="100">
        <v>1000</v>
      </c>
      <c r="T91" s="100">
        <v>1000</v>
      </c>
      <c r="U91" s="100">
        <v>1000</v>
      </c>
      <c r="V91" s="100">
        <v>1000</v>
      </c>
      <c r="W91" s="100">
        <v>1000</v>
      </c>
      <c r="X91" s="100">
        <v>1000</v>
      </c>
      <c r="Y91" s="100">
        <v>1000</v>
      </c>
      <c r="Z91" s="100">
        <v>1000</v>
      </c>
      <c r="AA91" s="100">
        <v>1000</v>
      </c>
      <c r="AB91" s="100">
        <v>1000</v>
      </c>
      <c r="AC91" s="100">
        <v>1000</v>
      </c>
      <c r="AD91" s="100">
        <v>1000</v>
      </c>
      <c r="AE91" s="100">
        <v>1000</v>
      </c>
      <c r="AF91" s="100">
        <v>1000</v>
      </c>
      <c r="AG91" s="100">
        <v>1000</v>
      </c>
      <c r="AH91" s="100">
        <v>1000</v>
      </c>
      <c r="AI91" s="100">
        <v>1000</v>
      </c>
      <c r="AJ91" s="100">
        <v>1000</v>
      </c>
      <c r="AK91" s="100">
        <v>1000</v>
      </c>
      <c r="AL91" s="100">
        <v>1000</v>
      </c>
      <c r="AM91" s="100">
        <v>1000</v>
      </c>
    </row>
    <row r="92" spans="3:39" x14ac:dyDescent="0.25">
      <c r="C92" t="str">
        <f t="shared" si="1"/>
        <v>Farmaco 35</v>
      </c>
      <c r="D92" s="100">
        <v>1000</v>
      </c>
      <c r="E92" s="100">
        <v>1000</v>
      </c>
      <c r="F92" s="100">
        <v>1000</v>
      </c>
      <c r="G92" s="100">
        <v>1000</v>
      </c>
      <c r="H92" s="100">
        <v>1000</v>
      </c>
      <c r="I92" s="100">
        <v>1000</v>
      </c>
      <c r="J92" s="100">
        <v>1000</v>
      </c>
      <c r="K92" s="100">
        <v>1000</v>
      </c>
      <c r="L92" s="100">
        <v>1000</v>
      </c>
      <c r="M92" s="100">
        <v>1000</v>
      </c>
      <c r="N92" s="100">
        <v>1000</v>
      </c>
      <c r="O92" s="100">
        <v>1000</v>
      </c>
      <c r="P92" s="100">
        <v>1000</v>
      </c>
      <c r="Q92" s="100">
        <v>1000</v>
      </c>
      <c r="R92" s="100">
        <v>1000</v>
      </c>
      <c r="S92" s="100">
        <v>1000</v>
      </c>
      <c r="T92" s="100">
        <v>1000</v>
      </c>
      <c r="U92" s="100">
        <v>1000</v>
      </c>
      <c r="V92" s="100">
        <v>1000</v>
      </c>
      <c r="W92" s="100">
        <v>1000</v>
      </c>
      <c r="X92" s="100">
        <v>1000</v>
      </c>
      <c r="Y92" s="100">
        <v>1000</v>
      </c>
      <c r="Z92" s="100">
        <v>1000</v>
      </c>
      <c r="AA92" s="100">
        <v>1000</v>
      </c>
      <c r="AB92" s="100">
        <v>1000</v>
      </c>
      <c r="AC92" s="100">
        <v>1000</v>
      </c>
      <c r="AD92" s="100">
        <v>1000</v>
      </c>
      <c r="AE92" s="100">
        <v>1000</v>
      </c>
      <c r="AF92" s="100">
        <v>1000</v>
      </c>
      <c r="AG92" s="100">
        <v>1000</v>
      </c>
      <c r="AH92" s="100">
        <v>1000</v>
      </c>
      <c r="AI92" s="100">
        <v>1000</v>
      </c>
      <c r="AJ92" s="100">
        <v>1000</v>
      </c>
      <c r="AK92" s="100">
        <v>1000</v>
      </c>
      <c r="AL92" s="100">
        <v>1000</v>
      </c>
      <c r="AM92" s="100">
        <v>1000</v>
      </c>
    </row>
    <row r="93" spans="3:39" x14ac:dyDescent="0.25">
      <c r="C93" t="str">
        <f t="shared" si="1"/>
        <v>Farmaco 36</v>
      </c>
      <c r="D93" s="100">
        <v>1000</v>
      </c>
      <c r="E93" s="100">
        <v>1000</v>
      </c>
      <c r="F93" s="100">
        <v>1000</v>
      </c>
      <c r="G93" s="100">
        <v>1000</v>
      </c>
      <c r="H93" s="100">
        <v>1000</v>
      </c>
      <c r="I93" s="100">
        <v>1000</v>
      </c>
      <c r="J93" s="100">
        <v>1000</v>
      </c>
      <c r="K93" s="100">
        <v>1000</v>
      </c>
      <c r="L93" s="100">
        <v>1000</v>
      </c>
      <c r="M93" s="100">
        <v>1000</v>
      </c>
      <c r="N93" s="100">
        <v>1000</v>
      </c>
      <c r="O93" s="100">
        <v>1000</v>
      </c>
      <c r="P93" s="100">
        <v>1000</v>
      </c>
      <c r="Q93" s="100">
        <v>1000</v>
      </c>
      <c r="R93" s="100">
        <v>1000</v>
      </c>
      <c r="S93" s="100">
        <v>1000</v>
      </c>
      <c r="T93" s="100">
        <v>1000</v>
      </c>
      <c r="U93" s="100">
        <v>1000</v>
      </c>
      <c r="V93" s="100">
        <v>1000</v>
      </c>
      <c r="W93" s="100">
        <v>1000</v>
      </c>
      <c r="X93" s="100">
        <v>1000</v>
      </c>
      <c r="Y93" s="100">
        <v>1000</v>
      </c>
      <c r="Z93" s="100">
        <v>1000</v>
      </c>
      <c r="AA93" s="100">
        <v>1000</v>
      </c>
      <c r="AB93" s="100">
        <v>1000</v>
      </c>
      <c r="AC93" s="100">
        <v>1000</v>
      </c>
      <c r="AD93" s="100">
        <v>1000</v>
      </c>
      <c r="AE93" s="100">
        <v>1000</v>
      </c>
      <c r="AF93" s="100">
        <v>1000</v>
      </c>
      <c r="AG93" s="100">
        <v>1000</v>
      </c>
      <c r="AH93" s="100">
        <v>1000</v>
      </c>
      <c r="AI93" s="100">
        <v>1000</v>
      </c>
      <c r="AJ93" s="100">
        <v>1000</v>
      </c>
      <c r="AK93" s="100">
        <v>1000</v>
      </c>
      <c r="AL93" s="100">
        <v>1000</v>
      </c>
      <c r="AM93" s="100">
        <v>1000</v>
      </c>
    </row>
    <row r="94" spans="3:39" x14ac:dyDescent="0.25">
      <c r="C94" t="str">
        <f t="shared" si="1"/>
        <v>Farmaco 37</v>
      </c>
      <c r="D94" s="100">
        <v>1000</v>
      </c>
      <c r="E94" s="100">
        <v>1000</v>
      </c>
      <c r="F94" s="100">
        <v>1000</v>
      </c>
      <c r="G94" s="100">
        <v>1000</v>
      </c>
      <c r="H94" s="100">
        <v>1000</v>
      </c>
      <c r="I94" s="100">
        <v>1000</v>
      </c>
      <c r="J94" s="100">
        <v>1000</v>
      </c>
      <c r="K94" s="100">
        <v>1000</v>
      </c>
      <c r="L94" s="100">
        <v>1000</v>
      </c>
      <c r="M94" s="100">
        <v>1000</v>
      </c>
      <c r="N94" s="100">
        <v>1000</v>
      </c>
      <c r="O94" s="100">
        <v>1000</v>
      </c>
      <c r="P94" s="100">
        <v>1000</v>
      </c>
      <c r="Q94" s="100">
        <v>1000</v>
      </c>
      <c r="R94" s="100">
        <v>1000</v>
      </c>
      <c r="S94" s="100">
        <v>1000</v>
      </c>
      <c r="T94" s="100">
        <v>1000</v>
      </c>
      <c r="U94" s="100">
        <v>1000</v>
      </c>
      <c r="V94" s="100">
        <v>1000</v>
      </c>
      <c r="W94" s="100">
        <v>1000</v>
      </c>
      <c r="X94" s="100">
        <v>1000</v>
      </c>
      <c r="Y94" s="100">
        <v>1000</v>
      </c>
      <c r="Z94" s="100">
        <v>1000</v>
      </c>
      <c r="AA94" s="100">
        <v>1000</v>
      </c>
      <c r="AB94" s="100">
        <v>1000</v>
      </c>
      <c r="AC94" s="100">
        <v>1000</v>
      </c>
      <c r="AD94" s="100">
        <v>1000</v>
      </c>
      <c r="AE94" s="100">
        <v>1000</v>
      </c>
      <c r="AF94" s="100">
        <v>1000</v>
      </c>
      <c r="AG94" s="100">
        <v>1000</v>
      </c>
      <c r="AH94" s="100">
        <v>1000</v>
      </c>
      <c r="AI94" s="100">
        <v>1000</v>
      </c>
      <c r="AJ94" s="100">
        <v>1000</v>
      </c>
      <c r="AK94" s="100">
        <v>1000</v>
      </c>
      <c r="AL94" s="100">
        <v>1000</v>
      </c>
      <c r="AM94" s="100">
        <v>1000</v>
      </c>
    </row>
    <row r="95" spans="3:39" x14ac:dyDescent="0.25">
      <c r="C95" t="str">
        <f t="shared" si="1"/>
        <v>Farmaco 38</v>
      </c>
      <c r="D95" s="100">
        <v>1000</v>
      </c>
      <c r="E95" s="100">
        <v>1000</v>
      </c>
      <c r="F95" s="100">
        <v>1000</v>
      </c>
      <c r="G95" s="100">
        <v>1000</v>
      </c>
      <c r="H95" s="100">
        <v>1000</v>
      </c>
      <c r="I95" s="100">
        <v>1000</v>
      </c>
      <c r="J95" s="100">
        <v>1000</v>
      </c>
      <c r="K95" s="100">
        <v>1000</v>
      </c>
      <c r="L95" s="100">
        <v>1000</v>
      </c>
      <c r="M95" s="100">
        <v>1000</v>
      </c>
      <c r="N95" s="100">
        <v>1000</v>
      </c>
      <c r="O95" s="100">
        <v>1000</v>
      </c>
      <c r="P95" s="100">
        <v>1000</v>
      </c>
      <c r="Q95" s="100">
        <v>1000</v>
      </c>
      <c r="R95" s="100">
        <v>1000</v>
      </c>
      <c r="S95" s="100">
        <v>1000</v>
      </c>
      <c r="T95" s="100">
        <v>1000</v>
      </c>
      <c r="U95" s="100">
        <v>1000</v>
      </c>
      <c r="V95" s="100">
        <v>1000</v>
      </c>
      <c r="W95" s="100">
        <v>1000</v>
      </c>
      <c r="X95" s="100">
        <v>1000</v>
      </c>
      <c r="Y95" s="100">
        <v>1000</v>
      </c>
      <c r="Z95" s="100">
        <v>1000</v>
      </c>
      <c r="AA95" s="100">
        <v>1000</v>
      </c>
      <c r="AB95" s="100">
        <v>1000</v>
      </c>
      <c r="AC95" s="100">
        <v>1000</v>
      </c>
      <c r="AD95" s="100">
        <v>1000</v>
      </c>
      <c r="AE95" s="100">
        <v>1000</v>
      </c>
      <c r="AF95" s="100">
        <v>1000</v>
      </c>
      <c r="AG95" s="100">
        <v>1000</v>
      </c>
      <c r="AH95" s="100">
        <v>1000</v>
      </c>
      <c r="AI95" s="100">
        <v>1000</v>
      </c>
      <c r="AJ95" s="100">
        <v>1000</v>
      </c>
      <c r="AK95" s="100">
        <v>1000</v>
      </c>
      <c r="AL95" s="100">
        <v>1000</v>
      </c>
      <c r="AM95" s="100">
        <v>1000</v>
      </c>
    </row>
    <row r="96" spans="3:39" x14ac:dyDescent="0.25">
      <c r="C96" t="str">
        <f t="shared" si="1"/>
        <v>Farmaco 39</v>
      </c>
      <c r="D96" s="100">
        <v>1000</v>
      </c>
      <c r="E96" s="100">
        <v>1000</v>
      </c>
      <c r="F96" s="100">
        <v>1000</v>
      </c>
      <c r="G96" s="100">
        <v>1000</v>
      </c>
      <c r="H96" s="100">
        <v>1000</v>
      </c>
      <c r="I96" s="100">
        <v>1000</v>
      </c>
      <c r="J96" s="100">
        <v>1000</v>
      </c>
      <c r="K96" s="100">
        <v>1000</v>
      </c>
      <c r="L96" s="100">
        <v>1000</v>
      </c>
      <c r="M96" s="100">
        <v>1000</v>
      </c>
      <c r="N96" s="100">
        <v>1000</v>
      </c>
      <c r="O96" s="100">
        <v>1000</v>
      </c>
      <c r="P96" s="100">
        <v>1000</v>
      </c>
      <c r="Q96" s="100">
        <v>1000</v>
      </c>
      <c r="R96" s="100">
        <v>1000</v>
      </c>
      <c r="S96" s="100">
        <v>1000</v>
      </c>
      <c r="T96" s="100">
        <v>1000</v>
      </c>
      <c r="U96" s="100">
        <v>1000</v>
      </c>
      <c r="V96" s="100">
        <v>1000</v>
      </c>
      <c r="W96" s="100">
        <v>1000</v>
      </c>
      <c r="X96" s="100">
        <v>1000</v>
      </c>
      <c r="Y96" s="100">
        <v>1000</v>
      </c>
      <c r="Z96" s="100">
        <v>1000</v>
      </c>
      <c r="AA96" s="100">
        <v>1000</v>
      </c>
      <c r="AB96" s="100">
        <v>1000</v>
      </c>
      <c r="AC96" s="100">
        <v>1000</v>
      </c>
      <c r="AD96" s="100">
        <v>1000</v>
      </c>
      <c r="AE96" s="100">
        <v>1000</v>
      </c>
      <c r="AF96" s="100">
        <v>1000</v>
      </c>
      <c r="AG96" s="100">
        <v>1000</v>
      </c>
      <c r="AH96" s="100">
        <v>1000</v>
      </c>
      <c r="AI96" s="100">
        <v>1000</v>
      </c>
      <c r="AJ96" s="100">
        <v>1000</v>
      </c>
      <c r="AK96" s="100">
        <v>1000</v>
      </c>
      <c r="AL96" s="100">
        <v>1000</v>
      </c>
      <c r="AM96" s="100">
        <v>1000</v>
      </c>
    </row>
    <row r="97" spans="3:39" x14ac:dyDescent="0.25">
      <c r="C97" t="str">
        <f t="shared" si="1"/>
        <v>Farmaco 40</v>
      </c>
      <c r="D97" s="100">
        <v>1000</v>
      </c>
      <c r="E97" s="100">
        <v>1000</v>
      </c>
      <c r="F97" s="100">
        <v>1000</v>
      </c>
      <c r="G97" s="100">
        <v>1000</v>
      </c>
      <c r="H97" s="100">
        <v>1000</v>
      </c>
      <c r="I97" s="100">
        <v>1000</v>
      </c>
      <c r="J97" s="100">
        <v>1000</v>
      </c>
      <c r="K97" s="100">
        <v>1000</v>
      </c>
      <c r="L97" s="100">
        <v>1000</v>
      </c>
      <c r="M97" s="100">
        <v>1000</v>
      </c>
      <c r="N97" s="100">
        <v>1000</v>
      </c>
      <c r="O97" s="100">
        <v>1000</v>
      </c>
      <c r="P97" s="100">
        <v>1000</v>
      </c>
      <c r="Q97" s="100">
        <v>1000</v>
      </c>
      <c r="R97" s="100">
        <v>1000</v>
      </c>
      <c r="S97" s="100">
        <v>1000</v>
      </c>
      <c r="T97" s="100">
        <v>1000</v>
      </c>
      <c r="U97" s="100">
        <v>1000</v>
      </c>
      <c r="V97" s="100">
        <v>1000</v>
      </c>
      <c r="W97" s="100">
        <v>1000</v>
      </c>
      <c r="X97" s="100">
        <v>1000</v>
      </c>
      <c r="Y97" s="100">
        <v>1000</v>
      </c>
      <c r="Z97" s="100">
        <v>1000</v>
      </c>
      <c r="AA97" s="100">
        <v>1000</v>
      </c>
      <c r="AB97" s="100">
        <v>1000</v>
      </c>
      <c r="AC97" s="100">
        <v>1000</v>
      </c>
      <c r="AD97" s="100">
        <v>1000</v>
      </c>
      <c r="AE97" s="100">
        <v>1000</v>
      </c>
      <c r="AF97" s="100">
        <v>1000</v>
      </c>
      <c r="AG97" s="100">
        <v>1000</v>
      </c>
      <c r="AH97" s="100">
        <v>1000</v>
      </c>
      <c r="AI97" s="100">
        <v>1000</v>
      </c>
      <c r="AJ97" s="100">
        <v>1000</v>
      </c>
      <c r="AK97" s="100">
        <v>1000</v>
      </c>
      <c r="AL97" s="100">
        <v>1000</v>
      </c>
      <c r="AM97" s="100">
        <v>1000</v>
      </c>
    </row>
    <row r="98" spans="3:39" x14ac:dyDescent="0.25">
      <c r="C98" t="str">
        <f t="shared" si="1"/>
        <v>Farmaco 41</v>
      </c>
      <c r="D98" s="100">
        <v>1000</v>
      </c>
      <c r="E98" s="100">
        <v>1000</v>
      </c>
      <c r="F98" s="100">
        <v>1000</v>
      </c>
      <c r="G98" s="100">
        <v>1000</v>
      </c>
      <c r="H98" s="100">
        <v>1000</v>
      </c>
      <c r="I98" s="100">
        <v>1000</v>
      </c>
      <c r="J98" s="100">
        <v>1000</v>
      </c>
      <c r="K98" s="100">
        <v>1000</v>
      </c>
      <c r="L98" s="100">
        <v>1000</v>
      </c>
      <c r="M98" s="100">
        <v>1000</v>
      </c>
      <c r="N98" s="100">
        <v>1000</v>
      </c>
      <c r="O98" s="100">
        <v>1000</v>
      </c>
      <c r="P98" s="100">
        <v>1000</v>
      </c>
      <c r="Q98" s="100">
        <v>1000</v>
      </c>
      <c r="R98" s="100">
        <v>1000</v>
      </c>
      <c r="S98" s="100">
        <v>1000</v>
      </c>
      <c r="T98" s="100">
        <v>1000</v>
      </c>
      <c r="U98" s="100">
        <v>1000</v>
      </c>
      <c r="V98" s="100">
        <v>1000</v>
      </c>
      <c r="W98" s="100">
        <v>1000</v>
      </c>
      <c r="X98" s="100">
        <v>1000</v>
      </c>
      <c r="Y98" s="100">
        <v>1000</v>
      </c>
      <c r="Z98" s="100">
        <v>1000</v>
      </c>
      <c r="AA98" s="100">
        <v>1000</v>
      </c>
      <c r="AB98" s="100">
        <v>1000</v>
      </c>
      <c r="AC98" s="100">
        <v>1000</v>
      </c>
      <c r="AD98" s="100">
        <v>1000</v>
      </c>
      <c r="AE98" s="100">
        <v>1000</v>
      </c>
      <c r="AF98" s="100">
        <v>1000</v>
      </c>
      <c r="AG98" s="100">
        <v>1000</v>
      </c>
      <c r="AH98" s="100">
        <v>1000</v>
      </c>
      <c r="AI98" s="100">
        <v>1000</v>
      </c>
      <c r="AJ98" s="100">
        <v>1000</v>
      </c>
      <c r="AK98" s="100">
        <v>1000</v>
      </c>
      <c r="AL98" s="100">
        <v>1000</v>
      </c>
      <c r="AM98" s="100">
        <v>1000</v>
      </c>
    </row>
    <row r="99" spans="3:39" x14ac:dyDescent="0.25">
      <c r="C99" t="str">
        <f t="shared" si="1"/>
        <v>Farmaco 42</v>
      </c>
      <c r="D99" s="100">
        <v>1000</v>
      </c>
      <c r="E99" s="100">
        <v>1000</v>
      </c>
      <c r="F99" s="100">
        <v>1000</v>
      </c>
      <c r="G99" s="100">
        <v>1000</v>
      </c>
      <c r="H99" s="100">
        <v>1000</v>
      </c>
      <c r="I99" s="100">
        <v>1000</v>
      </c>
      <c r="J99" s="100">
        <v>1000</v>
      </c>
      <c r="K99" s="100">
        <v>1000</v>
      </c>
      <c r="L99" s="100">
        <v>1000</v>
      </c>
      <c r="M99" s="100">
        <v>1000</v>
      </c>
      <c r="N99" s="100">
        <v>1000</v>
      </c>
      <c r="O99" s="100">
        <v>1000</v>
      </c>
      <c r="P99" s="100">
        <v>1000</v>
      </c>
      <c r="Q99" s="100">
        <v>1000</v>
      </c>
      <c r="R99" s="100">
        <v>1000</v>
      </c>
      <c r="S99" s="100">
        <v>1000</v>
      </c>
      <c r="T99" s="100">
        <v>1000</v>
      </c>
      <c r="U99" s="100">
        <v>1000</v>
      </c>
      <c r="V99" s="100">
        <v>1000</v>
      </c>
      <c r="W99" s="100">
        <v>1000</v>
      </c>
      <c r="X99" s="100">
        <v>1000</v>
      </c>
      <c r="Y99" s="100">
        <v>1000</v>
      </c>
      <c r="Z99" s="100">
        <v>1000</v>
      </c>
      <c r="AA99" s="100">
        <v>1000</v>
      </c>
      <c r="AB99" s="100">
        <v>1000</v>
      </c>
      <c r="AC99" s="100">
        <v>1000</v>
      </c>
      <c r="AD99" s="100">
        <v>1000</v>
      </c>
      <c r="AE99" s="100">
        <v>1000</v>
      </c>
      <c r="AF99" s="100">
        <v>1000</v>
      </c>
      <c r="AG99" s="100">
        <v>1000</v>
      </c>
      <c r="AH99" s="100">
        <v>1000</v>
      </c>
      <c r="AI99" s="100">
        <v>1000</v>
      </c>
      <c r="AJ99" s="100">
        <v>1000</v>
      </c>
      <c r="AK99" s="100">
        <v>1000</v>
      </c>
      <c r="AL99" s="100">
        <v>1000</v>
      </c>
      <c r="AM99" s="100">
        <v>1000</v>
      </c>
    </row>
    <row r="100" spans="3:39" x14ac:dyDescent="0.25">
      <c r="C100" t="str">
        <f t="shared" si="1"/>
        <v>Farmaco 43</v>
      </c>
      <c r="D100" s="100">
        <v>1000</v>
      </c>
      <c r="E100" s="100">
        <v>1000</v>
      </c>
      <c r="F100" s="100">
        <v>1000</v>
      </c>
      <c r="G100" s="100">
        <v>1000</v>
      </c>
      <c r="H100" s="100">
        <v>1000</v>
      </c>
      <c r="I100" s="100">
        <v>1000</v>
      </c>
      <c r="J100" s="100">
        <v>1000</v>
      </c>
      <c r="K100" s="100">
        <v>1000</v>
      </c>
      <c r="L100" s="100">
        <v>1000</v>
      </c>
      <c r="M100" s="100">
        <v>1000</v>
      </c>
      <c r="N100" s="100">
        <v>1000</v>
      </c>
      <c r="O100" s="100">
        <v>1000</v>
      </c>
      <c r="P100" s="100">
        <v>1000</v>
      </c>
      <c r="Q100" s="100">
        <v>1000</v>
      </c>
      <c r="R100" s="100">
        <v>1000</v>
      </c>
      <c r="S100" s="100">
        <v>1000</v>
      </c>
      <c r="T100" s="100">
        <v>1000</v>
      </c>
      <c r="U100" s="100">
        <v>1000</v>
      </c>
      <c r="V100" s="100">
        <v>1000</v>
      </c>
      <c r="W100" s="100">
        <v>1000</v>
      </c>
      <c r="X100" s="100">
        <v>1000</v>
      </c>
      <c r="Y100" s="100">
        <v>1000</v>
      </c>
      <c r="Z100" s="100">
        <v>1000</v>
      </c>
      <c r="AA100" s="100">
        <v>1000</v>
      </c>
      <c r="AB100" s="100">
        <v>1000</v>
      </c>
      <c r="AC100" s="100">
        <v>1000</v>
      </c>
      <c r="AD100" s="100">
        <v>1000</v>
      </c>
      <c r="AE100" s="100">
        <v>1000</v>
      </c>
      <c r="AF100" s="100">
        <v>1000</v>
      </c>
      <c r="AG100" s="100">
        <v>1000</v>
      </c>
      <c r="AH100" s="100">
        <v>1000</v>
      </c>
      <c r="AI100" s="100">
        <v>1000</v>
      </c>
      <c r="AJ100" s="100">
        <v>1000</v>
      </c>
      <c r="AK100" s="100">
        <v>1000</v>
      </c>
      <c r="AL100" s="100">
        <v>1000</v>
      </c>
      <c r="AM100" s="100">
        <v>1000</v>
      </c>
    </row>
    <row r="101" spans="3:39" x14ac:dyDescent="0.25">
      <c r="C101" t="str">
        <f t="shared" si="1"/>
        <v>Farmaco 44</v>
      </c>
      <c r="D101" s="100">
        <v>1000</v>
      </c>
      <c r="E101" s="100">
        <v>1000</v>
      </c>
      <c r="F101" s="100">
        <v>1000</v>
      </c>
      <c r="G101" s="100">
        <v>1000</v>
      </c>
      <c r="H101" s="100">
        <v>1000</v>
      </c>
      <c r="I101" s="100">
        <v>1000</v>
      </c>
      <c r="J101" s="100">
        <v>1000</v>
      </c>
      <c r="K101" s="100">
        <v>1000</v>
      </c>
      <c r="L101" s="100">
        <v>1000</v>
      </c>
      <c r="M101" s="100">
        <v>1000</v>
      </c>
      <c r="N101" s="100">
        <v>1000</v>
      </c>
      <c r="O101" s="100">
        <v>1000</v>
      </c>
      <c r="P101" s="100">
        <v>1000</v>
      </c>
      <c r="Q101" s="100">
        <v>1000</v>
      </c>
      <c r="R101" s="100">
        <v>1000</v>
      </c>
      <c r="S101" s="100">
        <v>1000</v>
      </c>
      <c r="T101" s="100">
        <v>1000</v>
      </c>
      <c r="U101" s="100">
        <v>1000</v>
      </c>
      <c r="V101" s="100">
        <v>1000</v>
      </c>
      <c r="W101" s="100">
        <v>1000</v>
      </c>
      <c r="X101" s="100">
        <v>1000</v>
      </c>
      <c r="Y101" s="100">
        <v>1000</v>
      </c>
      <c r="Z101" s="100">
        <v>1000</v>
      </c>
      <c r="AA101" s="100">
        <v>1000</v>
      </c>
      <c r="AB101" s="100">
        <v>1000</v>
      </c>
      <c r="AC101" s="100">
        <v>1000</v>
      </c>
      <c r="AD101" s="100">
        <v>1000</v>
      </c>
      <c r="AE101" s="100">
        <v>1000</v>
      </c>
      <c r="AF101" s="100">
        <v>1000</v>
      </c>
      <c r="AG101" s="100">
        <v>1000</v>
      </c>
      <c r="AH101" s="100">
        <v>1000</v>
      </c>
      <c r="AI101" s="100">
        <v>1000</v>
      </c>
      <c r="AJ101" s="100">
        <v>1000</v>
      </c>
      <c r="AK101" s="100">
        <v>1000</v>
      </c>
      <c r="AL101" s="100">
        <v>1000</v>
      </c>
      <c r="AM101" s="100">
        <v>1000</v>
      </c>
    </row>
    <row r="102" spans="3:39" x14ac:dyDescent="0.25">
      <c r="C102" t="str">
        <f t="shared" si="1"/>
        <v>Farmaco 45</v>
      </c>
      <c r="D102" s="100">
        <v>1000</v>
      </c>
      <c r="E102" s="100">
        <v>1000</v>
      </c>
      <c r="F102" s="100">
        <v>1000</v>
      </c>
      <c r="G102" s="100">
        <v>1000</v>
      </c>
      <c r="H102" s="100">
        <v>1000</v>
      </c>
      <c r="I102" s="100">
        <v>1000</v>
      </c>
      <c r="J102" s="100">
        <v>1000</v>
      </c>
      <c r="K102" s="100">
        <v>1000</v>
      </c>
      <c r="L102" s="100">
        <v>1000</v>
      </c>
      <c r="M102" s="100">
        <v>1000</v>
      </c>
      <c r="N102" s="100">
        <v>1000</v>
      </c>
      <c r="O102" s="100">
        <v>1000</v>
      </c>
      <c r="P102" s="100">
        <v>1000</v>
      </c>
      <c r="Q102" s="100">
        <v>1000</v>
      </c>
      <c r="R102" s="100">
        <v>1000</v>
      </c>
      <c r="S102" s="100">
        <v>1000</v>
      </c>
      <c r="T102" s="100">
        <v>1000</v>
      </c>
      <c r="U102" s="100">
        <v>1000</v>
      </c>
      <c r="V102" s="100">
        <v>1000</v>
      </c>
      <c r="W102" s="100">
        <v>1000</v>
      </c>
      <c r="X102" s="100">
        <v>1000</v>
      </c>
      <c r="Y102" s="100">
        <v>1000</v>
      </c>
      <c r="Z102" s="100">
        <v>1000</v>
      </c>
      <c r="AA102" s="100">
        <v>1000</v>
      </c>
      <c r="AB102" s="100">
        <v>1000</v>
      </c>
      <c r="AC102" s="100">
        <v>1000</v>
      </c>
      <c r="AD102" s="100">
        <v>1000</v>
      </c>
      <c r="AE102" s="100">
        <v>1000</v>
      </c>
      <c r="AF102" s="100">
        <v>1000</v>
      </c>
      <c r="AG102" s="100">
        <v>1000</v>
      </c>
      <c r="AH102" s="100">
        <v>1000</v>
      </c>
      <c r="AI102" s="100">
        <v>1000</v>
      </c>
      <c r="AJ102" s="100">
        <v>1000</v>
      </c>
      <c r="AK102" s="100">
        <v>1000</v>
      </c>
      <c r="AL102" s="100">
        <v>1000</v>
      </c>
      <c r="AM102" s="100">
        <v>1000</v>
      </c>
    </row>
    <row r="103" spans="3:39" x14ac:dyDescent="0.25">
      <c r="C103" t="str">
        <f t="shared" si="1"/>
        <v>Farmaco 46</v>
      </c>
      <c r="D103" s="100">
        <v>1000</v>
      </c>
      <c r="E103" s="100">
        <v>1000</v>
      </c>
      <c r="F103" s="100">
        <v>1000</v>
      </c>
      <c r="G103" s="100">
        <v>1000</v>
      </c>
      <c r="H103" s="100">
        <v>1000</v>
      </c>
      <c r="I103" s="100">
        <v>1000</v>
      </c>
      <c r="J103" s="100">
        <v>1000</v>
      </c>
      <c r="K103" s="100">
        <v>1000</v>
      </c>
      <c r="L103" s="100">
        <v>1000</v>
      </c>
      <c r="M103" s="100">
        <v>1000</v>
      </c>
      <c r="N103" s="100">
        <v>1000</v>
      </c>
      <c r="O103" s="100">
        <v>1000</v>
      </c>
      <c r="P103" s="100">
        <v>1000</v>
      </c>
      <c r="Q103" s="100">
        <v>1000</v>
      </c>
      <c r="R103" s="100">
        <v>1000</v>
      </c>
      <c r="S103" s="100">
        <v>1000</v>
      </c>
      <c r="T103" s="100">
        <v>1000</v>
      </c>
      <c r="U103" s="100">
        <v>1000</v>
      </c>
      <c r="V103" s="100">
        <v>1000</v>
      </c>
      <c r="W103" s="100">
        <v>1000</v>
      </c>
      <c r="X103" s="100">
        <v>1000</v>
      </c>
      <c r="Y103" s="100">
        <v>1000</v>
      </c>
      <c r="Z103" s="100">
        <v>1000</v>
      </c>
      <c r="AA103" s="100">
        <v>1000</v>
      </c>
      <c r="AB103" s="100">
        <v>1000</v>
      </c>
      <c r="AC103" s="100">
        <v>1000</v>
      </c>
      <c r="AD103" s="100">
        <v>1000</v>
      </c>
      <c r="AE103" s="100">
        <v>1000</v>
      </c>
      <c r="AF103" s="100">
        <v>1000</v>
      </c>
      <c r="AG103" s="100">
        <v>1000</v>
      </c>
      <c r="AH103" s="100">
        <v>1000</v>
      </c>
      <c r="AI103" s="100">
        <v>1000</v>
      </c>
      <c r="AJ103" s="100">
        <v>1000</v>
      </c>
      <c r="AK103" s="100">
        <v>1000</v>
      </c>
      <c r="AL103" s="100">
        <v>1000</v>
      </c>
      <c r="AM103" s="100">
        <v>1000</v>
      </c>
    </row>
    <row r="104" spans="3:39" x14ac:dyDescent="0.25">
      <c r="C104" t="str">
        <f t="shared" si="1"/>
        <v>Farmaco 47</v>
      </c>
      <c r="D104" s="100">
        <v>1000</v>
      </c>
      <c r="E104" s="100">
        <v>1000</v>
      </c>
      <c r="F104" s="100">
        <v>1000</v>
      </c>
      <c r="G104" s="100">
        <v>1000</v>
      </c>
      <c r="H104" s="100">
        <v>1000</v>
      </c>
      <c r="I104" s="100">
        <v>1000</v>
      </c>
      <c r="J104" s="100">
        <v>1000</v>
      </c>
      <c r="K104" s="100">
        <v>1000</v>
      </c>
      <c r="L104" s="100">
        <v>1000</v>
      </c>
      <c r="M104" s="100">
        <v>1000</v>
      </c>
      <c r="N104" s="100">
        <v>1000</v>
      </c>
      <c r="O104" s="100">
        <v>1000</v>
      </c>
      <c r="P104" s="100">
        <v>1000</v>
      </c>
      <c r="Q104" s="100">
        <v>1000</v>
      </c>
      <c r="R104" s="100">
        <v>1000</v>
      </c>
      <c r="S104" s="100">
        <v>1000</v>
      </c>
      <c r="T104" s="100">
        <v>1000</v>
      </c>
      <c r="U104" s="100">
        <v>1000</v>
      </c>
      <c r="V104" s="100">
        <v>1000</v>
      </c>
      <c r="W104" s="100">
        <v>1000</v>
      </c>
      <c r="X104" s="100">
        <v>1000</v>
      </c>
      <c r="Y104" s="100">
        <v>1000</v>
      </c>
      <c r="Z104" s="100">
        <v>1000</v>
      </c>
      <c r="AA104" s="100">
        <v>1000</v>
      </c>
      <c r="AB104" s="100">
        <v>1000</v>
      </c>
      <c r="AC104" s="100">
        <v>1000</v>
      </c>
      <c r="AD104" s="100">
        <v>1000</v>
      </c>
      <c r="AE104" s="100">
        <v>1000</v>
      </c>
      <c r="AF104" s="100">
        <v>1000</v>
      </c>
      <c r="AG104" s="100">
        <v>1000</v>
      </c>
      <c r="AH104" s="100">
        <v>1000</v>
      </c>
      <c r="AI104" s="100">
        <v>1000</v>
      </c>
      <c r="AJ104" s="100">
        <v>1000</v>
      </c>
      <c r="AK104" s="100">
        <v>1000</v>
      </c>
      <c r="AL104" s="100">
        <v>1000</v>
      </c>
      <c r="AM104" s="100">
        <v>1000</v>
      </c>
    </row>
    <row r="105" spans="3:39" x14ac:dyDescent="0.25">
      <c r="C105" t="str">
        <f t="shared" si="1"/>
        <v>Farmaco 48</v>
      </c>
      <c r="D105" s="100">
        <v>1000</v>
      </c>
      <c r="E105" s="100">
        <v>1000</v>
      </c>
      <c r="F105" s="100">
        <v>1000</v>
      </c>
      <c r="G105" s="100">
        <v>1000</v>
      </c>
      <c r="H105" s="100">
        <v>1000</v>
      </c>
      <c r="I105" s="100">
        <v>1000</v>
      </c>
      <c r="J105" s="100">
        <v>1000</v>
      </c>
      <c r="K105" s="100">
        <v>1000</v>
      </c>
      <c r="L105" s="100">
        <v>1000</v>
      </c>
      <c r="M105" s="100">
        <v>1000</v>
      </c>
      <c r="N105" s="100">
        <v>1000</v>
      </c>
      <c r="O105" s="100">
        <v>1000</v>
      </c>
      <c r="P105" s="100">
        <v>1000</v>
      </c>
      <c r="Q105" s="100">
        <v>1000</v>
      </c>
      <c r="R105" s="100">
        <v>1000</v>
      </c>
      <c r="S105" s="100">
        <v>1000</v>
      </c>
      <c r="T105" s="100">
        <v>1000</v>
      </c>
      <c r="U105" s="100">
        <v>1000</v>
      </c>
      <c r="V105" s="100">
        <v>1000</v>
      </c>
      <c r="W105" s="100">
        <v>1000</v>
      </c>
      <c r="X105" s="100">
        <v>1000</v>
      </c>
      <c r="Y105" s="100">
        <v>1000</v>
      </c>
      <c r="Z105" s="100">
        <v>1000</v>
      </c>
      <c r="AA105" s="100">
        <v>1000</v>
      </c>
      <c r="AB105" s="100">
        <v>1000</v>
      </c>
      <c r="AC105" s="100">
        <v>1000</v>
      </c>
      <c r="AD105" s="100">
        <v>1000</v>
      </c>
      <c r="AE105" s="100">
        <v>1000</v>
      </c>
      <c r="AF105" s="100">
        <v>1000</v>
      </c>
      <c r="AG105" s="100">
        <v>1000</v>
      </c>
      <c r="AH105" s="100">
        <v>1000</v>
      </c>
      <c r="AI105" s="100">
        <v>1000</v>
      </c>
      <c r="AJ105" s="100">
        <v>1000</v>
      </c>
      <c r="AK105" s="100">
        <v>1000</v>
      </c>
      <c r="AL105" s="100">
        <v>1000</v>
      </c>
      <c r="AM105" s="100">
        <v>1000</v>
      </c>
    </row>
    <row r="106" spans="3:39" x14ac:dyDescent="0.25">
      <c r="C106" t="str">
        <f t="shared" si="1"/>
        <v>Farmaco 49</v>
      </c>
      <c r="D106" s="100">
        <v>1000</v>
      </c>
      <c r="E106" s="100">
        <v>1000</v>
      </c>
      <c r="F106" s="100">
        <v>1000</v>
      </c>
      <c r="G106" s="100">
        <v>1000</v>
      </c>
      <c r="H106" s="100">
        <v>1000</v>
      </c>
      <c r="I106" s="100">
        <v>1000</v>
      </c>
      <c r="J106" s="100">
        <v>1000</v>
      </c>
      <c r="K106" s="100">
        <v>1000</v>
      </c>
      <c r="L106" s="100">
        <v>1000</v>
      </c>
      <c r="M106" s="100">
        <v>1000</v>
      </c>
      <c r="N106" s="100">
        <v>1000</v>
      </c>
      <c r="O106" s="100">
        <v>1000</v>
      </c>
      <c r="P106" s="100">
        <v>1000</v>
      </c>
      <c r="Q106" s="100">
        <v>1000</v>
      </c>
      <c r="R106" s="100">
        <v>1000</v>
      </c>
      <c r="S106" s="100">
        <v>1000</v>
      </c>
      <c r="T106" s="100">
        <v>1000</v>
      </c>
      <c r="U106" s="100">
        <v>1000</v>
      </c>
      <c r="V106" s="100">
        <v>1000</v>
      </c>
      <c r="W106" s="100">
        <v>1000</v>
      </c>
      <c r="X106" s="100">
        <v>1000</v>
      </c>
      <c r="Y106" s="100">
        <v>1000</v>
      </c>
      <c r="Z106" s="100">
        <v>1000</v>
      </c>
      <c r="AA106" s="100">
        <v>1000</v>
      </c>
      <c r="AB106" s="100">
        <v>1000</v>
      </c>
      <c r="AC106" s="100">
        <v>1000</v>
      </c>
      <c r="AD106" s="100">
        <v>1000</v>
      </c>
      <c r="AE106" s="100">
        <v>1000</v>
      </c>
      <c r="AF106" s="100">
        <v>1000</v>
      </c>
      <c r="AG106" s="100">
        <v>1000</v>
      </c>
      <c r="AH106" s="100">
        <v>1000</v>
      </c>
      <c r="AI106" s="100">
        <v>1000</v>
      </c>
      <c r="AJ106" s="100">
        <v>1000</v>
      </c>
      <c r="AK106" s="100">
        <v>1000</v>
      </c>
      <c r="AL106" s="100">
        <v>1000</v>
      </c>
      <c r="AM106" s="100">
        <v>1000</v>
      </c>
    </row>
    <row r="107" spans="3:39" x14ac:dyDescent="0.25">
      <c r="C107" t="str">
        <f t="shared" si="1"/>
        <v>Farmaco 50</v>
      </c>
      <c r="D107" s="100">
        <v>1000</v>
      </c>
      <c r="E107" s="100">
        <v>1000</v>
      </c>
      <c r="F107" s="100">
        <v>1000</v>
      </c>
      <c r="G107" s="100">
        <v>1000</v>
      </c>
      <c r="H107" s="100">
        <v>1000</v>
      </c>
      <c r="I107" s="100">
        <v>1000</v>
      </c>
      <c r="J107" s="100">
        <v>1000</v>
      </c>
      <c r="K107" s="100">
        <v>1000</v>
      </c>
      <c r="L107" s="100">
        <v>1000</v>
      </c>
      <c r="M107" s="100">
        <v>1000</v>
      </c>
      <c r="N107" s="100">
        <v>1000</v>
      </c>
      <c r="O107" s="100">
        <v>1000</v>
      </c>
      <c r="P107" s="100">
        <v>1000</v>
      </c>
      <c r="Q107" s="100">
        <v>1000</v>
      </c>
      <c r="R107" s="100">
        <v>1000</v>
      </c>
      <c r="S107" s="100">
        <v>1000</v>
      </c>
      <c r="T107" s="100">
        <v>1000</v>
      </c>
      <c r="U107" s="100">
        <v>1000</v>
      </c>
      <c r="V107" s="100">
        <v>1000</v>
      </c>
      <c r="W107" s="100">
        <v>1000</v>
      </c>
      <c r="X107" s="100">
        <v>1000</v>
      </c>
      <c r="Y107" s="100">
        <v>1000</v>
      </c>
      <c r="Z107" s="100">
        <v>1000</v>
      </c>
      <c r="AA107" s="100">
        <v>1000</v>
      </c>
      <c r="AB107" s="100">
        <v>1000</v>
      </c>
      <c r="AC107" s="100">
        <v>1000</v>
      </c>
      <c r="AD107" s="100">
        <v>1000</v>
      </c>
      <c r="AE107" s="100">
        <v>1000</v>
      </c>
      <c r="AF107" s="100">
        <v>1000</v>
      </c>
      <c r="AG107" s="100">
        <v>1000</v>
      </c>
      <c r="AH107" s="100">
        <v>1000</v>
      </c>
      <c r="AI107" s="100">
        <v>1000</v>
      </c>
      <c r="AJ107" s="100">
        <v>1000</v>
      </c>
      <c r="AK107" s="100">
        <v>1000</v>
      </c>
      <c r="AL107" s="100">
        <v>1000</v>
      </c>
      <c r="AM107" s="100">
        <v>1000</v>
      </c>
    </row>
    <row r="110" spans="3:39" x14ac:dyDescent="0.25">
      <c r="C110" t="s">
        <v>155</v>
      </c>
      <c r="D110" t="s">
        <v>159</v>
      </c>
      <c r="E110" t="s">
        <v>158</v>
      </c>
      <c r="F110" t="s">
        <v>160</v>
      </c>
    </row>
    <row r="111" spans="3:39" x14ac:dyDescent="0.25">
      <c r="C111" t="s">
        <v>156</v>
      </c>
      <c r="D111" s="42">
        <v>0.4</v>
      </c>
      <c r="E111" s="40">
        <v>0</v>
      </c>
      <c r="F111" s="42">
        <v>0.1</v>
      </c>
    </row>
    <row r="112" spans="3:39" x14ac:dyDescent="0.25">
      <c r="C112" t="s">
        <v>157</v>
      </c>
      <c r="D112" s="42">
        <v>0.6</v>
      </c>
      <c r="E112" s="40">
        <v>120</v>
      </c>
      <c r="F112" s="42">
        <v>0.1</v>
      </c>
    </row>
    <row r="114" spans="1:39" s="111" customFormat="1" x14ac:dyDescent="0.25"/>
    <row r="115" spans="1:39" x14ac:dyDescent="0.25">
      <c r="A115" s="176" t="s">
        <v>640</v>
      </c>
    </row>
    <row r="116" spans="1:39" x14ac:dyDescent="0.25">
      <c r="A116" s="176"/>
    </row>
    <row r="117" spans="1:39" x14ac:dyDescent="0.25">
      <c r="A117" s="176"/>
    </row>
    <row r="118" spans="1:39" x14ac:dyDescent="0.25">
      <c r="D118" s="40" t="s">
        <v>359</v>
      </c>
      <c r="E118" s="148" t="s">
        <v>426</v>
      </c>
    </row>
    <row r="120" spans="1:39" x14ac:dyDescent="0.25">
      <c r="C120" t="s">
        <v>152</v>
      </c>
      <c r="D120" t="s">
        <v>153</v>
      </c>
      <c r="E120" s="1">
        <f>+E3</f>
        <v>43861</v>
      </c>
      <c r="F120" s="1">
        <f t="shared" ref="F120:AM120" si="2">+F3</f>
        <v>43890</v>
      </c>
      <c r="G120" s="1">
        <f t="shared" si="2"/>
        <v>43921</v>
      </c>
      <c r="H120" s="1">
        <f t="shared" si="2"/>
        <v>43951</v>
      </c>
      <c r="I120" s="1">
        <f t="shared" si="2"/>
        <v>43982</v>
      </c>
      <c r="J120" s="1">
        <f t="shared" si="2"/>
        <v>44012</v>
      </c>
      <c r="K120" s="1">
        <f t="shared" si="2"/>
        <v>44043</v>
      </c>
      <c r="L120" s="1">
        <f t="shared" si="2"/>
        <v>44074</v>
      </c>
      <c r="M120" s="1">
        <f t="shared" si="2"/>
        <v>44104</v>
      </c>
      <c r="N120" s="1">
        <f t="shared" si="2"/>
        <v>44135</v>
      </c>
      <c r="O120" s="1">
        <f t="shared" si="2"/>
        <v>44165</v>
      </c>
      <c r="P120" s="1">
        <f t="shared" si="2"/>
        <v>44196</v>
      </c>
      <c r="Q120" s="1">
        <f t="shared" si="2"/>
        <v>44227</v>
      </c>
      <c r="R120" s="1">
        <f t="shared" si="2"/>
        <v>44255</v>
      </c>
      <c r="S120" s="1">
        <f t="shared" si="2"/>
        <v>44286</v>
      </c>
      <c r="T120" s="1">
        <f t="shared" si="2"/>
        <v>44316</v>
      </c>
      <c r="U120" s="1">
        <f t="shared" si="2"/>
        <v>44347</v>
      </c>
      <c r="V120" s="1">
        <f t="shared" si="2"/>
        <v>44377</v>
      </c>
      <c r="W120" s="1">
        <f t="shared" si="2"/>
        <v>44408</v>
      </c>
      <c r="X120" s="1">
        <f t="shared" si="2"/>
        <v>44439</v>
      </c>
      <c r="Y120" s="1">
        <f t="shared" si="2"/>
        <v>44469</v>
      </c>
      <c r="Z120" s="1">
        <f t="shared" si="2"/>
        <v>44500</v>
      </c>
      <c r="AA120" s="1">
        <f t="shared" si="2"/>
        <v>44530</v>
      </c>
      <c r="AB120" s="1">
        <f t="shared" si="2"/>
        <v>44561</v>
      </c>
      <c r="AC120" s="1">
        <f t="shared" si="2"/>
        <v>44592</v>
      </c>
      <c r="AD120" s="1">
        <f t="shared" si="2"/>
        <v>44620</v>
      </c>
      <c r="AE120" s="1">
        <f t="shared" si="2"/>
        <v>44651</v>
      </c>
      <c r="AF120" s="1">
        <f t="shared" si="2"/>
        <v>44681</v>
      </c>
      <c r="AG120" s="1">
        <f t="shared" si="2"/>
        <v>44712</v>
      </c>
      <c r="AH120" s="1">
        <f t="shared" si="2"/>
        <v>44742</v>
      </c>
      <c r="AI120" s="1">
        <f t="shared" si="2"/>
        <v>44773</v>
      </c>
      <c r="AJ120" s="1">
        <f t="shared" si="2"/>
        <v>44804</v>
      </c>
      <c r="AK120" s="1">
        <f t="shared" si="2"/>
        <v>44834</v>
      </c>
      <c r="AL120" s="1">
        <f t="shared" si="2"/>
        <v>44865</v>
      </c>
      <c r="AM120" s="1">
        <f t="shared" si="2"/>
        <v>44895</v>
      </c>
    </row>
    <row r="121" spans="1:39" x14ac:dyDescent="0.25">
      <c r="C121" t="s">
        <v>555</v>
      </c>
      <c r="D121" s="40">
        <v>90</v>
      </c>
      <c r="E121" s="46">
        <v>15</v>
      </c>
      <c r="F121" s="46">
        <v>10</v>
      </c>
      <c r="G121" s="46">
        <v>10</v>
      </c>
      <c r="H121" s="46">
        <v>10</v>
      </c>
      <c r="I121" s="46">
        <v>10</v>
      </c>
      <c r="J121" s="46">
        <v>10</v>
      </c>
      <c r="K121" s="46">
        <v>10</v>
      </c>
      <c r="L121" s="46">
        <v>10</v>
      </c>
      <c r="M121" s="46">
        <v>10</v>
      </c>
      <c r="N121" s="46">
        <v>10</v>
      </c>
      <c r="O121" s="46">
        <v>10</v>
      </c>
      <c r="P121" s="46">
        <v>10</v>
      </c>
      <c r="Q121" s="46">
        <v>10</v>
      </c>
      <c r="R121" s="46">
        <v>10</v>
      </c>
      <c r="S121" s="46">
        <v>10</v>
      </c>
      <c r="T121" s="46">
        <v>10</v>
      </c>
      <c r="U121" s="46">
        <v>10</v>
      </c>
      <c r="V121" s="46">
        <v>10</v>
      </c>
      <c r="W121" s="46">
        <v>10</v>
      </c>
      <c r="X121" s="46">
        <v>10</v>
      </c>
      <c r="Y121" s="46">
        <v>10</v>
      </c>
      <c r="Z121" s="46">
        <v>10</v>
      </c>
      <c r="AA121" s="46">
        <v>10</v>
      </c>
      <c r="AB121" s="46">
        <v>10</v>
      </c>
      <c r="AC121" s="46">
        <v>10</v>
      </c>
      <c r="AD121" s="46">
        <v>10</v>
      </c>
      <c r="AE121" s="46">
        <v>10</v>
      </c>
      <c r="AF121" s="46">
        <v>10</v>
      </c>
      <c r="AG121" s="46">
        <v>10</v>
      </c>
      <c r="AH121" s="46">
        <v>10</v>
      </c>
      <c r="AI121" s="46">
        <v>10</v>
      </c>
      <c r="AJ121" s="46">
        <v>10</v>
      </c>
      <c r="AK121" s="46">
        <v>10</v>
      </c>
      <c r="AL121" s="46">
        <v>10</v>
      </c>
      <c r="AM121" s="46">
        <v>10</v>
      </c>
    </row>
    <row r="122" spans="1:39" x14ac:dyDescent="0.25">
      <c r="C122" t="s">
        <v>556</v>
      </c>
      <c r="D122" s="40">
        <v>120</v>
      </c>
      <c r="E122" s="46">
        <v>16</v>
      </c>
      <c r="F122" s="46">
        <v>10</v>
      </c>
      <c r="G122" s="46">
        <v>10</v>
      </c>
      <c r="H122" s="46">
        <v>10</v>
      </c>
      <c r="I122" s="46">
        <v>10</v>
      </c>
      <c r="J122" s="46">
        <v>10</v>
      </c>
      <c r="K122" s="46">
        <v>10</v>
      </c>
      <c r="L122" s="46">
        <v>10</v>
      </c>
      <c r="M122" s="46">
        <v>10</v>
      </c>
      <c r="N122" s="46">
        <v>10</v>
      </c>
      <c r="O122" s="46">
        <v>10</v>
      </c>
      <c r="P122" s="46">
        <v>10</v>
      </c>
      <c r="Q122" s="46">
        <v>10</v>
      </c>
      <c r="R122" s="46">
        <v>10</v>
      </c>
      <c r="S122" s="46">
        <v>10</v>
      </c>
      <c r="T122" s="46">
        <v>10</v>
      </c>
      <c r="U122" s="46">
        <v>10</v>
      </c>
      <c r="V122" s="46">
        <v>10</v>
      </c>
      <c r="W122" s="46">
        <v>10</v>
      </c>
      <c r="X122" s="46">
        <v>10</v>
      </c>
      <c r="Y122" s="46">
        <v>10</v>
      </c>
      <c r="Z122" s="46">
        <v>10</v>
      </c>
      <c r="AA122" s="46">
        <v>10</v>
      </c>
      <c r="AB122" s="46">
        <v>10</v>
      </c>
      <c r="AC122" s="46">
        <v>10</v>
      </c>
      <c r="AD122" s="46">
        <v>10</v>
      </c>
      <c r="AE122" s="46">
        <v>10</v>
      </c>
      <c r="AF122" s="46">
        <v>10</v>
      </c>
      <c r="AG122" s="46">
        <v>10</v>
      </c>
      <c r="AH122" s="46">
        <v>10</v>
      </c>
      <c r="AI122" s="46">
        <v>10</v>
      </c>
      <c r="AJ122" s="46">
        <v>10</v>
      </c>
      <c r="AK122" s="46">
        <v>10</v>
      </c>
      <c r="AL122" s="46">
        <v>10</v>
      </c>
      <c r="AM122" s="46">
        <v>10</v>
      </c>
    </row>
    <row r="123" spans="1:39" x14ac:dyDescent="0.25">
      <c r="C123" t="s">
        <v>557</v>
      </c>
      <c r="D123" s="40">
        <v>60</v>
      </c>
      <c r="E123" s="46">
        <v>30</v>
      </c>
      <c r="F123" s="46">
        <v>10</v>
      </c>
      <c r="G123" s="46">
        <v>10</v>
      </c>
      <c r="H123" s="46">
        <v>10</v>
      </c>
      <c r="I123" s="46">
        <v>10</v>
      </c>
      <c r="J123" s="46">
        <v>10</v>
      </c>
      <c r="K123" s="46">
        <v>10</v>
      </c>
      <c r="L123" s="46">
        <v>10</v>
      </c>
      <c r="M123" s="46">
        <v>10</v>
      </c>
      <c r="N123" s="46">
        <v>10</v>
      </c>
      <c r="O123" s="46">
        <v>10</v>
      </c>
      <c r="P123" s="46">
        <v>10</v>
      </c>
      <c r="Q123" s="46">
        <v>10</v>
      </c>
      <c r="R123" s="46">
        <v>10</v>
      </c>
      <c r="S123" s="46">
        <v>10</v>
      </c>
      <c r="T123" s="46">
        <v>10</v>
      </c>
      <c r="U123" s="46">
        <v>10</v>
      </c>
      <c r="V123" s="46">
        <v>10</v>
      </c>
      <c r="W123" s="46">
        <v>10</v>
      </c>
      <c r="X123" s="46">
        <v>10</v>
      </c>
      <c r="Y123" s="46">
        <v>10</v>
      </c>
      <c r="Z123" s="46">
        <v>10</v>
      </c>
      <c r="AA123" s="46">
        <v>10</v>
      </c>
      <c r="AB123" s="46">
        <v>10</v>
      </c>
      <c r="AC123" s="46">
        <v>10</v>
      </c>
      <c r="AD123" s="46">
        <v>10</v>
      </c>
      <c r="AE123" s="46">
        <v>10</v>
      </c>
      <c r="AF123" s="46">
        <v>10</v>
      </c>
      <c r="AG123" s="46">
        <v>10</v>
      </c>
      <c r="AH123" s="46">
        <v>10</v>
      </c>
      <c r="AI123" s="46">
        <v>10</v>
      </c>
      <c r="AJ123" s="46">
        <v>10</v>
      </c>
      <c r="AK123" s="46">
        <v>10</v>
      </c>
      <c r="AL123" s="46">
        <v>10</v>
      </c>
      <c r="AM123" s="46">
        <v>10</v>
      </c>
    </row>
    <row r="124" spans="1:39" x14ac:dyDescent="0.25">
      <c r="C124" t="s">
        <v>558</v>
      </c>
      <c r="D124" s="40">
        <v>30</v>
      </c>
      <c r="E124" s="46">
        <v>20</v>
      </c>
      <c r="F124" s="46">
        <v>10</v>
      </c>
      <c r="G124" s="46">
        <v>10</v>
      </c>
      <c r="H124" s="46">
        <v>10</v>
      </c>
      <c r="I124" s="46">
        <v>10</v>
      </c>
      <c r="J124" s="46">
        <v>10</v>
      </c>
      <c r="K124" s="46">
        <v>10</v>
      </c>
      <c r="L124" s="46">
        <v>10</v>
      </c>
      <c r="M124" s="46">
        <v>10</v>
      </c>
      <c r="N124" s="46">
        <v>10</v>
      </c>
      <c r="O124" s="46">
        <v>10</v>
      </c>
      <c r="P124" s="46">
        <v>10</v>
      </c>
      <c r="Q124" s="46">
        <v>10</v>
      </c>
      <c r="R124" s="46">
        <v>10</v>
      </c>
      <c r="S124" s="46">
        <v>10</v>
      </c>
      <c r="T124" s="46">
        <v>10</v>
      </c>
      <c r="U124" s="46">
        <v>10</v>
      </c>
      <c r="V124" s="46">
        <v>10</v>
      </c>
      <c r="W124" s="46">
        <v>10</v>
      </c>
      <c r="X124" s="46">
        <v>10</v>
      </c>
      <c r="Y124" s="46">
        <v>10</v>
      </c>
      <c r="Z124" s="46">
        <v>10</v>
      </c>
      <c r="AA124" s="46">
        <v>10</v>
      </c>
      <c r="AB124" s="46">
        <v>10</v>
      </c>
      <c r="AC124" s="46">
        <v>10</v>
      </c>
      <c r="AD124" s="46">
        <v>10</v>
      </c>
      <c r="AE124" s="46">
        <v>10</v>
      </c>
      <c r="AF124" s="46">
        <v>10</v>
      </c>
      <c r="AG124" s="46">
        <v>10</v>
      </c>
      <c r="AH124" s="46">
        <v>10</v>
      </c>
      <c r="AI124" s="46">
        <v>10</v>
      </c>
      <c r="AJ124" s="46">
        <v>10</v>
      </c>
      <c r="AK124" s="46">
        <v>10</v>
      </c>
      <c r="AL124" s="46">
        <v>10</v>
      </c>
      <c r="AM124" s="46">
        <v>10</v>
      </c>
    </row>
    <row r="125" spans="1:39" x14ac:dyDescent="0.25">
      <c r="C125" t="s">
        <v>559</v>
      </c>
      <c r="D125" s="40">
        <v>0</v>
      </c>
      <c r="E125" s="46">
        <v>14</v>
      </c>
      <c r="F125" s="46">
        <v>10</v>
      </c>
      <c r="G125" s="46">
        <v>10</v>
      </c>
      <c r="H125" s="46">
        <v>10</v>
      </c>
      <c r="I125" s="46">
        <v>10</v>
      </c>
      <c r="J125" s="46">
        <v>10</v>
      </c>
      <c r="K125" s="46">
        <v>10</v>
      </c>
      <c r="L125" s="46">
        <v>10</v>
      </c>
      <c r="M125" s="46">
        <v>10</v>
      </c>
      <c r="N125" s="46">
        <v>10</v>
      </c>
      <c r="O125" s="46">
        <v>10</v>
      </c>
      <c r="P125" s="46">
        <v>10</v>
      </c>
      <c r="Q125" s="46">
        <v>10</v>
      </c>
      <c r="R125" s="46">
        <v>10</v>
      </c>
      <c r="S125" s="46">
        <v>10</v>
      </c>
      <c r="T125" s="46">
        <v>10</v>
      </c>
      <c r="U125" s="46">
        <v>10</v>
      </c>
      <c r="V125" s="46">
        <v>10</v>
      </c>
      <c r="W125" s="46">
        <v>10</v>
      </c>
      <c r="X125" s="46">
        <v>10</v>
      </c>
      <c r="Y125" s="46">
        <v>10</v>
      </c>
      <c r="Z125" s="46">
        <v>10</v>
      </c>
      <c r="AA125" s="46">
        <v>10</v>
      </c>
      <c r="AB125" s="46">
        <v>10</v>
      </c>
      <c r="AC125" s="46">
        <v>10</v>
      </c>
      <c r="AD125" s="46">
        <v>10</v>
      </c>
      <c r="AE125" s="46">
        <v>10</v>
      </c>
      <c r="AF125" s="46">
        <v>10</v>
      </c>
      <c r="AG125" s="46">
        <v>10</v>
      </c>
      <c r="AH125" s="46">
        <v>10</v>
      </c>
      <c r="AI125" s="46">
        <v>10</v>
      </c>
      <c r="AJ125" s="46">
        <v>10</v>
      </c>
      <c r="AK125" s="46">
        <v>10</v>
      </c>
      <c r="AL125" s="46">
        <v>10</v>
      </c>
      <c r="AM125" s="46">
        <v>10</v>
      </c>
    </row>
    <row r="126" spans="1:39" x14ac:dyDescent="0.25">
      <c r="C126" t="s">
        <v>560</v>
      </c>
      <c r="D126" s="40">
        <v>60</v>
      </c>
      <c r="E126" s="46">
        <v>17</v>
      </c>
      <c r="F126" s="46">
        <v>10</v>
      </c>
      <c r="G126" s="46">
        <v>10</v>
      </c>
      <c r="H126" s="46">
        <v>10</v>
      </c>
      <c r="I126" s="46">
        <v>10</v>
      </c>
      <c r="J126" s="46">
        <v>10</v>
      </c>
      <c r="K126" s="46">
        <v>10</v>
      </c>
      <c r="L126" s="46">
        <v>10</v>
      </c>
      <c r="M126" s="46">
        <v>10</v>
      </c>
      <c r="N126" s="46">
        <v>10</v>
      </c>
      <c r="O126" s="46">
        <v>10</v>
      </c>
      <c r="P126" s="46">
        <v>10</v>
      </c>
      <c r="Q126" s="46">
        <v>10</v>
      </c>
      <c r="R126" s="46">
        <v>10</v>
      </c>
      <c r="S126" s="46">
        <v>10</v>
      </c>
      <c r="T126" s="46">
        <v>10</v>
      </c>
      <c r="U126" s="46">
        <v>10</v>
      </c>
      <c r="V126" s="46">
        <v>10</v>
      </c>
      <c r="W126" s="46">
        <v>10</v>
      </c>
      <c r="X126" s="46">
        <v>10</v>
      </c>
      <c r="Y126" s="46">
        <v>10</v>
      </c>
      <c r="Z126" s="46">
        <v>10</v>
      </c>
      <c r="AA126" s="46">
        <v>10</v>
      </c>
      <c r="AB126" s="46">
        <v>10</v>
      </c>
      <c r="AC126" s="46">
        <v>10</v>
      </c>
      <c r="AD126" s="46">
        <v>10</v>
      </c>
      <c r="AE126" s="46">
        <v>10</v>
      </c>
      <c r="AF126" s="46">
        <v>10</v>
      </c>
      <c r="AG126" s="46">
        <v>10</v>
      </c>
      <c r="AH126" s="46">
        <v>10</v>
      </c>
      <c r="AI126" s="46">
        <v>10</v>
      </c>
      <c r="AJ126" s="46">
        <v>10</v>
      </c>
      <c r="AK126" s="46">
        <v>10</v>
      </c>
      <c r="AL126" s="46">
        <v>10</v>
      </c>
      <c r="AM126" s="46">
        <v>10</v>
      </c>
    </row>
    <row r="127" spans="1:39" x14ac:dyDescent="0.25">
      <c r="C127" t="s">
        <v>561</v>
      </c>
      <c r="D127" s="40">
        <v>120</v>
      </c>
      <c r="E127" s="46">
        <v>26</v>
      </c>
      <c r="F127" s="46">
        <v>10</v>
      </c>
      <c r="G127" s="46">
        <v>10</v>
      </c>
      <c r="H127" s="46">
        <v>10</v>
      </c>
      <c r="I127" s="46">
        <v>10</v>
      </c>
      <c r="J127" s="46">
        <v>10</v>
      </c>
      <c r="K127" s="46">
        <v>10</v>
      </c>
      <c r="L127" s="46">
        <v>10</v>
      </c>
      <c r="M127" s="46">
        <v>10</v>
      </c>
      <c r="N127" s="46">
        <v>10</v>
      </c>
      <c r="O127" s="46">
        <v>10</v>
      </c>
      <c r="P127" s="46">
        <v>10</v>
      </c>
      <c r="Q127" s="46">
        <v>10</v>
      </c>
      <c r="R127" s="46">
        <v>10</v>
      </c>
      <c r="S127" s="46">
        <v>10</v>
      </c>
      <c r="T127" s="46">
        <v>10</v>
      </c>
      <c r="U127" s="46">
        <v>10</v>
      </c>
      <c r="V127" s="46">
        <v>10</v>
      </c>
      <c r="W127" s="46">
        <v>10</v>
      </c>
      <c r="X127" s="46">
        <v>10</v>
      </c>
      <c r="Y127" s="46">
        <v>10</v>
      </c>
      <c r="Z127" s="46">
        <v>10</v>
      </c>
      <c r="AA127" s="46">
        <v>10</v>
      </c>
      <c r="AB127" s="46">
        <v>10</v>
      </c>
      <c r="AC127" s="46">
        <v>10</v>
      </c>
      <c r="AD127" s="46">
        <v>10</v>
      </c>
      <c r="AE127" s="46">
        <v>10</v>
      </c>
      <c r="AF127" s="46">
        <v>10</v>
      </c>
      <c r="AG127" s="46">
        <v>10</v>
      </c>
      <c r="AH127" s="46">
        <v>10</v>
      </c>
      <c r="AI127" s="46">
        <v>10</v>
      </c>
      <c r="AJ127" s="46">
        <v>10</v>
      </c>
      <c r="AK127" s="46">
        <v>10</v>
      </c>
      <c r="AL127" s="46">
        <v>10</v>
      </c>
      <c r="AM127" s="46">
        <v>10</v>
      </c>
    </row>
    <row r="128" spans="1:39" x14ac:dyDescent="0.25">
      <c r="C128" t="s">
        <v>562</v>
      </c>
      <c r="D128" s="40">
        <v>30</v>
      </c>
      <c r="E128" s="46">
        <v>24</v>
      </c>
      <c r="F128" s="46">
        <v>10</v>
      </c>
      <c r="G128" s="46">
        <v>10</v>
      </c>
      <c r="H128" s="46">
        <v>10</v>
      </c>
      <c r="I128" s="46">
        <v>10</v>
      </c>
      <c r="J128" s="46">
        <v>10</v>
      </c>
      <c r="K128" s="46">
        <v>10</v>
      </c>
      <c r="L128" s="46">
        <v>10</v>
      </c>
      <c r="M128" s="46">
        <v>10</v>
      </c>
      <c r="N128" s="46">
        <v>10</v>
      </c>
      <c r="O128" s="46">
        <v>10</v>
      </c>
      <c r="P128" s="46">
        <v>10</v>
      </c>
      <c r="Q128" s="46">
        <v>10</v>
      </c>
      <c r="R128" s="46">
        <v>10</v>
      </c>
      <c r="S128" s="46">
        <v>10</v>
      </c>
      <c r="T128" s="46">
        <v>10</v>
      </c>
      <c r="U128" s="46">
        <v>10</v>
      </c>
      <c r="V128" s="46">
        <v>10</v>
      </c>
      <c r="W128" s="46">
        <v>10</v>
      </c>
      <c r="X128" s="46">
        <v>10</v>
      </c>
      <c r="Y128" s="46">
        <v>10</v>
      </c>
      <c r="Z128" s="46">
        <v>10</v>
      </c>
      <c r="AA128" s="46">
        <v>10</v>
      </c>
      <c r="AB128" s="46">
        <v>10</v>
      </c>
      <c r="AC128" s="46">
        <v>10</v>
      </c>
      <c r="AD128" s="46">
        <v>10</v>
      </c>
      <c r="AE128" s="46">
        <v>10</v>
      </c>
      <c r="AF128" s="46">
        <v>10</v>
      </c>
      <c r="AG128" s="46">
        <v>10</v>
      </c>
      <c r="AH128" s="46">
        <v>10</v>
      </c>
      <c r="AI128" s="46">
        <v>10</v>
      </c>
      <c r="AJ128" s="46">
        <v>10</v>
      </c>
      <c r="AK128" s="46">
        <v>10</v>
      </c>
      <c r="AL128" s="46">
        <v>10</v>
      </c>
      <c r="AM128" s="46">
        <v>10</v>
      </c>
    </row>
    <row r="129" spans="3:39" x14ac:dyDescent="0.25">
      <c r="C129" t="s">
        <v>563</v>
      </c>
      <c r="D129" s="40">
        <v>30</v>
      </c>
      <c r="E129" s="46">
        <v>37</v>
      </c>
      <c r="F129" s="46">
        <v>10</v>
      </c>
      <c r="G129" s="46">
        <v>10</v>
      </c>
      <c r="H129" s="46">
        <v>10</v>
      </c>
      <c r="I129" s="46">
        <v>10</v>
      </c>
      <c r="J129" s="46">
        <v>10</v>
      </c>
      <c r="K129" s="46">
        <v>10</v>
      </c>
      <c r="L129" s="46">
        <v>10</v>
      </c>
      <c r="M129" s="46">
        <v>10</v>
      </c>
      <c r="N129" s="46">
        <v>10</v>
      </c>
      <c r="O129" s="46">
        <v>10</v>
      </c>
      <c r="P129" s="46">
        <v>10</v>
      </c>
      <c r="Q129" s="46">
        <v>10</v>
      </c>
      <c r="R129" s="46">
        <v>10</v>
      </c>
      <c r="S129" s="46">
        <v>10</v>
      </c>
      <c r="T129" s="46">
        <v>10</v>
      </c>
      <c r="U129" s="46">
        <v>10</v>
      </c>
      <c r="V129" s="46">
        <v>10</v>
      </c>
      <c r="W129" s="46">
        <v>10</v>
      </c>
      <c r="X129" s="46">
        <v>10</v>
      </c>
      <c r="Y129" s="46">
        <v>10</v>
      </c>
      <c r="Z129" s="46">
        <v>10</v>
      </c>
      <c r="AA129" s="46">
        <v>10</v>
      </c>
      <c r="AB129" s="46">
        <v>10</v>
      </c>
      <c r="AC129" s="46">
        <v>10</v>
      </c>
      <c r="AD129" s="46">
        <v>10</v>
      </c>
      <c r="AE129" s="46">
        <v>10</v>
      </c>
      <c r="AF129" s="46">
        <v>10</v>
      </c>
      <c r="AG129" s="46">
        <v>10</v>
      </c>
      <c r="AH129" s="46">
        <v>10</v>
      </c>
      <c r="AI129" s="46">
        <v>10</v>
      </c>
      <c r="AJ129" s="46">
        <v>10</v>
      </c>
      <c r="AK129" s="46">
        <v>10</v>
      </c>
      <c r="AL129" s="46">
        <v>10</v>
      </c>
      <c r="AM129" s="46">
        <v>10</v>
      </c>
    </row>
    <row r="130" spans="3:39" x14ac:dyDescent="0.25">
      <c r="C130" t="s">
        <v>564</v>
      </c>
      <c r="D130" s="40">
        <v>30</v>
      </c>
      <c r="E130" s="46">
        <v>21</v>
      </c>
      <c r="F130" s="46">
        <v>10</v>
      </c>
      <c r="G130" s="46">
        <v>10</v>
      </c>
      <c r="H130" s="46">
        <v>10</v>
      </c>
      <c r="I130" s="46">
        <v>10</v>
      </c>
      <c r="J130" s="46">
        <v>10</v>
      </c>
      <c r="K130" s="46">
        <v>10</v>
      </c>
      <c r="L130" s="46">
        <v>10</v>
      </c>
      <c r="M130" s="46">
        <v>10</v>
      </c>
      <c r="N130" s="46">
        <v>10</v>
      </c>
      <c r="O130" s="46">
        <v>10</v>
      </c>
      <c r="P130" s="46">
        <v>10</v>
      </c>
      <c r="Q130" s="46">
        <v>10</v>
      </c>
      <c r="R130" s="46">
        <v>10</v>
      </c>
      <c r="S130" s="46">
        <v>10</v>
      </c>
      <c r="T130" s="46">
        <v>10</v>
      </c>
      <c r="U130" s="46">
        <v>10</v>
      </c>
      <c r="V130" s="46">
        <v>10</v>
      </c>
      <c r="W130" s="46">
        <v>10</v>
      </c>
      <c r="X130" s="46">
        <v>10</v>
      </c>
      <c r="Y130" s="46">
        <v>10</v>
      </c>
      <c r="Z130" s="46">
        <v>10</v>
      </c>
      <c r="AA130" s="46">
        <v>10</v>
      </c>
      <c r="AB130" s="46">
        <v>10</v>
      </c>
      <c r="AC130" s="46">
        <v>10</v>
      </c>
      <c r="AD130" s="46">
        <v>10</v>
      </c>
      <c r="AE130" s="46">
        <v>10</v>
      </c>
      <c r="AF130" s="46">
        <v>10</v>
      </c>
      <c r="AG130" s="46">
        <v>10</v>
      </c>
      <c r="AH130" s="46">
        <v>10</v>
      </c>
      <c r="AI130" s="46">
        <v>10</v>
      </c>
      <c r="AJ130" s="46">
        <v>10</v>
      </c>
      <c r="AK130" s="46">
        <v>10</v>
      </c>
      <c r="AL130" s="46">
        <v>10</v>
      </c>
      <c r="AM130" s="46">
        <v>10</v>
      </c>
    </row>
    <row r="131" spans="3:39" x14ac:dyDescent="0.25">
      <c r="C131" t="s">
        <v>565</v>
      </c>
      <c r="D131" s="40">
        <v>30</v>
      </c>
      <c r="E131" s="46">
        <v>20</v>
      </c>
      <c r="F131" s="46">
        <v>10</v>
      </c>
      <c r="G131" s="46">
        <v>10</v>
      </c>
      <c r="H131" s="46">
        <v>10</v>
      </c>
      <c r="I131" s="46">
        <v>10</v>
      </c>
      <c r="J131" s="46">
        <v>10</v>
      </c>
      <c r="K131" s="46">
        <v>10</v>
      </c>
      <c r="L131" s="46">
        <v>10</v>
      </c>
      <c r="M131" s="46">
        <v>10</v>
      </c>
      <c r="N131" s="46">
        <v>10</v>
      </c>
      <c r="O131" s="46">
        <v>10</v>
      </c>
      <c r="P131" s="46">
        <v>10</v>
      </c>
      <c r="Q131" s="46">
        <v>10</v>
      </c>
      <c r="R131" s="46">
        <v>10</v>
      </c>
      <c r="S131" s="46">
        <v>10</v>
      </c>
      <c r="T131" s="46">
        <v>10</v>
      </c>
      <c r="U131" s="46">
        <v>10</v>
      </c>
      <c r="V131" s="46">
        <v>10</v>
      </c>
      <c r="W131" s="46">
        <v>10</v>
      </c>
      <c r="X131" s="46">
        <v>10</v>
      </c>
      <c r="Y131" s="46">
        <v>10</v>
      </c>
      <c r="Z131" s="46">
        <v>10</v>
      </c>
      <c r="AA131" s="46">
        <v>10</v>
      </c>
      <c r="AB131" s="46">
        <v>10</v>
      </c>
      <c r="AC131" s="46">
        <v>10</v>
      </c>
      <c r="AD131" s="46">
        <v>10</v>
      </c>
      <c r="AE131" s="46">
        <v>10</v>
      </c>
      <c r="AF131" s="46">
        <v>10</v>
      </c>
      <c r="AG131" s="46">
        <v>10</v>
      </c>
      <c r="AH131" s="46">
        <v>10</v>
      </c>
      <c r="AI131" s="46">
        <v>10</v>
      </c>
      <c r="AJ131" s="46">
        <v>10</v>
      </c>
      <c r="AK131" s="46">
        <v>10</v>
      </c>
      <c r="AL131" s="46">
        <v>10</v>
      </c>
      <c r="AM131" s="46">
        <v>10</v>
      </c>
    </row>
    <row r="132" spans="3:39" x14ac:dyDescent="0.25">
      <c r="C132" t="s">
        <v>566</v>
      </c>
      <c r="D132" s="40">
        <v>30</v>
      </c>
      <c r="E132" s="46">
        <v>12</v>
      </c>
      <c r="F132" s="46">
        <v>10</v>
      </c>
      <c r="G132" s="46">
        <v>10</v>
      </c>
      <c r="H132" s="46">
        <v>10</v>
      </c>
      <c r="I132" s="46">
        <v>10</v>
      </c>
      <c r="J132" s="46">
        <v>10</v>
      </c>
      <c r="K132" s="46">
        <v>10</v>
      </c>
      <c r="L132" s="46">
        <v>10</v>
      </c>
      <c r="M132" s="46">
        <v>10</v>
      </c>
      <c r="N132" s="46">
        <v>10</v>
      </c>
      <c r="O132" s="46">
        <v>10</v>
      </c>
      <c r="P132" s="46">
        <v>10</v>
      </c>
      <c r="Q132" s="46">
        <v>10</v>
      </c>
      <c r="R132" s="46">
        <v>10</v>
      </c>
      <c r="S132" s="46">
        <v>10</v>
      </c>
      <c r="T132" s="46">
        <v>10</v>
      </c>
      <c r="U132" s="46">
        <v>10</v>
      </c>
      <c r="V132" s="46">
        <v>10</v>
      </c>
      <c r="W132" s="46">
        <v>10</v>
      </c>
      <c r="X132" s="46">
        <v>10</v>
      </c>
      <c r="Y132" s="46">
        <v>10</v>
      </c>
      <c r="Z132" s="46">
        <v>10</v>
      </c>
      <c r="AA132" s="46">
        <v>10</v>
      </c>
      <c r="AB132" s="46">
        <v>10</v>
      </c>
      <c r="AC132" s="46">
        <v>10</v>
      </c>
      <c r="AD132" s="46">
        <v>10</v>
      </c>
      <c r="AE132" s="46">
        <v>10</v>
      </c>
      <c r="AF132" s="46">
        <v>10</v>
      </c>
      <c r="AG132" s="46">
        <v>10</v>
      </c>
      <c r="AH132" s="46">
        <v>10</v>
      </c>
      <c r="AI132" s="46">
        <v>10</v>
      </c>
      <c r="AJ132" s="46">
        <v>10</v>
      </c>
      <c r="AK132" s="46">
        <v>10</v>
      </c>
      <c r="AL132" s="46">
        <v>10</v>
      </c>
      <c r="AM132" s="46">
        <v>10</v>
      </c>
    </row>
    <row r="133" spans="3:39" x14ac:dyDescent="0.25">
      <c r="C133" t="s">
        <v>567</v>
      </c>
      <c r="D133" s="40">
        <v>30</v>
      </c>
      <c r="E133" s="46">
        <v>18</v>
      </c>
      <c r="F133" s="46">
        <v>10</v>
      </c>
      <c r="G133" s="46">
        <v>10</v>
      </c>
      <c r="H133" s="46">
        <v>10</v>
      </c>
      <c r="I133" s="46">
        <v>10</v>
      </c>
      <c r="J133" s="46">
        <v>10</v>
      </c>
      <c r="K133" s="46">
        <v>10</v>
      </c>
      <c r="L133" s="46">
        <v>10</v>
      </c>
      <c r="M133" s="46">
        <v>10</v>
      </c>
      <c r="N133" s="46">
        <v>10</v>
      </c>
      <c r="O133" s="46">
        <v>10</v>
      </c>
      <c r="P133" s="46">
        <v>10</v>
      </c>
      <c r="Q133" s="46">
        <v>10</v>
      </c>
      <c r="R133" s="46">
        <v>10</v>
      </c>
      <c r="S133" s="46">
        <v>10</v>
      </c>
      <c r="T133" s="46">
        <v>10</v>
      </c>
      <c r="U133" s="46">
        <v>10</v>
      </c>
      <c r="V133" s="46">
        <v>10</v>
      </c>
      <c r="W133" s="46">
        <v>10</v>
      </c>
      <c r="X133" s="46">
        <v>10</v>
      </c>
      <c r="Y133" s="46">
        <v>10</v>
      </c>
      <c r="Z133" s="46">
        <v>10</v>
      </c>
      <c r="AA133" s="46">
        <v>10</v>
      </c>
      <c r="AB133" s="46">
        <v>10</v>
      </c>
      <c r="AC133" s="46">
        <v>10</v>
      </c>
      <c r="AD133" s="46">
        <v>10</v>
      </c>
      <c r="AE133" s="46">
        <v>10</v>
      </c>
      <c r="AF133" s="46">
        <v>10</v>
      </c>
      <c r="AG133" s="46">
        <v>10</v>
      </c>
      <c r="AH133" s="46">
        <v>10</v>
      </c>
      <c r="AI133" s="46">
        <v>10</v>
      </c>
      <c r="AJ133" s="46">
        <v>10</v>
      </c>
      <c r="AK133" s="46">
        <v>10</v>
      </c>
      <c r="AL133" s="46">
        <v>10</v>
      </c>
      <c r="AM133" s="46">
        <v>10</v>
      </c>
    </row>
    <row r="134" spans="3:39" x14ac:dyDescent="0.25">
      <c r="C134" t="s">
        <v>568</v>
      </c>
      <c r="D134" s="40">
        <v>30</v>
      </c>
      <c r="E134" s="46">
        <v>19</v>
      </c>
      <c r="F134" s="46">
        <v>10</v>
      </c>
      <c r="G134" s="46">
        <v>10</v>
      </c>
      <c r="H134" s="46">
        <v>10</v>
      </c>
      <c r="I134" s="46">
        <v>10</v>
      </c>
      <c r="J134" s="46">
        <v>10</v>
      </c>
      <c r="K134" s="46">
        <v>10</v>
      </c>
      <c r="L134" s="46">
        <v>10</v>
      </c>
      <c r="M134" s="46">
        <v>10</v>
      </c>
      <c r="N134" s="46">
        <v>10</v>
      </c>
      <c r="O134" s="46">
        <v>10</v>
      </c>
      <c r="P134" s="46">
        <v>10</v>
      </c>
      <c r="Q134" s="46">
        <v>10</v>
      </c>
      <c r="R134" s="46">
        <v>10</v>
      </c>
      <c r="S134" s="46">
        <v>10</v>
      </c>
      <c r="T134" s="46">
        <v>10</v>
      </c>
      <c r="U134" s="46">
        <v>10</v>
      </c>
      <c r="V134" s="46">
        <v>10</v>
      </c>
      <c r="W134" s="46">
        <v>10</v>
      </c>
      <c r="X134" s="46">
        <v>10</v>
      </c>
      <c r="Y134" s="46">
        <v>10</v>
      </c>
      <c r="Z134" s="46">
        <v>10</v>
      </c>
      <c r="AA134" s="46">
        <v>10</v>
      </c>
      <c r="AB134" s="46">
        <v>10</v>
      </c>
      <c r="AC134" s="46">
        <v>10</v>
      </c>
      <c r="AD134" s="46">
        <v>10</v>
      </c>
      <c r="AE134" s="46">
        <v>10</v>
      </c>
      <c r="AF134" s="46">
        <v>10</v>
      </c>
      <c r="AG134" s="46">
        <v>10</v>
      </c>
      <c r="AH134" s="46">
        <v>10</v>
      </c>
      <c r="AI134" s="46">
        <v>10</v>
      </c>
      <c r="AJ134" s="46">
        <v>10</v>
      </c>
      <c r="AK134" s="46">
        <v>10</v>
      </c>
      <c r="AL134" s="46">
        <v>10</v>
      </c>
      <c r="AM134" s="46">
        <v>10</v>
      </c>
    </row>
    <row r="135" spans="3:39" x14ac:dyDescent="0.25">
      <c r="C135" t="s">
        <v>569</v>
      </c>
      <c r="D135" s="40">
        <v>30</v>
      </c>
      <c r="E135" s="46">
        <v>29.5</v>
      </c>
      <c r="F135" s="46">
        <v>10</v>
      </c>
      <c r="G135" s="46">
        <v>10</v>
      </c>
      <c r="H135" s="46">
        <v>10</v>
      </c>
      <c r="I135" s="46">
        <v>10</v>
      </c>
      <c r="J135" s="46">
        <v>10</v>
      </c>
      <c r="K135" s="46">
        <v>10</v>
      </c>
      <c r="L135" s="46">
        <v>10</v>
      </c>
      <c r="M135" s="46">
        <v>10</v>
      </c>
      <c r="N135" s="46">
        <v>10</v>
      </c>
      <c r="O135" s="46">
        <v>10</v>
      </c>
      <c r="P135" s="46">
        <v>10</v>
      </c>
      <c r="Q135" s="46">
        <v>10</v>
      </c>
      <c r="R135" s="46">
        <v>10</v>
      </c>
      <c r="S135" s="46">
        <v>10</v>
      </c>
      <c r="T135" s="46">
        <v>10</v>
      </c>
      <c r="U135" s="46">
        <v>10</v>
      </c>
      <c r="V135" s="46">
        <v>10</v>
      </c>
      <c r="W135" s="46">
        <v>10</v>
      </c>
      <c r="X135" s="46">
        <v>10</v>
      </c>
      <c r="Y135" s="46">
        <v>10</v>
      </c>
      <c r="Z135" s="46">
        <v>10</v>
      </c>
      <c r="AA135" s="46">
        <v>10</v>
      </c>
      <c r="AB135" s="46">
        <v>10</v>
      </c>
      <c r="AC135" s="46">
        <v>10</v>
      </c>
      <c r="AD135" s="46">
        <v>10</v>
      </c>
      <c r="AE135" s="46">
        <v>10</v>
      </c>
      <c r="AF135" s="46">
        <v>10</v>
      </c>
      <c r="AG135" s="46">
        <v>10</v>
      </c>
      <c r="AH135" s="46">
        <v>10</v>
      </c>
      <c r="AI135" s="46">
        <v>10</v>
      </c>
      <c r="AJ135" s="46">
        <v>10</v>
      </c>
      <c r="AK135" s="46">
        <v>10</v>
      </c>
      <c r="AL135" s="46">
        <v>10</v>
      </c>
      <c r="AM135" s="46">
        <v>10</v>
      </c>
    </row>
    <row r="136" spans="3:39" x14ac:dyDescent="0.25">
      <c r="C136" t="s">
        <v>570</v>
      </c>
      <c r="D136" s="40">
        <v>30</v>
      </c>
      <c r="E136" s="46">
        <v>10</v>
      </c>
      <c r="F136" s="46">
        <v>10</v>
      </c>
      <c r="G136" s="46">
        <v>10</v>
      </c>
      <c r="H136" s="46">
        <v>10</v>
      </c>
      <c r="I136" s="46">
        <v>10</v>
      </c>
      <c r="J136" s="46">
        <v>10</v>
      </c>
      <c r="K136" s="46">
        <v>10</v>
      </c>
      <c r="L136" s="46">
        <v>10</v>
      </c>
      <c r="M136" s="46">
        <v>10</v>
      </c>
      <c r="N136" s="46">
        <v>10</v>
      </c>
      <c r="O136" s="46">
        <v>10</v>
      </c>
      <c r="P136" s="46">
        <v>10</v>
      </c>
      <c r="Q136" s="46">
        <v>10</v>
      </c>
      <c r="R136" s="46">
        <v>10</v>
      </c>
      <c r="S136" s="46">
        <v>10</v>
      </c>
      <c r="T136" s="46">
        <v>10</v>
      </c>
      <c r="U136" s="46">
        <v>10</v>
      </c>
      <c r="V136" s="46">
        <v>10</v>
      </c>
      <c r="W136" s="46">
        <v>10</v>
      </c>
      <c r="X136" s="46">
        <v>10</v>
      </c>
      <c r="Y136" s="46">
        <v>10</v>
      </c>
      <c r="Z136" s="46">
        <v>10</v>
      </c>
      <c r="AA136" s="46">
        <v>10</v>
      </c>
      <c r="AB136" s="46">
        <v>10</v>
      </c>
      <c r="AC136" s="46">
        <v>10</v>
      </c>
      <c r="AD136" s="46">
        <v>10</v>
      </c>
      <c r="AE136" s="46">
        <v>10</v>
      </c>
      <c r="AF136" s="46">
        <v>10</v>
      </c>
      <c r="AG136" s="46">
        <v>10</v>
      </c>
      <c r="AH136" s="46">
        <v>10</v>
      </c>
      <c r="AI136" s="46">
        <v>10</v>
      </c>
      <c r="AJ136" s="46">
        <v>10</v>
      </c>
      <c r="AK136" s="46">
        <v>10</v>
      </c>
      <c r="AL136" s="46">
        <v>10</v>
      </c>
      <c r="AM136" s="46">
        <v>10</v>
      </c>
    </row>
    <row r="137" spans="3:39" x14ac:dyDescent="0.25">
      <c r="C137" t="s">
        <v>571</v>
      </c>
      <c r="D137" s="40">
        <v>30</v>
      </c>
      <c r="E137" s="46">
        <v>10</v>
      </c>
      <c r="F137" s="46">
        <v>10</v>
      </c>
      <c r="G137" s="46">
        <v>10</v>
      </c>
      <c r="H137" s="46">
        <v>10</v>
      </c>
      <c r="I137" s="46">
        <v>10</v>
      </c>
      <c r="J137" s="46">
        <v>10</v>
      </c>
      <c r="K137" s="46">
        <v>10</v>
      </c>
      <c r="L137" s="46">
        <v>10</v>
      </c>
      <c r="M137" s="46">
        <v>10</v>
      </c>
      <c r="N137" s="46">
        <v>10</v>
      </c>
      <c r="O137" s="46">
        <v>10</v>
      </c>
      <c r="P137" s="46">
        <v>10</v>
      </c>
      <c r="Q137" s="46">
        <v>10</v>
      </c>
      <c r="R137" s="46">
        <v>10</v>
      </c>
      <c r="S137" s="46">
        <v>10</v>
      </c>
      <c r="T137" s="46">
        <v>10</v>
      </c>
      <c r="U137" s="46">
        <v>10</v>
      </c>
      <c r="V137" s="46">
        <v>10</v>
      </c>
      <c r="W137" s="46">
        <v>10</v>
      </c>
      <c r="X137" s="46">
        <v>10</v>
      </c>
      <c r="Y137" s="46">
        <v>10</v>
      </c>
      <c r="Z137" s="46">
        <v>10</v>
      </c>
      <c r="AA137" s="46">
        <v>10</v>
      </c>
      <c r="AB137" s="46">
        <v>10</v>
      </c>
      <c r="AC137" s="46">
        <v>10</v>
      </c>
      <c r="AD137" s="46">
        <v>10</v>
      </c>
      <c r="AE137" s="46">
        <v>10</v>
      </c>
      <c r="AF137" s="46">
        <v>10</v>
      </c>
      <c r="AG137" s="46">
        <v>10</v>
      </c>
      <c r="AH137" s="46">
        <v>10</v>
      </c>
      <c r="AI137" s="46">
        <v>10</v>
      </c>
      <c r="AJ137" s="46">
        <v>10</v>
      </c>
      <c r="AK137" s="46">
        <v>10</v>
      </c>
      <c r="AL137" s="46">
        <v>10</v>
      </c>
      <c r="AM137" s="46">
        <v>10</v>
      </c>
    </row>
    <row r="138" spans="3:39" x14ac:dyDescent="0.25">
      <c r="C138" t="s">
        <v>572</v>
      </c>
      <c r="D138" s="40">
        <v>30</v>
      </c>
      <c r="E138" s="46">
        <v>10</v>
      </c>
      <c r="F138" s="46">
        <v>10</v>
      </c>
      <c r="G138" s="46">
        <v>10</v>
      </c>
      <c r="H138" s="46">
        <v>10</v>
      </c>
      <c r="I138" s="46">
        <v>10</v>
      </c>
      <c r="J138" s="46">
        <v>10</v>
      </c>
      <c r="K138" s="46">
        <v>10</v>
      </c>
      <c r="L138" s="46">
        <v>10</v>
      </c>
      <c r="M138" s="46">
        <v>10</v>
      </c>
      <c r="N138" s="46">
        <v>10</v>
      </c>
      <c r="O138" s="46">
        <v>10</v>
      </c>
      <c r="P138" s="46">
        <v>10</v>
      </c>
      <c r="Q138" s="46">
        <v>10</v>
      </c>
      <c r="R138" s="46">
        <v>10</v>
      </c>
      <c r="S138" s="46">
        <v>10</v>
      </c>
      <c r="T138" s="46">
        <v>10</v>
      </c>
      <c r="U138" s="46">
        <v>10</v>
      </c>
      <c r="V138" s="46">
        <v>10</v>
      </c>
      <c r="W138" s="46">
        <v>10</v>
      </c>
      <c r="X138" s="46">
        <v>10</v>
      </c>
      <c r="Y138" s="46">
        <v>10</v>
      </c>
      <c r="Z138" s="46">
        <v>10</v>
      </c>
      <c r="AA138" s="46">
        <v>10</v>
      </c>
      <c r="AB138" s="46">
        <v>10</v>
      </c>
      <c r="AC138" s="46">
        <v>10</v>
      </c>
      <c r="AD138" s="46">
        <v>10</v>
      </c>
      <c r="AE138" s="46">
        <v>10</v>
      </c>
      <c r="AF138" s="46">
        <v>10</v>
      </c>
      <c r="AG138" s="46">
        <v>10</v>
      </c>
      <c r="AH138" s="46">
        <v>10</v>
      </c>
      <c r="AI138" s="46">
        <v>10</v>
      </c>
      <c r="AJ138" s="46">
        <v>10</v>
      </c>
      <c r="AK138" s="46">
        <v>10</v>
      </c>
      <c r="AL138" s="46">
        <v>10</v>
      </c>
      <c r="AM138" s="46">
        <v>10</v>
      </c>
    </row>
    <row r="139" spans="3:39" x14ac:dyDescent="0.25">
      <c r="C139" t="s">
        <v>573</v>
      </c>
      <c r="D139" s="40">
        <v>30</v>
      </c>
      <c r="E139" s="46">
        <v>10</v>
      </c>
      <c r="F139" s="46">
        <v>10</v>
      </c>
      <c r="G139" s="46">
        <v>10</v>
      </c>
      <c r="H139" s="46">
        <v>10</v>
      </c>
      <c r="I139" s="46">
        <v>10</v>
      </c>
      <c r="J139" s="46">
        <v>10</v>
      </c>
      <c r="K139" s="46">
        <v>10</v>
      </c>
      <c r="L139" s="46">
        <v>10</v>
      </c>
      <c r="M139" s="46">
        <v>10</v>
      </c>
      <c r="N139" s="46">
        <v>10</v>
      </c>
      <c r="O139" s="46">
        <v>10</v>
      </c>
      <c r="P139" s="46">
        <v>10</v>
      </c>
      <c r="Q139" s="46">
        <v>10</v>
      </c>
      <c r="R139" s="46">
        <v>10</v>
      </c>
      <c r="S139" s="46">
        <v>10</v>
      </c>
      <c r="T139" s="46">
        <v>10</v>
      </c>
      <c r="U139" s="46">
        <v>10</v>
      </c>
      <c r="V139" s="46">
        <v>10</v>
      </c>
      <c r="W139" s="46">
        <v>10</v>
      </c>
      <c r="X139" s="46">
        <v>10</v>
      </c>
      <c r="Y139" s="46">
        <v>10</v>
      </c>
      <c r="Z139" s="46">
        <v>10</v>
      </c>
      <c r="AA139" s="46">
        <v>10</v>
      </c>
      <c r="AB139" s="46">
        <v>10</v>
      </c>
      <c r="AC139" s="46">
        <v>10</v>
      </c>
      <c r="AD139" s="46">
        <v>10</v>
      </c>
      <c r="AE139" s="46">
        <v>10</v>
      </c>
      <c r="AF139" s="46">
        <v>10</v>
      </c>
      <c r="AG139" s="46">
        <v>10</v>
      </c>
      <c r="AH139" s="46">
        <v>10</v>
      </c>
      <c r="AI139" s="46">
        <v>10</v>
      </c>
      <c r="AJ139" s="46">
        <v>10</v>
      </c>
      <c r="AK139" s="46">
        <v>10</v>
      </c>
      <c r="AL139" s="46">
        <v>10</v>
      </c>
      <c r="AM139" s="46">
        <v>10</v>
      </c>
    </row>
    <row r="140" spans="3:39" x14ac:dyDescent="0.25">
      <c r="C140" t="s">
        <v>574</v>
      </c>
      <c r="D140" s="40">
        <v>30</v>
      </c>
      <c r="E140" s="46">
        <v>10</v>
      </c>
      <c r="F140" s="46">
        <v>10</v>
      </c>
      <c r="G140" s="46">
        <v>10</v>
      </c>
      <c r="H140" s="46">
        <v>10</v>
      </c>
      <c r="I140" s="46">
        <v>10</v>
      </c>
      <c r="J140" s="46">
        <v>10</v>
      </c>
      <c r="K140" s="46">
        <v>10</v>
      </c>
      <c r="L140" s="46">
        <v>10</v>
      </c>
      <c r="M140" s="46">
        <v>10</v>
      </c>
      <c r="N140" s="46">
        <v>10</v>
      </c>
      <c r="O140" s="46">
        <v>10</v>
      </c>
      <c r="P140" s="46">
        <v>10</v>
      </c>
      <c r="Q140" s="46">
        <v>10</v>
      </c>
      <c r="R140" s="46">
        <v>10</v>
      </c>
      <c r="S140" s="46">
        <v>10</v>
      </c>
      <c r="T140" s="46">
        <v>10</v>
      </c>
      <c r="U140" s="46">
        <v>10</v>
      </c>
      <c r="V140" s="46">
        <v>10</v>
      </c>
      <c r="W140" s="46">
        <v>10</v>
      </c>
      <c r="X140" s="46">
        <v>10</v>
      </c>
      <c r="Y140" s="46">
        <v>10</v>
      </c>
      <c r="Z140" s="46">
        <v>10</v>
      </c>
      <c r="AA140" s="46">
        <v>10</v>
      </c>
      <c r="AB140" s="46">
        <v>10</v>
      </c>
      <c r="AC140" s="46">
        <v>10</v>
      </c>
      <c r="AD140" s="46">
        <v>10</v>
      </c>
      <c r="AE140" s="46">
        <v>10</v>
      </c>
      <c r="AF140" s="46">
        <v>10</v>
      </c>
      <c r="AG140" s="46">
        <v>10</v>
      </c>
      <c r="AH140" s="46">
        <v>10</v>
      </c>
      <c r="AI140" s="46">
        <v>10</v>
      </c>
      <c r="AJ140" s="46">
        <v>10</v>
      </c>
      <c r="AK140" s="46">
        <v>10</v>
      </c>
      <c r="AL140" s="46">
        <v>10</v>
      </c>
      <c r="AM140" s="46">
        <v>10</v>
      </c>
    </row>
    <row r="141" spans="3:39" x14ac:dyDescent="0.25">
      <c r="C141" t="s">
        <v>575</v>
      </c>
      <c r="D141" s="40">
        <v>30</v>
      </c>
      <c r="E141" s="46">
        <v>10</v>
      </c>
      <c r="F141" s="46">
        <v>10</v>
      </c>
      <c r="G141" s="46">
        <v>10</v>
      </c>
      <c r="H141" s="46">
        <v>10</v>
      </c>
      <c r="I141" s="46">
        <v>10</v>
      </c>
      <c r="J141" s="46">
        <v>10</v>
      </c>
      <c r="K141" s="46">
        <v>10</v>
      </c>
      <c r="L141" s="46">
        <v>10</v>
      </c>
      <c r="M141" s="46">
        <v>10</v>
      </c>
      <c r="N141" s="46">
        <v>10</v>
      </c>
      <c r="O141" s="46">
        <v>10</v>
      </c>
      <c r="P141" s="46">
        <v>10</v>
      </c>
      <c r="Q141" s="46">
        <v>10</v>
      </c>
      <c r="R141" s="46">
        <v>10</v>
      </c>
      <c r="S141" s="46">
        <v>10</v>
      </c>
      <c r="T141" s="46">
        <v>10</v>
      </c>
      <c r="U141" s="46">
        <v>10</v>
      </c>
      <c r="V141" s="46">
        <v>10</v>
      </c>
      <c r="W141" s="46">
        <v>10</v>
      </c>
      <c r="X141" s="46">
        <v>10</v>
      </c>
      <c r="Y141" s="46">
        <v>10</v>
      </c>
      <c r="Z141" s="46">
        <v>10</v>
      </c>
      <c r="AA141" s="46">
        <v>10</v>
      </c>
      <c r="AB141" s="46">
        <v>10</v>
      </c>
      <c r="AC141" s="46">
        <v>10</v>
      </c>
      <c r="AD141" s="46">
        <v>10</v>
      </c>
      <c r="AE141" s="46">
        <v>10</v>
      </c>
      <c r="AF141" s="46">
        <v>10</v>
      </c>
      <c r="AG141" s="46">
        <v>10</v>
      </c>
      <c r="AH141" s="46">
        <v>10</v>
      </c>
      <c r="AI141" s="46">
        <v>10</v>
      </c>
      <c r="AJ141" s="46">
        <v>10</v>
      </c>
      <c r="AK141" s="46">
        <v>10</v>
      </c>
      <c r="AL141" s="46">
        <v>10</v>
      </c>
      <c r="AM141" s="46">
        <v>10</v>
      </c>
    </row>
    <row r="142" spans="3:39" x14ac:dyDescent="0.25">
      <c r="C142" t="s">
        <v>576</v>
      </c>
      <c r="D142" s="40">
        <v>30</v>
      </c>
      <c r="E142" s="46">
        <v>10</v>
      </c>
      <c r="F142" s="46">
        <v>10</v>
      </c>
      <c r="G142" s="46">
        <v>10</v>
      </c>
      <c r="H142" s="46">
        <v>10</v>
      </c>
      <c r="I142" s="46">
        <v>10</v>
      </c>
      <c r="J142" s="46">
        <v>10</v>
      </c>
      <c r="K142" s="46">
        <v>10</v>
      </c>
      <c r="L142" s="46">
        <v>10</v>
      </c>
      <c r="M142" s="46">
        <v>10</v>
      </c>
      <c r="N142" s="46">
        <v>10</v>
      </c>
      <c r="O142" s="46">
        <v>10</v>
      </c>
      <c r="P142" s="46">
        <v>10</v>
      </c>
      <c r="Q142" s="46">
        <v>10</v>
      </c>
      <c r="R142" s="46">
        <v>10</v>
      </c>
      <c r="S142" s="46">
        <v>10</v>
      </c>
      <c r="T142" s="46">
        <v>10</v>
      </c>
      <c r="U142" s="46">
        <v>10</v>
      </c>
      <c r="V142" s="46">
        <v>10</v>
      </c>
      <c r="W142" s="46">
        <v>10</v>
      </c>
      <c r="X142" s="46">
        <v>10</v>
      </c>
      <c r="Y142" s="46">
        <v>10</v>
      </c>
      <c r="Z142" s="46">
        <v>10</v>
      </c>
      <c r="AA142" s="46">
        <v>10</v>
      </c>
      <c r="AB142" s="46">
        <v>10</v>
      </c>
      <c r="AC142" s="46">
        <v>10</v>
      </c>
      <c r="AD142" s="46">
        <v>10</v>
      </c>
      <c r="AE142" s="46">
        <v>10</v>
      </c>
      <c r="AF142" s="46">
        <v>10</v>
      </c>
      <c r="AG142" s="46">
        <v>10</v>
      </c>
      <c r="AH142" s="46">
        <v>10</v>
      </c>
      <c r="AI142" s="46">
        <v>10</v>
      </c>
      <c r="AJ142" s="46">
        <v>10</v>
      </c>
      <c r="AK142" s="46">
        <v>10</v>
      </c>
      <c r="AL142" s="46">
        <v>10</v>
      </c>
      <c r="AM142" s="46">
        <v>10</v>
      </c>
    </row>
    <row r="143" spans="3:39" x14ac:dyDescent="0.25">
      <c r="C143" t="s">
        <v>577</v>
      </c>
      <c r="D143" s="40">
        <v>30</v>
      </c>
      <c r="E143" s="46">
        <v>10</v>
      </c>
      <c r="F143" s="46">
        <v>10</v>
      </c>
      <c r="G143" s="46">
        <v>10</v>
      </c>
      <c r="H143" s="46">
        <v>10</v>
      </c>
      <c r="I143" s="46">
        <v>10</v>
      </c>
      <c r="J143" s="46">
        <v>10</v>
      </c>
      <c r="K143" s="46">
        <v>10</v>
      </c>
      <c r="L143" s="46">
        <v>10</v>
      </c>
      <c r="M143" s="46">
        <v>10</v>
      </c>
      <c r="N143" s="46">
        <v>10</v>
      </c>
      <c r="O143" s="46">
        <v>10</v>
      </c>
      <c r="P143" s="46">
        <v>10</v>
      </c>
      <c r="Q143" s="46">
        <v>10</v>
      </c>
      <c r="R143" s="46">
        <v>10</v>
      </c>
      <c r="S143" s="46">
        <v>10</v>
      </c>
      <c r="T143" s="46">
        <v>10</v>
      </c>
      <c r="U143" s="46">
        <v>10</v>
      </c>
      <c r="V143" s="46">
        <v>10</v>
      </c>
      <c r="W143" s="46">
        <v>10</v>
      </c>
      <c r="X143" s="46">
        <v>10</v>
      </c>
      <c r="Y143" s="46">
        <v>10</v>
      </c>
      <c r="Z143" s="46">
        <v>10</v>
      </c>
      <c r="AA143" s="46">
        <v>10</v>
      </c>
      <c r="AB143" s="46">
        <v>10</v>
      </c>
      <c r="AC143" s="46">
        <v>10</v>
      </c>
      <c r="AD143" s="46">
        <v>10</v>
      </c>
      <c r="AE143" s="46">
        <v>10</v>
      </c>
      <c r="AF143" s="46">
        <v>10</v>
      </c>
      <c r="AG143" s="46">
        <v>10</v>
      </c>
      <c r="AH143" s="46">
        <v>10</v>
      </c>
      <c r="AI143" s="46">
        <v>10</v>
      </c>
      <c r="AJ143" s="46">
        <v>10</v>
      </c>
      <c r="AK143" s="46">
        <v>10</v>
      </c>
      <c r="AL143" s="46">
        <v>10</v>
      </c>
      <c r="AM143" s="46">
        <v>10</v>
      </c>
    </row>
    <row r="144" spans="3:39" x14ac:dyDescent="0.25">
      <c r="C144" t="s">
        <v>578</v>
      </c>
      <c r="D144" s="40">
        <v>30</v>
      </c>
      <c r="E144" s="46">
        <v>10</v>
      </c>
      <c r="F144" s="46">
        <v>10</v>
      </c>
      <c r="G144" s="46">
        <v>10</v>
      </c>
      <c r="H144" s="46">
        <v>10</v>
      </c>
      <c r="I144" s="46">
        <v>10</v>
      </c>
      <c r="J144" s="46">
        <v>10</v>
      </c>
      <c r="K144" s="46">
        <v>10</v>
      </c>
      <c r="L144" s="46">
        <v>10</v>
      </c>
      <c r="M144" s="46">
        <v>10</v>
      </c>
      <c r="N144" s="46">
        <v>10</v>
      </c>
      <c r="O144" s="46">
        <v>10</v>
      </c>
      <c r="P144" s="46">
        <v>10</v>
      </c>
      <c r="Q144" s="46">
        <v>10</v>
      </c>
      <c r="R144" s="46">
        <v>10</v>
      </c>
      <c r="S144" s="46">
        <v>10</v>
      </c>
      <c r="T144" s="46">
        <v>10</v>
      </c>
      <c r="U144" s="46">
        <v>10</v>
      </c>
      <c r="V144" s="46">
        <v>10</v>
      </c>
      <c r="W144" s="46">
        <v>10</v>
      </c>
      <c r="X144" s="46">
        <v>10</v>
      </c>
      <c r="Y144" s="46">
        <v>10</v>
      </c>
      <c r="Z144" s="46">
        <v>10</v>
      </c>
      <c r="AA144" s="46">
        <v>10</v>
      </c>
      <c r="AB144" s="46">
        <v>10</v>
      </c>
      <c r="AC144" s="46">
        <v>10</v>
      </c>
      <c r="AD144" s="46">
        <v>10</v>
      </c>
      <c r="AE144" s="46">
        <v>10</v>
      </c>
      <c r="AF144" s="46">
        <v>10</v>
      </c>
      <c r="AG144" s="46">
        <v>10</v>
      </c>
      <c r="AH144" s="46">
        <v>10</v>
      </c>
      <c r="AI144" s="46">
        <v>10</v>
      </c>
      <c r="AJ144" s="46">
        <v>10</v>
      </c>
      <c r="AK144" s="46">
        <v>10</v>
      </c>
      <c r="AL144" s="46">
        <v>10</v>
      </c>
      <c r="AM144" s="46">
        <v>10</v>
      </c>
    </row>
    <row r="145" spans="3:39" x14ac:dyDescent="0.25">
      <c r="C145" t="s">
        <v>579</v>
      </c>
      <c r="D145" s="40">
        <v>30</v>
      </c>
      <c r="E145" s="46">
        <v>10</v>
      </c>
      <c r="F145" s="46">
        <v>10</v>
      </c>
      <c r="G145" s="46">
        <v>10</v>
      </c>
      <c r="H145" s="46">
        <v>10</v>
      </c>
      <c r="I145" s="46">
        <v>10</v>
      </c>
      <c r="J145" s="46">
        <v>10</v>
      </c>
      <c r="K145" s="46">
        <v>10</v>
      </c>
      <c r="L145" s="46">
        <v>10</v>
      </c>
      <c r="M145" s="46">
        <v>10</v>
      </c>
      <c r="N145" s="46">
        <v>10</v>
      </c>
      <c r="O145" s="46">
        <v>10</v>
      </c>
      <c r="P145" s="46">
        <v>10</v>
      </c>
      <c r="Q145" s="46">
        <v>10</v>
      </c>
      <c r="R145" s="46">
        <v>10</v>
      </c>
      <c r="S145" s="46">
        <v>10</v>
      </c>
      <c r="T145" s="46">
        <v>10</v>
      </c>
      <c r="U145" s="46">
        <v>10</v>
      </c>
      <c r="V145" s="46">
        <v>10</v>
      </c>
      <c r="W145" s="46">
        <v>10</v>
      </c>
      <c r="X145" s="46">
        <v>10</v>
      </c>
      <c r="Y145" s="46">
        <v>10</v>
      </c>
      <c r="Z145" s="46">
        <v>10</v>
      </c>
      <c r="AA145" s="46">
        <v>10</v>
      </c>
      <c r="AB145" s="46">
        <v>10</v>
      </c>
      <c r="AC145" s="46">
        <v>10</v>
      </c>
      <c r="AD145" s="46">
        <v>10</v>
      </c>
      <c r="AE145" s="46">
        <v>10</v>
      </c>
      <c r="AF145" s="46">
        <v>10</v>
      </c>
      <c r="AG145" s="46">
        <v>10</v>
      </c>
      <c r="AH145" s="46">
        <v>10</v>
      </c>
      <c r="AI145" s="46">
        <v>10</v>
      </c>
      <c r="AJ145" s="46">
        <v>10</v>
      </c>
      <c r="AK145" s="46">
        <v>10</v>
      </c>
      <c r="AL145" s="46">
        <v>10</v>
      </c>
      <c r="AM145" s="46">
        <v>10</v>
      </c>
    </row>
    <row r="146" spans="3:39" x14ac:dyDescent="0.25">
      <c r="C146" t="s">
        <v>580</v>
      </c>
      <c r="D146" s="40">
        <v>30</v>
      </c>
      <c r="E146" s="46">
        <v>10</v>
      </c>
      <c r="F146" s="46">
        <v>10</v>
      </c>
      <c r="G146" s="46">
        <v>10</v>
      </c>
      <c r="H146" s="46">
        <v>10</v>
      </c>
      <c r="I146" s="46">
        <v>10</v>
      </c>
      <c r="J146" s="46">
        <v>10</v>
      </c>
      <c r="K146" s="46">
        <v>10</v>
      </c>
      <c r="L146" s="46">
        <v>10</v>
      </c>
      <c r="M146" s="46">
        <v>10</v>
      </c>
      <c r="N146" s="46">
        <v>10</v>
      </c>
      <c r="O146" s="46">
        <v>10</v>
      </c>
      <c r="P146" s="46">
        <v>10</v>
      </c>
      <c r="Q146" s="46">
        <v>10</v>
      </c>
      <c r="R146" s="46">
        <v>10</v>
      </c>
      <c r="S146" s="46">
        <v>10</v>
      </c>
      <c r="T146" s="46">
        <v>10</v>
      </c>
      <c r="U146" s="46">
        <v>10</v>
      </c>
      <c r="V146" s="46">
        <v>10</v>
      </c>
      <c r="W146" s="46">
        <v>10</v>
      </c>
      <c r="X146" s="46">
        <v>10</v>
      </c>
      <c r="Y146" s="46">
        <v>10</v>
      </c>
      <c r="Z146" s="46">
        <v>10</v>
      </c>
      <c r="AA146" s="46">
        <v>10</v>
      </c>
      <c r="AB146" s="46">
        <v>10</v>
      </c>
      <c r="AC146" s="46">
        <v>10</v>
      </c>
      <c r="AD146" s="46">
        <v>10</v>
      </c>
      <c r="AE146" s="46">
        <v>10</v>
      </c>
      <c r="AF146" s="46">
        <v>10</v>
      </c>
      <c r="AG146" s="46">
        <v>10</v>
      </c>
      <c r="AH146" s="46">
        <v>10</v>
      </c>
      <c r="AI146" s="46">
        <v>10</v>
      </c>
      <c r="AJ146" s="46">
        <v>10</v>
      </c>
      <c r="AK146" s="46">
        <v>10</v>
      </c>
      <c r="AL146" s="46">
        <v>10</v>
      </c>
      <c r="AM146" s="46">
        <v>10</v>
      </c>
    </row>
    <row r="147" spans="3:39" x14ac:dyDescent="0.25">
      <c r="C147" t="s">
        <v>581</v>
      </c>
      <c r="D147" s="40">
        <v>30</v>
      </c>
      <c r="E147" s="46">
        <v>10</v>
      </c>
      <c r="F147" s="46">
        <v>10</v>
      </c>
      <c r="G147" s="46">
        <v>10</v>
      </c>
      <c r="H147" s="46">
        <v>10</v>
      </c>
      <c r="I147" s="46">
        <v>10</v>
      </c>
      <c r="J147" s="46">
        <v>10</v>
      </c>
      <c r="K147" s="46">
        <v>10</v>
      </c>
      <c r="L147" s="46">
        <v>10</v>
      </c>
      <c r="M147" s="46">
        <v>10</v>
      </c>
      <c r="N147" s="46">
        <v>10</v>
      </c>
      <c r="O147" s="46">
        <v>10</v>
      </c>
      <c r="P147" s="46">
        <v>10</v>
      </c>
      <c r="Q147" s="46">
        <v>10</v>
      </c>
      <c r="R147" s="46">
        <v>10</v>
      </c>
      <c r="S147" s="46">
        <v>10</v>
      </c>
      <c r="T147" s="46">
        <v>10</v>
      </c>
      <c r="U147" s="46">
        <v>10</v>
      </c>
      <c r="V147" s="46">
        <v>10</v>
      </c>
      <c r="W147" s="46">
        <v>10</v>
      </c>
      <c r="X147" s="46">
        <v>10</v>
      </c>
      <c r="Y147" s="46">
        <v>10</v>
      </c>
      <c r="Z147" s="46">
        <v>10</v>
      </c>
      <c r="AA147" s="46">
        <v>10</v>
      </c>
      <c r="AB147" s="46">
        <v>10</v>
      </c>
      <c r="AC147" s="46">
        <v>10</v>
      </c>
      <c r="AD147" s="46">
        <v>10</v>
      </c>
      <c r="AE147" s="46">
        <v>10</v>
      </c>
      <c r="AF147" s="46">
        <v>10</v>
      </c>
      <c r="AG147" s="46">
        <v>10</v>
      </c>
      <c r="AH147" s="46">
        <v>10</v>
      </c>
      <c r="AI147" s="46">
        <v>10</v>
      </c>
      <c r="AJ147" s="46">
        <v>10</v>
      </c>
      <c r="AK147" s="46">
        <v>10</v>
      </c>
      <c r="AL147" s="46">
        <v>10</v>
      </c>
      <c r="AM147" s="46">
        <v>10</v>
      </c>
    </row>
    <row r="148" spans="3:39" x14ac:dyDescent="0.25">
      <c r="C148" t="s">
        <v>582</v>
      </c>
      <c r="D148" s="40">
        <v>30</v>
      </c>
      <c r="E148" s="46">
        <v>10</v>
      </c>
      <c r="F148" s="46">
        <v>10</v>
      </c>
      <c r="G148" s="46">
        <v>10</v>
      </c>
      <c r="H148" s="46">
        <v>10</v>
      </c>
      <c r="I148" s="46">
        <v>10</v>
      </c>
      <c r="J148" s="46">
        <v>10</v>
      </c>
      <c r="K148" s="46">
        <v>10</v>
      </c>
      <c r="L148" s="46">
        <v>10</v>
      </c>
      <c r="M148" s="46">
        <v>10</v>
      </c>
      <c r="N148" s="46">
        <v>10</v>
      </c>
      <c r="O148" s="46">
        <v>10</v>
      </c>
      <c r="P148" s="46">
        <v>10</v>
      </c>
      <c r="Q148" s="46">
        <v>10</v>
      </c>
      <c r="R148" s="46">
        <v>10</v>
      </c>
      <c r="S148" s="46">
        <v>10</v>
      </c>
      <c r="T148" s="46">
        <v>10</v>
      </c>
      <c r="U148" s="46">
        <v>10</v>
      </c>
      <c r="V148" s="46">
        <v>10</v>
      </c>
      <c r="W148" s="46">
        <v>10</v>
      </c>
      <c r="X148" s="46">
        <v>10</v>
      </c>
      <c r="Y148" s="46">
        <v>10</v>
      </c>
      <c r="Z148" s="46">
        <v>10</v>
      </c>
      <c r="AA148" s="46">
        <v>10</v>
      </c>
      <c r="AB148" s="46">
        <v>10</v>
      </c>
      <c r="AC148" s="46">
        <v>10</v>
      </c>
      <c r="AD148" s="46">
        <v>10</v>
      </c>
      <c r="AE148" s="46">
        <v>10</v>
      </c>
      <c r="AF148" s="46">
        <v>10</v>
      </c>
      <c r="AG148" s="46">
        <v>10</v>
      </c>
      <c r="AH148" s="46">
        <v>10</v>
      </c>
      <c r="AI148" s="46">
        <v>10</v>
      </c>
      <c r="AJ148" s="46">
        <v>10</v>
      </c>
      <c r="AK148" s="46">
        <v>10</v>
      </c>
      <c r="AL148" s="46">
        <v>10</v>
      </c>
      <c r="AM148" s="46">
        <v>10</v>
      </c>
    </row>
    <row r="149" spans="3:39" x14ac:dyDescent="0.25">
      <c r="C149" t="s">
        <v>583</v>
      </c>
      <c r="D149" s="40">
        <v>30</v>
      </c>
      <c r="E149" s="46">
        <v>10</v>
      </c>
      <c r="F149" s="46">
        <v>10</v>
      </c>
      <c r="G149" s="46">
        <v>10</v>
      </c>
      <c r="H149" s="46">
        <v>10</v>
      </c>
      <c r="I149" s="46">
        <v>10</v>
      </c>
      <c r="J149" s="46">
        <v>10</v>
      </c>
      <c r="K149" s="46">
        <v>10</v>
      </c>
      <c r="L149" s="46">
        <v>10</v>
      </c>
      <c r="M149" s="46">
        <v>10</v>
      </c>
      <c r="N149" s="46">
        <v>10</v>
      </c>
      <c r="O149" s="46">
        <v>10</v>
      </c>
      <c r="P149" s="46">
        <v>10</v>
      </c>
      <c r="Q149" s="46">
        <v>10</v>
      </c>
      <c r="R149" s="46">
        <v>10</v>
      </c>
      <c r="S149" s="46">
        <v>10</v>
      </c>
      <c r="T149" s="46">
        <v>10</v>
      </c>
      <c r="U149" s="46">
        <v>10</v>
      </c>
      <c r="V149" s="46">
        <v>10</v>
      </c>
      <c r="W149" s="46">
        <v>10</v>
      </c>
      <c r="X149" s="46">
        <v>10</v>
      </c>
      <c r="Y149" s="46">
        <v>10</v>
      </c>
      <c r="Z149" s="46">
        <v>10</v>
      </c>
      <c r="AA149" s="46">
        <v>10</v>
      </c>
      <c r="AB149" s="46">
        <v>10</v>
      </c>
      <c r="AC149" s="46">
        <v>10</v>
      </c>
      <c r="AD149" s="46">
        <v>10</v>
      </c>
      <c r="AE149" s="46">
        <v>10</v>
      </c>
      <c r="AF149" s="46">
        <v>10</v>
      </c>
      <c r="AG149" s="46">
        <v>10</v>
      </c>
      <c r="AH149" s="46">
        <v>10</v>
      </c>
      <c r="AI149" s="46">
        <v>10</v>
      </c>
      <c r="AJ149" s="46">
        <v>10</v>
      </c>
      <c r="AK149" s="46">
        <v>10</v>
      </c>
      <c r="AL149" s="46">
        <v>10</v>
      </c>
      <c r="AM149" s="46">
        <v>10</v>
      </c>
    </row>
    <row r="150" spans="3:39" x14ac:dyDescent="0.25">
      <c r="C150" t="s">
        <v>584</v>
      </c>
      <c r="D150" s="40">
        <v>30</v>
      </c>
      <c r="E150" s="46">
        <v>10</v>
      </c>
      <c r="F150" s="46">
        <v>10</v>
      </c>
      <c r="G150" s="46">
        <v>10</v>
      </c>
      <c r="H150" s="46">
        <v>10</v>
      </c>
      <c r="I150" s="46">
        <v>10</v>
      </c>
      <c r="J150" s="46">
        <v>10</v>
      </c>
      <c r="K150" s="46">
        <v>10</v>
      </c>
      <c r="L150" s="46">
        <v>10</v>
      </c>
      <c r="M150" s="46">
        <v>10</v>
      </c>
      <c r="N150" s="46">
        <v>10</v>
      </c>
      <c r="O150" s="46">
        <v>10</v>
      </c>
      <c r="P150" s="46">
        <v>10</v>
      </c>
      <c r="Q150" s="46">
        <v>10</v>
      </c>
      <c r="R150" s="46">
        <v>10</v>
      </c>
      <c r="S150" s="46">
        <v>10</v>
      </c>
      <c r="T150" s="46">
        <v>10</v>
      </c>
      <c r="U150" s="46">
        <v>10</v>
      </c>
      <c r="V150" s="46">
        <v>10</v>
      </c>
      <c r="W150" s="46">
        <v>10</v>
      </c>
      <c r="X150" s="46">
        <v>10</v>
      </c>
      <c r="Y150" s="46">
        <v>10</v>
      </c>
      <c r="Z150" s="46">
        <v>10</v>
      </c>
      <c r="AA150" s="46">
        <v>10</v>
      </c>
      <c r="AB150" s="46">
        <v>10</v>
      </c>
      <c r="AC150" s="46">
        <v>10</v>
      </c>
      <c r="AD150" s="46">
        <v>10</v>
      </c>
      <c r="AE150" s="46">
        <v>10</v>
      </c>
      <c r="AF150" s="46">
        <v>10</v>
      </c>
      <c r="AG150" s="46">
        <v>10</v>
      </c>
      <c r="AH150" s="46">
        <v>10</v>
      </c>
      <c r="AI150" s="46">
        <v>10</v>
      </c>
      <c r="AJ150" s="46">
        <v>10</v>
      </c>
      <c r="AK150" s="46">
        <v>10</v>
      </c>
      <c r="AL150" s="46">
        <v>10</v>
      </c>
      <c r="AM150" s="46">
        <v>10</v>
      </c>
    </row>
    <row r="151" spans="3:39" x14ac:dyDescent="0.25">
      <c r="C151" t="s">
        <v>585</v>
      </c>
      <c r="D151" s="40">
        <v>30</v>
      </c>
      <c r="E151" s="46">
        <v>10</v>
      </c>
      <c r="F151" s="46">
        <v>10</v>
      </c>
      <c r="G151" s="46">
        <v>10</v>
      </c>
      <c r="H151" s="46">
        <v>10</v>
      </c>
      <c r="I151" s="46">
        <v>10</v>
      </c>
      <c r="J151" s="46">
        <v>10</v>
      </c>
      <c r="K151" s="46">
        <v>10</v>
      </c>
      <c r="L151" s="46">
        <v>10</v>
      </c>
      <c r="M151" s="46">
        <v>10</v>
      </c>
      <c r="N151" s="46">
        <v>10</v>
      </c>
      <c r="O151" s="46">
        <v>10</v>
      </c>
      <c r="P151" s="46">
        <v>10</v>
      </c>
      <c r="Q151" s="46">
        <v>10</v>
      </c>
      <c r="R151" s="46">
        <v>10</v>
      </c>
      <c r="S151" s="46">
        <v>10</v>
      </c>
      <c r="T151" s="46">
        <v>10</v>
      </c>
      <c r="U151" s="46">
        <v>10</v>
      </c>
      <c r="V151" s="46">
        <v>10</v>
      </c>
      <c r="W151" s="46">
        <v>10</v>
      </c>
      <c r="X151" s="46">
        <v>10</v>
      </c>
      <c r="Y151" s="46">
        <v>10</v>
      </c>
      <c r="Z151" s="46">
        <v>10</v>
      </c>
      <c r="AA151" s="46">
        <v>10</v>
      </c>
      <c r="AB151" s="46">
        <v>10</v>
      </c>
      <c r="AC151" s="46">
        <v>10</v>
      </c>
      <c r="AD151" s="46">
        <v>10</v>
      </c>
      <c r="AE151" s="46">
        <v>10</v>
      </c>
      <c r="AF151" s="46">
        <v>10</v>
      </c>
      <c r="AG151" s="46">
        <v>10</v>
      </c>
      <c r="AH151" s="46">
        <v>10</v>
      </c>
      <c r="AI151" s="46">
        <v>10</v>
      </c>
      <c r="AJ151" s="46">
        <v>10</v>
      </c>
      <c r="AK151" s="46">
        <v>10</v>
      </c>
      <c r="AL151" s="46">
        <v>10</v>
      </c>
      <c r="AM151" s="46">
        <v>10</v>
      </c>
    </row>
    <row r="152" spans="3:39" x14ac:dyDescent="0.25">
      <c r="C152" t="s">
        <v>586</v>
      </c>
      <c r="D152" s="40">
        <v>30</v>
      </c>
      <c r="E152" s="46">
        <v>10</v>
      </c>
      <c r="F152" s="46">
        <v>10</v>
      </c>
      <c r="G152" s="46">
        <v>10</v>
      </c>
      <c r="H152" s="46">
        <v>10</v>
      </c>
      <c r="I152" s="46">
        <v>10</v>
      </c>
      <c r="J152" s="46">
        <v>10</v>
      </c>
      <c r="K152" s="46">
        <v>10</v>
      </c>
      <c r="L152" s="46">
        <v>10</v>
      </c>
      <c r="M152" s="46">
        <v>10</v>
      </c>
      <c r="N152" s="46">
        <v>10</v>
      </c>
      <c r="O152" s="46">
        <v>10</v>
      </c>
      <c r="P152" s="46">
        <v>10</v>
      </c>
      <c r="Q152" s="46">
        <v>10</v>
      </c>
      <c r="R152" s="46">
        <v>10</v>
      </c>
      <c r="S152" s="46">
        <v>10</v>
      </c>
      <c r="T152" s="46">
        <v>10</v>
      </c>
      <c r="U152" s="46">
        <v>10</v>
      </c>
      <c r="V152" s="46">
        <v>10</v>
      </c>
      <c r="W152" s="46">
        <v>10</v>
      </c>
      <c r="X152" s="46">
        <v>10</v>
      </c>
      <c r="Y152" s="46">
        <v>10</v>
      </c>
      <c r="Z152" s="46">
        <v>10</v>
      </c>
      <c r="AA152" s="46">
        <v>10</v>
      </c>
      <c r="AB152" s="46">
        <v>10</v>
      </c>
      <c r="AC152" s="46">
        <v>10</v>
      </c>
      <c r="AD152" s="46">
        <v>10</v>
      </c>
      <c r="AE152" s="46">
        <v>10</v>
      </c>
      <c r="AF152" s="46">
        <v>10</v>
      </c>
      <c r="AG152" s="46">
        <v>10</v>
      </c>
      <c r="AH152" s="46">
        <v>10</v>
      </c>
      <c r="AI152" s="46">
        <v>10</v>
      </c>
      <c r="AJ152" s="46">
        <v>10</v>
      </c>
      <c r="AK152" s="46">
        <v>10</v>
      </c>
      <c r="AL152" s="46">
        <v>10</v>
      </c>
      <c r="AM152" s="46">
        <v>10</v>
      </c>
    </row>
    <row r="153" spans="3:39" x14ac:dyDescent="0.25">
      <c r="C153" t="s">
        <v>587</v>
      </c>
      <c r="D153" s="40">
        <v>30</v>
      </c>
      <c r="E153" s="46">
        <v>10</v>
      </c>
      <c r="F153" s="46">
        <v>10</v>
      </c>
      <c r="G153" s="46">
        <v>10</v>
      </c>
      <c r="H153" s="46">
        <v>10</v>
      </c>
      <c r="I153" s="46">
        <v>10</v>
      </c>
      <c r="J153" s="46">
        <v>10</v>
      </c>
      <c r="K153" s="46">
        <v>10</v>
      </c>
      <c r="L153" s="46">
        <v>10</v>
      </c>
      <c r="M153" s="46">
        <v>10</v>
      </c>
      <c r="N153" s="46">
        <v>10</v>
      </c>
      <c r="O153" s="46">
        <v>10</v>
      </c>
      <c r="P153" s="46">
        <v>10</v>
      </c>
      <c r="Q153" s="46">
        <v>10</v>
      </c>
      <c r="R153" s="46">
        <v>10</v>
      </c>
      <c r="S153" s="46">
        <v>10</v>
      </c>
      <c r="T153" s="46">
        <v>10</v>
      </c>
      <c r="U153" s="46">
        <v>10</v>
      </c>
      <c r="V153" s="46">
        <v>10</v>
      </c>
      <c r="W153" s="46">
        <v>10</v>
      </c>
      <c r="X153" s="46">
        <v>10</v>
      </c>
      <c r="Y153" s="46">
        <v>10</v>
      </c>
      <c r="Z153" s="46">
        <v>10</v>
      </c>
      <c r="AA153" s="46">
        <v>10</v>
      </c>
      <c r="AB153" s="46">
        <v>10</v>
      </c>
      <c r="AC153" s="46">
        <v>10</v>
      </c>
      <c r="AD153" s="46">
        <v>10</v>
      </c>
      <c r="AE153" s="46">
        <v>10</v>
      </c>
      <c r="AF153" s="46">
        <v>10</v>
      </c>
      <c r="AG153" s="46">
        <v>10</v>
      </c>
      <c r="AH153" s="46">
        <v>10</v>
      </c>
      <c r="AI153" s="46">
        <v>10</v>
      </c>
      <c r="AJ153" s="46">
        <v>10</v>
      </c>
      <c r="AK153" s="46">
        <v>10</v>
      </c>
      <c r="AL153" s="46">
        <v>10</v>
      </c>
      <c r="AM153" s="46">
        <v>10</v>
      </c>
    </row>
    <row r="154" spans="3:39" x14ac:dyDescent="0.25">
      <c r="C154" t="s">
        <v>588</v>
      </c>
      <c r="D154" s="40">
        <v>30</v>
      </c>
      <c r="E154" s="46">
        <v>10</v>
      </c>
      <c r="F154" s="46">
        <v>10</v>
      </c>
      <c r="G154" s="46">
        <v>10</v>
      </c>
      <c r="H154" s="46">
        <v>10</v>
      </c>
      <c r="I154" s="46">
        <v>10</v>
      </c>
      <c r="J154" s="46">
        <v>10</v>
      </c>
      <c r="K154" s="46">
        <v>10</v>
      </c>
      <c r="L154" s="46">
        <v>10</v>
      </c>
      <c r="M154" s="46">
        <v>10</v>
      </c>
      <c r="N154" s="46">
        <v>10</v>
      </c>
      <c r="O154" s="46">
        <v>10</v>
      </c>
      <c r="P154" s="46">
        <v>10</v>
      </c>
      <c r="Q154" s="46">
        <v>10</v>
      </c>
      <c r="R154" s="46">
        <v>10</v>
      </c>
      <c r="S154" s="46">
        <v>10</v>
      </c>
      <c r="T154" s="46">
        <v>10</v>
      </c>
      <c r="U154" s="46">
        <v>10</v>
      </c>
      <c r="V154" s="46">
        <v>10</v>
      </c>
      <c r="W154" s="46">
        <v>10</v>
      </c>
      <c r="X154" s="46">
        <v>10</v>
      </c>
      <c r="Y154" s="46">
        <v>10</v>
      </c>
      <c r="Z154" s="46">
        <v>10</v>
      </c>
      <c r="AA154" s="46">
        <v>10</v>
      </c>
      <c r="AB154" s="46">
        <v>10</v>
      </c>
      <c r="AC154" s="46">
        <v>10</v>
      </c>
      <c r="AD154" s="46">
        <v>10</v>
      </c>
      <c r="AE154" s="46">
        <v>10</v>
      </c>
      <c r="AF154" s="46">
        <v>10</v>
      </c>
      <c r="AG154" s="46">
        <v>10</v>
      </c>
      <c r="AH154" s="46">
        <v>10</v>
      </c>
      <c r="AI154" s="46">
        <v>10</v>
      </c>
      <c r="AJ154" s="46">
        <v>10</v>
      </c>
      <c r="AK154" s="46">
        <v>10</v>
      </c>
      <c r="AL154" s="46">
        <v>10</v>
      </c>
      <c r="AM154" s="46">
        <v>10</v>
      </c>
    </row>
    <row r="155" spans="3:39" x14ac:dyDescent="0.25">
      <c r="C155" t="s">
        <v>589</v>
      </c>
      <c r="D155" s="40">
        <v>30</v>
      </c>
      <c r="E155" s="46">
        <v>10</v>
      </c>
      <c r="F155" s="46">
        <v>10</v>
      </c>
      <c r="G155" s="46">
        <v>10</v>
      </c>
      <c r="H155" s="46">
        <v>10</v>
      </c>
      <c r="I155" s="46">
        <v>10</v>
      </c>
      <c r="J155" s="46">
        <v>10</v>
      </c>
      <c r="K155" s="46">
        <v>10</v>
      </c>
      <c r="L155" s="46">
        <v>10</v>
      </c>
      <c r="M155" s="46">
        <v>10</v>
      </c>
      <c r="N155" s="46">
        <v>10</v>
      </c>
      <c r="O155" s="46">
        <v>10</v>
      </c>
      <c r="P155" s="46">
        <v>10</v>
      </c>
      <c r="Q155" s="46">
        <v>10</v>
      </c>
      <c r="R155" s="46">
        <v>10</v>
      </c>
      <c r="S155" s="46">
        <v>10</v>
      </c>
      <c r="T155" s="46">
        <v>10</v>
      </c>
      <c r="U155" s="46">
        <v>10</v>
      </c>
      <c r="V155" s="46">
        <v>10</v>
      </c>
      <c r="W155" s="46">
        <v>10</v>
      </c>
      <c r="X155" s="46">
        <v>10</v>
      </c>
      <c r="Y155" s="46">
        <v>10</v>
      </c>
      <c r="Z155" s="46">
        <v>10</v>
      </c>
      <c r="AA155" s="46">
        <v>10</v>
      </c>
      <c r="AB155" s="46">
        <v>10</v>
      </c>
      <c r="AC155" s="46">
        <v>10</v>
      </c>
      <c r="AD155" s="46">
        <v>10</v>
      </c>
      <c r="AE155" s="46">
        <v>10</v>
      </c>
      <c r="AF155" s="46">
        <v>10</v>
      </c>
      <c r="AG155" s="46">
        <v>10</v>
      </c>
      <c r="AH155" s="46">
        <v>10</v>
      </c>
      <c r="AI155" s="46">
        <v>10</v>
      </c>
      <c r="AJ155" s="46">
        <v>10</v>
      </c>
      <c r="AK155" s="46">
        <v>10</v>
      </c>
      <c r="AL155" s="46">
        <v>10</v>
      </c>
      <c r="AM155" s="46">
        <v>10</v>
      </c>
    </row>
    <row r="156" spans="3:39" x14ac:dyDescent="0.25">
      <c r="C156" t="s">
        <v>590</v>
      </c>
      <c r="D156" s="40">
        <v>30</v>
      </c>
      <c r="E156" s="46">
        <v>10</v>
      </c>
      <c r="F156" s="46">
        <v>10</v>
      </c>
      <c r="G156" s="46">
        <v>10</v>
      </c>
      <c r="H156" s="46">
        <v>10</v>
      </c>
      <c r="I156" s="46">
        <v>10</v>
      </c>
      <c r="J156" s="46">
        <v>10</v>
      </c>
      <c r="K156" s="46">
        <v>10</v>
      </c>
      <c r="L156" s="46">
        <v>10</v>
      </c>
      <c r="M156" s="46">
        <v>10</v>
      </c>
      <c r="N156" s="46">
        <v>10</v>
      </c>
      <c r="O156" s="46">
        <v>10</v>
      </c>
      <c r="P156" s="46">
        <v>10</v>
      </c>
      <c r="Q156" s="46">
        <v>10</v>
      </c>
      <c r="R156" s="46">
        <v>10</v>
      </c>
      <c r="S156" s="46">
        <v>10</v>
      </c>
      <c r="T156" s="46">
        <v>10</v>
      </c>
      <c r="U156" s="46">
        <v>10</v>
      </c>
      <c r="V156" s="46">
        <v>10</v>
      </c>
      <c r="W156" s="46">
        <v>10</v>
      </c>
      <c r="X156" s="46">
        <v>10</v>
      </c>
      <c r="Y156" s="46">
        <v>10</v>
      </c>
      <c r="Z156" s="46">
        <v>10</v>
      </c>
      <c r="AA156" s="46">
        <v>10</v>
      </c>
      <c r="AB156" s="46">
        <v>10</v>
      </c>
      <c r="AC156" s="46">
        <v>10</v>
      </c>
      <c r="AD156" s="46">
        <v>10</v>
      </c>
      <c r="AE156" s="46">
        <v>10</v>
      </c>
      <c r="AF156" s="46">
        <v>10</v>
      </c>
      <c r="AG156" s="46">
        <v>10</v>
      </c>
      <c r="AH156" s="46">
        <v>10</v>
      </c>
      <c r="AI156" s="46">
        <v>10</v>
      </c>
      <c r="AJ156" s="46">
        <v>10</v>
      </c>
      <c r="AK156" s="46">
        <v>10</v>
      </c>
      <c r="AL156" s="46">
        <v>10</v>
      </c>
      <c r="AM156" s="46">
        <v>10</v>
      </c>
    </row>
    <row r="157" spans="3:39" x14ac:dyDescent="0.25">
      <c r="C157" t="s">
        <v>591</v>
      </c>
      <c r="D157" s="40">
        <v>30</v>
      </c>
      <c r="E157" s="46">
        <v>10</v>
      </c>
      <c r="F157" s="46">
        <v>10</v>
      </c>
      <c r="G157" s="46">
        <v>10</v>
      </c>
      <c r="H157" s="46">
        <v>10</v>
      </c>
      <c r="I157" s="46">
        <v>10</v>
      </c>
      <c r="J157" s="46">
        <v>10</v>
      </c>
      <c r="K157" s="46">
        <v>10</v>
      </c>
      <c r="L157" s="46">
        <v>10</v>
      </c>
      <c r="M157" s="46">
        <v>10</v>
      </c>
      <c r="N157" s="46">
        <v>10</v>
      </c>
      <c r="O157" s="46">
        <v>10</v>
      </c>
      <c r="P157" s="46">
        <v>10</v>
      </c>
      <c r="Q157" s="46">
        <v>10</v>
      </c>
      <c r="R157" s="46">
        <v>10</v>
      </c>
      <c r="S157" s="46">
        <v>10</v>
      </c>
      <c r="T157" s="46">
        <v>10</v>
      </c>
      <c r="U157" s="46">
        <v>10</v>
      </c>
      <c r="V157" s="46">
        <v>10</v>
      </c>
      <c r="W157" s="46">
        <v>10</v>
      </c>
      <c r="X157" s="46">
        <v>10</v>
      </c>
      <c r="Y157" s="46">
        <v>10</v>
      </c>
      <c r="Z157" s="46">
        <v>10</v>
      </c>
      <c r="AA157" s="46">
        <v>10</v>
      </c>
      <c r="AB157" s="46">
        <v>10</v>
      </c>
      <c r="AC157" s="46">
        <v>10</v>
      </c>
      <c r="AD157" s="46">
        <v>10</v>
      </c>
      <c r="AE157" s="46">
        <v>10</v>
      </c>
      <c r="AF157" s="46">
        <v>10</v>
      </c>
      <c r="AG157" s="46">
        <v>10</v>
      </c>
      <c r="AH157" s="46">
        <v>10</v>
      </c>
      <c r="AI157" s="46">
        <v>10</v>
      </c>
      <c r="AJ157" s="46">
        <v>10</v>
      </c>
      <c r="AK157" s="46">
        <v>10</v>
      </c>
      <c r="AL157" s="46">
        <v>10</v>
      </c>
      <c r="AM157" s="46">
        <v>10</v>
      </c>
    </row>
    <row r="158" spans="3:39" x14ac:dyDescent="0.25">
      <c r="C158" t="s">
        <v>592</v>
      </c>
      <c r="D158" s="40">
        <v>30</v>
      </c>
      <c r="E158" s="46">
        <v>10</v>
      </c>
      <c r="F158" s="46">
        <v>10</v>
      </c>
      <c r="G158" s="46">
        <v>10</v>
      </c>
      <c r="H158" s="46">
        <v>10</v>
      </c>
      <c r="I158" s="46">
        <v>10</v>
      </c>
      <c r="J158" s="46">
        <v>10</v>
      </c>
      <c r="K158" s="46">
        <v>10</v>
      </c>
      <c r="L158" s="46">
        <v>10</v>
      </c>
      <c r="M158" s="46">
        <v>10</v>
      </c>
      <c r="N158" s="46">
        <v>10</v>
      </c>
      <c r="O158" s="46">
        <v>10</v>
      </c>
      <c r="P158" s="46">
        <v>10</v>
      </c>
      <c r="Q158" s="46">
        <v>10</v>
      </c>
      <c r="R158" s="46">
        <v>10</v>
      </c>
      <c r="S158" s="46">
        <v>10</v>
      </c>
      <c r="T158" s="46">
        <v>10</v>
      </c>
      <c r="U158" s="46">
        <v>10</v>
      </c>
      <c r="V158" s="46">
        <v>10</v>
      </c>
      <c r="W158" s="46">
        <v>10</v>
      </c>
      <c r="X158" s="46">
        <v>10</v>
      </c>
      <c r="Y158" s="46">
        <v>10</v>
      </c>
      <c r="Z158" s="46">
        <v>10</v>
      </c>
      <c r="AA158" s="46">
        <v>10</v>
      </c>
      <c r="AB158" s="46">
        <v>10</v>
      </c>
      <c r="AC158" s="46">
        <v>10</v>
      </c>
      <c r="AD158" s="46">
        <v>10</v>
      </c>
      <c r="AE158" s="46">
        <v>10</v>
      </c>
      <c r="AF158" s="46">
        <v>10</v>
      </c>
      <c r="AG158" s="46">
        <v>10</v>
      </c>
      <c r="AH158" s="46">
        <v>10</v>
      </c>
      <c r="AI158" s="46">
        <v>10</v>
      </c>
      <c r="AJ158" s="46">
        <v>10</v>
      </c>
      <c r="AK158" s="46">
        <v>10</v>
      </c>
      <c r="AL158" s="46">
        <v>10</v>
      </c>
      <c r="AM158" s="46">
        <v>10</v>
      </c>
    </row>
    <row r="159" spans="3:39" x14ac:dyDescent="0.25">
      <c r="C159" t="s">
        <v>593</v>
      </c>
      <c r="D159" s="40">
        <v>30</v>
      </c>
      <c r="E159" s="46">
        <v>10</v>
      </c>
      <c r="F159" s="46">
        <v>10</v>
      </c>
      <c r="G159" s="46">
        <v>10</v>
      </c>
      <c r="H159" s="46">
        <v>10</v>
      </c>
      <c r="I159" s="46">
        <v>10</v>
      </c>
      <c r="J159" s="46">
        <v>10</v>
      </c>
      <c r="K159" s="46">
        <v>10</v>
      </c>
      <c r="L159" s="46">
        <v>10</v>
      </c>
      <c r="M159" s="46">
        <v>10</v>
      </c>
      <c r="N159" s="46">
        <v>10</v>
      </c>
      <c r="O159" s="46">
        <v>10</v>
      </c>
      <c r="P159" s="46">
        <v>10</v>
      </c>
      <c r="Q159" s="46">
        <v>10</v>
      </c>
      <c r="R159" s="46">
        <v>10</v>
      </c>
      <c r="S159" s="46">
        <v>10</v>
      </c>
      <c r="T159" s="46">
        <v>10</v>
      </c>
      <c r="U159" s="46">
        <v>10</v>
      </c>
      <c r="V159" s="46">
        <v>10</v>
      </c>
      <c r="W159" s="46">
        <v>10</v>
      </c>
      <c r="X159" s="46">
        <v>10</v>
      </c>
      <c r="Y159" s="46">
        <v>10</v>
      </c>
      <c r="Z159" s="46">
        <v>10</v>
      </c>
      <c r="AA159" s="46">
        <v>10</v>
      </c>
      <c r="AB159" s="46">
        <v>10</v>
      </c>
      <c r="AC159" s="46">
        <v>10</v>
      </c>
      <c r="AD159" s="46">
        <v>10</v>
      </c>
      <c r="AE159" s="46">
        <v>10</v>
      </c>
      <c r="AF159" s="46">
        <v>10</v>
      </c>
      <c r="AG159" s="46">
        <v>10</v>
      </c>
      <c r="AH159" s="46">
        <v>10</v>
      </c>
      <c r="AI159" s="46">
        <v>10</v>
      </c>
      <c r="AJ159" s="46">
        <v>10</v>
      </c>
      <c r="AK159" s="46">
        <v>10</v>
      </c>
      <c r="AL159" s="46">
        <v>10</v>
      </c>
      <c r="AM159" s="46">
        <v>10</v>
      </c>
    </row>
    <row r="160" spans="3:39" x14ac:dyDescent="0.25">
      <c r="C160" t="s">
        <v>594</v>
      </c>
      <c r="D160" s="40">
        <v>30</v>
      </c>
      <c r="E160" s="46">
        <v>10</v>
      </c>
      <c r="F160" s="46">
        <v>10</v>
      </c>
      <c r="G160" s="46">
        <v>10</v>
      </c>
      <c r="H160" s="46">
        <v>10</v>
      </c>
      <c r="I160" s="46">
        <v>10</v>
      </c>
      <c r="J160" s="46">
        <v>10</v>
      </c>
      <c r="K160" s="46">
        <v>10</v>
      </c>
      <c r="L160" s="46">
        <v>10</v>
      </c>
      <c r="M160" s="46">
        <v>10</v>
      </c>
      <c r="N160" s="46">
        <v>10</v>
      </c>
      <c r="O160" s="46">
        <v>10</v>
      </c>
      <c r="P160" s="46">
        <v>10</v>
      </c>
      <c r="Q160" s="46">
        <v>10</v>
      </c>
      <c r="R160" s="46">
        <v>10</v>
      </c>
      <c r="S160" s="46">
        <v>10</v>
      </c>
      <c r="T160" s="46">
        <v>10</v>
      </c>
      <c r="U160" s="46">
        <v>10</v>
      </c>
      <c r="V160" s="46">
        <v>10</v>
      </c>
      <c r="W160" s="46">
        <v>10</v>
      </c>
      <c r="X160" s="46">
        <v>10</v>
      </c>
      <c r="Y160" s="46">
        <v>10</v>
      </c>
      <c r="Z160" s="46">
        <v>10</v>
      </c>
      <c r="AA160" s="46">
        <v>10</v>
      </c>
      <c r="AB160" s="46">
        <v>10</v>
      </c>
      <c r="AC160" s="46">
        <v>10</v>
      </c>
      <c r="AD160" s="46">
        <v>10</v>
      </c>
      <c r="AE160" s="46">
        <v>10</v>
      </c>
      <c r="AF160" s="46">
        <v>10</v>
      </c>
      <c r="AG160" s="46">
        <v>10</v>
      </c>
      <c r="AH160" s="46">
        <v>10</v>
      </c>
      <c r="AI160" s="46">
        <v>10</v>
      </c>
      <c r="AJ160" s="46">
        <v>10</v>
      </c>
      <c r="AK160" s="46">
        <v>10</v>
      </c>
      <c r="AL160" s="46">
        <v>10</v>
      </c>
      <c r="AM160" s="46">
        <v>10</v>
      </c>
    </row>
    <row r="161" spans="3:39" x14ac:dyDescent="0.25">
      <c r="C161" t="s">
        <v>595</v>
      </c>
      <c r="D161" s="40">
        <v>30</v>
      </c>
      <c r="E161" s="46">
        <v>10</v>
      </c>
      <c r="F161" s="46">
        <v>10</v>
      </c>
      <c r="G161" s="46">
        <v>10</v>
      </c>
      <c r="H161" s="46">
        <v>10</v>
      </c>
      <c r="I161" s="46">
        <v>10</v>
      </c>
      <c r="J161" s="46">
        <v>10</v>
      </c>
      <c r="K161" s="46">
        <v>10</v>
      </c>
      <c r="L161" s="46">
        <v>10</v>
      </c>
      <c r="M161" s="46">
        <v>10</v>
      </c>
      <c r="N161" s="46">
        <v>10</v>
      </c>
      <c r="O161" s="46">
        <v>10</v>
      </c>
      <c r="P161" s="46">
        <v>10</v>
      </c>
      <c r="Q161" s="46">
        <v>10</v>
      </c>
      <c r="R161" s="46">
        <v>10</v>
      </c>
      <c r="S161" s="46">
        <v>10</v>
      </c>
      <c r="T161" s="46">
        <v>10</v>
      </c>
      <c r="U161" s="46">
        <v>10</v>
      </c>
      <c r="V161" s="46">
        <v>10</v>
      </c>
      <c r="W161" s="46">
        <v>10</v>
      </c>
      <c r="X161" s="46">
        <v>10</v>
      </c>
      <c r="Y161" s="46">
        <v>10</v>
      </c>
      <c r="Z161" s="46">
        <v>10</v>
      </c>
      <c r="AA161" s="46">
        <v>10</v>
      </c>
      <c r="AB161" s="46">
        <v>10</v>
      </c>
      <c r="AC161" s="46">
        <v>10</v>
      </c>
      <c r="AD161" s="46">
        <v>10</v>
      </c>
      <c r="AE161" s="46">
        <v>10</v>
      </c>
      <c r="AF161" s="46">
        <v>10</v>
      </c>
      <c r="AG161" s="46">
        <v>10</v>
      </c>
      <c r="AH161" s="46">
        <v>10</v>
      </c>
      <c r="AI161" s="46">
        <v>10</v>
      </c>
      <c r="AJ161" s="46">
        <v>10</v>
      </c>
      <c r="AK161" s="46">
        <v>10</v>
      </c>
      <c r="AL161" s="46">
        <v>10</v>
      </c>
      <c r="AM161" s="46">
        <v>10</v>
      </c>
    </row>
    <row r="162" spans="3:39" x14ac:dyDescent="0.25">
      <c r="C162" t="s">
        <v>596</v>
      </c>
      <c r="D162" s="40">
        <v>30</v>
      </c>
      <c r="E162" s="46">
        <v>10</v>
      </c>
      <c r="F162" s="46">
        <v>10</v>
      </c>
      <c r="G162" s="46">
        <v>10</v>
      </c>
      <c r="H162" s="46">
        <v>10</v>
      </c>
      <c r="I162" s="46">
        <v>10</v>
      </c>
      <c r="J162" s="46">
        <v>10</v>
      </c>
      <c r="K162" s="46">
        <v>10</v>
      </c>
      <c r="L162" s="46">
        <v>10</v>
      </c>
      <c r="M162" s="46">
        <v>10</v>
      </c>
      <c r="N162" s="46">
        <v>10</v>
      </c>
      <c r="O162" s="46">
        <v>10</v>
      </c>
      <c r="P162" s="46">
        <v>10</v>
      </c>
      <c r="Q162" s="46">
        <v>10</v>
      </c>
      <c r="R162" s="46">
        <v>10</v>
      </c>
      <c r="S162" s="46">
        <v>10</v>
      </c>
      <c r="T162" s="46">
        <v>10</v>
      </c>
      <c r="U162" s="46">
        <v>10</v>
      </c>
      <c r="V162" s="46">
        <v>10</v>
      </c>
      <c r="W162" s="46">
        <v>10</v>
      </c>
      <c r="X162" s="46">
        <v>10</v>
      </c>
      <c r="Y162" s="46">
        <v>10</v>
      </c>
      <c r="Z162" s="46">
        <v>10</v>
      </c>
      <c r="AA162" s="46">
        <v>10</v>
      </c>
      <c r="AB162" s="46">
        <v>10</v>
      </c>
      <c r="AC162" s="46">
        <v>10</v>
      </c>
      <c r="AD162" s="46">
        <v>10</v>
      </c>
      <c r="AE162" s="46">
        <v>10</v>
      </c>
      <c r="AF162" s="46">
        <v>10</v>
      </c>
      <c r="AG162" s="46">
        <v>10</v>
      </c>
      <c r="AH162" s="46">
        <v>10</v>
      </c>
      <c r="AI162" s="46">
        <v>10</v>
      </c>
      <c r="AJ162" s="46">
        <v>10</v>
      </c>
      <c r="AK162" s="46">
        <v>10</v>
      </c>
      <c r="AL162" s="46">
        <v>10</v>
      </c>
      <c r="AM162" s="46">
        <v>10</v>
      </c>
    </row>
    <row r="163" spans="3:39" x14ac:dyDescent="0.25">
      <c r="C163" t="s">
        <v>597</v>
      </c>
      <c r="D163" s="40">
        <v>30</v>
      </c>
      <c r="E163" s="46">
        <v>10</v>
      </c>
      <c r="F163" s="46">
        <v>10</v>
      </c>
      <c r="G163" s="46">
        <v>10</v>
      </c>
      <c r="H163" s="46">
        <v>10</v>
      </c>
      <c r="I163" s="46">
        <v>10</v>
      </c>
      <c r="J163" s="46">
        <v>10</v>
      </c>
      <c r="K163" s="46">
        <v>10</v>
      </c>
      <c r="L163" s="46">
        <v>10</v>
      </c>
      <c r="M163" s="46">
        <v>10</v>
      </c>
      <c r="N163" s="46">
        <v>10</v>
      </c>
      <c r="O163" s="46">
        <v>10</v>
      </c>
      <c r="P163" s="46">
        <v>10</v>
      </c>
      <c r="Q163" s="46">
        <v>10</v>
      </c>
      <c r="R163" s="46">
        <v>10</v>
      </c>
      <c r="S163" s="46">
        <v>10</v>
      </c>
      <c r="T163" s="46">
        <v>10</v>
      </c>
      <c r="U163" s="46">
        <v>10</v>
      </c>
      <c r="V163" s="46">
        <v>10</v>
      </c>
      <c r="W163" s="46">
        <v>10</v>
      </c>
      <c r="X163" s="46">
        <v>10</v>
      </c>
      <c r="Y163" s="46">
        <v>10</v>
      </c>
      <c r="Z163" s="46">
        <v>10</v>
      </c>
      <c r="AA163" s="46">
        <v>10</v>
      </c>
      <c r="AB163" s="46">
        <v>10</v>
      </c>
      <c r="AC163" s="46">
        <v>10</v>
      </c>
      <c r="AD163" s="46">
        <v>10</v>
      </c>
      <c r="AE163" s="46">
        <v>10</v>
      </c>
      <c r="AF163" s="46">
        <v>10</v>
      </c>
      <c r="AG163" s="46">
        <v>10</v>
      </c>
      <c r="AH163" s="46">
        <v>10</v>
      </c>
      <c r="AI163" s="46">
        <v>10</v>
      </c>
      <c r="AJ163" s="46">
        <v>10</v>
      </c>
      <c r="AK163" s="46">
        <v>10</v>
      </c>
      <c r="AL163" s="46">
        <v>10</v>
      </c>
      <c r="AM163" s="46">
        <v>10</v>
      </c>
    </row>
    <row r="164" spans="3:39" x14ac:dyDescent="0.25">
      <c r="C164" t="s">
        <v>598</v>
      </c>
      <c r="D164" s="40">
        <v>30</v>
      </c>
      <c r="E164" s="46">
        <v>10</v>
      </c>
      <c r="F164" s="46">
        <v>10</v>
      </c>
      <c r="G164" s="46">
        <v>10</v>
      </c>
      <c r="H164" s="46">
        <v>10</v>
      </c>
      <c r="I164" s="46">
        <v>10</v>
      </c>
      <c r="J164" s="46">
        <v>10</v>
      </c>
      <c r="K164" s="46">
        <v>10</v>
      </c>
      <c r="L164" s="46">
        <v>10</v>
      </c>
      <c r="M164" s="46">
        <v>10</v>
      </c>
      <c r="N164" s="46">
        <v>10</v>
      </c>
      <c r="O164" s="46">
        <v>10</v>
      </c>
      <c r="P164" s="46">
        <v>10</v>
      </c>
      <c r="Q164" s="46">
        <v>10</v>
      </c>
      <c r="R164" s="46">
        <v>10</v>
      </c>
      <c r="S164" s="46">
        <v>10</v>
      </c>
      <c r="T164" s="46">
        <v>10</v>
      </c>
      <c r="U164" s="46">
        <v>10</v>
      </c>
      <c r="V164" s="46">
        <v>10</v>
      </c>
      <c r="W164" s="46">
        <v>10</v>
      </c>
      <c r="X164" s="46">
        <v>10</v>
      </c>
      <c r="Y164" s="46">
        <v>10</v>
      </c>
      <c r="Z164" s="46">
        <v>10</v>
      </c>
      <c r="AA164" s="46">
        <v>10</v>
      </c>
      <c r="AB164" s="46">
        <v>10</v>
      </c>
      <c r="AC164" s="46">
        <v>10</v>
      </c>
      <c r="AD164" s="46">
        <v>10</v>
      </c>
      <c r="AE164" s="46">
        <v>10</v>
      </c>
      <c r="AF164" s="46">
        <v>10</v>
      </c>
      <c r="AG164" s="46">
        <v>10</v>
      </c>
      <c r="AH164" s="46">
        <v>10</v>
      </c>
      <c r="AI164" s="46">
        <v>10</v>
      </c>
      <c r="AJ164" s="46">
        <v>10</v>
      </c>
      <c r="AK164" s="46">
        <v>10</v>
      </c>
      <c r="AL164" s="46">
        <v>10</v>
      </c>
      <c r="AM164" s="46">
        <v>10</v>
      </c>
    </row>
    <row r="165" spans="3:39" x14ac:dyDescent="0.25">
      <c r="C165" t="s">
        <v>599</v>
      </c>
      <c r="D165" s="40">
        <v>30</v>
      </c>
      <c r="E165" s="46">
        <v>10</v>
      </c>
      <c r="F165" s="46">
        <v>10</v>
      </c>
      <c r="G165" s="46">
        <v>10</v>
      </c>
      <c r="H165" s="46">
        <v>10</v>
      </c>
      <c r="I165" s="46">
        <v>10</v>
      </c>
      <c r="J165" s="46">
        <v>10</v>
      </c>
      <c r="K165" s="46">
        <v>10</v>
      </c>
      <c r="L165" s="46">
        <v>10</v>
      </c>
      <c r="M165" s="46">
        <v>10</v>
      </c>
      <c r="N165" s="46">
        <v>10</v>
      </c>
      <c r="O165" s="46">
        <v>10</v>
      </c>
      <c r="P165" s="46">
        <v>10</v>
      </c>
      <c r="Q165" s="46">
        <v>10</v>
      </c>
      <c r="R165" s="46">
        <v>10</v>
      </c>
      <c r="S165" s="46">
        <v>10</v>
      </c>
      <c r="T165" s="46">
        <v>10</v>
      </c>
      <c r="U165" s="46">
        <v>10</v>
      </c>
      <c r="V165" s="46">
        <v>10</v>
      </c>
      <c r="W165" s="46">
        <v>10</v>
      </c>
      <c r="X165" s="46">
        <v>10</v>
      </c>
      <c r="Y165" s="46">
        <v>10</v>
      </c>
      <c r="Z165" s="46">
        <v>10</v>
      </c>
      <c r="AA165" s="46">
        <v>10</v>
      </c>
      <c r="AB165" s="46">
        <v>10</v>
      </c>
      <c r="AC165" s="46">
        <v>10</v>
      </c>
      <c r="AD165" s="46">
        <v>10</v>
      </c>
      <c r="AE165" s="46">
        <v>10</v>
      </c>
      <c r="AF165" s="46">
        <v>10</v>
      </c>
      <c r="AG165" s="46">
        <v>10</v>
      </c>
      <c r="AH165" s="46">
        <v>10</v>
      </c>
      <c r="AI165" s="46">
        <v>10</v>
      </c>
      <c r="AJ165" s="46">
        <v>10</v>
      </c>
      <c r="AK165" s="46">
        <v>10</v>
      </c>
      <c r="AL165" s="46">
        <v>10</v>
      </c>
      <c r="AM165" s="46">
        <v>10</v>
      </c>
    </row>
    <row r="166" spans="3:39" x14ac:dyDescent="0.25">
      <c r="C166" t="s">
        <v>600</v>
      </c>
      <c r="D166" s="40">
        <v>30</v>
      </c>
      <c r="E166" s="46">
        <v>10</v>
      </c>
      <c r="F166" s="46">
        <v>10</v>
      </c>
      <c r="G166" s="46">
        <v>10</v>
      </c>
      <c r="H166" s="46">
        <v>10</v>
      </c>
      <c r="I166" s="46">
        <v>10</v>
      </c>
      <c r="J166" s="46">
        <v>10</v>
      </c>
      <c r="K166" s="46">
        <v>10</v>
      </c>
      <c r="L166" s="46">
        <v>10</v>
      </c>
      <c r="M166" s="46">
        <v>10</v>
      </c>
      <c r="N166" s="46">
        <v>10</v>
      </c>
      <c r="O166" s="46">
        <v>10</v>
      </c>
      <c r="P166" s="46">
        <v>10</v>
      </c>
      <c r="Q166" s="46">
        <v>10</v>
      </c>
      <c r="R166" s="46">
        <v>10</v>
      </c>
      <c r="S166" s="46">
        <v>10</v>
      </c>
      <c r="T166" s="46">
        <v>10</v>
      </c>
      <c r="U166" s="46">
        <v>10</v>
      </c>
      <c r="V166" s="46">
        <v>10</v>
      </c>
      <c r="W166" s="46">
        <v>10</v>
      </c>
      <c r="X166" s="46">
        <v>10</v>
      </c>
      <c r="Y166" s="46">
        <v>10</v>
      </c>
      <c r="Z166" s="46">
        <v>10</v>
      </c>
      <c r="AA166" s="46">
        <v>10</v>
      </c>
      <c r="AB166" s="46">
        <v>10</v>
      </c>
      <c r="AC166" s="46">
        <v>10</v>
      </c>
      <c r="AD166" s="46">
        <v>10</v>
      </c>
      <c r="AE166" s="46">
        <v>10</v>
      </c>
      <c r="AF166" s="46">
        <v>10</v>
      </c>
      <c r="AG166" s="46">
        <v>10</v>
      </c>
      <c r="AH166" s="46">
        <v>10</v>
      </c>
      <c r="AI166" s="46">
        <v>10</v>
      </c>
      <c r="AJ166" s="46">
        <v>10</v>
      </c>
      <c r="AK166" s="46">
        <v>10</v>
      </c>
      <c r="AL166" s="46">
        <v>10</v>
      </c>
      <c r="AM166" s="46">
        <v>10</v>
      </c>
    </row>
    <row r="167" spans="3:39" x14ac:dyDescent="0.25">
      <c r="C167" t="s">
        <v>601</v>
      </c>
      <c r="D167" s="40">
        <v>30</v>
      </c>
      <c r="E167" s="46">
        <v>10</v>
      </c>
      <c r="F167" s="46">
        <v>10</v>
      </c>
      <c r="G167" s="46">
        <v>10</v>
      </c>
      <c r="H167" s="46">
        <v>10</v>
      </c>
      <c r="I167" s="46">
        <v>10</v>
      </c>
      <c r="J167" s="46">
        <v>10</v>
      </c>
      <c r="K167" s="46">
        <v>10</v>
      </c>
      <c r="L167" s="46">
        <v>10</v>
      </c>
      <c r="M167" s="46">
        <v>10</v>
      </c>
      <c r="N167" s="46">
        <v>10</v>
      </c>
      <c r="O167" s="46">
        <v>10</v>
      </c>
      <c r="P167" s="46">
        <v>10</v>
      </c>
      <c r="Q167" s="46">
        <v>10</v>
      </c>
      <c r="R167" s="46">
        <v>10</v>
      </c>
      <c r="S167" s="46">
        <v>10</v>
      </c>
      <c r="T167" s="46">
        <v>10</v>
      </c>
      <c r="U167" s="46">
        <v>10</v>
      </c>
      <c r="V167" s="46">
        <v>10</v>
      </c>
      <c r="W167" s="46">
        <v>10</v>
      </c>
      <c r="X167" s="46">
        <v>10</v>
      </c>
      <c r="Y167" s="46">
        <v>10</v>
      </c>
      <c r="Z167" s="46">
        <v>10</v>
      </c>
      <c r="AA167" s="46">
        <v>10</v>
      </c>
      <c r="AB167" s="46">
        <v>10</v>
      </c>
      <c r="AC167" s="46">
        <v>10</v>
      </c>
      <c r="AD167" s="46">
        <v>10</v>
      </c>
      <c r="AE167" s="46">
        <v>10</v>
      </c>
      <c r="AF167" s="46">
        <v>10</v>
      </c>
      <c r="AG167" s="46">
        <v>10</v>
      </c>
      <c r="AH167" s="46">
        <v>10</v>
      </c>
      <c r="AI167" s="46">
        <v>10</v>
      </c>
      <c r="AJ167" s="46">
        <v>10</v>
      </c>
      <c r="AK167" s="46">
        <v>10</v>
      </c>
      <c r="AL167" s="46">
        <v>10</v>
      </c>
      <c r="AM167" s="46">
        <v>10</v>
      </c>
    </row>
    <row r="168" spans="3:39" x14ac:dyDescent="0.25">
      <c r="C168" t="s">
        <v>602</v>
      </c>
      <c r="D168" s="40">
        <v>30</v>
      </c>
      <c r="E168" s="46">
        <v>10</v>
      </c>
      <c r="F168" s="46">
        <v>10</v>
      </c>
      <c r="G168" s="46">
        <v>10</v>
      </c>
      <c r="H168" s="46">
        <v>10</v>
      </c>
      <c r="I168" s="46">
        <v>10</v>
      </c>
      <c r="J168" s="46">
        <v>10</v>
      </c>
      <c r="K168" s="46">
        <v>10</v>
      </c>
      <c r="L168" s="46">
        <v>10</v>
      </c>
      <c r="M168" s="46">
        <v>10</v>
      </c>
      <c r="N168" s="46">
        <v>10</v>
      </c>
      <c r="O168" s="46">
        <v>10</v>
      </c>
      <c r="P168" s="46">
        <v>10</v>
      </c>
      <c r="Q168" s="46">
        <v>10</v>
      </c>
      <c r="R168" s="46">
        <v>10</v>
      </c>
      <c r="S168" s="46">
        <v>10</v>
      </c>
      <c r="T168" s="46">
        <v>10</v>
      </c>
      <c r="U168" s="46">
        <v>10</v>
      </c>
      <c r="V168" s="46">
        <v>10</v>
      </c>
      <c r="W168" s="46">
        <v>10</v>
      </c>
      <c r="X168" s="46">
        <v>10</v>
      </c>
      <c r="Y168" s="46">
        <v>10</v>
      </c>
      <c r="Z168" s="46">
        <v>10</v>
      </c>
      <c r="AA168" s="46">
        <v>10</v>
      </c>
      <c r="AB168" s="46">
        <v>10</v>
      </c>
      <c r="AC168" s="46">
        <v>10</v>
      </c>
      <c r="AD168" s="46">
        <v>10</v>
      </c>
      <c r="AE168" s="46">
        <v>10</v>
      </c>
      <c r="AF168" s="46">
        <v>10</v>
      </c>
      <c r="AG168" s="46">
        <v>10</v>
      </c>
      <c r="AH168" s="46">
        <v>10</v>
      </c>
      <c r="AI168" s="46">
        <v>10</v>
      </c>
      <c r="AJ168" s="46">
        <v>10</v>
      </c>
      <c r="AK168" s="46">
        <v>10</v>
      </c>
      <c r="AL168" s="46">
        <v>10</v>
      </c>
      <c r="AM168" s="46">
        <v>10</v>
      </c>
    </row>
    <row r="169" spans="3:39" x14ac:dyDescent="0.25">
      <c r="C169" t="s">
        <v>603</v>
      </c>
      <c r="D169" s="40">
        <v>30</v>
      </c>
      <c r="E169" s="46">
        <v>10</v>
      </c>
      <c r="F169" s="46">
        <v>10</v>
      </c>
      <c r="G169" s="46">
        <v>10</v>
      </c>
      <c r="H169" s="46">
        <v>10</v>
      </c>
      <c r="I169" s="46">
        <v>10</v>
      </c>
      <c r="J169" s="46">
        <v>10</v>
      </c>
      <c r="K169" s="46">
        <v>10</v>
      </c>
      <c r="L169" s="46">
        <v>10</v>
      </c>
      <c r="M169" s="46">
        <v>10</v>
      </c>
      <c r="N169" s="46">
        <v>10</v>
      </c>
      <c r="O169" s="46">
        <v>10</v>
      </c>
      <c r="P169" s="46">
        <v>10</v>
      </c>
      <c r="Q169" s="46">
        <v>10</v>
      </c>
      <c r="R169" s="46">
        <v>10</v>
      </c>
      <c r="S169" s="46">
        <v>10</v>
      </c>
      <c r="T169" s="46">
        <v>10</v>
      </c>
      <c r="U169" s="46">
        <v>10</v>
      </c>
      <c r="V169" s="46">
        <v>10</v>
      </c>
      <c r="W169" s="46">
        <v>10</v>
      </c>
      <c r="X169" s="46">
        <v>10</v>
      </c>
      <c r="Y169" s="46">
        <v>10</v>
      </c>
      <c r="Z169" s="46">
        <v>10</v>
      </c>
      <c r="AA169" s="46">
        <v>10</v>
      </c>
      <c r="AB169" s="46">
        <v>10</v>
      </c>
      <c r="AC169" s="46">
        <v>10</v>
      </c>
      <c r="AD169" s="46">
        <v>10</v>
      </c>
      <c r="AE169" s="46">
        <v>10</v>
      </c>
      <c r="AF169" s="46">
        <v>10</v>
      </c>
      <c r="AG169" s="46">
        <v>10</v>
      </c>
      <c r="AH169" s="46">
        <v>10</v>
      </c>
      <c r="AI169" s="46">
        <v>10</v>
      </c>
      <c r="AJ169" s="46">
        <v>10</v>
      </c>
      <c r="AK169" s="46">
        <v>10</v>
      </c>
      <c r="AL169" s="46">
        <v>10</v>
      </c>
      <c r="AM169" s="46">
        <v>10</v>
      </c>
    </row>
    <row r="170" spans="3:39" x14ac:dyDescent="0.25">
      <c r="C170" t="s">
        <v>604</v>
      </c>
      <c r="D170" s="40">
        <v>30</v>
      </c>
      <c r="E170" s="46">
        <v>10</v>
      </c>
      <c r="F170" s="46">
        <v>10</v>
      </c>
      <c r="G170" s="46">
        <v>10</v>
      </c>
      <c r="H170" s="46">
        <v>10</v>
      </c>
      <c r="I170" s="46">
        <v>10</v>
      </c>
      <c r="J170" s="46">
        <v>10</v>
      </c>
      <c r="K170" s="46">
        <v>10</v>
      </c>
      <c r="L170" s="46">
        <v>10</v>
      </c>
      <c r="M170" s="46">
        <v>10</v>
      </c>
      <c r="N170" s="46">
        <v>10</v>
      </c>
      <c r="O170" s="46">
        <v>10</v>
      </c>
      <c r="P170" s="46">
        <v>10</v>
      </c>
      <c r="Q170" s="46">
        <v>10</v>
      </c>
      <c r="R170" s="46">
        <v>10</v>
      </c>
      <c r="S170" s="46">
        <v>10</v>
      </c>
      <c r="T170" s="46">
        <v>10</v>
      </c>
      <c r="U170" s="46">
        <v>10</v>
      </c>
      <c r="V170" s="46">
        <v>10</v>
      </c>
      <c r="W170" s="46">
        <v>10</v>
      </c>
      <c r="X170" s="46">
        <v>10</v>
      </c>
      <c r="Y170" s="46">
        <v>10</v>
      </c>
      <c r="Z170" s="46">
        <v>10</v>
      </c>
      <c r="AA170" s="46">
        <v>10</v>
      </c>
      <c r="AB170" s="46">
        <v>10</v>
      </c>
      <c r="AC170" s="46">
        <v>10</v>
      </c>
      <c r="AD170" s="46">
        <v>10</v>
      </c>
      <c r="AE170" s="46">
        <v>10</v>
      </c>
      <c r="AF170" s="46">
        <v>10</v>
      </c>
      <c r="AG170" s="46">
        <v>10</v>
      </c>
      <c r="AH170" s="46">
        <v>10</v>
      </c>
      <c r="AI170" s="46">
        <v>10</v>
      </c>
      <c r="AJ170" s="46">
        <v>10</v>
      </c>
      <c r="AK170" s="46">
        <v>10</v>
      </c>
      <c r="AL170" s="46">
        <v>10</v>
      </c>
      <c r="AM170" s="46">
        <v>10</v>
      </c>
    </row>
    <row r="174" spans="3:39" x14ac:dyDescent="0.25">
      <c r="C174" t="s">
        <v>154</v>
      </c>
      <c r="D174" s="1">
        <f>+E120</f>
        <v>43861</v>
      </c>
      <c r="E174" s="1">
        <f t="shared" ref="E174" si="3">+F120</f>
        <v>43890</v>
      </c>
      <c r="F174" s="1">
        <f t="shared" ref="F174" si="4">+G120</f>
        <v>43921</v>
      </c>
      <c r="G174" s="1">
        <f t="shared" ref="G174" si="5">+H120</f>
        <v>43951</v>
      </c>
      <c r="H174" s="1">
        <f t="shared" ref="H174" si="6">+I120</f>
        <v>43982</v>
      </c>
      <c r="I174" s="1">
        <f t="shared" ref="I174" si="7">+J120</f>
        <v>44012</v>
      </c>
      <c r="J174" s="1">
        <f t="shared" ref="J174" si="8">+K120</f>
        <v>44043</v>
      </c>
      <c r="K174" s="1">
        <f t="shared" ref="K174" si="9">+L120</f>
        <v>44074</v>
      </c>
      <c r="L174" s="1">
        <f t="shared" ref="L174" si="10">+M120</f>
        <v>44104</v>
      </c>
      <c r="M174" s="1">
        <f t="shared" ref="M174" si="11">+N120</f>
        <v>44135</v>
      </c>
      <c r="N174" s="1">
        <f t="shared" ref="N174" si="12">+O120</f>
        <v>44165</v>
      </c>
      <c r="O174" s="1">
        <f t="shared" ref="O174" si="13">+P120</f>
        <v>44196</v>
      </c>
      <c r="P174" s="1">
        <f t="shared" ref="P174" si="14">+Q120</f>
        <v>44227</v>
      </c>
      <c r="Q174" s="1">
        <f t="shared" ref="Q174" si="15">+R120</f>
        <v>44255</v>
      </c>
      <c r="R174" s="1">
        <f t="shared" ref="R174" si="16">+S120</f>
        <v>44286</v>
      </c>
      <c r="S174" s="1">
        <f t="shared" ref="S174" si="17">+T120</f>
        <v>44316</v>
      </c>
      <c r="T174" s="1">
        <f t="shared" ref="T174" si="18">+U120</f>
        <v>44347</v>
      </c>
      <c r="U174" s="1">
        <f t="shared" ref="U174" si="19">+V120</f>
        <v>44377</v>
      </c>
      <c r="V174" s="1">
        <f t="shared" ref="V174" si="20">+W120</f>
        <v>44408</v>
      </c>
      <c r="W174" s="1">
        <f t="shared" ref="W174" si="21">+X120</f>
        <v>44439</v>
      </c>
      <c r="X174" s="1">
        <f t="shared" ref="X174" si="22">+Y120</f>
        <v>44469</v>
      </c>
      <c r="Y174" s="1">
        <f t="shared" ref="Y174" si="23">+Z120</f>
        <v>44500</v>
      </c>
      <c r="Z174" s="1">
        <f t="shared" ref="Z174" si="24">+AA120</f>
        <v>44530</v>
      </c>
      <c r="AA174" s="1">
        <f t="shared" ref="AA174" si="25">+AB120</f>
        <v>44561</v>
      </c>
      <c r="AB174" s="1">
        <f t="shared" ref="AB174" si="26">+AC120</f>
        <v>44592</v>
      </c>
      <c r="AC174" s="1">
        <f t="shared" ref="AC174" si="27">+AD120</f>
        <v>44620</v>
      </c>
      <c r="AD174" s="1">
        <f t="shared" ref="AD174" si="28">+AE120</f>
        <v>44651</v>
      </c>
      <c r="AE174" s="1">
        <f t="shared" ref="AE174" si="29">+AF120</f>
        <v>44681</v>
      </c>
      <c r="AF174" s="1">
        <f t="shared" ref="AF174" si="30">+AG120</f>
        <v>44712</v>
      </c>
      <c r="AG174" s="1">
        <f t="shared" ref="AG174" si="31">+AH120</f>
        <v>44742</v>
      </c>
      <c r="AH174" s="1">
        <f t="shared" ref="AH174" si="32">+AI120</f>
        <v>44773</v>
      </c>
      <c r="AI174" s="1">
        <f t="shared" ref="AI174" si="33">+AJ120</f>
        <v>44804</v>
      </c>
      <c r="AJ174" s="1">
        <f t="shared" ref="AJ174" si="34">+AK120</f>
        <v>44834</v>
      </c>
      <c r="AK174" s="1">
        <f t="shared" ref="AK174" si="35">+AL120</f>
        <v>44865</v>
      </c>
      <c r="AL174" s="1">
        <f t="shared" ref="AL174" si="36">+AM120</f>
        <v>44895</v>
      </c>
      <c r="AM174" s="1">
        <f t="shared" ref="AM174" si="37">+AN120</f>
        <v>0</v>
      </c>
    </row>
    <row r="175" spans="3:39" x14ac:dyDescent="0.25">
      <c r="C175" t="str">
        <f>+C121</f>
        <v>Farmaco 1</v>
      </c>
      <c r="D175" s="100">
        <v>10000</v>
      </c>
      <c r="E175" s="100">
        <v>10000</v>
      </c>
      <c r="F175" s="100">
        <v>10000</v>
      </c>
      <c r="G175" s="100">
        <v>10000</v>
      </c>
      <c r="H175" s="100">
        <v>10000</v>
      </c>
      <c r="I175" s="100">
        <v>10000</v>
      </c>
      <c r="J175" s="100">
        <v>10000</v>
      </c>
      <c r="K175" s="100">
        <v>10000</v>
      </c>
      <c r="L175" s="100">
        <v>10000</v>
      </c>
      <c r="M175" s="100">
        <v>10000</v>
      </c>
      <c r="N175" s="100">
        <v>10000</v>
      </c>
      <c r="O175" s="100">
        <v>10000</v>
      </c>
      <c r="P175" s="100">
        <v>10000</v>
      </c>
      <c r="Q175" s="100">
        <v>10000</v>
      </c>
      <c r="R175" s="100">
        <v>10000</v>
      </c>
      <c r="S175" s="100">
        <v>10000</v>
      </c>
      <c r="T175" s="100">
        <v>10000</v>
      </c>
      <c r="U175" s="100">
        <v>10000</v>
      </c>
      <c r="V175" s="100">
        <v>10000</v>
      </c>
      <c r="W175" s="100">
        <v>10000</v>
      </c>
      <c r="X175" s="100">
        <v>10000</v>
      </c>
      <c r="Y175" s="100">
        <v>10000</v>
      </c>
      <c r="Z175" s="100">
        <v>10000</v>
      </c>
      <c r="AA175" s="100">
        <v>10000</v>
      </c>
      <c r="AB175" s="100">
        <v>10000</v>
      </c>
      <c r="AC175" s="100">
        <v>10000</v>
      </c>
      <c r="AD175" s="100">
        <v>10000</v>
      </c>
      <c r="AE175" s="100">
        <v>10000</v>
      </c>
      <c r="AF175" s="100">
        <v>10000</v>
      </c>
      <c r="AG175" s="100">
        <v>10000</v>
      </c>
      <c r="AH175" s="100">
        <v>10000</v>
      </c>
      <c r="AI175" s="100">
        <v>10000</v>
      </c>
      <c r="AJ175" s="100">
        <v>10000</v>
      </c>
      <c r="AK175" s="100">
        <v>10000</v>
      </c>
      <c r="AL175" s="100">
        <v>10000</v>
      </c>
      <c r="AM175" s="100">
        <v>10000</v>
      </c>
    </row>
    <row r="176" spans="3:39" x14ac:dyDescent="0.25">
      <c r="C176" t="str">
        <f t="shared" ref="C176:C224" si="38">+C122</f>
        <v>Farmaco 2</v>
      </c>
      <c r="D176" s="100">
        <v>15000</v>
      </c>
      <c r="E176" s="100">
        <v>15000</v>
      </c>
      <c r="F176" s="100">
        <v>15000</v>
      </c>
      <c r="G176" s="100">
        <v>15000</v>
      </c>
      <c r="H176" s="100">
        <v>15000</v>
      </c>
      <c r="I176" s="100">
        <v>15000</v>
      </c>
      <c r="J176" s="100">
        <v>15000</v>
      </c>
      <c r="K176" s="100">
        <v>15000</v>
      </c>
      <c r="L176" s="100">
        <v>15000</v>
      </c>
      <c r="M176" s="100">
        <v>15000</v>
      </c>
      <c r="N176" s="100">
        <v>15000</v>
      </c>
      <c r="O176" s="100">
        <v>15000</v>
      </c>
      <c r="P176" s="100">
        <v>15000</v>
      </c>
      <c r="Q176" s="100">
        <v>15000</v>
      </c>
      <c r="R176" s="100">
        <v>15000</v>
      </c>
      <c r="S176" s="100">
        <v>15000</v>
      </c>
      <c r="T176" s="100">
        <v>15000</v>
      </c>
      <c r="U176" s="100">
        <v>15000</v>
      </c>
      <c r="V176" s="100">
        <v>15000</v>
      </c>
      <c r="W176" s="100">
        <v>15000</v>
      </c>
      <c r="X176" s="100">
        <v>15000</v>
      </c>
      <c r="Y176" s="100">
        <v>15000</v>
      </c>
      <c r="Z176" s="100">
        <v>15000</v>
      </c>
      <c r="AA176" s="100">
        <v>15000</v>
      </c>
      <c r="AB176" s="100">
        <v>15000</v>
      </c>
      <c r="AC176" s="100">
        <v>15000</v>
      </c>
      <c r="AD176" s="100">
        <v>15000</v>
      </c>
      <c r="AE176" s="100">
        <v>15000</v>
      </c>
      <c r="AF176" s="100">
        <v>15000</v>
      </c>
      <c r="AG176" s="100">
        <v>15000</v>
      </c>
      <c r="AH176" s="100">
        <v>15000</v>
      </c>
      <c r="AI176" s="100">
        <v>15000</v>
      </c>
      <c r="AJ176" s="100">
        <v>15000</v>
      </c>
      <c r="AK176" s="100">
        <v>15000</v>
      </c>
      <c r="AL176" s="100">
        <v>15000</v>
      </c>
      <c r="AM176" s="100">
        <v>15000</v>
      </c>
    </row>
    <row r="177" spans="3:39" x14ac:dyDescent="0.25">
      <c r="C177" t="str">
        <f t="shared" si="38"/>
        <v>Farmaco 3</v>
      </c>
      <c r="D177" s="100">
        <v>2000</v>
      </c>
      <c r="E177" s="100">
        <v>2000</v>
      </c>
      <c r="F177" s="100">
        <v>2000</v>
      </c>
      <c r="G177" s="100">
        <v>2000</v>
      </c>
      <c r="H177" s="100">
        <v>2000</v>
      </c>
      <c r="I177" s="100">
        <v>2000</v>
      </c>
      <c r="J177" s="100">
        <v>2000</v>
      </c>
      <c r="K177" s="100">
        <v>2000</v>
      </c>
      <c r="L177" s="100">
        <v>2000</v>
      </c>
      <c r="M177" s="100">
        <v>2000</v>
      </c>
      <c r="N177" s="100">
        <v>2000</v>
      </c>
      <c r="O177" s="100">
        <v>2000</v>
      </c>
      <c r="P177" s="100">
        <v>2000</v>
      </c>
      <c r="Q177" s="100">
        <v>2000</v>
      </c>
      <c r="R177" s="100">
        <v>2000</v>
      </c>
      <c r="S177" s="100">
        <v>2000</v>
      </c>
      <c r="T177" s="100">
        <v>2000</v>
      </c>
      <c r="U177" s="100">
        <v>2000</v>
      </c>
      <c r="V177" s="100">
        <v>2000</v>
      </c>
      <c r="W177" s="100">
        <v>2000</v>
      </c>
      <c r="X177" s="100">
        <v>2000</v>
      </c>
      <c r="Y177" s="100">
        <v>2000</v>
      </c>
      <c r="Z177" s="100">
        <v>2000</v>
      </c>
      <c r="AA177" s="100">
        <v>2000</v>
      </c>
      <c r="AB177" s="100">
        <v>2000</v>
      </c>
      <c r="AC177" s="100">
        <v>2000</v>
      </c>
      <c r="AD177" s="100">
        <v>2000</v>
      </c>
      <c r="AE177" s="100">
        <v>2000</v>
      </c>
      <c r="AF177" s="100">
        <v>2000</v>
      </c>
      <c r="AG177" s="100">
        <v>2000</v>
      </c>
      <c r="AH177" s="100">
        <v>2000</v>
      </c>
      <c r="AI177" s="100">
        <v>2000</v>
      </c>
      <c r="AJ177" s="100">
        <v>2000</v>
      </c>
      <c r="AK177" s="100">
        <v>2000</v>
      </c>
      <c r="AL177" s="100">
        <v>2000</v>
      </c>
      <c r="AM177" s="100">
        <v>2000</v>
      </c>
    </row>
    <row r="178" spans="3:39" x14ac:dyDescent="0.25">
      <c r="C178" t="str">
        <f t="shared" si="38"/>
        <v>Farmaco 4</v>
      </c>
      <c r="D178" s="100">
        <v>1750</v>
      </c>
      <c r="E178" s="100">
        <v>1750</v>
      </c>
      <c r="F178" s="100">
        <v>1750</v>
      </c>
      <c r="G178" s="100">
        <v>1750</v>
      </c>
      <c r="H178" s="100">
        <v>1750</v>
      </c>
      <c r="I178" s="100">
        <v>1750</v>
      </c>
      <c r="J178" s="100">
        <v>1750</v>
      </c>
      <c r="K178" s="100">
        <v>1750</v>
      </c>
      <c r="L178" s="100">
        <v>1750</v>
      </c>
      <c r="M178" s="100">
        <v>1750</v>
      </c>
      <c r="N178" s="100">
        <v>1750</v>
      </c>
      <c r="O178" s="100">
        <v>1750</v>
      </c>
      <c r="P178" s="100">
        <v>1750</v>
      </c>
      <c r="Q178" s="100">
        <v>1750</v>
      </c>
      <c r="R178" s="100">
        <v>1750</v>
      </c>
      <c r="S178" s="100">
        <v>1750</v>
      </c>
      <c r="T178" s="100">
        <v>1750</v>
      </c>
      <c r="U178" s="100">
        <v>1750</v>
      </c>
      <c r="V178" s="100">
        <v>1750</v>
      </c>
      <c r="W178" s="100">
        <v>1750</v>
      </c>
      <c r="X178" s="100">
        <v>1750</v>
      </c>
      <c r="Y178" s="100">
        <v>1750</v>
      </c>
      <c r="Z178" s="100">
        <v>1750</v>
      </c>
      <c r="AA178" s="100">
        <v>1750</v>
      </c>
      <c r="AB178" s="100">
        <v>1750</v>
      </c>
      <c r="AC178" s="100">
        <v>1750</v>
      </c>
      <c r="AD178" s="100">
        <v>1750</v>
      </c>
      <c r="AE178" s="100">
        <v>1750</v>
      </c>
      <c r="AF178" s="100">
        <v>1750</v>
      </c>
      <c r="AG178" s="100">
        <v>1750</v>
      </c>
      <c r="AH178" s="100">
        <v>1750</v>
      </c>
      <c r="AI178" s="100">
        <v>1750</v>
      </c>
      <c r="AJ178" s="100">
        <v>1750</v>
      </c>
      <c r="AK178" s="100">
        <v>1750</v>
      </c>
      <c r="AL178" s="100">
        <v>1750</v>
      </c>
      <c r="AM178" s="100">
        <v>1750</v>
      </c>
    </row>
    <row r="179" spans="3:39" x14ac:dyDescent="0.25">
      <c r="C179" t="str">
        <f t="shared" si="38"/>
        <v>Farmaco 5</v>
      </c>
      <c r="D179" s="100">
        <v>3000</v>
      </c>
      <c r="E179" s="100">
        <v>3000</v>
      </c>
      <c r="F179" s="100">
        <v>3000</v>
      </c>
      <c r="G179" s="100">
        <v>3000</v>
      </c>
      <c r="H179" s="100">
        <v>3000</v>
      </c>
      <c r="I179" s="100">
        <v>3000</v>
      </c>
      <c r="J179" s="100">
        <v>3000</v>
      </c>
      <c r="K179" s="100">
        <v>3000</v>
      </c>
      <c r="L179" s="100">
        <v>3000</v>
      </c>
      <c r="M179" s="100">
        <v>3000</v>
      </c>
      <c r="N179" s="100">
        <v>3000</v>
      </c>
      <c r="O179" s="100">
        <v>3000</v>
      </c>
      <c r="P179" s="100">
        <v>3000</v>
      </c>
      <c r="Q179" s="100">
        <v>3000</v>
      </c>
      <c r="R179" s="100">
        <v>3000</v>
      </c>
      <c r="S179" s="100">
        <v>3000</v>
      </c>
      <c r="T179" s="100">
        <v>3000</v>
      </c>
      <c r="U179" s="100">
        <v>3000</v>
      </c>
      <c r="V179" s="100">
        <v>3000</v>
      </c>
      <c r="W179" s="100">
        <v>3000</v>
      </c>
      <c r="X179" s="100">
        <v>3000</v>
      </c>
      <c r="Y179" s="100">
        <v>3000</v>
      </c>
      <c r="Z179" s="100">
        <v>3000</v>
      </c>
      <c r="AA179" s="100">
        <v>3000</v>
      </c>
      <c r="AB179" s="100">
        <v>3000</v>
      </c>
      <c r="AC179" s="100">
        <v>3000</v>
      </c>
      <c r="AD179" s="100">
        <v>3000</v>
      </c>
      <c r="AE179" s="100">
        <v>3000</v>
      </c>
      <c r="AF179" s="100">
        <v>3000</v>
      </c>
      <c r="AG179" s="100">
        <v>3000</v>
      </c>
      <c r="AH179" s="100">
        <v>3000</v>
      </c>
      <c r="AI179" s="100">
        <v>3000</v>
      </c>
      <c r="AJ179" s="100">
        <v>3000</v>
      </c>
      <c r="AK179" s="100">
        <v>3000</v>
      </c>
      <c r="AL179" s="100">
        <v>3000</v>
      </c>
      <c r="AM179" s="100">
        <v>3000</v>
      </c>
    </row>
    <row r="180" spans="3:39" x14ac:dyDescent="0.25">
      <c r="C180" t="str">
        <f t="shared" si="38"/>
        <v>Farmaco 6</v>
      </c>
      <c r="D180" s="100">
        <v>2000</v>
      </c>
      <c r="E180" s="100">
        <v>2000</v>
      </c>
      <c r="F180" s="100">
        <v>2000</v>
      </c>
      <c r="G180" s="100">
        <v>2000</v>
      </c>
      <c r="H180" s="100">
        <v>2000</v>
      </c>
      <c r="I180" s="100">
        <v>2000</v>
      </c>
      <c r="J180" s="100">
        <v>2000</v>
      </c>
      <c r="K180" s="100">
        <v>2000</v>
      </c>
      <c r="L180" s="100">
        <v>2000</v>
      </c>
      <c r="M180" s="100">
        <v>2000</v>
      </c>
      <c r="N180" s="100">
        <v>2000</v>
      </c>
      <c r="O180" s="100">
        <v>2000</v>
      </c>
      <c r="P180" s="100">
        <v>2000</v>
      </c>
      <c r="Q180" s="100">
        <v>2000</v>
      </c>
      <c r="R180" s="100">
        <v>2000</v>
      </c>
      <c r="S180" s="100">
        <v>2000</v>
      </c>
      <c r="T180" s="100">
        <v>2000</v>
      </c>
      <c r="U180" s="100">
        <v>2000</v>
      </c>
      <c r="V180" s="100">
        <v>2000</v>
      </c>
      <c r="W180" s="100">
        <v>2000</v>
      </c>
      <c r="X180" s="100">
        <v>2000</v>
      </c>
      <c r="Y180" s="100">
        <v>2000</v>
      </c>
      <c r="Z180" s="100">
        <v>2000</v>
      </c>
      <c r="AA180" s="100">
        <v>2000</v>
      </c>
      <c r="AB180" s="100">
        <v>2000</v>
      </c>
      <c r="AC180" s="100">
        <v>2000</v>
      </c>
      <c r="AD180" s="100">
        <v>2000</v>
      </c>
      <c r="AE180" s="100">
        <v>2000</v>
      </c>
      <c r="AF180" s="100">
        <v>2000</v>
      </c>
      <c r="AG180" s="100">
        <v>2000</v>
      </c>
      <c r="AH180" s="100">
        <v>2000</v>
      </c>
      <c r="AI180" s="100">
        <v>2000</v>
      </c>
      <c r="AJ180" s="100">
        <v>2000</v>
      </c>
      <c r="AK180" s="100">
        <v>2000</v>
      </c>
      <c r="AL180" s="100">
        <v>2000</v>
      </c>
      <c r="AM180" s="100">
        <v>2000</v>
      </c>
    </row>
    <row r="181" spans="3:39" x14ac:dyDescent="0.25">
      <c r="C181" t="str">
        <f t="shared" si="38"/>
        <v>Farmaco 7</v>
      </c>
      <c r="D181" s="100">
        <v>4700</v>
      </c>
      <c r="E181" s="100">
        <v>4700</v>
      </c>
      <c r="F181" s="100">
        <v>4700</v>
      </c>
      <c r="G181" s="100">
        <v>4700</v>
      </c>
      <c r="H181" s="100">
        <v>4700</v>
      </c>
      <c r="I181" s="100">
        <v>4700</v>
      </c>
      <c r="J181" s="100">
        <v>4700</v>
      </c>
      <c r="K181" s="100">
        <v>4700</v>
      </c>
      <c r="L181" s="100">
        <v>4700</v>
      </c>
      <c r="M181" s="100">
        <v>4700</v>
      </c>
      <c r="N181" s="100">
        <v>4700</v>
      </c>
      <c r="O181" s="100">
        <v>4700</v>
      </c>
      <c r="P181" s="100">
        <v>4700</v>
      </c>
      <c r="Q181" s="100">
        <v>4700</v>
      </c>
      <c r="R181" s="100">
        <v>4700</v>
      </c>
      <c r="S181" s="100">
        <v>4700</v>
      </c>
      <c r="T181" s="100">
        <v>4700</v>
      </c>
      <c r="U181" s="100">
        <v>4700</v>
      </c>
      <c r="V181" s="100">
        <v>4700</v>
      </c>
      <c r="W181" s="100">
        <v>4700</v>
      </c>
      <c r="X181" s="100">
        <v>4700</v>
      </c>
      <c r="Y181" s="100">
        <v>4700</v>
      </c>
      <c r="Z181" s="100">
        <v>4700</v>
      </c>
      <c r="AA181" s="100">
        <v>4700</v>
      </c>
      <c r="AB181" s="100">
        <v>4700</v>
      </c>
      <c r="AC181" s="100">
        <v>4700</v>
      </c>
      <c r="AD181" s="100">
        <v>4700</v>
      </c>
      <c r="AE181" s="100">
        <v>4700</v>
      </c>
      <c r="AF181" s="100">
        <v>4700</v>
      </c>
      <c r="AG181" s="100">
        <v>4700</v>
      </c>
      <c r="AH181" s="100">
        <v>4700</v>
      </c>
      <c r="AI181" s="100">
        <v>4700</v>
      </c>
      <c r="AJ181" s="100">
        <v>4700</v>
      </c>
      <c r="AK181" s="100">
        <v>4700</v>
      </c>
      <c r="AL181" s="100">
        <v>4700</v>
      </c>
      <c r="AM181" s="100">
        <v>4700</v>
      </c>
    </row>
    <row r="182" spans="3:39" x14ac:dyDescent="0.25">
      <c r="C182" t="str">
        <f t="shared" si="38"/>
        <v>Farmaco 8</v>
      </c>
      <c r="D182" s="100">
        <v>9000</v>
      </c>
      <c r="E182" s="100">
        <v>9000</v>
      </c>
      <c r="F182" s="100">
        <v>9000</v>
      </c>
      <c r="G182" s="100">
        <v>9000</v>
      </c>
      <c r="H182" s="100">
        <v>9000</v>
      </c>
      <c r="I182" s="100">
        <v>9000</v>
      </c>
      <c r="J182" s="100">
        <v>9000</v>
      </c>
      <c r="K182" s="100">
        <v>9000</v>
      </c>
      <c r="L182" s="100">
        <v>9000</v>
      </c>
      <c r="M182" s="100">
        <v>9000</v>
      </c>
      <c r="N182" s="100">
        <v>9000</v>
      </c>
      <c r="O182" s="100">
        <v>9000</v>
      </c>
      <c r="P182" s="100">
        <v>9000</v>
      </c>
      <c r="Q182" s="100">
        <v>9000</v>
      </c>
      <c r="R182" s="100">
        <v>9000</v>
      </c>
      <c r="S182" s="100">
        <v>9000</v>
      </c>
      <c r="T182" s="100">
        <v>9000</v>
      </c>
      <c r="U182" s="100">
        <v>9000</v>
      </c>
      <c r="V182" s="100">
        <v>9000</v>
      </c>
      <c r="W182" s="100">
        <v>9000</v>
      </c>
      <c r="X182" s="100">
        <v>9000</v>
      </c>
      <c r="Y182" s="100">
        <v>9000</v>
      </c>
      <c r="Z182" s="100">
        <v>9000</v>
      </c>
      <c r="AA182" s="100">
        <v>9000</v>
      </c>
      <c r="AB182" s="100">
        <v>9000</v>
      </c>
      <c r="AC182" s="100">
        <v>9000</v>
      </c>
      <c r="AD182" s="100">
        <v>9000</v>
      </c>
      <c r="AE182" s="100">
        <v>9000</v>
      </c>
      <c r="AF182" s="100">
        <v>9000</v>
      </c>
      <c r="AG182" s="100">
        <v>9000</v>
      </c>
      <c r="AH182" s="100">
        <v>9000</v>
      </c>
      <c r="AI182" s="100">
        <v>9000</v>
      </c>
      <c r="AJ182" s="100">
        <v>9000</v>
      </c>
      <c r="AK182" s="100">
        <v>9000</v>
      </c>
      <c r="AL182" s="100">
        <v>9000</v>
      </c>
      <c r="AM182" s="100">
        <v>9000</v>
      </c>
    </row>
    <row r="183" spans="3:39" x14ac:dyDescent="0.25">
      <c r="C183" t="str">
        <f t="shared" si="38"/>
        <v>Farmaco 9</v>
      </c>
      <c r="D183" s="100">
        <v>1200</v>
      </c>
      <c r="E183" s="100">
        <v>1200</v>
      </c>
      <c r="F183" s="100">
        <v>1200</v>
      </c>
      <c r="G183" s="100">
        <v>1200</v>
      </c>
      <c r="H183" s="100">
        <v>1200</v>
      </c>
      <c r="I183" s="100">
        <v>1200</v>
      </c>
      <c r="J183" s="100">
        <v>1200</v>
      </c>
      <c r="K183" s="100">
        <v>1200</v>
      </c>
      <c r="L183" s="100">
        <v>1200</v>
      </c>
      <c r="M183" s="100">
        <v>1200</v>
      </c>
      <c r="N183" s="100">
        <v>1200</v>
      </c>
      <c r="O183" s="100">
        <v>1200</v>
      </c>
      <c r="P183" s="100">
        <v>1200</v>
      </c>
      <c r="Q183" s="100">
        <v>1200</v>
      </c>
      <c r="R183" s="100">
        <v>1200</v>
      </c>
      <c r="S183" s="100">
        <v>1200</v>
      </c>
      <c r="T183" s="100">
        <v>1200</v>
      </c>
      <c r="U183" s="100">
        <v>1200</v>
      </c>
      <c r="V183" s="100">
        <v>1200</v>
      </c>
      <c r="W183" s="100">
        <v>1200</v>
      </c>
      <c r="X183" s="100">
        <v>1200</v>
      </c>
      <c r="Y183" s="100">
        <v>1200</v>
      </c>
      <c r="Z183" s="100">
        <v>1200</v>
      </c>
      <c r="AA183" s="100">
        <v>1200</v>
      </c>
      <c r="AB183" s="100">
        <v>1200</v>
      </c>
      <c r="AC183" s="100">
        <v>1200</v>
      </c>
      <c r="AD183" s="100">
        <v>1200</v>
      </c>
      <c r="AE183" s="100">
        <v>1200</v>
      </c>
      <c r="AF183" s="100">
        <v>1200</v>
      </c>
      <c r="AG183" s="100">
        <v>1200</v>
      </c>
      <c r="AH183" s="100">
        <v>1200</v>
      </c>
      <c r="AI183" s="100">
        <v>1200</v>
      </c>
      <c r="AJ183" s="100">
        <v>1200</v>
      </c>
      <c r="AK183" s="100">
        <v>1200</v>
      </c>
      <c r="AL183" s="100">
        <v>1200</v>
      </c>
      <c r="AM183" s="100">
        <v>1200</v>
      </c>
    </row>
    <row r="184" spans="3:39" x14ac:dyDescent="0.25">
      <c r="C184" t="str">
        <f t="shared" si="38"/>
        <v>Farmaco 10</v>
      </c>
      <c r="D184" s="100">
        <v>1720</v>
      </c>
      <c r="E184" s="100">
        <v>1720</v>
      </c>
      <c r="F184" s="100">
        <v>1720</v>
      </c>
      <c r="G184" s="100">
        <v>1720</v>
      </c>
      <c r="H184" s="100">
        <v>1720</v>
      </c>
      <c r="I184" s="100">
        <v>1720</v>
      </c>
      <c r="J184" s="100">
        <v>1720</v>
      </c>
      <c r="K184" s="100">
        <v>1720</v>
      </c>
      <c r="L184" s="100">
        <v>1720</v>
      </c>
      <c r="M184" s="100">
        <v>1720</v>
      </c>
      <c r="N184" s="100">
        <v>1720</v>
      </c>
      <c r="O184" s="100">
        <v>1720</v>
      </c>
      <c r="P184" s="100">
        <v>1720</v>
      </c>
      <c r="Q184" s="100">
        <v>1720</v>
      </c>
      <c r="R184" s="100">
        <v>1720</v>
      </c>
      <c r="S184" s="100">
        <v>1720</v>
      </c>
      <c r="T184" s="100">
        <v>1720</v>
      </c>
      <c r="U184" s="100">
        <v>1720</v>
      </c>
      <c r="V184" s="100">
        <v>1720</v>
      </c>
      <c r="W184" s="100">
        <v>1720</v>
      </c>
      <c r="X184" s="100">
        <v>1720</v>
      </c>
      <c r="Y184" s="100">
        <v>1720</v>
      </c>
      <c r="Z184" s="100">
        <v>1720</v>
      </c>
      <c r="AA184" s="100">
        <v>1720</v>
      </c>
      <c r="AB184" s="100">
        <v>1720</v>
      </c>
      <c r="AC184" s="100">
        <v>1720</v>
      </c>
      <c r="AD184" s="100">
        <v>1720</v>
      </c>
      <c r="AE184" s="100">
        <v>1720</v>
      </c>
      <c r="AF184" s="100">
        <v>1720</v>
      </c>
      <c r="AG184" s="100">
        <v>1720</v>
      </c>
      <c r="AH184" s="100">
        <v>1720</v>
      </c>
      <c r="AI184" s="100">
        <v>1720</v>
      </c>
      <c r="AJ184" s="100">
        <v>1720</v>
      </c>
      <c r="AK184" s="100">
        <v>1720</v>
      </c>
      <c r="AL184" s="100">
        <v>1720</v>
      </c>
      <c r="AM184" s="100">
        <v>1720</v>
      </c>
    </row>
    <row r="185" spans="3:39" x14ac:dyDescent="0.25">
      <c r="C185" t="str">
        <f t="shared" si="38"/>
        <v>Farmaco 11</v>
      </c>
      <c r="D185" s="100">
        <v>1000</v>
      </c>
      <c r="E185" s="100">
        <v>1000</v>
      </c>
      <c r="F185" s="100">
        <v>1000</v>
      </c>
      <c r="G185" s="100">
        <v>1000</v>
      </c>
      <c r="H185" s="100">
        <v>1000</v>
      </c>
      <c r="I185" s="100">
        <v>1000</v>
      </c>
      <c r="J185" s="100">
        <v>1000</v>
      </c>
      <c r="K185" s="100">
        <v>1000</v>
      </c>
      <c r="L185" s="100">
        <v>1000</v>
      </c>
      <c r="M185" s="100">
        <v>1000</v>
      </c>
      <c r="N185" s="100">
        <v>1000</v>
      </c>
      <c r="O185" s="100">
        <v>1000</v>
      </c>
      <c r="P185" s="100">
        <v>1000</v>
      </c>
      <c r="Q185" s="100">
        <v>1000</v>
      </c>
      <c r="R185" s="100">
        <v>1000</v>
      </c>
      <c r="S185" s="100">
        <v>1000</v>
      </c>
      <c r="T185" s="100">
        <v>1000</v>
      </c>
      <c r="U185" s="100">
        <v>1000</v>
      </c>
      <c r="V185" s="100">
        <v>1000</v>
      </c>
      <c r="W185" s="100">
        <v>1000</v>
      </c>
      <c r="X185" s="100">
        <v>1000</v>
      </c>
      <c r="Y185" s="100">
        <v>1000</v>
      </c>
      <c r="Z185" s="100">
        <v>1000</v>
      </c>
      <c r="AA185" s="100">
        <v>1000</v>
      </c>
      <c r="AB185" s="100">
        <v>1000</v>
      </c>
      <c r="AC185" s="100">
        <v>1000</v>
      </c>
      <c r="AD185" s="100">
        <v>1000</v>
      </c>
      <c r="AE185" s="100">
        <v>1000</v>
      </c>
      <c r="AF185" s="100">
        <v>1000</v>
      </c>
      <c r="AG185" s="100">
        <v>1000</v>
      </c>
      <c r="AH185" s="100">
        <v>1000</v>
      </c>
      <c r="AI185" s="100">
        <v>1000</v>
      </c>
      <c r="AJ185" s="100">
        <v>1000</v>
      </c>
      <c r="AK185" s="100">
        <v>1000</v>
      </c>
      <c r="AL185" s="100">
        <v>1000</v>
      </c>
      <c r="AM185" s="100">
        <v>1000</v>
      </c>
    </row>
    <row r="186" spans="3:39" x14ac:dyDescent="0.25">
      <c r="C186" t="str">
        <f t="shared" si="38"/>
        <v>Farmaco 12</v>
      </c>
      <c r="D186" s="100">
        <v>1000</v>
      </c>
      <c r="E186" s="100">
        <v>1000</v>
      </c>
      <c r="F186" s="100">
        <v>1000</v>
      </c>
      <c r="G186" s="100">
        <v>1000</v>
      </c>
      <c r="H186" s="100">
        <v>1000</v>
      </c>
      <c r="I186" s="100">
        <v>1000</v>
      </c>
      <c r="J186" s="100">
        <v>1000</v>
      </c>
      <c r="K186" s="100">
        <v>1000</v>
      </c>
      <c r="L186" s="100">
        <v>1000</v>
      </c>
      <c r="M186" s="100">
        <v>1000</v>
      </c>
      <c r="N186" s="100">
        <v>1000</v>
      </c>
      <c r="O186" s="100">
        <v>1000</v>
      </c>
      <c r="P186" s="100">
        <v>1000</v>
      </c>
      <c r="Q186" s="100">
        <v>1000</v>
      </c>
      <c r="R186" s="100">
        <v>1000</v>
      </c>
      <c r="S186" s="100">
        <v>1000</v>
      </c>
      <c r="T186" s="100">
        <v>1000</v>
      </c>
      <c r="U186" s="100">
        <v>1000</v>
      </c>
      <c r="V186" s="100">
        <v>1000</v>
      </c>
      <c r="W186" s="100">
        <v>1000</v>
      </c>
      <c r="X186" s="100">
        <v>1000</v>
      </c>
      <c r="Y186" s="100">
        <v>1000</v>
      </c>
      <c r="Z186" s="100">
        <v>1000</v>
      </c>
      <c r="AA186" s="100">
        <v>1000</v>
      </c>
      <c r="AB186" s="100">
        <v>1000</v>
      </c>
      <c r="AC186" s="100">
        <v>1000</v>
      </c>
      <c r="AD186" s="100">
        <v>1000</v>
      </c>
      <c r="AE186" s="100">
        <v>1000</v>
      </c>
      <c r="AF186" s="100">
        <v>1000</v>
      </c>
      <c r="AG186" s="100">
        <v>1000</v>
      </c>
      <c r="AH186" s="100">
        <v>1000</v>
      </c>
      <c r="AI186" s="100">
        <v>1000</v>
      </c>
      <c r="AJ186" s="100">
        <v>1000</v>
      </c>
      <c r="AK186" s="100">
        <v>1000</v>
      </c>
      <c r="AL186" s="100">
        <v>1000</v>
      </c>
      <c r="AM186" s="100">
        <v>1000</v>
      </c>
    </row>
    <row r="187" spans="3:39" x14ac:dyDescent="0.25">
      <c r="C187" t="str">
        <f t="shared" si="38"/>
        <v>Farmaco 13</v>
      </c>
      <c r="D187" s="100">
        <v>1000</v>
      </c>
      <c r="E187" s="100">
        <v>1000</v>
      </c>
      <c r="F187" s="100">
        <v>1000</v>
      </c>
      <c r="G187" s="100">
        <v>1000</v>
      </c>
      <c r="H187" s="100">
        <v>1000</v>
      </c>
      <c r="I187" s="100">
        <v>1000</v>
      </c>
      <c r="J187" s="100">
        <v>1000</v>
      </c>
      <c r="K187" s="100">
        <v>1000</v>
      </c>
      <c r="L187" s="100">
        <v>1000</v>
      </c>
      <c r="M187" s="100">
        <v>1000</v>
      </c>
      <c r="N187" s="100">
        <v>1000</v>
      </c>
      <c r="O187" s="100">
        <v>1000</v>
      </c>
      <c r="P187" s="100">
        <v>1000</v>
      </c>
      <c r="Q187" s="100">
        <v>1000</v>
      </c>
      <c r="R187" s="100">
        <v>1000</v>
      </c>
      <c r="S187" s="100">
        <v>1000</v>
      </c>
      <c r="T187" s="100">
        <v>1000</v>
      </c>
      <c r="U187" s="100">
        <v>1000</v>
      </c>
      <c r="V187" s="100">
        <v>1000</v>
      </c>
      <c r="W187" s="100">
        <v>1000</v>
      </c>
      <c r="X187" s="100">
        <v>1000</v>
      </c>
      <c r="Y187" s="100">
        <v>1000</v>
      </c>
      <c r="Z187" s="100">
        <v>1000</v>
      </c>
      <c r="AA187" s="100">
        <v>1000</v>
      </c>
      <c r="AB187" s="100">
        <v>1000</v>
      </c>
      <c r="AC187" s="100">
        <v>1000</v>
      </c>
      <c r="AD187" s="100">
        <v>1000</v>
      </c>
      <c r="AE187" s="100">
        <v>1000</v>
      </c>
      <c r="AF187" s="100">
        <v>1000</v>
      </c>
      <c r="AG187" s="100">
        <v>1000</v>
      </c>
      <c r="AH187" s="100">
        <v>1000</v>
      </c>
      <c r="AI187" s="100">
        <v>1000</v>
      </c>
      <c r="AJ187" s="100">
        <v>1000</v>
      </c>
      <c r="AK187" s="100">
        <v>1000</v>
      </c>
      <c r="AL187" s="100">
        <v>1000</v>
      </c>
      <c r="AM187" s="100">
        <v>1000</v>
      </c>
    </row>
    <row r="188" spans="3:39" x14ac:dyDescent="0.25">
      <c r="C188" t="str">
        <f t="shared" si="38"/>
        <v>Farmaco 14</v>
      </c>
      <c r="D188" s="100">
        <v>1000</v>
      </c>
      <c r="E188" s="100">
        <v>1000</v>
      </c>
      <c r="F188" s="100">
        <v>1000</v>
      </c>
      <c r="G188" s="100">
        <v>1000</v>
      </c>
      <c r="H188" s="100">
        <v>1000</v>
      </c>
      <c r="I188" s="100">
        <v>1000</v>
      </c>
      <c r="J188" s="100">
        <v>1000</v>
      </c>
      <c r="K188" s="100">
        <v>1000</v>
      </c>
      <c r="L188" s="100">
        <v>1000</v>
      </c>
      <c r="M188" s="100">
        <v>1000</v>
      </c>
      <c r="N188" s="100">
        <v>1000</v>
      </c>
      <c r="O188" s="100">
        <v>1000</v>
      </c>
      <c r="P188" s="100">
        <v>1000</v>
      </c>
      <c r="Q188" s="100">
        <v>1000</v>
      </c>
      <c r="R188" s="100">
        <v>1000</v>
      </c>
      <c r="S188" s="100">
        <v>1000</v>
      </c>
      <c r="T188" s="100">
        <v>1000</v>
      </c>
      <c r="U188" s="100">
        <v>1000</v>
      </c>
      <c r="V188" s="100">
        <v>1000</v>
      </c>
      <c r="W188" s="100">
        <v>1000</v>
      </c>
      <c r="X188" s="100">
        <v>1000</v>
      </c>
      <c r="Y188" s="100">
        <v>1000</v>
      </c>
      <c r="Z188" s="100">
        <v>1000</v>
      </c>
      <c r="AA188" s="100">
        <v>1000</v>
      </c>
      <c r="AB188" s="100">
        <v>1000</v>
      </c>
      <c r="AC188" s="100">
        <v>1000</v>
      </c>
      <c r="AD188" s="100">
        <v>1000</v>
      </c>
      <c r="AE188" s="100">
        <v>1000</v>
      </c>
      <c r="AF188" s="100">
        <v>1000</v>
      </c>
      <c r="AG188" s="100">
        <v>1000</v>
      </c>
      <c r="AH188" s="100">
        <v>1000</v>
      </c>
      <c r="AI188" s="100">
        <v>1000</v>
      </c>
      <c r="AJ188" s="100">
        <v>1000</v>
      </c>
      <c r="AK188" s="100">
        <v>1000</v>
      </c>
      <c r="AL188" s="100">
        <v>1000</v>
      </c>
      <c r="AM188" s="100">
        <v>1000</v>
      </c>
    </row>
    <row r="189" spans="3:39" x14ac:dyDescent="0.25">
      <c r="C189" t="str">
        <f>+C135</f>
        <v>Farmaco 15</v>
      </c>
      <c r="D189" s="100">
        <v>1000</v>
      </c>
      <c r="E189" s="100">
        <v>1000</v>
      </c>
      <c r="F189" s="100">
        <v>1000</v>
      </c>
      <c r="G189" s="100">
        <v>1000</v>
      </c>
      <c r="H189" s="100">
        <v>1000</v>
      </c>
      <c r="I189" s="100">
        <v>1000</v>
      </c>
      <c r="J189" s="100">
        <v>1000</v>
      </c>
      <c r="K189" s="100">
        <v>1000</v>
      </c>
      <c r="L189" s="100">
        <v>1000</v>
      </c>
      <c r="M189" s="100">
        <v>1000</v>
      </c>
      <c r="N189" s="100">
        <v>1000</v>
      </c>
      <c r="O189" s="100">
        <v>1000</v>
      </c>
      <c r="P189" s="100">
        <v>1000</v>
      </c>
      <c r="Q189" s="100">
        <v>1000</v>
      </c>
      <c r="R189" s="100">
        <v>1000</v>
      </c>
      <c r="S189" s="100">
        <v>1000</v>
      </c>
      <c r="T189" s="100">
        <v>1000</v>
      </c>
      <c r="U189" s="100">
        <v>1000</v>
      </c>
      <c r="V189" s="100">
        <v>1000</v>
      </c>
      <c r="W189" s="100">
        <v>1000</v>
      </c>
      <c r="X189" s="100">
        <v>1000</v>
      </c>
      <c r="Y189" s="100">
        <v>1000</v>
      </c>
      <c r="Z189" s="100">
        <v>1000</v>
      </c>
      <c r="AA189" s="100">
        <v>1000</v>
      </c>
      <c r="AB189" s="100">
        <v>1000</v>
      </c>
      <c r="AC189" s="100">
        <v>1000</v>
      </c>
      <c r="AD189" s="100">
        <v>1000</v>
      </c>
      <c r="AE189" s="100">
        <v>1000</v>
      </c>
      <c r="AF189" s="100">
        <v>1000</v>
      </c>
      <c r="AG189" s="100">
        <v>1000</v>
      </c>
      <c r="AH189" s="100">
        <v>1000</v>
      </c>
      <c r="AI189" s="100">
        <v>1000</v>
      </c>
      <c r="AJ189" s="100">
        <v>1000</v>
      </c>
      <c r="AK189" s="100">
        <v>1000</v>
      </c>
      <c r="AL189" s="100">
        <v>1000</v>
      </c>
      <c r="AM189" s="100">
        <v>1000</v>
      </c>
    </row>
    <row r="190" spans="3:39" x14ac:dyDescent="0.25">
      <c r="C190" t="str">
        <f t="shared" si="38"/>
        <v>Farmaco 16</v>
      </c>
      <c r="D190" s="100">
        <v>1000</v>
      </c>
      <c r="E190" s="100">
        <v>1000</v>
      </c>
      <c r="F190" s="100">
        <v>1000</v>
      </c>
      <c r="G190" s="100">
        <v>1000</v>
      </c>
      <c r="H190" s="100">
        <v>1000</v>
      </c>
      <c r="I190" s="100">
        <v>1000</v>
      </c>
      <c r="J190" s="100">
        <v>1000</v>
      </c>
      <c r="K190" s="100">
        <v>1000</v>
      </c>
      <c r="L190" s="100">
        <v>1000</v>
      </c>
      <c r="M190" s="100">
        <v>1000</v>
      </c>
      <c r="N190" s="100">
        <v>1000</v>
      </c>
      <c r="O190" s="100">
        <v>1000</v>
      </c>
      <c r="P190" s="100">
        <v>1000</v>
      </c>
      <c r="Q190" s="100">
        <v>1000</v>
      </c>
      <c r="R190" s="100">
        <v>1000</v>
      </c>
      <c r="S190" s="100">
        <v>1000</v>
      </c>
      <c r="T190" s="100">
        <v>1000</v>
      </c>
      <c r="U190" s="100">
        <v>1000</v>
      </c>
      <c r="V190" s="100">
        <v>1000</v>
      </c>
      <c r="W190" s="100">
        <v>1000</v>
      </c>
      <c r="X190" s="100">
        <v>1000</v>
      </c>
      <c r="Y190" s="100">
        <v>1000</v>
      </c>
      <c r="Z190" s="100">
        <v>1000</v>
      </c>
      <c r="AA190" s="100">
        <v>1000</v>
      </c>
      <c r="AB190" s="100">
        <v>1000</v>
      </c>
      <c r="AC190" s="100">
        <v>1000</v>
      </c>
      <c r="AD190" s="100">
        <v>1000</v>
      </c>
      <c r="AE190" s="100">
        <v>1000</v>
      </c>
      <c r="AF190" s="100">
        <v>1000</v>
      </c>
      <c r="AG190" s="100">
        <v>1000</v>
      </c>
      <c r="AH190" s="100">
        <v>1000</v>
      </c>
      <c r="AI190" s="100">
        <v>1000</v>
      </c>
      <c r="AJ190" s="100">
        <v>1000</v>
      </c>
      <c r="AK190" s="100">
        <v>1000</v>
      </c>
      <c r="AL190" s="100">
        <v>1000</v>
      </c>
      <c r="AM190" s="100">
        <v>1000</v>
      </c>
    </row>
    <row r="191" spans="3:39" x14ac:dyDescent="0.25">
      <c r="C191" t="str">
        <f t="shared" si="38"/>
        <v>Farmaco 17</v>
      </c>
      <c r="D191" s="100">
        <v>1000</v>
      </c>
      <c r="E191" s="100">
        <v>1000</v>
      </c>
      <c r="F191" s="100">
        <v>1000</v>
      </c>
      <c r="G191" s="100">
        <v>1000</v>
      </c>
      <c r="H191" s="100">
        <v>1000</v>
      </c>
      <c r="I191" s="100">
        <v>1000</v>
      </c>
      <c r="J191" s="100">
        <v>1000</v>
      </c>
      <c r="K191" s="100">
        <v>1000</v>
      </c>
      <c r="L191" s="100">
        <v>1000</v>
      </c>
      <c r="M191" s="100">
        <v>1000</v>
      </c>
      <c r="N191" s="100">
        <v>1000</v>
      </c>
      <c r="O191" s="100">
        <v>1000</v>
      </c>
      <c r="P191" s="100">
        <v>1000</v>
      </c>
      <c r="Q191" s="100">
        <v>1000</v>
      </c>
      <c r="R191" s="100">
        <v>1000</v>
      </c>
      <c r="S191" s="100">
        <v>1000</v>
      </c>
      <c r="T191" s="100">
        <v>1000</v>
      </c>
      <c r="U191" s="100">
        <v>1000</v>
      </c>
      <c r="V191" s="100">
        <v>1000</v>
      </c>
      <c r="W191" s="100">
        <v>1000</v>
      </c>
      <c r="X191" s="100">
        <v>1000</v>
      </c>
      <c r="Y191" s="100">
        <v>1000</v>
      </c>
      <c r="Z191" s="100">
        <v>1000</v>
      </c>
      <c r="AA191" s="100">
        <v>1000</v>
      </c>
      <c r="AB191" s="100">
        <v>1000</v>
      </c>
      <c r="AC191" s="100">
        <v>1000</v>
      </c>
      <c r="AD191" s="100">
        <v>1000</v>
      </c>
      <c r="AE191" s="100">
        <v>1000</v>
      </c>
      <c r="AF191" s="100">
        <v>1000</v>
      </c>
      <c r="AG191" s="100">
        <v>1000</v>
      </c>
      <c r="AH191" s="100">
        <v>1000</v>
      </c>
      <c r="AI191" s="100">
        <v>1000</v>
      </c>
      <c r="AJ191" s="100">
        <v>1000</v>
      </c>
      <c r="AK191" s="100">
        <v>1000</v>
      </c>
      <c r="AL191" s="100">
        <v>1000</v>
      </c>
      <c r="AM191" s="100">
        <v>1000</v>
      </c>
    </row>
    <row r="192" spans="3:39" x14ac:dyDescent="0.25">
      <c r="C192" t="str">
        <f t="shared" si="38"/>
        <v>Farmaco 18</v>
      </c>
      <c r="D192" s="100">
        <v>1000</v>
      </c>
      <c r="E192" s="100">
        <v>1000</v>
      </c>
      <c r="F192" s="100">
        <v>1000</v>
      </c>
      <c r="G192" s="100">
        <v>1000</v>
      </c>
      <c r="H192" s="100">
        <v>1000</v>
      </c>
      <c r="I192" s="100">
        <v>1000</v>
      </c>
      <c r="J192" s="100">
        <v>1000</v>
      </c>
      <c r="K192" s="100">
        <v>1000</v>
      </c>
      <c r="L192" s="100">
        <v>1000</v>
      </c>
      <c r="M192" s="100">
        <v>1000</v>
      </c>
      <c r="N192" s="100">
        <v>1000</v>
      </c>
      <c r="O192" s="100">
        <v>1000</v>
      </c>
      <c r="P192" s="100">
        <v>1000</v>
      </c>
      <c r="Q192" s="100">
        <v>1000</v>
      </c>
      <c r="R192" s="100">
        <v>1000</v>
      </c>
      <c r="S192" s="100">
        <v>1000</v>
      </c>
      <c r="T192" s="100">
        <v>1000</v>
      </c>
      <c r="U192" s="100">
        <v>1000</v>
      </c>
      <c r="V192" s="100">
        <v>1000</v>
      </c>
      <c r="W192" s="100">
        <v>1000</v>
      </c>
      <c r="X192" s="100">
        <v>1000</v>
      </c>
      <c r="Y192" s="100">
        <v>1000</v>
      </c>
      <c r="Z192" s="100">
        <v>1000</v>
      </c>
      <c r="AA192" s="100">
        <v>1000</v>
      </c>
      <c r="AB192" s="100">
        <v>1000</v>
      </c>
      <c r="AC192" s="100">
        <v>1000</v>
      </c>
      <c r="AD192" s="100">
        <v>1000</v>
      </c>
      <c r="AE192" s="100">
        <v>1000</v>
      </c>
      <c r="AF192" s="100">
        <v>1000</v>
      </c>
      <c r="AG192" s="100">
        <v>1000</v>
      </c>
      <c r="AH192" s="100">
        <v>1000</v>
      </c>
      <c r="AI192" s="100">
        <v>1000</v>
      </c>
      <c r="AJ192" s="100">
        <v>1000</v>
      </c>
      <c r="AK192" s="100">
        <v>1000</v>
      </c>
      <c r="AL192" s="100">
        <v>1000</v>
      </c>
      <c r="AM192" s="100">
        <v>1000</v>
      </c>
    </row>
    <row r="193" spans="3:39" x14ac:dyDescent="0.25">
      <c r="C193" t="str">
        <f t="shared" si="38"/>
        <v>Farmaco 19</v>
      </c>
      <c r="D193" s="100">
        <v>1000</v>
      </c>
      <c r="E193" s="100">
        <v>1000</v>
      </c>
      <c r="F193" s="100">
        <v>1000</v>
      </c>
      <c r="G193" s="100">
        <v>1000</v>
      </c>
      <c r="H193" s="100">
        <v>1000</v>
      </c>
      <c r="I193" s="100">
        <v>1000</v>
      </c>
      <c r="J193" s="100">
        <v>1000</v>
      </c>
      <c r="K193" s="100">
        <v>1000</v>
      </c>
      <c r="L193" s="100">
        <v>1000</v>
      </c>
      <c r="M193" s="100">
        <v>1000</v>
      </c>
      <c r="N193" s="100">
        <v>1000</v>
      </c>
      <c r="O193" s="100">
        <v>1000</v>
      </c>
      <c r="P193" s="100">
        <v>1000</v>
      </c>
      <c r="Q193" s="100">
        <v>1000</v>
      </c>
      <c r="R193" s="100">
        <v>1000</v>
      </c>
      <c r="S193" s="100">
        <v>1000</v>
      </c>
      <c r="T193" s="100">
        <v>1000</v>
      </c>
      <c r="U193" s="100">
        <v>1000</v>
      </c>
      <c r="V193" s="100">
        <v>1000</v>
      </c>
      <c r="W193" s="100">
        <v>1000</v>
      </c>
      <c r="X193" s="100">
        <v>1000</v>
      </c>
      <c r="Y193" s="100">
        <v>1000</v>
      </c>
      <c r="Z193" s="100">
        <v>1000</v>
      </c>
      <c r="AA193" s="100">
        <v>1000</v>
      </c>
      <c r="AB193" s="100">
        <v>1000</v>
      </c>
      <c r="AC193" s="100">
        <v>1000</v>
      </c>
      <c r="AD193" s="100">
        <v>1000</v>
      </c>
      <c r="AE193" s="100">
        <v>1000</v>
      </c>
      <c r="AF193" s="100">
        <v>1000</v>
      </c>
      <c r="AG193" s="100">
        <v>1000</v>
      </c>
      <c r="AH193" s="100">
        <v>1000</v>
      </c>
      <c r="AI193" s="100">
        <v>1000</v>
      </c>
      <c r="AJ193" s="100">
        <v>1000</v>
      </c>
      <c r="AK193" s="100">
        <v>1000</v>
      </c>
      <c r="AL193" s="100">
        <v>1000</v>
      </c>
      <c r="AM193" s="100">
        <v>1000</v>
      </c>
    </row>
    <row r="194" spans="3:39" x14ac:dyDescent="0.25">
      <c r="C194" t="str">
        <f t="shared" si="38"/>
        <v>Farmaco 20</v>
      </c>
      <c r="D194" s="100">
        <v>1000</v>
      </c>
      <c r="E194" s="100">
        <v>1000</v>
      </c>
      <c r="F194" s="100">
        <v>1000</v>
      </c>
      <c r="G194" s="100">
        <v>1000</v>
      </c>
      <c r="H194" s="100">
        <v>1000</v>
      </c>
      <c r="I194" s="100">
        <v>1000</v>
      </c>
      <c r="J194" s="100">
        <v>1000</v>
      </c>
      <c r="K194" s="100">
        <v>1000</v>
      </c>
      <c r="L194" s="100">
        <v>1000</v>
      </c>
      <c r="M194" s="100">
        <v>1000</v>
      </c>
      <c r="N194" s="100">
        <v>1000</v>
      </c>
      <c r="O194" s="100">
        <v>1000</v>
      </c>
      <c r="P194" s="100">
        <v>1000</v>
      </c>
      <c r="Q194" s="100">
        <v>1000</v>
      </c>
      <c r="R194" s="100">
        <v>1000</v>
      </c>
      <c r="S194" s="100">
        <v>1000</v>
      </c>
      <c r="T194" s="100">
        <v>1000</v>
      </c>
      <c r="U194" s="100">
        <v>1000</v>
      </c>
      <c r="V194" s="100">
        <v>1000</v>
      </c>
      <c r="W194" s="100">
        <v>1000</v>
      </c>
      <c r="X194" s="100">
        <v>1000</v>
      </c>
      <c r="Y194" s="100">
        <v>1000</v>
      </c>
      <c r="Z194" s="100">
        <v>1000</v>
      </c>
      <c r="AA194" s="100">
        <v>1000</v>
      </c>
      <c r="AB194" s="100">
        <v>1000</v>
      </c>
      <c r="AC194" s="100">
        <v>1000</v>
      </c>
      <c r="AD194" s="100">
        <v>1000</v>
      </c>
      <c r="AE194" s="100">
        <v>1000</v>
      </c>
      <c r="AF194" s="100">
        <v>1000</v>
      </c>
      <c r="AG194" s="100">
        <v>1000</v>
      </c>
      <c r="AH194" s="100">
        <v>1000</v>
      </c>
      <c r="AI194" s="100">
        <v>1000</v>
      </c>
      <c r="AJ194" s="100">
        <v>1000</v>
      </c>
      <c r="AK194" s="100">
        <v>1000</v>
      </c>
      <c r="AL194" s="100">
        <v>1000</v>
      </c>
      <c r="AM194" s="100">
        <v>1000</v>
      </c>
    </row>
    <row r="195" spans="3:39" x14ac:dyDescent="0.25">
      <c r="C195" t="str">
        <f t="shared" si="38"/>
        <v>Farmaco 21</v>
      </c>
      <c r="D195" s="100">
        <v>1000</v>
      </c>
      <c r="E195" s="100">
        <v>1000</v>
      </c>
      <c r="F195" s="100">
        <v>1000</v>
      </c>
      <c r="G195" s="100">
        <v>1000</v>
      </c>
      <c r="H195" s="100">
        <v>1000</v>
      </c>
      <c r="I195" s="100">
        <v>1000</v>
      </c>
      <c r="J195" s="100">
        <v>1000</v>
      </c>
      <c r="K195" s="100">
        <v>1000</v>
      </c>
      <c r="L195" s="100">
        <v>1000</v>
      </c>
      <c r="M195" s="100">
        <v>1000</v>
      </c>
      <c r="N195" s="100">
        <v>1000</v>
      </c>
      <c r="O195" s="100">
        <v>1000</v>
      </c>
      <c r="P195" s="100">
        <v>1000</v>
      </c>
      <c r="Q195" s="100">
        <v>1000</v>
      </c>
      <c r="R195" s="100">
        <v>1000</v>
      </c>
      <c r="S195" s="100">
        <v>1000</v>
      </c>
      <c r="T195" s="100">
        <v>1000</v>
      </c>
      <c r="U195" s="100">
        <v>1000</v>
      </c>
      <c r="V195" s="100">
        <v>1000</v>
      </c>
      <c r="W195" s="100">
        <v>1000</v>
      </c>
      <c r="X195" s="100">
        <v>1000</v>
      </c>
      <c r="Y195" s="100">
        <v>1000</v>
      </c>
      <c r="Z195" s="100">
        <v>1000</v>
      </c>
      <c r="AA195" s="100">
        <v>1000</v>
      </c>
      <c r="AB195" s="100">
        <v>1000</v>
      </c>
      <c r="AC195" s="100">
        <v>1000</v>
      </c>
      <c r="AD195" s="100">
        <v>1000</v>
      </c>
      <c r="AE195" s="100">
        <v>1000</v>
      </c>
      <c r="AF195" s="100">
        <v>1000</v>
      </c>
      <c r="AG195" s="100">
        <v>1000</v>
      </c>
      <c r="AH195" s="100">
        <v>1000</v>
      </c>
      <c r="AI195" s="100">
        <v>1000</v>
      </c>
      <c r="AJ195" s="100">
        <v>1000</v>
      </c>
      <c r="AK195" s="100">
        <v>1000</v>
      </c>
      <c r="AL195" s="100">
        <v>1000</v>
      </c>
      <c r="AM195" s="100">
        <v>1000</v>
      </c>
    </row>
    <row r="196" spans="3:39" x14ac:dyDescent="0.25">
      <c r="C196" t="str">
        <f t="shared" si="38"/>
        <v>Farmaco 22</v>
      </c>
      <c r="D196" s="100">
        <v>1000</v>
      </c>
      <c r="E196" s="100">
        <v>1000</v>
      </c>
      <c r="F196" s="100">
        <v>1000</v>
      </c>
      <c r="G196" s="100">
        <v>1000</v>
      </c>
      <c r="H196" s="100">
        <v>1000</v>
      </c>
      <c r="I196" s="100">
        <v>1000</v>
      </c>
      <c r="J196" s="100">
        <v>1000</v>
      </c>
      <c r="K196" s="100">
        <v>1000</v>
      </c>
      <c r="L196" s="100">
        <v>1000</v>
      </c>
      <c r="M196" s="100">
        <v>1000</v>
      </c>
      <c r="N196" s="100">
        <v>1000</v>
      </c>
      <c r="O196" s="100">
        <v>1000</v>
      </c>
      <c r="P196" s="100">
        <v>1000</v>
      </c>
      <c r="Q196" s="100">
        <v>1000</v>
      </c>
      <c r="R196" s="100">
        <v>1000</v>
      </c>
      <c r="S196" s="100">
        <v>1000</v>
      </c>
      <c r="T196" s="100">
        <v>1000</v>
      </c>
      <c r="U196" s="100">
        <v>1000</v>
      </c>
      <c r="V196" s="100">
        <v>1000</v>
      </c>
      <c r="W196" s="100">
        <v>1000</v>
      </c>
      <c r="X196" s="100">
        <v>1000</v>
      </c>
      <c r="Y196" s="100">
        <v>1000</v>
      </c>
      <c r="Z196" s="100">
        <v>1000</v>
      </c>
      <c r="AA196" s="100">
        <v>1000</v>
      </c>
      <c r="AB196" s="100">
        <v>1000</v>
      </c>
      <c r="AC196" s="100">
        <v>1000</v>
      </c>
      <c r="AD196" s="100">
        <v>1000</v>
      </c>
      <c r="AE196" s="100">
        <v>1000</v>
      </c>
      <c r="AF196" s="100">
        <v>1000</v>
      </c>
      <c r="AG196" s="100">
        <v>1000</v>
      </c>
      <c r="AH196" s="100">
        <v>1000</v>
      </c>
      <c r="AI196" s="100">
        <v>1000</v>
      </c>
      <c r="AJ196" s="100">
        <v>1000</v>
      </c>
      <c r="AK196" s="100">
        <v>1000</v>
      </c>
      <c r="AL196" s="100">
        <v>1000</v>
      </c>
      <c r="AM196" s="100">
        <v>1000</v>
      </c>
    </row>
    <row r="197" spans="3:39" x14ac:dyDescent="0.25">
      <c r="C197" t="str">
        <f t="shared" si="38"/>
        <v>Farmaco 23</v>
      </c>
      <c r="D197" s="100">
        <v>1000</v>
      </c>
      <c r="E197" s="100">
        <v>1000</v>
      </c>
      <c r="F197" s="100">
        <v>1000</v>
      </c>
      <c r="G197" s="100">
        <v>1000</v>
      </c>
      <c r="H197" s="100">
        <v>1000</v>
      </c>
      <c r="I197" s="100">
        <v>1000</v>
      </c>
      <c r="J197" s="100">
        <v>1000</v>
      </c>
      <c r="K197" s="100">
        <v>1000</v>
      </c>
      <c r="L197" s="100">
        <v>1000</v>
      </c>
      <c r="M197" s="100">
        <v>1000</v>
      </c>
      <c r="N197" s="100">
        <v>1000</v>
      </c>
      <c r="O197" s="100">
        <v>1000</v>
      </c>
      <c r="P197" s="100">
        <v>1000</v>
      </c>
      <c r="Q197" s="100">
        <v>1000</v>
      </c>
      <c r="R197" s="100">
        <v>1000</v>
      </c>
      <c r="S197" s="100">
        <v>1000</v>
      </c>
      <c r="T197" s="100">
        <v>1000</v>
      </c>
      <c r="U197" s="100">
        <v>1000</v>
      </c>
      <c r="V197" s="100">
        <v>1000</v>
      </c>
      <c r="W197" s="100">
        <v>1000</v>
      </c>
      <c r="X197" s="100">
        <v>1000</v>
      </c>
      <c r="Y197" s="100">
        <v>1000</v>
      </c>
      <c r="Z197" s="100">
        <v>1000</v>
      </c>
      <c r="AA197" s="100">
        <v>1000</v>
      </c>
      <c r="AB197" s="100">
        <v>1000</v>
      </c>
      <c r="AC197" s="100">
        <v>1000</v>
      </c>
      <c r="AD197" s="100">
        <v>1000</v>
      </c>
      <c r="AE197" s="100">
        <v>1000</v>
      </c>
      <c r="AF197" s="100">
        <v>1000</v>
      </c>
      <c r="AG197" s="100">
        <v>1000</v>
      </c>
      <c r="AH197" s="100">
        <v>1000</v>
      </c>
      <c r="AI197" s="100">
        <v>1000</v>
      </c>
      <c r="AJ197" s="100">
        <v>1000</v>
      </c>
      <c r="AK197" s="100">
        <v>1000</v>
      </c>
      <c r="AL197" s="100">
        <v>1000</v>
      </c>
      <c r="AM197" s="100">
        <v>1000</v>
      </c>
    </row>
    <row r="198" spans="3:39" x14ac:dyDescent="0.25">
      <c r="C198" t="str">
        <f t="shared" si="38"/>
        <v>Farmaco 24</v>
      </c>
      <c r="D198" s="100">
        <v>1000</v>
      </c>
      <c r="E198" s="100">
        <v>1000</v>
      </c>
      <c r="F198" s="100">
        <v>1000</v>
      </c>
      <c r="G198" s="100">
        <v>1000</v>
      </c>
      <c r="H198" s="100">
        <v>1000</v>
      </c>
      <c r="I198" s="100">
        <v>1000</v>
      </c>
      <c r="J198" s="100">
        <v>1000</v>
      </c>
      <c r="K198" s="100">
        <v>1000</v>
      </c>
      <c r="L198" s="100">
        <v>1000</v>
      </c>
      <c r="M198" s="100">
        <v>1000</v>
      </c>
      <c r="N198" s="100">
        <v>1000</v>
      </c>
      <c r="O198" s="100">
        <v>1000</v>
      </c>
      <c r="P198" s="100">
        <v>1000</v>
      </c>
      <c r="Q198" s="100">
        <v>1000</v>
      </c>
      <c r="R198" s="100">
        <v>1000</v>
      </c>
      <c r="S198" s="100">
        <v>1000</v>
      </c>
      <c r="T198" s="100">
        <v>1000</v>
      </c>
      <c r="U198" s="100">
        <v>1000</v>
      </c>
      <c r="V198" s="100">
        <v>1000</v>
      </c>
      <c r="W198" s="100">
        <v>1000</v>
      </c>
      <c r="X198" s="100">
        <v>1000</v>
      </c>
      <c r="Y198" s="100">
        <v>1000</v>
      </c>
      <c r="Z198" s="100">
        <v>1000</v>
      </c>
      <c r="AA198" s="100">
        <v>1000</v>
      </c>
      <c r="AB198" s="100">
        <v>1000</v>
      </c>
      <c r="AC198" s="100">
        <v>1000</v>
      </c>
      <c r="AD198" s="100">
        <v>1000</v>
      </c>
      <c r="AE198" s="100">
        <v>1000</v>
      </c>
      <c r="AF198" s="100">
        <v>1000</v>
      </c>
      <c r="AG198" s="100">
        <v>1000</v>
      </c>
      <c r="AH198" s="100">
        <v>1000</v>
      </c>
      <c r="AI198" s="100">
        <v>1000</v>
      </c>
      <c r="AJ198" s="100">
        <v>1000</v>
      </c>
      <c r="AK198" s="100">
        <v>1000</v>
      </c>
      <c r="AL198" s="100">
        <v>1000</v>
      </c>
      <c r="AM198" s="100">
        <v>1000</v>
      </c>
    </row>
    <row r="199" spans="3:39" x14ac:dyDescent="0.25">
      <c r="C199" t="str">
        <f t="shared" si="38"/>
        <v>Farmaco 25</v>
      </c>
      <c r="D199" s="100">
        <v>1000</v>
      </c>
      <c r="E199" s="100">
        <v>1000</v>
      </c>
      <c r="F199" s="100">
        <v>1000</v>
      </c>
      <c r="G199" s="100">
        <v>1000</v>
      </c>
      <c r="H199" s="100">
        <v>1000</v>
      </c>
      <c r="I199" s="100">
        <v>1000</v>
      </c>
      <c r="J199" s="100">
        <v>1000</v>
      </c>
      <c r="K199" s="100">
        <v>1000</v>
      </c>
      <c r="L199" s="100">
        <v>1000</v>
      </c>
      <c r="M199" s="100">
        <v>1000</v>
      </c>
      <c r="N199" s="100">
        <v>1000</v>
      </c>
      <c r="O199" s="100">
        <v>1000</v>
      </c>
      <c r="P199" s="100">
        <v>1000</v>
      </c>
      <c r="Q199" s="100">
        <v>1000</v>
      </c>
      <c r="R199" s="100">
        <v>1000</v>
      </c>
      <c r="S199" s="100">
        <v>1000</v>
      </c>
      <c r="T199" s="100">
        <v>1000</v>
      </c>
      <c r="U199" s="100">
        <v>1000</v>
      </c>
      <c r="V199" s="100">
        <v>1000</v>
      </c>
      <c r="W199" s="100">
        <v>1000</v>
      </c>
      <c r="X199" s="100">
        <v>1000</v>
      </c>
      <c r="Y199" s="100">
        <v>1000</v>
      </c>
      <c r="Z199" s="100">
        <v>1000</v>
      </c>
      <c r="AA199" s="100">
        <v>1000</v>
      </c>
      <c r="AB199" s="100">
        <v>1000</v>
      </c>
      <c r="AC199" s="100">
        <v>1000</v>
      </c>
      <c r="AD199" s="100">
        <v>1000</v>
      </c>
      <c r="AE199" s="100">
        <v>1000</v>
      </c>
      <c r="AF199" s="100">
        <v>1000</v>
      </c>
      <c r="AG199" s="100">
        <v>1000</v>
      </c>
      <c r="AH199" s="100">
        <v>1000</v>
      </c>
      <c r="AI199" s="100">
        <v>1000</v>
      </c>
      <c r="AJ199" s="100">
        <v>1000</v>
      </c>
      <c r="AK199" s="100">
        <v>1000</v>
      </c>
      <c r="AL199" s="100">
        <v>1000</v>
      </c>
      <c r="AM199" s="100">
        <v>1000</v>
      </c>
    </row>
    <row r="200" spans="3:39" x14ac:dyDescent="0.25">
      <c r="C200" t="str">
        <f t="shared" si="38"/>
        <v>Farmaco 26</v>
      </c>
      <c r="D200" s="100">
        <v>1000</v>
      </c>
      <c r="E200" s="100">
        <v>1000</v>
      </c>
      <c r="F200" s="100">
        <v>1000</v>
      </c>
      <c r="G200" s="100">
        <v>1000</v>
      </c>
      <c r="H200" s="100">
        <v>1000</v>
      </c>
      <c r="I200" s="100">
        <v>1000</v>
      </c>
      <c r="J200" s="100">
        <v>1000</v>
      </c>
      <c r="K200" s="100">
        <v>1000</v>
      </c>
      <c r="L200" s="100">
        <v>1000</v>
      </c>
      <c r="M200" s="100">
        <v>1000</v>
      </c>
      <c r="N200" s="100">
        <v>1000</v>
      </c>
      <c r="O200" s="100">
        <v>1000</v>
      </c>
      <c r="P200" s="100">
        <v>1000</v>
      </c>
      <c r="Q200" s="100">
        <v>1000</v>
      </c>
      <c r="R200" s="100">
        <v>1000</v>
      </c>
      <c r="S200" s="100">
        <v>1000</v>
      </c>
      <c r="T200" s="100">
        <v>1000</v>
      </c>
      <c r="U200" s="100">
        <v>1000</v>
      </c>
      <c r="V200" s="100">
        <v>1000</v>
      </c>
      <c r="W200" s="100">
        <v>1000</v>
      </c>
      <c r="X200" s="100">
        <v>1000</v>
      </c>
      <c r="Y200" s="100">
        <v>1000</v>
      </c>
      <c r="Z200" s="100">
        <v>1000</v>
      </c>
      <c r="AA200" s="100">
        <v>1000</v>
      </c>
      <c r="AB200" s="100">
        <v>1000</v>
      </c>
      <c r="AC200" s="100">
        <v>1000</v>
      </c>
      <c r="AD200" s="100">
        <v>1000</v>
      </c>
      <c r="AE200" s="100">
        <v>1000</v>
      </c>
      <c r="AF200" s="100">
        <v>1000</v>
      </c>
      <c r="AG200" s="100">
        <v>1000</v>
      </c>
      <c r="AH200" s="100">
        <v>1000</v>
      </c>
      <c r="AI200" s="100">
        <v>1000</v>
      </c>
      <c r="AJ200" s="100">
        <v>1000</v>
      </c>
      <c r="AK200" s="100">
        <v>1000</v>
      </c>
      <c r="AL200" s="100">
        <v>1000</v>
      </c>
      <c r="AM200" s="100">
        <v>1000</v>
      </c>
    </row>
    <row r="201" spans="3:39" x14ac:dyDescent="0.25">
      <c r="C201" t="str">
        <f t="shared" si="38"/>
        <v>Farmaco 27</v>
      </c>
      <c r="D201" s="100">
        <v>1000</v>
      </c>
      <c r="E201" s="100">
        <v>1000</v>
      </c>
      <c r="F201" s="100">
        <v>1000</v>
      </c>
      <c r="G201" s="100">
        <v>1000</v>
      </c>
      <c r="H201" s="100">
        <v>1000</v>
      </c>
      <c r="I201" s="100">
        <v>1000</v>
      </c>
      <c r="J201" s="100">
        <v>1000</v>
      </c>
      <c r="K201" s="100">
        <v>1000</v>
      </c>
      <c r="L201" s="100">
        <v>1000</v>
      </c>
      <c r="M201" s="100">
        <v>1000</v>
      </c>
      <c r="N201" s="100">
        <v>1000</v>
      </c>
      <c r="O201" s="100">
        <v>1000</v>
      </c>
      <c r="P201" s="100">
        <v>1000</v>
      </c>
      <c r="Q201" s="100">
        <v>1000</v>
      </c>
      <c r="R201" s="100">
        <v>1000</v>
      </c>
      <c r="S201" s="100">
        <v>1000</v>
      </c>
      <c r="T201" s="100">
        <v>1000</v>
      </c>
      <c r="U201" s="100">
        <v>1000</v>
      </c>
      <c r="V201" s="100">
        <v>1000</v>
      </c>
      <c r="W201" s="100">
        <v>1000</v>
      </c>
      <c r="X201" s="100">
        <v>1000</v>
      </c>
      <c r="Y201" s="100">
        <v>1000</v>
      </c>
      <c r="Z201" s="100">
        <v>1000</v>
      </c>
      <c r="AA201" s="100">
        <v>1000</v>
      </c>
      <c r="AB201" s="100">
        <v>1000</v>
      </c>
      <c r="AC201" s="100">
        <v>1000</v>
      </c>
      <c r="AD201" s="100">
        <v>1000</v>
      </c>
      <c r="AE201" s="100">
        <v>1000</v>
      </c>
      <c r="AF201" s="100">
        <v>1000</v>
      </c>
      <c r="AG201" s="100">
        <v>1000</v>
      </c>
      <c r="AH201" s="100">
        <v>1000</v>
      </c>
      <c r="AI201" s="100">
        <v>1000</v>
      </c>
      <c r="AJ201" s="100">
        <v>1000</v>
      </c>
      <c r="AK201" s="100">
        <v>1000</v>
      </c>
      <c r="AL201" s="100">
        <v>1000</v>
      </c>
      <c r="AM201" s="100">
        <v>1000</v>
      </c>
    </row>
    <row r="202" spans="3:39" x14ac:dyDescent="0.25">
      <c r="C202" t="str">
        <f t="shared" si="38"/>
        <v>Farmaco 28</v>
      </c>
      <c r="D202" s="100">
        <v>1000</v>
      </c>
      <c r="E202" s="100">
        <v>1000</v>
      </c>
      <c r="F202" s="100">
        <v>1000</v>
      </c>
      <c r="G202" s="100">
        <v>1000</v>
      </c>
      <c r="H202" s="100">
        <v>1000</v>
      </c>
      <c r="I202" s="100">
        <v>1000</v>
      </c>
      <c r="J202" s="100">
        <v>1000</v>
      </c>
      <c r="K202" s="100">
        <v>1000</v>
      </c>
      <c r="L202" s="100">
        <v>1000</v>
      </c>
      <c r="M202" s="100">
        <v>1000</v>
      </c>
      <c r="N202" s="100">
        <v>1000</v>
      </c>
      <c r="O202" s="100">
        <v>1000</v>
      </c>
      <c r="P202" s="100">
        <v>1000</v>
      </c>
      <c r="Q202" s="100">
        <v>1000</v>
      </c>
      <c r="R202" s="100">
        <v>1000</v>
      </c>
      <c r="S202" s="100">
        <v>1000</v>
      </c>
      <c r="T202" s="100">
        <v>1000</v>
      </c>
      <c r="U202" s="100">
        <v>1000</v>
      </c>
      <c r="V202" s="100">
        <v>1000</v>
      </c>
      <c r="W202" s="100">
        <v>1000</v>
      </c>
      <c r="X202" s="100">
        <v>1000</v>
      </c>
      <c r="Y202" s="100">
        <v>1000</v>
      </c>
      <c r="Z202" s="100">
        <v>1000</v>
      </c>
      <c r="AA202" s="100">
        <v>1000</v>
      </c>
      <c r="AB202" s="100">
        <v>1000</v>
      </c>
      <c r="AC202" s="100">
        <v>1000</v>
      </c>
      <c r="AD202" s="100">
        <v>1000</v>
      </c>
      <c r="AE202" s="100">
        <v>1000</v>
      </c>
      <c r="AF202" s="100">
        <v>1000</v>
      </c>
      <c r="AG202" s="100">
        <v>1000</v>
      </c>
      <c r="AH202" s="100">
        <v>1000</v>
      </c>
      <c r="AI202" s="100">
        <v>1000</v>
      </c>
      <c r="AJ202" s="100">
        <v>1000</v>
      </c>
      <c r="AK202" s="100">
        <v>1000</v>
      </c>
      <c r="AL202" s="100">
        <v>1000</v>
      </c>
      <c r="AM202" s="100">
        <v>1000</v>
      </c>
    </row>
    <row r="203" spans="3:39" x14ac:dyDescent="0.25">
      <c r="C203" t="str">
        <f t="shared" si="38"/>
        <v>Farmaco 29</v>
      </c>
      <c r="D203" s="100">
        <v>1000</v>
      </c>
      <c r="E203" s="100">
        <v>1000</v>
      </c>
      <c r="F203" s="100">
        <v>1000</v>
      </c>
      <c r="G203" s="100">
        <v>1000</v>
      </c>
      <c r="H203" s="100">
        <v>1000</v>
      </c>
      <c r="I203" s="100">
        <v>1000</v>
      </c>
      <c r="J203" s="100">
        <v>1000</v>
      </c>
      <c r="K203" s="100">
        <v>1000</v>
      </c>
      <c r="L203" s="100">
        <v>1000</v>
      </c>
      <c r="M203" s="100">
        <v>1000</v>
      </c>
      <c r="N203" s="100">
        <v>1000</v>
      </c>
      <c r="O203" s="100">
        <v>1000</v>
      </c>
      <c r="P203" s="100">
        <v>1000</v>
      </c>
      <c r="Q203" s="100">
        <v>1000</v>
      </c>
      <c r="R203" s="100">
        <v>1000</v>
      </c>
      <c r="S203" s="100">
        <v>1000</v>
      </c>
      <c r="T203" s="100">
        <v>1000</v>
      </c>
      <c r="U203" s="100">
        <v>1000</v>
      </c>
      <c r="V203" s="100">
        <v>1000</v>
      </c>
      <c r="W203" s="100">
        <v>1000</v>
      </c>
      <c r="X203" s="100">
        <v>1000</v>
      </c>
      <c r="Y203" s="100">
        <v>1000</v>
      </c>
      <c r="Z203" s="100">
        <v>1000</v>
      </c>
      <c r="AA203" s="100">
        <v>1000</v>
      </c>
      <c r="AB203" s="100">
        <v>1000</v>
      </c>
      <c r="AC203" s="100">
        <v>1000</v>
      </c>
      <c r="AD203" s="100">
        <v>1000</v>
      </c>
      <c r="AE203" s="100">
        <v>1000</v>
      </c>
      <c r="AF203" s="100">
        <v>1000</v>
      </c>
      <c r="AG203" s="100">
        <v>1000</v>
      </c>
      <c r="AH203" s="100">
        <v>1000</v>
      </c>
      <c r="AI203" s="100">
        <v>1000</v>
      </c>
      <c r="AJ203" s="100">
        <v>1000</v>
      </c>
      <c r="AK203" s="100">
        <v>1000</v>
      </c>
      <c r="AL203" s="100">
        <v>1000</v>
      </c>
      <c r="AM203" s="100">
        <v>1000</v>
      </c>
    </row>
    <row r="204" spans="3:39" x14ac:dyDescent="0.25">
      <c r="C204" t="str">
        <f t="shared" si="38"/>
        <v>Farmaco 30</v>
      </c>
      <c r="D204" s="100">
        <v>1000</v>
      </c>
      <c r="E204" s="100">
        <v>1000</v>
      </c>
      <c r="F204" s="100">
        <v>1000</v>
      </c>
      <c r="G204" s="100">
        <v>1000</v>
      </c>
      <c r="H204" s="100">
        <v>1000</v>
      </c>
      <c r="I204" s="100">
        <v>1000</v>
      </c>
      <c r="J204" s="100">
        <v>1000</v>
      </c>
      <c r="K204" s="100">
        <v>1000</v>
      </c>
      <c r="L204" s="100">
        <v>1000</v>
      </c>
      <c r="M204" s="100">
        <v>1000</v>
      </c>
      <c r="N204" s="100">
        <v>1000</v>
      </c>
      <c r="O204" s="100">
        <v>1000</v>
      </c>
      <c r="P204" s="100">
        <v>1000</v>
      </c>
      <c r="Q204" s="100">
        <v>1000</v>
      </c>
      <c r="R204" s="100">
        <v>1000</v>
      </c>
      <c r="S204" s="100">
        <v>1000</v>
      </c>
      <c r="T204" s="100">
        <v>1000</v>
      </c>
      <c r="U204" s="100">
        <v>1000</v>
      </c>
      <c r="V204" s="100">
        <v>1000</v>
      </c>
      <c r="W204" s="100">
        <v>1000</v>
      </c>
      <c r="X204" s="100">
        <v>1000</v>
      </c>
      <c r="Y204" s="100">
        <v>1000</v>
      </c>
      <c r="Z204" s="100">
        <v>1000</v>
      </c>
      <c r="AA204" s="100">
        <v>1000</v>
      </c>
      <c r="AB204" s="100">
        <v>1000</v>
      </c>
      <c r="AC204" s="100">
        <v>1000</v>
      </c>
      <c r="AD204" s="100">
        <v>1000</v>
      </c>
      <c r="AE204" s="100">
        <v>1000</v>
      </c>
      <c r="AF204" s="100">
        <v>1000</v>
      </c>
      <c r="AG204" s="100">
        <v>1000</v>
      </c>
      <c r="AH204" s="100">
        <v>1000</v>
      </c>
      <c r="AI204" s="100">
        <v>1000</v>
      </c>
      <c r="AJ204" s="100">
        <v>1000</v>
      </c>
      <c r="AK204" s="100">
        <v>1000</v>
      </c>
      <c r="AL204" s="100">
        <v>1000</v>
      </c>
      <c r="AM204" s="100">
        <v>1000</v>
      </c>
    </row>
    <row r="205" spans="3:39" x14ac:dyDescent="0.25">
      <c r="C205" t="str">
        <f t="shared" si="38"/>
        <v>Farmaco 31</v>
      </c>
      <c r="D205" s="100">
        <v>1000</v>
      </c>
      <c r="E205" s="100">
        <v>1000</v>
      </c>
      <c r="F205" s="100">
        <v>1000</v>
      </c>
      <c r="G205" s="100">
        <v>1000</v>
      </c>
      <c r="H205" s="100">
        <v>1000</v>
      </c>
      <c r="I205" s="100">
        <v>1000</v>
      </c>
      <c r="J205" s="100">
        <v>1000</v>
      </c>
      <c r="K205" s="100">
        <v>1000</v>
      </c>
      <c r="L205" s="100">
        <v>1000</v>
      </c>
      <c r="M205" s="100">
        <v>1000</v>
      </c>
      <c r="N205" s="100">
        <v>1000</v>
      </c>
      <c r="O205" s="100">
        <v>1000</v>
      </c>
      <c r="P205" s="100">
        <v>1000</v>
      </c>
      <c r="Q205" s="100">
        <v>1000</v>
      </c>
      <c r="R205" s="100">
        <v>1000</v>
      </c>
      <c r="S205" s="100">
        <v>1000</v>
      </c>
      <c r="T205" s="100">
        <v>1000</v>
      </c>
      <c r="U205" s="100">
        <v>1000</v>
      </c>
      <c r="V205" s="100">
        <v>1000</v>
      </c>
      <c r="W205" s="100">
        <v>1000</v>
      </c>
      <c r="X205" s="100">
        <v>1000</v>
      </c>
      <c r="Y205" s="100">
        <v>1000</v>
      </c>
      <c r="Z205" s="100">
        <v>1000</v>
      </c>
      <c r="AA205" s="100">
        <v>1000</v>
      </c>
      <c r="AB205" s="100">
        <v>1000</v>
      </c>
      <c r="AC205" s="100">
        <v>1000</v>
      </c>
      <c r="AD205" s="100">
        <v>1000</v>
      </c>
      <c r="AE205" s="100">
        <v>1000</v>
      </c>
      <c r="AF205" s="100">
        <v>1000</v>
      </c>
      <c r="AG205" s="100">
        <v>1000</v>
      </c>
      <c r="AH205" s="100">
        <v>1000</v>
      </c>
      <c r="AI205" s="100">
        <v>1000</v>
      </c>
      <c r="AJ205" s="100">
        <v>1000</v>
      </c>
      <c r="AK205" s="100">
        <v>1000</v>
      </c>
      <c r="AL205" s="100">
        <v>1000</v>
      </c>
      <c r="AM205" s="100">
        <v>1000</v>
      </c>
    </row>
    <row r="206" spans="3:39" x14ac:dyDescent="0.25">
      <c r="C206" t="str">
        <f t="shared" si="38"/>
        <v>Farmaco 32</v>
      </c>
      <c r="D206" s="100">
        <v>1000</v>
      </c>
      <c r="E206" s="100">
        <v>1000</v>
      </c>
      <c r="F206" s="100">
        <v>1000</v>
      </c>
      <c r="G206" s="100">
        <v>1000</v>
      </c>
      <c r="H206" s="100">
        <v>1000</v>
      </c>
      <c r="I206" s="100">
        <v>1000</v>
      </c>
      <c r="J206" s="100">
        <v>1000</v>
      </c>
      <c r="K206" s="100">
        <v>1000</v>
      </c>
      <c r="L206" s="100">
        <v>1000</v>
      </c>
      <c r="M206" s="100">
        <v>1000</v>
      </c>
      <c r="N206" s="100">
        <v>1000</v>
      </c>
      <c r="O206" s="100">
        <v>1000</v>
      </c>
      <c r="P206" s="100">
        <v>1000</v>
      </c>
      <c r="Q206" s="100">
        <v>1000</v>
      </c>
      <c r="R206" s="100">
        <v>1000</v>
      </c>
      <c r="S206" s="100">
        <v>1000</v>
      </c>
      <c r="T206" s="100">
        <v>1000</v>
      </c>
      <c r="U206" s="100">
        <v>1000</v>
      </c>
      <c r="V206" s="100">
        <v>1000</v>
      </c>
      <c r="W206" s="100">
        <v>1000</v>
      </c>
      <c r="X206" s="100">
        <v>1000</v>
      </c>
      <c r="Y206" s="100">
        <v>1000</v>
      </c>
      <c r="Z206" s="100">
        <v>1000</v>
      </c>
      <c r="AA206" s="100">
        <v>1000</v>
      </c>
      <c r="AB206" s="100">
        <v>1000</v>
      </c>
      <c r="AC206" s="100">
        <v>1000</v>
      </c>
      <c r="AD206" s="100">
        <v>1000</v>
      </c>
      <c r="AE206" s="100">
        <v>1000</v>
      </c>
      <c r="AF206" s="100">
        <v>1000</v>
      </c>
      <c r="AG206" s="100">
        <v>1000</v>
      </c>
      <c r="AH206" s="100">
        <v>1000</v>
      </c>
      <c r="AI206" s="100">
        <v>1000</v>
      </c>
      <c r="AJ206" s="100">
        <v>1000</v>
      </c>
      <c r="AK206" s="100">
        <v>1000</v>
      </c>
      <c r="AL206" s="100">
        <v>1000</v>
      </c>
      <c r="AM206" s="100">
        <v>1000</v>
      </c>
    </row>
    <row r="207" spans="3:39" x14ac:dyDescent="0.25">
      <c r="C207" t="str">
        <f t="shared" si="38"/>
        <v>Farmaco 33</v>
      </c>
      <c r="D207" s="100">
        <v>1000</v>
      </c>
      <c r="E207" s="100">
        <v>1000</v>
      </c>
      <c r="F207" s="100">
        <v>1000</v>
      </c>
      <c r="G207" s="100">
        <v>1000</v>
      </c>
      <c r="H207" s="100">
        <v>1000</v>
      </c>
      <c r="I207" s="100">
        <v>1000</v>
      </c>
      <c r="J207" s="100">
        <v>1000</v>
      </c>
      <c r="K207" s="100">
        <v>1000</v>
      </c>
      <c r="L207" s="100">
        <v>1000</v>
      </c>
      <c r="M207" s="100">
        <v>1000</v>
      </c>
      <c r="N207" s="100">
        <v>1000</v>
      </c>
      <c r="O207" s="100">
        <v>1000</v>
      </c>
      <c r="P207" s="100">
        <v>1000</v>
      </c>
      <c r="Q207" s="100">
        <v>1000</v>
      </c>
      <c r="R207" s="100">
        <v>1000</v>
      </c>
      <c r="S207" s="100">
        <v>1000</v>
      </c>
      <c r="T207" s="100">
        <v>1000</v>
      </c>
      <c r="U207" s="100">
        <v>1000</v>
      </c>
      <c r="V207" s="100">
        <v>1000</v>
      </c>
      <c r="W207" s="100">
        <v>1000</v>
      </c>
      <c r="X207" s="100">
        <v>1000</v>
      </c>
      <c r="Y207" s="100">
        <v>1000</v>
      </c>
      <c r="Z207" s="100">
        <v>1000</v>
      </c>
      <c r="AA207" s="100">
        <v>1000</v>
      </c>
      <c r="AB207" s="100">
        <v>1000</v>
      </c>
      <c r="AC207" s="100">
        <v>1000</v>
      </c>
      <c r="AD207" s="100">
        <v>1000</v>
      </c>
      <c r="AE207" s="100">
        <v>1000</v>
      </c>
      <c r="AF207" s="100">
        <v>1000</v>
      </c>
      <c r="AG207" s="100">
        <v>1000</v>
      </c>
      <c r="AH207" s="100">
        <v>1000</v>
      </c>
      <c r="AI207" s="100">
        <v>1000</v>
      </c>
      <c r="AJ207" s="100">
        <v>1000</v>
      </c>
      <c r="AK207" s="100">
        <v>1000</v>
      </c>
      <c r="AL207" s="100">
        <v>1000</v>
      </c>
      <c r="AM207" s="100">
        <v>1000</v>
      </c>
    </row>
    <row r="208" spans="3:39" x14ac:dyDescent="0.25">
      <c r="C208" t="str">
        <f t="shared" si="38"/>
        <v>Farmaco 34</v>
      </c>
      <c r="D208" s="100">
        <v>1000</v>
      </c>
      <c r="E208" s="100">
        <v>1000</v>
      </c>
      <c r="F208" s="100">
        <v>1000</v>
      </c>
      <c r="G208" s="100">
        <v>1000</v>
      </c>
      <c r="H208" s="100">
        <v>1000</v>
      </c>
      <c r="I208" s="100">
        <v>1000</v>
      </c>
      <c r="J208" s="100">
        <v>1000</v>
      </c>
      <c r="K208" s="100">
        <v>1000</v>
      </c>
      <c r="L208" s="100">
        <v>1000</v>
      </c>
      <c r="M208" s="100">
        <v>1000</v>
      </c>
      <c r="N208" s="100">
        <v>1000</v>
      </c>
      <c r="O208" s="100">
        <v>1000</v>
      </c>
      <c r="P208" s="100">
        <v>1000</v>
      </c>
      <c r="Q208" s="100">
        <v>1000</v>
      </c>
      <c r="R208" s="100">
        <v>1000</v>
      </c>
      <c r="S208" s="100">
        <v>1000</v>
      </c>
      <c r="T208" s="100">
        <v>1000</v>
      </c>
      <c r="U208" s="100">
        <v>1000</v>
      </c>
      <c r="V208" s="100">
        <v>1000</v>
      </c>
      <c r="W208" s="100">
        <v>1000</v>
      </c>
      <c r="X208" s="100">
        <v>1000</v>
      </c>
      <c r="Y208" s="100">
        <v>1000</v>
      </c>
      <c r="Z208" s="100">
        <v>1000</v>
      </c>
      <c r="AA208" s="100">
        <v>1000</v>
      </c>
      <c r="AB208" s="100">
        <v>1000</v>
      </c>
      <c r="AC208" s="100">
        <v>1000</v>
      </c>
      <c r="AD208" s="100">
        <v>1000</v>
      </c>
      <c r="AE208" s="100">
        <v>1000</v>
      </c>
      <c r="AF208" s="100">
        <v>1000</v>
      </c>
      <c r="AG208" s="100">
        <v>1000</v>
      </c>
      <c r="AH208" s="100">
        <v>1000</v>
      </c>
      <c r="AI208" s="100">
        <v>1000</v>
      </c>
      <c r="AJ208" s="100">
        <v>1000</v>
      </c>
      <c r="AK208" s="100">
        <v>1000</v>
      </c>
      <c r="AL208" s="100">
        <v>1000</v>
      </c>
      <c r="AM208" s="100">
        <v>1000</v>
      </c>
    </row>
    <row r="209" spans="3:39" x14ac:dyDescent="0.25">
      <c r="C209" t="str">
        <f t="shared" si="38"/>
        <v>Farmaco 35</v>
      </c>
      <c r="D209" s="100">
        <v>1000</v>
      </c>
      <c r="E209" s="100">
        <v>1000</v>
      </c>
      <c r="F209" s="100">
        <v>1000</v>
      </c>
      <c r="G209" s="100">
        <v>1000</v>
      </c>
      <c r="H209" s="100">
        <v>1000</v>
      </c>
      <c r="I209" s="100">
        <v>1000</v>
      </c>
      <c r="J209" s="100">
        <v>1000</v>
      </c>
      <c r="K209" s="100">
        <v>1000</v>
      </c>
      <c r="L209" s="100">
        <v>1000</v>
      </c>
      <c r="M209" s="100">
        <v>1000</v>
      </c>
      <c r="N209" s="100">
        <v>1000</v>
      </c>
      <c r="O209" s="100">
        <v>1000</v>
      </c>
      <c r="P209" s="100">
        <v>1000</v>
      </c>
      <c r="Q209" s="100">
        <v>1000</v>
      </c>
      <c r="R209" s="100">
        <v>1000</v>
      </c>
      <c r="S209" s="100">
        <v>1000</v>
      </c>
      <c r="T209" s="100">
        <v>1000</v>
      </c>
      <c r="U209" s="100">
        <v>1000</v>
      </c>
      <c r="V209" s="100">
        <v>1000</v>
      </c>
      <c r="W209" s="100">
        <v>1000</v>
      </c>
      <c r="X209" s="100">
        <v>1000</v>
      </c>
      <c r="Y209" s="100">
        <v>1000</v>
      </c>
      <c r="Z209" s="100">
        <v>1000</v>
      </c>
      <c r="AA209" s="100">
        <v>1000</v>
      </c>
      <c r="AB209" s="100">
        <v>1000</v>
      </c>
      <c r="AC209" s="100">
        <v>1000</v>
      </c>
      <c r="AD209" s="100">
        <v>1000</v>
      </c>
      <c r="AE209" s="100">
        <v>1000</v>
      </c>
      <c r="AF209" s="100">
        <v>1000</v>
      </c>
      <c r="AG209" s="100">
        <v>1000</v>
      </c>
      <c r="AH209" s="100">
        <v>1000</v>
      </c>
      <c r="AI209" s="100">
        <v>1000</v>
      </c>
      <c r="AJ209" s="100">
        <v>1000</v>
      </c>
      <c r="AK209" s="100">
        <v>1000</v>
      </c>
      <c r="AL209" s="100">
        <v>1000</v>
      </c>
      <c r="AM209" s="100">
        <v>1000</v>
      </c>
    </row>
    <row r="210" spans="3:39" x14ac:dyDescent="0.25">
      <c r="C210" t="str">
        <f t="shared" si="38"/>
        <v>Farmaco 36</v>
      </c>
      <c r="D210" s="100">
        <v>1000</v>
      </c>
      <c r="E210" s="100">
        <v>1000</v>
      </c>
      <c r="F210" s="100">
        <v>1000</v>
      </c>
      <c r="G210" s="100">
        <v>1000</v>
      </c>
      <c r="H210" s="100">
        <v>1000</v>
      </c>
      <c r="I210" s="100">
        <v>1000</v>
      </c>
      <c r="J210" s="100">
        <v>1000</v>
      </c>
      <c r="K210" s="100">
        <v>1000</v>
      </c>
      <c r="L210" s="100">
        <v>1000</v>
      </c>
      <c r="M210" s="100">
        <v>1000</v>
      </c>
      <c r="N210" s="100">
        <v>1000</v>
      </c>
      <c r="O210" s="100">
        <v>1000</v>
      </c>
      <c r="P210" s="100">
        <v>1000</v>
      </c>
      <c r="Q210" s="100">
        <v>1000</v>
      </c>
      <c r="R210" s="100">
        <v>1000</v>
      </c>
      <c r="S210" s="100">
        <v>1000</v>
      </c>
      <c r="T210" s="100">
        <v>1000</v>
      </c>
      <c r="U210" s="100">
        <v>1000</v>
      </c>
      <c r="V210" s="100">
        <v>1000</v>
      </c>
      <c r="W210" s="100">
        <v>1000</v>
      </c>
      <c r="X210" s="100">
        <v>1000</v>
      </c>
      <c r="Y210" s="100">
        <v>1000</v>
      </c>
      <c r="Z210" s="100">
        <v>1000</v>
      </c>
      <c r="AA210" s="100">
        <v>1000</v>
      </c>
      <c r="AB210" s="100">
        <v>1000</v>
      </c>
      <c r="AC210" s="100">
        <v>1000</v>
      </c>
      <c r="AD210" s="100">
        <v>1000</v>
      </c>
      <c r="AE210" s="100">
        <v>1000</v>
      </c>
      <c r="AF210" s="100">
        <v>1000</v>
      </c>
      <c r="AG210" s="100">
        <v>1000</v>
      </c>
      <c r="AH210" s="100">
        <v>1000</v>
      </c>
      <c r="AI210" s="100">
        <v>1000</v>
      </c>
      <c r="AJ210" s="100">
        <v>1000</v>
      </c>
      <c r="AK210" s="100">
        <v>1000</v>
      </c>
      <c r="AL210" s="100">
        <v>1000</v>
      </c>
      <c r="AM210" s="100">
        <v>1000</v>
      </c>
    </row>
    <row r="211" spans="3:39" x14ac:dyDescent="0.25">
      <c r="C211" t="str">
        <f t="shared" si="38"/>
        <v>Farmaco 37</v>
      </c>
      <c r="D211" s="100">
        <v>1000</v>
      </c>
      <c r="E211" s="100">
        <v>1000</v>
      </c>
      <c r="F211" s="100">
        <v>1000</v>
      </c>
      <c r="G211" s="100">
        <v>1000</v>
      </c>
      <c r="H211" s="100">
        <v>1000</v>
      </c>
      <c r="I211" s="100">
        <v>1000</v>
      </c>
      <c r="J211" s="100">
        <v>1000</v>
      </c>
      <c r="K211" s="100">
        <v>1000</v>
      </c>
      <c r="L211" s="100">
        <v>1000</v>
      </c>
      <c r="M211" s="100">
        <v>1000</v>
      </c>
      <c r="N211" s="100">
        <v>1000</v>
      </c>
      <c r="O211" s="100">
        <v>1000</v>
      </c>
      <c r="P211" s="100">
        <v>1000</v>
      </c>
      <c r="Q211" s="100">
        <v>1000</v>
      </c>
      <c r="R211" s="100">
        <v>1000</v>
      </c>
      <c r="S211" s="100">
        <v>1000</v>
      </c>
      <c r="T211" s="100">
        <v>1000</v>
      </c>
      <c r="U211" s="100">
        <v>1000</v>
      </c>
      <c r="V211" s="100">
        <v>1000</v>
      </c>
      <c r="W211" s="100">
        <v>1000</v>
      </c>
      <c r="X211" s="100">
        <v>1000</v>
      </c>
      <c r="Y211" s="100">
        <v>1000</v>
      </c>
      <c r="Z211" s="100">
        <v>1000</v>
      </c>
      <c r="AA211" s="100">
        <v>1000</v>
      </c>
      <c r="AB211" s="100">
        <v>1000</v>
      </c>
      <c r="AC211" s="100">
        <v>1000</v>
      </c>
      <c r="AD211" s="100">
        <v>1000</v>
      </c>
      <c r="AE211" s="100">
        <v>1000</v>
      </c>
      <c r="AF211" s="100">
        <v>1000</v>
      </c>
      <c r="AG211" s="100">
        <v>1000</v>
      </c>
      <c r="AH211" s="100">
        <v>1000</v>
      </c>
      <c r="AI211" s="100">
        <v>1000</v>
      </c>
      <c r="AJ211" s="100">
        <v>1000</v>
      </c>
      <c r="AK211" s="100">
        <v>1000</v>
      </c>
      <c r="AL211" s="100">
        <v>1000</v>
      </c>
      <c r="AM211" s="100">
        <v>1000</v>
      </c>
    </row>
    <row r="212" spans="3:39" x14ac:dyDescent="0.25">
      <c r="C212" t="str">
        <f t="shared" si="38"/>
        <v>Farmaco 38</v>
      </c>
      <c r="D212" s="100">
        <v>1000</v>
      </c>
      <c r="E212" s="100">
        <v>1000</v>
      </c>
      <c r="F212" s="100">
        <v>1000</v>
      </c>
      <c r="G212" s="100">
        <v>1000</v>
      </c>
      <c r="H212" s="100">
        <v>1000</v>
      </c>
      <c r="I212" s="100">
        <v>1000</v>
      </c>
      <c r="J212" s="100">
        <v>1000</v>
      </c>
      <c r="K212" s="100">
        <v>1000</v>
      </c>
      <c r="L212" s="100">
        <v>1000</v>
      </c>
      <c r="M212" s="100">
        <v>1000</v>
      </c>
      <c r="N212" s="100">
        <v>1000</v>
      </c>
      <c r="O212" s="100">
        <v>1000</v>
      </c>
      <c r="P212" s="100">
        <v>1000</v>
      </c>
      <c r="Q212" s="100">
        <v>1000</v>
      </c>
      <c r="R212" s="100">
        <v>1000</v>
      </c>
      <c r="S212" s="100">
        <v>1000</v>
      </c>
      <c r="T212" s="100">
        <v>1000</v>
      </c>
      <c r="U212" s="100">
        <v>1000</v>
      </c>
      <c r="V212" s="100">
        <v>1000</v>
      </c>
      <c r="W212" s="100">
        <v>1000</v>
      </c>
      <c r="X212" s="100">
        <v>1000</v>
      </c>
      <c r="Y212" s="100">
        <v>1000</v>
      </c>
      <c r="Z212" s="100">
        <v>1000</v>
      </c>
      <c r="AA212" s="100">
        <v>1000</v>
      </c>
      <c r="AB212" s="100">
        <v>1000</v>
      </c>
      <c r="AC212" s="100">
        <v>1000</v>
      </c>
      <c r="AD212" s="100">
        <v>1000</v>
      </c>
      <c r="AE212" s="100">
        <v>1000</v>
      </c>
      <c r="AF212" s="100">
        <v>1000</v>
      </c>
      <c r="AG212" s="100">
        <v>1000</v>
      </c>
      <c r="AH212" s="100">
        <v>1000</v>
      </c>
      <c r="AI212" s="100">
        <v>1000</v>
      </c>
      <c r="AJ212" s="100">
        <v>1000</v>
      </c>
      <c r="AK212" s="100">
        <v>1000</v>
      </c>
      <c r="AL212" s="100">
        <v>1000</v>
      </c>
      <c r="AM212" s="100">
        <v>1000</v>
      </c>
    </row>
    <row r="213" spans="3:39" x14ac:dyDescent="0.25">
      <c r="C213" t="str">
        <f t="shared" si="38"/>
        <v>Farmaco 39</v>
      </c>
      <c r="D213" s="100">
        <v>1000</v>
      </c>
      <c r="E213" s="100">
        <v>1000</v>
      </c>
      <c r="F213" s="100">
        <v>1000</v>
      </c>
      <c r="G213" s="100">
        <v>1000</v>
      </c>
      <c r="H213" s="100">
        <v>1000</v>
      </c>
      <c r="I213" s="100">
        <v>1000</v>
      </c>
      <c r="J213" s="100">
        <v>1000</v>
      </c>
      <c r="K213" s="100">
        <v>1000</v>
      </c>
      <c r="L213" s="100">
        <v>1000</v>
      </c>
      <c r="M213" s="100">
        <v>1000</v>
      </c>
      <c r="N213" s="100">
        <v>1000</v>
      </c>
      <c r="O213" s="100">
        <v>1000</v>
      </c>
      <c r="P213" s="100">
        <v>1000</v>
      </c>
      <c r="Q213" s="100">
        <v>1000</v>
      </c>
      <c r="R213" s="100">
        <v>1000</v>
      </c>
      <c r="S213" s="100">
        <v>1000</v>
      </c>
      <c r="T213" s="100">
        <v>1000</v>
      </c>
      <c r="U213" s="100">
        <v>1000</v>
      </c>
      <c r="V213" s="100">
        <v>1000</v>
      </c>
      <c r="W213" s="100">
        <v>1000</v>
      </c>
      <c r="X213" s="100">
        <v>1000</v>
      </c>
      <c r="Y213" s="100">
        <v>1000</v>
      </c>
      <c r="Z213" s="100">
        <v>1000</v>
      </c>
      <c r="AA213" s="100">
        <v>1000</v>
      </c>
      <c r="AB213" s="100">
        <v>1000</v>
      </c>
      <c r="AC213" s="100">
        <v>1000</v>
      </c>
      <c r="AD213" s="100">
        <v>1000</v>
      </c>
      <c r="AE213" s="100">
        <v>1000</v>
      </c>
      <c r="AF213" s="100">
        <v>1000</v>
      </c>
      <c r="AG213" s="100">
        <v>1000</v>
      </c>
      <c r="AH213" s="100">
        <v>1000</v>
      </c>
      <c r="AI213" s="100">
        <v>1000</v>
      </c>
      <c r="AJ213" s="100">
        <v>1000</v>
      </c>
      <c r="AK213" s="100">
        <v>1000</v>
      </c>
      <c r="AL213" s="100">
        <v>1000</v>
      </c>
      <c r="AM213" s="100">
        <v>1000</v>
      </c>
    </row>
    <row r="214" spans="3:39" x14ac:dyDescent="0.25">
      <c r="C214" t="str">
        <f t="shared" si="38"/>
        <v>Farmaco 40</v>
      </c>
      <c r="D214" s="100">
        <v>1000</v>
      </c>
      <c r="E214" s="100">
        <v>1000</v>
      </c>
      <c r="F214" s="100">
        <v>1000</v>
      </c>
      <c r="G214" s="100">
        <v>1000</v>
      </c>
      <c r="H214" s="100">
        <v>1000</v>
      </c>
      <c r="I214" s="100">
        <v>1000</v>
      </c>
      <c r="J214" s="100">
        <v>1000</v>
      </c>
      <c r="K214" s="100">
        <v>1000</v>
      </c>
      <c r="L214" s="100">
        <v>1000</v>
      </c>
      <c r="M214" s="100">
        <v>1000</v>
      </c>
      <c r="N214" s="100">
        <v>1000</v>
      </c>
      <c r="O214" s="100">
        <v>1000</v>
      </c>
      <c r="P214" s="100">
        <v>1000</v>
      </c>
      <c r="Q214" s="100">
        <v>1000</v>
      </c>
      <c r="R214" s="100">
        <v>1000</v>
      </c>
      <c r="S214" s="100">
        <v>1000</v>
      </c>
      <c r="T214" s="100">
        <v>1000</v>
      </c>
      <c r="U214" s="100">
        <v>1000</v>
      </c>
      <c r="V214" s="100">
        <v>1000</v>
      </c>
      <c r="W214" s="100">
        <v>1000</v>
      </c>
      <c r="X214" s="100">
        <v>1000</v>
      </c>
      <c r="Y214" s="100">
        <v>1000</v>
      </c>
      <c r="Z214" s="100">
        <v>1000</v>
      </c>
      <c r="AA214" s="100">
        <v>1000</v>
      </c>
      <c r="AB214" s="100">
        <v>1000</v>
      </c>
      <c r="AC214" s="100">
        <v>1000</v>
      </c>
      <c r="AD214" s="100">
        <v>1000</v>
      </c>
      <c r="AE214" s="100">
        <v>1000</v>
      </c>
      <c r="AF214" s="100">
        <v>1000</v>
      </c>
      <c r="AG214" s="100">
        <v>1000</v>
      </c>
      <c r="AH214" s="100">
        <v>1000</v>
      </c>
      <c r="AI214" s="100">
        <v>1000</v>
      </c>
      <c r="AJ214" s="100">
        <v>1000</v>
      </c>
      <c r="AK214" s="100">
        <v>1000</v>
      </c>
      <c r="AL214" s="100">
        <v>1000</v>
      </c>
      <c r="AM214" s="100">
        <v>1000</v>
      </c>
    </row>
    <row r="215" spans="3:39" x14ac:dyDescent="0.25">
      <c r="C215" t="str">
        <f t="shared" si="38"/>
        <v>Farmaco 41</v>
      </c>
      <c r="D215" s="100">
        <v>1000</v>
      </c>
      <c r="E215" s="100">
        <v>1000</v>
      </c>
      <c r="F215" s="100">
        <v>1000</v>
      </c>
      <c r="G215" s="100">
        <v>1000</v>
      </c>
      <c r="H215" s="100">
        <v>1000</v>
      </c>
      <c r="I215" s="100">
        <v>1000</v>
      </c>
      <c r="J215" s="100">
        <v>1000</v>
      </c>
      <c r="K215" s="100">
        <v>1000</v>
      </c>
      <c r="L215" s="100">
        <v>1000</v>
      </c>
      <c r="M215" s="100">
        <v>1000</v>
      </c>
      <c r="N215" s="100">
        <v>1000</v>
      </c>
      <c r="O215" s="100">
        <v>1000</v>
      </c>
      <c r="P215" s="100">
        <v>1000</v>
      </c>
      <c r="Q215" s="100">
        <v>1000</v>
      </c>
      <c r="R215" s="100">
        <v>1000</v>
      </c>
      <c r="S215" s="100">
        <v>1000</v>
      </c>
      <c r="T215" s="100">
        <v>1000</v>
      </c>
      <c r="U215" s="100">
        <v>1000</v>
      </c>
      <c r="V215" s="100">
        <v>1000</v>
      </c>
      <c r="W215" s="100">
        <v>1000</v>
      </c>
      <c r="X215" s="100">
        <v>1000</v>
      </c>
      <c r="Y215" s="100">
        <v>1000</v>
      </c>
      <c r="Z215" s="100">
        <v>1000</v>
      </c>
      <c r="AA215" s="100">
        <v>1000</v>
      </c>
      <c r="AB215" s="100">
        <v>1000</v>
      </c>
      <c r="AC215" s="100">
        <v>1000</v>
      </c>
      <c r="AD215" s="100">
        <v>1000</v>
      </c>
      <c r="AE215" s="100">
        <v>1000</v>
      </c>
      <c r="AF215" s="100">
        <v>1000</v>
      </c>
      <c r="AG215" s="100">
        <v>1000</v>
      </c>
      <c r="AH215" s="100">
        <v>1000</v>
      </c>
      <c r="AI215" s="100">
        <v>1000</v>
      </c>
      <c r="AJ215" s="100">
        <v>1000</v>
      </c>
      <c r="AK215" s="100">
        <v>1000</v>
      </c>
      <c r="AL215" s="100">
        <v>1000</v>
      </c>
      <c r="AM215" s="100">
        <v>1000</v>
      </c>
    </row>
    <row r="216" spans="3:39" x14ac:dyDescent="0.25">
      <c r="C216" t="str">
        <f t="shared" si="38"/>
        <v>Farmaco 42</v>
      </c>
      <c r="D216" s="100">
        <v>1000</v>
      </c>
      <c r="E216" s="100">
        <v>1000</v>
      </c>
      <c r="F216" s="100">
        <v>1000</v>
      </c>
      <c r="G216" s="100">
        <v>1000</v>
      </c>
      <c r="H216" s="100">
        <v>1000</v>
      </c>
      <c r="I216" s="100">
        <v>1000</v>
      </c>
      <c r="J216" s="100">
        <v>1000</v>
      </c>
      <c r="K216" s="100">
        <v>1000</v>
      </c>
      <c r="L216" s="100">
        <v>1000</v>
      </c>
      <c r="M216" s="100">
        <v>1000</v>
      </c>
      <c r="N216" s="100">
        <v>1000</v>
      </c>
      <c r="O216" s="100">
        <v>1000</v>
      </c>
      <c r="P216" s="100">
        <v>1000</v>
      </c>
      <c r="Q216" s="100">
        <v>1000</v>
      </c>
      <c r="R216" s="100">
        <v>1000</v>
      </c>
      <c r="S216" s="100">
        <v>1000</v>
      </c>
      <c r="T216" s="100">
        <v>1000</v>
      </c>
      <c r="U216" s="100">
        <v>1000</v>
      </c>
      <c r="V216" s="100">
        <v>1000</v>
      </c>
      <c r="W216" s="100">
        <v>1000</v>
      </c>
      <c r="X216" s="100">
        <v>1000</v>
      </c>
      <c r="Y216" s="100">
        <v>1000</v>
      </c>
      <c r="Z216" s="100">
        <v>1000</v>
      </c>
      <c r="AA216" s="100">
        <v>1000</v>
      </c>
      <c r="AB216" s="100">
        <v>1000</v>
      </c>
      <c r="AC216" s="100">
        <v>1000</v>
      </c>
      <c r="AD216" s="100">
        <v>1000</v>
      </c>
      <c r="AE216" s="100">
        <v>1000</v>
      </c>
      <c r="AF216" s="100">
        <v>1000</v>
      </c>
      <c r="AG216" s="100">
        <v>1000</v>
      </c>
      <c r="AH216" s="100">
        <v>1000</v>
      </c>
      <c r="AI216" s="100">
        <v>1000</v>
      </c>
      <c r="AJ216" s="100">
        <v>1000</v>
      </c>
      <c r="AK216" s="100">
        <v>1000</v>
      </c>
      <c r="AL216" s="100">
        <v>1000</v>
      </c>
      <c r="AM216" s="100">
        <v>1000</v>
      </c>
    </row>
    <row r="217" spans="3:39" x14ac:dyDescent="0.25">
      <c r="C217" t="str">
        <f t="shared" si="38"/>
        <v>Farmaco 43</v>
      </c>
      <c r="D217" s="100">
        <v>1000</v>
      </c>
      <c r="E217" s="100">
        <v>1000</v>
      </c>
      <c r="F217" s="100">
        <v>1000</v>
      </c>
      <c r="G217" s="100">
        <v>1000</v>
      </c>
      <c r="H217" s="100">
        <v>1000</v>
      </c>
      <c r="I217" s="100">
        <v>1000</v>
      </c>
      <c r="J217" s="100">
        <v>1000</v>
      </c>
      <c r="K217" s="100">
        <v>1000</v>
      </c>
      <c r="L217" s="100">
        <v>1000</v>
      </c>
      <c r="M217" s="100">
        <v>1000</v>
      </c>
      <c r="N217" s="100">
        <v>1000</v>
      </c>
      <c r="O217" s="100">
        <v>1000</v>
      </c>
      <c r="P217" s="100">
        <v>1000</v>
      </c>
      <c r="Q217" s="100">
        <v>1000</v>
      </c>
      <c r="R217" s="100">
        <v>1000</v>
      </c>
      <c r="S217" s="100">
        <v>1000</v>
      </c>
      <c r="T217" s="100">
        <v>1000</v>
      </c>
      <c r="U217" s="100">
        <v>1000</v>
      </c>
      <c r="V217" s="100">
        <v>1000</v>
      </c>
      <c r="W217" s="100">
        <v>1000</v>
      </c>
      <c r="X217" s="100">
        <v>1000</v>
      </c>
      <c r="Y217" s="100">
        <v>1000</v>
      </c>
      <c r="Z217" s="100">
        <v>1000</v>
      </c>
      <c r="AA217" s="100">
        <v>1000</v>
      </c>
      <c r="AB217" s="100">
        <v>1000</v>
      </c>
      <c r="AC217" s="100">
        <v>1000</v>
      </c>
      <c r="AD217" s="100">
        <v>1000</v>
      </c>
      <c r="AE217" s="100">
        <v>1000</v>
      </c>
      <c r="AF217" s="100">
        <v>1000</v>
      </c>
      <c r="AG217" s="100">
        <v>1000</v>
      </c>
      <c r="AH217" s="100">
        <v>1000</v>
      </c>
      <c r="AI217" s="100">
        <v>1000</v>
      </c>
      <c r="AJ217" s="100">
        <v>1000</v>
      </c>
      <c r="AK217" s="100">
        <v>1000</v>
      </c>
      <c r="AL217" s="100">
        <v>1000</v>
      </c>
      <c r="AM217" s="100">
        <v>1000</v>
      </c>
    </row>
    <row r="218" spans="3:39" x14ac:dyDescent="0.25">
      <c r="C218" t="str">
        <f t="shared" si="38"/>
        <v>Farmaco 44</v>
      </c>
      <c r="D218" s="100">
        <v>1000</v>
      </c>
      <c r="E218" s="100">
        <v>1000</v>
      </c>
      <c r="F218" s="100">
        <v>1000</v>
      </c>
      <c r="G218" s="100">
        <v>1000</v>
      </c>
      <c r="H218" s="100">
        <v>1000</v>
      </c>
      <c r="I218" s="100">
        <v>1000</v>
      </c>
      <c r="J218" s="100">
        <v>1000</v>
      </c>
      <c r="K218" s="100">
        <v>1000</v>
      </c>
      <c r="L218" s="100">
        <v>1000</v>
      </c>
      <c r="M218" s="100">
        <v>1000</v>
      </c>
      <c r="N218" s="100">
        <v>1000</v>
      </c>
      <c r="O218" s="100">
        <v>1000</v>
      </c>
      <c r="P218" s="100">
        <v>1000</v>
      </c>
      <c r="Q218" s="100">
        <v>1000</v>
      </c>
      <c r="R218" s="100">
        <v>1000</v>
      </c>
      <c r="S218" s="100">
        <v>1000</v>
      </c>
      <c r="T218" s="100">
        <v>1000</v>
      </c>
      <c r="U218" s="100">
        <v>1000</v>
      </c>
      <c r="V218" s="100">
        <v>1000</v>
      </c>
      <c r="W218" s="100">
        <v>1000</v>
      </c>
      <c r="X218" s="100">
        <v>1000</v>
      </c>
      <c r="Y218" s="100">
        <v>1000</v>
      </c>
      <c r="Z218" s="100">
        <v>1000</v>
      </c>
      <c r="AA218" s="100">
        <v>1000</v>
      </c>
      <c r="AB218" s="100">
        <v>1000</v>
      </c>
      <c r="AC218" s="100">
        <v>1000</v>
      </c>
      <c r="AD218" s="100">
        <v>1000</v>
      </c>
      <c r="AE218" s="100">
        <v>1000</v>
      </c>
      <c r="AF218" s="100">
        <v>1000</v>
      </c>
      <c r="AG218" s="100">
        <v>1000</v>
      </c>
      <c r="AH218" s="100">
        <v>1000</v>
      </c>
      <c r="AI218" s="100">
        <v>1000</v>
      </c>
      <c r="AJ218" s="100">
        <v>1000</v>
      </c>
      <c r="AK218" s="100">
        <v>1000</v>
      </c>
      <c r="AL218" s="100">
        <v>1000</v>
      </c>
      <c r="AM218" s="100">
        <v>1000</v>
      </c>
    </row>
    <row r="219" spans="3:39" x14ac:dyDescent="0.25">
      <c r="C219" t="str">
        <f t="shared" si="38"/>
        <v>Farmaco 45</v>
      </c>
      <c r="D219" s="100">
        <v>1000</v>
      </c>
      <c r="E219" s="100">
        <v>1000</v>
      </c>
      <c r="F219" s="100">
        <v>1000</v>
      </c>
      <c r="G219" s="100">
        <v>1000</v>
      </c>
      <c r="H219" s="100">
        <v>1000</v>
      </c>
      <c r="I219" s="100">
        <v>1000</v>
      </c>
      <c r="J219" s="100">
        <v>1000</v>
      </c>
      <c r="K219" s="100">
        <v>1000</v>
      </c>
      <c r="L219" s="100">
        <v>1000</v>
      </c>
      <c r="M219" s="100">
        <v>1000</v>
      </c>
      <c r="N219" s="100">
        <v>1000</v>
      </c>
      <c r="O219" s="100">
        <v>1000</v>
      </c>
      <c r="P219" s="100">
        <v>1000</v>
      </c>
      <c r="Q219" s="100">
        <v>1000</v>
      </c>
      <c r="R219" s="100">
        <v>1000</v>
      </c>
      <c r="S219" s="100">
        <v>1000</v>
      </c>
      <c r="T219" s="100">
        <v>1000</v>
      </c>
      <c r="U219" s="100">
        <v>1000</v>
      </c>
      <c r="V219" s="100">
        <v>1000</v>
      </c>
      <c r="W219" s="100">
        <v>1000</v>
      </c>
      <c r="X219" s="100">
        <v>1000</v>
      </c>
      <c r="Y219" s="100">
        <v>1000</v>
      </c>
      <c r="Z219" s="100">
        <v>1000</v>
      </c>
      <c r="AA219" s="100">
        <v>1000</v>
      </c>
      <c r="AB219" s="100">
        <v>1000</v>
      </c>
      <c r="AC219" s="100">
        <v>1000</v>
      </c>
      <c r="AD219" s="100">
        <v>1000</v>
      </c>
      <c r="AE219" s="100">
        <v>1000</v>
      </c>
      <c r="AF219" s="100">
        <v>1000</v>
      </c>
      <c r="AG219" s="100">
        <v>1000</v>
      </c>
      <c r="AH219" s="100">
        <v>1000</v>
      </c>
      <c r="AI219" s="100">
        <v>1000</v>
      </c>
      <c r="AJ219" s="100">
        <v>1000</v>
      </c>
      <c r="AK219" s="100">
        <v>1000</v>
      </c>
      <c r="AL219" s="100">
        <v>1000</v>
      </c>
      <c r="AM219" s="100">
        <v>1000</v>
      </c>
    </row>
    <row r="220" spans="3:39" x14ac:dyDescent="0.25">
      <c r="C220" t="str">
        <f t="shared" si="38"/>
        <v>Farmaco 46</v>
      </c>
      <c r="D220" s="100">
        <v>1000</v>
      </c>
      <c r="E220" s="100">
        <v>1000</v>
      </c>
      <c r="F220" s="100">
        <v>1000</v>
      </c>
      <c r="G220" s="100">
        <v>1000</v>
      </c>
      <c r="H220" s="100">
        <v>1000</v>
      </c>
      <c r="I220" s="100">
        <v>1000</v>
      </c>
      <c r="J220" s="100">
        <v>1000</v>
      </c>
      <c r="K220" s="100">
        <v>1000</v>
      </c>
      <c r="L220" s="100">
        <v>1000</v>
      </c>
      <c r="M220" s="100">
        <v>1000</v>
      </c>
      <c r="N220" s="100">
        <v>1000</v>
      </c>
      <c r="O220" s="100">
        <v>1000</v>
      </c>
      <c r="P220" s="100">
        <v>1000</v>
      </c>
      <c r="Q220" s="100">
        <v>1000</v>
      </c>
      <c r="R220" s="100">
        <v>1000</v>
      </c>
      <c r="S220" s="100">
        <v>1000</v>
      </c>
      <c r="T220" s="100">
        <v>1000</v>
      </c>
      <c r="U220" s="100">
        <v>1000</v>
      </c>
      <c r="V220" s="100">
        <v>1000</v>
      </c>
      <c r="W220" s="100">
        <v>1000</v>
      </c>
      <c r="X220" s="100">
        <v>1000</v>
      </c>
      <c r="Y220" s="100">
        <v>1000</v>
      </c>
      <c r="Z220" s="100">
        <v>1000</v>
      </c>
      <c r="AA220" s="100">
        <v>1000</v>
      </c>
      <c r="AB220" s="100">
        <v>1000</v>
      </c>
      <c r="AC220" s="100">
        <v>1000</v>
      </c>
      <c r="AD220" s="100">
        <v>1000</v>
      </c>
      <c r="AE220" s="100">
        <v>1000</v>
      </c>
      <c r="AF220" s="100">
        <v>1000</v>
      </c>
      <c r="AG220" s="100">
        <v>1000</v>
      </c>
      <c r="AH220" s="100">
        <v>1000</v>
      </c>
      <c r="AI220" s="100">
        <v>1000</v>
      </c>
      <c r="AJ220" s="100">
        <v>1000</v>
      </c>
      <c r="AK220" s="100">
        <v>1000</v>
      </c>
      <c r="AL220" s="100">
        <v>1000</v>
      </c>
      <c r="AM220" s="100">
        <v>1000</v>
      </c>
    </row>
    <row r="221" spans="3:39" x14ac:dyDescent="0.25">
      <c r="C221" t="str">
        <f t="shared" si="38"/>
        <v>Farmaco 47</v>
      </c>
      <c r="D221" s="100">
        <v>1000</v>
      </c>
      <c r="E221" s="100">
        <v>1000</v>
      </c>
      <c r="F221" s="100">
        <v>1000</v>
      </c>
      <c r="G221" s="100">
        <v>1000</v>
      </c>
      <c r="H221" s="100">
        <v>1000</v>
      </c>
      <c r="I221" s="100">
        <v>1000</v>
      </c>
      <c r="J221" s="100">
        <v>1000</v>
      </c>
      <c r="K221" s="100">
        <v>1000</v>
      </c>
      <c r="L221" s="100">
        <v>1000</v>
      </c>
      <c r="M221" s="100">
        <v>1000</v>
      </c>
      <c r="N221" s="100">
        <v>1000</v>
      </c>
      <c r="O221" s="100">
        <v>1000</v>
      </c>
      <c r="P221" s="100">
        <v>1000</v>
      </c>
      <c r="Q221" s="100">
        <v>1000</v>
      </c>
      <c r="R221" s="100">
        <v>1000</v>
      </c>
      <c r="S221" s="100">
        <v>1000</v>
      </c>
      <c r="T221" s="100">
        <v>1000</v>
      </c>
      <c r="U221" s="100">
        <v>1000</v>
      </c>
      <c r="V221" s="100">
        <v>1000</v>
      </c>
      <c r="W221" s="100">
        <v>1000</v>
      </c>
      <c r="X221" s="100">
        <v>1000</v>
      </c>
      <c r="Y221" s="100">
        <v>1000</v>
      </c>
      <c r="Z221" s="100">
        <v>1000</v>
      </c>
      <c r="AA221" s="100">
        <v>1000</v>
      </c>
      <c r="AB221" s="100">
        <v>1000</v>
      </c>
      <c r="AC221" s="100">
        <v>1000</v>
      </c>
      <c r="AD221" s="100">
        <v>1000</v>
      </c>
      <c r="AE221" s="100">
        <v>1000</v>
      </c>
      <c r="AF221" s="100">
        <v>1000</v>
      </c>
      <c r="AG221" s="100">
        <v>1000</v>
      </c>
      <c r="AH221" s="100">
        <v>1000</v>
      </c>
      <c r="AI221" s="100">
        <v>1000</v>
      </c>
      <c r="AJ221" s="100">
        <v>1000</v>
      </c>
      <c r="AK221" s="100">
        <v>1000</v>
      </c>
      <c r="AL221" s="100">
        <v>1000</v>
      </c>
      <c r="AM221" s="100">
        <v>1000</v>
      </c>
    </row>
    <row r="222" spans="3:39" x14ac:dyDescent="0.25">
      <c r="C222" t="str">
        <f t="shared" si="38"/>
        <v>Farmaco 48</v>
      </c>
      <c r="D222" s="100">
        <v>1000</v>
      </c>
      <c r="E222" s="100">
        <v>1000</v>
      </c>
      <c r="F222" s="100">
        <v>1000</v>
      </c>
      <c r="G222" s="100">
        <v>1000</v>
      </c>
      <c r="H222" s="100">
        <v>1000</v>
      </c>
      <c r="I222" s="100">
        <v>1000</v>
      </c>
      <c r="J222" s="100">
        <v>1000</v>
      </c>
      <c r="K222" s="100">
        <v>1000</v>
      </c>
      <c r="L222" s="100">
        <v>1000</v>
      </c>
      <c r="M222" s="100">
        <v>1000</v>
      </c>
      <c r="N222" s="100">
        <v>1000</v>
      </c>
      <c r="O222" s="100">
        <v>1000</v>
      </c>
      <c r="P222" s="100">
        <v>1000</v>
      </c>
      <c r="Q222" s="100">
        <v>1000</v>
      </c>
      <c r="R222" s="100">
        <v>1000</v>
      </c>
      <c r="S222" s="100">
        <v>1000</v>
      </c>
      <c r="T222" s="100">
        <v>1000</v>
      </c>
      <c r="U222" s="100">
        <v>1000</v>
      </c>
      <c r="V222" s="100">
        <v>1000</v>
      </c>
      <c r="W222" s="100">
        <v>1000</v>
      </c>
      <c r="X222" s="100">
        <v>1000</v>
      </c>
      <c r="Y222" s="100">
        <v>1000</v>
      </c>
      <c r="Z222" s="100">
        <v>1000</v>
      </c>
      <c r="AA222" s="100">
        <v>1000</v>
      </c>
      <c r="AB222" s="100">
        <v>1000</v>
      </c>
      <c r="AC222" s="100">
        <v>1000</v>
      </c>
      <c r="AD222" s="100">
        <v>1000</v>
      </c>
      <c r="AE222" s="100">
        <v>1000</v>
      </c>
      <c r="AF222" s="100">
        <v>1000</v>
      </c>
      <c r="AG222" s="100">
        <v>1000</v>
      </c>
      <c r="AH222" s="100">
        <v>1000</v>
      </c>
      <c r="AI222" s="100">
        <v>1000</v>
      </c>
      <c r="AJ222" s="100">
        <v>1000</v>
      </c>
      <c r="AK222" s="100">
        <v>1000</v>
      </c>
      <c r="AL222" s="100">
        <v>1000</v>
      </c>
      <c r="AM222" s="100">
        <v>1000</v>
      </c>
    </row>
    <row r="223" spans="3:39" x14ac:dyDescent="0.25">
      <c r="C223" t="str">
        <f t="shared" si="38"/>
        <v>Farmaco 49</v>
      </c>
      <c r="D223" s="100">
        <v>1000</v>
      </c>
      <c r="E223" s="100">
        <v>1000</v>
      </c>
      <c r="F223" s="100">
        <v>1000</v>
      </c>
      <c r="G223" s="100">
        <v>1000</v>
      </c>
      <c r="H223" s="100">
        <v>1000</v>
      </c>
      <c r="I223" s="100">
        <v>1000</v>
      </c>
      <c r="J223" s="100">
        <v>1000</v>
      </c>
      <c r="K223" s="100">
        <v>1000</v>
      </c>
      <c r="L223" s="100">
        <v>1000</v>
      </c>
      <c r="M223" s="100">
        <v>1000</v>
      </c>
      <c r="N223" s="100">
        <v>1000</v>
      </c>
      <c r="O223" s="100">
        <v>1000</v>
      </c>
      <c r="P223" s="100">
        <v>1000</v>
      </c>
      <c r="Q223" s="100">
        <v>1000</v>
      </c>
      <c r="R223" s="100">
        <v>1000</v>
      </c>
      <c r="S223" s="100">
        <v>1000</v>
      </c>
      <c r="T223" s="100">
        <v>1000</v>
      </c>
      <c r="U223" s="100">
        <v>1000</v>
      </c>
      <c r="V223" s="100">
        <v>1000</v>
      </c>
      <c r="W223" s="100">
        <v>1000</v>
      </c>
      <c r="X223" s="100">
        <v>1000</v>
      </c>
      <c r="Y223" s="100">
        <v>1000</v>
      </c>
      <c r="Z223" s="100">
        <v>1000</v>
      </c>
      <c r="AA223" s="100">
        <v>1000</v>
      </c>
      <c r="AB223" s="100">
        <v>1000</v>
      </c>
      <c r="AC223" s="100">
        <v>1000</v>
      </c>
      <c r="AD223" s="100">
        <v>1000</v>
      </c>
      <c r="AE223" s="100">
        <v>1000</v>
      </c>
      <c r="AF223" s="100">
        <v>1000</v>
      </c>
      <c r="AG223" s="100">
        <v>1000</v>
      </c>
      <c r="AH223" s="100">
        <v>1000</v>
      </c>
      <c r="AI223" s="100">
        <v>1000</v>
      </c>
      <c r="AJ223" s="100">
        <v>1000</v>
      </c>
      <c r="AK223" s="100">
        <v>1000</v>
      </c>
      <c r="AL223" s="100">
        <v>1000</v>
      </c>
      <c r="AM223" s="100">
        <v>1000</v>
      </c>
    </row>
    <row r="224" spans="3:39" x14ac:dyDescent="0.25">
      <c r="C224" t="str">
        <f t="shared" si="38"/>
        <v>Farmaco 50</v>
      </c>
      <c r="D224" s="100">
        <v>1000</v>
      </c>
      <c r="E224" s="100">
        <v>1000</v>
      </c>
      <c r="F224" s="100">
        <v>1000</v>
      </c>
      <c r="G224" s="100">
        <v>1000</v>
      </c>
      <c r="H224" s="100">
        <v>1000</v>
      </c>
      <c r="I224" s="100">
        <v>1000</v>
      </c>
      <c r="J224" s="100">
        <v>1000</v>
      </c>
      <c r="K224" s="100">
        <v>1000</v>
      </c>
      <c r="L224" s="100">
        <v>1000</v>
      </c>
      <c r="M224" s="100">
        <v>1000</v>
      </c>
      <c r="N224" s="100">
        <v>1000</v>
      </c>
      <c r="O224" s="100">
        <v>1000</v>
      </c>
      <c r="P224" s="100">
        <v>1000</v>
      </c>
      <c r="Q224" s="100">
        <v>1000</v>
      </c>
      <c r="R224" s="100">
        <v>1000</v>
      </c>
      <c r="S224" s="100">
        <v>1000</v>
      </c>
      <c r="T224" s="100">
        <v>1000</v>
      </c>
      <c r="U224" s="100">
        <v>1000</v>
      </c>
      <c r="V224" s="100">
        <v>1000</v>
      </c>
      <c r="W224" s="100">
        <v>1000</v>
      </c>
      <c r="X224" s="100">
        <v>1000</v>
      </c>
      <c r="Y224" s="100">
        <v>1000</v>
      </c>
      <c r="Z224" s="100">
        <v>1000</v>
      </c>
      <c r="AA224" s="100">
        <v>1000</v>
      </c>
      <c r="AB224" s="100">
        <v>1000</v>
      </c>
      <c r="AC224" s="100">
        <v>1000</v>
      </c>
      <c r="AD224" s="100">
        <v>1000</v>
      </c>
      <c r="AE224" s="100">
        <v>1000</v>
      </c>
      <c r="AF224" s="100">
        <v>1000</v>
      </c>
      <c r="AG224" s="100">
        <v>1000</v>
      </c>
      <c r="AH224" s="100">
        <v>1000</v>
      </c>
      <c r="AI224" s="100">
        <v>1000</v>
      </c>
      <c r="AJ224" s="100">
        <v>1000</v>
      </c>
      <c r="AK224" s="100">
        <v>1000</v>
      </c>
      <c r="AL224" s="100">
        <v>1000</v>
      </c>
      <c r="AM224" s="100">
        <v>1000</v>
      </c>
    </row>
    <row r="226" spans="3:5" x14ac:dyDescent="0.25">
      <c r="C226" t="s">
        <v>155</v>
      </c>
      <c r="D226" t="s">
        <v>159</v>
      </c>
      <c r="E226" t="s">
        <v>160</v>
      </c>
    </row>
    <row r="227" spans="3:5" x14ac:dyDescent="0.25">
      <c r="C227" t="s">
        <v>156</v>
      </c>
      <c r="D227" s="42">
        <v>1</v>
      </c>
      <c r="E227" s="42">
        <v>0.04</v>
      </c>
    </row>
  </sheetData>
  <mergeCells count="1">
    <mergeCell ref="A115:A117"/>
  </mergeCells>
  <phoneticPr fontId="11" type="noConversion"/>
  <dataValidations count="1">
    <dataValidation type="list" allowBlank="1" showInputMessage="1" showErrorMessage="1" sqref="E111:E112 D4:D53 D121:D170" xr:uid="{AA7B6FF9-BD1A-47D4-9170-4F5D0EEAB9B6}">
      <formula1>$A$3:$A$7</formula1>
    </dataValidation>
  </dataValidations>
  <hyperlinks>
    <hyperlink ref="A1" location="CRUSCOTTO!A1" display="RITORNA AL CRUSCOTTO" xr:uid="{5FB893F9-BE8C-4144-8E10-B02116E534CC}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12DE0-93F5-4DBB-B244-11CD351ACB30}">
  <sheetPr>
    <tabColor rgb="FF92D050"/>
  </sheetPr>
  <dimension ref="A1:AP231"/>
  <sheetViews>
    <sheetView showGridLines="0" topLeftCell="A165" workbookViewId="0">
      <selection activeCell="E4" sqref="E4"/>
    </sheetView>
  </sheetViews>
  <sheetFormatPr defaultRowHeight="15" x14ac:dyDescent="0.25"/>
  <cols>
    <col min="3" max="3" width="23" customWidth="1"/>
    <col min="4" max="4" width="20.42578125" customWidth="1"/>
    <col min="5" max="5" width="15.7109375" customWidth="1"/>
    <col min="6" max="6" width="14" customWidth="1"/>
  </cols>
  <sheetData>
    <row r="1" spans="1:42" x14ac:dyDescent="0.25">
      <c r="C1" s="91" t="s">
        <v>479</v>
      </c>
      <c r="D1" s="40" t="s">
        <v>359</v>
      </c>
      <c r="E1" s="70" t="s">
        <v>426</v>
      </c>
    </row>
    <row r="3" spans="1:42" x14ac:dyDescent="0.25">
      <c r="A3">
        <v>0</v>
      </c>
      <c r="C3" t="s">
        <v>152</v>
      </c>
      <c r="D3" t="s">
        <v>176</v>
      </c>
      <c r="E3" t="s">
        <v>153</v>
      </c>
      <c r="F3" s="1">
        <f>+SPm!E3</f>
        <v>43861</v>
      </c>
      <c r="G3" s="1">
        <f>+SPm!F3</f>
        <v>43890</v>
      </c>
      <c r="H3" s="1">
        <f>+SPm!G3</f>
        <v>43921</v>
      </c>
      <c r="I3" s="1">
        <f>+SPm!H3</f>
        <v>43951</v>
      </c>
      <c r="J3" s="1">
        <f>+SPm!I3</f>
        <v>43982</v>
      </c>
      <c r="K3" s="1">
        <f>+SPm!J3</f>
        <v>44012</v>
      </c>
      <c r="L3" s="1">
        <f>+SPm!K3</f>
        <v>44043</v>
      </c>
      <c r="M3" s="1">
        <f>+SPm!L3</f>
        <v>44074</v>
      </c>
      <c r="N3" s="1">
        <f>+SPm!M3</f>
        <v>44104</v>
      </c>
      <c r="O3" s="1">
        <f>+SPm!N3</f>
        <v>44135</v>
      </c>
      <c r="P3" s="1">
        <f>+SPm!O3</f>
        <v>44165</v>
      </c>
      <c r="Q3" s="1">
        <f>+SPm!P3</f>
        <v>44196</v>
      </c>
      <c r="R3" s="1">
        <f>+SPm!Q3</f>
        <v>44227</v>
      </c>
      <c r="S3" s="1">
        <f>+SPm!R3</f>
        <v>44255</v>
      </c>
      <c r="T3" s="1">
        <f>+SPm!S3</f>
        <v>44286</v>
      </c>
      <c r="U3" s="1">
        <f>+SPm!T3</f>
        <v>44316</v>
      </c>
      <c r="V3" s="1">
        <f>+SPm!U3</f>
        <v>44347</v>
      </c>
      <c r="W3" s="1">
        <f>+SPm!V3</f>
        <v>44377</v>
      </c>
      <c r="X3" s="1">
        <f>+SPm!W3</f>
        <v>44408</v>
      </c>
      <c r="Y3" s="1">
        <f>+SPm!X3</f>
        <v>44439</v>
      </c>
      <c r="Z3" s="1">
        <f>+SPm!Y3</f>
        <v>44469</v>
      </c>
      <c r="AA3" s="1">
        <f>+SPm!Z3</f>
        <v>44500</v>
      </c>
      <c r="AB3" s="1">
        <f>+SPm!AA3</f>
        <v>44530</v>
      </c>
      <c r="AC3" s="1">
        <f>+SPm!AB3</f>
        <v>44561</v>
      </c>
      <c r="AD3" s="1">
        <f>+SPm!AC3</f>
        <v>44592</v>
      </c>
      <c r="AE3" s="1">
        <f>+SPm!AD3</f>
        <v>44620</v>
      </c>
      <c r="AF3" s="1">
        <f>+SPm!AE3</f>
        <v>44651</v>
      </c>
      <c r="AG3" s="1">
        <f>+SPm!AF3</f>
        <v>44681</v>
      </c>
      <c r="AH3" s="1">
        <f>+SPm!AG3</f>
        <v>44712</v>
      </c>
      <c r="AI3" s="1">
        <f>+SPm!AH3</f>
        <v>44742</v>
      </c>
      <c r="AJ3" s="1">
        <f>+SPm!AI3</f>
        <v>44773</v>
      </c>
      <c r="AK3" s="1">
        <f>+SPm!AJ3</f>
        <v>44804</v>
      </c>
      <c r="AL3" s="1">
        <f>+SPm!AK3</f>
        <v>44834</v>
      </c>
      <c r="AM3" s="1">
        <f>+SPm!AL3</f>
        <v>44865</v>
      </c>
      <c r="AN3" s="1">
        <f>+SPm!AM3</f>
        <v>44895</v>
      </c>
      <c r="AO3" s="1">
        <f>+SPm!AN3</f>
        <v>44926</v>
      </c>
      <c r="AP3" s="25"/>
    </row>
    <row r="4" spans="1:42" x14ac:dyDescent="0.25">
      <c r="A4">
        <v>30</v>
      </c>
      <c r="C4" t="s">
        <v>555</v>
      </c>
      <c r="D4" s="42">
        <v>0.3</v>
      </c>
      <c r="E4" s="40">
        <v>0</v>
      </c>
      <c r="F4" s="46">
        <v>2.5</v>
      </c>
      <c r="G4" s="46">
        <v>2.5</v>
      </c>
      <c r="H4" s="46">
        <v>2.5</v>
      </c>
      <c r="I4" s="46">
        <v>2.5</v>
      </c>
      <c r="J4" s="46">
        <v>2.5</v>
      </c>
      <c r="K4" s="46">
        <v>2.5</v>
      </c>
      <c r="L4" s="46">
        <v>2.5</v>
      </c>
      <c r="M4" s="46">
        <v>2.5</v>
      </c>
      <c r="N4" s="46">
        <v>2.5</v>
      </c>
      <c r="O4" s="46">
        <v>2.5</v>
      </c>
      <c r="P4" s="46">
        <v>2.5</v>
      </c>
      <c r="Q4" s="46">
        <v>2.5</v>
      </c>
      <c r="R4" s="46">
        <v>2.5</v>
      </c>
      <c r="S4" s="46">
        <v>2.5</v>
      </c>
      <c r="T4" s="46">
        <v>2.5</v>
      </c>
      <c r="U4" s="46">
        <v>2.5</v>
      </c>
      <c r="V4" s="46">
        <v>2.5</v>
      </c>
      <c r="W4" s="46">
        <v>2.5</v>
      </c>
      <c r="X4" s="46">
        <v>2.5</v>
      </c>
      <c r="Y4" s="46">
        <v>2.5</v>
      </c>
      <c r="Z4" s="46">
        <v>2.5</v>
      </c>
      <c r="AA4" s="46">
        <v>2.5</v>
      </c>
      <c r="AB4" s="46">
        <v>2.5</v>
      </c>
      <c r="AC4" s="46">
        <v>2.5</v>
      </c>
      <c r="AD4" s="46">
        <v>2.5</v>
      </c>
      <c r="AE4" s="46">
        <v>2.5</v>
      </c>
      <c r="AF4" s="46">
        <v>2.5</v>
      </c>
      <c r="AG4" s="46">
        <v>2.5</v>
      </c>
      <c r="AH4" s="46">
        <v>2.5</v>
      </c>
      <c r="AI4" s="46">
        <v>2.5</v>
      </c>
      <c r="AJ4" s="46">
        <v>2.5</v>
      </c>
      <c r="AK4" s="46">
        <v>2.5</v>
      </c>
      <c r="AL4" s="46">
        <v>2.5</v>
      </c>
      <c r="AM4" s="46">
        <v>2.5</v>
      </c>
      <c r="AN4" s="46">
        <v>2.5</v>
      </c>
      <c r="AO4" s="46">
        <v>2.5</v>
      </c>
    </row>
    <row r="5" spans="1:42" x14ac:dyDescent="0.25">
      <c r="A5">
        <v>60</v>
      </c>
      <c r="C5" t="s">
        <v>556</v>
      </c>
      <c r="D5" s="42">
        <v>0.5</v>
      </c>
      <c r="E5" s="40">
        <v>0</v>
      </c>
      <c r="F5" s="46">
        <v>8</v>
      </c>
      <c r="G5" s="46">
        <v>8</v>
      </c>
      <c r="H5" s="46">
        <v>8</v>
      </c>
      <c r="I5" s="46">
        <v>8</v>
      </c>
      <c r="J5" s="46">
        <v>8</v>
      </c>
      <c r="K5" s="46">
        <v>8</v>
      </c>
      <c r="L5" s="46">
        <v>8</v>
      </c>
      <c r="M5" s="46">
        <v>8</v>
      </c>
      <c r="N5" s="46">
        <v>8</v>
      </c>
      <c r="O5" s="46">
        <v>8</v>
      </c>
      <c r="P5" s="46">
        <v>8</v>
      </c>
      <c r="Q5" s="46">
        <v>8</v>
      </c>
      <c r="R5" s="46">
        <v>8</v>
      </c>
      <c r="S5" s="46">
        <v>8</v>
      </c>
      <c r="T5" s="46">
        <v>8</v>
      </c>
      <c r="U5" s="46">
        <v>8</v>
      </c>
      <c r="V5" s="46">
        <v>8</v>
      </c>
      <c r="W5" s="46">
        <v>8</v>
      </c>
      <c r="X5" s="46">
        <v>8</v>
      </c>
      <c r="Y5" s="46">
        <v>8</v>
      </c>
      <c r="Z5" s="46">
        <v>8</v>
      </c>
      <c r="AA5" s="46">
        <v>8</v>
      </c>
      <c r="AB5" s="46">
        <v>8</v>
      </c>
      <c r="AC5" s="46">
        <v>8</v>
      </c>
      <c r="AD5" s="46">
        <v>8</v>
      </c>
      <c r="AE5" s="46">
        <v>8</v>
      </c>
      <c r="AF5" s="46">
        <v>8</v>
      </c>
      <c r="AG5" s="46">
        <v>8</v>
      </c>
      <c r="AH5" s="46">
        <v>8</v>
      </c>
      <c r="AI5" s="46">
        <v>8</v>
      </c>
      <c r="AJ5" s="46">
        <v>8</v>
      </c>
      <c r="AK5" s="46">
        <v>8</v>
      </c>
      <c r="AL5" s="46">
        <v>8</v>
      </c>
      <c r="AM5" s="46">
        <v>8</v>
      </c>
      <c r="AN5" s="46">
        <v>8</v>
      </c>
      <c r="AO5" s="46">
        <v>8</v>
      </c>
    </row>
    <row r="6" spans="1:42" x14ac:dyDescent="0.25">
      <c r="A6">
        <v>90</v>
      </c>
      <c r="C6" t="s">
        <v>557</v>
      </c>
      <c r="D6" s="42">
        <v>0.2</v>
      </c>
      <c r="E6" s="40">
        <v>0</v>
      </c>
      <c r="F6" s="46">
        <v>20</v>
      </c>
      <c r="G6" s="46">
        <v>20</v>
      </c>
      <c r="H6" s="46">
        <v>20</v>
      </c>
      <c r="I6" s="46">
        <v>20</v>
      </c>
      <c r="J6" s="46">
        <v>20</v>
      </c>
      <c r="K6" s="46">
        <v>20</v>
      </c>
      <c r="L6" s="46">
        <v>20</v>
      </c>
      <c r="M6" s="46">
        <v>20</v>
      </c>
      <c r="N6" s="46">
        <v>20</v>
      </c>
      <c r="O6" s="46">
        <v>20</v>
      </c>
      <c r="P6" s="46">
        <v>20</v>
      </c>
      <c r="Q6" s="46">
        <v>20</v>
      </c>
      <c r="R6" s="46">
        <v>20</v>
      </c>
      <c r="S6" s="46">
        <v>20</v>
      </c>
      <c r="T6" s="46">
        <v>20</v>
      </c>
      <c r="U6" s="46">
        <v>20</v>
      </c>
      <c r="V6" s="46">
        <v>20</v>
      </c>
      <c r="W6" s="46">
        <v>20</v>
      </c>
      <c r="X6" s="46">
        <v>20</v>
      </c>
      <c r="Y6" s="46">
        <v>20</v>
      </c>
      <c r="Z6" s="46">
        <v>20</v>
      </c>
      <c r="AA6" s="46">
        <v>20</v>
      </c>
      <c r="AB6" s="46">
        <v>20</v>
      </c>
      <c r="AC6" s="46">
        <v>20</v>
      </c>
      <c r="AD6" s="46">
        <v>20</v>
      </c>
      <c r="AE6" s="46">
        <v>20</v>
      </c>
      <c r="AF6" s="46">
        <v>20</v>
      </c>
      <c r="AG6" s="46">
        <v>20</v>
      </c>
      <c r="AH6" s="46">
        <v>20</v>
      </c>
      <c r="AI6" s="46">
        <v>20</v>
      </c>
      <c r="AJ6" s="46">
        <v>20</v>
      </c>
      <c r="AK6" s="46">
        <v>20</v>
      </c>
      <c r="AL6" s="46">
        <v>20</v>
      </c>
      <c r="AM6" s="46">
        <v>20</v>
      </c>
      <c r="AN6" s="46">
        <v>20</v>
      </c>
      <c r="AO6" s="46">
        <v>20</v>
      </c>
    </row>
    <row r="7" spans="1:42" x14ac:dyDescent="0.25">
      <c r="A7">
        <v>120</v>
      </c>
      <c r="C7" t="s">
        <v>558</v>
      </c>
      <c r="D7" s="42">
        <v>0.6</v>
      </c>
      <c r="E7" s="40">
        <v>0</v>
      </c>
      <c r="F7" s="46">
        <v>10</v>
      </c>
      <c r="G7" s="46">
        <v>10</v>
      </c>
      <c r="H7" s="46">
        <v>10</v>
      </c>
      <c r="I7" s="46">
        <v>10</v>
      </c>
      <c r="J7" s="46">
        <v>10</v>
      </c>
      <c r="K7" s="46">
        <v>10</v>
      </c>
      <c r="L7" s="46">
        <v>10</v>
      </c>
      <c r="M7" s="46">
        <v>10</v>
      </c>
      <c r="N7" s="46">
        <v>10</v>
      </c>
      <c r="O7" s="46">
        <v>10</v>
      </c>
      <c r="P7" s="46">
        <v>10</v>
      </c>
      <c r="Q7" s="46">
        <v>10</v>
      </c>
      <c r="R7" s="46">
        <v>10</v>
      </c>
      <c r="S7" s="46">
        <v>10</v>
      </c>
      <c r="T7" s="46">
        <v>10</v>
      </c>
      <c r="U7" s="46">
        <v>10</v>
      </c>
      <c r="V7" s="46">
        <v>10</v>
      </c>
      <c r="W7" s="46">
        <v>10</v>
      </c>
      <c r="X7" s="46">
        <v>10</v>
      </c>
      <c r="Y7" s="46">
        <v>10</v>
      </c>
      <c r="Z7" s="46">
        <v>10</v>
      </c>
      <c r="AA7" s="46">
        <v>10</v>
      </c>
      <c r="AB7" s="46">
        <v>10</v>
      </c>
      <c r="AC7" s="46">
        <v>10</v>
      </c>
      <c r="AD7" s="46">
        <v>10</v>
      </c>
      <c r="AE7" s="46">
        <v>10</v>
      </c>
      <c r="AF7" s="46">
        <v>10</v>
      </c>
      <c r="AG7" s="46">
        <v>10</v>
      </c>
      <c r="AH7" s="46">
        <v>10</v>
      </c>
      <c r="AI7" s="46">
        <v>10</v>
      </c>
      <c r="AJ7" s="46">
        <v>10</v>
      </c>
      <c r="AK7" s="46">
        <v>10</v>
      </c>
      <c r="AL7" s="46">
        <v>10</v>
      </c>
      <c r="AM7" s="46">
        <v>10</v>
      </c>
      <c r="AN7" s="46">
        <v>10</v>
      </c>
      <c r="AO7" s="46">
        <v>10</v>
      </c>
    </row>
    <row r="8" spans="1:42" x14ac:dyDescent="0.25">
      <c r="C8" t="s">
        <v>559</v>
      </c>
      <c r="D8" s="42">
        <v>0.3</v>
      </c>
      <c r="E8" s="40">
        <v>0</v>
      </c>
      <c r="F8" s="46">
        <v>4</v>
      </c>
      <c r="G8" s="46">
        <v>4</v>
      </c>
      <c r="H8" s="46">
        <v>4</v>
      </c>
      <c r="I8" s="46">
        <v>4</v>
      </c>
      <c r="J8" s="46">
        <v>4</v>
      </c>
      <c r="K8" s="46">
        <v>4</v>
      </c>
      <c r="L8" s="46">
        <v>4</v>
      </c>
      <c r="M8" s="46">
        <v>4</v>
      </c>
      <c r="N8" s="46">
        <v>4</v>
      </c>
      <c r="O8" s="46">
        <v>4</v>
      </c>
      <c r="P8" s="46">
        <v>4</v>
      </c>
      <c r="Q8" s="46">
        <v>4</v>
      </c>
      <c r="R8" s="46">
        <v>4</v>
      </c>
      <c r="S8" s="46">
        <v>4</v>
      </c>
      <c r="T8" s="46">
        <v>4</v>
      </c>
      <c r="U8" s="46">
        <v>4</v>
      </c>
      <c r="V8" s="46">
        <v>4</v>
      </c>
      <c r="W8" s="46">
        <v>4</v>
      </c>
      <c r="X8" s="46">
        <v>4</v>
      </c>
      <c r="Y8" s="46">
        <v>4</v>
      </c>
      <c r="Z8" s="46">
        <v>4</v>
      </c>
      <c r="AA8" s="46">
        <v>4</v>
      </c>
      <c r="AB8" s="46">
        <v>4</v>
      </c>
      <c r="AC8" s="46">
        <v>4</v>
      </c>
      <c r="AD8" s="46">
        <v>4</v>
      </c>
      <c r="AE8" s="46">
        <v>4</v>
      </c>
      <c r="AF8" s="46">
        <v>4</v>
      </c>
      <c r="AG8" s="46">
        <v>4</v>
      </c>
      <c r="AH8" s="46">
        <v>4</v>
      </c>
      <c r="AI8" s="46">
        <v>4</v>
      </c>
      <c r="AJ8" s="46">
        <v>4</v>
      </c>
      <c r="AK8" s="46">
        <v>4</v>
      </c>
      <c r="AL8" s="46">
        <v>4</v>
      </c>
      <c r="AM8" s="46">
        <v>4</v>
      </c>
      <c r="AN8" s="46">
        <v>4</v>
      </c>
      <c r="AO8" s="46">
        <v>4</v>
      </c>
    </row>
    <row r="9" spans="1:42" x14ac:dyDescent="0.25">
      <c r="C9" t="s">
        <v>560</v>
      </c>
      <c r="D9" s="42">
        <v>0.4</v>
      </c>
      <c r="E9" s="40">
        <v>0</v>
      </c>
      <c r="F9" s="46">
        <v>9</v>
      </c>
      <c r="G9" s="46">
        <v>9</v>
      </c>
      <c r="H9" s="46">
        <v>9</v>
      </c>
      <c r="I9" s="46">
        <v>9</v>
      </c>
      <c r="J9" s="46">
        <v>9</v>
      </c>
      <c r="K9" s="46">
        <v>9</v>
      </c>
      <c r="L9" s="46">
        <v>9</v>
      </c>
      <c r="M9" s="46">
        <v>9</v>
      </c>
      <c r="N9" s="46">
        <v>9</v>
      </c>
      <c r="O9" s="46">
        <v>9</v>
      </c>
      <c r="P9" s="46">
        <v>9</v>
      </c>
      <c r="Q9" s="46">
        <v>9</v>
      </c>
      <c r="R9" s="46">
        <v>9</v>
      </c>
      <c r="S9" s="46">
        <v>9</v>
      </c>
      <c r="T9" s="46">
        <v>9</v>
      </c>
      <c r="U9" s="46">
        <v>9</v>
      </c>
      <c r="V9" s="46">
        <v>9</v>
      </c>
      <c r="W9" s="46">
        <v>9</v>
      </c>
      <c r="X9" s="46">
        <v>9</v>
      </c>
      <c r="Y9" s="46">
        <v>9</v>
      </c>
      <c r="Z9" s="46">
        <v>9</v>
      </c>
      <c r="AA9" s="46">
        <v>9</v>
      </c>
      <c r="AB9" s="46">
        <v>9</v>
      </c>
      <c r="AC9" s="46">
        <v>9</v>
      </c>
      <c r="AD9" s="46">
        <v>9</v>
      </c>
      <c r="AE9" s="46">
        <v>9</v>
      </c>
      <c r="AF9" s="46">
        <v>9</v>
      </c>
      <c r="AG9" s="46">
        <v>9</v>
      </c>
      <c r="AH9" s="46">
        <v>9</v>
      </c>
      <c r="AI9" s="46">
        <v>9</v>
      </c>
      <c r="AJ9" s="46">
        <v>9</v>
      </c>
      <c r="AK9" s="46">
        <v>9</v>
      </c>
      <c r="AL9" s="46">
        <v>9</v>
      </c>
      <c r="AM9" s="46">
        <v>9</v>
      </c>
      <c r="AN9" s="46">
        <v>9</v>
      </c>
      <c r="AO9" s="46">
        <v>9</v>
      </c>
    </row>
    <row r="10" spans="1:42" x14ac:dyDescent="0.25">
      <c r="C10" t="s">
        <v>561</v>
      </c>
      <c r="D10" s="42">
        <v>0.2</v>
      </c>
      <c r="E10" s="40">
        <v>0</v>
      </c>
      <c r="F10" s="46">
        <v>15</v>
      </c>
      <c r="G10" s="46">
        <v>15</v>
      </c>
      <c r="H10" s="46">
        <v>15</v>
      </c>
      <c r="I10" s="46">
        <v>15</v>
      </c>
      <c r="J10" s="46">
        <v>15</v>
      </c>
      <c r="K10" s="46">
        <v>15</v>
      </c>
      <c r="L10" s="46">
        <v>15</v>
      </c>
      <c r="M10" s="46">
        <v>15</v>
      </c>
      <c r="N10" s="46">
        <v>15</v>
      </c>
      <c r="O10" s="46">
        <v>15</v>
      </c>
      <c r="P10" s="46">
        <v>15</v>
      </c>
      <c r="Q10" s="46">
        <v>15</v>
      </c>
      <c r="R10" s="46">
        <v>15</v>
      </c>
      <c r="S10" s="46">
        <v>15</v>
      </c>
      <c r="T10" s="46">
        <v>15</v>
      </c>
      <c r="U10" s="46">
        <v>15</v>
      </c>
      <c r="V10" s="46">
        <v>15</v>
      </c>
      <c r="W10" s="46">
        <v>15</v>
      </c>
      <c r="X10" s="46">
        <v>15</v>
      </c>
      <c r="Y10" s="46">
        <v>15</v>
      </c>
      <c r="Z10" s="46">
        <v>15</v>
      </c>
      <c r="AA10" s="46">
        <v>15</v>
      </c>
      <c r="AB10" s="46">
        <v>15</v>
      </c>
      <c r="AC10" s="46">
        <v>15</v>
      </c>
      <c r="AD10" s="46">
        <v>15</v>
      </c>
      <c r="AE10" s="46">
        <v>15</v>
      </c>
      <c r="AF10" s="46">
        <v>15</v>
      </c>
      <c r="AG10" s="46">
        <v>15</v>
      </c>
      <c r="AH10" s="46">
        <v>15</v>
      </c>
      <c r="AI10" s="46">
        <v>15</v>
      </c>
      <c r="AJ10" s="46">
        <v>15</v>
      </c>
      <c r="AK10" s="46">
        <v>15</v>
      </c>
      <c r="AL10" s="46">
        <v>15</v>
      </c>
      <c r="AM10" s="46">
        <v>15</v>
      </c>
      <c r="AN10" s="46">
        <v>15</v>
      </c>
      <c r="AO10" s="46">
        <v>15</v>
      </c>
    </row>
    <row r="11" spans="1:42" x14ac:dyDescent="0.25">
      <c r="C11" t="s">
        <v>562</v>
      </c>
      <c r="D11" s="42">
        <v>0.11</v>
      </c>
      <c r="E11" s="40">
        <v>0</v>
      </c>
      <c r="F11" s="46">
        <v>17</v>
      </c>
      <c r="G11" s="46">
        <v>17</v>
      </c>
      <c r="H11" s="46">
        <v>17</v>
      </c>
      <c r="I11" s="46">
        <v>17</v>
      </c>
      <c r="J11" s="46">
        <v>17</v>
      </c>
      <c r="K11" s="46">
        <v>17</v>
      </c>
      <c r="L11" s="46">
        <v>17</v>
      </c>
      <c r="M11" s="46">
        <v>17</v>
      </c>
      <c r="N11" s="46">
        <v>17</v>
      </c>
      <c r="O11" s="46">
        <v>17</v>
      </c>
      <c r="P11" s="46">
        <v>17</v>
      </c>
      <c r="Q11" s="46">
        <v>17</v>
      </c>
      <c r="R11" s="46">
        <v>17</v>
      </c>
      <c r="S11" s="46">
        <v>17</v>
      </c>
      <c r="T11" s="46">
        <v>17</v>
      </c>
      <c r="U11" s="46">
        <v>17</v>
      </c>
      <c r="V11" s="46">
        <v>17</v>
      </c>
      <c r="W11" s="46">
        <v>17</v>
      </c>
      <c r="X11" s="46">
        <v>17</v>
      </c>
      <c r="Y11" s="46">
        <v>17</v>
      </c>
      <c r="Z11" s="46">
        <v>17</v>
      </c>
      <c r="AA11" s="46">
        <v>17</v>
      </c>
      <c r="AB11" s="46">
        <v>17</v>
      </c>
      <c r="AC11" s="46">
        <v>17</v>
      </c>
      <c r="AD11" s="46">
        <v>17</v>
      </c>
      <c r="AE11" s="46">
        <v>17</v>
      </c>
      <c r="AF11" s="46">
        <v>17</v>
      </c>
      <c r="AG11" s="46">
        <v>17</v>
      </c>
      <c r="AH11" s="46">
        <v>17</v>
      </c>
      <c r="AI11" s="46">
        <v>17</v>
      </c>
      <c r="AJ11" s="46">
        <v>17</v>
      </c>
      <c r="AK11" s="46">
        <v>17</v>
      </c>
      <c r="AL11" s="46">
        <v>17</v>
      </c>
      <c r="AM11" s="46">
        <v>17</v>
      </c>
      <c r="AN11" s="46">
        <v>17</v>
      </c>
      <c r="AO11" s="46">
        <v>17</v>
      </c>
    </row>
    <row r="12" spans="1:42" x14ac:dyDescent="0.25">
      <c r="C12" t="s">
        <v>563</v>
      </c>
      <c r="D12" s="42">
        <v>0.13</v>
      </c>
      <c r="E12" s="40">
        <v>0</v>
      </c>
      <c r="F12" s="46">
        <v>13.5</v>
      </c>
      <c r="G12" s="46">
        <v>13.5</v>
      </c>
      <c r="H12" s="46">
        <v>13.5</v>
      </c>
      <c r="I12" s="46">
        <v>13.5</v>
      </c>
      <c r="J12" s="46">
        <v>13.5</v>
      </c>
      <c r="K12" s="46">
        <v>13.5</v>
      </c>
      <c r="L12" s="46">
        <v>13.5</v>
      </c>
      <c r="M12" s="46">
        <v>13.5</v>
      </c>
      <c r="N12" s="46">
        <v>13.5</v>
      </c>
      <c r="O12" s="46">
        <v>13.5</v>
      </c>
      <c r="P12" s="46">
        <v>13.5</v>
      </c>
      <c r="Q12" s="46">
        <v>13.5</v>
      </c>
      <c r="R12" s="46">
        <v>13.5</v>
      </c>
      <c r="S12" s="46">
        <v>13.5</v>
      </c>
      <c r="T12" s="46">
        <v>13.5</v>
      </c>
      <c r="U12" s="46">
        <v>13.5</v>
      </c>
      <c r="V12" s="46">
        <v>13.5</v>
      </c>
      <c r="W12" s="46">
        <v>13.5</v>
      </c>
      <c r="X12" s="46">
        <v>13.5</v>
      </c>
      <c r="Y12" s="46">
        <v>13.5</v>
      </c>
      <c r="Z12" s="46">
        <v>13.5</v>
      </c>
      <c r="AA12" s="46">
        <v>13.5</v>
      </c>
      <c r="AB12" s="46">
        <v>13.5</v>
      </c>
      <c r="AC12" s="46">
        <v>13.5</v>
      </c>
      <c r="AD12" s="46">
        <v>13.5</v>
      </c>
      <c r="AE12" s="46">
        <v>13.5</v>
      </c>
      <c r="AF12" s="46">
        <v>13.5</v>
      </c>
      <c r="AG12" s="46">
        <v>13.5</v>
      </c>
      <c r="AH12" s="46">
        <v>13.5</v>
      </c>
      <c r="AI12" s="46">
        <v>13.5</v>
      </c>
      <c r="AJ12" s="46">
        <v>13.5</v>
      </c>
      <c r="AK12" s="46">
        <v>13.5</v>
      </c>
      <c r="AL12" s="46">
        <v>13.5</v>
      </c>
      <c r="AM12" s="46">
        <v>13.5</v>
      </c>
      <c r="AN12" s="46">
        <v>13.5</v>
      </c>
      <c r="AO12" s="46">
        <v>13.5</v>
      </c>
    </row>
    <row r="13" spans="1:42" x14ac:dyDescent="0.25">
      <c r="C13" t="s">
        <v>564</v>
      </c>
      <c r="D13" s="42">
        <v>0.15</v>
      </c>
      <c r="E13" s="40">
        <v>0</v>
      </c>
      <c r="F13" s="46">
        <v>11</v>
      </c>
      <c r="G13" s="46">
        <v>11</v>
      </c>
      <c r="H13" s="46">
        <v>11</v>
      </c>
      <c r="I13" s="46">
        <v>11</v>
      </c>
      <c r="J13" s="46">
        <v>11</v>
      </c>
      <c r="K13" s="46">
        <v>11</v>
      </c>
      <c r="L13" s="46">
        <v>11</v>
      </c>
      <c r="M13" s="46">
        <v>11</v>
      </c>
      <c r="N13" s="46">
        <v>11</v>
      </c>
      <c r="O13" s="46">
        <v>11</v>
      </c>
      <c r="P13" s="46">
        <v>11</v>
      </c>
      <c r="Q13" s="46">
        <v>11</v>
      </c>
      <c r="R13" s="46">
        <v>11</v>
      </c>
      <c r="S13" s="46">
        <v>11</v>
      </c>
      <c r="T13" s="46">
        <v>11</v>
      </c>
      <c r="U13" s="46">
        <v>11</v>
      </c>
      <c r="V13" s="46">
        <v>11</v>
      </c>
      <c r="W13" s="46">
        <v>11</v>
      </c>
      <c r="X13" s="46">
        <v>11</v>
      </c>
      <c r="Y13" s="46">
        <v>11</v>
      </c>
      <c r="Z13" s="46">
        <v>11</v>
      </c>
      <c r="AA13" s="46">
        <v>11</v>
      </c>
      <c r="AB13" s="46">
        <v>11</v>
      </c>
      <c r="AC13" s="46">
        <v>11</v>
      </c>
      <c r="AD13" s="46">
        <v>11</v>
      </c>
      <c r="AE13" s="46">
        <v>11</v>
      </c>
      <c r="AF13" s="46">
        <v>11</v>
      </c>
      <c r="AG13" s="46">
        <v>11</v>
      </c>
      <c r="AH13" s="46">
        <v>11</v>
      </c>
      <c r="AI13" s="46">
        <v>11</v>
      </c>
      <c r="AJ13" s="46">
        <v>11</v>
      </c>
      <c r="AK13" s="46">
        <v>11</v>
      </c>
      <c r="AL13" s="46">
        <v>11</v>
      </c>
      <c r="AM13" s="46">
        <v>11</v>
      </c>
      <c r="AN13" s="46">
        <v>11</v>
      </c>
      <c r="AO13" s="46">
        <v>11</v>
      </c>
    </row>
    <row r="14" spans="1:42" x14ac:dyDescent="0.25">
      <c r="C14" t="s">
        <v>565</v>
      </c>
      <c r="D14" s="42">
        <v>0.1</v>
      </c>
      <c r="E14" s="40">
        <v>0</v>
      </c>
      <c r="F14" s="46">
        <v>12.45</v>
      </c>
      <c r="G14" s="46">
        <v>12.45</v>
      </c>
      <c r="H14" s="46">
        <v>12.45</v>
      </c>
      <c r="I14" s="46">
        <v>12.45</v>
      </c>
      <c r="J14" s="46">
        <v>12.45</v>
      </c>
      <c r="K14" s="46">
        <v>12.45</v>
      </c>
      <c r="L14" s="46">
        <v>12.45</v>
      </c>
      <c r="M14" s="46">
        <v>12.45</v>
      </c>
      <c r="N14" s="46">
        <v>12.45</v>
      </c>
      <c r="O14" s="46">
        <v>12.45</v>
      </c>
      <c r="P14" s="46">
        <v>12.45</v>
      </c>
      <c r="Q14" s="46">
        <v>12.45</v>
      </c>
      <c r="R14" s="46">
        <v>12.45</v>
      </c>
      <c r="S14" s="46">
        <v>12.45</v>
      </c>
      <c r="T14" s="46">
        <v>12.45</v>
      </c>
      <c r="U14" s="46">
        <v>12.45</v>
      </c>
      <c r="V14" s="46">
        <v>12.45</v>
      </c>
      <c r="W14" s="46">
        <v>12.45</v>
      </c>
      <c r="X14" s="46">
        <v>12.45</v>
      </c>
      <c r="Y14" s="46">
        <v>12.45</v>
      </c>
      <c r="Z14" s="46">
        <v>12.45</v>
      </c>
      <c r="AA14" s="46">
        <v>12.45</v>
      </c>
      <c r="AB14" s="46">
        <v>12.45</v>
      </c>
      <c r="AC14" s="46">
        <v>12.45</v>
      </c>
      <c r="AD14" s="46">
        <v>12.45</v>
      </c>
      <c r="AE14" s="46">
        <v>12.45</v>
      </c>
      <c r="AF14" s="46">
        <v>12.45</v>
      </c>
      <c r="AG14" s="46">
        <v>12.45</v>
      </c>
      <c r="AH14" s="46">
        <v>12.45</v>
      </c>
      <c r="AI14" s="46">
        <v>12.45</v>
      </c>
      <c r="AJ14" s="46">
        <v>12.45</v>
      </c>
      <c r="AK14" s="46">
        <v>12.45</v>
      </c>
      <c r="AL14" s="46">
        <v>12.45</v>
      </c>
      <c r="AM14" s="46">
        <v>12.45</v>
      </c>
      <c r="AN14" s="46">
        <v>12.45</v>
      </c>
      <c r="AO14" s="46">
        <v>12.45</v>
      </c>
    </row>
    <row r="15" spans="1:42" x14ac:dyDescent="0.25">
      <c r="C15" t="s">
        <v>566</v>
      </c>
      <c r="D15" s="42">
        <v>0.14000000000000001</v>
      </c>
      <c r="E15" s="40">
        <v>0</v>
      </c>
      <c r="F15" s="46">
        <v>7</v>
      </c>
      <c r="G15" s="46">
        <v>7</v>
      </c>
      <c r="H15" s="46">
        <v>7</v>
      </c>
      <c r="I15" s="46">
        <v>7</v>
      </c>
      <c r="J15" s="46">
        <v>7</v>
      </c>
      <c r="K15" s="46">
        <v>7</v>
      </c>
      <c r="L15" s="46">
        <v>7</v>
      </c>
      <c r="M15" s="46">
        <v>7</v>
      </c>
      <c r="N15" s="46">
        <v>7</v>
      </c>
      <c r="O15" s="46">
        <v>7</v>
      </c>
      <c r="P15" s="46">
        <v>7</v>
      </c>
      <c r="Q15" s="46">
        <v>7</v>
      </c>
      <c r="R15" s="46">
        <v>7</v>
      </c>
      <c r="S15" s="46">
        <v>7</v>
      </c>
      <c r="T15" s="46">
        <v>7</v>
      </c>
      <c r="U15" s="46">
        <v>7</v>
      </c>
      <c r="V15" s="46">
        <v>7</v>
      </c>
      <c r="W15" s="46">
        <v>7</v>
      </c>
      <c r="X15" s="46">
        <v>7</v>
      </c>
      <c r="Y15" s="46">
        <v>7</v>
      </c>
      <c r="Z15" s="46">
        <v>7</v>
      </c>
      <c r="AA15" s="46">
        <v>7</v>
      </c>
      <c r="AB15" s="46">
        <v>7</v>
      </c>
      <c r="AC15" s="46">
        <v>7</v>
      </c>
      <c r="AD15" s="46">
        <v>7</v>
      </c>
      <c r="AE15" s="46">
        <v>7</v>
      </c>
      <c r="AF15" s="46">
        <v>7</v>
      </c>
      <c r="AG15" s="46">
        <v>7</v>
      </c>
      <c r="AH15" s="46">
        <v>7</v>
      </c>
      <c r="AI15" s="46">
        <v>7</v>
      </c>
      <c r="AJ15" s="46">
        <v>7</v>
      </c>
      <c r="AK15" s="46">
        <v>7</v>
      </c>
      <c r="AL15" s="46">
        <v>7</v>
      </c>
      <c r="AM15" s="46">
        <v>7</v>
      </c>
      <c r="AN15" s="46">
        <v>7</v>
      </c>
      <c r="AO15" s="46">
        <v>7</v>
      </c>
    </row>
    <row r="16" spans="1:42" x14ac:dyDescent="0.25">
      <c r="C16" t="s">
        <v>567</v>
      </c>
      <c r="D16" s="42">
        <v>0.19</v>
      </c>
      <c r="E16" s="40">
        <v>0</v>
      </c>
      <c r="F16" s="46">
        <v>6</v>
      </c>
      <c r="G16" s="46">
        <v>6</v>
      </c>
      <c r="H16" s="46">
        <v>6</v>
      </c>
      <c r="I16" s="46">
        <v>6</v>
      </c>
      <c r="J16" s="46">
        <v>6</v>
      </c>
      <c r="K16" s="46">
        <v>6</v>
      </c>
      <c r="L16" s="46">
        <v>6</v>
      </c>
      <c r="M16" s="46">
        <v>6</v>
      </c>
      <c r="N16" s="46">
        <v>6</v>
      </c>
      <c r="O16" s="46">
        <v>6</v>
      </c>
      <c r="P16" s="46">
        <v>6</v>
      </c>
      <c r="Q16" s="46">
        <v>6</v>
      </c>
      <c r="R16" s="46">
        <v>6</v>
      </c>
      <c r="S16" s="46">
        <v>6</v>
      </c>
      <c r="T16" s="46">
        <v>6</v>
      </c>
      <c r="U16" s="46">
        <v>6</v>
      </c>
      <c r="V16" s="46">
        <v>6</v>
      </c>
      <c r="W16" s="46">
        <v>6</v>
      </c>
      <c r="X16" s="46">
        <v>6</v>
      </c>
      <c r="Y16" s="46">
        <v>6</v>
      </c>
      <c r="Z16" s="46">
        <v>6</v>
      </c>
      <c r="AA16" s="46">
        <v>6</v>
      </c>
      <c r="AB16" s="46">
        <v>6</v>
      </c>
      <c r="AC16" s="46">
        <v>6</v>
      </c>
      <c r="AD16" s="46">
        <v>6</v>
      </c>
      <c r="AE16" s="46">
        <v>6</v>
      </c>
      <c r="AF16" s="46">
        <v>6</v>
      </c>
      <c r="AG16" s="46">
        <v>6</v>
      </c>
      <c r="AH16" s="46">
        <v>6</v>
      </c>
      <c r="AI16" s="46">
        <v>6</v>
      </c>
      <c r="AJ16" s="46">
        <v>6</v>
      </c>
      <c r="AK16" s="46">
        <v>6</v>
      </c>
      <c r="AL16" s="46">
        <v>6</v>
      </c>
      <c r="AM16" s="46">
        <v>6</v>
      </c>
      <c r="AN16" s="46">
        <v>6</v>
      </c>
      <c r="AO16" s="46">
        <v>6</v>
      </c>
    </row>
    <row r="17" spans="3:41" x14ac:dyDescent="0.25">
      <c r="C17" t="s">
        <v>568</v>
      </c>
      <c r="D17" s="42">
        <v>0.25</v>
      </c>
      <c r="E17" s="40">
        <v>0</v>
      </c>
      <c r="F17" s="46">
        <v>3</v>
      </c>
      <c r="G17" s="46">
        <v>3</v>
      </c>
      <c r="H17" s="46">
        <v>3</v>
      </c>
      <c r="I17" s="46">
        <v>3</v>
      </c>
      <c r="J17" s="46">
        <v>3</v>
      </c>
      <c r="K17" s="46">
        <v>3</v>
      </c>
      <c r="L17" s="46">
        <v>3</v>
      </c>
      <c r="M17" s="46">
        <v>3</v>
      </c>
      <c r="N17" s="46">
        <v>3</v>
      </c>
      <c r="O17" s="46">
        <v>3</v>
      </c>
      <c r="P17" s="46">
        <v>3</v>
      </c>
      <c r="Q17" s="46">
        <v>3</v>
      </c>
      <c r="R17" s="46">
        <v>3</v>
      </c>
      <c r="S17" s="46">
        <v>3</v>
      </c>
      <c r="T17" s="46">
        <v>3</v>
      </c>
      <c r="U17" s="46">
        <v>3</v>
      </c>
      <c r="V17" s="46">
        <v>3</v>
      </c>
      <c r="W17" s="46">
        <v>3</v>
      </c>
      <c r="X17" s="46">
        <v>3</v>
      </c>
      <c r="Y17" s="46">
        <v>3</v>
      </c>
      <c r="Z17" s="46">
        <v>3</v>
      </c>
      <c r="AA17" s="46">
        <v>3</v>
      </c>
      <c r="AB17" s="46">
        <v>3</v>
      </c>
      <c r="AC17" s="46">
        <v>3</v>
      </c>
      <c r="AD17" s="46">
        <v>3</v>
      </c>
      <c r="AE17" s="46">
        <v>3</v>
      </c>
      <c r="AF17" s="46">
        <v>3</v>
      </c>
      <c r="AG17" s="46">
        <v>3</v>
      </c>
      <c r="AH17" s="46">
        <v>3</v>
      </c>
      <c r="AI17" s="46">
        <v>3</v>
      </c>
      <c r="AJ17" s="46">
        <v>3</v>
      </c>
      <c r="AK17" s="46">
        <v>3</v>
      </c>
      <c r="AL17" s="46">
        <v>3</v>
      </c>
      <c r="AM17" s="46">
        <v>3</v>
      </c>
      <c r="AN17" s="46">
        <v>3</v>
      </c>
      <c r="AO17" s="46">
        <v>3</v>
      </c>
    </row>
    <row r="18" spans="3:41" x14ac:dyDescent="0.25">
      <c r="C18" t="s">
        <v>569</v>
      </c>
      <c r="D18" s="42">
        <v>0.31</v>
      </c>
      <c r="E18" s="40">
        <v>0</v>
      </c>
      <c r="F18" s="46">
        <v>9.5</v>
      </c>
      <c r="G18" s="46">
        <v>9.5</v>
      </c>
      <c r="H18" s="46">
        <v>9.5</v>
      </c>
      <c r="I18" s="46">
        <v>9.5</v>
      </c>
      <c r="J18" s="46">
        <v>9.5</v>
      </c>
      <c r="K18" s="46">
        <v>9.5</v>
      </c>
      <c r="L18" s="46">
        <v>9.5</v>
      </c>
      <c r="M18" s="46">
        <v>9.5</v>
      </c>
      <c r="N18" s="46">
        <v>9.5</v>
      </c>
      <c r="O18" s="46">
        <v>9.5</v>
      </c>
      <c r="P18" s="46">
        <v>9.5</v>
      </c>
      <c r="Q18" s="46">
        <v>9.5</v>
      </c>
      <c r="R18" s="46">
        <v>9.5</v>
      </c>
      <c r="S18" s="46">
        <v>9.5</v>
      </c>
      <c r="T18" s="46">
        <v>9.5</v>
      </c>
      <c r="U18" s="46">
        <v>9.5</v>
      </c>
      <c r="V18" s="46">
        <v>9.5</v>
      </c>
      <c r="W18" s="46">
        <v>9.5</v>
      </c>
      <c r="X18" s="46">
        <v>9.5</v>
      </c>
      <c r="Y18" s="46">
        <v>9.5</v>
      </c>
      <c r="Z18" s="46">
        <v>9.5</v>
      </c>
      <c r="AA18" s="46">
        <v>9.5</v>
      </c>
      <c r="AB18" s="46">
        <v>9.5</v>
      </c>
      <c r="AC18" s="46">
        <v>9.5</v>
      </c>
      <c r="AD18" s="46">
        <v>9.5</v>
      </c>
      <c r="AE18" s="46">
        <v>9.5</v>
      </c>
      <c r="AF18" s="46">
        <v>9.5</v>
      </c>
      <c r="AG18" s="46">
        <v>9.5</v>
      </c>
      <c r="AH18" s="46">
        <v>9.5</v>
      </c>
      <c r="AI18" s="46">
        <v>9.5</v>
      </c>
      <c r="AJ18" s="46">
        <v>9.5</v>
      </c>
      <c r="AK18" s="46">
        <v>9.5</v>
      </c>
      <c r="AL18" s="46">
        <v>9.5</v>
      </c>
      <c r="AM18" s="46">
        <v>9.5</v>
      </c>
      <c r="AN18" s="46">
        <v>9.5</v>
      </c>
      <c r="AO18" s="46">
        <v>9.5</v>
      </c>
    </row>
    <row r="19" spans="3:41" x14ac:dyDescent="0.25">
      <c r="C19" t="s">
        <v>570</v>
      </c>
      <c r="D19" s="42">
        <v>0.28999999999999998</v>
      </c>
      <c r="E19" s="40">
        <v>0</v>
      </c>
      <c r="F19" s="46">
        <v>2.5</v>
      </c>
      <c r="G19" s="46">
        <v>2.5</v>
      </c>
      <c r="H19" s="46">
        <v>2.5</v>
      </c>
      <c r="I19" s="46">
        <v>2.5</v>
      </c>
      <c r="J19" s="46">
        <v>2.5</v>
      </c>
      <c r="K19" s="46">
        <v>2.5</v>
      </c>
      <c r="L19" s="46">
        <v>2.5</v>
      </c>
      <c r="M19" s="46">
        <v>2.5</v>
      </c>
      <c r="N19" s="46">
        <v>2.5</v>
      </c>
      <c r="O19" s="46">
        <v>2.5</v>
      </c>
      <c r="P19" s="46">
        <v>2.5</v>
      </c>
      <c r="Q19" s="46">
        <v>2.5</v>
      </c>
      <c r="R19" s="46">
        <v>2.5</v>
      </c>
      <c r="S19" s="46">
        <v>2.5</v>
      </c>
      <c r="T19" s="46">
        <v>2.5</v>
      </c>
      <c r="U19" s="46">
        <v>2.5</v>
      </c>
      <c r="V19" s="46">
        <v>2.5</v>
      </c>
      <c r="W19" s="46">
        <v>2.5</v>
      </c>
      <c r="X19" s="46">
        <v>2.5</v>
      </c>
      <c r="Y19" s="46">
        <v>2.5</v>
      </c>
      <c r="Z19" s="46">
        <v>2.5</v>
      </c>
      <c r="AA19" s="46">
        <v>2.5</v>
      </c>
      <c r="AB19" s="46">
        <v>2.5</v>
      </c>
      <c r="AC19" s="46">
        <v>2.5</v>
      </c>
      <c r="AD19" s="46">
        <v>2.5</v>
      </c>
      <c r="AE19" s="46">
        <v>2.5</v>
      </c>
      <c r="AF19" s="46">
        <v>2.5</v>
      </c>
      <c r="AG19" s="46">
        <v>2.5</v>
      </c>
      <c r="AH19" s="46">
        <v>2.5</v>
      </c>
      <c r="AI19" s="46">
        <v>2.5</v>
      </c>
      <c r="AJ19" s="46">
        <v>2.5</v>
      </c>
      <c r="AK19" s="46">
        <v>2.5</v>
      </c>
      <c r="AL19" s="46">
        <v>2.5</v>
      </c>
      <c r="AM19" s="46">
        <v>2.5</v>
      </c>
      <c r="AN19" s="46">
        <v>2.5</v>
      </c>
      <c r="AO19" s="46">
        <v>2.5</v>
      </c>
    </row>
    <row r="20" spans="3:41" x14ac:dyDescent="0.25">
      <c r="C20" t="s">
        <v>571</v>
      </c>
      <c r="D20" s="42">
        <v>0.31</v>
      </c>
      <c r="E20" s="40">
        <v>0</v>
      </c>
      <c r="F20" s="46">
        <v>5.9</v>
      </c>
      <c r="G20" s="46">
        <v>5.9</v>
      </c>
      <c r="H20" s="46">
        <v>5.9</v>
      </c>
      <c r="I20" s="46">
        <v>5.9</v>
      </c>
      <c r="J20" s="46">
        <v>5.9</v>
      </c>
      <c r="K20" s="46">
        <v>5.9</v>
      </c>
      <c r="L20" s="46">
        <v>5.9</v>
      </c>
      <c r="M20" s="46">
        <v>5.9</v>
      </c>
      <c r="N20" s="46">
        <v>5.9</v>
      </c>
      <c r="O20" s="46">
        <v>5.9</v>
      </c>
      <c r="P20" s="46">
        <v>5.9</v>
      </c>
      <c r="Q20" s="46">
        <v>5.9</v>
      </c>
      <c r="R20" s="46">
        <v>5.9</v>
      </c>
      <c r="S20" s="46">
        <v>5.9</v>
      </c>
      <c r="T20" s="46">
        <v>5.9</v>
      </c>
      <c r="U20" s="46">
        <v>5.9</v>
      </c>
      <c r="V20" s="46">
        <v>5.9</v>
      </c>
      <c r="W20" s="46">
        <v>5.9</v>
      </c>
      <c r="X20" s="46">
        <v>5.9</v>
      </c>
      <c r="Y20" s="46">
        <v>5.9</v>
      </c>
      <c r="Z20" s="46">
        <v>5.9</v>
      </c>
      <c r="AA20" s="46">
        <v>5.9</v>
      </c>
      <c r="AB20" s="46">
        <v>5.9</v>
      </c>
      <c r="AC20" s="46">
        <v>5.9</v>
      </c>
      <c r="AD20" s="46">
        <v>5.9</v>
      </c>
      <c r="AE20" s="46">
        <v>5.9</v>
      </c>
      <c r="AF20" s="46">
        <v>5.9</v>
      </c>
      <c r="AG20" s="46">
        <v>5.9</v>
      </c>
      <c r="AH20" s="46">
        <v>5.9</v>
      </c>
      <c r="AI20" s="46">
        <v>5.9</v>
      </c>
      <c r="AJ20" s="46">
        <v>5.9</v>
      </c>
      <c r="AK20" s="46">
        <v>5.9</v>
      </c>
      <c r="AL20" s="46">
        <v>5.9</v>
      </c>
      <c r="AM20" s="46">
        <v>5.9</v>
      </c>
      <c r="AN20" s="46">
        <v>5.9</v>
      </c>
      <c r="AO20" s="46">
        <v>5.9</v>
      </c>
    </row>
    <row r="21" spans="3:41" x14ac:dyDescent="0.25">
      <c r="C21" t="s">
        <v>572</v>
      </c>
      <c r="D21" s="42">
        <v>0.21</v>
      </c>
      <c r="E21" s="40">
        <v>0</v>
      </c>
      <c r="F21" s="46">
        <v>8.5</v>
      </c>
      <c r="G21" s="46">
        <v>8.5</v>
      </c>
      <c r="H21" s="46">
        <v>8.5</v>
      </c>
      <c r="I21" s="46">
        <v>8.5</v>
      </c>
      <c r="J21" s="46">
        <v>8.5</v>
      </c>
      <c r="K21" s="46">
        <v>8.5</v>
      </c>
      <c r="L21" s="46">
        <v>8.5</v>
      </c>
      <c r="M21" s="46">
        <v>8.5</v>
      </c>
      <c r="N21" s="46">
        <v>8.5</v>
      </c>
      <c r="O21" s="46">
        <v>8.5</v>
      </c>
      <c r="P21" s="46">
        <v>8.5</v>
      </c>
      <c r="Q21" s="46">
        <v>8.5</v>
      </c>
      <c r="R21" s="46">
        <v>8.5</v>
      </c>
      <c r="S21" s="46">
        <v>8.5</v>
      </c>
      <c r="T21" s="46">
        <v>8.5</v>
      </c>
      <c r="U21" s="46">
        <v>8.5</v>
      </c>
      <c r="V21" s="46">
        <v>8.5</v>
      </c>
      <c r="W21" s="46">
        <v>8.5</v>
      </c>
      <c r="X21" s="46">
        <v>8.5</v>
      </c>
      <c r="Y21" s="46">
        <v>8.5</v>
      </c>
      <c r="Z21" s="46">
        <v>8.5</v>
      </c>
      <c r="AA21" s="46">
        <v>8.5</v>
      </c>
      <c r="AB21" s="46">
        <v>8.5</v>
      </c>
      <c r="AC21" s="46">
        <v>8.5</v>
      </c>
      <c r="AD21" s="46">
        <v>8.5</v>
      </c>
      <c r="AE21" s="46">
        <v>8.5</v>
      </c>
      <c r="AF21" s="46">
        <v>8.5</v>
      </c>
      <c r="AG21" s="46">
        <v>8.5</v>
      </c>
      <c r="AH21" s="46">
        <v>8.5</v>
      </c>
      <c r="AI21" s="46">
        <v>8.5</v>
      </c>
      <c r="AJ21" s="46">
        <v>8.5</v>
      </c>
      <c r="AK21" s="46">
        <v>8.5</v>
      </c>
      <c r="AL21" s="46">
        <v>8.5</v>
      </c>
      <c r="AM21" s="46">
        <v>8.5</v>
      </c>
      <c r="AN21" s="46">
        <v>8.5</v>
      </c>
      <c r="AO21" s="46">
        <v>8.5</v>
      </c>
    </row>
    <row r="22" spans="3:41" x14ac:dyDescent="0.25">
      <c r="C22" t="s">
        <v>573</v>
      </c>
      <c r="D22" s="42">
        <v>0.13</v>
      </c>
      <c r="E22" s="40">
        <v>0</v>
      </c>
      <c r="F22" s="46">
        <v>4.6500000000000004</v>
      </c>
      <c r="G22" s="46">
        <v>4.6500000000000004</v>
      </c>
      <c r="H22" s="46">
        <v>4.6500000000000004</v>
      </c>
      <c r="I22" s="46">
        <v>4.6500000000000004</v>
      </c>
      <c r="J22" s="46">
        <v>4.6500000000000004</v>
      </c>
      <c r="K22" s="46">
        <v>4.6500000000000004</v>
      </c>
      <c r="L22" s="46">
        <v>4.6500000000000004</v>
      </c>
      <c r="M22" s="46">
        <v>4.6500000000000004</v>
      </c>
      <c r="N22" s="46">
        <v>4.6500000000000004</v>
      </c>
      <c r="O22" s="46">
        <v>4.6500000000000004</v>
      </c>
      <c r="P22" s="46">
        <v>4.6500000000000004</v>
      </c>
      <c r="Q22" s="46">
        <v>4.6500000000000004</v>
      </c>
      <c r="R22" s="46">
        <v>4.6500000000000004</v>
      </c>
      <c r="S22" s="46">
        <v>4.6500000000000004</v>
      </c>
      <c r="T22" s="46">
        <v>4.6500000000000004</v>
      </c>
      <c r="U22" s="46">
        <v>4.6500000000000004</v>
      </c>
      <c r="V22" s="46">
        <v>4.6500000000000004</v>
      </c>
      <c r="W22" s="46">
        <v>4.6500000000000004</v>
      </c>
      <c r="X22" s="46">
        <v>4.6500000000000004</v>
      </c>
      <c r="Y22" s="46">
        <v>4.6500000000000004</v>
      </c>
      <c r="Z22" s="46">
        <v>4.6500000000000004</v>
      </c>
      <c r="AA22" s="46">
        <v>4.6500000000000004</v>
      </c>
      <c r="AB22" s="46">
        <v>4.6500000000000004</v>
      </c>
      <c r="AC22" s="46">
        <v>4.6500000000000004</v>
      </c>
      <c r="AD22" s="46">
        <v>4.6500000000000004</v>
      </c>
      <c r="AE22" s="46">
        <v>4.6500000000000004</v>
      </c>
      <c r="AF22" s="46">
        <v>4.6500000000000004</v>
      </c>
      <c r="AG22" s="46">
        <v>4.6500000000000004</v>
      </c>
      <c r="AH22" s="46">
        <v>4.6500000000000004</v>
      </c>
      <c r="AI22" s="46">
        <v>4.6500000000000004</v>
      </c>
      <c r="AJ22" s="46">
        <v>4.6500000000000004</v>
      </c>
      <c r="AK22" s="46">
        <v>4.6500000000000004</v>
      </c>
      <c r="AL22" s="46">
        <v>4.6500000000000004</v>
      </c>
      <c r="AM22" s="46">
        <v>4.6500000000000004</v>
      </c>
      <c r="AN22" s="46">
        <v>4.6500000000000004</v>
      </c>
      <c r="AO22" s="46">
        <v>4.6500000000000004</v>
      </c>
    </row>
    <row r="23" spans="3:41" x14ac:dyDescent="0.25">
      <c r="C23" t="s">
        <v>574</v>
      </c>
      <c r="D23" s="42">
        <v>0.21</v>
      </c>
      <c r="E23" s="40">
        <v>0</v>
      </c>
      <c r="F23" s="46">
        <v>3.25</v>
      </c>
      <c r="G23" s="46">
        <v>3.25</v>
      </c>
      <c r="H23" s="46">
        <v>3.25</v>
      </c>
      <c r="I23" s="46">
        <v>3.25</v>
      </c>
      <c r="J23" s="46">
        <v>3.25</v>
      </c>
      <c r="K23" s="46">
        <v>3.25</v>
      </c>
      <c r="L23" s="46">
        <v>3.25</v>
      </c>
      <c r="M23" s="46">
        <v>3.25</v>
      </c>
      <c r="N23" s="46">
        <v>3.25</v>
      </c>
      <c r="O23" s="46">
        <v>3.25</v>
      </c>
      <c r="P23" s="46">
        <v>3.25</v>
      </c>
      <c r="Q23" s="46">
        <v>3.25</v>
      </c>
      <c r="R23" s="46">
        <v>3.25</v>
      </c>
      <c r="S23" s="46">
        <v>3.25</v>
      </c>
      <c r="T23" s="46">
        <v>3.25</v>
      </c>
      <c r="U23" s="46">
        <v>3.25</v>
      </c>
      <c r="V23" s="46">
        <v>3.25</v>
      </c>
      <c r="W23" s="46">
        <v>3.25</v>
      </c>
      <c r="X23" s="46">
        <v>3.25</v>
      </c>
      <c r="Y23" s="46">
        <v>3.25</v>
      </c>
      <c r="Z23" s="46">
        <v>3.25</v>
      </c>
      <c r="AA23" s="46">
        <v>3.25</v>
      </c>
      <c r="AB23" s="46">
        <v>3.25</v>
      </c>
      <c r="AC23" s="46">
        <v>3.25</v>
      </c>
      <c r="AD23" s="46">
        <v>3.25</v>
      </c>
      <c r="AE23" s="46">
        <v>3.25</v>
      </c>
      <c r="AF23" s="46">
        <v>3.25</v>
      </c>
      <c r="AG23" s="46">
        <v>3.25</v>
      </c>
      <c r="AH23" s="46">
        <v>3.25</v>
      </c>
      <c r="AI23" s="46">
        <v>3.25</v>
      </c>
      <c r="AJ23" s="46">
        <v>3.25</v>
      </c>
      <c r="AK23" s="46">
        <v>3.25</v>
      </c>
      <c r="AL23" s="46">
        <v>3.25</v>
      </c>
      <c r="AM23" s="46">
        <v>3.25</v>
      </c>
      <c r="AN23" s="46">
        <v>3.25</v>
      </c>
      <c r="AO23" s="46">
        <v>3.25</v>
      </c>
    </row>
    <row r="24" spans="3:41" x14ac:dyDescent="0.25">
      <c r="C24" t="s">
        <v>575</v>
      </c>
      <c r="D24" s="42">
        <v>0.21</v>
      </c>
      <c r="E24" s="40">
        <v>0</v>
      </c>
      <c r="F24" s="46">
        <v>2.5</v>
      </c>
      <c r="G24" s="46">
        <v>2.5</v>
      </c>
      <c r="H24" s="46">
        <v>2.5</v>
      </c>
      <c r="I24" s="46">
        <v>2.5</v>
      </c>
      <c r="J24" s="46">
        <v>2.5</v>
      </c>
      <c r="K24" s="46">
        <v>2.5</v>
      </c>
      <c r="L24" s="46">
        <v>2.5</v>
      </c>
      <c r="M24" s="46">
        <v>2.5</v>
      </c>
      <c r="N24" s="46">
        <v>2.5</v>
      </c>
      <c r="O24" s="46">
        <v>2.5</v>
      </c>
      <c r="P24" s="46">
        <v>2.5</v>
      </c>
      <c r="Q24" s="46">
        <v>2.5</v>
      </c>
      <c r="R24" s="46">
        <v>2.5</v>
      </c>
      <c r="S24" s="46">
        <v>2.5</v>
      </c>
      <c r="T24" s="46">
        <v>2.5</v>
      </c>
      <c r="U24" s="46">
        <v>2.5</v>
      </c>
      <c r="V24" s="46">
        <v>2.5</v>
      </c>
      <c r="W24" s="46">
        <v>2.5</v>
      </c>
      <c r="X24" s="46">
        <v>2.5</v>
      </c>
      <c r="Y24" s="46">
        <v>2.5</v>
      </c>
      <c r="Z24" s="46">
        <v>2.5</v>
      </c>
      <c r="AA24" s="46">
        <v>2.5</v>
      </c>
      <c r="AB24" s="46">
        <v>2.5</v>
      </c>
      <c r="AC24" s="46">
        <v>2.5</v>
      </c>
      <c r="AD24" s="46">
        <v>2.5</v>
      </c>
      <c r="AE24" s="46">
        <v>2.5</v>
      </c>
      <c r="AF24" s="46">
        <v>2.5</v>
      </c>
      <c r="AG24" s="46">
        <v>2.5</v>
      </c>
      <c r="AH24" s="46">
        <v>2.5</v>
      </c>
      <c r="AI24" s="46">
        <v>2.5</v>
      </c>
      <c r="AJ24" s="46">
        <v>2.5</v>
      </c>
      <c r="AK24" s="46">
        <v>2.5</v>
      </c>
      <c r="AL24" s="46">
        <v>2.5</v>
      </c>
      <c r="AM24" s="46">
        <v>2.5</v>
      </c>
      <c r="AN24" s="46">
        <v>2.5</v>
      </c>
      <c r="AO24" s="46">
        <v>2.5</v>
      </c>
    </row>
    <row r="25" spans="3:41" x14ac:dyDescent="0.25">
      <c r="C25" t="s">
        <v>576</v>
      </c>
      <c r="D25" s="42">
        <v>0.21</v>
      </c>
      <c r="E25" s="40">
        <v>0</v>
      </c>
      <c r="F25" s="46">
        <v>8</v>
      </c>
      <c r="G25" s="46">
        <v>8</v>
      </c>
      <c r="H25" s="46">
        <v>8</v>
      </c>
      <c r="I25" s="46">
        <v>8</v>
      </c>
      <c r="J25" s="46">
        <v>8</v>
      </c>
      <c r="K25" s="46">
        <v>8</v>
      </c>
      <c r="L25" s="46">
        <v>8</v>
      </c>
      <c r="M25" s="46">
        <v>8</v>
      </c>
      <c r="N25" s="46">
        <v>8</v>
      </c>
      <c r="O25" s="46">
        <v>8</v>
      </c>
      <c r="P25" s="46">
        <v>8</v>
      </c>
      <c r="Q25" s="46">
        <v>8</v>
      </c>
      <c r="R25" s="46">
        <v>8</v>
      </c>
      <c r="S25" s="46">
        <v>8</v>
      </c>
      <c r="T25" s="46">
        <v>8</v>
      </c>
      <c r="U25" s="46">
        <v>8</v>
      </c>
      <c r="V25" s="46">
        <v>8</v>
      </c>
      <c r="W25" s="46">
        <v>8</v>
      </c>
      <c r="X25" s="46">
        <v>8</v>
      </c>
      <c r="Y25" s="46">
        <v>8</v>
      </c>
      <c r="Z25" s="46">
        <v>8</v>
      </c>
      <c r="AA25" s="46">
        <v>8</v>
      </c>
      <c r="AB25" s="46">
        <v>8</v>
      </c>
      <c r="AC25" s="46">
        <v>8</v>
      </c>
      <c r="AD25" s="46">
        <v>8</v>
      </c>
      <c r="AE25" s="46">
        <v>8</v>
      </c>
      <c r="AF25" s="46">
        <v>8</v>
      </c>
      <c r="AG25" s="46">
        <v>8</v>
      </c>
      <c r="AH25" s="46">
        <v>8</v>
      </c>
      <c r="AI25" s="46">
        <v>8</v>
      </c>
      <c r="AJ25" s="46">
        <v>8</v>
      </c>
      <c r="AK25" s="46">
        <v>8</v>
      </c>
      <c r="AL25" s="46">
        <v>8</v>
      </c>
      <c r="AM25" s="46">
        <v>8</v>
      </c>
      <c r="AN25" s="46">
        <v>8</v>
      </c>
      <c r="AO25" s="46">
        <v>8</v>
      </c>
    </row>
    <row r="26" spans="3:41" x14ac:dyDescent="0.25">
      <c r="C26" t="s">
        <v>577</v>
      </c>
      <c r="D26" s="42">
        <v>0.21</v>
      </c>
      <c r="E26" s="40">
        <v>0</v>
      </c>
      <c r="F26" s="46">
        <v>20</v>
      </c>
      <c r="G26" s="46">
        <v>20</v>
      </c>
      <c r="H26" s="46">
        <v>20</v>
      </c>
      <c r="I26" s="46">
        <v>20</v>
      </c>
      <c r="J26" s="46">
        <v>20</v>
      </c>
      <c r="K26" s="46">
        <v>20</v>
      </c>
      <c r="L26" s="46">
        <v>20</v>
      </c>
      <c r="M26" s="46">
        <v>20</v>
      </c>
      <c r="N26" s="46">
        <v>20</v>
      </c>
      <c r="O26" s="46">
        <v>20</v>
      </c>
      <c r="P26" s="46">
        <v>20</v>
      </c>
      <c r="Q26" s="46">
        <v>20</v>
      </c>
      <c r="R26" s="46">
        <v>20</v>
      </c>
      <c r="S26" s="46">
        <v>20</v>
      </c>
      <c r="T26" s="46">
        <v>20</v>
      </c>
      <c r="U26" s="46">
        <v>20</v>
      </c>
      <c r="V26" s="46">
        <v>20</v>
      </c>
      <c r="W26" s="46">
        <v>20</v>
      </c>
      <c r="X26" s="46">
        <v>20</v>
      </c>
      <c r="Y26" s="46">
        <v>20</v>
      </c>
      <c r="Z26" s="46">
        <v>20</v>
      </c>
      <c r="AA26" s="46">
        <v>20</v>
      </c>
      <c r="AB26" s="46">
        <v>20</v>
      </c>
      <c r="AC26" s="46">
        <v>20</v>
      </c>
      <c r="AD26" s="46">
        <v>20</v>
      </c>
      <c r="AE26" s="46">
        <v>20</v>
      </c>
      <c r="AF26" s="46">
        <v>20</v>
      </c>
      <c r="AG26" s="46">
        <v>20</v>
      </c>
      <c r="AH26" s="46">
        <v>20</v>
      </c>
      <c r="AI26" s="46">
        <v>20</v>
      </c>
      <c r="AJ26" s="46">
        <v>20</v>
      </c>
      <c r="AK26" s="46">
        <v>20</v>
      </c>
      <c r="AL26" s="46">
        <v>20</v>
      </c>
      <c r="AM26" s="46">
        <v>20</v>
      </c>
      <c r="AN26" s="46">
        <v>20</v>
      </c>
      <c r="AO26" s="46">
        <v>20</v>
      </c>
    </row>
    <row r="27" spans="3:41" x14ac:dyDescent="0.25">
      <c r="C27" t="s">
        <v>578</v>
      </c>
      <c r="D27" s="42">
        <v>0.21</v>
      </c>
      <c r="E27" s="40">
        <v>0</v>
      </c>
      <c r="F27" s="46">
        <v>10</v>
      </c>
      <c r="G27" s="46">
        <v>10</v>
      </c>
      <c r="H27" s="46">
        <v>10</v>
      </c>
      <c r="I27" s="46">
        <v>10</v>
      </c>
      <c r="J27" s="46">
        <v>10</v>
      </c>
      <c r="K27" s="46">
        <v>10</v>
      </c>
      <c r="L27" s="46">
        <v>10</v>
      </c>
      <c r="M27" s="46">
        <v>10</v>
      </c>
      <c r="N27" s="46">
        <v>10</v>
      </c>
      <c r="O27" s="46">
        <v>10</v>
      </c>
      <c r="P27" s="46">
        <v>10</v>
      </c>
      <c r="Q27" s="46">
        <v>10</v>
      </c>
      <c r="R27" s="46">
        <v>10</v>
      </c>
      <c r="S27" s="46">
        <v>10</v>
      </c>
      <c r="T27" s="46">
        <v>10</v>
      </c>
      <c r="U27" s="46">
        <v>10</v>
      </c>
      <c r="V27" s="46">
        <v>10</v>
      </c>
      <c r="W27" s="46">
        <v>10</v>
      </c>
      <c r="X27" s="46">
        <v>10</v>
      </c>
      <c r="Y27" s="46">
        <v>10</v>
      </c>
      <c r="Z27" s="46">
        <v>10</v>
      </c>
      <c r="AA27" s="46">
        <v>10</v>
      </c>
      <c r="AB27" s="46">
        <v>10</v>
      </c>
      <c r="AC27" s="46">
        <v>10</v>
      </c>
      <c r="AD27" s="46">
        <v>10</v>
      </c>
      <c r="AE27" s="46">
        <v>10</v>
      </c>
      <c r="AF27" s="46">
        <v>10</v>
      </c>
      <c r="AG27" s="46">
        <v>10</v>
      </c>
      <c r="AH27" s="46">
        <v>10</v>
      </c>
      <c r="AI27" s="46">
        <v>10</v>
      </c>
      <c r="AJ27" s="46">
        <v>10</v>
      </c>
      <c r="AK27" s="46">
        <v>10</v>
      </c>
      <c r="AL27" s="46">
        <v>10</v>
      </c>
      <c r="AM27" s="46">
        <v>10</v>
      </c>
      <c r="AN27" s="46">
        <v>10</v>
      </c>
      <c r="AO27" s="46">
        <v>10</v>
      </c>
    </row>
    <row r="28" spans="3:41" x14ac:dyDescent="0.25">
      <c r="C28" t="s">
        <v>579</v>
      </c>
      <c r="D28" s="42">
        <v>0.21</v>
      </c>
      <c r="E28" s="40">
        <v>0</v>
      </c>
      <c r="F28" s="46">
        <v>4</v>
      </c>
      <c r="G28" s="46">
        <v>4</v>
      </c>
      <c r="H28" s="46">
        <v>4</v>
      </c>
      <c r="I28" s="46">
        <v>4</v>
      </c>
      <c r="J28" s="46">
        <v>4</v>
      </c>
      <c r="K28" s="46">
        <v>4</v>
      </c>
      <c r="L28" s="46">
        <v>4</v>
      </c>
      <c r="M28" s="46">
        <v>4</v>
      </c>
      <c r="N28" s="46">
        <v>4</v>
      </c>
      <c r="O28" s="46">
        <v>4</v>
      </c>
      <c r="P28" s="46">
        <v>4</v>
      </c>
      <c r="Q28" s="46">
        <v>4</v>
      </c>
      <c r="R28" s="46">
        <v>4</v>
      </c>
      <c r="S28" s="46">
        <v>4</v>
      </c>
      <c r="T28" s="46">
        <v>4</v>
      </c>
      <c r="U28" s="46">
        <v>4</v>
      </c>
      <c r="V28" s="46">
        <v>4</v>
      </c>
      <c r="W28" s="46">
        <v>4</v>
      </c>
      <c r="X28" s="46">
        <v>4</v>
      </c>
      <c r="Y28" s="46">
        <v>4</v>
      </c>
      <c r="Z28" s="46">
        <v>4</v>
      </c>
      <c r="AA28" s="46">
        <v>4</v>
      </c>
      <c r="AB28" s="46">
        <v>4</v>
      </c>
      <c r="AC28" s="46">
        <v>4</v>
      </c>
      <c r="AD28" s="46">
        <v>4</v>
      </c>
      <c r="AE28" s="46">
        <v>4</v>
      </c>
      <c r="AF28" s="46">
        <v>4</v>
      </c>
      <c r="AG28" s="46">
        <v>4</v>
      </c>
      <c r="AH28" s="46">
        <v>4</v>
      </c>
      <c r="AI28" s="46">
        <v>4</v>
      </c>
      <c r="AJ28" s="46">
        <v>4</v>
      </c>
      <c r="AK28" s="46">
        <v>4</v>
      </c>
      <c r="AL28" s="46">
        <v>4</v>
      </c>
      <c r="AM28" s="46">
        <v>4</v>
      </c>
      <c r="AN28" s="46">
        <v>4</v>
      </c>
      <c r="AO28" s="46">
        <v>4</v>
      </c>
    </row>
    <row r="29" spans="3:41" x14ac:dyDescent="0.25">
      <c r="C29" t="s">
        <v>580</v>
      </c>
      <c r="D29" s="42">
        <v>0.21</v>
      </c>
      <c r="E29" s="40">
        <v>0</v>
      </c>
      <c r="F29" s="46">
        <v>9</v>
      </c>
      <c r="G29" s="46">
        <v>9</v>
      </c>
      <c r="H29" s="46">
        <v>9</v>
      </c>
      <c r="I29" s="46">
        <v>9</v>
      </c>
      <c r="J29" s="46">
        <v>9</v>
      </c>
      <c r="K29" s="46">
        <v>9</v>
      </c>
      <c r="L29" s="46">
        <v>9</v>
      </c>
      <c r="M29" s="46">
        <v>9</v>
      </c>
      <c r="N29" s="46">
        <v>9</v>
      </c>
      <c r="O29" s="46">
        <v>9</v>
      </c>
      <c r="P29" s="46">
        <v>9</v>
      </c>
      <c r="Q29" s="46">
        <v>9</v>
      </c>
      <c r="R29" s="46">
        <v>9</v>
      </c>
      <c r="S29" s="46">
        <v>9</v>
      </c>
      <c r="T29" s="46">
        <v>9</v>
      </c>
      <c r="U29" s="46">
        <v>9</v>
      </c>
      <c r="V29" s="46">
        <v>9</v>
      </c>
      <c r="W29" s="46">
        <v>9</v>
      </c>
      <c r="X29" s="46">
        <v>9</v>
      </c>
      <c r="Y29" s="46">
        <v>9</v>
      </c>
      <c r="Z29" s="46">
        <v>9</v>
      </c>
      <c r="AA29" s="46">
        <v>9</v>
      </c>
      <c r="AB29" s="46">
        <v>9</v>
      </c>
      <c r="AC29" s="46">
        <v>9</v>
      </c>
      <c r="AD29" s="46">
        <v>9</v>
      </c>
      <c r="AE29" s="46">
        <v>9</v>
      </c>
      <c r="AF29" s="46">
        <v>9</v>
      </c>
      <c r="AG29" s="46">
        <v>9</v>
      </c>
      <c r="AH29" s="46">
        <v>9</v>
      </c>
      <c r="AI29" s="46">
        <v>9</v>
      </c>
      <c r="AJ29" s="46">
        <v>9</v>
      </c>
      <c r="AK29" s="46">
        <v>9</v>
      </c>
      <c r="AL29" s="46">
        <v>9</v>
      </c>
      <c r="AM29" s="46">
        <v>9</v>
      </c>
      <c r="AN29" s="46">
        <v>9</v>
      </c>
      <c r="AO29" s="46">
        <v>9</v>
      </c>
    </row>
    <row r="30" spans="3:41" x14ac:dyDescent="0.25">
      <c r="C30" t="s">
        <v>581</v>
      </c>
      <c r="D30" s="42">
        <v>0.21</v>
      </c>
      <c r="E30" s="40">
        <v>0</v>
      </c>
      <c r="F30" s="46">
        <v>15</v>
      </c>
      <c r="G30" s="46">
        <v>15</v>
      </c>
      <c r="H30" s="46">
        <v>15</v>
      </c>
      <c r="I30" s="46">
        <v>15</v>
      </c>
      <c r="J30" s="46">
        <v>15</v>
      </c>
      <c r="K30" s="46">
        <v>15</v>
      </c>
      <c r="L30" s="46">
        <v>15</v>
      </c>
      <c r="M30" s="46">
        <v>15</v>
      </c>
      <c r="N30" s="46">
        <v>15</v>
      </c>
      <c r="O30" s="46">
        <v>15</v>
      </c>
      <c r="P30" s="46">
        <v>15</v>
      </c>
      <c r="Q30" s="46">
        <v>15</v>
      </c>
      <c r="R30" s="46">
        <v>15</v>
      </c>
      <c r="S30" s="46">
        <v>15</v>
      </c>
      <c r="T30" s="46">
        <v>15</v>
      </c>
      <c r="U30" s="46">
        <v>15</v>
      </c>
      <c r="V30" s="46">
        <v>15</v>
      </c>
      <c r="W30" s="46">
        <v>15</v>
      </c>
      <c r="X30" s="46">
        <v>15</v>
      </c>
      <c r="Y30" s="46">
        <v>15</v>
      </c>
      <c r="Z30" s="46">
        <v>15</v>
      </c>
      <c r="AA30" s="46">
        <v>15</v>
      </c>
      <c r="AB30" s="46">
        <v>15</v>
      </c>
      <c r="AC30" s="46">
        <v>15</v>
      </c>
      <c r="AD30" s="46">
        <v>15</v>
      </c>
      <c r="AE30" s="46">
        <v>15</v>
      </c>
      <c r="AF30" s="46">
        <v>15</v>
      </c>
      <c r="AG30" s="46">
        <v>15</v>
      </c>
      <c r="AH30" s="46">
        <v>15</v>
      </c>
      <c r="AI30" s="46">
        <v>15</v>
      </c>
      <c r="AJ30" s="46">
        <v>15</v>
      </c>
      <c r="AK30" s="46">
        <v>15</v>
      </c>
      <c r="AL30" s="46">
        <v>15</v>
      </c>
      <c r="AM30" s="46">
        <v>15</v>
      </c>
      <c r="AN30" s="46">
        <v>15</v>
      </c>
      <c r="AO30" s="46">
        <v>15</v>
      </c>
    </row>
    <row r="31" spans="3:41" x14ac:dyDescent="0.25">
      <c r="C31" t="s">
        <v>582</v>
      </c>
      <c r="D31" s="42">
        <v>0.21</v>
      </c>
      <c r="E31" s="40">
        <v>0</v>
      </c>
      <c r="F31" s="46">
        <v>17</v>
      </c>
      <c r="G31" s="46">
        <v>17</v>
      </c>
      <c r="H31" s="46">
        <v>17</v>
      </c>
      <c r="I31" s="46">
        <v>17</v>
      </c>
      <c r="J31" s="46">
        <v>17</v>
      </c>
      <c r="K31" s="46">
        <v>17</v>
      </c>
      <c r="L31" s="46">
        <v>17</v>
      </c>
      <c r="M31" s="46">
        <v>17</v>
      </c>
      <c r="N31" s="46">
        <v>17</v>
      </c>
      <c r="O31" s="46">
        <v>17</v>
      </c>
      <c r="P31" s="46">
        <v>17</v>
      </c>
      <c r="Q31" s="46">
        <v>17</v>
      </c>
      <c r="R31" s="46">
        <v>17</v>
      </c>
      <c r="S31" s="46">
        <v>17</v>
      </c>
      <c r="T31" s="46">
        <v>17</v>
      </c>
      <c r="U31" s="46">
        <v>17</v>
      </c>
      <c r="V31" s="46">
        <v>17</v>
      </c>
      <c r="W31" s="46">
        <v>17</v>
      </c>
      <c r="X31" s="46">
        <v>17</v>
      </c>
      <c r="Y31" s="46">
        <v>17</v>
      </c>
      <c r="Z31" s="46">
        <v>17</v>
      </c>
      <c r="AA31" s="46">
        <v>17</v>
      </c>
      <c r="AB31" s="46">
        <v>17</v>
      </c>
      <c r="AC31" s="46">
        <v>17</v>
      </c>
      <c r="AD31" s="46">
        <v>17</v>
      </c>
      <c r="AE31" s="46">
        <v>17</v>
      </c>
      <c r="AF31" s="46">
        <v>17</v>
      </c>
      <c r="AG31" s="46">
        <v>17</v>
      </c>
      <c r="AH31" s="46">
        <v>17</v>
      </c>
      <c r="AI31" s="46">
        <v>17</v>
      </c>
      <c r="AJ31" s="46">
        <v>17</v>
      </c>
      <c r="AK31" s="46">
        <v>17</v>
      </c>
      <c r="AL31" s="46">
        <v>17</v>
      </c>
      <c r="AM31" s="46">
        <v>17</v>
      </c>
      <c r="AN31" s="46">
        <v>17</v>
      </c>
      <c r="AO31" s="46">
        <v>17</v>
      </c>
    </row>
    <row r="32" spans="3:41" x14ac:dyDescent="0.25">
      <c r="C32" t="s">
        <v>583</v>
      </c>
      <c r="D32" s="42">
        <v>0.21</v>
      </c>
      <c r="E32" s="40">
        <v>0</v>
      </c>
      <c r="F32" s="46">
        <v>13.5</v>
      </c>
      <c r="G32" s="46">
        <v>13.5</v>
      </c>
      <c r="H32" s="46">
        <v>13.5</v>
      </c>
      <c r="I32" s="46">
        <v>13.5</v>
      </c>
      <c r="J32" s="46">
        <v>13.5</v>
      </c>
      <c r="K32" s="46">
        <v>13.5</v>
      </c>
      <c r="L32" s="46">
        <v>13.5</v>
      </c>
      <c r="M32" s="46">
        <v>13.5</v>
      </c>
      <c r="N32" s="46">
        <v>13.5</v>
      </c>
      <c r="O32" s="46">
        <v>13.5</v>
      </c>
      <c r="P32" s="46">
        <v>13.5</v>
      </c>
      <c r="Q32" s="46">
        <v>13.5</v>
      </c>
      <c r="R32" s="46">
        <v>13.5</v>
      </c>
      <c r="S32" s="46">
        <v>13.5</v>
      </c>
      <c r="T32" s="46">
        <v>13.5</v>
      </c>
      <c r="U32" s="46">
        <v>13.5</v>
      </c>
      <c r="V32" s="46">
        <v>13.5</v>
      </c>
      <c r="W32" s="46">
        <v>13.5</v>
      </c>
      <c r="X32" s="46">
        <v>13.5</v>
      </c>
      <c r="Y32" s="46">
        <v>13.5</v>
      </c>
      <c r="Z32" s="46">
        <v>13.5</v>
      </c>
      <c r="AA32" s="46">
        <v>13.5</v>
      </c>
      <c r="AB32" s="46">
        <v>13.5</v>
      </c>
      <c r="AC32" s="46">
        <v>13.5</v>
      </c>
      <c r="AD32" s="46">
        <v>13.5</v>
      </c>
      <c r="AE32" s="46">
        <v>13.5</v>
      </c>
      <c r="AF32" s="46">
        <v>13.5</v>
      </c>
      <c r="AG32" s="46">
        <v>13.5</v>
      </c>
      <c r="AH32" s="46">
        <v>13.5</v>
      </c>
      <c r="AI32" s="46">
        <v>13.5</v>
      </c>
      <c r="AJ32" s="46">
        <v>13.5</v>
      </c>
      <c r="AK32" s="46">
        <v>13.5</v>
      </c>
      <c r="AL32" s="46">
        <v>13.5</v>
      </c>
      <c r="AM32" s="46">
        <v>13.5</v>
      </c>
      <c r="AN32" s="46">
        <v>13.5</v>
      </c>
      <c r="AO32" s="46">
        <v>13.5</v>
      </c>
    </row>
    <row r="33" spans="3:41" x14ac:dyDescent="0.25">
      <c r="C33" t="s">
        <v>584</v>
      </c>
      <c r="D33" s="42">
        <v>0.21</v>
      </c>
      <c r="E33" s="40">
        <v>0</v>
      </c>
      <c r="F33" s="46">
        <v>11</v>
      </c>
      <c r="G33" s="46">
        <v>11</v>
      </c>
      <c r="H33" s="46">
        <v>11</v>
      </c>
      <c r="I33" s="46">
        <v>11</v>
      </c>
      <c r="J33" s="46">
        <v>11</v>
      </c>
      <c r="K33" s="46">
        <v>11</v>
      </c>
      <c r="L33" s="46">
        <v>11</v>
      </c>
      <c r="M33" s="46">
        <v>11</v>
      </c>
      <c r="N33" s="46">
        <v>11</v>
      </c>
      <c r="O33" s="46">
        <v>11</v>
      </c>
      <c r="P33" s="46">
        <v>11</v>
      </c>
      <c r="Q33" s="46">
        <v>11</v>
      </c>
      <c r="R33" s="46">
        <v>11</v>
      </c>
      <c r="S33" s="46">
        <v>11</v>
      </c>
      <c r="T33" s="46">
        <v>11</v>
      </c>
      <c r="U33" s="46">
        <v>11</v>
      </c>
      <c r="V33" s="46">
        <v>11</v>
      </c>
      <c r="W33" s="46">
        <v>11</v>
      </c>
      <c r="X33" s="46">
        <v>11</v>
      </c>
      <c r="Y33" s="46">
        <v>11</v>
      </c>
      <c r="Z33" s="46">
        <v>11</v>
      </c>
      <c r="AA33" s="46">
        <v>11</v>
      </c>
      <c r="AB33" s="46">
        <v>11</v>
      </c>
      <c r="AC33" s="46">
        <v>11</v>
      </c>
      <c r="AD33" s="46">
        <v>11</v>
      </c>
      <c r="AE33" s="46">
        <v>11</v>
      </c>
      <c r="AF33" s="46">
        <v>11</v>
      </c>
      <c r="AG33" s="46">
        <v>11</v>
      </c>
      <c r="AH33" s="46">
        <v>11</v>
      </c>
      <c r="AI33" s="46">
        <v>11</v>
      </c>
      <c r="AJ33" s="46">
        <v>11</v>
      </c>
      <c r="AK33" s="46">
        <v>11</v>
      </c>
      <c r="AL33" s="46">
        <v>11</v>
      </c>
      <c r="AM33" s="46">
        <v>11</v>
      </c>
      <c r="AN33" s="46">
        <v>11</v>
      </c>
      <c r="AO33" s="46">
        <v>11</v>
      </c>
    </row>
    <row r="34" spans="3:41" x14ac:dyDescent="0.25">
      <c r="C34" t="s">
        <v>585</v>
      </c>
      <c r="D34" s="42">
        <v>0.21</v>
      </c>
      <c r="E34" s="40">
        <v>0</v>
      </c>
      <c r="F34" s="46">
        <v>12.45</v>
      </c>
      <c r="G34" s="46">
        <v>12.45</v>
      </c>
      <c r="H34" s="46">
        <v>12.45</v>
      </c>
      <c r="I34" s="46">
        <v>12.45</v>
      </c>
      <c r="J34" s="46">
        <v>12.45</v>
      </c>
      <c r="K34" s="46">
        <v>12.45</v>
      </c>
      <c r="L34" s="46">
        <v>12.45</v>
      </c>
      <c r="M34" s="46">
        <v>12.45</v>
      </c>
      <c r="N34" s="46">
        <v>12.45</v>
      </c>
      <c r="O34" s="46">
        <v>12.45</v>
      </c>
      <c r="P34" s="46">
        <v>12.45</v>
      </c>
      <c r="Q34" s="46">
        <v>12.45</v>
      </c>
      <c r="R34" s="46">
        <v>12.45</v>
      </c>
      <c r="S34" s="46">
        <v>12.45</v>
      </c>
      <c r="T34" s="46">
        <v>12.45</v>
      </c>
      <c r="U34" s="46">
        <v>12.45</v>
      </c>
      <c r="V34" s="46">
        <v>12.45</v>
      </c>
      <c r="W34" s="46">
        <v>12.45</v>
      </c>
      <c r="X34" s="46">
        <v>12.45</v>
      </c>
      <c r="Y34" s="46">
        <v>12.45</v>
      </c>
      <c r="Z34" s="46">
        <v>12.45</v>
      </c>
      <c r="AA34" s="46">
        <v>12.45</v>
      </c>
      <c r="AB34" s="46">
        <v>12.45</v>
      </c>
      <c r="AC34" s="46">
        <v>12.45</v>
      </c>
      <c r="AD34" s="46">
        <v>12.45</v>
      </c>
      <c r="AE34" s="46">
        <v>12.45</v>
      </c>
      <c r="AF34" s="46">
        <v>12.45</v>
      </c>
      <c r="AG34" s="46">
        <v>12.45</v>
      </c>
      <c r="AH34" s="46">
        <v>12.45</v>
      </c>
      <c r="AI34" s="46">
        <v>12.45</v>
      </c>
      <c r="AJ34" s="46">
        <v>12.45</v>
      </c>
      <c r="AK34" s="46">
        <v>12.45</v>
      </c>
      <c r="AL34" s="46">
        <v>12.45</v>
      </c>
      <c r="AM34" s="46">
        <v>12.45</v>
      </c>
      <c r="AN34" s="46">
        <v>12.45</v>
      </c>
      <c r="AO34" s="46">
        <v>12.45</v>
      </c>
    </row>
    <row r="35" spans="3:41" x14ac:dyDescent="0.25">
      <c r="C35" t="s">
        <v>586</v>
      </c>
      <c r="D35" s="42">
        <v>0.21</v>
      </c>
      <c r="E35" s="40">
        <v>0</v>
      </c>
      <c r="F35" s="46">
        <v>7</v>
      </c>
      <c r="G35" s="46">
        <v>7</v>
      </c>
      <c r="H35" s="46">
        <v>7</v>
      </c>
      <c r="I35" s="46">
        <v>7</v>
      </c>
      <c r="J35" s="46">
        <v>7</v>
      </c>
      <c r="K35" s="46">
        <v>7</v>
      </c>
      <c r="L35" s="46">
        <v>7</v>
      </c>
      <c r="M35" s="46">
        <v>7</v>
      </c>
      <c r="N35" s="46">
        <v>7</v>
      </c>
      <c r="O35" s="46">
        <v>7</v>
      </c>
      <c r="P35" s="46">
        <v>7</v>
      </c>
      <c r="Q35" s="46">
        <v>7</v>
      </c>
      <c r="R35" s="46">
        <v>7</v>
      </c>
      <c r="S35" s="46">
        <v>7</v>
      </c>
      <c r="T35" s="46">
        <v>7</v>
      </c>
      <c r="U35" s="46">
        <v>7</v>
      </c>
      <c r="V35" s="46">
        <v>7</v>
      </c>
      <c r="W35" s="46">
        <v>7</v>
      </c>
      <c r="X35" s="46">
        <v>7</v>
      </c>
      <c r="Y35" s="46">
        <v>7</v>
      </c>
      <c r="Z35" s="46">
        <v>7</v>
      </c>
      <c r="AA35" s="46">
        <v>7</v>
      </c>
      <c r="AB35" s="46">
        <v>7</v>
      </c>
      <c r="AC35" s="46">
        <v>7</v>
      </c>
      <c r="AD35" s="46">
        <v>7</v>
      </c>
      <c r="AE35" s="46">
        <v>7</v>
      </c>
      <c r="AF35" s="46">
        <v>7</v>
      </c>
      <c r="AG35" s="46">
        <v>7</v>
      </c>
      <c r="AH35" s="46">
        <v>7</v>
      </c>
      <c r="AI35" s="46">
        <v>7</v>
      </c>
      <c r="AJ35" s="46">
        <v>7</v>
      </c>
      <c r="AK35" s="46">
        <v>7</v>
      </c>
      <c r="AL35" s="46">
        <v>7</v>
      </c>
      <c r="AM35" s="46">
        <v>7</v>
      </c>
      <c r="AN35" s="46">
        <v>7</v>
      </c>
      <c r="AO35" s="46">
        <v>7</v>
      </c>
    </row>
    <row r="36" spans="3:41" x14ac:dyDescent="0.25">
      <c r="C36" t="s">
        <v>587</v>
      </c>
      <c r="D36" s="42">
        <v>0.21</v>
      </c>
      <c r="E36" s="40">
        <v>0</v>
      </c>
      <c r="F36" s="46">
        <v>6</v>
      </c>
      <c r="G36" s="46">
        <v>6</v>
      </c>
      <c r="H36" s="46">
        <v>6</v>
      </c>
      <c r="I36" s="46">
        <v>6</v>
      </c>
      <c r="J36" s="46">
        <v>6</v>
      </c>
      <c r="K36" s="46">
        <v>6</v>
      </c>
      <c r="L36" s="46">
        <v>6</v>
      </c>
      <c r="M36" s="46">
        <v>6</v>
      </c>
      <c r="N36" s="46">
        <v>6</v>
      </c>
      <c r="O36" s="46">
        <v>6</v>
      </c>
      <c r="P36" s="46">
        <v>6</v>
      </c>
      <c r="Q36" s="46">
        <v>6</v>
      </c>
      <c r="R36" s="46">
        <v>6</v>
      </c>
      <c r="S36" s="46">
        <v>6</v>
      </c>
      <c r="T36" s="46">
        <v>6</v>
      </c>
      <c r="U36" s="46">
        <v>6</v>
      </c>
      <c r="V36" s="46">
        <v>6</v>
      </c>
      <c r="W36" s="46">
        <v>6</v>
      </c>
      <c r="X36" s="46">
        <v>6</v>
      </c>
      <c r="Y36" s="46">
        <v>6</v>
      </c>
      <c r="Z36" s="46">
        <v>6</v>
      </c>
      <c r="AA36" s="46">
        <v>6</v>
      </c>
      <c r="AB36" s="46">
        <v>6</v>
      </c>
      <c r="AC36" s="46">
        <v>6</v>
      </c>
      <c r="AD36" s="46">
        <v>6</v>
      </c>
      <c r="AE36" s="46">
        <v>6</v>
      </c>
      <c r="AF36" s="46">
        <v>6</v>
      </c>
      <c r="AG36" s="46">
        <v>6</v>
      </c>
      <c r="AH36" s="46">
        <v>6</v>
      </c>
      <c r="AI36" s="46">
        <v>6</v>
      </c>
      <c r="AJ36" s="46">
        <v>6</v>
      </c>
      <c r="AK36" s="46">
        <v>6</v>
      </c>
      <c r="AL36" s="46">
        <v>6</v>
      </c>
      <c r="AM36" s="46">
        <v>6</v>
      </c>
      <c r="AN36" s="46">
        <v>6</v>
      </c>
      <c r="AO36" s="46">
        <v>6</v>
      </c>
    </row>
    <row r="37" spans="3:41" x14ac:dyDescent="0.25">
      <c r="C37" t="s">
        <v>588</v>
      </c>
      <c r="D37" s="42">
        <v>0.21</v>
      </c>
      <c r="E37" s="40">
        <v>0</v>
      </c>
      <c r="F37" s="46">
        <v>3</v>
      </c>
      <c r="G37" s="46">
        <v>3</v>
      </c>
      <c r="H37" s="46">
        <v>3</v>
      </c>
      <c r="I37" s="46">
        <v>3</v>
      </c>
      <c r="J37" s="46">
        <v>3</v>
      </c>
      <c r="K37" s="46">
        <v>3</v>
      </c>
      <c r="L37" s="46">
        <v>3</v>
      </c>
      <c r="M37" s="46">
        <v>3</v>
      </c>
      <c r="N37" s="46">
        <v>3</v>
      </c>
      <c r="O37" s="46">
        <v>3</v>
      </c>
      <c r="P37" s="46">
        <v>3</v>
      </c>
      <c r="Q37" s="46">
        <v>3</v>
      </c>
      <c r="R37" s="46">
        <v>3</v>
      </c>
      <c r="S37" s="46">
        <v>3</v>
      </c>
      <c r="T37" s="46">
        <v>3</v>
      </c>
      <c r="U37" s="46">
        <v>3</v>
      </c>
      <c r="V37" s="46">
        <v>3</v>
      </c>
      <c r="W37" s="46">
        <v>3</v>
      </c>
      <c r="X37" s="46">
        <v>3</v>
      </c>
      <c r="Y37" s="46">
        <v>3</v>
      </c>
      <c r="Z37" s="46">
        <v>3</v>
      </c>
      <c r="AA37" s="46">
        <v>3</v>
      </c>
      <c r="AB37" s="46">
        <v>3</v>
      </c>
      <c r="AC37" s="46">
        <v>3</v>
      </c>
      <c r="AD37" s="46">
        <v>3</v>
      </c>
      <c r="AE37" s="46">
        <v>3</v>
      </c>
      <c r="AF37" s="46">
        <v>3</v>
      </c>
      <c r="AG37" s="46">
        <v>3</v>
      </c>
      <c r="AH37" s="46">
        <v>3</v>
      </c>
      <c r="AI37" s="46">
        <v>3</v>
      </c>
      <c r="AJ37" s="46">
        <v>3</v>
      </c>
      <c r="AK37" s="46">
        <v>3</v>
      </c>
      <c r="AL37" s="46">
        <v>3</v>
      </c>
      <c r="AM37" s="46">
        <v>3</v>
      </c>
      <c r="AN37" s="46">
        <v>3</v>
      </c>
      <c r="AO37" s="46">
        <v>3</v>
      </c>
    </row>
    <row r="38" spans="3:41" x14ac:dyDescent="0.25">
      <c r="C38" t="s">
        <v>589</v>
      </c>
      <c r="D38" s="42">
        <v>0.21</v>
      </c>
      <c r="E38" s="40">
        <v>0</v>
      </c>
      <c r="F38" s="46">
        <v>9.5</v>
      </c>
      <c r="G38" s="46">
        <v>9.5</v>
      </c>
      <c r="H38" s="46">
        <v>9.5</v>
      </c>
      <c r="I38" s="46">
        <v>9.5</v>
      </c>
      <c r="J38" s="46">
        <v>9.5</v>
      </c>
      <c r="K38" s="46">
        <v>9.5</v>
      </c>
      <c r="L38" s="46">
        <v>9.5</v>
      </c>
      <c r="M38" s="46">
        <v>9.5</v>
      </c>
      <c r="N38" s="46">
        <v>9.5</v>
      </c>
      <c r="O38" s="46">
        <v>9.5</v>
      </c>
      <c r="P38" s="46">
        <v>9.5</v>
      </c>
      <c r="Q38" s="46">
        <v>9.5</v>
      </c>
      <c r="R38" s="46">
        <v>9.5</v>
      </c>
      <c r="S38" s="46">
        <v>9.5</v>
      </c>
      <c r="T38" s="46">
        <v>9.5</v>
      </c>
      <c r="U38" s="46">
        <v>9.5</v>
      </c>
      <c r="V38" s="46">
        <v>9.5</v>
      </c>
      <c r="W38" s="46">
        <v>9.5</v>
      </c>
      <c r="X38" s="46">
        <v>9.5</v>
      </c>
      <c r="Y38" s="46">
        <v>9.5</v>
      </c>
      <c r="Z38" s="46">
        <v>9.5</v>
      </c>
      <c r="AA38" s="46">
        <v>9.5</v>
      </c>
      <c r="AB38" s="46">
        <v>9.5</v>
      </c>
      <c r="AC38" s="46">
        <v>9.5</v>
      </c>
      <c r="AD38" s="46">
        <v>9.5</v>
      </c>
      <c r="AE38" s="46">
        <v>9.5</v>
      </c>
      <c r="AF38" s="46">
        <v>9.5</v>
      </c>
      <c r="AG38" s="46">
        <v>9.5</v>
      </c>
      <c r="AH38" s="46">
        <v>9.5</v>
      </c>
      <c r="AI38" s="46">
        <v>9.5</v>
      </c>
      <c r="AJ38" s="46">
        <v>9.5</v>
      </c>
      <c r="AK38" s="46">
        <v>9.5</v>
      </c>
      <c r="AL38" s="46">
        <v>9.5</v>
      </c>
      <c r="AM38" s="46">
        <v>9.5</v>
      </c>
      <c r="AN38" s="46">
        <v>9.5</v>
      </c>
      <c r="AO38" s="46">
        <v>9.5</v>
      </c>
    </row>
    <row r="39" spans="3:41" x14ac:dyDescent="0.25">
      <c r="C39" t="s">
        <v>590</v>
      </c>
      <c r="D39" s="42">
        <v>0.21</v>
      </c>
      <c r="E39" s="40">
        <v>0</v>
      </c>
      <c r="F39" s="46">
        <v>2.5</v>
      </c>
      <c r="G39" s="46">
        <v>2.5</v>
      </c>
      <c r="H39" s="46">
        <v>2.5</v>
      </c>
      <c r="I39" s="46">
        <v>2.5</v>
      </c>
      <c r="J39" s="46">
        <v>2.5</v>
      </c>
      <c r="K39" s="46">
        <v>2.5</v>
      </c>
      <c r="L39" s="46">
        <v>2.5</v>
      </c>
      <c r="M39" s="46">
        <v>2.5</v>
      </c>
      <c r="N39" s="46">
        <v>2.5</v>
      </c>
      <c r="O39" s="46">
        <v>2.5</v>
      </c>
      <c r="P39" s="46">
        <v>2.5</v>
      </c>
      <c r="Q39" s="46">
        <v>2.5</v>
      </c>
      <c r="R39" s="46">
        <v>2.5</v>
      </c>
      <c r="S39" s="46">
        <v>2.5</v>
      </c>
      <c r="T39" s="46">
        <v>2.5</v>
      </c>
      <c r="U39" s="46">
        <v>2.5</v>
      </c>
      <c r="V39" s="46">
        <v>2.5</v>
      </c>
      <c r="W39" s="46">
        <v>2.5</v>
      </c>
      <c r="X39" s="46">
        <v>2.5</v>
      </c>
      <c r="Y39" s="46">
        <v>2.5</v>
      </c>
      <c r="Z39" s="46">
        <v>2.5</v>
      </c>
      <c r="AA39" s="46">
        <v>2.5</v>
      </c>
      <c r="AB39" s="46">
        <v>2.5</v>
      </c>
      <c r="AC39" s="46">
        <v>2.5</v>
      </c>
      <c r="AD39" s="46">
        <v>2.5</v>
      </c>
      <c r="AE39" s="46">
        <v>2.5</v>
      </c>
      <c r="AF39" s="46">
        <v>2.5</v>
      </c>
      <c r="AG39" s="46">
        <v>2.5</v>
      </c>
      <c r="AH39" s="46">
        <v>2.5</v>
      </c>
      <c r="AI39" s="46">
        <v>2.5</v>
      </c>
      <c r="AJ39" s="46">
        <v>2.5</v>
      </c>
      <c r="AK39" s="46">
        <v>2.5</v>
      </c>
      <c r="AL39" s="46">
        <v>2.5</v>
      </c>
      <c r="AM39" s="46">
        <v>2.5</v>
      </c>
      <c r="AN39" s="46">
        <v>2.5</v>
      </c>
      <c r="AO39" s="46">
        <v>2.5</v>
      </c>
    </row>
    <row r="40" spans="3:41" x14ac:dyDescent="0.25">
      <c r="C40" t="s">
        <v>591</v>
      </c>
      <c r="D40" s="42">
        <v>0.21</v>
      </c>
      <c r="E40" s="40">
        <v>0</v>
      </c>
      <c r="F40" s="46">
        <v>5.9</v>
      </c>
      <c r="G40" s="46">
        <v>5.9</v>
      </c>
      <c r="H40" s="46">
        <v>5.9</v>
      </c>
      <c r="I40" s="46">
        <v>5.9</v>
      </c>
      <c r="J40" s="46">
        <v>5.9</v>
      </c>
      <c r="K40" s="46">
        <v>5.9</v>
      </c>
      <c r="L40" s="46">
        <v>5.9</v>
      </c>
      <c r="M40" s="46">
        <v>5.9</v>
      </c>
      <c r="N40" s="46">
        <v>5.9</v>
      </c>
      <c r="O40" s="46">
        <v>5.9</v>
      </c>
      <c r="P40" s="46">
        <v>5.9</v>
      </c>
      <c r="Q40" s="46">
        <v>5.9</v>
      </c>
      <c r="R40" s="46">
        <v>5.9</v>
      </c>
      <c r="S40" s="46">
        <v>5.9</v>
      </c>
      <c r="T40" s="46">
        <v>5.9</v>
      </c>
      <c r="U40" s="46">
        <v>5.9</v>
      </c>
      <c r="V40" s="46">
        <v>5.9</v>
      </c>
      <c r="W40" s="46">
        <v>5.9</v>
      </c>
      <c r="X40" s="46">
        <v>5.9</v>
      </c>
      <c r="Y40" s="46">
        <v>5.9</v>
      </c>
      <c r="Z40" s="46">
        <v>5.9</v>
      </c>
      <c r="AA40" s="46">
        <v>5.9</v>
      </c>
      <c r="AB40" s="46">
        <v>5.9</v>
      </c>
      <c r="AC40" s="46">
        <v>5.9</v>
      </c>
      <c r="AD40" s="46">
        <v>5.9</v>
      </c>
      <c r="AE40" s="46">
        <v>5.9</v>
      </c>
      <c r="AF40" s="46">
        <v>5.9</v>
      </c>
      <c r="AG40" s="46">
        <v>5.9</v>
      </c>
      <c r="AH40" s="46">
        <v>5.9</v>
      </c>
      <c r="AI40" s="46">
        <v>5.9</v>
      </c>
      <c r="AJ40" s="46">
        <v>5.9</v>
      </c>
      <c r="AK40" s="46">
        <v>5.9</v>
      </c>
      <c r="AL40" s="46">
        <v>5.9</v>
      </c>
      <c r="AM40" s="46">
        <v>5.9</v>
      </c>
      <c r="AN40" s="46">
        <v>5.9</v>
      </c>
      <c r="AO40" s="46">
        <v>5.9</v>
      </c>
    </row>
    <row r="41" spans="3:41" x14ac:dyDescent="0.25">
      <c r="C41" t="s">
        <v>592</v>
      </c>
      <c r="D41" s="42">
        <v>0.21</v>
      </c>
      <c r="E41" s="40">
        <v>0</v>
      </c>
      <c r="F41" s="46">
        <v>8.5</v>
      </c>
      <c r="G41" s="46">
        <v>8.5</v>
      </c>
      <c r="H41" s="46">
        <v>8.5</v>
      </c>
      <c r="I41" s="46">
        <v>8.5</v>
      </c>
      <c r="J41" s="46">
        <v>8.5</v>
      </c>
      <c r="K41" s="46">
        <v>8.5</v>
      </c>
      <c r="L41" s="46">
        <v>8.5</v>
      </c>
      <c r="M41" s="46">
        <v>8.5</v>
      </c>
      <c r="N41" s="46">
        <v>8.5</v>
      </c>
      <c r="O41" s="46">
        <v>8.5</v>
      </c>
      <c r="P41" s="46">
        <v>8.5</v>
      </c>
      <c r="Q41" s="46">
        <v>8.5</v>
      </c>
      <c r="R41" s="46">
        <v>8.5</v>
      </c>
      <c r="S41" s="46">
        <v>8.5</v>
      </c>
      <c r="T41" s="46">
        <v>8.5</v>
      </c>
      <c r="U41" s="46">
        <v>8.5</v>
      </c>
      <c r="V41" s="46">
        <v>8.5</v>
      </c>
      <c r="W41" s="46">
        <v>8.5</v>
      </c>
      <c r="X41" s="46">
        <v>8.5</v>
      </c>
      <c r="Y41" s="46">
        <v>8.5</v>
      </c>
      <c r="Z41" s="46">
        <v>8.5</v>
      </c>
      <c r="AA41" s="46">
        <v>8.5</v>
      </c>
      <c r="AB41" s="46">
        <v>8.5</v>
      </c>
      <c r="AC41" s="46">
        <v>8.5</v>
      </c>
      <c r="AD41" s="46">
        <v>8.5</v>
      </c>
      <c r="AE41" s="46">
        <v>8.5</v>
      </c>
      <c r="AF41" s="46">
        <v>8.5</v>
      </c>
      <c r="AG41" s="46">
        <v>8.5</v>
      </c>
      <c r="AH41" s="46">
        <v>8.5</v>
      </c>
      <c r="AI41" s="46">
        <v>8.5</v>
      </c>
      <c r="AJ41" s="46">
        <v>8.5</v>
      </c>
      <c r="AK41" s="46">
        <v>8.5</v>
      </c>
      <c r="AL41" s="46">
        <v>8.5</v>
      </c>
      <c r="AM41" s="46">
        <v>8.5</v>
      </c>
      <c r="AN41" s="46">
        <v>8.5</v>
      </c>
      <c r="AO41" s="46">
        <v>8.5</v>
      </c>
    </row>
    <row r="42" spans="3:41" x14ac:dyDescent="0.25">
      <c r="C42" t="s">
        <v>593</v>
      </c>
      <c r="D42" s="42">
        <v>0.21</v>
      </c>
      <c r="E42" s="40">
        <v>0</v>
      </c>
      <c r="F42" s="46">
        <v>4.6500000000000004</v>
      </c>
      <c r="G42" s="46">
        <v>4.6500000000000004</v>
      </c>
      <c r="H42" s="46">
        <v>4.6500000000000004</v>
      </c>
      <c r="I42" s="46">
        <v>4.6500000000000004</v>
      </c>
      <c r="J42" s="46">
        <v>4.6500000000000004</v>
      </c>
      <c r="K42" s="46">
        <v>4.6500000000000004</v>
      </c>
      <c r="L42" s="46">
        <v>4.6500000000000004</v>
      </c>
      <c r="M42" s="46">
        <v>4.6500000000000004</v>
      </c>
      <c r="N42" s="46">
        <v>4.6500000000000004</v>
      </c>
      <c r="O42" s="46">
        <v>4.6500000000000004</v>
      </c>
      <c r="P42" s="46">
        <v>4.6500000000000004</v>
      </c>
      <c r="Q42" s="46">
        <v>4.6500000000000004</v>
      </c>
      <c r="R42" s="46">
        <v>4.6500000000000004</v>
      </c>
      <c r="S42" s="46">
        <v>4.6500000000000004</v>
      </c>
      <c r="T42" s="46">
        <v>4.6500000000000004</v>
      </c>
      <c r="U42" s="46">
        <v>4.6500000000000004</v>
      </c>
      <c r="V42" s="46">
        <v>4.6500000000000004</v>
      </c>
      <c r="W42" s="46">
        <v>4.6500000000000004</v>
      </c>
      <c r="X42" s="46">
        <v>4.6500000000000004</v>
      </c>
      <c r="Y42" s="46">
        <v>4.6500000000000004</v>
      </c>
      <c r="Z42" s="46">
        <v>4.6500000000000004</v>
      </c>
      <c r="AA42" s="46">
        <v>4.6500000000000004</v>
      </c>
      <c r="AB42" s="46">
        <v>4.6500000000000004</v>
      </c>
      <c r="AC42" s="46">
        <v>4.6500000000000004</v>
      </c>
      <c r="AD42" s="46">
        <v>4.6500000000000004</v>
      </c>
      <c r="AE42" s="46">
        <v>4.6500000000000004</v>
      </c>
      <c r="AF42" s="46">
        <v>4.6500000000000004</v>
      </c>
      <c r="AG42" s="46">
        <v>4.6500000000000004</v>
      </c>
      <c r="AH42" s="46">
        <v>4.6500000000000004</v>
      </c>
      <c r="AI42" s="46">
        <v>4.6500000000000004</v>
      </c>
      <c r="AJ42" s="46">
        <v>4.6500000000000004</v>
      </c>
      <c r="AK42" s="46">
        <v>4.6500000000000004</v>
      </c>
      <c r="AL42" s="46">
        <v>4.6500000000000004</v>
      </c>
      <c r="AM42" s="46">
        <v>4.6500000000000004</v>
      </c>
      <c r="AN42" s="46">
        <v>4.6500000000000004</v>
      </c>
      <c r="AO42" s="46">
        <v>4.6500000000000004</v>
      </c>
    </row>
    <row r="43" spans="3:41" x14ac:dyDescent="0.25">
      <c r="C43" t="s">
        <v>594</v>
      </c>
      <c r="D43" s="42">
        <v>0.21</v>
      </c>
      <c r="E43" s="40">
        <v>0</v>
      </c>
      <c r="F43" s="46">
        <v>3.25</v>
      </c>
      <c r="G43" s="46">
        <v>3.25</v>
      </c>
      <c r="H43" s="46">
        <v>3.25</v>
      </c>
      <c r="I43" s="46">
        <v>3.25</v>
      </c>
      <c r="J43" s="46">
        <v>3.25</v>
      </c>
      <c r="K43" s="46">
        <v>3.25</v>
      </c>
      <c r="L43" s="46">
        <v>3.25</v>
      </c>
      <c r="M43" s="46">
        <v>3.25</v>
      </c>
      <c r="N43" s="46">
        <v>3.25</v>
      </c>
      <c r="O43" s="46">
        <v>3.25</v>
      </c>
      <c r="P43" s="46">
        <v>3.25</v>
      </c>
      <c r="Q43" s="46">
        <v>3.25</v>
      </c>
      <c r="R43" s="46">
        <v>3.25</v>
      </c>
      <c r="S43" s="46">
        <v>3.25</v>
      </c>
      <c r="T43" s="46">
        <v>3.25</v>
      </c>
      <c r="U43" s="46">
        <v>3.25</v>
      </c>
      <c r="V43" s="46">
        <v>3.25</v>
      </c>
      <c r="W43" s="46">
        <v>3.25</v>
      </c>
      <c r="X43" s="46">
        <v>3.25</v>
      </c>
      <c r="Y43" s="46">
        <v>3.25</v>
      </c>
      <c r="Z43" s="46">
        <v>3.25</v>
      </c>
      <c r="AA43" s="46">
        <v>3.25</v>
      </c>
      <c r="AB43" s="46">
        <v>3.25</v>
      </c>
      <c r="AC43" s="46">
        <v>3.25</v>
      </c>
      <c r="AD43" s="46">
        <v>3.25</v>
      </c>
      <c r="AE43" s="46">
        <v>3.25</v>
      </c>
      <c r="AF43" s="46">
        <v>3.25</v>
      </c>
      <c r="AG43" s="46">
        <v>3.25</v>
      </c>
      <c r="AH43" s="46">
        <v>3.25</v>
      </c>
      <c r="AI43" s="46">
        <v>3.25</v>
      </c>
      <c r="AJ43" s="46">
        <v>3.25</v>
      </c>
      <c r="AK43" s="46">
        <v>3.25</v>
      </c>
      <c r="AL43" s="46">
        <v>3.25</v>
      </c>
      <c r="AM43" s="46">
        <v>3.25</v>
      </c>
      <c r="AN43" s="46">
        <v>3.25</v>
      </c>
      <c r="AO43" s="46">
        <v>3.25</v>
      </c>
    </row>
    <row r="44" spans="3:41" x14ac:dyDescent="0.25">
      <c r="C44" t="s">
        <v>595</v>
      </c>
      <c r="D44" s="42">
        <v>0.21</v>
      </c>
      <c r="E44" s="40">
        <v>0</v>
      </c>
      <c r="F44" s="46">
        <v>12.45</v>
      </c>
      <c r="G44" s="46">
        <v>12.45</v>
      </c>
      <c r="H44" s="46">
        <v>12.45</v>
      </c>
      <c r="I44" s="46">
        <v>12.45</v>
      </c>
      <c r="J44" s="46">
        <v>12.45</v>
      </c>
      <c r="K44" s="46">
        <v>12.45</v>
      </c>
      <c r="L44" s="46">
        <v>12.45</v>
      </c>
      <c r="M44" s="46">
        <v>12.45</v>
      </c>
      <c r="N44" s="46">
        <v>12.45</v>
      </c>
      <c r="O44" s="46">
        <v>12.45</v>
      </c>
      <c r="P44" s="46">
        <v>12.45</v>
      </c>
      <c r="Q44" s="46">
        <v>12.45</v>
      </c>
      <c r="R44" s="46">
        <v>12.45</v>
      </c>
      <c r="S44" s="46">
        <v>12.45</v>
      </c>
      <c r="T44" s="46">
        <v>12.45</v>
      </c>
      <c r="U44" s="46">
        <v>12.45</v>
      </c>
      <c r="V44" s="46">
        <v>12.45</v>
      </c>
      <c r="W44" s="46">
        <v>12.45</v>
      </c>
      <c r="X44" s="46">
        <v>12.45</v>
      </c>
      <c r="Y44" s="46">
        <v>12.45</v>
      </c>
      <c r="Z44" s="46">
        <v>12.45</v>
      </c>
      <c r="AA44" s="46">
        <v>12.45</v>
      </c>
      <c r="AB44" s="46">
        <v>12.45</v>
      </c>
      <c r="AC44" s="46">
        <v>12.45</v>
      </c>
      <c r="AD44" s="46">
        <v>12.45</v>
      </c>
      <c r="AE44" s="46">
        <v>12.45</v>
      </c>
      <c r="AF44" s="46">
        <v>12.45</v>
      </c>
      <c r="AG44" s="46">
        <v>12.45</v>
      </c>
      <c r="AH44" s="46">
        <v>12.45</v>
      </c>
      <c r="AI44" s="46">
        <v>12.45</v>
      </c>
      <c r="AJ44" s="46">
        <v>12.45</v>
      </c>
      <c r="AK44" s="46">
        <v>12.45</v>
      </c>
      <c r="AL44" s="46">
        <v>12.45</v>
      </c>
      <c r="AM44" s="46">
        <v>12.45</v>
      </c>
      <c r="AN44" s="46">
        <v>12.45</v>
      </c>
      <c r="AO44" s="46">
        <v>12.45</v>
      </c>
    </row>
    <row r="45" spans="3:41" x14ac:dyDescent="0.25">
      <c r="C45" t="s">
        <v>596</v>
      </c>
      <c r="D45" s="42">
        <v>0.21</v>
      </c>
      <c r="E45" s="40">
        <v>0</v>
      </c>
      <c r="F45" s="46">
        <v>7</v>
      </c>
      <c r="G45" s="46">
        <v>7</v>
      </c>
      <c r="H45" s="46">
        <v>7</v>
      </c>
      <c r="I45" s="46">
        <v>7</v>
      </c>
      <c r="J45" s="46">
        <v>7</v>
      </c>
      <c r="K45" s="46">
        <v>7</v>
      </c>
      <c r="L45" s="46">
        <v>7</v>
      </c>
      <c r="M45" s="46">
        <v>7</v>
      </c>
      <c r="N45" s="46">
        <v>7</v>
      </c>
      <c r="O45" s="46">
        <v>7</v>
      </c>
      <c r="P45" s="46">
        <v>7</v>
      </c>
      <c r="Q45" s="46">
        <v>7</v>
      </c>
      <c r="R45" s="46">
        <v>7</v>
      </c>
      <c r="S45" s="46">
        <v>7</v>
      </c>
      <c r="T45" s="46">
        <v>7</v>
      </c>
      <c r="U45" s="46">
        <v>7</v>
      </c>
      <c r="V45" s="46">
        <v>7</v>
      </c>
      <c r="W45" s="46">
        <v>7</v>
      </c>
      <c r="X45" s="46">
        <v>7</v>
      </c>
      <c r="Y45" s="46">
        <v>7</v>
      </c>
      <c r="Z45" s="46">
        <v>7</v>
      </c>
      <c r="AA45" s="46">
        <v>7</v>
      </c>
      <c r="AB45" s="46">
        <v>7</v>
      </c>
      <c r="AC45" s="46">
        <v>7</v>
      </c>
      <c r="AD45" s="46">
        <v>7</v>
      </c>
      <c r="AE45" s="46">
        <v>7</v>
      </c>
      <c r="AF45" s="46">
        <v>7</v>
      </c>
      <c r="AG45" s="46">
        <v>7</v>
      </c>
      <c r="AH45" s="46">
        <v>7</v>
      </c>
      <c r="AI45" s="46">
        <v>7</v>
      </c>
      <c r="AJ45" s="46">
        <v>7</v>
      </c>
      <c r="AK45" s="46">
        <v>7</v>
      </c>
      <c r="AL45" s="46">
        <v>7</v>
      </c>
      <c r="AM45" s="46">
        <v>7</v>
      </c>
      <c r="AN45" s="46">
        <v>7</v>
      </c>
      <c r="AO45" s="46">
        <v>7</v>
      </c>
    </row>
    <row r="46" spans="3:41" x14ac:dyDescent="0.25">
      <c r="C46" t="s">
        <v>597</v>
      </c>
      <c r="D46" s="42">
        <v>0.21</v>
      </c>
      <c r="E46" s="40">
        <v>0</v>
      </c>
      <c r="F46" s="46">
        <v>6</v>
      </c>
      <c r="G46" s="46">
        <v>6</v>
      </c>
      <c r="H46" s="46">
        <v>6</v>
      </c>
      <c r="I46" s="46">
        <v>6</v>
      </c>
      <c r="J46" s="46">
        <v>6</v>
      </c>
      <c r="K46" s="46">
        <v>6</v>
      </c>
      <c r="L46" s="46">
        <v>6</v>
      </c>
      <c r="M46" s="46">
        <v>6</v>
      </c>
      <c r="N46" s="46">
        <v>6</v>
      </c>
      <c r="O46" s="46">
        <v>6</v>
      </c>
      <c r="P46" s="46">
        <v>6</v>
      </c>
      <c r="Q46" s="46">
        <v>6</v>
      </c>
      <c r="R46" s="46">
        <v>6</v>
      </c>
      <c r="S46" s="46">
        <v>6</v>
      </c>
      <c r="T46" s="46">
        <v>6</v>
      </c>
      <c r="U46" s="46">
        <v>6</v>
      </c>
      <c r="V46" s="46">
        <v>6</v>
      </c>
      <c r="W46" s="46">
        <v>6</v>
      </c>
      <c r="X46" s="46">
        <v>6</v>
      </c>
      <c r="Y46" s="46">
        <v>6</v>
      </c>
      <c r="Z46" s="46">
        <v>6</v>
      </c>
      <c r="AA46" s="46">
        <v>6</v>
      </c>
      <c r="AB46" s="46">
        <v>6</v>
      </c>
      <c r="AC46" s="46">
        <v>6</v>
      </c>
      <c r="AD46" s="46">
        <v>6</v>
      </c>
      <c r="AE46" s="46">
        <v>6</v>
      </c>
      <c r="AF46" s="46">
        <v>6</v>
      </c>
      <c r="AG46" s="46">
        <v>6</v>
      </c>
      <c r="AH46" s="46">
        <v>6</v>
      </c>
      <c r="AI46" s="46">
        <v>6</v>
      </c>
      <c r="AJ46" s="46">
        <v>6</v>
      </c>
      <c r="AK46" s="46">
        <v>6</v>
      </c>
      <c r="AL46" s="46">
        <v>6</v>
      </c>
      <c r="AM46" s="46">
        <v>6</v>
      </c>
      <c r="AN46" s="46">
        <v>6</v>
      </c>
      <c r="AO46" s="46">
        <v>6</v>
      </c>
    </row>
    <row r="47" spans="3:41" x14ac:dyDescent="0.25">
      <c r="C47" t="s">
        <v>598</v>
      </c>
      <c r="D47" s="42">
        <v>0.21</v>
      </c>
      <c r="E47" s="40">
        <v>0</v>
      </c>
      <c r="F47" s="46">
        <v>3</v>
      </c>
      <c r="G47" s="46">
        <v>3</v>
      </c>
      <c r="H47" s="46">
        <v>3</v>
      </c>
      <c r="I47" s="46">
        <v>3</v>
      </c>
      <c r="J47" s="46">
        <v>3</v>
      </c>
      <c r="K47" s="46">
        <v>3</v>
      </c>
      <c r="L47" s="46">
        <v>3</v>
      </c>
      <c r="M47" s="46">
        <v>3</v>
      </c>
      <c r="N47" s="46">
        <v>3</v>
      </c>
      <c r="O47" s="46">
        <v>3</v>
      </c>
      <c r="P47" s="46">
        <v>3</v>
      </c>
      <c r="Q47" s="46">
        <v>3</v>
      </c>
      <c r="R47" s="46">
        <v>3</v>
      </c>
      <c r="S47" s="46">
        <v>3</v>
      </c>
      <c r="T47" s="46">
        <v>3</v>
      </c>
      <c r="U47" s="46">
        <v>3</v>
      </c>
      <c r="V47" s="46">
        <v>3</v>
      </c>
      <c r="W47" s="46">
        <v>3</v>
      </c>
      <c r="X47" s="46">
        <v>3</v>
      </c>
      <c r="Y47" s="46">
        <v>3</v>
      </c>
      <c r="Z47" s="46">
        <v>3</v>
      </c>
      <c r="AA47" s="46">
        <v>3</v>
      </c>
      <c r="AB47" s="46">
        <v>3</v>
      </c>
      <c r="AC47" s="46">
        <v>3</v>
      </c>
      <c r="AD47" s="46">
        <v>3</v>
      </c>
      <c r="AE47" s="46">
        <v>3</v>
      </c>
      <c r="AF47" s="46">
        <v>3</v>
      </c>
      <c r="AG47" s="46">
        <v>3</v>
      </c>
      <c r="AH47" s="46">
        <v>3</v>
      </c>
      <c r="AI47" s="46">
        <v>3</v>
      </c>
      <c r="AJ47" s="46">
        <v>3</v>
      </c>
      <c r="AK47" s="46">
        <v>3</v>
      </c>
      <c r="AL47" s="46">
        <v>3</v>
      </c>
      <c r="AM47" s="46">
        <v>3</v>
      </c>
      <c r="AN47" s="46">
        <v>3</v>
      </c>
      <c r="AO47" s="46">
        <v>3</v>
      </c>
    </row>
    <row r="48" spans="3:41" x14ac:dyDescent="0.25">
      <c r="C48" t="s">
        <v>599</v>
      </c>
      <c r="D48" s="42">
        <v>0.21</v>
      </c>
      <c r="E48" s="40">
        <v>0</v>
      </c>
      <c r="F48" s="46">
        <v>9.5</v>
      </c>
      <c r="G48" s="46">
        <v>9.5</v>
      </c>
      <c r="H48" s="46">
        <v>9.5</v>
      </c>
      <c r="I48" s="46">
        <v>9.5</v>
      </c>
      <c r="J48" s="46">
        <v>9.5</v>
      </c>
      <c r="K48" s="46">
        <v>9.5</v>
      </c>
      <c r="L48" s="46">
        <v>9.5</v>
      </c>
      <c r="M48" s="46">
        <v>9.5</v>
      </c>
      <c r="N48" s="46">
        <v>9.5</v>
      </c>
      <c r="O48" s="46">
        <v>9.5</v>
      </c>
      <c r="P48" s="46">
        <v>9.5</v>
      </c>
      <c r="Q48" s="46">
        <v>9.5</v>
      </c>
      <c r="R48" s="46">
        <v>9.5</v>
      </c>
      <c r="S48" s="46">
        <v>9.5</v>
      </c>
      <c r="T48" s="46">
        <v>9.5</v>
      </c>
      <c r="U48" s="46">
        <v>9.5</v>
      </c>
      <c r="V48" s="46">
        <v>9.5</v>
      </c>
      <c r="W48" s="46">
        <v>9.5</v>
      </c>
      <c r="X48" s="46">
        <v>9.5</v>
      </c>
      <c r="Y48" s="46">
        <v>9.5</v>
      </c>
      <c r="Z48" s="46">
        <v>9.5</v>
      </c>
      <c r="AA48" s="46">
        <v>9.5</v>
      </c>
      <c r="AB48" s="46">
        <v>9.5</v>
      </c>
      <c r="AC48" s="46">
        <v>9.5</v>
      </c>
      <c r="AD48" s="46">
        <v>9.5</v>
      </c>
      <c r="AE48" s="46">
        <v>9.5</v>
      </c>
      <c r="AF48" s="46">
        <v>9.5</v>
      </c>
      <c r="AG48" s="46">
        <v>9.5</v>
      </c>
      <c r="AH48" s="46">
        <v>9.5</v>
      </c>
      <c r="AI48" s="46">
        <v>9.5</v>
      </c>
      <c r="AJ48" s="46">
        <v>9.5</v>
      </c>
      <c r="AK48" s="46">
        <v>9.5</v>
      </c>
      <c r="AL48" s="46">
        <v>9.5</v>
      </c>
      <c r="AM48" s="46">
        <v>9.5</v>
      </c>
      <c r="AN48" s="46">
        <v>9.5</v>
      </c>
      <c r="AO48" s="46">
        <v>9.5</v>
      </c>
    </row>
    <row r="49" spans="3:41" x14ac:dyDescent="0.25">
      <c r="C49" t="s">
        <v>600</v>
      </c>
      <c r="D49" s="42">
        <v>0.21</v>
      </c>
      <c r="E49" s="40">
        <v>0</v>
      </c>
      <c r="F49" s="46">
        <v>2.5</v>
      </c>
      <c r="G49" s="46">
        <v>2.5</v>
      </c>
      <c r="H49" s="46">
        <v>2.5</v>
      </c>
      <c r="I49" s="46">
        <v>2.5</v>
      </c>
      <c r="J49" s="46">
        <v>2.5</v>
      </c>
      <c r="K49" s="46">
        <v>2.5</v>
      </c>
      <c r="L49" s="46">
        <v>2.5</v>
      </c>
      <c r="M49" s="46">
        <v>2.5</v>
      </c>
      <c r="N49" s="46">
        <v>2.5</v>
      </c>
      <c r="O49" s="46">
        <v>2.5</v>
      </c>
      <c r="P49" s="46">
        <v>2.5</v>
      </c>
      <c r="Q49" s="46">
        <v>2.5</v>
      </c>
      <c r="R49" s="46">
        <v>2.5</v>
      </c>
      <c r="S49" s="46">
        <v>2.5</v>
      </c>
      <c r="T49" s="46">
        <v>2.5</v>
      </c>
      <c r="U49" s="46">
        <v>2.5</v>
      </c>
      <c r="V49" s="46">
        <v>2.5</v>
      </c>
      <c r="W49" s="46">
        <v>2.5</v>
      </c>
      <c r="X49" s="46">
        <v>2.5</v>
      </c>
      <c r="Y49" s="46">
        <v>2.5</v>
      </c>
      <c r="Z49" s="46">
        <v>2.5</v>
      </c>
      <c r="AA49" s="46">
        <v>2.5</v>
      </c>
      <c r="AB49" s="46">
        <v>2.5</v>
      </c>
      <c r="AC49" s="46">
        <v>2.5</v>
      </c>
      <c r="AD49" s="46">
        <v>2.5</v>
      </c>
      <c r="AE49" s="46">
        <v>2.5</v>
      </c>
      <c r="AF49" s="46">
        <v>2.5</v>
      </c>
      <c r="AG49" s="46">
        <v>2.5</v>
      </c>
      <c r="AH49" s="46">
        <v>2.5</v>
      </c>
      <c r="AI49" s="46">
        <v>2.5</v>
      </c>
      <c r="AJ49" s="46">
        <v>2.5</v>
      </c>
      <c r="AK49" s="46">
        <v>2.5</v>
      </c>
      <c r="AL49" s="46">
        <v>2.5</v>
      </c>
      <c r="AM49" s="46">
        <v>2.5</v>
      </c>
      <c r="AN49" s="46">
        <v>2.5</v>
      </c>
      <c r="AO49" s="46">
        <v>2.5</v>
      </c>
    </row>
    <row r="50" spans="3:41" x14ac:dyDescent="0.25">
      <c r="C50" t="s">
        <v>601</v>
      </c>
      <c r="D50" s="42">
        <v>0.21</v>
      </c>
      <c r="E50" s="40">
        <v>0</v>
      </c>
      <c r="F50" s="46">
        <v>5.9</v>
      </c>
      <c r="G50" s="46">
        <v>5.9</v>
      </c>
      <c r="H50" s="46">
        <v>5.9</v>
      </c>
      <c r="I50" s="46">
        <v>5.9</v>
      </c>
      <c r="J50" s="46">
        <v>5.9</v>
      </c>
      <c r="K50" s="46">
        <v>5.9</v>
      </c>
      <c r="L50" s="46">
        <v>5.9</v>
      </c>
      <c r="M50" s="46">
        <v>5.9</v>
      </c>
      <c r="N50" s="46">
        <v>5.9</v>
      </c>
      <c r="O50" s="46">
        <v>5.9</v>
      </c>
      <c r="P50" s="46">
        <v>5.9</v>
      </c>
      <c r="Q50" s="46">
        <v>5.9</v>
      </c>
      <c r="R50" s="46">
        <v>5.9</v>
      </c>
      <c r="S50" s="46">
        <v>5.9</v>
      </c>
      <c r="T50" s="46">
        <v>5.9</v>
      </c>
      <c r="U50" s="46">
        <v>5.9</v>
      </c>
      <c r="V50" s="46">
        <v>5.9</v>
      </c>
      <c r="W50" s="46">
        <v>5.9</v>
      </c>
      <c r="X50" s="46">
        <v>5.9</v>
      </c>
      <c r="Y50" s="46">
        <v>5.9</v>
      </c>
      <c r="Z50" s="46">
        <v>5.9</v>
      </c>
      <c r="AA50" s="46">
        <v>5.9</v>
      </c>
      <c r="AB50" s="46">
        <v>5.9</v>
      </c>
      <c r="AC50" s="46">
        <v>5.9</v>
      </c>
      <c r="AD50" s="46">
        <v>5.9</v>
      </c>
      <c r="AE50" s="46">
        <v>5.9</v>
      </c>
      <c r="AF50" s="46">
        <v>5.9</v>
      </c>
      <c r="AG50" s="46">
        <v>5.9</v>
      </c>
      <c r="AH50" s="46">
        <v>5.9</v>
      </c>
      <c r="AI50" s="46">
        <v>5.9</v>
      </c>
      <c r="AJ50" s="46">
        <v>5.9</v>
      </c>
      <c r="AK50" s="46">
        <v>5.9</v>
      </c>
      <c r="AL50" s="46">
        <v>5.9</v>
      </c>
      <c r="AM50" s="46">
        <v>5.9</v>
      </c>
      <c r="AN50" s="46">
        <v>5.9</v>
      </c>
      <c r="AO50" s="46">
        <v>5.9</v>
      </c>
    </row>
    <row r="51" spans="3:41" x14ac:dyDescent="0.25">
      <c r="C51" t="s">
        <v>602</v>
      </c>
      <c r="D51" s="42">
        <v>0.21</v>
      </c>
      <c r="E51" s="40">
        <v>0</v>
      </c>
      <c r="F51" s="46">
        <v>8.5</v>
      </c>
      <c r="G51" s="46">
        <v>8.5</v>
      </c>
      <c r="H51" s="46">
        <v>8.5</v>
      </c>
      <c r="I51" s="46">
        <v>8.5</v>
      </c>
      <c r="J51" s="46">
        <v>8.5</v>
      </c>
      <c r="K51" s="46">
        <v>8.5</v>
      </c>
      <c r="L51" s="46">
        <v>8.5</v>
      </c>
      <c r="M51" s="46">
        <v>8.5</v>
      </c>
      <c r="N51" s="46">
        <v>8.5</v>
      </c>
      <c r="O51" s="46">
        <v>8.5</v>
      </c>
      <c r="P51" s="46">
        <v>8.5</v>
      </c>
      <c r="Q51" s="46">
        <v>8.5</v>
      </c>
      <c r="R51" s="46">
        <v>8.5</v>
      </c>
      <c r="S51" s="46">
        <v>8.5</v>
      </c>
      <c r="T51" s="46">
        <v>8.5</v>
      </c>
      <c r="U51" s="46">
        <v>8.5</v>
      </c>
      <c r="V51" s="46">
        <v>8.5</v>
      </c>
      <c r="W51" s="46">
        <v>8.5</v>
      </c>
      <c r="X51" s="46">
        <v>8.5</v>
      </c>
      <c r="Y51" s="46">
        <v>8.5</v>
      </c>
      <c r="Z51" s="46">
        <v>8.5</v>
      </c>
      <c r="AA51" s="46">
        <v>8.5</v>
      </c>
      <c r="AB51" s="46">
        <v>8.5</v>
      </c>
      <c r="AC51" s="46">
        <v>8.5</v>
      </c>
      <c r="AD51" s="46">
        <v>8.5</v>
      </c>
      <c r="AE51" s="46">
        <v>8.5</v>
      </c>
      <c r="AF51" s="46">
        <v>8.5</v>
      </c>
      <c r="AG51" s="46">
        <v>8.5</v>
      </c>
      <c r="AH51" s="46">
        <v>8.5</v>
      </c>
      <c r="AI51" s="46">
        <v>8.5</v>
      </c>
      <c r="AJ51" s="46">
        <v>8.5</v>
      </c>
      <c r="AK51" s="46">
        <v>8.5</v>
      </c>
      <c r="AL51" s="46">
        <v>8.5</v>
      </c>
      <c r="AM51" s="46">
        <v>8.5</v>
      </c>
      <c r="AN51" s="46">
        <v>8.5</v>
      </c>
      <c r="AO51" s="46">
        <v>8.5</v>
      </c>
    </row>
    <row r="52" spans="3:41" x14ac:dyDescent="0.25">
      <c r="C52" t="s">
        <v>603</v>
      </c>
      <c r="D52" s="42">
        <v>0.21</v>
      </c>
      <c r="E52" s="40">
        <v>0</v>
      </c>
      <c r="F52" s="46">
        <v>4.6500000000000004</v>
      </c>
      <c r="G52" s="46">
        <v>4.6500000000000004</v>
      </c>
      <c r="H52" s="46">
        <v>4.6500000000000004</v>
      </c>
      <c r="I52" s="46">
        <v>4.6500000000000004</v>
      </c>
      <c r="J52" s="46">
        <v>4.6500000000000004</v>
      </c>
      <c r="K52" s="46">
        <v>4.6500000000000004</v>
      </c>
      <c r="L52" s="46">
        <v>4.6500000000000004</v>
      </c>
      <c r="M52" s="46">
        <v>4.6500000000000004</v>
      </c>
      <c r="N52" s="46">
        <v>4.6500000000000004</v>
      </c>
      <c r="O52" s="46">
        <v>4.6500000000000004</v>
      </c>
      <c r="P52" s="46">
        <v>4.6500000000000004</v>
      </c>
      <c r="Q52" s="46">
        <v>4.6500000000000004</v>
      </c>
      <c r="R52" s="46">
        <v>4.6500000000000004</v>
      </c>
      <c r="S52" s="46">
        <v>4.6500000000000004</v>
      </c>
      <c r="T52" s="46">
        <v>4.6500000000000004</v>
      </c>
      <c r="U52" s="46">
        <v>4.6500000000000004</v>
      </c>
      <c r="V52" s="46">
        <v>4.6500000000000004</v>
      </c>
      <c r="W52" s="46">
        <v>4.6500000000000004</v>
      </c>
      <c r="X52" s="46">
        <v>4.6500000000000004</v>
      </c>
      <c r="Y52" s="46">
        <v>4.6500000000000004</v>
      </c>
      <c r="Z52" s="46">
        <v>4.6500000000000004</v>
      </c>
      <c r="AA52" s="46">
        <v>4.6500000000000004</v>
      </c>
      <c r="AB52" s="46">
        <v>4.6500000000000004</v>
      </c>
      <c r="AC52" s="46">
        <v>4.6500000000000004</v>
      </c>
      <c r="AD52" s="46">
        <v>4.6500000000000004</v>
      </c>
      <c r="AE52" s="46">
        <v>4.6500000000000004</v>
      </c>
      <c r="AF52" s="46">
        <v>4.6500000000000004</v>
      </c>
      <c r="AG52" s="46">
        <v>4.6500000000000004</v>
      </c>
      <c r="AH52" s="46">
        <v>4.6500000000000004</v>
      </c>
      <c r="AI52" s="46">
        <v>4.6500000000000004</v>
      </c>
      <c r="AJ52" s="46">
        <v>4.6500000000000004</v>
      </c>
      <c r="AK52" s="46">
        <v>4.6500000000000004</v>
      </c>
      <c r="AL52" s="46">
        <v>4.6500000000000004</v>
      </c>
      <c r="AM52" s="46">
        <v>4.6500000000000004</v>
      </c>
      <c r="AN52" s="46">
        <v>4.6500000000000004</v>
      </c>
      <c r="AO52" s="46">
        <v>4.6500000000000004</v>
      </c>
    </row>
    <row r="53" spans="3:41" x14ac:dyDescent="0.25">
      <c r="C53" t="s">
        <v>604</v>
      </c>
      <c r="D53" s="42">
        <v>0.21</v>
      </c>
      <c r="E53" s="40">
        <v>0</v>
      </c>
      <c r="F53" s="46">
        <v>3.25</v>
      </c>
      <c r="G53" s="46">
        <v>3.25</v>
      </c>
      <c r="H53" s="46">
        <v>3.25</v>
      </c>
      <c r="I53" s="46">
        <v>3.25</v>
      </c>
      <c r="J53" s="46">
        <v>3.25</v>
      </c>
      <c r="K53" s="46">
        <v>3.25</v>
      </c>
      <c r="L53" s="46">
        <v>3.25</v>
      </c>
      <c r="M53" s="46">
        <v>3.25</v>
      </c>
      <c r="N53" s="46">
        <v>3.25</v>
      </c>
      <c r="O53" s="46">
        <v>3.25</v>
      </c>
      <c r="P53" s="46">
        <v>3.25</v>
      </c>
      <c r="Q53" s="46">
        <v>3.25</v>
      </c>
      <c r="R53" s="46">
        <v>3.25</v>
      </c>
      <c r="S53" s="46">
        <v>3.25</v>
      </c>
      <c r="T53" s="46">
        <v>3.25</v>
      </c>
      <c r="U53" s="46">
        <v>3.25</v>
      </c>
      <c r="V53" s="46">
        <v>3.25</v>
      </c>
      <c r="W53" s="46">
        <v>3.25</v>
      </c>
      <c r="X53" s="46">
        <v>3.25</v>
      </c>
      <c r="Y53" s="46">
        <v>3.25</v>
      </c>
      <c r="Z53" s="46">
        <v>3.25</v>
      </c>
      <c r="AA53" s="46">
        <v>3.25</v>
      </c>
      <c r="AB53" s="46">
        <v>3.25</v>
      </c>
      <c r="AC53" s="46">
        <v>3.25</v>
      </c>
      <c r="AD53" s="46">
        <v>3.25</v>
      </c>
      <c r="AE53" s="46">
        <v>3.25</v>
      </c>
      <c r="AF53" s="46">
        <v>3.25</v>
      </c>
      <c r="AG53" s="46">
        <v>3.25</v>
      </c>
      <c r="AH53" s="46">
        <v>3.25</v>
      </c>
      <c r="AI53" s="46">
        <v>3.25</v>
      </c>
      <c r="AJ53" s="46">
        <v>3.25</v>
      </c>
      <c r="AK53" s="46">
        <v>3.25</v>
      </c>
      <c r="AL53" s="46">
        <v>3.25</v>
      </c>
      <c r="AM53" s="46">
        <v>3.25</v>
      </c>
      <c r="AN53" s="46">
        <v>3.25</v>
      </c>
      <c r="AO53" s="46">
        <v>3.25</v>
      </c>
    </row>
    <row r="57" spans="3:41" x14ac:dyDescent="0.25">
      <c r="C57" t="s">
        <v>154</v>
      </c>
      <c r="E57" s="1">
        <f>+F3</f>
        <v>43861</v>
      </c>
      <c r="F57" s="1">
        <f t="shared" ref="F57:AN57" si="0">+G3</f>
        <v>43890</v>
      </c>
      <c r="G57" s="1">
        <f t="shared" si="0"/>
        <v>43921</v>
      </c>
      <c r="H57" s="1">
        <f t="shared" si="0"/>
        <v>43951</v>
      </c>
      <c r="I57" s="1">
        <f t="shared" si="0"/>
        <v>43982</v>
      </c>
      <c r="J57" s="1">
        <f t="shared" si="0"/>
        <v>44012</v>
      </c>
      <c r="K57" s="1">
        <f t="shared" si="0"/>
        <v>44043</v>
      </c>
      <c r="L57" s="1">
        <f t="shared" si="0"/>
        <v>44074</v>
      </c>
      <c r="M57" s="1">
        <f t="shared" si="0"/>
        <v>44104</v>
      </c>
      <c r="N57" s="1">
        <f t="shared" si="0"/>
        <v>44135</v>
      </c>
      <c r="O57" s="1">
        <f t="shared" si="0"/>
        <v>44165</v>
      </c>
      <c r="P57" s="1">
        <f t="shared" si="0"/>
        <v>44196</v>
      </c>
      <c r="Q57" s="1">
        <f t="shared" si="0"/>
        <v>44227</v>
      </c>
      <c r="R57" s="1">
        <f t="shared" si="0"/>
        <v>44255</v>
      </c>
      <c r="S57" s="1">
        <f t="shared" si="0"/>
        <v>44286</v>
      </c>
      <c r="T57" s="1">
        <f t="shared" si="0"/>
        <v>44316</v>
      </c>
      <c r="U57" s="1">
        <f t="shared" si="0"/>
        <v>44347</v>
      </c>
      <c r="V57" s="1">
        <f t="shared" si="0"/>
        <v>44377</v>
      </c>
      <c r="W57" s="1">
        <f t="shared" si="0"/>
        <v>44408</v>
      </c>
      <c r="X57" s="1">
        <f t="shared" si="0"/>
        <v>44439</v>
      </c>
      <c r="Y57" s="1">
        <f t="shared" si="0"/>
        <v>44469</v>
      </c>
      <c r="Z57" s="1">
        <f t="shared" si="0"/>
        <v>44500</v>
      </c>
      <c r="AA57" s="1">
        <f t="shared" si="0"/>
        <v>44530</v>
      </c>
      <c r="AB57" s="1">
        <f t="shared" si="0"/>
        <v>44561</v>
      </c>
      <c r="AC57" s="1">
        <f t="shared" si="0"/>
        <v>44592</v>
      </c>
      <c r="AD57" s="1">
        <f t="shared" si="0"/>
        <v>44620</v>
      </c>
      <c r="AE57" s="1">
        <f t="shared" si="0"/>
        <v>44651</v>
      </c>
      <c r="AF57" s="1">
        <f t="shared" si="0"/>
        <v>44681</v>
      </c>
      <c r="AG57" s="1">
        <f t="shared" si="0"/>
        <v>44712</v>
      </c>
      <c r="AH57" s="1">
        <f t="shared" si="0"/>
        <v>44742</v>
      </c>
      <c r="AI57" s="1">
        <f t="shared" si="0"/>
        <v>44773</v>
      </c>
      <c r="AJ57" s="1">
        <f t="shared" si="0"/>
        <v>44804</v>
      </c>
      <c r="AK57" s="1">
        <f t="shared" si="0"/>
        <v>44834</v>
      </c>
      <c r="AL57" s="1">
        <f t="shared" si="0"/>
        <v>44865</v>
      </c>
      <c r="AM57" s="1">
        <f t="shared" si="0"/>
        <v>44895</v>
      </c>
      <c r="AN57" s="1">
        <f t="shared" si="0"/>
        <v>44926</v>
      </c>
    </row>
    <row r="58" spans="3:41" x14ac:dyDescent="0.25">
      <c r="C58" t="str">
        <f>+C4</f>
        <v>Farmaco 1</v>
      </c>
      <c r="E58" s="40">
        <v>50</v>
      </c>
      <c r="F58" s="40">
        <v>50</v>
      </c>
      <c r="G58" s="40">
        <v>50</v>
      </c>
      <c r="H58" s="40">
        <v>50</v>
      </c>
      <c r="I58" s="40">
        <v>50</v>
      </c>
      <c r="J58" s="40">
        <v>50</v>
      </c>
      <c r="K58" s="40">
        <v>50</v>
      </c>
      <c r="L58" s="40">
        <v>50</v>
      </c>
      <c r="M58" s="40">
        <v>50</v>
      </c>
      <c r="N58" s="40">
        <v>50</v>
      </c>
      <c r="O58" s="40">
        <v>50</v>
      </c>
      <c r="P58" s="40">
        <v>50</v>
      </c>
      <c r="Q58" s="40">
        <v>50</v>
      </c>
      <c r="R58" s="40">
        <v>50</v>
      </c>
      <c r="S58" s="40">
        <v>50</v>
      </c>
      <c r="T58" s="40">
        <v>50</v>
      </c>
      <c r="U58" s="40">
        <v>50</v>
      </c>
      <c r="V58" s="40">
        <v>50</v>
      </c>
      <c r="W58" s="40">
        <v>50</v>
      </c>
      <c r="X58" s="40">
        <v>50</v>
      </c>
      <c r="Y58" s="40">
        <v>50</v>
      </c>
      <c r="Z58" s="40">
        <v>50</v>
      </c>
      <c r="AA58" s="40">
        <v>50</v>
      </c>
      <c r="AB58" s="40">
        <v>50</v>
      </c>
      <c r="AC58" s="40">
        <v>50</v>
      </c>
      <c r="AD58" s="40">
        <v>50</v>
      </c>
      <c r="AE58" s="40">
        <v>50</v>
      </c>
      <c r="AF58" s="40">
        <v>50</v>
      </c>
      <c r="AG58" s="40">
        <v>50</v>
      </c>
      <c r="AH58" s="40">
        <v>50</v>
      </c>
      <c r="AI58" s="40">
        <v>50</v>
      </c>
      <c r="AJ58" s="40">
        <v>50</v>
      </c>
      <c r="AK58" s="40">
        <v>50</v>
      </c>
      <c r="AL58" s="40">
        <v>50</v>
      </c>
      <c r="AM58" s="40">
        <v>50</v>
      </c>
      <c r="AN58" s="40">
        <v>50</v>
      </c>
    </row>
    <row r="59" spans="3:41" x14ac:dyDescent="0.25">
      <c r="C59" t="str">
        <f t="shared" ref="C59:C107" si="1">+C5</f>
        <v>Farmaco 2</v>
      </c>
      <c r="E59" s="40">
        <v>122</v>
      </c>
      <c r="F59" s="40">
        <v>122</v>
      </c>
      <c r="G59" s="40">
        <v>122</v>
      </c>
      <c r="H59" s="40">
        <v>122</v>
      </c>
      <c r="I59" s="40">
        <v>122</v>
      </c>
      <c r="J59" s="40">
        <v>122</v>
      </c>
      <c r="K59" s="40">
        <v>122</v>
      </c>
      <c r="L59" s="40">
        <v>122</v>
      </c>
      <c r="M59" s="40">
        <v>122</v>
      </c>
      <c r="N59" s="40">
        <v>122</v>
      </c>
      <c r="O59" s="40">
        <v>122</v>
      </c>
      <c r="P59" s="40">
        <v>122</v>
      </c>
      <c r="Q59" s="40">
        <v>122</v>
      </c>
      <c r="R59" s="40">
        <v>122</v>
      </c>
      <c r="S59" s="40">
        <v>122</v>
      </c>
      <c r="T59" s="40">
        <v>122</v>
      </c>
      <c r="U59" s="40">
        <v>122</v>
      </c>
      <c r="V59" s="40">
        <v>122</v>
      </c>
      <c r="W59" s="40">
        <v>122</v>
      </c>
      <c r="X59" s="40">
        <v>122</v>
      </c>
      <c r="Y59" s="40">
        <v>122</v>
      </c>
      <c r="Z59" s="40">
        <v>122</v>
      </c>
      <c r="AA59" s="40">
        <v>122</v>
      </c>
      <c r="AB59" s="40">
        <v>122</v>
      </c>
      <c r="AC59" s="40">
        <v>122</v>
      </c>
      <c r="AD59" s="40">
        <v>122</v>
      </c>
      <c r="AE59" s="40">
        <v>122</v>
      </c>
      <c r="AF59" s="40">
        <v>122</v>
      </c>
      <c r="AG59" s="40">
        <v>122</v>
      </c>
      <c r="AH59" s="40">
        <v>122</v>
      </c>
      <c r="AI59" s="40">
        <v>122</v>
      </c>
      <c r="AJ59" s="40">
        <v>122</v>
      </c>
      <c r="AK59" s="40">
        <v>122</v>
      </c>
      <c r="AL59" s="40">
        <v>122</v>
      </c>
      <c r="AM59" s="40">
        <v>122</v>
      </c>
      <c r="AN59" s="40">
        <v>122</v>
      </c>
    </row>
    <row r="60" spans="3:41" x14ac:dyDescent="0.25">
      <c r="C60" t="str">
        <f t="shared" si="1"/>
        <v>Farmaco 3</v>
      </c>
      <c r="E60" s="40">
        <v>34</v>
      </c>
      <c r="F60" s="40">
        <v>34</v>
      </c>
      <c r="G60" s="40">
        <v>34</v>
      </c>
      <c r="H60" s="40">
        <v>34</v>
      </c>
      <c r="I60" s="40">
        <v>34</v>
      </c>
      <c r="J60" s="40">
        <v>34</v>
      </c>
      <c r="K60" s="40">
        <v>34</v>
      </c>
      <c r="L60" s="40">
        <v>34</v>
      </c>
      <c r="M60" s="40">
        <v>34</v>
      </c>
      <c r="N60" s="40">
        <v>34</v>
      </c>
      <c r="O60" s="40">
        <v>34</v>
      </c>
      <c r="P60" s="40">
        <v>34</v>
      </c>
      <c r="Q60" s="40">
        <v>34</v>
      </c>
      <c r="R60" s="40">
        <v>34</v>
      </c>
      <c r="S60" s="40">
        <v>34</v>
      </c>
      <c r="T60" s="40">
        <v>34</v>
      </c>
      <c r="U60" s="40">
        <v>34</v>
      </c>
      <c r="V60" s="40">
        <v>34</v>
      </c>
      <c r="W60" s="40">
        <v>34</v>
      </c>
      <c r="X60" s="40">
        <v>34</v>
      </c>
      <c r="Y60" s="40">
        <v>34</v>
      </c>
      <c r="Z60" s="40">
        <v>34</v>
      </c>
      <c r="AA60" s="40">
        <v>34</v>
      </c>
      <c r="AB60" s="40">
        <v>34</v>
      </c>
      <c r="AC60" s="40">
        <v>34</v>
      </c>
      <c r="AD60" s="40">
        <v>34</v>
      </c>
      <c r="AE60" s="40">
        <v>34</v>
      </c>
      <c r="AF60" s="40">
        <v>34</v>
      </c>
      <c r="AG60" s="40">
        <v>34</v>
      </c>
      <c r="AH60" s="40">
        <v>34</v>
      </c>
      <c r="AI60" s="40">
        <v>34</v>
      </c>
      <c r="AJ60" s="40">
        <v>34</v>
      </c>
      <c r="AK60" s="40">
        <v>34</v>
      </c>
      <c r="AL60" s="40">
        <v>34</v>
      </c>
      <c r="AM60" s="40">
        <v>34</v>
      </c>
      <c r="AN60" s="40">
        <v>34</v>
      </c>
    </row>
    <row r="61" spans="3:41" x14ac:dyDescent="0.25">
      <c r="C61" t="str">
        <f t="shared" si="1"/>
        <v>Farmaco 4</v>
      </c>
      <c r="E61" s="40">
        <v>78</v>
      </c>
      <c r="F61" s="40">
        <v>78</v>
      </c>
      <c r="G61" s="40">
        <v>78</v>
      </c>
      <c r="H61" s="40">
        <v>78</v>
      </c>
      <c r="I61" s="40">
        <v>78</v>
      </c>
      <c r="J61" s="40">
        <v>78</v>
      </c>
      <c r="K61" s="40">
        <v>78</v>
      </c>
      <c r="L61" s="40">
        <v>78</v>
      </c>
      <c r="M61" s="40">
        <v>78</v>
      </c>
      <c r="N61" s="40">
        <v>78</v>
      </c>
      <c r="O61" s="40">
        <v>78</v>
      </c>
      <c r="P61" s="40">
        <v>78</v>
      </c>
      <c r="Q61" s="40">
        <v>78</v>
      </c>
      <c r="R61" s="40">
        <v>78</v>
      </c>
      <c r="S61" s="40">
        <v>78</v>
      </c>
      <c r="T61" s="40">
        <v>78</v>
      </c>
      <c r="U61" s="40">
        <v>78</v>
      </c>
      <c r="V61" s="40">
        <v>78</v>
      </c>
      <c r="W61" s="40">
        <v>78</v>
      </c>
      <c r="X61" s="40">
        <v>78</v>
      </c>
      <c r="Y61" s="40">
        <v>78</v>
      </c>
      <c r="Z61" s="40">
        <v>78</v>
      </c>
      <c r="AA61" s="40">
        <v>78</v>
      </c>
      <c r="AB61" s="40">
        <v>78</v>
      </c>
      <c r="AC61" s="40">
        <v>78</v>
      </c>
      <c r="AD61" s="40">
        <v>78</v>
      </c>
      <c r="AE61" s="40">
        <v>78</v>
      </c>
      <c r="AF61" s="40">
        <v>78</v>
      </c>
      <c r="AG61" s="40">
        <v>78</v>
      </c>
      <c r="AH61" s="40">
        <v>78</v>
      </c>
      <c r="AI61" s="40">
        <v>78</v>
      </c>
      <c r="AJ61" s="40">
        <v>78</v>
      </c>
      <c r="AK61" s="40">
        <v>78</v>
      </c>
      <c r="AL61" s="40">
        <v>78</v>
      </c>
      <c r="AM61" s="40">
        <v>78</v>
      </c>
      <c r="AN61" s="40">
        <v>78</v>
      </c>
    </row>
    <row r="62" spans="3:41" x14ac:dyDescent="0.25">
      <c r="C62" t="str">
        <f t="shared" si="1"/>
        <v>Farmaco 5</v>
      </c>
      <c r="E62" s="40">
        <v>98</v>
      </c>
      <c r="F62" s="40">
        <v>98</v>
      </c>
      <c r="G62" s="40">
        <v>98</v>
      </c>
      <c r="H62" s="40">
        <v>98</v>
      </c>
      <c r="I62" s="40">
        <v>98</v>
      </c>
      <c r="J62" s="40">
        <v>98</v>
      </c>
      <c r="K62" s="40">
        <v>98</v>
      </c>
      <c r="L62" s="40">
        <v>98</v>
      </c>
      <c r="M62" s="40">
        <v>98</v>
      </c>
      <c r="N62" s="40">
        <v>98</v>
      </c>
      <c r="O62" s="40">
        <v>98</v>
      </c>
      <c r="P62" s="40">
        <v>98</v>
      </c>
      <c r="Q62" s="40">
        <v>98</v>
      </c>
      <c r="R62" s="40">
        <v>98</v>
      </c>
      <c r="S62" s="40">
        <v>98</v>
      </c>
      <c r="T62" s="40">
        <v>98</v>
      </c>
      <c r="U62" s="40">
        <v>98</v>
      </c>
      <c r="V62" s="40">
        <v>98</v>
      </c>
      <c r="W62" s="40">
        <v>98</v>
      </c>
      <c r="X62" s="40">
        <v>98</v>
      </c>
      <c r="Y62" s="40">
        <v>98</v>
      </c>
      <c r="Z62" s="40">
        <v>98</v>
      </c>
      <c r="AA62" s="40">
        <v>98</v>
      </c>
      <c r="AB62" s="40">
        <v>98</v>
      </c>
      <c r="AC62" s="40">
        <v>98</v>
      </c>
      <c r="AD62" s="40">
        <v>98</v>
      </c>
      <c r="AE62" s="40">
        <v>98</v>
      </c>
      <c r="AF62" s="40">
        <v>98</v>
      </c>
      <c r="AG62" s="40">
        <v>98</v>
      </c>
      <c r="AH62" s="40">
        <v>98</v>
      </c>
      <c r="AI62" s="40">
        <v>98</v>
      </c>
      <c r="AJ62" s="40">
        <v>98</v>
      </c>
      <c r="AK62" s="40">
        <v>98</v>
      </c>
      <c r="AL62" s="40">
        <v>98</v>
      </c>
      <c r="AM62" s="40">
        <v>98</v>
      </c>
      <c r="AN62" s="40">
        <v>98</v>
      </c>
    </row>
    <row r="63" spans="3:41" x14ac:dyDescent="0.25">
      <c r="C63" t="str">
        <f t="shared" si="1"/>
        <v>Farmaco 6</v>
      </c>
      <c r="E63" s="40">
        <v>60</v>
      </c>
      <c r="F63" s="40">
        <v>60</v>
      </c>
      <c r="G63" s="40">
        <v>60</v>
      </c>
      <c r="H63" s="40">
        <v>60</v>
      </c>
      <c r="I63" s="40">
        <v>60</v>
      </c>
      <c r="J63" s="40">
        <v>60</v>
      </c>
      <c r="K63" s="40">
        <v>60</v>
      </c>
      <c r="L63" s="40">
        <v>60</v>
      </c>
      <c r="M63" s="40">
        <v>60</v>
      </c>
      <c r="N63" s="40">
        <v>60</v>
      </c>
      <c r="O63" s="40">
        <v>60</v>
      </c>
      <c r="P63" s="40">
        <v>60</v>
      </c>
      <c r="Q63" s="40">
        <v>60</v>
      </c>
      <c r="R63" s="40">
        <v>60</v>
      </c>
      <c r="S63" s="40">
        <v>60</v>
      </c>
      <c r="T63" s="40">
        <v>60</v>
      </c>
      <c r="U63" s="40">
        <v>60</v>
      </c>
      <c r="V63" s="40">
        <v>60</v>
      </c>
      <c r="W63" s="40">
        <v>60</v>
      </c>
      <c r="X63" s="40">
        <v>60</v>
      </c>
      <c r="Y63" s="40">
        <v>60</v>
      </c>
      <c r="Z63" s="40">
        <v>60</v>
      </c>
      <c r="AA63" s="40">
        <v>60</v>
      </c>
      <c r="AB63" s="40">
        <v>60</v>
      </c>
      <c r="AC63" s="40">
        <v>60</v>
      </c>
      <c r="AD63" s="40">
        <v>60</v>
      </c>
      <c r="AE63" s="40">
        <v>60</v>
      </c>
      <c r="AF63" s="40">
        <v>60</v>
      </c>
      <c r="AG63" s="40">
        <v>60</v>
      </c>
      <c r="AH63" s="40">
        <v>60</v>
      </c>
      <c r="AI63" s="40">
        <v>60</v>
      </c>
      <c r="AJ63" s="40">
        <v>60</v>
      </c>
      <c r="AK63" s="40">
        <v>60</v>
      </c>
      <c r="AL63" s="40">
        <v>60</v>
      </c>
      <c r="AM63" s="40">
        <v>60</v>
      </c>
      <c r="AN63" s="40">
        <v>60</v>
      </c>
    </row>
    <row r="64" spans="3:41" x14ac:dyDescent="0.25">
      <c r="C64" t="str">
        <f t="shared" si="1"/>
        <v>Farmaco 7</v>
      </c>
      <c r="E64" s="40">
        <v>30</v>
      </c>
      <c r="F64" s="40">
        <v>30</v>
      </c>
      <c r="G64" s="40">
        <v>30</v>
      </c>
      <c r="H64" s="40">
        <v>30</v>
      </c>
      <c r="I64" s="40">
        <v>30</v>
      </c>
      <c r="J64" s="40">
        <v>30</v>
      </c>
      <c r="K64" s="40">
        <v>30</v>
      </c>
      <c r="L64" s="40">
        <v>30</v>
      </c>
      <c r="M64" s="40">
        <v>30</v>
      </c>
      <c r="N64" s="40">
        <v>30</v>
      </c>
      <c r="O64" s="40">
        <v>30</v>
      </c>
      <c r="P64" s="40">
        <v>30</v>
      </c>
      <c r="Q64" s="40">
        <v>30</v>
      </c>
      <c r="R64" s="40">
        <v>30</v>
      </c>
      <c r="S64" s="40">
        <v>30</v>
      </c>
      <c r="T64" s="40">
        <v>30</v>
      </c>
      <c r="U64" s="40">
        <v>30</v>
      </c>
      <c r="V64" s="40">
        <v>30</v>
      </c>
      <c r="W64" s="40">
        <v>30</v>
      </c>
      <c r="X64" s="40">
        <v>30</v>
      </c>
      <c r="Y64" s="40">
        <v>30</v>
      </c>
      <c r="Z64" s="40">
        <v>30</v>
      </c>
      <c r="AA64" s="40">
        <v>30</v>
      </c>
      <c r="AB64" s="40">
        <v>30</v>
      </c>
      <c r="AC64" s="40">
        <v>30</v>
      </c>
      <c r="AD64" s="40">
        <v>30</v>
      </c>
      <c r="AE64" s="40">
        <v>30</v>
      </c>
      <c r="AF64" s="40">
        <v>30</v>
      </c>
      <c r="AG64" s="40">
        <v>30</v>
      </c>
      <c r="AH64" s="40">
        <v>30</v>
      </c>
      <c r="AI64" s="40">
        <v>30</v>
      </c>
      <c r="AJ64" s="40">
        <v>30</v>
      </c>
      <c r="AK64" s="40">
        <v>30</v>
      </c>
      <c r="AL64" s="40">
        <v>30</v>
      </c>
      <c r="AM64" s="40">
        <v>30</v>
      </c>
      <c r="AN64" s="40">
        <v>30</v>
      </c>
    </row>
    <row r="65" spans="3:40" x14ac:dyDescent="0.25">
      <c r="C65" t="str">
        <f t="shared" si="1"/>
        <v>Farmaco 8</v>
      </c>
      <c r="E65" s="40">
        <v>45</v>
      </c>
      <c r="F65" s="40">
        <v>45</v>
      </c>
      <c r="G65" s="40">
        <v>45</v>
      </c>
      <c r="H65" s="40">
        <v>45</v>
      </c>
      <c r="I65" s="40">
        <v>45</v>
      </c>
      <c r="J65" s="40">
        <v>45</v>
      </c>
      <c r="K65" s="40">
        <v>45</v>
      </c>
      <c r="L65" s="40">
        <v>45</v>
      </c>
      <c r="M65" s="40">
        <v>45</v>
      </c>
      <c r="N65" s="40">
        <v>45</v>
      </c>
      <c r="O65" s="40">
        <v>45</v>
      </c>
      <c r="P65" s="40">
        <v>45</v>
      </c>
      <c r="Q65" s="40">
        <v>45</v>
      </c>
      <c r="R65" s="40">
        <v>45</v>
      </c>
      <c r="S65" s="40">
        <v>45</v>
      </c>
      <c r="T65" s="40">
        <v>45</v>
      </c>
      <c r="U65" s="40">
        <v>45</v>
      </c>
      <c r="V65" s="40">
        <v>45</v>
      </c>
      <c r="W65" s="40">
        <v>45</v>
      </c>
      <c r="X65" s="40">
        <v>45</v>
      </c>
      <c r="Y65" s="40">
        <v>45</v>
      </c>
      <c r="Z65" s="40">
        <v>45</v>
      </c>
      <c r="AA65" s="40">
        <v>45</v>
      </c>
      <c r="AB65" s="40">
        <v>45</v>
      </c>
      <c r="AC65" s="40">
        <v>45</v>
      </c>
      <c r="AD65" s="40">
        <v>45</v>
      </c>
      <c r="AE65" s="40">
        <v>45</v>
      </c>
      <c r="AF65" s="40">
        <v>45</v>
      </c>
      <c r="AG65" s="40">
        <v>45</v>
      </c>
      <c r="AH65" s="40">
        <v>45</v>
      </c>
      <c r="AI65" s="40">
        <v>45</v>
      </c>
      <c r="AJ65" s="40">
        <v>45</v>
      </c>
      <c r="AK65" s="40">
        <v>45</v>
      </c>
      <c r="AL65" s="40">
        <v>45</v>
      </c>
      <c r="AM65" s="40">
        <v>45</v>
      </c>
      <c r="AN65" s="40">
        <v>45</v>
      </c>
    </row>
    <row r="66" spans="3:40" x14ac:dyDescent="0.25">
      <c r="C66" t="str">
        <f t="shared" si="1"/>
        <v>Farmaco 9</v>
      </c>
      <c r="E66" s="40">
        <v>47</v>
      </c>
      <c r="F66" s="40">
        <v>47</v>
      </c>
      <c r="G66" s="40">
        <v>47</v>
      </c>
      <c r="H66" s="40">
        <v>47</v>
      </c>
      <c r="I66" s="40">
        <v>47</v>
      </c>
      <c r="J66" s="40">
        <v>47</v>
      </c>
      <c r="K66" s="40">
        <v>47</v>
      </c>
      <c r="L66" s="40">
        <v>47</v>
      </c>
      <c r="M66" s="40">
        <v>47</v>
      </c>
      <c r="N66" s="40">
        <v>47</v>
      </c>
      <c r="O66" s="40">
        <v>47</v>
      </c>
      <c r="P66" s="40">
        <v>47</v>
      </c>
      <c r="Q66" s="40">
        <v>47</v>
      </c>
      <c r="R66" s="40">
        <v>47</v>
      </c>
      <c r="S66" s="40">
        <v>47</v>
      </c>
      <c r="T66" s="40">
        <v>47</v>
      </c>
      <c r="U66" s="40">
        <v>47</v>
      </c>
      <c r="V66" s="40">
        <v>47</v>
      </c>
      <c r="W66" s="40">
        <v>47</v>
      </c>
      <c r="X66" s="40">
        <v>47</v>
      </c>
      <c r="Y66" s="40">
        <v>47</v>
      </c>
      <c r="Z66" s="40">
        <v>47</v>
      </c>
      <c r="AA66" s="40">
        <v>47</v>
      </c>
      <c r="AB66" s="40">
        <v>47</v>
      </c>
      <c r="AC66" s="40">
        <v>47</v>
      </c>
      <c r="AD66" s="40">
        <v>47</v>
      </c>
      <c r="AE66" s="40">
        <v>47</v>
      </c>
      <c r="AF66" s="40">
        <v>47</v>
      </c>
      <c r="AG66" s="40">
        <v>47</v>
      </c>
      <c r="AH66" s="40">
        <v>47</v>
      </c>
      <c r="AI66" s="40">
        <v>47</v>
      </c>
      <c r="AJ66" s="40">
        <v>47</v>
      </c>
      <c r="AK66" s="40">
        <v>47</v>
      </c>
      <c r="AL66" s="40">
        <v>47</v>
      </c>
      <c r="AM66" s="40">
        <v>47</v>
      </c>
      <c r="AN66" s="40">
        <v>47</v>
      </c>
    </row>
    <row r="67" spans="3:40" x14ac:dyDescent="0.25">
      <c r="C67" t="str">
        <f t="shared" si="1"/>
        <v>Farmaco 10</v>
      </c>
      <c r="E67" s="40">
        <v>80</v>
      </c>
      <c r="F67" s="40">
        <v>80</v>
      </c>
      <c r="G67" s="40">
        <v>80</v>
      </c>
      <c r="H67" s="40">
        <v>80</v>
      </c>
      <c r="I67" s="40">
        <v>80</v>
      </c>
      <c r="J67" s="40">
        <v>80</v>
      </c>
      <c r="K67" s="40">
        <v>80</v>
      </c>
      <c r="L67" s="40">
        <v>80</v>
      </c>
      <c r="M67" s="40">
        <v>80</v>
      </c>
      <c r="N67" s="40">
        <v>80</v>
      </c>
      <c r="O67" s="40">
        <v>80</v>
      </c>
      <c r="P67" s="40">
        <v>80</v>
      </c>
      <c r="Q67" s="40">
        <v>80</v>
      </c>
      <c r="R67" s="40">
        <v>80</v>
      </c>
      <c r="S67" s="40">
        <v>80</v>
      </c>
      <c r="T67" s="40">
        <v>80</v>
      </c>
      <c r="U67" s="40">
        <v>80</v>
      </c>
      <c r="V67" s="40">
        <v>80</v>
      </c>
      <c r="W67" s="40">
        <v>80</v>
      </c>
      <c r="X67" s="40">
        <v>80</v>
      </c>
      <c r="Y67" s="40">
        <v>80</v>
      </c>
      <c r="Z67" s="40">
        <v>80</v>
      </c>
      <c r="AA67" s="40">
        <v>80</v>
      </c>
      <c r="AB67" s="40">
        <v>80</v>
      </c>
      <c r="AC67" s="40">
        <v>80</v>
      </c>
      <c r="AD67" s="40">
        <v>80</v>
      </c>
      <c r="AE67" s="40">
        <v>80</v>
      </c>
      <c r="AF67" s="40">
        <v>80</v>
      </c>
      <c r="AG67" s="40">
        <v>80</v>
      </c>
      <c r="AH67" s="40">
        <v>80</v>
      </c>
      <c r="AI67" s="40">
        <v>80</v>
      </c>
      <c r="AJ67" s="40">
        <v>80</v>
      </c>
      <c r="AK67" s="40">
        <v>80</v>
      </c>
      <c r="AL67" s="40">
        <v>80</v>
      </c>
      <c r="AM67" s="40">
        <v>80</v>
      </c>
      <c r="AN67" s="40">
        <v>80</v>
      </c>
    </row>
    <row r="68" spans="3:40" x14ac:dyDescent="0.25">
      <c r="C68" t="str">
        <f t="shared" si="1"/>
        <v>Farmaco 11</v>
      </c>
      <c r="E68" s="40">
        <v>64</v>
      </c>
      <c r="F68" s="40">
        <v>64</v>
      </c>
      <c r="G68" s="40">
        <v>64</v>
      </c>
      <c r="H68" s="40">
        <v>64</v>
      </c>
      <c r="I68" s="40">
        <v>64</v>
      </c>
      <c r="J68" s="40">
        <v>64</v>
      </c>
      <c r="K68" s="40">
        <v>64</v>
      </c>
      <c r="L68" s="40">
        <v>64</v>
      </c>
      <c r="M68" s="40">
        <v>64</v>
      </c>
      <c r="N68" s="40">
        <v>64</v>
      </c>
      <c r="O68" s="40">
        <v>64</v>
      </c>
      <c r="P68" s="40">
        <v>64</v>
      </c>
      <c r="Q68" s="40">
        <v>64</v>
      </c>
      <c r="R68" s="40">
        <v>64</v>
      </c>
      <c r="S68" s="40">
        <v>64</v>
      </c>
      <c r="T68" s="40">
        <v>64</v>
      </c>
      <c r="U68" s="40">
        <v>64</v>
      </c>
      <c r="V68" s="40">
        <v>64</v>
      </c>
      <c r="W68" s="40">
        <v>64</v>
      </c>
      <c r="X68" s="40">
        <v>64</v>
      </c>
      <c r="Y68" s="40">
        <v>64</v>
      </c>
      <c r="Z68" s="40">
        <v>64</v>
      </c>
      <c r="AA68" s="40">
        <v>64</v>
      </c>
      <c r="AB68" s="40">
        <v>64</v>
      </c>
      <c r="AC68" s="40">
        <v>64</v>
      </c>
      <c r="AD68" s="40">
        <v>64</v>
      </c>
      <c r="AE68" s="40">
        <v>64</v>
      </c>
      <c r="AF68" s="40">
        <v>64</v>
      </c>
      <c r="AG68" s="40">
        <v>64</v>
      </c>
      <c r="AH68" s="40">
        <v>64</v>
      </c>
      <c r="AI68" s="40">
        <v>64</v>
      </c>
      <c r="AJ68" s="40">
        <v>64</v>
      </c>
      <c r="AK68" s="40">
        <v>64</v>
      </c>
      <c r="AL68" s="40">
        <v>64</v>
      </c>
      <c r="AM68" s="40">
        <v>64</v>
      </c>
      <c r="AN68" s="40">
        <v>64</v>
      </c>
    </row>
    <row r="69" spans="3:40" x14ac:dyDescent="0.25">
      <c r="C69" t="str">
        <f t="shared" si="1"/>
        <v>Farmaco 12</v>
      </c>
      <c r="E69" s="40">
        <v>20</v>
      </c>
      <c r="F69" s="40">
        <v>20</v>
      </c>
      <c r="G69" s="40">
        <v>20</v>
      </c>
      <c r="H69" s="40">
        <v>20</v>
      </c>
      <c r="I69" s="40">
        <v>20</v>
      </c>
      <c r="J69" s="40">
        <v>20</v>
      </c>
      <c r="K69" s="40">
        <v>20</v>
      </c>
      <c r="L69" s="40">
        <v>20</v>
      </c>
      <c r="M69" s="40">
        <v>20</v>
      </c>
      <c r="N69" s="40">
        <v>20</v>
      </c>
      <c r="O69" s="40">
        <v>20</v>
      </c>
      <c r="P69" s="40">
        <v>20</v>
      </c>
      <c r="Q69" s="40">
        <v>20</v>
      </c>
      <c r="R69" s="40">
        <v>20</v>
      </c>
      <c r="S69" s="40">
        <v>20</v>
      </c>
      <c r="T69" s="40">
        <v>20</v>
      </c>
      <c r="U69" s="40">
        <v>20</v>
      </c>
      <c r="V69" s="40">
        <v>20</v>
      </c>
      <c r="W69" s="40">
        <v>20</v>
      </c>
      <c r="X69" s="40">
        <v>20</v>
      </c>
      <c r="Y69" s="40">
        <v>20</v>
      </c>
      <c r="Z69" s="40">
        <v>20</v>
      </c>
      <c r="AA69" s="40">
        <v>20</v>
      </c>
      <c r="AB69" s="40">
        <v>20</v>
      </c>
      <c r="AC69" s="40">
        <v>20</v>
      </c>
      <c r="AD69" s="40">
        <v>20</v>
      </c>
      <c r="AE69" s="40">
        <v>20</v>
      </c>
      <c r="AF69" s="40">
        <v>20</v>
      </c>
      <c r="AG69" s="40">
        <v>20</v>
      </c>
      <c r="AH69" s="40">
        <v>20</v>
      </c>
      <c r="AI69" s="40">
        <v>20</v>
      </c>
      <c r="AJ69" s="40">
        <v>20</v>
      </c>
      <c r="AK69" s="40">
        <v>20</v>
      </c>
      <c r="AL69" s="40">
        <v>20</v>
      </c>
      <c r="AM69" s="40">
        <v>20</v>
      </c>
      <c r="AN69" s="40">
        <v>20</v>
      </c>
    </row>
    <row r="70" spans="3:40" x14ac:dyDescent="0.25">
      <c r="C70" t="str">
        <f t="shared" si="1"/>
        <v>Farmaco 13</v>
      </c>
      <c r="E70" s="40">
        <v>37</v>
      </c>
      <c r="F70" s="40">
        <v>37</v>
      </c>
      <c r="G70" s="40">
        <v>37</v>
      </c>
      <c r="H70" s="40">
        <v>37</v>
      </c>
      <c r="I70" s="40">
        <v>37</v>
      </c>
      <c r="J70" s="40">
        <v>37</v>
      </c>
      <c r="K70" s="40">
        <v>37</v>
      </c>
      <c r="L70" s="40">
        <v>37</v>
      </c>
      <c r="M70" s="40">
        <v>37</v>
      </c>
      <c r="N70" s="40">
        <v>37</v>
      </c>
      <c r="O70" s="40">
        <v>37</v>
      </c>
      <c r="P70" s="40">
        <v>37</v>
      </c>
      <c r="Q70" s="40">
        <v>37</v>
      </c>
      <c r="R70" s="40">
        <v>37</v>
      </c>
      <c r="S70" s="40">
        <v>37</v>
      </c>
      <c r="T70" s="40">
        <v>37</v>
      </c>
      <c r="U70" s="40">
        <v>37</v>
      </c>
      <c r="V70" s="40">
        <v>37</v>
      </c>
      <c r="W70" s="40">
        <v>37</v>
      </c>
      <c r="X70" s="40">
        <v>37</v>
      </c>
      <c r="Y70" s="40">
        <v>37</v>
      </c>
      <c r="Z70" s="40">
        <v>37</v>
      </c>
      <c r="AA70" s="40">
        <v>37</v>
      </c>
      <c r="AB70" s="40">
        <v>37</v>
      </c>
      <c r="AC70" s="40">
        <v>37</v>
      </c>
      <c r="AD70" s="40">
        <v>37</v>
      </c>
      <c r="AE70" s="40">
        <v>37</v>
      </c>
      <c r="AF70" s="40">
        <v>37</v>
      </c>
      <c r="AG70" s="40">
        <v>37</v>
      </c>
      <c r="AH70" s="40">
        <v>37</v>
      </c>
      <c r="AI70" s="40">
        <v>37</v>
      </c>
      <c r="AJ70" s="40">
        <v>37</v>
      </c>
      <c r="AK70" s="40">
        <v>37</v>
      </c>
      <c r="AL70" s="40">
        <v>37</v>
      </c>
      <c r="AM70" s="40">
        <v>37</v>
      </c>
      <c r="AN70" s="40">
        <v>37</v>
      </c>
    </row>
    <row r="71" spans="3:40" x14ac:dyDescent="0.25">
      <c r="C71" t="str">
        <f t="shared" si="1"/>
        <v>Farmaco 14</v>
      </c>
      <c r="E71" s="40">
        <v>81</v>
      </c>
      <c r="F71" s="40">
        <v>81</v>
      </c>
      <c r="G71" s="40">
        <v>81</v>
      </c>
      <c r="H71" s="40">
        <v>81</v>
      </c>
      <c r="I71" s="40">
        <v>81</v>
      </c>
      <c r="J71" s="40">
        <v>81</v>
      </c>
      <c r="K71" s="40">
        <v>81</v>
      </c>
      <c r="L71" s="40">
        <v>81</v>
      </c>
      <c r="M71" s="40">
        <v>81</v>
      </c>
      <c r="N71" s="40">
        <v>81</v>
      </c>
      <c r="O71" s="40">
        <v>81</v>
      </c>
      <c r="P71" s="40">
        <v>81</v>
      </c>
      <c r="Q71" s="40">
        <v>81</v>
      </c>
      <c r="R71" s="40">
        <v>81</v>
      </c>
      <c r="S71" s="40">
        <v>81</v>
      </c>
      <c r="T71" s="40">
        <v>81</v>
      </c>
      <c r="U71" s="40">
        <v>81</v>
      </c>
      <c r="V71" s="40">
        <v>81</v>
      </c>
      <c r="W71" s="40">
        <v>81</v>
      </c>
      <c r="X71" s="40">
        <v>81</v>
      </c>
      <c r="Y71" s="40">
        <v>81</v>
      </c>
      <c r="Z71" s="40">
        <v>81</v>
      </c>
      <c r="AA71" s="40">
        <v>81</v>
      </c>
      <c r="AB71" s="40">
        <v>81</v>
      </c>
      <c r="AC71" s="40">
        <v>81</v>
      </c>
      <c r="AD71" s="40">
        <v>81</v>
      </c>
      <c r="AE71" s="40">
        <v>81</v>
      </c>
      <c r="AF71" s="40">
        <v>81</v>
      </c>
      <c r="AG71" s="40">
        <v>81</v>
      </c>
      <c r="AH71" s="40">
        <v>81</v>
      </c>
      <c r="AI71" s="40">
        <v>81</v>
      </c>
      <c r="AJ71" s="40">
        <v>81</v>
      </c>
      <c r="AK71" s="40">
        <v>81</v>
      </c>
      <c r="AL71" s="40">
        <v>81</v>
      </c>
      <c r="AM71" s="40">
        <v>81</v>
      </c>
      <c r="AN71" s="40">
        <v>81</v>
      </c>
    </row>
    <row r="72" spans="3:40" x14ac:dyDescent="0.25">
      <c r="C72" t="str">
        <f>+C18</f>
        <v>Farmaco 15</v>
      </c>
      <c r="E72" s="40">
        <v>15</v>
      </c>
      <c r="F72" s="40">
        <v>15</v>
      </c>
      <c r="G72" s="40">
        <v>15</v>
      </c>
      <c r="H72" s="40">
        <v>15</v>
      </c>
      <c r="I72" s="40">
        <v>15</v>
      </c>
      <c r="J72" s="40">
        <v>15</v>
      </c>
      <c r="K72" s="40">
        <v>15</v>
      </c>
      <c r="L72" s="40">
        <v>15</v>
      </c>
      <c r="M72" s="40">
        <v>15</v>
      </c>
      <c r="N72" s="40">
        <v>15</v>
      </c>
      <c r="O72" s="40">
        <v>15</v>
      </c>
      <c r="P72" s="40">
        <v>15</v>
      </c>
      <c r="Q72" s="40">
        <v>15</v>
      </c>
      <c r="R72" s="40">
        <v>15</v>
      </c>
      <c r="S72" s="40">
        <v>15</v>
      </c>
      <c r="T72" s="40">
        <v>15</v>
      </c>
      <c r="U72" s="40">
        <v>15</v>
      </c>
      <c r="V72" s="40">
        <v>15</v>
      </c>
      <c r="W72" s="40">
        <v>15</v>
      </c>
      <c r="X72" s="40">
        <v>15</v>
      </c>
      <c r="Y72" s="40">
        <v>15</v>
      </c>
      <c r="Z72" s="40">
        <v>15</v>
      </c>
      <c r="AA72" s="40">
        <v>15</v>
      </c>
      <c r="AB72" s="40">
        <v>15</v>
      </c>
      <c r="AC72" s="40">
        <v>15</v>
      </c>
      <c r="AD72" s="40">
        <v>15</v>
      </c>
      <c r="AE72" s="40">
        <v>15</v>
      </c>
      <c r="AF72" s="40">
        <v>15</v>
      </c>
      <c r="AG72" s="40">
        <v>15</v>
      </c>
      <c r="AH72" s="40">
        <v>15</v>
      </c>
      <c r="AI72" s="40">
        <v>15</v>
      </c>
      <c r="AJ72" s="40">
        <v>15</v>
      </c>
      <c r="AK72" s="40">
        <v>15</v>
      </c>
      <c r="AL72" s="40">
        <v>15</v>
      </c>
      <c r="AM72" s="40">
        <v>15</v>
      </c>
      <c r="AN72" s="40">
        <v>15</v>
      </c>
    </row>
    <row r="73" spans="3:40" x14ac:dyDescent="0.25">
      <c r="C73" t="str">
        <f t="shared" si="1"/>
        <v>Farmaco 16</v>
      </c>
      <c r="E73" s="40">
        <v>79</v>
      </c>
      <c r="F73" s="40">
        <v>79</v>
      </c>
      <c r="G73" s="40">
        <v>79</v>
      </c>
      <c r="H73" s="40">
        <v>79</v>
      </c>
      <c r="I73" s="40">
        <v>79</v>
      </c>
      <c r="J73" s="40">
        <v>79</v>
      </c>
      <c r="K73" s="40">
        <v>79</v>
      </c>
      <c r="L73" s="40">
        <v>79</v>
      </c>
      <c r="M73" s="40">
        <v>79</v>
      </c>
      <c r="N73" s="40">
        <v>79</v>
      </c>
      <c r="O73" s="40">
        <v>79</v>
      </c>
      <c r="P73" s="40">
        <v>79</v>
      </c>
      <c r="Q73" s="40">
        <v>79</v>
      </c>
      <c r="R73" s="40">
        <v>79</v>
      </c>
      <c r="S73" s="40">
        <v>79</v>
      </c>
      <c r="T73" s="40">
        <v>79</v>
      </c>
      <c r="U73" s="40">
        <v>79</v>
      </c>
      <c r="V73" s="40">
        <v>79</v>
      </c>
      <c r="W73" s="40">
        <v>79</v>
      </c>
      <c r="X73" s="40">
        <v>79</v>
      </c>
      <c r="Y73" s="40">
        <v>79</v>
      </c>
      <c r="Z73" s="40">
        <v>79</v>
      </c>
      <c r="AA73" s="40">
        <v>79</v>
      </c>
      <c r="AB73" s="40">
        <v>79</v>
      </c>
      <c r="AC73" s="40">
        <v>79</v>
      </c>
      <c r="AD73" s="40">
        <v>79</v>
      </c>
      <c r="AE73" s="40">
        <v>79</v>
      </c>
      <c r="AF73" s="40">
        <v>79</v>
      </c>
      <c r="AG73" s="40">
        <v>79</v>
      </c>
      <c r="AH73" s="40">
        <v>79</v>
      </c>
      <c r="AI73" s="40">
        <v>79</v>
      </c>
      <c r="AJ73" s="40">
        <v>79</v>
      </c>
      <c r="AK73" s="40">
        <v>79</v>
      </c>
      <c r="AL73" s="40">
        <v>79</v>
      </c>
      <c r="AM73" s="40">
        <v>79</v>
      </c>
      <c r="AN73" s="40">
        <v>79</v>
      </c>
    </row>
    <row r="74" spans="3:40" x14ac:dyDescent="0.25">
      <c r="C74" t="str">
        <f t="shared" si="1"/>
        <v>Farmaco 17</v>
      </c>
      <c r="E74" s="40">
        <v>90</v>
      </c>
      <c r="F74" s="40">
        <v>90</v>
      </c>
      <c r="G74" s="40">
        <v>90</v>
      </c>
      <c r="H74" s="40">
        <v>90</v>
      </c>
      <c r="I74" s="40">
        <v>90</v>
      </c>
      <c r="J74" s="40">
        <v>90</v>
      </c>
      <c r="K74" s="40">
        <v>90</v>
      </c>
      <c r="L74" s="40">
        <v>90</v>
      </c>
      <c r="M74" s="40">
        <v>90</v>
      </c>
      <c r="N74" s="40">
        <v>90</v>
      </c>
      <c r="O74" s="40">
        <v>90</v>
      </c>
      <c r="P74" s="40">
        <v>90</v>
      </c>
      <c r="Q74" s="40">
        <v>90</v>
      </c>
      <c r="R74" s="40">
        <v>90</v>
      </c>
      <c r="S74" s="40">
        <v>90</v>
      </c>
      <c r="T74" s="40">
        <v>90</v>
      </c>
      <c r="U74" s="40">
        <v>90</v>
      </c>
      <c r="V74" s="40">
        <v>90</v>
      </c>
      <c r="W74" s="40">
        <v>90</v>
      </c>
      <c r="X74" s="40">
        <v>90</v>
      </c>
      <c r="Y74" s="40">
        <v>90</v>
      </c>
      <c r="Z74" s="40">
        <v>90</v>
      </c>
      <c r="AA74" s="40">
        <v>90</v>
      </c>
      <c r="AB74" s="40">
        <v>90</v>
      </c>
      <c r="AC74" s="40">
        <v>90</v>
      </c>
      <c r="AD74" s="40">
        <v>90</v>
      </c>
      <c r="AE74" s="40">
        <v>90</v>
      </c>
      <c r="AF74" s="40">
        <v>90</v>
      </c>
      <c r="AG74" s="40">
        <v>90</v>
      </c>
      <c r="AH74" s="40">
        <v>90</v>
      </c>
      <c r="AI74" s="40">
        <v>90</v>
      </c>
      <c r="AJ74" s="40">
        <v>90</v>
      </c>
      <c r="AK74" s="40">
        <v>90</v>
      </c>
      <c r="AL74" s="40">
        <v>90</v>
      </c>
      <c r="AM74" s="40">
        <v>90</v>
      </c>
      <c r="AN74" s="40">
        <v>90</v>
      </c>
    </row>
    <row r="75" spans="3:40" x14ac:dyDescent="0.25">
      <c r="C75" t="str">
        <f t="shared" si="1"/>
        <v>Farmaco 18</v>
      </c>
      <c r="E75" s="40">
        <v>31</v>
      </c>
      <c r="F75" s="40">
        <v>31</v>
      </c>
      <c r="G75" s="40">
        <v>31</v>
      </c>
      <c r="H75" s="40">
        <v>31</v>
      </c>
      <c r="I75" s="40">
        <v>31</v>
      </c>
      <c r="J75" s="40">
        <v>31</v>
      </c>
      <c r="K75" s="40">
        <v>31</v>
      </c>
      <c r="L75" s="40">
        <v>31</v>
      </c>
      <c r="M75" s="40">
        <v>31</v>
      </c>
      <c r="N75" s="40">
        <v>31</v>
      </c>
      <c r="O75" s="40">
        <v>31</v>
      </c>
      <c r="P75" s="40">
        <v>31</v>
      </c>
      <c r="Q75" s="40">
        <v>31</v>
      </c>
      <c r="R75" s="40">
        <v>31</v>
      </c>
      <c r="S75" s="40">
        <v>31</v>
      </c>
      <c r="T75" s="40">
        <v>31</v>
      </c>
      <c r="U75" s="40">
        <v>31</v>
      </c>
      <c r="V75" s="40">
        <v>31</v>
      </c>
      <c r="W75" s="40">
        <v>31</v>
      </c>
      <c r="X75" s="40">
        <v>31</v>
      </c>
      <c r="Y75" s="40">
        <v>31</v>
      </c>
      <c r="Z75" s="40">
        <v>31</v>
      </c>
      <c r="AA75" s="40">
        <v>31</v>
      </c>
      <c r="AB75" s="40">
        <v>31</v>
      </c>
      <c r="AC75" s="40">
        <v>31</v>
      </c>
      <c r="AD75" s="40">
        <v>31</v>
      </c>
      <c r="AE75" s="40">
        <v>31</v>
      </c>
      <c r="AF75" s="40">
        <v>31</v>
      </c>
      <c r="AG75" s="40">
        <v>31</v>
      </c>
      <c r="AH75" s="40">
        <v>31</v>
      </c>
      <c r="AI75" s="40">
        <v>31</v>
      </c>
      <c r="AJ75" s="40">
        <v>31</v>
      </c>
      <c r="AK75" s="40">
        <v>31</v>
      </c>
      <c r="AL75" s="40">
        <v>31</v>
      </c>
      <c r="AM75" s="40">
        <v>31</v>
      </c>
      <c r="AN75" s="40">
        <v>31</v>
      </c>
    </row>
    <row r="76" spans="3:40" x14ac:dyDescent="0.25">
      <c r="C76" t="str">
        <f t="shared" si="1"/>
        <v>Farmaco 19</v>
      </c>
      <c r="E76" s="40">
        <v>47</v>
      </c>
      <c r="F76" s="40">
        <v>47</v>
      </c>
      <c r="G76" s="40">
        <v>47</v>
      </c>
      <c r="H76" s="40">
        <v>47</v>
      </c>
      <c r="I76" s="40">
        <v>47</v>
      </c>
      <c r="J76" s="40">
        <v>47</v>
      </c>
      <c r="K76" s="40">
        <v>47</v>
      </c>
      <c r="L76" s="40">
        <v>47</v>
      </c>
      <c r="M76" s="40">
        <v>47</v>
      </c>
      <c r="N76" s="40">
        <v>47</v>
      </c>
      <c r="O76" s="40">
        <v>47</v>
      </c>
      <c r="P76" s="40">
        <v>47</v>
      </c>
      <c r="Q76" s="40">
        <v>47</v>
      </c>
      <c r="R76" s="40">
        <v>47</v>
      </c>
      <c r="S76" s="40">
        <v>47</v>
      </c>
      <c r="T76" s="40">
        <v>47</v>
      </c>
      <c r="U76" s="40">
        <v>47</v>
      </c>
      <c r="V76" s="40">
        <v>47</v>
      </c>
      <c r="W76" s="40">
        <v>47</v>
      </c>
      <c r="X76" s="40">
        <v>47</v>
      </c>
      <c r="Y76" s="40">
        <v>47</v>
      </c>
      <c r="Z76" s="40">
        <v>47</v>
      </c>
      <c r="AA76" s="40">
        <v>47</v>
      </c>
      <c r="AB76" s="40">
        <v>47</v>
      </c>
      <c r="AC76" s="40">
        <v>47</v>
      </c>
      <c r="AD76" s="40">
        <v>47</v>
      </c>
      <c r="AE76" s="40">
        <v>47</v>
      </c>
      <c r="AF76" s="40">
        <v>47</v>
      </c>
      <c r="AG76" s="40">
        <v>47</v>
      </c>
      <c r="AH76" s="40">
        <v>47</v>
      </c>
      <c r="AI76" s="40">
        <v>47</v>
      </c>
      <c r="AJ76" s="40">
        <v>47</v>
      </c>
      <c r="AK76" s="40">
        <v>47</v>
      </c>
      <c r="AL76" s="40">
        <v>47</v>
      </c>
      <c r="AM76" s="40">
        <v>47</v>
      </c>
      <c r="AN76" s="40">
        <v>47</v>
      </c>
    </row>
    <row r="77" spans="3:40" x14ac:dyDescent="0.25">
      <c r="C77" t="str">
        <f t="shared" si="1"/>
        <v>Farmaco 20</v>
      </c>
      <c r="E77" s="40">
        <v>57</v>
      </c>
      <c r="F77" s="40">
        <v>57</v>
      </c>
      <c r="G77" s="40">
        <v>57</v>
      </c>
      <c r="H77" s="40">
        <v>57</v>
      </c>
      <c r="I77" s="40">
        <v>57</v>
      </c>
      <c r="J77" s="40">
        <v>57</v>
      </c>
      <c r="K77" s="40">
        <v>57</v>
      </c>
      <c r="L77" s="40">
        <v>57</v>
      </c>
      <c r="M77" s="40">
        <v>57</v>
      </c>
      <c r="N77" s="40">
        <v>57</v>
      </c>
      <c r="O77" s="40">
        <v>57</v>
      </c>
      <c r="P77" s="40">
        <v>57</v>
      </c>
      <c r="Q77" s="40">
        <v>57</v>
      </c>
      <c r="R77" s="40">
        <v>57</v>
      </c>
      <c r="S77" s="40">
        <v>57</v>
      </c>
      <c r="T77" s="40">
        <v>57</v>
      </c>
      <c r="U77" s="40">
        <v>57</v>
      </c>
      <c r="V77" s="40">
        <v>57</v>
      </c>
      <c r="W77" s="40">
        <v>57</v>
      </c>
      <c r="X77" s="40">
        <v>57</v>
      </c>
      <c r="Y77" s="40">
        <v>57</v>
      </c>
      <c r="Z77" s="40">
        <v>57</v>
      </c>
      <c r="AA77" s="40">
        <v>57</v>
      </c>
      <c r="AB77" s="40">
        <v>57</v>
      </c>
      <c r="AC77" s="40">
        <v>57</v>
      </c>
      <c r="AD77" s="40">
        <v>57</v>
      </c>
      <c r="AE77" s="40">
        <v>57</v>
      </c>
      <c r="AF77" s="40">
        <v>57</v>
      </c>
      <c r="AG77" s="40">
        <v>57</v>
      </c>
      <c r="AH77" s="40">
        <v>57</v>
      </c>
      <c r="AI77" s="40">
        <v>57</v>
      </c>
      <c r="AJ77" s="40">
        <v>57</v>
      </c>
      <c r="AK77" s="40">
        <v>57</v>
      </c>
      <c r="AL77" s="40">
        <v>57</v>
      </c>
      <c r="AM77" s="40">
        <v>57</v>
      </c>
      <c r="AN77" s="40">
        <v>57</v>
      </c>
    </row>
    <row r="78" spans="3:40" x14ac:dyDescent="0.25">
      <c r="C78" t="str">
        <f t="shared" si="1"/>
        <v>Farmaco 21</v>
      </c>
      <c r="E78" s="40">
        <v>57</v>
      </c>
      <c r="F78" s="40">
        <v>57</v>
      </c>
      <c r="G78" s="40">
        <v>57</v>
      </c>
      <c r="H78" s="40">
        <v>57</v>
      </c>
      <c r="I78" s="40">
        <v>57</v>
      </c>
      <c r="J78" s="40">
        <v>57</v>
      </c>
      <c r="K78" s="40">
        <v>57</v>
      </c>
      <c r="L78" s="40">
        <v>57</v>
      </c>
      <c r="M78" s="40">
        <v>57</v>
      </c>
      <c r="N78" s="40">
        <v>57</v>
      </c>
      <c r="O78" s="40">
        <v>57</v>
      </c>
      <c r="P78" s="40">
        <v>57</v>
      </c>
      <c r="Q78" s="40">
        <v>57</v>
      </c>
      <c r="R78" s="40">
        <v>57</v>
      </c>
      <c r="S78" s="40">
        <v>57</v>
      </c>
      <c r="T78" s="40">
        <v>57</v>
      </c>
      <c r="U78" s="40">
        <v>57</v>
      </c>
      <c r="V78" s="40">
        <v>57</v>
      </c>
      <c r="W78" s="40">
        <v>57</v>
      </c>
      <c r="X78" s="40">
        <v>57</v>
      </c>
      <c r="Y78" s="40">
        <v>57</v>
      </c>
      <c r="Z78" s="40">
        <v>57</v>
      </c>
      <c r="AA78" s="40">
        <v>57</v>
      </c>
      <c r="AB78" s="40">
        <v>57</v>
      </c>
      <c r="AC78" s="40">
        <v>57</v>
      </c>
      <c r="AD78" s="40">
        <v>57</v>
      </c>
      <c r="AE78" s="40">
        <v>57</v>
      </c>
      <c r="AF78" s="40">
        <v>57</v>
      </c>
      <c r="AG78" s="40">
        <v>57</v>
      </c>
      <c r="AH78" s="40">
        <v>57</v>
      </c>
      <c r="AI78" s="40">
        <v>57</v>
      </c>
      <c r="AJ78" s="40">
        <v>57</v>
      </c>
      <c r="AK78" s="40">
        <v>57</v>
      </c>
      <c r="AL78" s="40">
        <v>57</v>
      </c>
      <c r="AM78" s="40">
        <v>57</v>
      </c>
      <c r="AN78" s="40">
        <v>57</v>
      </c>
    </row>
    <row r="79" spans="3:40" x14ac:dyDescent="0.25">
      <c r="C79" t="str">
        <f t="shared" si="1"/>
        <v>Farmaco 22</v>
      </c>
      <c r="E79" s="40">
        <v>57</v>
      </c>
      <c r="F79" s="40">
        <v>57</v>
      </c>
      <c r="G79" s="40">
        <v>57</v>
      </c>
      <c r="H79" s="40">
        <v>57</v>
      </c>
      <c r="I79" s="40">
        <v>57</v>
      </c>
      <c r="J79" s="40">
        <v>57</v>
      </c>
      <c r="K79" s="40">
        <v>57</v>
      </c>
      <c r="L79" s="40">
        <v>57</v>
      </c>
      <c r="M79" s="40">
        <v>57</v>
      </c>
      <c r="N79" s="40">
        <v>57</v>
      </c>
      <c r="O79" s="40">
        <v>57</v>
      </c>
      <c r="P79" s="40">
        <v>57</v>
      </c>
      <c r="Q79" s="40">
        <v>57</v>
      </c>
      <c r="R79" s="40">
        <v>57</v>
      </c>
      <c r="S79" s="40">
        <v>57</v>
      </c>
      <c r="T79" s="40">
        <v>57</v>
      </c>
      <c r="U79" s="40">
        <v>57</v>
      </c>
      <c r="V79" s="40">
        <v>57</v>
      </c>
      <c r="W79" s="40">
        <v>57</v>
      </c>
      <c r="X79" s="40">
        <v>57</v>
      </c>
      <c r="Y79" s="40">
        <v>57</v>
      </c>
      <c r="Z79" s="40">
        <v>57</v>
      </c>
      <c r="AA79" s="40">
        <v>57</v>
      </c>
      <c r="AB79" s="40">
        <v>57</v>
      </c>
      <c r="AC79" s="40">
        <v>57</v>
      </c>
      <c r="AD79" s="40">
        <v>57</v>
      </c>
      <c r="AE79" s="40">
        <v>57</v>
      </c>
      <c r="AF79" s="40">
        <v>57</v>
      </c>
      <c r="AG79" s="40">
        <v>57</v>
      </c>
      <c r="AH79" s="40">
        <v>57</v>
      </c>
      <c r="AI79" s="40">
        <v>57</v>
      </c>
      <c r="AJ79" s="40">
        <v>57</v>
      </c>
      <c r="AK79" s="40">
        <v>57</v>
      </c>
      <c r="AL79" s="40">
        <v>57</v>
      </c>
      <c r="AM79" s="40">
        <v>57</v>
      </c>
      <c r="AN79" s="40">
        <v>57</v>
      </c>
    </row>
    <row r="80" spans="3:40" x14ac:dyDescent="0.25">
      <c r="C80" t="str">
        <f t="shared" si="1"/>
        <v>Farmaco 23</v>
      </c>
      <c r="E80" s="40">
        <v>57</v>
      </c>
      <c r="F80" s="40">
        <v>57</v>
      </c>
      <c r="G80" s="40">
        <v>57</v>
      </c>
      <c r="H80" s="40">
        <v>57</v>
      </c>
      <c r="I80" s="40">
        <v>57</v>
      </c>
      <c r="J80" s="40">
        <v>57</v>
      </c>
      <c r="K80" s="40">
        <v>57</v>
      </c>
      <c r="L80" s="40">
        <v>57</v>
      </c>
      <c r="M80" s="40">
        <v>57</v>
      </c>
      <c r="N80" s="40">
        <v>57</v>
      </c>
      <c r="O80" s="40">
        <v>57</v>
      </c>
      <c r="P80" s="40">
        <v>57</v>
      </c>
      <c r="Q80" s="40">
        <v>57</v>
      </c>
      <c r="R80" s="40">
        <v>57</v>
      </c>
      <c r="S80" s="40">
        <v>57</v>
      </c>
      <c r="T80" s="40">
        <v>57</v>
      </c>
      <c r="U80" s="40">
        <v>57</v>
      </c>
      <c r="V80" s="40">
        <v>57</v>
      </c>
      <c r="W80" s="40">
        <v>57</v>
      </c>
      <c r="X80" s="40">
        <v>57</v>
      </c>
      <c r="Y80" s="40">
        <v>57</v>
      </c>
      <c r="Z80" s="40">
        <v>57</v>
      </c>
      <c r="AA80" s="40">
        <v>57</v>
      </c>
      <c r="AB80" s="40">
        <v>57</v>
      </c>
      <c r="AC80" s="40">
        <v>57</v>
      </c>
      <c r="AD80" s="40">
        <v>57</v>
      </c>
      <c r="AE80" s="40">
        <v>57</v>
      </c>
      <c r="AF80" s="40">
        <v>57</v>
      </c>
      <c r="AG80" s="40">
        <v>57</v>
      </c>
      <c r="AH80" s="40">
        <v>57</v>
      </c>
      <c r="AI80" s="40">
        <v>57</v>
      </c>
      <c r="AJ80" s="40">
        <v>57</v>
      </c>
      <c r="AK80" s="40">
        <v>57</v>
      </c>
      <c r="AL80" s="40">
        <v>57</v>
      </c>
      <c r="AM80" s="40">
        <v>57</v>
      </c>
      <c r="AN80" s="40">
        <v>57</v>
      </c>
    </row>
    <row r="81" spans="3:40" x14ac:dyDescent="0.25">
      <c r="C81" t="str">
        <f t="shared" si="1"/>
        <v>Farmaco 24</v>
      </c>
      <c r="E81" s="40">
        <v>57</v>
      </c>
      <c r="F81" s="40">
        <v>57</v>
      </c>
      <c r="G81" s="40">
        <v>57</v>
      </c>
      <c r="H81" s="40">
        <v>57</v>
      </c>
      <c r="I81" s="40">
        <v>57</v>
      </c>
      <c r="J81" s="40">
        <v>57</v>
      </c>
      <c r="K81" s="40">
        <v>57</v>
      </c>
      <c r="L81" s="40">
        <v>57</v>
      </c>
      <c r="M81" s="40">
        <v>57</v>
      </c>
      <c r="N81" s="40">
        <v>57</v>
      </c>
      <c r="O81" s="40">
        <v>57</v>
      </c>
      <c r="P81" s="40">
        <v>57</v>
      </c>
      <c r="Q81" s="40">
        <v>57</v>
      </c>
      <c r="R81" s="40">
        <v>57</v>
      </c>
      <c r="S81" s="40">
        <v>57</v>
      </c>
      <c r="T81" s="40">
        <v>57</v>
      </c>
      <c r="U81" s="40">
        <v>57</v>
      </c>
      <c r="V81" s="40">
        <v>57</v>
      </c>
      <c r="W81" s="40">
        <v>57</v>
      </c>
      <c r="X81" s="40">
        <v>57</v>
      </c>
      <c r="Y81" s="40">
        <v>57</v>
      </c>
      <c r="Z81" s="40">
        <v>57</v>
      </c>
      <c r="AA81" s="40">
        <v>57</v>
      </c>
      <c r="AB81" s="40">
        <v>57</v>
      </c>
      <c r="AC81" s="40">
        <v>57</v>
      </c>
      <c r="AD81" s="40">
        <v>57</v>
      </c>
      <c r="AE81" s="40">
        <v>57</v>
      </c>
      <c r="AF81" s="40">
        <v>57</v>
      </c>
      <c r="AG81" s="40">
        <v>57</v>
      </c>
      <c r="AH81" s="40">
        <v>57</v>
      </c>
      <c r="AI81" s="40">
        <v>57</v>
      </c>
      <c r="AJ81" s="40">
        <v>57</v>
      </c>
      <c r="AK81" s="40">
        <v>57</v>
      </c>
      <c r="AL81" s="40">
        <v>57</v>
      </c>
      <c r="AM81" s="40">
        <v>57</v>
      </c>
      <c r="AN81" s="40">
        <v>57</v>
      </c>
    </row>
    <row r="82" spans="3:40" x14ac:dyDescent="0.25">
      <c r="C82" t="str">
        <f t="shared" si="1"/>
        <v>Farmaco 25</v>
      </c>
      <c r="E82" s="40">
        <v>57</v>
      </c>
      <c r="F82" s="40">
        <v>57</v>
      </c>
      <c r="G82" s="40">
        <v>57</v>
      </c>
      <c r="H82" s="40">
        <v>57</v>
      </c>
      <c r="I82" s="40">
        <v>57</v>
      </c>
      <c r="J82" s="40">
        <v>57</v>
      </c>
      <c r="K82" s="40">
        <v>57</v>
      </c>
      <c r="L82" s="40">
        <v>57</v>
      </c>
      <c r="M82" s="40">
        <v>57</v>
      </c>
      <c r="N82" s="40">
        <v>57</v>
      </c>
      <c r="O82" s="40">
        <v>57</v>
      </c>
      <c r="P82" s="40">
        <v>57</v>
      </c>
      <c r="Q82" s="40">
        <v>57</v>
      </c>
      <c r="R82" s="40">
        <v>57</v>
      </c>
      <c r="S82" s="40">
        <v>57</v>
      </c>
      <c r="T82" s="40">
        <v>57</v>
      </c>
      <c r="U82" s="40">
        <v>57</v>
      </c>
      <c r="V82" s="40">
        <v>57</v>
      </c>
      <c r="W82" s="40">
        <v>57</v>
      </c>
      <c r="X82" s="40">
        <v>57</v>
      </c>
      <c r="Y82" s="40">
        <v>57</v>
      </c>
      <c r="Z82" s="40">
        <v>57</v>
      </c>
      <c r="AA82" s="40">
        <v>57</v>
      </c>
      <c r="AB82" s="40">
        <v>57</v>
      </c>
      <c r="AC82" s="40">
        <v>57</v>
      </c>
      <c r="AD82" s="40">
        <v>57</v>
      </c>
      <c r="AE82" s="40">
        <v>57</v>
      </c>
      <c r="AF82" s="40">
        <v>57</v>
      </c>
      <c r="AG82" s="40">
        <v>57</v>
      </c>
      <c r="AH82" s="40">
        <v>57</v>
      </c>
      <c r="AI82" s="40">
        <v>57</v>
      </c>
      <c r="AJ82" s="40">
        <v>57</v>
      </c>
      <c r="AK82" s="40">
        <v>57</v>
      </c>
      <c r="AL82" s="40">
        <v>57</v>
      </c>
      <c r="AM82" s="40">
        <v>57</v>
      </c>
      <c r="AN82" s="40">
        <v>57</v>
      </c>
    </row>
    <row r="83" spans="3:40" x14ac:dyDescent="0.25">
      <c r="C83" t="str">
        <f t="shared" si="1"/>
        <v>Farmaco 26</v>
      </c>
      <c r="E83" s="40">
        <v>57</v>
      </c>
      <c r="F83" s="40">
        <v>57</v>
      </c>
      <c r="G83" s="40">
        <v>57</v>
      </c>
      <c r="H83" s="40">
        <v>57</v>
      </c>
      <c r="I83" s="40">
        <v>57</v>
      </c>
      <c r="J83" s="40">
        <v>57</v>
      </c>
      <c r="K83" s="40">
        <v>57</v>
      </c>
      <c r="L83" s="40">
        <v>57</v>
      </c>
      <c r="M83" s="40">
        <v>57</v>
      </c>
      <c r="N83" s="40">
        <v>57</v>
      </c>
      <c r="O83" s="40">
        <v>57</v>
      </c>
      <c r="P83" s="40">
        <v>57</v>
      </c>
      <c r="Q83" s="40">
        <v>57</v>
      </c>
      <c r="R83" s="40">
        <v>57</v>
      </c>
      <c r="S83" s="40">
        <v>57</v>
      </c>
      <c r="T83" s="40">
        <v>57</v>
      </c>
      <c r="U83" s="40">
        <v>57</v>
      </c>
      <c r="V83" s="40">
        <v>57</v>
      </c>
      <c r="W83" s="40">
        <v>57</v>
      </c>
      <c r="X83" s="40">
        <v>57</v>
      </c>
      <c r="Y83" s="40">
        <v>57</v>
      </c>
      <c r="Z83" s="40">
        <v>57</v>
      </c>
      <c r="AA83" s="40">
        <v>57</v>
      </c>
      <c r="AB83" s="40">
        <v>57</v>
      </c>
      <c r="AC83" s="40">
        <v>57</v>
      </c>
      <c r="AD83" s="40">
        <v>57</v>
      </c>
      <c r="AE83" s="40">
        <v>57</v>
      </c>
      <c r="AF83" s="40">
        <v>57</v>
      </c>
      <c r="AG83" s="40">
        <v>57</v>
      </c>
      <c r="AH83" s="40">
        <v>57</v>
      </c>
      <c r="AI83" s="40">
        <v>57</v>
      </c>
      <c r="AJ83" s="40">
        <v>57</v>
      </c>
      <c r="AK83" s="40">
        <v>57</v>
      </c>
      <c r="AL83" s="40">
        <v>57</v>
      </c>
      <c r="AM83" s="40">
        <v>57</v>
      </c>
      <c r="AN83" s="40">
        <v>57</v>
      </c>
    </row>
    <row r="84" spans="3:40" x14ac:dyDescent="0.25">
      <c r="C84" t="str">
        <f t="shared" si="1"/>
        <v>Farmaco 27</v>
      </c>
      <c r="E84" s="40">
        <v>57</v>
      </c>
      <c r="F84" s="40">
        <v>57</v>
      </c>
      <c r="G84" s="40">
        <v>57</v>
      </c>
      <c r="H84" s="40">
        <v>57</v>
      </c>
      <c r="I84" s="40">
        <v>57</v>
      </c>
      <c r="J84" s="40">
        <v>57</v>
      </c>
      <c r="K84" s="40">
        <v>57</v>
      </c>
      <c r="L84" s="40">
        <v>57</v>
      </c>
      <c r="M84" s="40">
        <v>57</v>
      </c>
      <c r="N84" s="40">
        <v>57</v>
      </c>
      <c r="O84" s="40">
        <v>57</v>
      </c>
      <c r="P84" s="40">
        <v>57</v>
      </c>
      <c r="Q84" s="40">
        <v>57</v>
      </c>
      <c r="R84" s="40">
        <v>57</v>
      </c>
      <c r="S84" s="40">
        <v>57</v>
      </c>
      <c r="T84" s="40">
        <v>57</v>
      </c>
      <c r="U84" s="40">
        <v>57</v>
      </c>
      <c r="V84" s="40">
        <v>57</v>
      </c>
      <c r="W84" s="40">
        <v>57</v>
      </c>
      <c r="X84" s="40">
        <v>57</v>
      </c>
      <c r="Y84" s="40">
        <v>57</v>
      </c>
      <c r="Z84" s="40">
        <v>57</v>
      </c>
      <c r="AA84" s="40">
        <v>57</v>
      </c>
      <c r="AB84" s="40">
        <v>57</v>
      </c>
      <c r="AC84" s="40">
        <v>57</v>
      </c>
      <c r="AD84" s="40">
        <v>57</v>
      </c>
      <c r="AE84" s="40">
        <v>57</v>
      </c>
      <c r="AF84" s="40">
        <v>57</v>
      </c>
      <c r="AG84" s="40">
        <v>57</v>
      </c>
      <c r="AH84" s="40">
        <v>57</v>
      </c>
      <c r="AI84" s="40">
        <v>57</v>
      </c>
      <c r="AJ84" s="40">
        <v>57</v>
      </c>
      <c r="AK84" s="40">
        <v>57</v>
      </c>
      <c r="AL84" s="40">
        <v>57</v>
      </c>
      <c r="AM84" s="40">
        <v>57</v>
      </c>
      <c r="AN84" s="40">
        <v>57</v>
      </c>
    </row>
    <row r="85" spans="3:40" x14ac:dyDescent="0.25">
      <c r="C85" t="str">
        <f t="shared" si="1"/>
        <v>Farmaco 28</v>
      </c>
      <c r="E85" s="40">
        <v>57</v>
      </c>
      <c r="F85" s="40">
        <v>57</v>
      </c>
      <c r="G85" s="40">
        <v>57</v>
      </c>
      <c r="H85" s="40">
        <v>57</v>
      </c>
      <c r="I85" s="40">
        <v>57</v>
      </c>
      <c r="J85" s="40">
        <v>57</v>
      </c>
      <c r="K85" s="40">
        <v>57</v>
      </c>
      <c r="L85" s="40">
        <v>57</v>
      </c>
      <c r="M85" s="40">
        <v>57</v>
      </c>
      <c r="N85" s="40">
        <v>57</v>
      </c>
      <c r="O85" s="40">
        <v>57</v>
      </c>
      <c r="P85" s="40">
        <v>57</v>
      </c>
      <c r="Q85" s="40">
        <v>57</v>
      </c>
      <c r="R85" s="40">
        <v>57</v>
      </c>
      <c r="S85" s="40">
        <v>57</v>
      </c>
      <c r="T85" s="40">
        <v>57</v>
      </c>
      <c r="U85" s="40">
        <v>57</v>
      </c>
      <c r="V85" s="40">
        <v>57</v>
      </c>
      <c r="W85" s="40">
        <v>57</v>
      </c>
      <c r="X85" s="40">
        <v>57</v>
      </c>
      <c r="Y85" s="40">
        <v>57</v>
      </c>
      <c r="Z85" s="40">
        <v>57</v>
      </c>
      <c r="AA85" s="40">
        <v>57</v>
      </c>
      <c r="AB85" s="40">
        <v>57</v>
      </c>
      <c r="AC85" s="40">
        <v>57</v>
      </c>
      <c r="AD85" s="40">
        <v>57</v>
      </c>
      <c r="AE85" s="40">
        <v>57</v>
      </c>
      <c r="AF85" s="40">
        <v>57</v>
      </c>
      <c r="AG85" s="40">
        <v>57</v>
      </c>
      <c r="AH85" s="40">
        <v>57</v>
      </c>
      <c r="AI85" s="40">
        <v>57</v>
      </c>
      <c r="AJ85" s="40">
        <v>57</v>
      </c>
      <c r="AK85" s="40">
        <v>57</v>
      </c>
      <c r="AL85" s="40">
        <v>57</v>
      </c>
      <c r="AM85" s="40">
        <v>57</v>
      </c>
      <c r="AN85" s="40">
        <v>57</v>
      </c>
    </row>
    <row r="86" spans="3:40" x14ac:dyDescent="0.25">
      <c r="C86" t="str">
        <f t="shared" si="1"/>
        <v>Farmaco 29</v>
      </c>
      <c r="E86" s="40">
        <v>57</v>
      </c>
      <c r="F86" s="40">
        <v>57</v>
      </c>
      <c r="G86" s="40">
        <v>57</v>
      </c>
      <c r="H86" s="40">
        <v>57</v>
      </c>
      <c r="I86" s="40">
        <v>57</v>
      </c>
      <c r="J86" s="40">
        <v>57</v>
      </c>
      <c r="K86" s="40">
        <v>57</v>
      </c>
      <c r="L86" s="40">
        <v>57</v>
      </c>
      <c r="M86" s="40">
        <v>57</v>
      </c>
      <c r="N86" s="40">
        <v>57</v>
      </c>
      <c r="O86" s="40">
        <v>57</v>
      </c>
      <c r="P86" s="40">
        <v>57</v>
      </c>
      <c r="Q86" s="40">
        <v>57</v>
      </c>
      <c r="R86" s="40">
        <v>57</v>
      </c>
      <c r="S86" s="40">
        <v>57</v>
      </c>
      <c r="T86" s="40">
        <v>57</v>
      </c>
      <c r="U86" s="40">
        <v>57</v>
      </c>
      <c r="V86" s="40">
        <v>57</v>
      </c>
      <c r="W86" s="40">
        <v>57</v>
      </c>
      <c r="X86" s="40">
        <v>57</v>
      </c>
      <c r="Y86" s="40">
        <v>57</v>
      </c>
      <c r="Z86" s="40">
        <v>57</v>
      </c>
      <c r="AA86" s="40">
        <v>57</v>
      </c>
      <c r="AB86" s="40">
        <v>57</v>
      </c>
      <c r="AC86" s="40">
        <v>57</v>
      </c>
      <c r="AD86" s="40">
        <v>57</v>
      </c>
      <c r="AE86" s="40">
        <v>57</v>
      </c>
      <c r="AF86" s="40">
        <v>57</v>
      </c>
      <c r="AG86" s="40">
        <v>57</v>
      </c>
      <c r="AH86" s="40">
        <v>57</v>
      </c>
      <c r="AI86" s="40">
        <v>57</v>
      </c>
      <c r="AJ86" s="40">
        <v>57</v>
      </c>
      <c r="AK86" s="40">
        <v>57</v>
      </c>
      <c r="AL86" s="40">
        <v>57</v>
      </c>
      <c r="AM86" s="40">
        <v>57</v>
      </c>
      <c r="AN86" s="40">
        <v>57</v>
      </c>
    </row>
    <row r="87" spans="3:40" x14ac:dyDescent="0.25">
      <c r="C87" t="str">
        <f t="shared" si="1"/>
        <v>Farmaco 30</v>
      </c>
      <c r="E87" s="40">
        <v>57</v>
      </c>
      <c r="F87" s="40">
        <v>57</v>
      </c>
      <c r="G87" s="40">
        <v>57</v>
      </c>
      <c r="H87" s="40">
        <v>57</v>
      </c>
      <c r="I87" s="40">
        <v>57</v>
      </c>
      <c r="J87" s="40">
        <v>57</v>
      </c>
      <c r="K87" s="40">
        <v>57</v>
      </c>
      <c r="L87" s="40">
        <v>57</v>
      </c>
      <c r="M87" s="40">
        <v>57</v>
      </c>
      <c r="N87" s="40">
        <v>57</v>
      </c>
      <c r="O87" s="40">
        <v>57</v>
      </c>
      <c r="P87" s="40">
        <v>57</v>
      </c>
      <c r="Q87" s="40">
        <v>57</v>
      </c>
      <c r="R87" s="40">
        <v>57</v>
      </c>
      <c r="S87" s="40">
        <v>57</v>
      </c>
      <c r="T87" s="40">
        <v>57</v>
      </c>
      <c r="U87" s="40">
        <v>57</v>
      </c>
      <c r="V87" s="40">
        <v>57</v>
      </c>
      <c r="W87" s="40">
        <v>57</v>
      </c>
      <c r="X87" s="40">
        <v>57</v>
      </c>
      <c r="Y87" s="40">
        <v>57</v>
      </c>
      <c r="Z87" s="40">
        <v>57</v>
      </c>
      <c r="AA87" s="40">
        <v>57</v>
      </c>
      <c r="AB87" s="40">
        <v>57</v>
      </c>
      <c r="AC87" s="40">
        <v>57</v>
      </c>
      <c r="AD87" s="40">
        <v>57</v>
      </c>
      <c r="AE87" s="40">
        <v>57</v>
      </c>
      <c r="AF87" s="40">
        <v>57</v>
      </c>
      <c r="AG87" s="40">
        <v>57</v>
      </c>
      <c r="AH87" s="40">
        <v>57</v>
      </c>
      <c r="AI87" s="40">
        <v>57</v>
      </c>
      <c r="AJ87" s="40">
        <v>57</v>
      </c>
      <c r="AK87" s="40">
        <v>57</v>
      </c>
      <c r="AL87" s="40">
        <v>57</v>
      </c>
      <c r="AM87" s="40">
        <v>57</v>
      </c>
      <c r="AN87" s="40">
        <v>57</v>
      </c>
    </row>
    <row r="88" spans="3:40" x14ac:dyDescent="0.25">
      <c r="C88" t="str">
        <f t="shared" si="1"/>
        <v>Farmaco 31</v>
      </c>
      <c r="E88" s="40">
        <v>57</v>
      </c>
      <c r="F88" s="40">
        <v>57</v>
      </c>
      <c r="G88" s="40">
        <v>57</v>
      </c>
      <c r="H88" s="40">
        <v>57</v>
      </c>
      <c r="I88" s="40">
        <v>57</v>
      </c>
      <c r="J88" s="40">
        <v>57</v>
      </c>
      <c r="K88" s="40">
        <v>57</v>
      </c>
      <c r="L88" s="40">
        <v>57</v>
      </c>
      <c r="M88" s="40">
        <v>57</v>
      </c>
      <c r="N88" s="40">
        <v>57</v>
      </c>
      <c r="O88" s="40">
        <v>57</v>
      </c>
      <c r="P88" s="40">
        <v>57</v>
      </c>
      <c r="Q88" s="40">
        <v>57</v>
      </c>
      <c r="R88" s="40">
        <v>57</v>
      </c>
      <c r="S88" s="40">
        <v>57</v>
      </c>
      <c r="T88" s="40">
        <v>57</v>
      </c>
      <c r="U88" s="40">
        <v>57</v>
      </c>
      <c r="V88" s="40">
        <v>57</v>
      </c>
      <c r="W88" s="40">
        <v>57</v>
      </c>
      <c r="X88" s="40">
        <v>57</v>
      </c>
      <c r="Y88" s="40">
        <v>57</v>
      </c>
      <c r="Z88" s="40">
        <v>57</v>
      </c>
      <c r="AA88" s="40">
        <v>57</v>
      </c>
      <c r="AB88" s="40">
        <v>57</v>
      </c>
      <c r="AC88" s="40">
        <v>57</v>
      </c>
      <c r="AD88" s="40">
        <v>57</v>
      </c>
      <c r="AE88" s="40">
        <v>57</v>
      </c>
      <c r="AF88" s="40">
        <v>57</v>
      </c>
      <c r="AG88" s="40">
        <v>57</v>
      </c>
      <c r="AH88" s="40">
        <v>57</v>
      </c>
      <c r="AI88" s="40">
        <v>57</v>
      </c>
      <c r="AJ88" s="40">
        <v>57</v>
      </c>
      <c r="AK88" s="40">
        <v>57</v>
      </c>
      <c r="AL88" s="40">
        <v>57</v>
      </c>
      <c r="AM88" s="40">
        <v>57</v>
      </c>
      <c r="AN88" s="40">
        <v>57</v>
      </c>
    </row>
    <row r="89" spans="3:40" x14ac:dyDescent="0.25">
      <c r="C89" t="str">
        <f t="shared" si="1"/>
        <v>Farmaco 32</v>
      </c>
      <c r="E89" s="40">
        <v>57</v>
      </c>
      <c r="F89" s="40">
        <v>57</v>
      </c>
      <c r="G89" s="40">
        <v>57</v>
      </c>
      <c r="H89" s="40">
        <v>57</v>
      </c>
      <c r="I89" s="40">
        <v>57</v>
      </c>
      <c r="J89" s="40">
        <v>57</v>
      </c>
      <c r="K89" s="40">
        <v>57</v>
      </c>
      <c r="L89" s="40">
        <v>57</v>
      </c>
      <c r="M89" s="40">
        <v>57</v>
      </c>
      <c r="N89" s="40">
        <v>57</v>
      </c>
      <c r="O89" s="40">
        <v>57</v>
      </c>
      <c r="P89" s="40">
        <v>57</v>
      </c>
      <c r="Q89" s="40">
        <v>57</v>
      </c>
      <c r="R89" s="40">
        <v>57</v>
      </c>
      <c r="S89" s="40">
        <v>57</v>
      </c>
      <c r="T89" s="40">
        <v>57</v>
      </c>
      <c r="U89" s="40">
        <v>57</v>
      </c>
      <c r="V89" s="40">
        <v>57</v>
      </c>
      <c r="W89" s="40">
        <v>57</v>
      </c>
      <c r="X89" s="40">
        <v>57</v>
      </c>
      <c r="Y89" s="40">
        <v>57</v>
      </c>
      <c r="Z89" s="40">
        <v>57</v>
      </c>
      <c r="AA89" s="40">
        <v>57</v>
      </c>
      <c r="AB89" s="40">
        <v>57</v>
      </c>
      <c r="AC89" s="40">
        <v>57</v>
      </c>
      <c r="AD89" s="40">
        <v>57</v>
      </c>
      <c r="AE89" s="40">
        <v>57</v>
      </c>
      <c r="AF89" s="40">
        <v>57</v>
      </c>
      <c r="AG89" s="40">
        <v>57</v>
      </c>
      <c r="AH89" s="40">
        <v>57</v>
      </c>
      <c r="AI89" s="40">
        <v>57</v>
      </c>
      <c r="AJ89" s="40">
        <v>57</v>
      </c>
      <c r="AK89" s="40">
        <v>57</v>
      </c>
      <c r="AL89" s="40">
        <v>57</v>
      </c>
      <c r="AM89" s="40">
        <v>57</v>
      </c>
      <c r="AN89" s="40">
        <v>57</v>
      </c>
    </row>
    <row r="90" spans="3:40" x14ac:dyDescent="0.25">
      <c r="C90" t="str">
        <f t="shared" si="1"/>
        <v>Farmaco 33</v>
      </c>
      <c r="E90" s="40">
        <v>57</v>
      </c>
      <c r="F90" s="40">
        <v>57</v>
      </c>
      <c r="G90" s="40">
        <v>57</v>
      </c>
      <c r="H90" s="40">
        <v>57</v>
      </c>
      <c r="I90" s="40">
        <v>57</v>
      </c>
      <c r="J90" s="40">
        <v>57</v>
      </c>
      <c r="K90" s="40">
        <v>57</v>
      </c>
      <c r="L90" s="40">
        <v>57</v>
      </c>
      <c r="M90" s="40">
        <v>57</v>
      </c>
      <c r="N90" s="40">
        <v>57</v>
      </c>
      <c r="O90" s="40">
        <v>57</v>
      </c>
      <c r="P90" s="40">
        <v>57</v>
      </c>
      <c r="Q90" s="40">
        <v>57</v>
      </c>
      <c r="R90" s="40">
        <v>57</v>
      </c>
      <c r="S90" s="40">
        <v>57</v>
      </c>
      <c r="T90" s="40">
        <v>57</v>
      </c>
      <c r="U90" s="40">
        <v>57</v>
      </c>
      <c r="V90" s="40">
        <v>57</v>
      </c>
      <c r="W90" s="40">
        <v>57</v>
      </c>
      <c r="X90" s="40">
        <v>57</v>
      </c>
      <c r="Y90" s="40">
        <v>57</v>
      </c>
      <c r="Z90" s="40">
        <v>57</v>
      </c>
      <c r="AA90" s="40">
        <v>57</v>
      </c>
      <c r="AB90" s="40">
        <v>57</v>
      </c>
      <c r="AC90" s="40">
        <v>57</v>
      </c>
      <c r="AD90" s="40">
        <v>57</v>
      </c>
      <c r="AE90" s="40">
        <v>57</v>
      </c>
      <c r="AF90" s="40">
        <v>57</v>
      </c>
      <c r="AG90" s="40">
        <v>57</v>
      </c>
      <c r="AH90" s="40">
        <v>57</v>
      </c>
      <c r="AI90" s="40">
        <v>57</v>
      </c>
      <c r="AJ90" s="40">
        <v>57</v>
      </c>
      <c r="AK90" s="40">
        <v>57</v>
      </c>
      <c r="AL90" s="40">
        <v>57</v>
      </c>
      <c r="AM90" s="40">
        <v>57</v>
      </c>
      <c r="AN90" s="40">
        <v>57</v>
      </c>
    </row>
    <row r="91" spans="3:40" x14ac:dyDescent="0.25">
      <c r="C91" t="str">
        <f t="shared" si="1"/>
        <v>Farmaco 34</v>
      </c>
      <c r="E91" s="40">
        <v>57</v>
      </c>
      <c r="F91" s="40">
        <v>57</v>
      </c>
      <c r="G91" s="40">
        <v>57</v>
      </c>
      <c r="H91" s="40">
        <v>57</v>
      </c>
      <c r="I91" s="40">
        <v>57</v>
      </c>
      <c r="J91" s="40">
        <v>57</v>
      </c>
      <c r="K91" s="40">
        <v>57</v>
      </c>
      <c r="L91" s="40">
        <v>57</v>
      </c>
      <c r="M91" s="40">
        <v>57</v>
      </c>
      <c r="N91" s="40">
        <v>57</v>
      </c>
      <c r="O91" s="40">
        <v>57</v>
      </c>
      <c r="P91" s="40">
        <v>57</v>
      </c>
      <c r="Q91" s="40">
        <v>57</v>
      </c>
      <c r="R91" s="40">
        <v>57</v>
      </c>
      <c r="S91" s="40">
        <v>57</v>
      </c>
      <c r="T91" s="40">
        <v>57</v>
      </c>
      <c r="U91" s="40">
        <v>57</v>
      </c>
      <c r="V91" s="40">
        <v>57</v>
      </c>
      <c r="W91" s="40">
        <v>57</v>
      </c>
      <c r="X91" s="40">
        <v>57</v>
      </c>
      <c r="Y91" s="40">
        <v>57</v>
      </c>
      <c r="Z91" s="40">
        <v>57</v>
      </c>
      <c r="AA91" s="40">
        <v>57</v>
      </c>
      <c r="AB91" s="40">
        <v>57</v>
      </c>
      <c r="AC91" s="40">
        <v>57</v>
      </c>
      <c r="AD91" s="40">
        <v>57</v>
      </c>
      <c r="AE91" s="40">
        <v>57</v>
      </c>
      <c r="AF91" s="40">
        <v>57</v>
      </c>
      <c r="AG91" s="40">
        <v>57</v>
      </c>
      <c r="AH91" s="40">
        <v>57</v>
      </c>
      <c r="AI91" s="40">
        <v>57</v>
      </c>
      <c r="AJ91" s="40">
        <v>57</v>
      </c>
      <c r="AK91" s="40">
        <v>57</v>
      </c>
      <c r="AL91" s="40">
        <v>57</v>
      </c>
      <c r="AM91" s="40">
        <v>57</v>
      </c>
      <c r="AN91" s="40">
        <v>57</v>
      </c>
    </row>
    <row r="92" spans="3:40" x14ac:dyDescent="0.25">
      <c r="C92" t="str">
        <f t="shared" si="1"/>
        <v>Farmaco 35</v>
      </c>
      <c r="E92" s="40">
        <v>57</v>
      </c>
      <c r="F92" s="40">
        <v>57</v>
      </c>
      <c r="G92" s="40">
        <v>57</v>
      </c>
      <c r="H92" s="40">
        <v>57</v>
      </c>
      <c r="I92" s="40">
        <v>57</v>
      </c>
      <c r="J92" s="40">
        <v>57</v>
      </c>
      <c r="K92" s="40">
        <v>57</v>
      </c>
      <c r="L92" s="40">
        <v>57</v>
      </c>
      <c r="M92" s="40">
        <v>57</v>
      </c>
      <c r="N92" s="40">
        <v>57</v>
      </c>
      <c r="O92" s="40">
        <v>57</v>
      </c>
      <c r="P92" s="40">
        <v>57</v>
      </c>
      <c r="Q92" s="40">
        <v>57</v>
      </c>
      <c r="R92" s="40">
        <v>57</v>
      </c>
      <c r="S92" s="40">
        <v>57</v>
      </c>
      <c r="T92" s="40">
        <v>57</v>
      </c>
      <c r="U92" s="40">
        <v>57</v>
      </c>
      <c r="V92" s="40">
        <v>57</v>
      </c>
      <c r="W92" s="40">
        <v>57</v>
      </c>
      <c r="X92" s="40">
        <v>57</v>
      </c>
      <c r="Y92" s="40">
        <v>57</v>
      </c>
      <c r="Z92" s="40">
        <v>57</v>
      </c>
      <c r="AA92" s="40">
        <v>57</v>
      </c>
      <c r="AB92" s="40">
        <v>57</v>
      </c>
      <c r="AC92" s="40">
        <v>57</v>
      </c>
      <c r="AD92" s="40">
        <v>57</v>
      </c>
      <c r="AE92" s="40">
        <v>57</v>
      </c>
      <c r="AF92" s="40">
        <v>57</v>
      </c>
      <c r="AG92" s="40">
        <v>57</v>
      </c>
      <c r="AH92" s="40">
        <v>57</v>
      </c>
      <c r="AI92" s="40">
        <v>57</v>
      </c>
      <c r="AJ92" s="40">
        <v>57</v>
      </c>
      <c r="AK92" s="40">
        <v>57</v>
      </c>
      <c r="AL92" s="40">
        <v>57</v>
      </c>
      <c r="AM92" s="40">
        <v>57</v>
      </c>
      <c r="AN92" s="40">
        <v>57</v>
      </c>
    </row>
    <row r="93" spans="3:40" x14ac:dyDescent="0.25">
      <c r="C93" t="str">
        <f t="shared" si="1"/>
        <v>Farmaco 36</v>
      </c>
      <c r="E93" s="40">
        <v>57</v>
      </c>
      <c r="F93" s="40">
        <v>57</v>
      </c>
      <c r="G93" s="40">
        <v>57</v>
      </c>
      <c r="H93" s="40">
        <v>57</v>
      </c>
      <c r="I93" s="40">
        <v>57</v>
      </c>
      <c r="J93" s="40">
        <v>57</v>
      </c>
      <c r="K93" s="40">
        <v>57</v>
      </c>
      <c r="L93" s="40">
        <v>57</v>
      </c>
      <c r="M93" s="40">
        <v>57</v>
      </c>
      <c r="N93" s="40">
        <v>57</v>
      </c>
      <c r="O93" s="40">
        <v>57</v>
      </c>
      <c r="P93" s="40">
        <v>57</v>
      </c>
      <c r="Q93" s="40">
        <v>57</v>
      </c>
      <c r="R93" s="40">
        <v>57</v>
      </c>
      <c r="S93" s="40">
        <v>57</v>
      </c>
      <c r="T93" s="40">
        <v>57</v>
      </c>
      <c r="U93" s="40">
        <v>57</v>
      </c>
      <c r="V93" s="40">
        <v>57</v>
      </c>
      <c r="W93" s="40">
        <v>57</v>
      </c>
      <c r="X93" s="40">
        <v>57</v>
      </c>
      <c r="Y93" s="40">
        <v>57</v>
      </c>
      <c r="Z93" s="40">
        <v>57</v>
      </c>
      <c r="AA93" s="40">
        <v>57</v>
      </c>
      <c r="AB93" s="40">
        <v>57</v>
      </c>
      <c r="AC93" s="40">
        <v>57</v>
      </c>
      <c r="AD93" s="40">
        <v>57</v>
      </c>
      <c r="AE93" s="40">
        <v>57</v>
      </c>
      <c r="AF93" s="40">
        <v>57</v>
      </c>
      <c r="AG93" s="40">
        <v>57</v>
      </c>
      <c r="AH93" s="40">
        <v>57</v>
      </c>
      <c r="AI93" s="40">
        <v>57</v>
      </c>
      <c r="AJ93" s="40">
        <v>57</v>
      </c>
      <c r="AK93" s="40">
        <v>57</v>
      </c>
      <c r="AL93" s="40">
        <v>57</v>
      </c>
      <c r="AM93" s="40">
        <v>57</v>
      </c>
      <c r="AN93" s="40">
        <v>57</v>
      </c>
    </row>
    <row r="94" spans="3:40" x14ac:dyDescent="0.25">
      <c r="C94" t="str">
        <f t="shared" si="1"/>
        <v>Farmaco 37</v>
      </c>
      <c r="E94" s="40">
        <v>57</v>
      </c>
      <c r="F94" s="40">
        <v>57</v>
      </c>
      <c r="G94" s="40">
        <v>57</v>
      </c>
      <c r="H94" s="40">
        <v>57</v>
      </c>
      <c r="I94" s="40">
        <v>57</v>
      </c>
      <c r="J94" s="40">
        <v>57</v>
      </c>
      <c r="K94" s="40">
        <v>57</v>
      </c>
      <c r="L94" s="40">
        <v>57</v>
      </c>
      <c r="M94" s="40">
        <v>57</v>
      </c>
      <c r="N94" s="40">
        <v>57</v>
      </c>
      <c r="O94" s="40">
        <v>57</v>
      </c>
      <c r="P94" s="40">
        <v>57</v>
      </c>
      <c r="Q94" s="40">
        <v>57</v>
      </c>
      <c r="R94" s="40">
        <v>57</v>
      </c>
      <c r="S94" s="40">
        <v>57</v>
      </c>
      <c r="T94" s="40">
        <v>57</v>
      </c>
      <c r="U94" s="40">
        <v>57</v>
      </c>
      <c r="V94" s="40">
        <v>57</v>
      </c>
      <c r="W94" s="40">
        <v>57</v>
      </c>
      <c r="X94" s="40">
        <v>57</v>
      </c>
      <c r="Y94" s="40">
        <v>57</v>
      </c>
      <c r="Z94" s="40">
        <v>57</v>
      </c>
      <c r="AA94" s="40">
        <v>57</v>
      </c>
      <c r="AB94" s="40">
        <v>57</v>
      </c>
      <c r="AC94" s="40">
        <v>57</v>
      </c>
      <c r="AD94" s="40">
        <v>57</v>
      </c>
      <c r="AE94" s="40">
        <v>57</v>
      </c>
      <c r="AF94" s="40">
        <v>57</v>
      </c>
      <c r="AG94" s="40">
        <v>57</v>
      </c>
      <c r="AH94" s="40">
        <v>57</v>
      </c>
      <c r="AI94" s="40">
        <v>57</v>
      </c>
      <c r="AJ94" s="40">
        <v>57</v>
      </c>
      <c r="AK94" s="40">
        <v>57</v>
      </c>
      <c r="AL94" s="40">
        <v>57</v>
      </c>
      <c r="AM94" s="40">
        <v>57</v>
      </c>
      <c r="AN94" s="40">
        <v>57</v>
      </c>
    </row>
    <row r="95" spans="3:40" x14ac:dyDescent="0.25">
      <c r="C95" t="str">
        <f t="shared" si="1"/>
        <v>Farmaco 38</v>
      </c>
      <c r="E95" s="40">
        <v>57</v>
      </c>
      <c r="F95" s="40">
        <v>57</v>
      </c>
      <c r="G95" s="40">
        <v>57</v>
      </c>
      <c r="H95" s="40">
        <v>57</v>
      </c>
      <c r="I95" s="40">
        <v>57</v>
      </c>
      <c r="J95" s="40">
        <v>57</v>
      </c>
      <c r="K95" s="40">
        <v>57</v>
      </c>
      <c r="L95" s="40">
        <v>57</v>
      </c>
      <c r="M95" s="40">
        <v>57</v>
      </c>
      <c r="N95" s="40">
        <v>57</v>
      </c>
      <c r="O95" s="40">
        <v>57</v>
      </c>
      <c r="P95" s="40">
        <v>57</v>
      </c>
      <c r="Q95" s="40">
        <v>57</v>
      </c>
      <c r="R95" s="40">
        <v>57</v>
      </c>
      <c r="S95" s="40">
        <v>57</v>
      </c>
      <c r="T95" s="40">
        <v>57</v>
      </c>
      <c r="U95" s="40">
        <v>57</v>
      </c>
      <c r="V95" s="40">
        <v>57</v>
      </c>
      <c r="W95" s="40">
        <v>57</v>
      </c>
      <c r="X95" s="40">
        <v>57</v>
      </c>
      <c r="Y95" s="40">
        <v>57</v>
      </c>
      <c r="Z95" s="40">
        <v>57</v>
      </c>
      <c r="AA95" s="40">
        <v>57</v>
      </c>
      <c r="AB95" s="40">
        <v>57</v>
      </c>
      <c r="AC95" s="40">
        <v>57</v>
      </c>
      <c r="AD95" s="40">
        <v>57</v>
      </c>
      <c r="AE95" s="40">
        <v>57</v>
      </c>
      <c r="AF95" s="40">
        <v>57</v>
      </c>
      <c r="AG95" s="40">
        <v>57</v>
      </c>
      <c r="AH95" s="40">
        <v>57</v>
      </c>
      <c r="AI95" s="40">
        <v>57</v>
      </c>
      <c r="AJ95" s="40">
        <v>57</v>
      </c>
      <c r="AK95" s="40">
        <v>57</v>
      </c>
      <c r="AL95" s="40">
        <v>57</v>
      </c>
      <c r="AM95" s="40">
        <v>57</v>
      </c>
      <c r="AN95" s="40">
        <v>57</v>
      </c>
    </row>
    <row r="96" spans="3:40" x14ac:dyDescent="0.25">
      <c r="C96" t="str">
        <f t="shared" si="1"/>
        <v>Farmaco 39</v>
      </c>
      <c r="E96" s="40">
        <v>57</v>
      </c>
      <c r="F96" s="40">
        <v>57</v>
      </c>
      <c r="G96" s="40">
        <v>57</v>
      </c>
      <c r="H96" s="40">
        <v>57</v>
      </c>
      <c r="I96" s="40">
        <v>57</v>
      </c>
      <c r="J96" s="40">
        <v>57</v>
      </c>
      <c r="K96" s="40">
        <v>57</v>
      </c>
      <c r="L96" s="40">
        <v>57</v>
      </c>
      <c r="M96" s="40">
        <v>57</v>
      </c>
      <c r="N96" s="40">
        <v>57</v>
      </c>
      <c r="O96" s="40">
        <v>57</v>
      </c>
      <c r="P96" s="40">
        <v>57</v>
      </c>
      <c r="Q96" s="40">
        <v>57</v>
      </c>
      <c r="R96" s="40">
        <v>57</v>
      </c>
      <c r="S96" s="40">
        <v>57</v>
      </c>
      <c r="T96" s="40">
        <v>57</v>
      </c>
      <c r="U96" s="40">
        <v>57</v>
      </c>
      <c r="V96" s="40">
        <v>57</v>
      </c>
      <c r="W96" s="40">
        <v>57</v>
      </c>
      <c r="X96" s="40">
        <v>57</v>
      </c>
      <c r="Y96" s="40">
        <v>57</v>
      </c>
      <c r="Z96" s="40">
        <v>57</v>
      </c>
      <c r="AA96" s="40">
        <v>57</v>
      </c>
      <c r="AB96" s="40">
        <v>57</v>
      </c>
      <c r="AC96" s="40">
        <v>57</v>
      </c>
      <c r="AD96" s="40">
        <v>57</v>
      </c>
      <c r="AE96" s="40">
        <v>57</v>
      </c>
      <c r="AF96" s="40">
        <v>57</v>
      </c>
      <c r="AG96" s="40">
        <v>57</v>
      </c>
      <c r="AH96" s="40">
        <v>57</v>
      </c>
      <c r="AI96" s="40">
        <v>57</v>
      </c>
      <c r="AJ96" s="40">
        <v>57</v>
      </c>
      <c r="AK96" s="40">
        <v>57</v>
      </c>
      <c r="AL96" s="40">
        <v>57</v>
      </c>
      <c r="AM96" s="40">
        <v>57</v>
      </c>
      <c r="AN96" s="40">
        <v>57</v>
      </c>
    </row>
    <row r="97" spans="3:40" x14ac:dyDescent="0.25">
      <c r="C97" t="str">
        <f t="shared" si="1"/>
        <v>Farmaco 40</v>
      </c>
      <c r="E97" s="40">
        <v>57</v>
      </c>
      <c r="F97" s="40">
        <v>57</v>
      </c>
      <c r="G97" s="40">
        <v>57</v>
      </c>
      <c r="H97" s="40">
        <v>57</v>
      </c>
      <c r="I97" s="40">
        <v>57</v>
      </c>
      <c r="J97" s="40">
        <v>57</v>
      </c>
      <c r="K97" s="40">
        <v>57</v>
      </c>
      <c r="L97" s="40">
        <v>57</v>
      </c>
      <c r="M97" s="40">
        <v>57</v>
      </c>
      <c r="N97" s="40">
        <v>57</v>
      </c>
      <c r="O97" s="40">
        <v>57</v>
      </c>
      <c r="P97" s="40">
        <v>57</v>
      </c>
      <c r="Q97" s="40">
        <v>57</v>
      </c>
      <c r="R97" s="40">
        <v>57</v>
      </c>
      <c r="S97" s="40">
        <v>57</v>
      </c>
      <c r="T97" s="40">
        <v>57</v>
      </c>
      <c r="U97" s="40">
        <v>57</v>
      </c>
      <c r="V97" s="40">
        <v>57</v>
      </c>
      <c r="W97" s="40">
        <v>57</v>
      </c>
      <c r="X97" s="40">
        <v>57</v>
      </c>
      <c r="Y97" s="40">
        <v>57</v>
      </c>
      <c r="Z97" s="40">
        <v>57</v>
      </c>
      <c r="AA97" s="40">
        <v>57</v>
      </c>
      <c r="AB97" s="40">
        <v>57</v>
      </c>
      <c r="AC97" s="40">
        <v>57</v>
      </c>
      <c r="AD97" s="40">
        <v>57</v>
      </c>
      <c r="AE97" s="40">
        <v>57</v>
      </c>
      <c r="AF97" s="40">
        <v>57</v>
      </c>
      <c r="AG97" s="40">
        <v>57</v>
      </c>
      <c r="AH97" s="40">
        <v>57</v>
      </c>
      <c r="AI97" s="40">
        <v>57</v>
      </c>
      <c r="AJ97" s="40">
        <v>57</v>
      </c>
      <c r="AK97" s="40">
        <v>57</v>
      </c>
      <c r="AL97" s="40">
        <v>57</v>
      </c>
      <c r="AM97" s="40">
        <v>57</v>
      </c>
      <c r="AN97" s="40">
        <v>57</v>
      </c>
    </row>
    <row r="98" spans="3:40" x14ac:dyDescent="0.25">
      <c r="C98" t="str">
        <f t="shared" si="1"/>
        <v>Farmaco 41</v>
      </c>
      <c r="E98" s="40">
        <v>57</v>
      </c>
      <c r="F98" s="40">
        <v>57</v>
      </c>
      <c r="G98" s="40">
        <v>57</v>
      </c>
      <c r="H98" s="40">
        <v>57</v>
      </c>
      <c r="I98" s="40">
        <v>57</v>
      </c>
      <c r="J98" s="40">
        <v>57</v>
      </c>
      <c r="K98" s="40">
        <v>57</v>
      </c>
      <c r="L98" s="40">
        <v>57</v>
      </c>
      <c r="M98" s="40">
        <v>57</v>
      </c>
      <c r="N98" s="40">
        <v>57</v>
      </c>
      <c r="O98" s="40">
        <v>57</v>
      </c>
      <c r="P98" s="40">
        <v>57</v>
      </c>
      <c r="Q98" s="40">
        <v>57</v>
      </c>
      <c r="R98" s="40">
        <v>57</v>
      </c>
      <c r="S98" s="40">
        <v>57</v>
      </c>
      <c r="T98" s="40">
        <v>57</v>
      </c>
      <c r="U98" s="40">
        <v>57</v>
      </c>
      <c r="V98" s="40">
        <v>57</v>
      </c>
      <c r="W98" s="40">
        <v>57</v>
      </c>
      <c r="X98" s="40">
        <v>57</v>
      </c>
      <c r="Y98" s="40">
        <v>57</v>
      </c>
      <c r="Z98" s="40">
        <v>57</v>
      </c>
      <c r="AA98" s="40">
        <v>57</v>
      </c>
      <c r="AB98" s="40">
        <v>57</v>
      </c>
      <c r="AC98" s="40">
        <v>57</v>
      </c>
      <c r="AD98" s="40">
        <v>57</v>
      </c>
      <c r="AE98" s="40">
        <v>57</v>
      </c>
      <c r="AF98" s="40">
        <v>57</v>
      </c>
      <c r="AG98" s="40">
        <v>57</v>
      </c>
      <c r="AH98" s="40">
        <v>57</v>
      </c>
      <c r="AI98" s="40">
        <v>57</v>
      </c>
      <c r="AJ98" s="40">
        <v>57</v>
      </c>
      <c r="AK98" s="40">
        <v>57</v>
      </c>
      <c r="AL98" s="40">
        <v>57</v>
      </c>
      <c r="AM98" s="40">
        <v>57</v>
      </c>
      <c r="AN98" s="40">
        <v>57</v>
      </c>
    </row>
    <row r="99" spans="3:40" x14ac:dyDescent="0.25">
      <c r="C99" t="str">
        <f t="shared" si="1"/>
        <v>Farmaco 42</v>
      </c>
      <c r="E99" s="40">
        <v>57</v>
      </c>
      <c r="F99" s="40">
        <v>57</v>
      </c>
      <c r="G99" s="40">
        <v>57</v>
      </c>
      <c r="H99" s="40">
        <v>57</v>
      </c>
      <c r="I99" s="40">
        <v>57</v>
      </c>
      <c r="J99" s="40">
        <v>57</v>
      </c>
      <c r="K99" s="40">
        <v>57</v>
      </c>
      <c r="L99" s="40">
        <v>57</v>
      </c>
      <c r="M99" s="40">
        <v>57</v>
      </c>
      <c r="N99" s="40">
        <v>57</v>
      </c>
      <c r="O99" s="40">
        <v>57</v>
      </c>
      <c r="P99" s="40">
        <v>57</v>
      </c>
      <c r="Q99" s="40">
        <v>57</v>
      </c>
      <c r="R99" s="40">
        <v>57</v>
      </c>
      <c r="S99" s="40">
        <v>57</v>
      </c>
      <c r="T99" s="40">
        <v>57</v>
      </c>
      <c r="U99" s="40">
        <v>57</v>
      </c>
      <c r="V99" s="40">
        <v>57</v>
      </c>
      <c r="W99" s="40">
        <v>57</v>
      </c>
      <c r="X99" s="40">
        <v>57</v>
      </c>
      <c r="Y99" s="40">
        <v>57</v>
      </c>
      <c r="Z99" s="40">
        <v>57</v>
      </c>
      <c r="AA99" s="40">
        <v>57</v>
      </c>
      <c r="AB99" s="40">
        <v>57</v>
      </c>
      <c r="AC99" s="40">
        <v>57</v>
      </c>
      <c r="AD99" s="40">
        <v>57</v>
      </c>
      <c r="AE99" s="40">
        <v>57</v>
      </c>
      <c r="AF99" s="40">
        <v>57</v>
      </c>
      <c r="AG99" s="40">
        <v>57</v>
      </c>
      <c r="AH99" s="40">
        <v>57</v>
      </c>
      <c r="AI99" s="40">
        <v>57</v>
      </c>
      <c r="AJ99" s="40">
        <v>57</v>
      </c>
      <c r="AK99" s="40">
        <v>57</v>
      </c>
      <c r="AL99" s="40">
        <v>57</v>
      </c>
      <c r="AM99" s="40">
        <v>57</v>
      </c>
      <c r="AN99" s="40">
        <v>57</v>
      </c>
    </row>
    <row r="100" spans="3:40" x14ac:dyDescent="0.25">
      <c r="C100" t="str">
        <f t="shared" si="1"/>
        <v>Farmaco 43</v>
      </c>
      <c r="E100" s="40">
        <v>57</v>
      </c>
      <c r="F100" s="40">
        <v>57</v>
      </c>
      <c r="G100" s="40">
        <v>57</v>
      </c>
      <c r="H100" s="40">
        <v>57</v>
      </c>
      <c r="I100" s="40">
        <v>57</v>
      </c>
      <c r="J100" s="40">
        <v>57</v>
      </c>
      <c r="K100" s="40">
        <v>57</v>
      </c>
      <c r="L100" s="40">
        <v>57</v>
      </c>
      <c r="M100" s="40">
        <v>57</v>
      </c>
      <c r="N100" s="40">
        <v>57</v>
      </c>
      <c r="O100" s="40">
        <v>57</v>
      </c>
      <c r="P100" s="40">
        <v>57</v>
      </c>
      <c r="Q100" s="40">
        <v>57</v>
      </c>
      <c r="R100" s="40">
        <v>57</v>
      </c>
      <c r="S100" s="40">
        <v>57</v>
      </c>
      <c r="T100" s="40">
        <v>57</v>
      </c>
      <c r="U100" s="40">
        <v>57</v>
      </c>
      <c r="V100" s="40">
        <v>57</v>
      </c>
      <c r="W100" s="40">
        <v>57</v>
      </c>
      <c r="X100" s="40">
        <v>57</v>
      </c>
      <c r="Y100" s="40">
        <v>57</v>
      </c>
      <c r="Z100" s="40">
        <v>57</v>
      </c>
      <c r="AA100" s="40">
        <v>57</v>
      </c>
      <c r="AB100" s="40">
        <v>57</v>
      </c>
      <c r="AC100" s="40">
        <v>57</v>
      </c>
      <c r="AD100" s="40">
        <v>57</v>
      </c>
      <c r="AE100" s="40">
        <v>57</v>
      </c>
      <c r="AF100" s="40">
        <v>57</v>
      </c>
      <c r="AG100" s="40">
        <v>57</v>
      </c>
      <c r="AH100" s="40">
        <v>57</v>
      </c>
      <c r="AI100" s="40">
        <v>57</v>
      </c>
      <c r="AJ100" s="40">
        <v>57</v>
      </c>
      <c r="AK100" s="40">
        <v>57</v>
      </c>
      <c r="AL100" s="40">
        <v>57</v>
      </c>
      <c r="AM100" s="40">
        <v>57</v>
      </c>
      <c r="AN100" s="40">
        <v>57</v>
      </c>
    </row>
    <row r="101" spans="3:40" x14ac:dyDescent="0.25">
      <c r="C101" t="str">
        <f t="shared" si="1"/>
        <v>Farmaco 44</v>
      </c>
      <c r="E101" s="40">
        <v>57</v>
      </c>
      <c r="F101" s="40">
        <v>57</v>
      </c>
      <c r="G101" s="40">
        <v>57</v>
      </c>
      <c r="H101" s="40">
        <v>57</v>
      </c>
      <c r="I101" s="40">
        <v>57</v>
      </c>
      <c r="J101" s="40">
        <v>57</v>
      </c>
      <c r="K101" s="40">
        <v>57</v>
      </c>
      <c r="L101" s="40">
        <v>57</v>
      </c>
      <c r="M101" s="40">
        <v>57</v>
      </c>
      <c r="N101" s="40">
        <v>57</v>
      </c>
      <c r="O101" s="40">
        <v>57</v>
      </c>
      <c r="P101" s="40">
        <v>57</v>
      </c>
      <c r="Q101" s="40">
        <v>57</v>
      </c>
      <c r="R101" s="40">
        <v>57</v>
      </c>
      <c r="S101" s="40">
        <v>57</v>
      </c>
      <c r="T101" s="40">
        <v>57</v>
      </c>
      <c r="U101" s="40">
        <v>57</v>
      </c>
      <c r="V101" s="40">
        <v>57</v>
      </c>
      <c r="W101" s="40">
        <v>57</v>
      </c>
      <c r="X101" s="40">
        <v>57</v>
      </c>
      <c r="Y101" s="40">
        <v>57</v>
      </c>
      <c r="Z101" s="40">
        <v>57</v>
      </c>
      <c r="AA101" s="40">
        <v>57</v>
      </c>
      <c r="AB101" s="40">
        <v>57</v>
      </c>
      <c r="AC101" s="40">
        <v>57</v>
      </c>
      <c r="AD101" s="40">
        <v>57</v>
      </c>
      <c r="AE101" s="40">
        <v>57</v>
      </c>
      <c r="AF101" s="40">
        <v>57</v>
      </c>
      <c r="AG101" s="40">
        <v>57</v>
      </c>
      <c r="AH101" s="40">
        <v>57</v>
      </c>
      <c r="AI101" s="40">
        <v>57</v>
      </c>
      <c r="AJ101" s="40">
        <v>57</v>
      </c>
      <c r="AK101" s="40">
        <v>57</v>
      </c>
      <c r="AL101" s="40">
        <v>57</v>
      </c>
      <c r="AM101" s="40">
        <v>57</v>
      </c>
      <c r="AN101" s="40">
        <v>57</v>
      </c>
    </row>
    <row r="102" spans="3:40" x14ac:dyDescent="0.25">
      <c r="C102" t="str">
        <f t="shared" si="1"/>
        <v>Farmaco 45</v>
      </c>
      <c r="E102" s="40">
        <v>57</v>
      </c>
      <c r="F102" s="40">
        <v>57</v>
      </c>
      <c r="G102" s="40">
        <v>57</v>
      </c>
      <c r="H102" s="40">
        <v>57</v>
      </c>
      <c r="I102" s="40">
        <v>57</v>
      </c>
      <c r="J102" s="40">
        <v>57</v>
      </c>
      <c r="K102" s="40">
        <v>57</v>
      </c>
      <c r="L102" s="40">
        <v>57</v>
      </c>
      <c r="M102" s="40">
        <v>57</v>
      </c>
      <c r="N102" s="40">
        <v>57</v>
      </c>
      <c r="O102" s="40">
        <v>57</v>
      </c>
      <c r="P102" s="40">
        <v>57</v>
      </c>
      <c r="Q102" s="40">
        <v>57</v>
      </c>
      <c r="R102" s="40">
        <v>57</v>
      </c>
      <c r="S102" s="40">
        <v>57</v>
      </c>
      <c r="T102" s="40">
        <v>57</v>
      </c>
      <c r="U102" s="40">
        <v>57</v>
      </c>
      <c r="V102" s="40">
        <v>57</v>
      </c>
      <c r="W102" s="40">
        <v>57</v>
      </c>
      <c r="X102" s="40">
        <v>57</v>
      </c>
      <c r="Y102" s="40">
        <v>57</v>
      </c>
      <c r="Z102" s="40">
        <v>57</v>
      </c>
      <c r="AA102" s="40">
        <v>57</v>
      </c>
      <c r="AB102" s="40">
        <v>57</v>
      </c>
      <c r="AC102" s="40">
        <v>57</v>
      </c>
      <c r="AD102" s="40">
        <v>57</v>
      </c>
      <c r="AE102" s="40">
        <v>57</v>
      </c>
      <c r="AF102" s="40">
        <v>57</v>
      </c>
      <c r="AG102" s="40">
        <v>57</v>
      </c>
      <c r="AH102" s="40">
        <v>57</v>
      </c>
      <c r="AI102" s="40">
        <v>57</v>
      </c>
      <c r="AJ102" s="40">
        <v>57</v>
      </c>
      <c r="AK102" s="40">
        <v>57</v>
      </c>
      <c r="AL102" s="40">
        <v>57</v>
      </c>
      <c r="AM102" s="40">
        <v>57</v>
      </c>
      <c r="AN102" s="40">
        <v>57</v>
      </c>
    </row>
    <row r="103" spans="3:40" x14ac:dyDescent="0.25">
      <c r="C103" t="str">
        <f t="shared" si="1"/>
        <v>Farmaco 46</v>
      </c>
      <c r="E103" s="40">
        <v>57</v>
      </c>
      <c r="F103" s="40">
        <v>57</v>
      </c>
      <c r="G103" s="40">
        <v>57</v>
      </c>
      <c r="H103" s="40">
        <v>57</v>
      </c>
      <c r="I103" s="40">
        <v>57</v>
      </c>
      <c r="J103" s="40">
        <v>57</v>
      </c>
      <c r="K103" s="40">
        <v>57</v>
      </c>
      <c r="L103" s="40">
        <v>57</v>
      </c>
      <c r="M103" s="40">
        <v>57</v>
      </c>
      <c r="N103" s="40">
        <v>57</v>
      </c>
      <c r="O103" s="40">
        <v>57</v>
      </c>
      <c r="P103" s="40">
        <v>57</v>
      </c>
      <c r="Q103" s="40">
        <v>57</v>
      </c>
      <c r="R103" s="40">
        <v>57</v>
      </c>
      <c r="S103" s="40">
        <v>57</v>
      </c>
      <c r="T103" s="40">
        <v>57</v>
      </c>
      <c r="U103" s="40">
        <v>57</v>
      </c>
      <c r="V103" s="40">
        <v>57</v>
      </c>
      <c r="W103" s="40">
        <v>57</v>
      </c>
      <c r="X103" s="40">
        <v>57</v>
      </c>
      <c r="Y103" s="40">
        <v>57</v>
      </c>
      <c r="Z103" s="40">
        <v>57</v>
      </c>
      <c r="AA103" s="40">
        <v>57</v>
      </c>
      <c r="AB103" s="40">
        <v>57</v>
      </c>
      <c r="AC103" s="40">
        <v>57</v>
      </c>
      <c r="AD103" s="40">
        <v>57</v>
      </c>
      <c r="AE103" s="40">
        <v>57</v>
      </c>
      <c r="AF103" s="40">
        <v>57</v>
      </c>
      <c r="AG103" s="40">
        <v>57</v>
      </c>
      <c r="AH103" s="40">
        <v>57</v>
      </c>
      <c r="AI103" s="40">
        <v>57</v>
      </c>
      <c r="AJ103" s="40">
        <v>57</v>
      </c>
      <c r="AK103" s="40">
        <v>57</v>
      </c>
      <c r="AL103" s="40">
        <v>57</v>
      </c>
      <c r="AM103" s="40">
        <v>57</v>
      </c>
      <c r="AN103" s="40">
        <v>57</v>
      </c>
    </row>
    <row r="104" spans="3:40" x14ac:dyDescent="0.25">
      <c r="C104" t="str">
        <f t="shared" si="1"/>
        <v>Farmaco 47</v>
      </c>
      <c r="E104" s="40">
        <v>57</v>
      </c>
      <c r="F104" s="40">
        <v>57</v>
      </c>
      <c r="G104" s="40">
        <v>57</v>
      </c>
      <c r="H104" s="40">
        <v>57</v>
      </c>
      <c r="I104" s="40">
        <v>57</v>
      </c>
      <c r="J104" s="40">
        <v>57</v>
      </c>
      <c r="K104" s="40">
        <v>57</v>
      </c>
      <c r="L104" s="40">
        <v>57</v>
      </c>
      <c r="M104" s="40">
        <v>57</v>
      </c>
      <c r="N104" s="40">
        <v>57</v>
      </c>
      <c r="O104" s="40">
        <v>57</v>
      </c>
      <c r="P104" s="40">
        <v>57</v>
      </c>
      <c r="Q104" s="40">
        <v>57</v>
      </c>
      <c r="R104" s="40">
        <v>57</v>
      </c>
      <c r="S104" s="40">
        <v>57</v>
      </c>
      <c r="T104" s="40">
        <v>57</v>
      </c>
      <c r="U104" s="40">
        <v>57</v>
      </c>
      <c r="V104" s="40">
        <v>57</v>
      </c>
      <c r="W104" s="40">
        <v>57</v>
      </c>
      <c r="X104" s="40">
        <v>57</v>
      </c>
      <c r="Y104" s="40">
        <v>57</v>
      </c>
      <c r="Z104" s="40">
        <v>57</v>
      </c>
      <c r="AA104" s="40">
        <v>57</v>
      </c>
      <c r="AB104" s="40">
        <v>57</v>
      </c>
      <c r="AC104" s="40">
        <v>57</v>
      </c>
      <c r="AD104" s="40">
        <v>57</v>
      </c>
      <c r="AE104" s="40">
        <v>57</v>
      </c>
      <c r="AF104" s="40">
        <v>57</v>
      </c>
      <c r="AG104" s="40">
        <v>57</v>
      </c>
      <c r="AH104" s="40">
        <v>57</v>
      </c>
      <c r="AI104" s="40">
        <v>57</v>
      </c>
      <c r="AJ104" s="40">
        <v>57</v>
      </c>
      <c r="AK104" s="40">
        <v>57</v>
      </c>
      <c r="AL104" s="40">
        <v>57</v>
      </c>
      <c r="AM104" s="40">
        <v>57</v>
      </c>
      <c r="AN104" s="40">
        <v>57</v>
      </c>
    </row>
    <row r="105" spans="3:40" x14ac:dyDescent="0.25">
      <c r="C105" t="str">
        <f t="shared" si="1"/>
        <v>Farmaco 48</v>
      </c>
      <c r="E105" s="40">
        <v>57</v>
      </c>
      <c r="F105" s="40">
        <v>57</v>
      </c>
      <c r="G105" s="40">
        <v>57</v>
      </c>
      <c r="H105" s="40">
        <v>57</v>
      </c>
      <c r="I105" s="40">
        <v>57</v>
      </c>
      <c r="J105" s="40">
        <v>57</v>
      </c>
      <c r="K105" s="40">
        <v>57</v>
      </c>
      <c r="L105" s="40">
        <v>57</v>
      </c>
      <c r="M105" s="40">
        <v>57</v>
      </c>
      <c r="N105" s="40">
        <v>57</v>
      </c>
      <c r="O105" s="40">
        <v>57</v>
      </c>
      <c r="P105" s="40">
        <v>57</v>
      </c>
      <c r="Q105" s="40">
        <v>57</v>
      </c>
      <c r="R105" s="40">
        <v>57</v>
      </c>
      <c r="S105" s="40">
        <v>57</v>
      </c>
      <c r="T105" s="40">
        <v>57</v>
      </c>
      <c r="U105" s="40">
        <v>57</v>
      </c>
      <c r="V105" s="40">
        <v>57</v>
      </c>
      <c r="W105" s="40">
        <v>57</v>
      </c>
      <c r="X105" s="40">
        <v>57</v>
      </c>
      <c r="Y105" s="40">
        <v>57</v>
      </c>
      <c r="Z105" s="40">
        <v>57</v>
      </c>
      <c r="AA105" s="40">
        <v>57</v>
      </c>
      <c r="AB105" s="40">
        <v>57</v>
      </c>
      <c r="AC105" s="40">
        <v>57</v>
      </c>
      <c r="AD105" s="40">
        <v>57</v>
      </c>
      <c r="AE105" s="40">
        <v>57</v>
      </c>
      <c r="AF105" s="40">
        <v>57</v>
      </c>
      <c r="AG105" s="40">
        <v>57</v>
      </c>
      <c r="AH105" s="40">
        <v>57</v>
      </c>
      <c r="AI105" s="40">
        <v>57</v>
      </c>
      <c r="AJ105" s="40">
        <v>57</v>
      </c>
      <c r="AK105" s="40">
        <v>57</v>
      </c>
      <c r="AL105" s="40">
        <v>57</v>
      </c>
      <c r="AM105" s="40">
        <v>57</v>
      </c>
      <c r="AN105" s="40">
        <v>57</v>
      </c>
    </row>
    <row r="106" spans="3:40" x14ac:dyDescent="0.25">
      <c r="C106" t="str">
        <f t="shared" si="1"/>
        <v>Farmaco 49</v>
      </c>
      <c r="E106" s="40">
        <v>57</v>
      </c>
      <c r="F106" s="40">
        <v>57</v>
      </c>
      <c r="G106" s="40">
        <v>57</v>
      </c>
      <c r="H106" s="40">
        <v>57</v>
      </c>
      <c r="I106" s="40">
        <v>57</v>
      </c>
      <c r="J106" s="40">
        <v>57</v>
      </c>
      <c r="K106" s="40">
        <v>57</v>
      </c>
      <c r="L106" s="40">
        <v>57</v>
      </c>
      <c r="M106" s="40">
        <v>57</v>
      </c>
      <c r="N106" s="40">
        <v>57</v>
      </c>
      <c r="O106" s="40">
        <v>57</v>
      </c>
      <c r="P106" s="40">
        <v>57</v>
      </c>
      <c r="Q106" s="40">
        <v>57</v>
      </c>
      <c r="R106" s="40">
        <v>57</v>
      </c>
      <c r="S106" s="40">
        <v>57</v>
      </c>
      <c r="T106" s="40">
        <v>57</v>
      </c>
      <c r="U106" s="40">
        <v>57</v>
      </c>
      <c r="V106" s="40">
        <v>57</v>
      </c>
      <c r="W106" s="40">
        <v>57</v>
      </c>
      <c r="X106" s="40">
        <v>57</v>
      </c>
      <c r="Y106" s="40">
        <v>57</v>
      </c>
      <c r="Z106" s="40">
        <v>57</v>
      </c>
      <c r="AA106" s="40">
        <v>57</v>
      </c>
      <c r="AB106" s="40">
        <v>57</v>
      </c>
      <c r="AC106" s="40">
        <v>57</v>
      </c>
      <c r="AD106" s="40">
        <v>57</v>
      </c>
      <c r="AE106" s="40">
        <v>57</v>
      </c>
      <c r="AF106" s="40">
        <v>57</v>
      </c>
      <c r="AG106" s="40">
        <v>57</v>
      </c>
      <c r="AH106" s="40">
        <v>57</v>
      </c>
      <c r="AI106" s="40">
        <v>57</v>
      </c>
      <c r="AJ106" s="40">
        <v>57</v>
      </c>
      <c r="AK106" s="40">
        <v>57</v>
      </c>
      <c r="AL106" s="40">
        <v>57</v>
      </c>
      <c r="AM106" s="40">
        <v>57</v>
      </c>
      <c r="AN106" s="40">
        <v>57</v>
      </c>
    </row>
    <row r="107" spans="3:40" x14ac:dyDescent="0.25">
      <c r="C107" t="str">
        <f t="shared" si="1"/>
        <v>Farmaco 50</v>
      </c>
      <c r="E107" s="40">
        <v>57</v>
      </c>
      <c r="F107" s="40">
        <v>57</v>
      </c>
      <c r="G107" s="40">
        <v>57</v>
      </c>
      <c r="H107" s="40">
        <v>57</v>
      </c>
      <c r="I107" s="40">
        <v>57</v>
      </c>
      <c r="J107" s="40">
        <v>57</v>
      </c>
      <c r="K107" s="40">
        <v>57</v>
      </c>
      <c r="L107" s="40">
        <v>57</v>
      </c>
      <c r="M107" s="40">
        <v>57</v>
      </c>
      <c r="N107" s="40">
        <v>57</v>
      </c>
      <c r="O107" s="40">
        <v>57</v>
      </c>
      <c r="P107" s="40">
        <v>57</v>
      </c>
      <c r="Q107" s="40">
        <v>57</v>
      </c>
      <c r="R107" s="40">
        <v>57</v>
      </c>
      <c r="S107" s="40">
        <v>57</v>
      </c>
      <c r="T107" s="40">
        <v>57</v>
      </c>
      <c r="U107" s="40">
        <v>57</v>
      </c>
      <c r="V107" s="40">
        <v>57</v>
      </c>
      <c r="W107" s="40">
        <v>57</v>
      </c>
      <c r="X107" s="40">
        <v>57</v>
      </c>
      <c r="Y107" s="40">
        <v>57</v>
      </c>
      <c r="Z107" s="40">
        <v>57</v>
      </c>
      <c r="AA107" s="40">
        <v>57</v>
      </c>
      <c r="AB107" s="40">
        <v>57</v>
      </c>
      <c r="AC107" s="40">
        <v>57</v>
      </c>
      <c r="AD107" s="40">
        <v>57</v>
      </c>
      <c r="AE107" s="40">
        <v>57</v>
      </c>
      <c r="AF107" s="40">
        <v>57</v>
      </c>
      <c r="AG107" s="40">
        <v>57</v>
      </c>
      <c r="AH107" s="40">
        <v>57</v>
      </c>
      <c r="AI107" s="40">
        <v>57</v>
      </c>
      <c r="AJ107" s="40">
        <v>57</v>
      </c>
      <c r="AK107" s="40">
        <v>57</v>
      </c>
      <c r="AL107" s="40">
        <v>57</v>
      </c>
      <c r="AM107" s="40">
        <v>57</v>
      </c>
      <c r="AN107" s="40">
        <v>57</v>
      </c>
    </row>
    <row r="110" spans="3:40" x14ac:dyDescent="0.25">
      <c r="C110" t="s">
        <v>155</v>
      </c>
      <c r="E110" t="s">
        <v>177</v>
      </c>
      <c r="F110" t="s">
        <v>158</v>
      </c>
      <c r="G110" t="s">
        <v>160</v>
      </c>
    </row>
    <row r="111" spans="3:40" x14ac:dyDescent="0.25">
      <c r="C111" t="s">
        <v>178</v>
      </c>
      <c r="E111" s="42">
        <v>0.3</v>
      </c>
      <c r="F111" s="40">
        <v>0</v>
      </c>
      <c r="G111" s="42">
        <v>0.1</v>
      </c>
    </row>
    <row r="112" spans="3:40" x14ac:dyDescent="0.25">
      <c r="C112" t="s">
        <v>179</v>
      </c>
      <c r="E112" s="42">
        <v>0.25</v>
      </c>
      <c r="F112" s="40">
        <v>0</v>
      </c>
      <c r="G112" s="42">
        <v>0.1</v>
      </c>
    </row>
    <row r="113" spans="3:41" x14ac:dyDescent="0.25">
      <c r="C113" t="s">
        <v>180</v>
      </c>
      <c r="E113" s="42">
        <v>0.2</v>
      </c>
      <c r="F113" s="40">
        <v>0</v>
      </c>
      <c r="G113" s="42">
        <v>0.1</v>
      </c>
    </row>
    <row r="114" spans="3:41" x14ac:dyDescent="0.25">
      <c r="C114" t="s">
        <v>181</v>
      </c>
      <c r="E114" s="42">
        <v>0.25</v>
      </c>
      <c r="F114" s="40">
        <v>0</v>
      </c>
      <c r="G114" s="42">
        <v>0.1</v>
      </c>
    </row>
    <row r="116" spans="3:41" s="111" customFormat="1" x14ac:dyDescent="0.25"/>
    <row r="117" spans="3:41" x14ac:dyDescent="0.25">
      <c r="C117" s="177" t="s">
        <v>636</v>
      </c>
      <c r="D117" s="177"/>
    </row>
    <row r="118" spans="3:41" x14ac:dyDescent="0.25">
      <c r="C118" s="177"/>
      <c r="D118" s="177"/>
    </row>
    <row r="121" spans="3:41" x14ac:dyDescent="0.25">
      <c r="C121" t="s">
        <v>152</v>
      </c>
      <c r="D121" t="s">
        <v>176</v>
      </c>
      <c r="E121" t="s">
        <v>153</v>
      </c>
      <c r="F121" s="1">
        <f>+F3</f>
        <v>43861</v>
      </c>
      <c r="G121" s="1">
        <f t="shared" ref="G121:AO121" si="2">+G3</f>
        <v>43890</v>
      </c>
      <c r="H121" s="1">
        <f t="shared" si="2"/>
        <v>43921</v>
      </c>
      <c r="I121" s="1">
        <f t="shared" si="2"/>
        <v>43951</v>
      </c>
      <c r="J121" s="1">
        <f t="shared" si="2"/>
        <v>43982</v>
      </c>
      <c r="K121" s="1">
        <f t="shared" si="2"/>
        <v>44012</v>
      </c>
      <c r="L121" s="1">
        <f t="shared" si="2"/>
        <v>44043</v>
      </c>
      <c r="M121" s="1">
        <f t="shared" si="2"/>
        <v>44074</v>
      </c>
      <c r="N121" s="1">
        <f t="shared" si="2"/>
        <v>44104</v>
      </c>
      <c r="O121" s="1">
        <f t="shared" si="2"/>
        <v>44135</v>
      </c>
      <c r="P121" s="1">
        <f t="shared" si="2"/>
        <v>44165</v>
      </c>
      <c r="Q121" s="1">
        <f t="shared" si="2"/>
        <v>44196</v>
      </c>
      <c r="R121" s="1">
        <f t="shared" si="2"/>
        <v>44227</v>
      </c>
      <c r="S121" s="1">
        <f t="shared" si="2"/>
        <v>44255</v>
      </c>
      <c r="T121" s="1">
        <f t="shared" si="2"/>
        <v>44286</v>
      </c>
      <c r="U121" s="1">
        <f t="shared" si="2"/>
        <v>44316</v>
      </c>
      <c r="V121" s="1">
        <f t="shared" si="2"/>
        <v>44347</v>
      </c>
      <c r="W121" s="1">
        <f t="shared" si="2"/>
        <v>44377</v>
      </c>
      <c r="X121" s="1">
        <f t="shared" si="2"/>
        <v>44408</v>
      </c>
      <c r="Y121" s="1">
        <f t="shared" si="2"/>
        <v>44439</v>
      </c>
      <c r="Z121" s="1">
        <f t="shared" si="2"/>
        <v>44469</v>
      </c>
      <c r="AA121" s="1">
        <f t="shared" si="2"/>
        <v>44500</v>
      </c>
      <c r="AB121" s="1">
        <f t="shared" si="2"/>
        <v>44530</v>
      </c>
      <c r="AC121" s="1">
        <f t="shared" si="2"/>
        <v>44561</v>
      </c>
      <c r="AD121" s="1">
        <f t="shared" si="2"/>
        <v>44592</v>
      </c>
      <c r="AE121" s="1">
        <f t="shared" si="2"/>
        <v>44620</v>
      </c>
      <c r="AF121" s="1">
        <f t="shared" si="2"/>
        <v>44651</v>
      </c>
      <c r="AG121" s="1">
        <f t="shared" si="2"/>
        <v>44681</v>
      </c>
      <c r="AH121" s="1">
        <f t="shared" si="2"/>
        <v>44712</v>
      </c>
      <c r="AI121" s="1">
        <f t="shared" si="2"/>
        <v>44742</v>
      </c>
      <c r="AJ121" s="1">
        <f t="shared" si="2"/>
        <v>44773</v>
      </c>
      <c r="AK121" s="1">
        <f t="shared" si="2"/>
        <v>44804</v>
      </c>
      <c r="AL121" s="1">
        <f t="shared" si="2"/>
        <v>44834</v>
      </c>
      <c r="AM121" s="1">
        <f t="shared" si="2"/>
        <v>44865</v>
      </c>
      <c r="AN121" s="1">
        <f t="shared" si="2"/>
        <v>44895</v>
      </c>
      <c r="AO121" s="1">
        <f t="shared" si="2"/>
        <v>44926</v>
      </c>
    </row>
    <row r="122" spans="3:41" x14ac:dyDescent="0.25">
      <c r="C122" t="str">
        <f>+C4</f>
        <v>Farmaco 1</v>
      </c>
      <c r="D122" s="42">
        <v>0.3</v>
      </c>
      <c r="E122" s="40">
        <v>30</v>
      </c>
      <c r="F122" s="46">
        <v>20</v>
      </c>
      <c r="G122" s="46">
        <v>20</v>
      </c>
      <c r="H122" s="46">
        <v>20</v>
      </c>
      <c r="I122" s="46">
        <v>20</v>
      </c>
      <c r="J122" s="46">
        <v>20</v>
      </c>
      <c r="K122" s="46">
        <v>20</v>
      </c>
      <c r="L122" s="46">
        <v>20</v>
      </c>
      <c r="M122" s="46">
        <v>20</v>
      </c>
      <c r="N122" s="46">
        <v>20</v>
      </c>
      <c r="O122" s="46">
        <v>20</v>
      </c>
      <c r="P122" s="46">
        <v>20</v>
      </c>
      <c r="Q122" s="46">
        <v>20</v>
      </c>
      <c r="R122" s="46">
        <v>20</v>
      </c>
      <c r="S122" s="46">
        <v>20</v>
      </c>
      <c r="T122" s="46">
        <v>20</v>
      </c>
      <c r="U122" s="46">
        <v>20</v>
      </c>
      <c r="V122" s="46">
        <v>20</v>
      </c>
      <c r="W122" s="46">
        <v>20</v>
      </c>
      <c r="X122" s="46">
        <v>20</v>
      </c>
      <c r="Y122" s="46">
        <v>20</v>
      </c>
      <c r="Z122" s="46">
        <v>20</v>
      </c>
      <c r="AA122" s="46">
        <v>20</v>
      </c>
      <c r="AB122" s="46">
        <v>20</v>
      </c>
      <c r="AC122" s="46">
        <v>20</v>
      </c>
      <c r="AD122" s="46">
        <v>20</v>
      </c>
      <c r="AE122" s="46">
        <v>20</v>
      </c>
      <c r="AF122" s="46">
        <v>20</v>
      </c>
      <c r="AG122" s="46">
        <v>20</v>
      </c>
      <c r="AH122" s="46">
        <v>20</v>
      </c>
      <c r="AI122" s="46">
        <v>20</v>
      </c>
      <c r="AJ122" s="46">
        <v>20</v>
      </c>
      <c r="AK122" s="46">
        <v>20</v>
      </c>
      <c r="AL122" s="46">
        <v>20</v>
      </c>
      <c r="AM122" s="46">
        <v>20</v>
      </c>
      <c r="AN122" s="46">
        <v>20</v>
      </c>
      <c r="AO122" s="46">
        <v>20</v>
      </c>
    </row>
    <row r="123" spans="3:41" x14ac:dyDescent="0.25">
      <c r="C123" t="str">
        <f t="shared" ref="C123:C171" si="3">+C5</f>
        <v>Farmaco 2</v>
      </c>
      <c r="D123" s="42">
        <v>0.5</v>
      </c>
      <c r="E123" s="40">
        <v>30</v>
      </c>
      <c r="F123" s="46">
        <v>20</v>
      </c>
      <c r="G123" s="46">
        <v>20</v>
      </c>
      <c r="H123" s="46">
        <v>20</v>
      </c>
      <c r="I123" s="46">
        <v>20</v>
      </c>
      <c r="J123" s="46">
        <v>20</v>
      </c>
      <c r="K123" s="46">
        <v>20</v>
      </c>
      <c r="L123" s="46">
        <v>20</v>
      </c>
      <c r="M123" s="46">
        <v>20</v>
      </c>
      <c r="N123" s="46">
        <v>20</v>
      </c>
      <c r="O123" s="46">
        <v>20</v>
      </c>
      <c r="P123" s="46">
        <v>20</v>
      </c>
      <c r="Q123" s="46">
        <v>20</v>
      </c>
      <c r="R123" s="46">
        <v>20</v>
      </c>
      <c r="S123" s="46">
        <v>20</v>
      </c>
      <c r="T123" s="46">
        <v>20</v>
      </c>
      <c r="U123" s="46">
        <v>20</v>
      </c>
      <c r="V123" s="46">
        <v>20</v>
      </c>
      <c r="W123" s="46">
        <v>20</v>
      </c>
      <c r="X123" s="46">
        <v>20</v>
      </c>
      <c r="Y123" s="46">
        <v>20</v>
      </c>
      <c r="Z123" s="46">
        <v>20</v>
      </c>
      <c r="AA123" s="46">
        <v>20</v>
      </c>
      <c r="AB123" s="46">
        <v>20</v>
      </c>
      <c r="AC123" s="46">
        <v>20</v>
      </c>
      <c r="AD123" s="46">
        <v>20</v>
      </c>
      <c r="AE123" s="46">
        <v>20</v>
      </c>
      <c r="AF123" s="46">
        <v>20</v>
      </c>
      <c r="AG123" s="46">
        <v>20</v>
      </c>
      <c r="AH123" s="46">
        <v>20</v>
      </c>
      <c r="AI123" s="46">
        <v>20</v>
      </c>
      <c r="AJ123" s="46">
        <v>20</v>
      </c>
      <c r="AK123" s="46">
        <v>20</v>
      </c>
      <c r="AL123" s="46">
        <v>20</v>
      </c>
      <c r="AM123" s="46">
        <v>20</v>
      </c>
      <c r="AN123" s="46">
        <v>20</v>
      </c>
      <c r="AO123" s="46">
        <v>20</v>
      </c>
    </row>
    <row r="124" spans="3:41" x14ac:dyDescent="0.25">
      <c r="C124" t="str">
        <f t="shared" si="3"/>
        <v>Farmaco 3</v>
      </c>
      <c r="D124" s="42">
        <v>0.2</v>
      </c>
      <c r="E124" s="40">
        <v>30</v>
      </c>
      <c r="F124" s="46">
        <v>20</v>
      </c>
      <c r="G124" s="46">
        <v>20</v>
      </c>
      <c r="H124" s="46">
        <v>20</v>
      </c>
      <c r="I124" s="46">
        <v>20</v>
      </c>
      <c r="J124" s="46">
        <v>20</v>
      </c>
      <c r="K124" s="46">
        <v>20</v>
      </c>
      <c r="L124" s="46">
        <v>20</v>
      </c>
      <c r="M124" s="46">
        <v>20</v>
      </c>
      <c r="N124" s="46">
        <v>20</v>
      </c>
      <c r="O124" s="46">
        <v>20</v>
      </c>
      <c r="P124" s="46">
        <v>20</v>
      </c>
      <c r="Q124" s="46">
        <v>20</v>
      </c>
      <c r="R124" s="46">
        <v>20</v>
      </c>
      <c r="S124" s="46">
        <v>20</v>
      </c>
      <c r="T124" s="46">
        <v>20</v>
      </c>
      <c r="U124" s="46">
        <v>20</v>
      </c>
      <c r="V124" s="46">
        <v>20</v>
      </c>
      <c r="W124" s="46">
        <v>20</v>
      </c>
      <c r="X124" s="46">
        <v>20</v>
      </c>
      <c r="Y124" s="46">
        <v>20</v>
      </c>
      <c r="Z124" s="46">
        <v>20</v>
      </c>
      <c r="AA124" s="46">
        <v>20</v>
      </c>
      <c r="AB124" s="46">
        <v>20</v>
      </c>
      <c r="AC124" s="46">
        <v>20</v>
      </c>
      <c r="AD124" s="46">
        <v>20</v>
      </c>
      <c r="AE124" s="46">
        <v>20</v>
      </c>
      <c r="AF124" s="46">
        <v>20</v>
      </c>
      <c r="AG124" s="46">
        <v>20</v>
      </c>
      <c r="AH124" s="46">
        <v>20</v>
      </c>
      <c r="AI124" s="46">
        <v>20</v>
      </c>
      <c r="AJ124" s="46">
        <v>20</v>
      </c>
      <c r="AK124" s="46">
        <v>20</v>
      </c>
      <c r="AL124" s="46">
        <v>20</v>
      </c>
      <c r="AM124" s="46">
        <v>20</v>
      </c>
      <c r="AN124" s="46">
        <v>20</v>
      </c>
      <c r="AO124" s="46">
        <v>20</v>
      </c>
    </row>
    <row r="125" spans="3:41" x14ac:dyDescent="0.25">
      <c r="C125" t="str">
        <f t="shared" si="3"/>
        <v>Farmaco 4</v>
      </c>
      <c r="D125" s="42">
        <v>0.6</v>
      </c>
      <c r="E125" s="40">
        <v>30</v>
      </c>
      <c r="F125" s="46">
        <v>20</v>
      </c>
      <c r="G125" s="46">
        <v>20</v>
      </c>
      <c r="H125" s="46">
        <v>20</v>
      </c>
      <c r="I125" s="46">
        <v>20</v>
      </c>
      <c r="J125" s="46">
        <v>20</v>
      </c>
      <c r="K125" s="46">
        <v>20</v>
      </c>
      <c r="L125" s="46">
        <v>20</v>
      </c>
      <c r="M125" s="46">
        <v>20</v>
      </c>
      <c r="N125" s="46">
        <v>20</v>
      </c>
      <c r="O125" s="46">
        <v>20</v>
      </c>
      <c r="P125" s="46">
        <v>20</v>
      </c>
      <c r="Q125" s="46">
        <v>20</v>
      </c>
      <c r="R125" s="46">
        <v>20</v>
      </c>
      <c r="S125" s="46">
        <v>20</v>
      </c>
      <c r="T125" s="46">
        <v>20</v>
      </c>
      <c r="U125" s="46">
        <v>20</v>
      </c>
      <c r="V125" s="46">
        <v>20</v>
      </c>
      <c r="W125" s="46">
        <v>20</v>
      </c>
      <c r="X125" s="46">
        <v>20</v>
      </c>
      <c r="Y125" s="46">
        <v>20</v>
      </c>
      <c r="Z125" s="46">
        <v>20</v>
      </c>
      <c r="AA125" s="46">
        <v>20</v>
      </c>
      <c r="AB125" s="46">
        <v>20</v>
      </c>
      <c r="AC125" s="46">
        <v>20</v>
      </c>
      <c r="AD125" s="46">
        <v>20</v>
      </c>
      <c r="AE125" s="46">
        <v>20</v>
      </c>
      <c r="AF125" s="46">
        <v>20</v>
      </c>
      <c r="AG125" s="46">
        <v>20</v>
      </c>
      <c r="AH125" s="46">
        <v>20</v>
      </c>
      <c r="AI125" s="46">
        <v>20</v>
      </c>
      <c r="AJ125" s="46">
        <v>20</v>
      </c>
      <c r="AK125" s="46">
        <v>20</v>
      </c>
      <c r="AL125" s="46">
        <v>20</v>
      </c>
      <c r="AM125" s="46">
        <v>20</v>
      </c>
      <c r="AN125" s="46">
        <v>20</v>
      </c>
      <c r="AO125" s="46">
        <v>20</v>
      </c>
    </row>
    <row r="126" spans="3:41" x14ac:dyDescent="0.25">
      <c r="C126" t="str">
        <f t="shared" si="3"/>
        <v>Farmaco 5</v>
      </c>
      <c r="D126" s="42">
        <v>0.3</v>
      </c>
      <c r="E126" s="40">
        <v>30</v>
      </c>
      <c r="F126" s="46">
        <v>20</v>
      </c>
      <c r="G126" s="46">
        <v>20</v>
      </c>
      <c r="H126" s="46">
        <v>20</v>
      </c>
      <c r="I126" s="46">
        <v>20</v>
      </c>
      <c r="J126" s="46">
        <v>20</v>
      </c>
      <c r="K126" s="46">
        <v>20</v>
      </c>
      <c r="L126" s="46">
        <v>20</v>
      </c>
      <c r="M126" s="46">
        <v>20</v>
      </c>
      <c r="N126" s="46">
        <v>20</v>
      </c>
      <c r="O126" s="46">
        <v>20</v>
      </c>
      <c r="P126" s="46">
        <v>20</v>
      </c>
      <c r="Q126" s="46">
        <v>20</v>
      </c>
      <c r="R126" s="46">
        <v>20</v>
      </c>
      <c r="S126" s="46">
        <v>20</v>
      </c>
      <c r="T126" s="46">
        <v>20</v>
      </c>
      <c r="U126" s="46">
        <v>20</v>
      </c>
      <c r="V126" s="46">
        <v>20</v>
      </c>
      <c r="W126" s="46">
        <v>20</v>
      </c>
      <c r="X126" s="46">
        <v>20</v>
      </c>
      <c r="Y126" s="46">
        <v>20</v>
      </c>
      <c r="Z126" s="46">
        <v>20</v>
      </c>
      <c r="AA126" s="46">
        <v>20</v>
      </c>
      <c r="AB126" s="46">
        <v>20</v>
      </c>
      <c r="AC126" s="46">
        <v>20</v>
      </c>
      <c r="AD126" s="46">
        <v>20</v>
      </c>
      <c r="AE126" s="46">
        <v>20</v>
      </c>
      <c r="AF126" s="46">
        <v>20</v>
      </c>
      <c r="AG126" s="46">
        <v>20</v>
      </c>
      <c r="AH126" s="46">
        <v>20</v>
      </c>
      <c r="AI126" s="46">
        <v>20</v>
      </c>
      <c r="AJ126" s="46">
        <v>20</v>
      </c>
      <c r="AK126" s="46">
        <v>20</v>
      </c>
      <c r="AL126" s="46">
        <v>20</v>
      </c>
      <c r="AM126" s="46">
        <v>20</v>
      </c>
      <c r="AN126" s="46">
        <v>20</v>
      </c>
      <c r="AO126" s="46">
        <v>20</v>
      </c>
    </row>
    <row r="127" spans="3:41" x14ac:dyDescent="0.25">
      <c r="C127" t="str">
        <f t="shared" si="3"/>
        <v>Farmaco 6</v>
      </c>
      <c r="D127" s="42">
        <v>0.4</v>
      </c>
      <c r="E127" s="40">
        <v>30</v>
      </c>
      <c r="F127" s="46">
        <v>20</v>
      </c>
      <c r="G127" s="46">
        <v>20</v>
      </c>
      <c r="H127" s="46">
        <v>20</v>
      </c>
      <c r="I127" s="46">
        <v>20</v>
      </c>
      <c r="J127" s="46">
        <v>20</v>
      </c>
      <c r="K127" s="46">
        <v>20</v>
      </c>
      <c r="L127" s="46">
        <v>20</v>
      </c>
      <c r="M127" s="46">
        <v>20</v>
      </c>
      <c r="N127" s="46">
        <v>20</v>
      </c>
      <c r="O127" s="46">
        <v>20</v>
      </c>
      <c r="P127" s="46">
        <v>20</v>
      </c>
      <c r="Q127" s="46">
        <v>20</v>
      </c>
      <c r="R127" s="46">
        <v>20</v>
      </c>
      <c r="S127" s="46">
        <v>20</v>
      </c>
      <c r="T127" s="46">
        <v>20</v>
      </c>
      <c r="U127" s="46">
        <v>20</v>
      </c>
      <c r="V127" s="46">
        <v>20</v>
      </c>
      <c r="W127" s="46">
        <v>20</v>
      </c>
      <c r="X127" s="46">
        <v>20</v>
      </c>
      <c r="Y127" s="46">
        <v>20</v>
      </c>
      <c r="Z127" s="46">
        <v>20</v>
      </c>
      <c r="AA127" s="46">
        <v>20</v>
      </c>
      <c r="AB127" s="46">
        <v>20</v>
      </c>
      <c r="AC127" s="46">
        <v>20</v>
      </c>
      <c r="AD127" s="46">
        <v>20</v>
      </c>
      <c r="AE127" s="46">
        <v>20</v>
      </c>
      <c r="AF127" s="46">
        <v>20</v>
      </c>
      <c r="AG127" s="46">
        <v>20</v>
      </c>
      <c r="AH127" s="46">
        <v>20</v>
      </c>
      <c r="AI127" s="46">
        <v>20</v>
      </c>
      <c r="AJ127" s="46">
        <v>20</v>
      </c>
      <c r="AK127" s="46">
        <v>20</v>
      </c>
      <c r="AL127" s="46">
        <v>20</v>
      </c>
      <c r="AM127" s="46">
        <v>20</v>
      </c>
      <c r="AN127" s="46">
        <v>20</v>
      </c>
      <c r="AO127" s="46">
        <v>20</v>
      </c>
    </row>
    <row r="128" spans="3:41" x14ac:dyDescent="0.25">
      <c r="C128" t="str">
        <f t="shared" si="3"/>
        <v>Farmaco 7</v>
      </c>
      <c r="D128" s="42">
        <v>0.2</v>
      </c>
      <c r="E128" s="40">
        <v>30</v>
      </c>
      <c r="F128" s="46">
        <v>20</v>
      </c>
      <c r="G128" s="46">
        <v>20</v>
      </c>
      <c r="H128" s="46">
        <v>20</v>
      </c>
      <c r="I128" s="46">
        <v>20</v>
      </c>
      <c r="J128" s="46">
        <v>20</v>
      </c>
      <c r="K128" s="46">
        <v>20</v>
      </c>
      <c r="L128" s="46">
        <v>20</v>
      </c>
      <c r="M128" s="46">
        <v>20</v>
      </c>
      <c r="N128" s="46">
        <v>20</v>
      </c>
      <c r="O128" s="46">
        <v>20</v>
      </c>
      <c r="P128" s="46">
        <v>20</v>
      </c>
      <c r="Q128" s="46">
        <v>20</v>
      </c>
      <c r="R128" s="46">
        <v>20</v>
      </c>
      <c r="S128" s="46">
        <v>20</v>
      </c>
      <c r="T128" s="46">
        <v>20</v>
      </c>
      <c r="U128" s="46">
        <v>20</v>
      </c>
      <c r="V128" s="46">
        <v>20</v>
      </c>
      <c r="W128" s="46">
        <v>20</v>
      </c>
      <c r="X128" s="46">
        <v>20</v>
      </c>
      <c r="Y128" s="46">
        <v>20</v>
      </c>
      <c r="Z128" s="46">
        <v>20</v>
      </c>
      <c r="AA128" s="46">
        <v>20</v>
      </c>
      <c r="AB128" s="46">
        <v>20</v>
      </c>
      <c r="AC128" s="46">
        <v>20</v>
      </c>
      <c r="AD128" s="46">
        <v>20</v>
      </c>
      <c r="AE128" s="46">
        <v>20</v>
      </c>
      <c r="AF128" s="46">
        <v>20</v>
      </c>
      <c r="AG128" s="46">
        <v>20</v>
      </c>
      <c r="AH128" s="46">
        <v>20</v>
      </c>
      <c r="AI128" s="46">
        <v>20</v>
      </c>
      <c r="AJ128" s="46">
        <v>20</v>
      </c>
      <c r="AK128" s="46">
        <v>20</v>
      </c>
      <c r="AL128" s="46">
        <v>20</v>
      </c>
      <c r="AM128" s="46">
        <v>20</v>
      </c>
      <c r="AN128" s="46">
        <v>20</v>
      </c>
      <c r="AO128" s="46">
        <v>20</v>
      </c>
    </row>
    <row r="129" spans="3:41" x14ac:dyDescent="0.25">
      <c r="C129" t="str">
        <f t="shared" si="3"/>
        <v>Farmaco 8</v>
      </c>
      <c r="D129" s="42">
        <v>0.11</v>
      </c>
      <c r="E129" s="40">
        <v>30</v>
      </c>
      <c r="F129" s="46">
        <v>20</v>
      </c>
      <c r="G129" s="46">
        <v>20</v>
      </c>
      <c r="H129" s="46">
        <v>20</v>
      </c>
      <c r="I129" s="46">
        <v>20</v>
      </c>
      <c r="J129" s="46">
        <v>20</v>
      </c>
      <c r="K129" s="46">
        <v>20</v>
      </c>
      <c r="L129" s="46">
        <v>20</v>
      </c>
      <c r="M129" s="46">
        <v>20</v>
      </c>
      <c r="N129" s="46">
        <v>20</v>
      </c>
      <c r="O129" s="46">
        <v>20</v>
      </c>
      <c r="P129" s="46">
        <v>20</v>
      </c>
      <c r="Q129" s="46">
        <v>20</v>
      </c>
      <c r="R129" s="46">
        <v>20</v>
      </c>
      <c r="S129" s="46">
        <v>20</v>
      </c>
      <c r="T129" s="46">
        <v>20</v>
      </c>
      <c r="U129" s="46">
        <v>20</v>
      </c>
      <c r="V129" s="46">
        <v>20</v>
      </c>
      <c r="W129" s="46">
        <v>20</v>
      </c>
      <c r="X129" s="46">
        <v>20</v>
      </c>
      <c r="Y129" s="46">
        <v>20</v>
      </c>
      <c r="Z129" s="46">
        <v>20</v>
      </c>
      <c r="AA129" s="46">
        <v>20</v>
      </c>
      <c r="AB129" s="46">
        <v>20</v>
      </c>
      <c r="AC129" s="46">
        <v>20</v>
      </c>
      <c r="AD129" s="46">
        <v>20</v>
      </c>
      <c r="AE129" s="46">
        <v>20</v>
      </c>
      <c r="AF129" s="46">
        <v>20</v>
      </c>
      <c r="AG129" s="46">
        <v>20</v>
      </c>
      <c r="AH129" s="46">
        <v>20</v>
      </c>
      <c r="AI129" s="46">
        <v>20</v>
      </c>
      <c r="AJ129" s="46">
        <v>20</v>
      </c>
      <c r="AK129" s="46">
        <v>20</v>
      </c>
      <c r="AL129" s="46">
        <v>20</v>
      </c>
      <c r="AM129" s="46">
        <v>20</v>
      </c>
      <c r="AN129" s="46">
        <v>20</v>
      </c>
      <c r="AO129" s="46">
        <v>20</v>
      </c>
    </row>
    <row r="130" spans="3:41" x14ac:dyDescent="0.25">
      <c r="C130" t="str">
        <f t="shared" si="3"/>
        <v>Farmaco 9</v>
      </c>
      <c r="D130" s="42">
        <v>0.13</v>
      </c>
      <c r="E130" s="40">
        <v>30</v>
      </c>
      <c r="F130" s="46">
        <v>20</v>
      </c>
      <c r="G130" s="46">
        <v>20</v>
      </c>
      <c r="H130" s="46">
        <v>20</v>
      </c>
      <c r="I130" s="46">
        <v>20</v>
      </c>
      <c r="J130" s="46">
        <v>20</v>
      </c>
      <c r="K130" s="46">
        <v>20</v>
      </c>
      <c r="L130" s="46">
        <v>20</v>
      </c>
      <c r="M130" s="46">
        <v>20</v>
      </c>
      <c r="N130" s="46">
        <v>20</v>
      </c>
      <c r="O130" s="46">
        <v>20</v>
      </c>
      <c r="P130" s="46">
        <v>20</v>
      </c>
      <c r="Q130" s="46">
        <v>20</v>
      </c>
      <c r="R130" s="46">
        <v>20</v>
      </c>
      <c r="S130" s="46">
        <v>20</v>
      </c>
      <c r="T130" s="46">
        <v>20</v>
      </c>
      <c r="U130" s="46">
        <v>20</v>
      </c>
      <c r="V130" s="46">
        <v>20</v>
      </c>
      <c r="W130" s="46">
        <v>20</v>
      </c>
      <c r="X130" s="46">
        <v>20</v>
      </c>
      <c r="Y130" s="46">
        <v>20</v>
      </c>
      <c r="Z130" s="46">
        <v>20</v>
      </c>
      <c r="AA130" s="46">
        <v>20</v>
      </c>
      <c r="AB130" s="46">
        <v>20</v>
      </c>
      <c r="AC130" s="46">
        <v>20</v>
      </c>
      <c r="AD130" s="46">
        <v>20</v>
      </c>
      <c r="AE130" s="46">
        <v>20</v>
      </c>
      <c r="AF130" s="46">
        <v>20</v>
      </c>
      <c r="AG130" s="46">
        <v>20</v>
      </c>
      <c r="AH130" s="46">
        <v>20</v>
      </c>
      <c r="AI130" s="46">
        <v>20</v>
      </c>
      <c r="AJ130" s="46">
        <v>20</v>
      </c>
      <c r="AK130" s="46">
        <v>20</v>
      </c>
      <c r="AL130" s="46">
        <v>20</v>
      </c>
      <c r="AM130" s="46">
        <v>20</v>
      </c>
      <c r="AN130" s="46">
        <v>20</v>
      </c>
      <c r="AO130" s="46">
        <v>20</v>
      </c>
    </row>
    <row r="131" spans="3:41" x14ac:dyDescent="0.25">
      <c r="C131" t="str">
        <f t="shared" si="3"/>
        <v>Farmaco 10</v>
      </c>
      <c r="D131" s="42">
        <v>0.15</v>
      </c>
      <c r="E131" s="40">
        <v>30</v>
      </c>
      <c r="F131" s="46">
        <v>20</v>
      </c>
      <c r="G131" s="46">
        <v>20</v>
      </c>
      <c r="H131" s="46">
        <v>20</v>
      </c>
      <c r="I131" s="46">
        <v>20</v>
      </c>
      <c r="J131" s="46">
        <v>20</v>
      </c>
      <c r="K131" s="46">
        <v>20</v>
      </c>
      <c r="L131" s="46">
        <v>20</v>
      </c>
      <c r="M131" s="46">
        <v>20</v>
      </c>
      <c r="N131" s="46">
        <v>20</v>
      </c>
      <c r="O131" s="46">
        <v>20</v>
      </c>
      <c r="P131" s="46">
        <v>20</v>
      </c>
      <c r="Q131" s="46">
        <v>20</v>
      </c>
      <c r="R131" s="46">
        <v>20</v>
      </c>
      <c r="S131" s="46">
        <v>20</v>
      </c>
      <c r="T131" s="46">
        <v>20</v>
      </c>
      <c r="U131" s="46">
        <v>20</v>
      </c>
      <c r="V131" s="46">
        <v>20</v>
      </c>
      <c r="W131" s="46">
        <v>20</v>
      </c>
      <c r="X131" s="46">
        <v>20</v>
      </c>
      <c r="Y131" s="46">
        <v>20</v>
      </c>
      <c r="Z131" s="46">
        <v>20</v>
      </c>
      <c r="AA131" s="46">
        <v>20</v>
      </c>
      <c r="AB131" s="46">
        <v>20</v>
      </c>
      <c r="AC131" s="46">
        <v>20</v>
      </c>
      <c r="AD131" s="46">
        <v>20</v>
      </c>
      <c r="AE131" s="46">
        <v>20</v>
      </c>
      <c r="AF131" s="46">
        <v>20</v>
      </c>
      <c r="AG131" s="46">
        <v>20</v>
      </c>
      <c r="AH131" s="46">
        <v>20</v>
      </c>
      <c r="AI131" s="46">
        <v>20</v>
      </c>
      <c r="AJ131" s="46">
        <v>20</v>
      </c>
      <c r="AK131" s="46">
        <v>20</v>
      </c>
      <c r="AL131" s="46">
        <v>20</v>
      </c>
      <c r="AM131" s="46">
        <v>20</v>
      </c>
      <c r="AN131" s="46">
        <v>20</v>
      </c>
      <c r="AO131" s="46">
        <v>20</v>
      </c>
    </row>
    <row r="132" spans="3:41" x14ac:dyDescent="0.25">
      <c r="C132" t="str">
        <f t="shared" si="3"/>
        <v>Farmaco 11</v>
      </c>
      <c r="D132" s="42">
        <v>0.1</v>
      </c>
      <c r="E132" s="40">
        <v>30</v>
      </c>
      <c r="F132" s="46">
        <v>20</v>
      </c>
      <c r="G132" s="46">
        <v>20</v>
      </c>
      <c r="H132" s="46">
        <v>20</v>
      </c>
      <c r="I132" s="46">
        <v>20</v>
      </c>
      <c r="J132" s="46">
        <v>20</v>
      </c>
      <c r="K132" s="46">
        <v>20</v>
      </c>
      <c r="L132" s="46">
        <v>20</v>
      </c>
      <c r="M132" s="46">
        <v>20</v>
      </c>
      <c r="N132" s="46">
        <v>20</v>
      </c>
      <c r="O132" s="46">
        <v>20</v>
      </c>
      <c r="P132" s="46">
        <v>20</v>
      </c>
      <c r="Q132" s="46">
        <v>20</v>
      </c>
      <c r="R132" s="46">
        <v>20</v>
      </c>
      <c r="S132" s="46">
        <v>20</v>
      </c>
      <c r="T132" s="46">
        <v>20</v>
      </c>
      <c r="U132" s="46">
        <v>20</v>
      </c>
      <c r="V132" s="46">
        <v>20</v>
      </c>
      <c r="W132" s="46">
        <v>20</v>
      </c>
      <c r="X132" s="46">
        <v>20</v>
      </c>
      <c r="Y132" s="46">
        <v>20</v>
      </c>
      <c r="Z132" s="46">
        <v>20</v>
      </c>
      <c r="AA132" s="46">
        <v>20</v>
      </c>
      <c r="AB132" s="46">
        <v>20</v>
      </c>
      <c r="AC132" s="46">
        <v>20</v>
      </c>
      <c r="AD132" s="46">
        <v>20</v>
      </c>
      <c r="AE132" s="46">
        <v>20</v>
      </c>
      <c r="AF132" s="46">
        <v>20</v>
      </c>
      <c r="AG132" s="46">
        <v>20</v>
      </c>
      <c r="AH132" s="46">
        <v>20</v>
      </c>
      <c r="AI132" s="46">
        <v>20</v>
      </c>
      <c r="AJ132" s="46">
        <v>20</v>
      </c>
      <c r="AK132" s="46">
        <v>20</v>
      </c>
      <c r="AL132" s="46">
        <v>20</v>
      </c>
      <c r="AM132" s="46">
        <v>20</v>
      </c>
      <c r="AN132" s="46">
        <v>20</v>
      </c>
      <c r="AO132" s="46">
        <v>20</v>
      </c>
    </row>
    <row r="133" spans="3:41" x14ac:dyDescent="0.25">
      <c r="C133" t="str">
        <f t="shared" si="3"/>
        <v>Farmaco 12</v>
      </c>
      <c r="D133" s="42">
        <v>0.14000000000000001</v>
      </c>
      <c r="E133" s="40">
        <v>30</v>
      </c>
      <c r="F133" s="46">
        <v>20</v>
      </c>
      <c r="G133" s="46">
        <v>20</v>
      </c>
      <c r="H133" s="46">
        <v>20</v>
      </c>
      <c r="I133" s="46">
        <v>20</v>
      </c>
      <c r="J133" s="46">
        <v>20</v>
      </c>
      <c r="K133" s="46">
        <v>20</v>
      </c>
      <c r="L133" s="46">
        <v>20</v>
      </c>
      <c r="M133" s="46">
        <v>20</v>
      </c>
      <c r="N133" s="46">
        <v>20</v>
      </c>
      <c r="O133" s="46">
        <v>20</v>
      </c>
      <c r="P133" s="46">
        <v>20</v>
      </c>
      <c r="Q133" s="46">
        <v>20</v>
      </c>
      <c r="R133" s="46">
        <v>20</v>
      </c>
      <c r="S133" s="46">
        <v>20</v>
      </c>
      <c r="T133" s="46">
        <v>20</v>
      </c>
      <c r="U133" s="46">
        <v>20</v>
      </c>
      <c r="V133" s="46">
        <v>20</v>
      </c>
      <c r="W133" s="46">
        <v>20</v>
      </c>
      <c r="X133" s="46">
        <v>20</v>
      </c>
      <c r="Y133" s="46">
        <v>20</v>
      </c>
      <c r="Z133" s="46">
        <v>20</v>
      </c>
      <c r="AA133" s="46">
        <v>20</v>
      </c>
      <c r="AB133" s="46">
        <v>20</v>
      </c>
      <c r="AC133" s="46">
        <v>20</v>
      </c>
      <c r="AD133" s="46">
        <v>20</v>
      </c>
      <c r="AE133" s="46">
        <v>20</v>
      </c>
      <c r="AF133" s="46">
        <v>20</v>
      </c>
      <c r="AG133" s="46">
        <v>20</v>
      </c>
      <c r="AH133" s="46">
        <v>20</v>
      </c>
      <c r="AI133" s="46">
        <v>20</v>
      </c>
      <c r="AJ133" s="46">
        <v>20</v>
      </c>
      <c r="AK133" s="46">
        <v>20</v>
      </c>
      <c r="AL133" s="46">
        <v>20</v>
      </c>
      <c r="AM133" s="46">
        <v>20</v>
      </c>
      <c r="AN133" s="46">
        <v>20</v>
      </c>
      <c r="AO133" s="46">
        <v>20</v>
      </c>
    </row>
    <row r="134" spans="3:41" x14ac:dyDescent="0.25">
      <c r="C134" t="str">
        <f t="shared" si="3"/>
        <v>Farmaco 13</v>
      </c>
      <c r="D134" s="42">
        <v>0.19</v>
      </c>
      <c r="E134" s="40">
        <v>30</v>
      </c>
      <c r="F134" s="46">
        <v>20</v>
      </c>
      <c r="G134" s="46">
        <v>20</v>
      </c>
      <c r="H134" s="46">
        <v>20</v>
      </c>
      <c r="I134" s="46">
        <v>20</v>
      </c>
      <c r="J134" s="46">
        <v>20</v>
      </c>
      <c r="K134" s="46">
        <v>20</v>
      </c>
      <c r="L134" s="46">
        <v>20</v>
      </c>
      <c r="M134" s="46">
        <v>20</v>
      </c>
      <c r="N134" s="46">
        <v>20</v>
      </c>
      <c r="O134" s="46">
        <v>20</v>
      </c>
      <c r="P134" s="46">
        <v>20</v>
      </c>
      <c r="Q134" s="46">
        <v>20</v>
      </c>
      <c r="R134" s="46">
        <v>20</v>
      </c>
      <c r="S134" s="46">
        <v>20</v>
      </c>
      <c r="T134" s="46">
        <v>20</v>
      </c>
      <c r="U134" s="46">
        <v>20</v>
      </c>
      <c r="V134" s="46">
        <v>20</v>
      </c>
      <c r="W134" s="46">
        <v>20</v>
      </c>
      <c r="X134" s="46">
        <v>20</v>
      </c>
      <c r="Y134" s="46">
        <v>20</v>
      </c>
      <c r="Z134" s="46">
        <v>20</v>
      </c>
      <c r="AA134" s="46">
        <v>20</v>
      </c>
      <c r="AB134" s="46">
        <v>20</v>
      </c>
      <c r="AC134" s="46">
        <v>20</v>
      </c>
      <c r="AD134" s="46">
        <v>20</v>
      </c>
      <c r="AE134" s="46">
        <v>20</v>
      </c>
      <c r="AF134" s="46">
        <v>20</v>
      </c>
      <c r="AG134" s="46">
        <v>20</v>
      </c>
      <c r="AH134" s="46">
        <v>20</v>
      </c>
      <c r="AI134" s="46">
        <v>20</v>
      </c>
      <c r="AJ134" s="46">
        <v>20</v>
      </c>
      <c r="AK134" s="46">
        <v>20</v>
      </c>
      <c r="AL134" s="46">
        <v>20</v>
      </c>
      <c r="AM134" s="46">
        <v>20</v>
      </c>
      <c r="AN134" s="46">
        <v>20</v>
      </c>
      <c r="AO134" s="46">
        <v>20</v>
      </c>
    </row>
    <row r="135" spans="3:41" x14ac:dyDescent="0.25">
      <c r="C135" t="str">
        <f t="shared" si="3"/>
        <v>Farmaco 14</v>
      </c>
      <c r="D135" s="42">
        <v>0.25</v>
      </c>
      <c r="E135" s="40">
        <v>30</v>
      </c>
      <c r="F135" s="46">
        <v>20</v>
      </c>
      <c r="G135" s="46">
        <v>20</v>
      </c>
      <c r="H135" s="46">
        <v>20</v>
      </c>
      <c r="I135" s="46">
        <v>20</v>
      </c>
      <c r="J135" s="46">
        <v>20</v>
      </c>
      <c r="K135" s="46">
        <v>20</v>
      </c>
      <c r="L135" s="46">
        <v>20</v>
      </c>
      <c r="M135" s="46">
        <v>20</v>
      </c>
      <c r="N135" s="46">
        <v>20</v>
      </c>
      <c r="O135" s="46">
        <v>20</v>
      </c>
      <c r="P135" s="46">
        <v>20</v>
      </c>
      <c r="Q135" s="46">
        <v>20</v>
      </c>
      <c r="R135" s="46">
        <v>20</v>
      </c>
      <c r="S135" s="46">
        <v>20</v>
      </c>
      <c r="T135" s="46">
        <v>20</v>
      </c>
      <c r="U135" s="46">
        <v>20</v>
      </c>
      <c r="V135" s="46">
        <v>20</v>
      </c>
      <c r="W135" s="46">
        <v>20</v>
      </c>
      <c r="X135" s="46">
        <v>20</v>
      </c>
      <c r="Y135" s="46">
        <v>20</v>
      </c>
      <c r="Z135" s="46">
        <v>20</v>
      </c>
      <c r="AA135" s="46">
        <v>20</v>
      </c>
      <c r="AB135" s="46">
        <v>20</v>
      </c>
      <c r="AC135" s="46">
        <v>20</v>
      </c>
      <c r="AD135" s="46">
        <v>20</v>
      </c>
      <c r="AE135" s="46">
        <v>20</v>
      </c>
      <c r="AF135" s="46">
        <v>20</v>
      </c>
      <c r="AG135" s="46">
        <v>20</v>
      </c>
      <c r="AH135" s="46">
        <v>20</v>
      </c>
      <c r="AI135" s="46">
        <v>20</v>
      </c>
      <c r="AJ135" s="46">
        <v>20</v>
      </c>
      <c r="AK135" s="46">
        <v>20</v>
      </c>
      <c r="AL135" s="46">
        <v>20</v>
      </c>
      <c r="AM135" s="46">
        <v>20</v>
      </c>
      <c r="AN135" s="46">
        <v>20</v>
      </c>
      <c r="AO135" s="46">
        <v>20</v>
      </c>
    </row>
    <row r="136" spans="3:41" x14ac:dyDescent="0.25">
      <c r="C136" t="str">
        <f t="shared" si="3"/>
        <v>Farmaco 15</v>
      </c>
      <c r="D136" s="42">
        <v>0.31</v>
      </c>
      <c r="E136" s="40">
        <v>30</v>
      </c>
      <c r="F136" s="46">
        <v>20</v>
      </c>
      <c r="G136" s="46">
        <v>20</v>
      </c>
      <c r="H136" s="46">
        <v>20</v>
      </c>
      <c r="I136" s="46">
        <v>20</v>
      </c>
      <c r="J136" s="46">
        <v>20</v>
      </c>
      <c r="K136" s="46">
        <v>20</v>
      </c>
      <c r="L136" s="46">
        <v>20</v>
      </c>
      <c r="M136" s="46">
        <v>20</v>
      </c>
      <c r="N136" s="46">
        <v>20</v>
      </c>
      <c r="O136" s="46">
        <v>20</v>
      </c>
      <c r="P136" s="46">
        <v>20</v>
      </c>
      <c r="Q136" s="46">
        <v>20</v>
      </c>
      <c r="R136" s="46">
        <v>20</v>
      </c>
      <c r="S136" s="46">
        <v>20</v>
      </c>
      <c r="T136" s="46">
        <v>20</v>
      </c>
      <c r="U136" s="46">
        <v>20</v>
      </c>
      <c r="V136" s="46">
        <v>20</v>
      </c>
      <c r="W136" s="46">
        <v>20</v>
      </c>
      <c r="X136" s="46">
        <v>20</v>
      </c>
      <c r="Y136" s="46">
        <v>20</v>
      </c>
      <c r="Z136" s="46">
        <v>20</v>
      </c>
      <c r="AA136" s="46">
        <v>20</v>
      </c>
      <c r="AB136" s="46">
        <v>20</v>
      </c>
      <c r="AC136" s="46">
        <v>20</v>
      </c>
      <c r="AD136" s="46">
        <v>20</v>
      </c>
      <c r="AE136" s="46">
        <v>20</v>
      </c>
      <c r="AF136" s="46">
        <v>20</v>
      </c>
      <c r="AG136" s="46">
        <v>20</v>
      </c>
      <c r="AH136" s="46">
        <v>20</v>
      </c>
      <c r="AI136" s="46">
        <v>20</v>
      </c>
      <c r="AJ136" s="46">
        <v>20</v>
      </c>
      <c r="AK136" s="46">
        <v>20</v>
      </c>
      <c r="AL136" s="46">
        <v>20</v>
      </c>
      <c r="AM136" s="46">
        <v>20</v>
      </c>
      <c r="AN136" s="46">
        <v>20</v>
      </c>
      <c r="AO136" s="46">
        <v>20</v>
      </c>
    </row>
    <row r="137" spans="3:41" x14ac:dyDescent="0.25">
      <c r="C137" t="str">
        <f t="shared" si="3"/>
        <v>Farmaco 16</v>
      </c>
      <c r="D137" s="42">
        <v>0.28999999999999998</v>
      </c>
      <c r="E137" s="40">
        <v>30</v>
      </c>
      <c r="F137" s="46">
        <v>20</v>
      </c>
      <c r="G137" s="46">
        <v>20</v>
      </c>
      <c r="H137" s="46">
        <v>20</v>
      </c>
      <c r="I137" s="46">
        <v>20</v>
      </c>
      <c r="J137" s="46">
        <v>20</v>
      </c>
      <c r="K137" s="46">
        <v>20</v>
      </c>
      <c r="L137" s="46">
        <v>20</v>
      </c>
      <c r="M137" s="46">
        <v>20</v>
      </c>
      <c r="N137" s="46">
        <v>20</v>
      </c>
      <c r="O137" s="46">
        <v>20</v>
      </c>
      <c r="P137" s="46">
        <v>20</v>
      </c>
      <c r="Q137" s="46">
        <v>20</v>
      </c>
      <c r="R137" s="46">
        <v>20</v>
      </c>
      <c r="S137" s="46">
        <v>20</v>
      </c>
      <c r="T137" s="46">
        <v>20</v>
      </c>
      <c r="U137" s="46">
        <v>20</v>
      </c>
      <c r="V137" s="46">
        <v>20</v>
      </c>
      <c r="W137" s="46">
        <v>20</v>
      </c>
      <c r="X137" s="46">
        <v>20</v>
      </c>
      <c r="Y137" s="46">
        <v>20</v>
      </c>
      <c r="Z137" s="46">
        <v>20</v>
      </c>
      <c r="AA137" s="46">
        <v>20</v>
      </c>
      <c r="AB137" s="46">
        <v>20</v>
      </c>
      <c r="AC137" s="46">
        <v>20</v>
      </c>
      <c r="AD137" s="46">
        <v>20</v>
      </c>
      <c r="AE137" s="46">
        <v>20</v>
      </c>
      <c r="AF137" s="46">
        <v>20</v>
      </c>
      <c r="AG137" s="46">
        <v>20</v>
      </c>
      <c r="AH137" s="46">
        <v>20</v>
      </c>
      <c r="AI137" s="46">
        <v>20</v>
      </c>
      <c r="AJ137" s="46">
        <v>20</v>
      </c>
      <c r="AK137" s="46">
        <v>20</v>
      </c>
      <c r="AL137" s="46">
        <v>20</v>
      </c>
      <c r="AM137" s="46">
        <v>20</v>
      </c>
      <c r="AN137" s="46">
        <v>20</v>
      </c>
      <c r="AO137" s="46">
        <v>20</v>
      </c>
    </row>
    <row r="138" spans="3:41" x14ac:dyDescent="0.25">
      <c r="C138" t="str">
        <f t="shared" si="3"/>
        <v>Farmaco 17</v>
      </c>
      <c r="D138" s="42">
        <v>0.31</v>
      </c>
      <c r="E138" s="40">
        <v>30</v>
      </c>
      <c r="F138" s="46">
        <v>20</v>
      </c>
      <c r="G138" s="46">
        <v>20</v>
      </c>
      <c r="H138" s="46">
        <v>20</v>
      </c>
      <c r="I138" s="46">
        <v>20</v>
      </c>
      <c r="J138" s="46">
        <v>20</v>
      </c>
      <c r="K138" s="46">
        <v>20</v>
      </c>
      <c r="L138" s="46">
        <v>20</v>
      </c>
      <c r="M138" s="46">
        <v>20</v>
      </c>
      <c r="N138" s="46">
        <v>20</v>
      </c>
      <c r="O138" s="46">
        <v>20</v>
      </c>
      <c r="P138" s="46">
        <v>20</v>
      </c>
      <c r="Q138" s="46">
        <v>20</v>
      </c>
      <c r="R138" s="46">
        <v>20</v>
      </c>
      <c r="S138" s="46">
        <v>20</v>
      </c>
      <c r="T138" s="46">
        <v>20</v>
      </c>
      <c r="U138" s="46">
        <v>20</v>
      </c>
      <c r="V138" s="46">
        <v>20</v>
      </c>
      <c r="W138" s="46">
        <v>20</v>
      </c>
      <c r="X138" s="46">
        <v>20</v>
      </c>
      <c r="Y138" s="46">
        <v>20</v>
      </c>
      <c r="Z138" s="46">
        <v>20</v>
      </c>
      <c r="AA138" s="46">
        <v>20</v>
      </c>
      <c r="AB138" s="46">
        <v>20</v>
      </c>
      <c r="AC138" s="46">
        <v>20</v>
      </c>
      <c r="AD138" s="46">
        <v>20</v>
      </c>
      <c r="AE138" s="46">
        <v>20</v>
      </c>
      <c r="AF138" s="46">
        <v>20</v>
      </c>
      <c r="AG138" s="46">
        <v>20</v>
      </c>
      <c r="AH138" s="46">
        <v>20</v>
      </c>
      <c r="AI138" s="46">
        <v>20</v>
      </c>
      <c r="AJ138" s="46">
        <v>20</v>
      </c>
      <c r="AK138" s="46">
        <v>20</v>
      </c>
      <c r="AL138" s="46">
        <v>20</v>
      </c>
      <c r="AM138" s="46">
        <v>20</v>
      </c>
      <c r="AN138" s="46">
        <v>20</v>
      </c>
      <c r="AO138" s="46">
        <v>20</v>
      </c>
    </row>
    <row r="139" spans="3:41" x14ac:dyDescent="0.25">
      <c r="C139" t="str">
        <f t="shared" si="3"/>
        <v>Farmaco 18</v>
      </c>
      <c r="D139" s="42">
        <v>0.21</v>
      </c>
      <c r="E139" s="40">
        <v>30</v>
      </c>
      <c r="F139" s="46">
        <v>20</v>
      </c>
      <c r="G139" s="46">
        <v>20</v>
      </c>
      <c r="H139" s="46">
        <v>20</v>
      </c>
      <c r="I139" s="46">
        <v>20</v>
      </c>
      <c r="J139" s="46">
        <v>20</v>
      </c>
      <c r="K139" s="46">
        <v>20</v>
      </c>
      <c r="L139" s="46">
        <v>20</v>
      </c>
      <c r="M139" s="46">
        <v>20</v>
      </c>
      <c r="N139" s="46">
        <v>20</v>
      </c>
      <c r="O139" s="46">
        <v>20</v>
      </c>
      <c r="P139" s="46">
        <v>20</v>
      </c>
      <c r="Q139" s="46">
        <v>20</v>
      </c>
      <c r="R139" s="46">
        <v>20</v>
      </c>
      <c r="S139" s="46">
        <v>20</v>
      </c>
      <c r="T139" s="46">
        <v>20</v>
      </c>
      <c r="U139" s="46">
        <v>20</v>
      </c>
      <c r="V139" s="46">
        <v>20</v>
      </c>
      <c r="W139" s="46">
        <v>20</v>
      </c>
      <c r="X139" s="46">
        <v>20</v>
      </c>
      <c r="Y139" s="46">
        <v>20</v>
      </c>
      <c r="Z139" s="46">
        <v>20</v>
      </c>
      <c r="AA139" s="46">
        <v>20</v>
      </c>
      <c r="AB139" s="46">
        <v>20</v>
      </c>
      <c r="AC139" s="46">
        <v>20</v>
      </c>
      <c r="AD139" s="46">
        <v>20</v>
      </c>
      <c r="AE139" s="46">
        <v>20</v>
      </c>
      <c r="AF139" s="46">
        <v>20</v>
      </c>
      <c r="AG139" s="46">
        <v>20</v>
      </c>
      <c r="AH139" s="46">
        <v>20</v>
      </c>
      <c r="AI139" s="46">
        <v>20</v>
      </c>
      <c r="AJ139" s="46">
        <v>20</v>
      </c>
      <c r="AK139" s="46">
        <v>20</v>
      </c>
      <c r="AL139" s="46">
        <v>20</v>
      </c>
      <c r="AM139" s="46">
        <v>20</v>
      </c>
      <c r="AN139" s="46">
        <v>20</v>
      </c>
      <c r="AO139" s="46">
        <v>20</v>
      </c>
    </row>
    <row r="140" spans="3:41" x14ac:dyDescent="0.25">
      <c r="C140" t="str">
        <f t="shared" si="3"/>
        <v>Farmaco 19</v>
      </c>
      <c r="D140" s="42">
        <v>0.13</v>
      </c>
      <c r="E140" s="40">
        <v>30</v>
      </c>
      <c r="F140" s="46">
        <v>20</v>
      </c>
      <c r="G140" s="46">
        <v>20</v>
      </c>
      <c r="H140" s="46">
        <v>20</v>
      </c>
      <c r="I140" s="46">
        <v>20</v>
      </c>
      <c r="J140" s="46">
        <v>20</v>
      </c>
      <c r="K140" s="46">
        <v>20</v>
      </c>
      <c r="L140" s="46">
        <v>20</v>
      </c>
      <c r="M140" s="46">
        <v>20</v>
      </c>
      <c r="N140" s="46">
        <v>20</v>
      </c>
      <c r="O140" s="46">
        <v>20</v>
      </c>
      <c r="P140" s="46">
        <v>20</v>
      </c>
      <c r="Q140" s="46">
        <v>20</v>
      </c>
      <c r="R140" s="46">
        <v>20</v>
      </c>
      <c r="S140" s="46">
        <v>20</v>
      </c>
      <c r="T140" s="46">
        <v>20</v>
      </c>
      <c r="U140" s="46">
        <v>20</v>
      </c>
      <c r="V140" s="46">
        <v>20</v>
      </c>
      <c r="W140" s="46">
        <v>20</v>
      </c>
      <c r="X140" s="46">
        <v>20</v>
      </c>
      <c r="Y140" s="46">
        <v>20</v>
      </c>
      <c r="Z140" s="46">
        <v>20</v>
      </c>
      <c r="AA140" s="46">
        <v>20</v>
      </c>
      <c r="AB140" s="46">
        <v>20</v>
      </c>
      <c r="AC140" s="46">
        <v>20</v>
      </c>
      <c r="AD140" s="46">
        <v>20</v>
      </c>
      <c r="AE140" s="46">
        <v>20</v>
      </c>
      <c r="AF140" s="46">
        <v>20</v>
      </c>
      <c r="AG140" s="46">
        <v>20</v>
      </c>
      <c r="AH140" s="46">
        <v>20</v>
      </c>
      <c r="AI140" s="46">
        <v>20</v>
      </c>
      <c r="AJ140" s="46">
        <v>20</v>
      </c>
      <c r="AK140" s="46">
        <v>20</v>
      </c>
      <c r="AL140" s="46">
        <v>20</v>
      </c>
      <c r="AM140" s="46">
        <v>20</v>
      </c>
      <c r="AN140" s="46">
        <v>20</v>
      </c>
      <c r="AO140" s="46">
        <v>20</v>
      </c>
    </row>
    <row r="141" spans="3:41" x14ac:dyDescent="0.25">
      <c r="C141" t="str">
        <f t="shared" si="3"/>
        <v>Farmaco 20</v>
      </c>
      <c r="D141" s="42">
        <v>0.21</v>
      </c>
      <c r="E141" s="40">
        <v>30</v>
      </c>
      <c r="F141" s="46">
        <v>20</v>
      </c>
      <c r="G141" s="46">
        <v>20</v>
      </c>
      <c r="H141" s="46">
        <v>20</v>
      </c>
      <c r="I141" s="46">
        <v>20</v>
      </c>
      <c r="J141" s="46">
        <v>20</v>
      </c>
      <c r="K141" s="46">
        <v>20</v>
      </c>
      <c r="L141" s="46">
        <v>20</v>
      </c>
      <c r="M141" s="46">
        <v>20</v>
      </c>
      <c r="N141" s="46">
        <v>20</v>
      </c>
      <c r="O141" s="46">
        <v>20</v>
      </c>
      <c r="P141" s="46">
        <v>20</v>
      </c>
      <c r="Q141" s="46">
        <v>20</v>
      </c>
      <c r="R141" s="46">
        <v>20</v>
      </c>
      <c r="S141" s="46">
        <v>20</v>
      </c>
      <c r="T141" s="46">
        <v>20</v>
      </c>
      <c r="U141" s="46">
        <v>20</v>
      </c>
      <c r="V141" s="46">
        <v>20</v>
      </c>
      <c r="W141" s="46">
        <v>20</v>
      </c>
      <c r="X141" s="46">
        <v>20</v>
      </c>
      <c r="Y141" s="46">
        <v>20</v>
      </c>
      <c r="Z141" s="46">
        <v>20</v>
      </c>
      <c r="AA141" s="46">
        <v>20</v>
      </c>
      <c r="AB141" s="46">
        <v>20</v>
      </c>
      <c r="AC141" s="46">
        <v>20</v>
      </c>
      <c r="AD141" s="46">
        <v>20</v>
      </c>
      <c r="AE141" s="46">
        <v>20</v>
      </c>
      <c r="AF141" s="46">
        <v>20</v>
      </c>
      <c r="AG141" s="46">
        <v>20</v>
      </c>
      <c r="AH141" s="46">
        <v>20</v>
      </c>
      <c r="AI141" s="46">
        <v>20</v>
      </c>
      <c r="AJ141" s="46">
        <v>20</v>
      </c>
      <c r="AK141" s="46">
        <v>20</v>
      </c>
      <c r="AL141" s="46">
        <v>20</v>
      </c>
      <c r="AM141" s="46">
        <v>20</v>
      </c>
      <c r="AN141" s="46">
        <v>20</v>
      </c>
      <c r="AO141" s="46">
        <v>20</v>
      </c>
    </row>
    <row r="142" spans="3:41" x14ac:dyDescent="0.25">
      <c r="C142" t="str">
        <f t="shared" si="3"/>
        <v>Farmaco 21</v>
      </c>
      <c r="D142" s="42">
        <v>0.21</v>
      </c>
      <c r="E142" s="40">
        <v>30</v>
      </c>
      <c r="F142" s="46">
        <v>20</v>
      </c>
      <c r="G142" s="46">
        <v>20</v>
      </c>
      <c r="H142" s="46">
        <v>20</v>
      </c>
      <c r="I142" s="46">
        <v>20</v>
      </c>
      <c r="J142" s="46">
        <v>20</v>
      </c>
      <c r="K142" s="46">
        <v>20</v>
      </c>
      <c r="L142" s="46">
        <v>20</v>
      </c>
      <c r="M142" s="46">
        <v>20</v>
      </c>
      <c r="N142" s="46">
        <v>20</v>
      </c>
      <c r="O142" s="46">
        <v>20</v>
      </c>
      <c r="P142" s="46">
        <v>20</v>
      </c>
      <c r="Q142" s="46">
        <v>20</v>
      </c>
      <c r="R142" s="46">
        <v>20</v>
      </c>
      <c r="S142" s="46">
        <v>20</v>
      </c>
      <c r="T142" s="46">
        <v>20</v>
      </c>
      <c r="U142" s="46">
        <v>20</v>
      </c>
      <c r="V142" s="46">
        <v>20</v>
      </c>
      <c r="W142" s="46">
        <v>20</v>
      </c>
      <c r="X142" s="46">
        <v>20</v>
      </c>
      <c r="Y142" s="46">
        <v>20</v>
      </c>
      <c r="Z142" s="46">
        <v>20</v>
      </c>
      <c r="AA142" s="46">
        <v>20</v>
      </c>
      <c r="AB142" s="46">
        <v>20</v>
      </c>
      <c r="AC142" s="46">
        <v>20</v>
      </c>
      <c r="AD142" s="46">
        <v>20</v>
      </c>
      <c r="AE142" s="46">
        <v>20</v>
      </c>
      <c r="AF142" s="46">
        <v>20</v>
      </c>
      <c r="AG142" s="46">
        <v>20</v>
      </c>
      <c r="AH142" s="46">
        <v>20</v>
      </c>
      <c r="AI142" s="46">
        <v>20</v>
      </c>
      <c r="AJ142" s="46">
        <v>20</v>
      </c>
      <c r="AK142" s="46">
        <v>20</v>
      </c>
      <c r="AL142" s="46">
        <v>20</v>
      </c>
      <c r="AM142" s="46">
        <v>20</v>
      </c>
      <c r="AN142" s="46">
        <v>20</v>
      </c>
      <c r="AO142" s="46">
        <v>20</v>
      </c>
    </row>
    <row r="143" spans="3:41" x14ac:dyDescent="0.25">
      <c r="C143" t="str">
        <f t="shared" si="3"/>
        <v>Farmaco 22</v>
      </c>
      <c r="D143" s="42">
        <v>0.21</v>
      </c>
      <c r="E143" s="40">
        <v>30</v>
      </c>
      <c r="F143" s="46">
        <v>20</v>
      </c>
      <c r="G143" s="46">
        <v>20</v>
      </c>
      <c r="H143" s="46">
        <v>20</v>
      </c>
      <c r="I143" s="46">
        <v>20</v>
      </c>
      <c r="J143" s="46">
        <v>20</v>
      </c>
      <c r="K143" s="46">
        <v>20</v>
      </c>
      <c r="L143" s="46">
        <v>20</v>
      </c>
      <c r="M143" s="46">
        <v>20</v>
      </c>
      <c r="N143" s="46">
        <v>20</v>
      </c>
      <c r="O143" s="46">
        <v>20</v>
      </c>
      <c r="P143" s="46">
        <v>20</v>
      </c>
      <c r="Q143" s="46">
        <v>20</v>
      </c>
      <c r="R143" s="46">
        <v>20</v>
      </c>
      <c r="S143" s="46">
        <v>20</v>
      </c>
      <c r="T143" s="46">
        <v>20</v>
      </c>
      <c r="U143" s="46">
        <v>20</v>
      </c>
      <c r="V143" s="46">
        <v>20</v>
      </c>
      <c r="W143" s="46">
        <v>20</v>
      </c>
      <c r="X143" s="46">
        <v>20</v>
      </c>
      <c r="Y143" s="46">
        <v>20</v>
      </c>
      <c r="Z143" s="46">
        <v>20</v>
      </c>
      <c r="AA143" s="46">
        <v>20</v>
      </c>
      <c r="AB143" s="46">
        <v>20</v>
      </c>
      <c r="AC143" s="46">
        <v>20</v>
      </c>
      <c r="AD143" s="46">
        <v>20</v>
      </c>
      <c r="AE143" s="46">
        <v>20</v>
      </c>
      <c r="AF143" s="46">
        <v>20</v>
      </c>
      <c r="AG143" s="46">
        <v>20</v>
      </c>
      <c r="AH143" s="46">
        <v>20</v>
      </c>
      <c r="AI143" s="46">
        <v>20</v>
      </c>
      <c r="AJ143" s="46">
        <v>20</v>
      </c>
      <c r="AK143" s="46">
        <v>20</v>
      </c>
      <c r="AL143" s="46">
        <v>20</v>
      </c>
      <c r="AM143" s="46">
        <v>20</v>
      </c>
      <c r="AN143" s="46">
        <v>20</v>
      </c>
      <c r="AO143" s="46">
        <v>20</v>
      </c>
    </row>
    <row r="144" spans="3:41" x14ac:dyDescent="0.25">
      <c r="C144" t="str">
        <f t="shared" si="3"/>
        <v>Farmaco 23</v>
      </c>
      <c r="D144" s="42">
        <v>0.21</v>
      </c>
      <c r="E144" s="40">
        <v>30</v>
      </c>
      <c r="F144" s="46">
        <v>20</v>
      </c>
      <c r="G144" s="46">
        <v>20</v>
      </c>
      <c r="H144" s="46">
        <v>20</v>
      </c>
      <c r="I144" s="46">
        <v>20</v>
      </c>
      <c r="J144" s="46">
        <v>20</v>
      </c>
      <c r="K144" s="46">
        <v>20</v>
      </c>
      <c r="L144" s="46">
        <v>20</v>
      </c>
      <c r="M144" s="46">
        <v>20</v>
      </c>
      <c r="N144" s="46">
        <v>20</v>
      </c>
      <c r="O144" s="46">
        <v>20</v>
      </c>
      <c r="P144" s="46">
        <v>20</v>
      </c>
      <c r="Q144" s="46">
        <v>20</v>
      </c>
      <c r="R144" s="46">
        <v>20</v>
      </c>
      <c r="S144" s="46">
        <v>20</v>
      </c>
      <c r="T144" s="46">
        <v>20</v>
      </c>
      <c r="U144" s="46">
        <v>20</v>
      </c>
      <c r="V144" s="46">
        <v>20</v>
      </c>
      <c r="W144" s="46">
        <v>20</v>
      </c>
      <c r="X144" s="46">
        <v>20</v>
      </c>
      <c r="Y144" s="46">
        <v>20</v>
      </c>
      <c r="Z144" s="46">
        <v>20</v>
      </c>
      <c r="AA144" s="46">
        <v>20</v>
      </c>
      <c r="AB144" s="46">
        <v>20</v>
      </c>
      <c r="AC144" s="46">
        <v>20</v>
      </c>
      <c r="AD144" s="46">
        <v>20</v>
      </c>
      <c r="AE144" s="46">
        <v>20</v>
      </c>
      <c r="AF144" s="46">
        <v>20</v>
      </c>
      <c r="AG144" s="46">
        <v>20</v>
      </c>
      <c r="AH144" s="46">
        <v>20</v>
      </c>
      <c r="AI144" s="46">
        <v>20</v>
      </c>
      <c r="AJ144" s="46">
        <v>20</v>
      </c>
      <c r="AK144" s="46">
        <v>20</v>
      </c>
      <c r="AL144" s="46">
        <v>20</v>
      </c>
      <c r="AM144" s="46">
        <v>20</v>
      </c>
      <c r="AN144" s="46">
        <v>20</v>
      </c>
      <c r="AO144" s="46">
        <v>20</v>
      </c>
    </row>
    <row r="145" spans="3:41" x14ac:dyDescent="0.25">
      <c r="C145" t="str">
        <f t="shared" si="3"/>
        <v>Farmaco 24</v>
      </c>
      <c r="D145" s="42">
        <v>0.21</v>
      </c>
      <c r="E145" s="40">
        <v>30</v>
      </c>
      <c r="F145" s="46">
        <v>20</v>
      </c>
      <c r="G145" s="46">
        <v>20</v>
      </c>
      <c r="H145" s="46">
        <v>20</v>
      </c>
      <c r="I145" s="46">
        <v>20</v>
      </c>
      <c r="J145" s="46">
        <v>20</v>
      </c>
      <c r="K145" s="46">
        <v>20</v>
      </c>
      <c r="L145" s="46">
        <v>20</v>
      </c>
      <c r="M145" s="46">
        <v>20</v>
      </c>
      <c r="N145" s="46">
        <v>20</v>
      </c>
      <c r="O145" s="46">
        <v>20</v>
      </c>
      <c r="P145" s="46">
        <v>20</v>
      </c>
      <c r="Q145" s="46">
        <v>20</v>
      </c>
      <c r="R145" s="46">
        <v>20</v>
      </c>
      <c r="S145" s="46">
        <v>20</v>
      </c>
      <c r="T145" s="46">
        <v>20</v>
      </c>
      <c r="U145" s="46">
        <v>20</v>
      </c>
      <c r="V145" s="46">
        <v>20</v>
      </c>
      <c r="W145" s="46">
        <v>20</v>
      </c>
      <c r="X145" s="46">
        <v>20</v>
      </c>
      <c r="Y145" s="46">
        <v>20</v>
      </c>
      <c r="Z145" s="46">
        <v>20</v>
      </c>
      <c r="AA145" s="46">
        <v>20</v>
      </c>
      <c r="AB145" s="46">
        <v>20</v>
      </c>
      <c r="AC145" s="46">
        <v>20</v>
      </c>
      <c r="AD145" s="46">
        <v>20</v>
      </c>
      <c r="AE145" s="46">
        <v>20</v>
      </c>
      <c r="AF145" s="46">
        <v>20</v>
      </c>
      <c r="AG145" s="46">
        <v>20</v>
      </c>
      <c r="AH145" s="46">
        <v>20</v>
      </c>
      <c r="AI145" s="46">
        <v>20</v>
      </c>
      <c r="AJ145" s="46">
        <v>20</v>
      </c>
      <c r="AK145" s="46">
        <v>20</v>
      </c>
      <c r="AL145" s="46">
        <v>20</v>
      </c>
      <c r="AM145" s="46">
        <v>20</v>
      </c>
      <c r="AN145" s="46">
        <v>20</v>
      </c>
      <c r="AO145" s="46">
        <v>20</v>
      </c>
    </row>
    <row r="146" spans="3:41" x14ac:dyDescent="0.25">
      <c r="C146" t="str">
        <f t="shared" si="3"/>
        <v>Farmaco 25</v>
      </c>
      <c r="D146" s="42">
        <v>0.21</v>
      </c>
      <c r="E146" s="40">
        <v>30</v>
      </c>
      <c r="F146" s="46">
        <v>20</v>
      </c>
      <c r="G146" s="46">
        <v>20</v>
      </c>
      <c r="H146" s="46">
        <v>20</v>
      </c>
      <c r="I146" s="46">
        <v>20</v>
      </c>
      <c r="J146" s="46">
        <v>20</v>
      </c>
      <c r="K146" s="46">
        <v>20</v>
      </c>
      <c r="L146" s="46">
        <v>20</v>
      </c>
      <c r="M146" s="46">
        <v>20</v>
      </c>
      <c r="N146" s="46">
        <v>20</v>
      </c>
      <c r="O146" s="46">
        <v>20</v>
      </c>
      <c r="P146" s="46">
        <v>20</v>
      </c>
      <c r="Q146" s="46">
        <v>20</v>
      </c>
      <c r="R146" s="46">
        <v>20</v>
      </c>
      <c r="S146" s="46">
        <v>20</v>
      </c>
      <c r="T146" s="46">
        <v>20</v>
      </c>
      <c r="U146" s="46">
        <v>20</v>
      </c>
      <c r="V146" s="46">
        <v>20</v>
      </c>
      <c r="W146" s="46">
        <v>20</v>
      </c>
      <c r="X146" s="46">
        <v>20</v>
      </c>
      <c r="Y146" s="46">
        <v>20</v>
      </c>
      <c r="Z146" s="46">
        <v>20</v>
      </c>
      <c r="AA146" s="46">
        <v>20</v>
      </c>
      <c r="AB146" s="46">
        <v>20</v>
      </c>
      <c r="AC146" s="46">
        <v>20</v>
      </c>
      <c r="AD146" s="46">
        <v>20</v>
      </c>
      <c r="AE146" s="46">
        <v>20</v>
      </c>
      <c r="AF146" s="46">
        <v>20</v>
      </c>
      <c r="AG146" s="46">
        <v>20</v>
      </c>
      <c r="AH146" s="46">
        <v>20</v>
      </c>
      <c r="AI146" s="46">
        <v>20</v>
      </c>
      <c r="AJ146" s="46">
        <v>20</v>
      </c>
      <c r="AK146" s="46">
        <v>20</v>
      </c>
      <c r="AL146" s="46">
        <v>20</v>
      </c>
      <c r="AM146" s="46">
        <v>20</v>
      </c>
      <c r="AN146" s="46">
        <v>20</v>
      </c>
      <c r="AO146" s="46">
        <v>20</v>
      </c>
    </row>
    <row r="147" spans="3:41" x14ac:dyDescent="0.25">
      <c r="C147" t="str">
        <f t="shared" si="3"/>
        <v>Farmaco 26</v>
      </c>
      <c r="D147" s="42">
        <v>0.21</v>
      </c>
      <c r="E147" s="40">
        <v>30</v>
      </c>
      <c r="F147" s="46">
        <v>20</v>
      </c>
      <c r="G147" s="46">
        <v>20</v>
      </c>
      <c r="H147" s="46">
        <v>20</v>
      </c>
      <c r="I147" s="46">
        <v>20</v>
      </c>
      <c r="J147" s="46">
        <v>20</v>
      </c>
      <c r="K147" s="46">
        <v>20</v>
      </c>
      <c r="L147" s="46">
        <v>20</v>
      </c>
      <c r="M147" s="46">
        <v>20</v>
      </c>
      <c r="N147" s="46">
        <v>20</v>
      </c>
      <c r="O147" s="46">
        <v>20</v>
      </c>
      <c r="P147" s="46">
        <v>20</v>
      </c>
      <c r="Q147" s="46">
        <v>20</v>
      </c>
      <c r="R147" s="46">
        <v>20</v>
      </c>
      <c r="S147" s="46">
        <v>20</v>
      </c>
      <c r="T147" s="46">
        <v>20</v>
      </c>
      <c r="U147" s="46">
        <v>20</v>
      </c>
      <c r="V147" s="46">
        <v>20</v>
      </c>
      <c r="W147" s="46">
        <v>20</v>
      </c>
      <c r="X147" s="46">
        <v>20</v>
      </c>
      <c r="Y147" s="46">
        <v>20</v>
      </c>
      <c r="Z147" s="46">
        <v>20</v>
      </c>
      <c r="AA147" s="46">
        <v>20</v>
      </c>
      <c r="AB147" s="46">
        <v>20</v>
      </c>
      <c r="AC147" s="46">
        <v>20</v>
      </c>
      <c r="AD147" s="46">
        <v>20</v>
      </c>
      <c r="AE147" s="46">
        <v>20</v>
      </c>
      <c r="AF147" s="46">
        <v>20</v>
      </c>
      <c r="AG147" s="46">
        <v>20</v>
      </c>
      <c r="AH147" s="46">
        <v>20</v>
      </c>
      <c r="AI147" s="46">
        <v>20</v>
      </c>
      <c r="AJ147" s="46">
        <v>20</v>
      </c>
      <c r="AK147" s="46">
        <v>20</v>
      </c>
      <c r="AL147" s="46">
        <v>20</v>
      </c>
      <c r="AM147" s="46">
        <v>20</v>
      </c>
      <c r="AN147" s="46">
        <v>20</v>
      </c>
      <c r="AO147" s="46">
        <v>20</v>
      </c>
    </row>
    <row r="148" spans="3:41" x14ac:dyDescent="0.25">
      <c r="C148" t="str">
        <f t="shared" si="3"/>
        <v>Farmaco 27</v>
      </c>
      <c r="D148" s="42">
        <v>0.21</v>
      </c>
      <c r="E148" s="40">
        <v>30</v>
      </c>
      <c r="F148" s="46">
        <v>20</v>
      </c>
      <c r="G148" s="46">
        <v>20</v>
      </c>
      <c r="H148" s="46">
        <v>20</v>
      </c>
      <c r="I148" s="46">
        <v>20</v>
      </c>
      <c r="J148" s="46">
        <v>20</v>
      </c>
      <c r="K148" s="46">
        <v>20</v>
      </c>
      <c r="L148" s="46">
        <v>20</v>
      </c>
      <c r="M148" s="46">
        <v>20</v>
      </c>
      <c r="N148" s="46">
        <v>20</v>
      </c>
      <c r="O148" s="46">
        <v>20</v>
      </c>
      <c r="P148" s="46">
        <v>20</v>
      </c>
      <c r="Q148" s="46">
        <v>20</v>
      </c>
      <c r="R148" s="46">
        <v>20</v>
      </c>
      <c r="S148" s="46">
        <v>20</v>
      </c>
      <c r="T148" s="46">
        <v>20</v>
      </c>
      <c r="U148" s="46">
        <v>20</v>
      </c>
      <c r="V148" s="46">
        <v>20</v>
      </c>
      <c r="W148" s="46">
        <v>20</v>
      </c>
      <c r="X148" s="46">
        <v>20</v>
      </c>
      <c r="Y148" s="46">
        <v>20</v>
      </c>
      <c r="Z148" s="46">
        <v>20</v>
      </c>
      <c r="AA148" s="46">
        <v>20</v>
      </c>
      <c r="AB148" s="46">
        <v>20</v>
      </c>
      <c r="AC148" s="46">
        <v>20</v>
      </c>
      <c r="AD148" s="46">
        <v>20</v>
      </c>
      <c r="AE148" s="46">
        <v>20</v>
      </c>
      <c r="AF148" s="46">
        <v>20</v>
      </c>
      <c r="AG148" s="46">
        <v>20</v>
      </c>
      <c r="AH148" s="46">
        <v>20</v>
      </c>
      <c r="AI148" s="46">
        <v>20</v>
      </c>
      <c r="AJ148" s="46">
        <v>20</v>
      </c>
      <c r="AK148" s="46">
        <v>20</v>
      </c>
      <c r="AL148" s="46">
        <v>20</v>
      </c>
      <c r="AM148" s="46">
        <v>20</v>
      </c>
      <c r="AN148" s="46">
        <v>20</v>
      </c>
      <c r="AO148" s="46">
        <v>20</v>
      </c>
    </row>
    <row r="149" spans="3:41" x14ac:dyDescent="0.25">
      <c r="C149" t="str">
        <f t="shared" si="3"/>
        <v>Farmaco 28</v>
      </c>
      <c r="D149" s="42">
        <v>0.21</v>
      </c>
      <c r="E149" s="40">
        <v>30</v>
      </c>
      <c r="F149" s="46">
        <v>20</v>
      </c>
      <c r="G149" s="46">
        <v>20</v>
      </c>
      <c r="H149" s="46">
        <v>20</v>
      </c>
      <c r="I149" s="46">
        <v>20</v>
      </c>
      <c r="J149" s="46">
        <v>20</v>
      </c>
      <c r="K149" s="46">
        <v>20</v>
      </c>
      <c r="L149" s="46">
        <v>20</v>
      </c>
      <c r="M149" s="46">
        <v>20</v>
      </c>
      <c r="N149" s="46">
        <v>20</v>
      </c>
      <c r="O149" s="46">
        <v>20</v>
      </c>
      <c r="P149" s="46">
        <v>20</v>
      </c>
      <c r="Q149" s="46">
        <v>20</v>
      </c>
      <c r="R149" s="46">
        <v>20</v>
      </c>
      <c r="S149" s="46">
        <v>20</v>
      </c>
      <c r="T149" s="46">
        <v>20</v>
      </c>
      <c r="U149" s="46">
        <v>20</v>
      </c>
      <c r="V149" s="46">
        <v>20</v>
      </c>
      <c r="W149" s="46">
        <v>20</v>
      </c>
      <c r="X149" s="46">
        <v>20</v>
      </c>
      <c r="Y149" s="46">
        <v>20</v>
      </c>
      <c r="Z149" s="46">
        <v>20</v>
      </c>
      <c r="AA149" s="46">
        <v>20</v>
      </c>
      <c r="AB149" s="46">
        <v>20</v>
      </c>
      <c r="AC149" s="46">
        <v>20</v>
      </c>
      <c r="AD149" s="46">
        <v>20</v>
      </c>
      <c r="AE149" s="46">
        <v>20</v>
      </c>
      <c r="AF149" s="46">
        <v>20</v>
      </c>
      <c r="AG149" s="46">
        <v>20</v>
      </c>
      <c r="AH149" s="46">
        <v>20</v>
      </c>
      <c r="AI149" s="46">
        <v>20</v>
      </c>
      <c r="AJ149" s="46">
        <v>20</v>
      </c>
      <c r="AK149" s="46">
        <v>20</v>
      </c>
      <c r="AL149" s="46">
        <v>20</v>
      </c>
      <c r="AM149" s="46">
        <v>20</v>
      </c>
      <c r="AN149" s="46">
        <v>20</v>
      </c>
      <c r="AO149" s="46">
        <v>20</v>
      </c>
    </row>
    <row r="150" spans="3:41" x14ac:dyDescent="0.25">
      <c r="C150" t="str">
        <f t="shared" si="3"/>
        <v>Farmaco 29</v>
      </c>
      <c r="D150" s="42">
        <v>0.21</v>
      </c>
      <c r="E150" s="40">
        <v>30</v>
      </c>
      <c r="F150" s="46">
        <v>20</v>
      </c>
      <c r="G150" s="46">
        <v>20</v>
      </c>
      <c r="H150" s="46">
        <v>20</v>
      </c>
      <c r="I150" s="46">
        <v>20</v>
      </c>
      <c r="J150" s="46">
        <v>20</v>
      </c>
      <c r="K150" s="46">
        <v>20</v>
      </c>
      <c r="L150" s="46">
        <v>20</v>
      </c>
      <c r="M150" s="46">
        <v>20</v>
      </c>
      <c r="N150" s="46">
        <v>20</v>
      </c>
      <c r="O150" s="46">
        <v>20</v>
      </c>
      <c r="P150" s="46">
        <v>20</v>
      </c>
      <c r="Q150" s="46">
        <v>20</v>
      </c>
      <c r="R150" s="46">
        <v>20</v>
      </c>
      <c r="S150" s="46">
        <v>20</v>
      </c>
      <c r="T150" s="46">
        <v>20</v>
      </c>
      <c r="U150" s="46">
        <v>20</v>
      </c>
      <c r="V150" s="46">
        <v>20</v>
      </c>
      <c r="W150" s="46">
        <v>20</v>
      </c>
      <c r="X150" s="46">
        <v>20</v>
      </c>
      <c r="Y150" s="46">
        <v>20</v>
      </c>
      <c r="Z150" s="46">
        <v>20</v>
      </c>
      <c r="AA150" s="46">
        <v>20</v>
      </c>
      <c r="AB150" s="46">
        <v>20</v>
      </c>
      <c r="AC150" s="46">
        <v>20</v>
      </c>
      <c r="AD150" s="46">
        <v>20</v>
      </c>
      <c r="AE150" s="46">
        <v>20</v>
      </c>
      <c r="AF150" s="46">
        <v>20</v>
      </c>
      <c r="AG150" s="46">
        <v>20</v>
      </c>
      <c r="AH150" s="46">
        <v>20</v>
      </c>
      <c r="AI150" s="46">
        <v>20</v>
      </c>
      <c r="AJ150" s="46">
        <v>20</v>
      </c>
      <c r="AK150" s="46">
        <v>20</v>
      </c>
      <c r="AL150" s="46">
        <v>20</v>
      </c>
      <c r="AM150" s="46">
        <v>20</v>
      </c>
      <c r="AN150" s="46">
        <v>20</v>
      </c>
      <c r="AO150" s="46">
        <v>20</v>
      </c>
    </row>
    <row r="151" spans="3:41" x14ac:dyDescent="0.25">
      <c r="C151" t="str">
        <f t="shared" si="3"/>
        <v>Farmaco 30</v>
      </c>
      <c r="D151" s="42">
        <v>0.21</v>
      </c>
      <c r="E151" s="40">
        <v>30</v>
      </c>
      <c r="F151" s="46">
        <v>20</v>
      </c>
      <c r="G151" s="46">
        <v>20</v>
      </c>
      <c r="H151" s="46">
        <v>20</v>
      </c>
      <c r="I151" s="46">
        <v>20</v>
      </c>
      <c r="J151" s="46">
        <v>20</v>
      </c>
      <c r="K151" s="46">
        <v>20</v>
      </c>
      <c r="L151" s="46">
        <v>20</v>
      </c>
      <c r="M151" s="46">
        <v>20</v>
      </c>
      <c r="N151" s="46">
        <v>20</v>
      </c>
      <c r="O151" s="46">
        <v>20</v>
      </c>
      <c r="P151" s="46">
        <v>20</v>
      </c>
      <c r="Q151" s="46">
        <v>20</v>
      </c>
      <c r="R151" s="46">
        <v>20</v>
      </c>
      <c r="S151" s="46">
        <v>20</v>
      </c>
      <c r="T151" s="46">
        <v>20</v>
      </c>
      <c r="U151" s="46">
        <v>20</v>
      </c>
      <c r="V151" s="46">
        <v>20</v>
      </c>
      <c r="W151" s="46">
        <v>20</v>
      </c>
      <c r="X151" s="46">
        <v>20</v>
      </c>
      <c r="Y151" s="46">
        <v>20</v>
      </c>
      <c r="Z151" s="46">
        <v>20</v>
      </c>
      <c r="AA151" s="46">
        <v>20</v>
      </c>
      <c r="AB151" s="46">
        <v>20</v>
      </c>
      <c r="AC151" s="46">
        <v>20</v>
      </c>
      <c r="AD151" s="46">
        <v>20</v>
      </c>
      <c r="AE151" s="46">
        <v>20</v>
      </c>
      <c r="AF151" s="46">
        <v>20</v>
      </c>
      <c r="AG151" s="46">
        <v>20</v>
      </c>
      <c r="AH151" s="46">
        <v>20</v>
      </c>
      <c r="AI151" s="46">
        <v>20</v>
      </c>
      <c r="AJ151" s="46">
        <v>20</v>
      </c>
      <c r="AK151" s="46">
        <v>20</v>
      </c>
      <c r="AL151" s="46">
        <v>20</v>
      </c>
      <c r="AM151" s="46">
        <v>20</v>
      </c>
      <c r="AN151" s="46">
        <v>20</v>
      </c>
      <c r="AO151" s="46">
        <v>20</v>
      </c>
    </row>
    <row r="152" spans="3:41" x14ac:dyDescent="0.25">
      <c r="C152" t="str">
        <f t="shared" si="3"/>
        <v>Farmaco 31</v>
      </c>
      <c r="D152" s="42">
        <v>0.21</v>
      </c>
      <c r="E152" s="40">
        <v>30</v>
      </c>
      <c r="F152" s="46">
        <v>20</v>
      </c>
      <c r="G152" s="46">
        <v>20</v>
      </c>
      <c r="H152" s="46">
        <v>20</v>
      </c>
      <c r="I152" s="46">
        <v>20</v>
      </c>
      <c r="J152" s="46">
        <v>20</v>
      </c>
      <c r="K152" s="46">
        <v>20</v>
      </c>
      <c r="L152" s="46">
        <v>20</v>
      </c>
      <c r="M152" s="46">
        <v>20</v>
      </c>
      <c r="N152" s="46">
        <v>20</v>
      </c>
      <c r="O152" s="46">
        <v>20</v>
      </c>
      <c r="P152" s="46">
        <v>20</v>
      </c>
      <c r="Q152" s="46">
        <v>20</v>
      </c>
      <c r="R152" s="46">
        <v>20</v>
      </c>
      <c r="S152" s="46">
        <v>20</v>
      </c>
      <c r="T152" s="46">
        <v>20</v>
      </c>
      <c r="U152" s="46">
        <v>20</v>
      </c>
      <c r="V152" s="46">
        <v>20</v>
      </c>
      <c r="W152" s="46">
        <v>20</v>
      </c>
      <c r="X152" s="46">
        <v>20</v>
      </c>
      <c r="Y152" s="46">
        <v>20</v>
      </c>
      <c r="Z152" s="46">
        <v>20</v>
      </c>
      <c r="AA152" s="46">
        <v>20</v>
      </c>
      <c r="AB152" s="46">
        <v>20</v>
      </c>
      <c r="AC152" s="46">
        <v>20</v>
      </c>
      <c r="AD152" s="46">
        <v>20</v>
      </c>
      <c r="AE152" s="46">
        <v>20</v>
      </c>
      <c r="AF152" s="46">
        <v>20</v>
      </c>
      <c r="AG152" s="46">
        <v>20</v>
      </c>
      <c r="AH152" s="46">
        <v>20</v>
      </c>
      <c r="AI152" s="46">
        <v>20</v>
      </c>
      <c r="AJ152" s="46">
        <v>20</v>
      </c>
      <c r="AK152" s="46">
        <v>20</v>
      </c>
      <c r="AL152" s="46">
        <v>20</v>
      </c>
      <c r="AM152" s="46">
        <v>20</v>
      </c>
      <c r="AN152" s="46">
        <v>20</v>
      </c>
      <c r="AO152" s="46">
        <v>20</v>
      </c>
    </row>
    <row r="153" spans="3:41" x14ac:dyDescent="0.25">
      <c r="C153" t="str">
        <f t="shared" si="3"/>
        <v>Farmaco 32</v>
      </c>
      <c r="D153" s="42">
        <v>0.21</v>
      </c>
      <c r="E153" s="40">
        <v>30</v>
      </c>
      <c r="F153" s="46">
        <v>20</v>
      </c>
      <c r="G153" s="46">
        <v>20</v>
      </c>
      <c r="H153" s="46">
        <v>20</v>
      </c>
      <c r="I153" s="46">
        <v>20</v>
      </c>
      <c r="J153" s="46">
        <v>20</v>
      </c>
      <c r="K153" s="46">
        <v>20</v>
      </c>
      <c r="L153" s="46">
        <v>20</v>
      </c>
      <c r="M153" s="46">
        <v>20</v>
      </c>
      <c r="N153" s="46">
        <v>20</v>
      </c>
      <c r="O153" s="46">
        <v>20</v>
      </c>
      <c r="P153" s="46">
        <v>20</v>
      </c>
      <c r="Q153" s="46">
        <v>20</v>
      </c>
      <c r="R153" s="46">
        <v>20</v>
      </c>
      <c r="S153" s="46">
        <v>20</v>
      </c>
      <c r="T153" s="46">
        <v>20</v>
      </c>
      <c r="U153" s="46">
        <v>20</v>
      </c>
      <c r="V153" s="46">
        <v>20</v>
      </c>
      <c r="W153" s="46">
        <v>20</v>
      </c>
      <c r="X153" s="46">
        <v>20</v>
      </c>
      <c r="Y153" s="46">
        <v>20</v>
      </c>
      <c r="Z153" s="46">
        <v>20</v>
      </c>
      <c r="AA153" s="46">
        <v>20</v>
      </c>
      <c r="AB153" s="46">
        <v>20</v>
      </c>
      <c r="AC153" s="46">
        <v>20</v>
      </c>
      <c r="AD153" s="46">
        <v>20</v>
      </c>
      <c r="AE153" s="46">
        <v>20</v>
      </c>
      <c r="AF153" s="46">
        <v>20</v>
      </c>
      <c r="AG153" s="46">
        <v>20</v>
      </c>
      <c r="AH153" s="46">
        <v>20</v>
      </c>
      <c r="AI153" s="46">
        <v>20</v>
      </c>
      <c r="AJ153" s="46">
        <v>20</v>
      </c>
      <c r="AK153" s="46">
        <v>20</v>
      </c>
      <c r="AL153" s="46">
        <v>20</v>
      </c>
      <c r="AM153" s="46">
        <v>20</v>
      </c>
      <c r="AN153" s="46">
        <v>20</v>
      </c>
      <c r="AO153" s="46">
        <v>20</v>
      </c>
    </row>
    <row r="154" spans="3:41" x14ac:dyDescent="0.25">
      <c r="C154" t="str">
        <f t="shared" si="3"/>
        <v>Farmaco 33</v>
      </c>
      <c r="D154" s="42">
        <v>0.21</v>
      </c>
      <c r="E154" s="40">
        <v>30</v>
      </c>
      <c r="F154" s="46">
        <v>20</v>
      </c>
      <c r="G154" s="46">
        <v>20</v>
      </c>
      <c r="H154" s="46">
        <v>20</v>
      </c>
      <c r="I154" s="46">
        <v>20</v>
      </c>
      <c r="J154" s="46">
        <v>20</v>
      </c>
      <c r="K154" s="46">
        <v>20</v>
      </c>
      <c r="L154" s="46">
        <v>20</v>
      </c>
      <c r="M154" s="46">
        <v>20</v>
      </c>
      <c r="N154" s="46">
        <v>20</v>
      </c>
      <c r="O154" s="46">
        <v>20</v>
      </c>
      <c r="P154" s="46">
        <v>20</v>
      </c>
      <c r="Q154" s="46">
        <v>20</v>
      </c>
      <c r="R154" s="46">
        <v>20</v>
      </c>
      <c r="S154" s="46">
        <v>20</v>
      </c>
      <c r="T154" s="46">
        <v>20</v>
      </c>
      <c r="U154" s="46">
        <v>20</v>
      </c>
      <c r="V154" s="46">
        <v>20</v>
      </c>
      <c r="W154" s="46">
        <v>20</v>
      </c>
      <c r="X154" s="46">
        <v>20</v>
      </c>
      <c r="Y154" s="46">
        <v>20</v>
      </c>
      <c r="Z154" s="46">
        <v>20</v>
      </c>
      <c r="AA154" s="46">
        <v>20</v>
      </c>
      <c r="AB154" s="46">
        <v>20</v>
      </c>
      <c r="AC154" s="46">
        <v>20</v>
      </c>
      <c r="AD154" s="46">
        <v>20</v>
      </c>
      <c r="AE154" s="46">
        <v>20</v>
      </c>
      <c r="AF154" s="46">
        <v>20</v>
      </c>
      <c r="AG154" s="46">
        <v>20</v>
      </c>
      <c r="AH154" s="46">
        <v>20</v>
      </c>
      <c r="AI154" s="46">
        <v>20</v>
      </c>
      <c r="AJ154" s="46">
        <v>20</v>
      </c>
      <c r="AK154" s="46">
        <v>20</v>
      </c>
      <c r="AL154" s="46">
        <v>20</v>
      </c>
      <c r="AM154" s="46">
        <v>20</v>
      </c>
      <c r="AN154" s="46">
        <v>20</v>
      </c>
      <c r="AO154" s="46">
        <v>20</v>
      </c>
    </row>
    <row r="155" spans="3:41" x14ac:dyDescent="0.25">
      <c r="C155" t="str">
        <f t="shared" si="3"/>
        <v>Farmaco 34</v>
      </c>
      <c r="D155" s="42">
        <v>0.21</v>
      </c>
      <c r="E155" s="40">
        <v>30</v>
      </c>
      <c r="F155" s="46">
        <v>20</v>
      </c>
      <c r="G155" s="46">
        <v>20</v>
      </c>
      <c r="H155" s="46">
        <v>20</v>
      </c>
      <c r="I155" s="46">
        <v>20</v>
      </c>
      <c r="J155" s="46">
        <v>20</v>
      </c>
      <c r="K155" s="46">
        <v>20</v>
      </c>
      <c r="L155" s="46">
        <v>20</v>
      </c>
      <c r="M155" s="46">
        <v>20</v>
      </c>
      <c r="N155" s="46">
        <v>20</v>
      </c>
      <c r="O155" s="46">
        <v>20</v>
      </c>
      <c r="P155" s="46">
        <v>20</v>
      </c>
      <c r="Q155" s="46">
        <v>20</v>
      </c>
      <c r="R155" s="46">
        <v>20</v>
      </c>
      <c r="S155" s="46">
        <v>20</v>
      </c>
      <c r="T155" s="46">
        <v>20</v>
      </c>
      <c r="U155" s="46">
        <v>20</v>
      </c>
      <c r="V155" s="46">
        <v>20</v>
      </c>
      <c r="W155" s="46">
        <v>20</v>
      </c>
      <c r="X155" s="46">
        <v>20</v>
      </c>
      <c r="Y155" s="46">
        <v>20</v>
      </c>
      <c r="Z155" s="46">
        <v>20</v>
      </c>
      <c r="AA155" s="46">
        <v>20</v>
      </c>
      <c r="AB155" s="46">
        <v>20</v>
      </c>
      <c r="AC155" s="46">
        <v>20</v>
      </c>
      <c r="AD155" s="46">
        <v>20</v>
      </c>
      <c r="AE155" s="46">
        <v>20</v>
      </c>
      <c r="AF155" s="46">
        <v>20</v>
      </c>
      <c r="AG155" s="46">
        <v>20</v>
      </c>
      <c r="AH155" s="46">
        <v>20</v>
      </c>
      <c r="AI155" s="46">
        <v>20</v>
      </c>
      <c r="AJ155" s="46">
        <v>20</v>
      </c>
      <c r="AK155" s="46">
        <v>20</v>
      </c>
      <c r="AL155" s="46">
        <v>20</v>
      </c>
      <c r="AM155" s="46">
        <v>20</v>
      </c>
      <c r="AN155" s="46">
        <v>20</v>
      </c>
      <c r="AO155" s="46">
        <v>20</v>
      </c>
    </row>
    <row r="156" spans="3:41" x14ac:dyDescent="0.25">
      <c r="C156" t="str">
        <f t="shared" si="3"/>
        <v>Farmaco 35</v>
      </c>
      <c r="D156" s="42">
        <v>0.21</v>
      </c>
      <c r="E156" s="40">
        <v>30</v>
      </c>
      <c r="F156" s="46">
        <v>20</v>
      </c>
      <c r="G156" s="46">
        <v>20</v>
      </c>
      <c r="H156" s="46">
        <v>20</v>
      </c>
      <c r="I156" s="46">
        <v>20</v>
      </c>
      <c r="J156" s="46">
        <v>20</v>
      </c>
      <c r="K156" s="46">
        <v>20</v>
      </c>
      <c r="L156" s="46">
        <v>20</v>
      </c>
      <c r="M156" s="46">
        <v>20</v>
      </c>
      <c r="N156" s="46">
        <v>20</v>
      </c>
      <c r="O156" s="46">
        <v>20</v>
      </c>
      <c r="P156" s="46">
        <v>20</v>
      </c>
      <c r="Q156" s="46">
        <v>20</v>
      </c>
      <c r="R156" s="46">
        <v>20</v>
      </c>
      <c r="S156" s="46">
        <v>20</v>
      </c>
      <c r="T156" s="46">
        <v>20</v>
      </c>
      <c r="U156" s="46">
        <v>20</v>
      </c>
      <c r="V156" s="46">
        <v>20</v>
      </c>
      <c r="W156" s="46">
        <v>20</v>
      </c>
      <c r="X156" s="46">
        <v>20</v>
      </c>
      <c r="Y156" s="46">
        <v>20</v>
      </c>
      <c r="Z156" s="46">
        <v>20</v>
      </c>
      <c r="AA156" s="46">
        <v>20</v>
      </c>
      <c r="AB156" s="46">
        <v>20</v>
      </c>
      <c r="AC156" s="46">
        <v>20</v>
      </c>
      <c r="AD156" s="46">
        <v>20</v>
      </c>
      <c r="AE156" s="46">
        <v>20</v>
      </c>
      <c r="AF156" s="46">
        <v>20</v>
      </c>
      <c r="AG156" s="46">
        <v>20</v>
      </c>
      <c r="AH156" s="46">
        <v>20</v>
      </c>
      <c r="AI156" s="46">
        <v>20</v>
      </c>
      <c r="AJ156" s="46">
        <v>20</v>
      </c>
      <c r="AK156" s="46">
        <v>20</v>
      </c>
      <c r="AL156" s="46">
        <v>20</v>
      </c>
      <c r="AM156" s="46">
        <v>20</v>
      </c>
      <c r="AN156" s="46">
        <v>20</v>
      </c>
      <c r="AO156" s="46">
        <v>20</v>
      </c>
    </row>
    <row r="157" spans="3:41" x14ac:dyDescent="0.25">
      <c r="C157" t="str">
        <f t="shared" si="3"/>
        <v>Farmaco 36</v>
      </c>
      <c r="D157" s="42">
        <v>0.21</v>
      </c>
      <c r="E157" s="40">
        <v>30</v>
      </c>
      <c r="F157" s="46">
        <v>20</v>
      </c>
      <c r="G157" s="46">
        <v>20</v>
      </c>
      <c r="H157" s="46">
        <v>20</v>
      </c>
      <c r="I157" s="46">
        <v>20</v>
      </c>
      <c r="J157" s="46">
        <v>20</v>
      </c>
      <c r="K157" s="46">
        <v>20</v>
      </c>
      <c r="L157" s="46">
        <v>20</v>
      </c>
      <c r="M157" s="46">
        <v>20</v>
      </c>
      <c r="N157" s="46">
        <v>20</v>
      </c>
      <c r="O157" s="46">
        <v>20</v>
      </c>
      <c r="P157" s="46">
        <v>20</v>
      </c>
      <c r="Q157" s="46">
        <v>20</v>
      </c>
      <c r="R157" s="46">
        <v>20</v>
      </c>
      <c r="S157" s="46">
        <v>20</v>
      </c>
      <c r="T157" s="46">
        <v>20</v>
      </c>
      <c r="U157" s="46">
        <v>20</v>
      </c>
      <c r="V157" s="46">
        <v>20</v>
      </c>
      <c r="W157" s="46">
        <v>20</v>
      </c>
      <c r="X157" s="46">
        <v>20</v>
      </c>
      <c r="Y157" s="46">
        <v>20</v>
      </c>
      <c r="Z157" s="46">
        <v>20</v>
      </c>
      <c r="AA157" s="46">
        <v>20</v>
      </c>
      <c r="AB157" s="46">
        <v>20</v>
      </c>
      <c r="AC157" s="46">
        <v>20</v>
      </c>
      <c r="AD157" s="46">
        <v>20</v>
      </c>
      <c r="AE157" s="46">
        <v>20</v>
      </c>
      <c r="AF157" s="46">
        <v>20</v>
      </c>
      <c r="AG157" s="46">
        <v>20</v>
      </c>
      <c r="AH157" s="46">
        <v>20</v>
      </c>
      <c r="AI157" s="46">
        <v>20</v>
      </c>
      <c r="AJ157" s="46">
        <v>20</v>
      </c>
      <c r="AK157" s="46">
        <v>20</v>
      </c>
      <c r="AL157" s="46">
        <v>20</v>
      </c>
      <c r="AM157" s="46">
        <v>20</v>
      </c>
      <c r="AN157" s="46">
        <v>20</v>
      </c>
      <c r="AO157" s="46">
        <v>20</v>
      </c>
    </row>
    <row r="158" spans="3:41" x14ac:dyDescent="0.25">
      <c r="C158" t="str">
        <f t="shared" si="3"/>
        <v>Farmaco 37</v>
      </c>
      <c r="D158" s="42">
        <v>0.21</v>
      </c>
      <c r="E158" s="40">
        <v>30</v>
      </c>
      <c r="F158" s="46">
        <v>20</v>
      </c>
      <c r="G158" s="46">
        <v>20</v>
      </c>
      <c r="H158" s="46">
        <v>20</v>
      </c>
      <c r="I158" s="46">
        <v>20</v>
      </c>
      <c r="J158" s="46">
        <v>20</v>
      </c>
      <c r="K158" s="46">
        <v>20</v>
      </c>
      <c r="L158" s="46">
        <v>20</v>
      </c>
      <c r="M158" s="46">
        <v>20</v>
      </c>
      <c r="N158" s="46">
        <v>20</v>
      </c>
      <c r="O158" s="46">
        <v>20</v>
      </c>
      <c r="P158" s="46">
        <v>20</v>
      </c>
      <c r="Q158" s="46">
        <v>20</v>
      </c>
      <c r="R158" s="46">
        <v>20</v>
      </c>
      <c r="S158" s="46">
        <v>20</v>
      </c>
      <c r="T158" s="46">
        <v>20</v>
      </c>
      <c r="U158" s="46">
        <v>20</v>
      </c>
      <c r="V158" s="46">
        <v>20</v>
      </c>
      <c r="W158" s="46">
        <v>20</v>
      </c>
      <c r="X158" s="46">
        <v>20</v>
      </c>
      <c r="Y158" s="46">
        <v>20</v>
      </c>
      <c r="Z158" s="46">
        <v>20</v>
      </c>
      <c r="AA158" s="46">
        <v>20</v>
      </c>
      <c r="AB158" s="46">
        <v>20</v>
      </c>
      <c r="AC158" s="46">
        <v>20</v>
      </c>
      <c r="AD158" s="46">
        <v>20</v>
      </c>
      <c r="AE158" s="46">
        <v>20</v>
      </c>
      <c r="AF158" s="46">
        <v>20</v>
      </c>
      <c r="AG158" s="46">
        <v>20</v>
      </c>
      <c r="AH158" s="46">
        <v>20</v>
      </c>
      <c r="AI158" s="46">
        <v>20</v>
      </c>
      <c r="AJ158" s="46">
        <v>20</v>
      </c>
      <c r="AK158" s="46">
        <v>20</v>
      </c>
      <c r="AL158" s="46">
        <v>20</v>
      </c>
      <c r="AM158" s="46">
        <v>20</v>
      </c>
      <c r="AN158" s="46">
        <v>20</v>
      </c>
      <c r="AO158" s="46">
        <v>20</v>
      </c>
    </row>
    <row r="159" spans="3:41" x14ac:dyDescent="0.25">
      <c r="C159" t="str">
        <f t="shared" si="3"/>
        <v>Farmaco 38</v>
      </c>
      <c r="D159" s="42">
        <v>0.21</v>
      </c>
      <c r="E159" s="40">
        <v>30</v>
      </c>
      <c r="F159" s="46">
        <v>20</v>
      </c>
      <c r="G159" s="46">
        <v>20</v>
      </c>
      <c r="H159" s="46">
        <v>20</v>
      </c>
      <c r="I159" s="46">
        <v>20</v>
      </c>
      <c r="J159" s="46">
        <v>20</v>
      </c>
      <c r="K159" s="46">
        <v>20</v>
      </c>
      <c r="L159" s="46">
        <v>20</v>
      </c>
      <c r="M159" s="46">
        <v>20</v>
      </c>
      <c r="N159" s="46">
        <v>20</v>
      </c>
      <c r="O159" s="46">
        <v>20</v>
      </c>
      <c r="P159" s="46">
        <v>20</v>
      </c>
      <c r="Q159" s="46">
        <v>20</v>
      </c>
      <c r="R159" s="46">
        <v>20</v>
      </c>
      <c r="S159" s="46">
        <v>20</v>
      </c>
      <c r="T159" s="46">
        <v>20</v>
      </c>
      <c r="U159" s="46">
        <v>20</v>
      </c>
      <c r="V159" s="46">
        <v>20</v>
      </c>
      <c r="W159" s="46">
        <v>20</v>
      </c>
      <c r="X159" s="46">
        <v>20</v>
      </c>
      <c r="Y159" s="46">
        <v>20</v>
      </c>
      <c r="Z159" s="46">
        <v>20</v>
      </c>
      <c r="AA159" s="46">
        <v>20</v>
      </c>
      <c r="AB159" s="46">
        <v>20</v>
      </c>
      <c r="AC159" s="46">
        <v>20</v>
      </c>
      <c r="AD159" s="46">
        <v>20</v>
      </c>
      <c r="AE159" s="46">
        <v>20</v>
      </c>
      <c r="AF159" s="46">
        <v>20</v>
      </c>
      <c r="AG159" s="46">
        <v>20</v>
      </c>
      <c r="AH159" s="46">
        <v>20</v>
      </c>
      <c r="AI159" s="46">
        <v>20</v>
      </c>
      <c r="AJ159" s="46">
        <v>20</v>
      </c>
      <c r="AK159" s="46">
        <v>20</v>
      </c>
      <c r="AL159" s="46">
        <v>20</v>
      </c>
      <c r="AM159" s="46">
        <v>20</v>
      </c>
      <c r="AN159" s="46">
        <v>20</v>
      </c>
      <c r="AO159" s="46">
        <v>20</v>
      </c>
    </row>
    <row r="160" spans="3:41" x14ac:dyDescent="0.25">
      <c r="C160" t="str">
        <f t="shared" si="3"/>
        <v>Farmaco 39</v>
      </c>
      <c r="D160" s="42">
        <v>0.21</v>
      </c>
      <c r="E160" s="40">
        <v>30</v>
      </c>
      <c r="F160" s="46">
        <v>20</v>
      </c>
      <c r="G160" s="46">
        <v>20</v>
      </c>
      <c r="H160" s="46">
        <v>20</v>
      </c>
      <c r="I160" s="46">
        <v>20</v>
      </c>
      <c r="J160" s="46">
        <v>20</v>
      </c>
      <c r="K160" s="46">
        <v>20</v>
      </c>
      <c r="L160" s="46">
        <v>20</v>
      </c>
      <c r="M160" s="46">
        <v>20</v>
      </c>
      <c r="N160" s="46">
        <v>20</v>
      </c>
      <c r="O160" s="46">
        <v>20</v>
      </c>
      <c r="P160" s="46">
        <v>20</v>
      </c>
      <c r="Q160" s="46">
        <v>20</v>
      </c>
      <c r="R160" s="46">
        <v>20</v>
      </c>
      <c r="S160" s="46">
        <v>20</v>
      </c>
      <c r="T160" s="46">
        <v>20</v>
      </c>
      <c r="U160" s="46">
        <v>20</v>
      </c>
      <c r="V160" s="46">
        <v>20</v>
      </c>
      <c r="W160" s="46">
        <v>20</v>
      </c>
      <c r="X160" s="46">
        <v>20</v>
      </c>
      <c r="Y160" s="46">
        <v>20</v>
      </c>
      <c r="Z160" s="46">
        <v>20</v>
      </c>
      <c r="AA160" s="46">
        <v>20</v>
      </c>
      <c r="AB160" s="46">
        <v>20</v>
      </c>
      <c r="AC160" s="46">
        <v>20</v>
      </c>
      <c r="AD160" s="46">
        <v>20</v>
      </c>
      <c r="AE160" s="46">
        <v>20</v>
      </c>
      <c r="AF160" s="46">
        <v>20</v>
      </c>
      <c r="AG160" s="46">
        <v>20</v>
      </c>
      <c r="AH160" s="46">
        <v>20</v>
      </c>
      <c r="AI160" s="46">
        <v>20</v>
      </c>
      <c r="AJ160" s="46">
        <v>20</v>
      </c>
      <c r="AK160" s="46">
        <v>20</v>
      </c>
      <c r="AL160" s="46">
        <v>20</v>
      </c>
      <c r="AM160" s="46">
        <v>20</v>
      </c>
      <c r="AN160" s="46">
        <v>20</v>
      </c>
      <c r="AO160" s="46">
        <v>20</v>
      </c>
    </row>
    <row r="161" spans="3:41" x14ac:dyDescent="0.25">
      <c r="C161" t="str">
        <f t="shared" si="3"/>
        <v>Farmaco 40</v>
      </c>
      <c r="D161" s="42">
        <v>0.21</v>
      </c>
      <c r="E161" s="40">
        <v>30</v>
      </c>
      <c r="F161" s="46">
        <v>20</v>
      </c>
      <c r="G161" s="46">
        <v>20</v>
      </c>
      <c r="H161" s="46">
        <v>20</v>
      </c>
      <c r="I161" s="46">
        <v>20</v>
      </c>
      <c r="J161" s="46">
        <v>20</v>
      </c>
      <c r="K161" s="46">
        <v>20</v>
      </c>
      <c r="L161" s="46">
        <v>20</v>
      </c>
      <c r="M161" s="46">
        <v>20</v>
      </c>
      <c r="N161" s="46">
        <v>20</v>
      </c>
      <c r="O161" s="46">
        <v>20</v>
      </c>
      <c r="P161" s="46">
        <v>20</v>
      </c>
      <c r="Q161" s="46">
        <v>20</v>
      </c>
      <c r="R161" s="46">
        <v>20</v>
      </c>
      <c r="S161" s="46">
        <v>20</v>
      </c>
      <c r="T161" s="46">
        <v>20</v>
      </c>
      <c r="U161" s="46">
        <v>20</v>
      </c>
      <c r="V161" s="46">
        <v>20</v>
      </c>
      <c r="W161" s="46">
        <v>20</v>
      </c>
      <c r="X161" s="46">
        <v>20</v>
      </c>
      <c r="Y161" s="46">
        <v>20</v>
      </c>
      <c r="Z161" s="46">
        <v>20</v>
      </c>
      <c r="AA161" s="46">
        <v>20</v>
      </c>
      <c r="AB161" s="46">
        <v>20</v>
      </c>
      <c r="AC161" s="46">
        <v>20</v>
      </c>
      <c r="AD161" s="46">
        <v>20</v>
      </c>
      <c r="AE161" s="46">
        <v>20</v>
      </c>
      <c r="AF161" s="46">
        <v>20</v>
      </c>
      <c r="AG161" s="46">
        <v>20</v>
      </c>
      <c r="AH161" s="46">
        <v>20</v>
      </c>
      <c r="AI161" s="46">
        <v>20</v>
      </c>
      <c r="AJ161" s="46">
        <v>20</v>
      </c>
      <c r="AK161" s="46">
        <v>20</v>
      </c>
      <c r="AL161" s="46">
        <v>20</v>
      </c>
      <c r="AM161" s="46">
        <v>20</v>
      </c>
      <c r="AN161" s="46">
        <v>20</v>
      </c>
      <c r="AO161" s="46">
        <v>20</v>
      </c>
    </row>
    <row r="162" spans="3:41" x14ac:dyDescent="0.25">
      <c r="C162" t="str">
        <f t="shared" si="3"/>
        <v>Farmaco 41</v>
      </c>
      <c r="D162" s="42">
        <v>0.21</v>
      </c>
      <c r="E162" s="40">
        <v>30</v>
      </c>
      <c r="F162" s="46">
        <v>20</v>
      </c>
      <c r="G162" s="46">
        <v>20</v>
      </c>
      <c r="H162" s="46">
        <v>20</v>
      </c>
      <c r="I162" s="46">
        <v>20</v>
      </c>
      <c r="J162" s="46">
        <v>20</v>
      </c>
      <c r="K162" s="46">
        <v>20</v>
      </c>
      <c r="L162" s="46">
        <v>20</v>
      </c>
      <c r="M162" s="46">
        <v>20</v>
      </c>
      <c r="N162" s="46">
        <v>20</v>
      </c>
      <c r="O162" s="46">
        <v>20</v>
      </c>
      <c r="P162" s="46">
        <v>20</v>
      </c>
      <c r="Q162" s="46">
        <v>20</v>
      </c>
      <c r="R162" s="46">
        <v>20</v>
      </c>
      <c r="S162" s="46">
        <v>20</v>
      </c>
      <c r="T162" s="46">
        <v>20</v>
      </c>
      <c r="U162" s="46">
        <v>20</v>
      </c>
      <c r="V162" s="46">
        <v>20</v>
      </c>
      <c r="W162" s="46">
        <v>20</v>
      </c>
      <c r="X162" s="46">
        <v>20</v>
      </c>
      <c r="Y162" s="46">
        <v>20</v>
      </c>
      <c r="Z162" s="46">
        <v>20</v>
      </c>
      <c r="AA162" s="46">
        <v>20</v>
      </c>
      <c r="AB162" s="46">
        <v>20</v>
      </c>
      <c r="AC162" s="46">
        <v>20</v>
      </c>
      <c r="AD162" s="46">
        <v>20</v>
      </c>
      <c r="AE162" s="46">
        <v>20</v>
      </c>
      <c r="AF162" s="46">
        <v>20</v>
      </c>
      <c r="AG162" s="46">
        <v>20</v>
      </c>
      <c r="AH162" s="46">
        <v>20</v>
      </c>
      <c r="AI162" s="46">
        <v>20</v>
      </c>
      <c r="AJ162" s="46">
        <v>20</v>
      </c>
      <c r="AK162" s="46">
        <v>20</v>
      </c>
      <c r="AL162" s="46">
        <v>20</v>
      </c>
      <c r="AM162" s="46">
        <v>20</v>
      </c>
      <c r="AN162" s="46">
        <v>20</v>
      </c>
      <c r="AO162" s="46">
        <v>20</v>
      </c>
    </row>
    <row r="163" spans="3:41" x14ac:dyDescent="0.25">
      <c r="C163" t="str">
        <f t="shared" si="3"/>
        <v>Farmaco 42</v>
      </c>
      <c r="D163" s="42">
        <v>0.21</v>
      </c>
      <c r="E163" s="40">
        <v>30</v>
      </c>
      <c r="F163" s="46">
        <v>20</v>
      </c>
      <c r="G163" s="46">
        <v>20</v>
      </c>
      <c r="H163" s="46">
        <v>20</v>
      </c>
      <c r="I163" s="46">
        <v>20</v>
      </c>
      <c r="J163" s="46">
        <v>20</v>
      </c>
      <c r="K163" s="46">
        <v>20</v>
      </c>
      <c r="L163" s="46">
        <v>20</v>
      </c>
      <c r="M163" s="46">
        <v>20</v>
      </c>
      <c r="N163" s="46">
        <v>20</v>
      </c>
      <c r="O163" s="46">
        <v>20</v>
      </c>
      <c r="P163" s="46">
        <v>20</v>
      </c>
      <c r="Q163" s="46">
        <v>20</v>
      </c>
      <c r="R163" s="46">
        <v>20</v>
      </c>
      <c r="S163" s="46">
        <v>20</v>
      </c>
      <c r="T163" s="46">
        <v>20</v>
      </c>
      <c r="U163" s="46">
        <v>20</v>
      </c>
      <c r="V163" s="46">
        <v>20</v>
      </c>
      <c r="W163" s="46">
        <v>20</v>
      </c>
      <c r="X163" s="46">
        <v>20</v>
      </c>
      <c r="Y163" s="46">
        <v>20</v>
      </c>
      <c r="Z163" s="46">
        <v>20</v>
      </c>
      <c r="AA163" s="46">
        <v>20</v>
      </c>
      <c r="AB163" s="46">
        <v>20</v>
      </c>
      <c r="AC163" s="46">
        <v>20</v>
      </c>
      <c r="AD163" s="46">
        <v>20</v>
      </c>
      <c r="AE163" s="46">
        <v>20</v>
      </c>
      <c r="AF163" s="46">
        <v>20</v>
      </c>
      <c r="AG163" s="46">
        <v>20</v>
      </c>
      <c r="AH163" s="46">
        <v>20</v>
      </c>
      <c r="AI163" s="46">
        <v>20</v>
      </c>
      <c r="AJ163" s="46">
        <v>20</v>
      </c>
      <c r="AK163" s="46">
        <v>20</v>
      </c>
      <c r="AL163" s="46">
        <v>20</v>
      </c>
      <c r="AM163" s="46">
        <v>20</v>
      </c>
      <c r="AN163" s="46">
        <v>20</v>
      </c>
      <c r="AO163" s="46">
        <v>20</v>
      </c>
    </row>
    <row r="164" spans="3:41" x14ac:dyDescent="0.25">
      <c r="C164" t="str">
        <f t="shared" si="3"/>
        <v>Farmaco 43</v>
      </c>
      <c r="D164" s="42">
        <v>0.21</v>
      </c>
      <c r="E164" s="40">
        <v>30</v>
      </c>
      <c r="F164" s="46">
        <v>20</v>
      </c>
      <c r="G164" s="46">
        <v>20</v>
      </c>
      <c r="H164" s="46">
        <v>20</v>
      </c>
      <c r="I164" s="46">
        <v>20</v>
      </c>
      <c r="J164" s="46">
        <v>20</v>
      </c>
      <c r="K164" s="46">
        <v>20</v>
      </c>
      <c r="L164" s="46">
        <v>20</v>
      </c>
      <c r="M164" s="46">
        <v>20</v>
      </c>
      <c r="N164" s="46">
        <v>20</v>
      </c>
      <c r="O164" s="46">
        <v>20</v>
      </c>
      <c r="P164" s="46">
        <v>20</v>
      </c>
      <c r="Q164" s="46">
        <v>20</v>
      </c>
      <c r="R164" s="46">
        <v>20</v>
      </c>
      <c r="S164" s="46">
        <v>20</v>
      </c>
      <c r="T164" s="46">
        <v>20</v>
      </c>
      <c r="U164" s="46">
        <v>20</v>
      </c>
      <c r="V164" s="46">
        <v>20</v>
      </c>
      <c r="W164" s="46">
        <v>20</v>
      </c>
      <c r="X164" s="46">
        <v>20</v>
      </c>
      <c r="Y164" s="46">
        <v>20</v>
      </c>
      <c r="Z164" s="46">
        <v>20</v>
      </c>
      <c r="AA164" s="46">
        <v>20</v>
      </c>
      <c r="AB164" s="46">
        <v>20</v>
      </c>
      <c r="AC164" s="46">
        <v>20</v>
      </c>
      <c r="AD164" s="46">
        <v>20</v>
      </c>
      <c r="AE164" s="46">
        <v>20</v>
      </c>
      <c r="AF164" s="46">
        <v>20</v>
      </c>
      <c r="AG164" s="46">
        <v>20</v>
      </c>
      <c r="AH164" s="46">
        <v>20</v>
      </c>
      <c r="AI164" s="46">
        <v>20</v>
      </c>
      <c r="AJ164" s="46">
        <v>20</v>
      </c>
      <c r="AK164" s="46">
        <v>20</v>
      </c>
      <c r="AL164" s="46">
        <v>20</v>
      </c>
      <c r="AM164" s="46">
        <v>20</v>
      </c>
      <c r="AN164" s="46">
        <v>20</v>
      </c>
      <c r="AO164" s="46">
        <v>20</v>
      </c>
    </row>
    <row r="165" spans="3:41" x14ac:dyDescent="0.25">
      <c r="C165" t="str">
        <f t="shared" si="3"/>
        <v>Farmaco 44</v>
      </c>
      <c r="D165" s="42">
        <v>0.21</v>
      </c>
      <c r="E165" s="40">
        <v>30</v>
      </c>
      <c r="F165" s="46">
        <v>20</v>
      </c>
      <c r="G165" s="46">
        <v>20</v>
      </c>
      <c r="H165" s="46">
        <v>20</v>
      </c>
      <c r="I165" s="46">
        <v>20</v>
      </c>
      <c r="J165" s="46">
        <v>20</v>
      </c>
      <c r="K165" s="46">
        <v>20</v>
      </c>
      <c r="L165" s="46">
        <v>20</v>
      </c>
      <c r="M165" s="46">
        <v>20</v>
      </c>
      <c r="N165" s="46">
        <v>20</v>
      </c>
      <c r="O165" s="46">
        <v>20</v>
      </c>
      <c r="P165" s="46">
        <v>20</v>
      </c>
      <c r="Q165" s="46">
        <v>20</v>
      </c>
      <c r="R165" s="46">
        <v>20</v>
      </c>
      <c r="S165" s="46">
        <v>20</v>
      </c>
      <c r="T165" s="46">
        <v>20</v>
      </c>
      <c r="U165" s="46">
        <v>20</v>
      </c>
      <c r="V165" s="46">
        <v>20</v>
      </c>
      <c r="W165" s="46">
        <v>20</v>
      </c>
      <c r="X165" s="46">
        <v>20</v>
      </c>
      <c r="Y165" s="46">
        <v>20</v>
      </c>
      <c r="Z165" s="46">
        <v>20</v>
      </c>
      <c r="AA165" s="46">
        <v>20</v>
      </c>
      <c r="AB165" s="46">
        <v>20</v>
      </c>
      <c r="AC165" s="46">
        <v>20</v>
      </c>
      <c r="AD165" s="46">
        <v>20</v>
      </c>
      <c r="AE165" s="46">
        <v>20</v>
      </c>
      <c r="AF165" s="46">
        <v>20</v>
      </c>
      <c r="AG165" s="46">
        <v>20</v>
      </c>
      <c r="AH165" s="46">
        <v>20</v>
      </c>
      <c r="AI165" s="46">
        <v>20</v>
      </c>
      <c r="AJ165" s="46">
        <v>20</v>
      </c>
      <c r="AK165" s="46">
        <v>20</v>
      </c>
      <c r="AL165" s="46">
        <v>20</v>
      </c>
      <c r="AM165" s="46">
        <v>20</v>
      </c>
      <c r="AN165" s="46">
        <v>20</v>
      </c>
      <c r="AO165" s="46">
        <v>20</v>
      </c>
    </row>
    <row r="166" spans="3:41" x14ac:dyDescent="0.25">
      <c r="C166" t="str">
        <f t="shared" si="3"/>
        <v>Farmaco 45</v>
      </c>
      <c r="D166" s="42">
        <v>0.21</v>
      </c>
      <c r="E166" s="40">
        <v>30</v>
      </c>
      <c r="F166" s="46">
        <v>20</v>
      </c>
      <c r="G166" s="46">
        <v>20</v>
      </c>
      <c r="H166" s="46">
        <v>20</v>
      </c>
      <c r="I166" s="46">
        <v>20</v>
      </c>
      <c r="J166" s="46">
        <v>20</v>
      </c>
      <c r="K166" s="46">
        <v>20</v>
      </c>
      <c r="L166" s="46">
        <v>20</v>
      </c>
      <c r="M166" s="46">
        <v>20</v>
      </c>
      <c r="N166" s="46">
        <v>20</v>
      </c>
      <c r="O166" s="46">
        <v>20</v>
      </c>
      <c r="P166" s="46">
        <v>20</v>
      </c>
      <c r="Q166" s="46">
        <v>20</v>
      </c>
      <c r="R166" s="46">
        <v>20</v>
      </c>
      <c r="S166" s="46">
        <v>20</v>
      </c>
      <c r="T166" s="46">
        <v>20</v>
      </c>
      <c r="U166" s="46">
        <v>20</v>
      </c>
      <c r="V166" s="46">
        <v>20</v>
      </c>
      <c r="W166" s="46">
        <v>20</v>
      </c>
      <c r="X166" s="46">
        <v>20</v>
      </c>
      <c r="Y166" s="46">
        <v>20</v>
      </c>
      <c r="Z166" s="46">
        <v>20</v>
      </c>
      <c r="AA166" s="46">
        <v>20</v>
      </c>
      <c r="AB166" s="46">
        <v>20</v>
      </c>
      <c r="AC166" s="46">
        <v>20</v>
      </c>
      <c r="AD166" s="46">
        <v>20</v>
      </c>
      <c r="AE166" s="46">
        <v>20</v>
      </c>
      <c r="AF166" s="46">
        <v>20</v>
      </c>
      <c r="AG166" s="46">
        <v>20</v>
      </c>
      <c r="AH166" s="46">
        <v>20</v>
      </c>
      <c r="AI166" s="46">
        <v>20</v>
      </c>
      <c r="AJ166" s="46">
        <v>20</v>
      </c>
      <c r="AK166" s="46">
        <v>20</v>
      </c>
      <c r="AL166" s="46">
        <v>20</v>
      </c>
      <c r="AM166" s="46">
        <v>20</v>
      </c>
      <c r="AN166" s="46">
        <v>20</v>
      </c>
      <c r="AO166" s="46">
        <v>20</v>
      </c>
    </row>
    <row r="167" spans="3:41" x14ac:dyDescent="0.25">
      <c r="C167" t="str">
        <f t="shared" si="3"/>
        <v>Farmaco 46</v>
      </c>
      <c r="D167" s="42">
        <v>0.21</v>
      </c>
      <c r="E167" s="40">
        <v>30</v>
      </c>
      <c r="F167" s="46">
        <v>20</v>
      </c>
      <c r="G167" s="46">
        <v>20</v>
      </c>
      <c r="H167" s="46">
        <v>20</v>
      </c>
      <c r="I167" s="46">
        <v>20</v>
      </c>
      <c r="J167" s="46">
        <v>20</v>
      </c>
      <c r="K167" s="46">
        <v>20</v>
      </c>
      <c r="L167" s="46">
        <v>20</v>
      </c>
      <c r="M167" s="46">
        <v>20</v>
      </c>
      <c r="N167" s="46">
        <v>20</v>
      </c>
      <c r="O167" s="46">
        <v>20</v>
      </c>
      <c r="P167" s="46">
        <v>20</v>
      </c>
      <c r="Q167" s="46">
        <v>20</v>
      </c>
      <c r="R167" s="46">
        <v>20</v>
      </c>
      <c r="S167" s="46">
        <v>20</v>
      </c>
      <c r="T167" s="46">
        <v>20</v>
      </c>
      <c r="U167" s="46">
        <v>20</v>
      </c>
      <c r="V167" s="46">
        <v>20</v>
      </c>
      <c r="W167" s="46">
        <v>20</v>
      </c>
      <c r="X167" s="46">
        <v>20</v>
      </c>
      <c r="Y167" s="46">
        <v>20</v>
      </c>
      <c r="Z167" s="46">
        <v>20</v>
      </c>
      <c r="AA167" s="46">
        <v>20</v>
      </c>
      <c r="AB167" s="46">
        <v>20</v>
      </c>
      <c r="AC167" s="46">
        <v>20</v>
      </c>
      <c r="AD167" s="46">
        <v>20</v>
      </c>
      <c r="AE167" s="46">
        <v>20</v>
      </c>
      <c r="AF167" s="46">
        <v>20</v>
      </c>
      <c r="AG167" s="46">
        <v>20</v>
      </c>
      <c r="AH167" s="46">
        <v>20</v>
      </c>
      <c r="AI167" s="46">
        <v>20</v>
      </c>
      <c r="AJ167" s="46">
        <v>20</v>
      </c>
      <c r="AK167" s="46">
        <v>20</v>
      </c>
      <c r="AL167" s="46">
        <v>20</v>
      </c>
      <c r="AM167" s="46">
        <v>20</v>
      </c>
      <c r="AN167" s="46">
        <v>20</v>
      </c>
      <c r="AO167" s="46">
        <v>20</v>
      </c>
    </row>
    <row r="168" spans="3:41" x14ac:dyDescent="0.25">
      <c r="C168" t="str">
        <f t="shared" si="3"/>
        <v>Farmaco 47</v>
      </c>
      <c r="D168" s="42">
        <v>0.21</v>
      </c>
      <c r="E168" s="40">
        <v>30</v>
      </c>
      <c r="F168" s="46">
        <v>20</v>
      </c>
      <c r="G168" s="46">
        <v>20</v>
      </c>
      <c r="H168" s="46">
        <v>20</v>
      </c>
      <c r="I168" s="46">
        <v>20</v>
      </c>
      <c r="J168" s="46">
        <v>20</v>
      </c>
      <c r="K168" s="46">
        <v>20</v>
      </c>
      <c r="L168" s="46">
        <v>20</v>
      </c>
      <c r="M168" s="46">
        <v>20</v>
      </c>
      <c r="N168" s="46">
        <v>20</v>
      </c>
      <c r="O168" s="46">
        <v>20</v>
      </c>
      <c r="P168" s="46">
        <v>20</v>
      </c>
      <c r="Q168" s="46">
        <v>20</v>
      </c>
      <c r="R168" s="46">
        <v>20</v>
      </c>
      <c r="S168" s="46">
        <v>20</v>
      </c>
      <c r="T168" s="46">
        <v>20</v>
      </c>
      <c r="U168" s="46">
        <v>20</v>
      </c>
      <c r="V168" s="46">
        <v>20</v>
      </c>
      <c r="W168" s="46">
        <v>20</v>
      </c>
      <c r="X168" s="46">
        <v>20</v>
      </c>
      <c r="Y168" s="46">
        <v>20</v>
      </c>
      <c r="Z168" s="46">
        <v>20</v>
      </c>
      <c r="AA168" s="46">
        <v>20</v>
      </c>
      <c r="AB168" s="46">
        <v>20</v>
      </c>
      <c r="AC168" s="46">
        <v>20</v>
      </c>
      <c r="AD168" s="46">
        <v>20</v>
      </c>
      <c r="AE168" s="46">
        <v>20</v>
      </c>
      <c r="AF168" s="46">
        <v>20</v>
      </c>
      <c r="AG168" s="46">
        <v>20</v>
      </c>
      <c r="AH168" s="46">
        <v>20</v>
      </c>
      <c r="AI168" s="46">
        <v>20</v>
      </c>
      <c r="AJ168" s="46">
        <v>20</v>
      </c>
      <c r="AK168" s="46">
        <v>20</v>
      </c>
      <c r="AL168" s="46">
        <v>20</v>
      </c>
      <c r="AM168" s="46">
        <v>20</v>
      </c>
      <c r="AN168" s="46">
        <v>20</v>
      </c>
      <c r="AO168" s="46">
        <v>20</v>
      </c>
    </row>
    <row r="169" spans="3:41" x14ac:dyDescent="0.25">
      <c r="C169" t="str">
        <f t="shared" si="3"/>
        <v>Farmaco 48</v>
      </c>
      <c r="D169" s="42">
        <v>0.21</v>
      </c>
      <c r="E169" s="40">
        <v>30</v>
      </c>
      <c r="F169" s="46">
        <v>20</v>
      </c>
      <c r="G169" s="46">
        <v>20</v>
      </c>
      <c r="H169" s="46">
        <v>20</v>
      </c>
      <c r="I169" s="46">
        <v>20</v>
      </c>
      <c r="J169" s="46">
        <v>20</v>
      </c>
      <c r="K169" s="46">
        <v>20</v>
      </c>
      <c r="L169" s="46">
        <v>20</v>
      </c>
      <c r="M169" s="46">
        <v>20</v>
      </c>
      <c r="N169" s="46">
        <v>20</v>
      </c>
      <c r="O169" s="46">
        <v>20</v>
      </c>
      <c r="P169" s="46">
        <v>20</v>
      </c>
      <c r="Q169" s="46">
        <v>20</v>
      </c>
      <c r="R169" s="46">
        <v>20</v>
      </c>
      <c r="S169" s="46">
        <v>20</v>
      </c>
      <c r="T169" s="46">
        <v>20</v>
      </c>
      <c r="U169" s="46">
        <v>20</v>
      </c>
      <c r="V169" s="46">
        <v>20</v>
      </c>
      <c r="W169" s="46">
        <v>20</v>
      </c>
      <c r="X169" s="46">
        <v>20</v>
      </c>
      <c r="Y169" s="46">
        <v>20</v>
      </c>
      <c r="Z169" s="46">
        <v>20</v>
      </c>
      <c r="AA169" s="46">
        <v>20</v>
      </c>
      <c r="AB169" s="46">
        <v>20</v>
      </c>
      <c r="AC169" s="46">
        <v>20</v>
      </c>
      <c r="AD169" s="46">
        <v>20</v>
      </c>
      <c r="AE169" s="46">
        <v>20</v>
      </c>
      <c r="AF169" s="46">
        <v>20</v>
      </c>
      <c r="AG169" s="46">
        <v>20</v>
      </c>
      <c r="AH169" s="46">
        <v>20</v>
      </c>
      <c r="AI169" s="46">
        <v>20</v>
      </c>
      <c r="AJ169" s="46">
        <v>20</v>
      </c>
      <c r="AK169" s="46">
        <v>20</v>
      </c>
      <c r="AL169" s="46">
        <v>20</v>
      </c>
      <c r="AM169" s="46">
        <v>20</v>
      </c>
      <c r="AN169" s="46">
        <v>20</v>
      </c>
      <c r="AO169" s="46">
        <v>20</v>
      </c>
    </row>
    <row r="170" spans="3:41" x14ac:dyDescent="0.25">
      <c r="C170" t="str">
        <f t="shared" si="3"/>
        <v>Farmaco 49</v>
      </c>
      <c r="D170" s="42">
        <v>0.21</v>
      </c>
      <c r="E170" s="40">
        <v>30</v>
      </c>
      <c r="F170" s="46">
        <v>20</v>
      </c>
      <c r="G170" s="46">
        <v>20</v>
      </c>
      <c r="H170" s="46">
        <v>20</v>
      </c>
      <c r="I170" s="46">
        <v>20</v>
      </c>
      <c r="J170" s="46">
        <v>20</v>
      </c>
      <c r="K170" s="46">
        <v>20</v>
      </c>
      <c r="L170" s="46">
        <v>20</v>
      </c>
      <c r="M170" s="46">
        <v>20</v>
      </c>
      <c r="N170" s="46">
        <v>20</v>
      </c>
      <c r="O170" s="46">
        <v>20</v>
      </c>
      <c r="P170" s="46">
        <v>20</v>
      </c>
      <c r="Q170" s="46">
        <v>20</v>
      </c>
      <c r="R170" s="46">
        <v>20</v>
      </c>
      <c r="S170" s="46">
        <v>20</v>
      </c>
      <c r="T170" s="46">
        <v>20</v>
      </c>
      <c r="U170" s="46">
        <v>20</v>
      </c>
      <c r="V170" s="46">
        <v>20</v>
      </c>
      <c r="W170" s="46">
        <v>20</v>
      </c>
      <c r="X170" s="46">
        <v>20</v>
      </c>
      <c r="Y170" s="46">
        <v>20</v>
      </c>
      <c r="Z170" s="46">
        <v>20</v>
      </c>
      <c r="AA170" s="46">
        <v>20</v>
      </c>
      <c r="AB170" s="46">
        <v>20</v>
      </c>
      <c r="AC170" s="46">
        <v>20</v>
      </c>
      <c r="AD170" s="46">
        <v>20</v>
      </c>
      <c r="AE170" s="46">
        <v>20</v>
      </c>
      <c r="AF170" s="46">
        <v>20</v>
      </c>
      <c r="AG170" s="46">
        <v>20</v>
      </c>
      <c r="AH170" s="46">
        <v>20</v>
      </c>
      <c r="AI170" s="46">
        <v>20</v>
      </c>
      <c r="AJ170" s="46">
        <v>20</v>
      </c>
      <c r="AK170" s="46">
        <v>20</v>
      </c>
      <c r="AL170" s="46">
        <v>20</v>
      </c>
      <c r="AM170" s="46">
        <v>20</v>
      </c>
      <c r="AN170" s="46">
        <v>20</v>
      </c>
      <c r="AO170" s="46">
        <v>20</v>
      </c>
    </row>
    <row r="171" spans="3:41" x14ac:dyDescent="0.25">
      <c r="C171" t="str">
        <f t="shared" si="3"/>
        <v>Farmaco 50</v>
      </c>
      <c r="D171" s="42">
        <v>0.21</v>
      </c>
      <c r="E171" s="40">
        <v>30</v>
      </c>
      <c r="F171" s="46">
        <v>20</v>
      </c>
      <c r="G171" s="46">
        <v>20</v>
      </c>
      <c r="H171" s="46">
        <v>20</v>
      </c>
      <c r="I171" s="46">
        <v>20</v>
      </c>
      <c r="J171" s="46">
        <v>20</v>
      </c>
      <c r="K171" s="46">
        <v>20</v>
      </c>
      <c r="L171" s="46">
        <v>20</v>
      </c>
      <c r="M171" s="46">
        <v>20</v>
      </c>
      <c r="N171" s="46">
        <v>20</v>
      </c>
      <c r="O171" s="46">
        <v>20</v>
      </c>
      <c r="P171" s="46">
        <v>20</v>
      </c>
      <c r="Q171" s="46">
        <v>20</v>
      </c>
      <c r="R171" s="46">
        <v>20</v>
      </c>
      <c r="S171" s="46">
        <v>20</v>
      </c>
      <c r="T171" s="46">
        <v>20</v>
      </c>
      <c r="U171" s="46">
        <v>20</v>
      </c>
      <c r="V171" s="46">
        <v>20</v>
      </c>
      <c r="W171" s="46">
        <v>20</v>
      </c>
      <c r="X171" s="46">
        <v>20</v>
      </c>
      <c r="Y171" s="46">
        <v>20</v>
      </c>
      <c r="Z171" s="46">
        <v>20</v>
      </c>
      <c r="AA171" s="46">
        <v>20</v>
      </c>
      <c r="AB171" s="46">
        <v>20</v>
      </c>
      <c r="AC171" s="46">
        <v>20</v>
      </c>
      <c r="AD171" s="46">
        <v>20</v>
      </c>
      <c r="AE171" s="46">
        <v>20</v>
      </c>
      <c r="AF171" s="46">
        <v>20</v>
      </c>
      <c r="AG171" s="46">
        <v>20</v>
      </c>
      <c r="AH171" s="46">
        <v>20</v>
      </c>
      <c r="AI171" s="46">
        <v>20</v>
      </c>
      <c r="AJ171" s="46">
        <v>20</v>
      </c>
      <c r="AK171" s="46">
        <v>20</v>
      </c>
      <c r="AL171" s="46">
        <v>20</v>
      </c>
      <c r="AM171" s="46">
        <v>20</v>
      </c>
      <c r="AN171" s="46">
        <v>20</v>
      </c>
      <c r="AO171" s="46">
        <v>20</v>
      </c>
    </row>
    <row r="174" spans="3:41" x14ac:dyDescent="0.25">
      <c r="C174" t="s">
        <v>154</v>
      </c>
      <c r="E174" s="1">
        <f>+F121</f>
        <v>43861</v>
      </c>
      <c r="F174" s="1">
        <f t="shared" ref="F174:AN174" si="4">+G121</f>
        <v>43890</v>
      </c>
      <c r="G174" s="1">
        <f t="shared" si="4"/>
        <v>43921</v>
      </c>
      <c r="H174" s="1">
        <f t="shared" si="4"/>
        <v>43951</v>
      </c>
      <c r="I174" s="1">
        <f t="shared" si="4"/>
        <v>43982</v>
      </c>
      <c r="J174" s="1">
        <f t="shared" si="4"/>
        <v>44012</v>
      </c>
      <c r="K174" s="1">
        <f t="shared" si="4"/>
        <v>44043</v>
      </c>
      <c r="L174" s="1">
        <f t="shared" si="4"/>
        <v>44074</v>
      </c>
      <c r="M174" s="1">
        <f t="shared" si="4"/>
        <v>44104</v>
      </c>
      <c r="N174" s="1">
        <f t="shared" si="4"/>
        <v>44135</v>
      </c>
      <c r="O174" s="1">
        <f t="shared" si="4"/>
        <v>44165</v>
      </c>
      <c r="P174" s="1">
        <f t="shared" si="4"/>
        <v>44196</v>
      </c>
      <c r="Q174" s="1">
        <f t="shared" si="4"/>
        <v>44227</v>
      </c>
      <c r="R174" s="1">
        <f t="shared" si="4"/>
        <v>44255</v>
      </c>
      <c r="S174" s="1">
        <f t="shared" si="4"/>
        <v>44286</v>
      </c>
      <c r="T174" s="1">
        <f t="shared" si="4"/>
        <v>44316</v>
      </c>
      <c r="U174" s="1">
        <f t="shared" si="4"/>
        <v>44347</v>
      </c>
      <c r="V174" s="1">
        <f t="shared" si="4"/>
        <v>44377</v>
      </c>
      <c r="W174" s="1">
        <f t="shared" si="4"/>
        <v>44408</v>
      </c>
      <c r="X174" s="1">
        <f t="shared" si="4"/>
        <v>44439</v>
      </c>
      <c r="Y174" s="1">
        <f t="shared" si="4"/>
        <v>44469</v>
      </c>
      <c r="Z174" s="1">
        <f t="shared" si="4"/>
        <v>44500</v>
      </c>
      <c r="AA174" s="1">
        <f t="shared" si="4"/>
        <v>44530</v>
      </c>
      <c r="AB174" s="1">
        <f t="shared" si="4"/>
        <v>44561</v>
      </c>
      <c r="AC174" s="1">
        <f t="shared" si="4"/>
        <v>44592</v>
      </c>
      <c r="AD174" s="1">
        <f t="shared" si="4"/>
        <v>44620</v>
      </c>
      <c r="AE174" s="1">
        <f t="shared" si="4"/>
        <v>44651</v>
      </c>
      <c r="AF174" s="1">
        <f t="shared" si="4"/>
        <v>44681</v>
      </c>
      <c r="AG174" s="1">
        <f t="shared" si="4"/>
        <v>44712</v>
      </c>
      <c r="AH174" s="1">
        <f t="shared" si="4"/>
        <v>44742</v>
      </c>
      <c r="AI174" s="1">
        <f t="shared" si="4"/>
        <v>44773</v>
      </c>
      <c r="AJ174" s="1">
        <f t="shared" si="4"/>
        <v>44804</v>
      </c>
      <c r="AK174" s="1">
        <f t="shared" si="4"/>
        <v>44834</v>
      </c>
      <c r="AL174" s="1">
        <f t="shared" si="4"/>
        <v>44865</v>
      </c>
      <c r="AM174" s="1">
        <f t="shared" si="4"/>
        <v>44895</v>
      </c>
      <c r="AN174" s="1">
        <f t="shared" si="4"/>
        <v>44926</v>
      </c>
    </row>
    <row r="175" spans="3:41" x14ac:dyDescent="0.25">
      <c r="C175" t="str">
        <f>+C122</f>
        <v>Farmaco 1</v>
      </c>
      <c r="E175" s="40">
        <v>50</v>
      </c>
      <c r="F175" s="40">
        <v>50</v>
      </c>
      <c r="G175" s="40">
        <v>50</v>
      </c>
      <c r="H175" s="40">
        <v>50</v>
      </c>
      <c r="I175" s="40">
        <v>50</v>
      </c>
      <c r="J175" s="40">
        <v>50</v>
      </c>
      <c r="K175" s="40">
        <v>50</v>
      </c>
      <c r="L175" s="40">
        <v>50</v>
      </c>
      <c r="M175" s="40">
        <v>50</v>
      </c>
      <c r="N175" s="40">
        <v>50</v>
      </c>
      <c r="O175" s="40">
        <v>50</v>
      </c>
      <c r="P175" s="40">
        <v>50</v>
      </c>
      <c r="Q175" s="40">
        <v>50</v>
      </c>
      <c r="R175" s="40">
        <v>50</v>
      </c>
      <c r="S175" s="40">
        <v>50</v>
      </c>
      <c r="T175" s="40">
        <v>50</v>
      </c>
      <c r="U175" s="40">
        <v>50</v>
      </c>
      <c r="V175" s="40">
        <v>50</v>
      </c>
      <c r="W175" s="40">
        <v>50</v>
      </c>
      <c r="X175" s="40">
        <v>50</v>
      </c>
      <c r="Y175" s="40">
        <v>50</v>
      </c>
      <c r="Z175" s="40">
        <v>50</v>
      </c>
      <c r="AA175" s="40">
        <v>50</v>
      </c>
      <c r="AB175" s="40">
        <v>50</v>
      </c>
      <c r="AC175" s="40">
        <v>50</v>
      </c>
      <c r="AD175" s="40">
        <v>50</v>
      </c>
      <c r="AE175" s="40">
        <v>50</v>
      </c>
      <c r="AF175" s="40">
        <v>50</v>
      </c>
      <c r="AG175" s="40">
        <v>50</v>
      </c>
      <c r="AH175" s="40">
        <v>50</v>
      </c>
      <c r="AI175" s="40">
        <v>50</v>
      </c>
      <c r="AJ175" s="40">
        <v>50</v>
      </c>
      <c r="AK175" s="40">
        <v>50</v>
      </c>
      <c r="AL175" s="40">
        <v>50</v>
      </c>
      <c r="AM175" s="40">
        <v>50</v>
      </c>
      <c r="AN175" s="40">
        <v>50</v>
      </c>
    </row>
    <row r="176" spans="3:41" x14ac:dyDescent="0.25">
      <c r="C176" t="str">
        <f t="shared" ref="C176:C224" si="5">+C123</f>
        <v>Farmaco 2</v>
      </c>
      <c r="E176" s="40">
        <v>122</v>
      </c>
      <c r="F176" s="40">
        <v>122</v>
      </c>
      <c r="G176" s="40">
        <v>122</v>
      </c>
      <c r="H176" s="40">
        <v>122</v>
      </c>
      <c r="I176" s="40">
        <v>122</v>
      </c>
      <c r="J176" s="40">
        <v>122</v>
      </c>
      <c r="K176" s="40">
        <v>122</v>
      </c>
      <c r="L176" s="40">
        <v>122</v>
      </c>
      <c r="M176" s="40">
        <v>122</v>
      </c>
      <c r="N176" s="40">
        <v>122</v>
      </c>
      <c r="O176" s="40">
        <v>122</v>
      </c>
      <c r="P176" s="40">
        <v>122</v>
      </c>
      <c r="Q176" s="40">
        <v>122</v>
      </c>
      <c r="R176" s="40">
        <v>122</v>
      </c>
      <c r="S176" s="40">
        <v>122</v>
      </c>
      <c r="T176" s="40">
        <v>122</v>
      </c>
      <c r="U176" s="40">
        <v>122</v>
      </c>
      <c r="V176" s="40">
        <v>122</v>
      </c>
      <c r="W176" s="40">
        <v>122</v>
      </c>
      <c r="X176" s="40">
        <v>122</v>
      </c>
      <c r="Y176" s="40">
        <v>122</v>
      </c>
      <c r="Z176" s="40">
        <v>122</v>
      </c>
      <c r="AA176" s="40">
        <v>122</v>
      </c>
      <c r="AB176" s="40">
        <v>122</v>
      </c>
      <c r="AC176" s="40">
        <v>122</v>
      </c>
      <c r="AD176" s="40">
        <v>122</v>
      </c>
      <c r="AE176" s="40">
        <v>122</v>
      </c>
      <c r="AF176" s="40">
        <v>122</v>
      </c>
      <c r="AG176" s="40">
        <v>122</v>
      </c>
      <c r="AH176" s="40">
        <v>122</v>
      </c>
      <c r="AI176" s="40">
        <v>122</v>
      </c>
      <c r="AJ176" s="40">
        <v>122</v>
      </c>
      <c r="AK176" s="40">
        <v>122</v>
      </c>
      <c r="AL176" s="40">
        <v>122</v>
      </c>
      <c r="AM176" s="40">
        <v>122</v>
      </c>
      <c r="AN176" s="40">
        <v>122</v>
      </c>
    </row>
    <row r="177" spans="3:40" x14ac:dyDescent="0.25">
      <c r="C177" t="str">
        <f t="shared" si="5"/>
        <v>Farmaco 3</v>
      </c>
      <c r="E177" s="40">
        <v>34</v>
      </c>
      <c r="F177" s="40">
        <v>34</v>
      </c>
      <c r="G177" s="40">
        <v>34</v>
      </c>
      <c r="H177" s="40">
        <v>34</v>
      </c>
      <c r="I177" s="40">
        <v>34</v>
      </c>
      <c r="J177" s="40">
        <v>34</v>
      </c>
      <c r="K177" s="40">
        <v>34</v>
      </c>
      <c r="L177" s="40">
        <v>34</v>
      </c>
      <c r="M177" s="40">
        <v>34</v>
      </c>
      <c r="N177" s="40">
        <v>34</v>
      </c>
      <c r="O177" s="40">
        <v>34</v>
      </c>
      <c r="P177" s="40">
        <v>34</v>
      </c>
      <c r="Q177" s="40">
        <v>34</v>
      </c>
      <c r="R177" s="40">
        <v>34</v>
      </c>
      <c r="S177" s="40">
        <v>34</v>
      </c>
      <c r="T177" s="40">
        <v>34</v>
      </c>
      <c r="U177" s="40">
        <v>34</v>
      </c>
      <c r="V177" s="40">
        <v>34</v>
      </c>
      <c r="W177" s="40">
        <v>34</v>
      </c>
      <c r="X177" s="40">
        <v>34</v>
      </c>
      <c r="Y177" s="40">
        <v>34</v>
      </c>
      <c r="Z177" s="40">
        <v>34</v>
      </c>
      <c r="AA177" s="40">
        <v>34</v>
      </c>
      <c r="AB177" s="40">
        <v>34</v>
      </c>
      <c r="AC177" s="40">
        <v>34</v>
      </c>
      <c r="AD177" s="40">
        <v>34</v>
      </c>
      <c r="AE177" s="40">
        <v>34</v>
      </c>
      <c r="AF177" s="40">
        <v>34</v>
      </c>
      <c r="AG177" s="40">
        <v>34</v>
      </c>
      <c r="AH177" s="40">
        <v>34</v>
      </c>
      <c r="AI177" s="40">
        <v>34</v>
      </c>
      <c r="AJ177" s="40">
        <v>34</v>
      </c>
      <c r="AK177" s="40">
        <v>34</v>
      </c>
      <c r="AL177" s="40">
        <v>34</v>
      </c>
      <c r="AM177" s="40">
        <v>34</v>
      </c>
      <c r="AN177" s="40">
        <v>34</v>
      </c>
    </row>
    <row r="178" spans="3:40" x14ac:dyDescent="0.25">
      <c r="C178" t="str">
        <f t="shared" si="5"/>
        <v>Farmaco 4</v>
      </c>
      <c r="E178" s="40">
        <v>78</v>
      </c>
      <c r="F178" s="40">
        <v>78</v>
      </c>
      <c r="G178" s="40">
        <v>78</v>
      </c>
      <c r="H178" s="40">
        <v>78</v>
      </c>
      <c r="I178" s="40">
        <v>78</v>
      </c>
      <c r="J178" s="40">
        <v>78</v>
      </c>
      <c r="K178" s="40">
        <v>78</v>
      </c>
      <c r="L178" s="40">
        <v>78</v>
      </c>
      <c r="M178" s="40">
        <v>78</v>
      </c>
      <c r="N178" s="40">
        <v>78</v>
      </c>
      <c r="O178" s="40">
        <v>78</v>
      </c>
      <c r="P178" s="40">
        <v>78</v>
      </c>
      <c r="Q178" s="40">
        <v>78</v>
      </c>
      <c r="R178" s="40">
        <v>78</v>
      </c>
      <c r="S178" s="40">
        <v>78</v>
      </c>
      <c r="T178" s="40">
        <v>78</v>
      </c>
      <c r="U178" s="40">
        <v>78</v>
      </c>
      <c r="V178" s="40">
        <v>78</v>
      </c>
      <c r="W178" s="40">
        <v>78</v>
      </c>
      <c r="X178" s="40">
        <v>78</v>
      </c>
      <c r="Y178" s="40">
        <v>78</v>
      </c>
      <c r="Z178" s="40">
        <v>78</v>
      </c>
      <c r="AA178" s="40">
        <v>78</v>
      </c>
      <c r="AB178" s="40">
        <v>78</v>
      </c>
      <c r="AC178" s="40">
        <v>78</v>
      </c>
      <c r="AD178" s="40">
        <v>78</v>
      </c>
      <c r="AE178" s="40">
        <v>78</v>
      </c>
      <c r="AF178" s="40">
        <v>78</v>
      </c>
      <c r="AG178" s="40">
        <v>78</v>
      </c>
      <c r="AH178" s="40">
        <v>78</v>
      </c>
      <c r="AI178" s="40">
        <v>78</v>
      </c>
      <c r="AJ178" s="40">
        <v>78</v>
      </c>
      <c r="AK178" s="40">
        <v>78</v>
      </c>
      <c r="AL178" s="40">
        <v>78</v>
      </c>
      <c r="AM178" s="40">
        <v>78</v>
      </c>
      <c r="AN178" s="40">
        <v>78</v>
      </c>
    </row>
    <row r="179" spans="3:40" x14ac:dyDescent="0.25">
      <c r="C179" t="str">
        <f t="shared" si="5"/>
        <v>Farmaco 5</v>
      </c>
      <c r="E179" s="40">
        <v>98</v>
      </c>
      <c r="F179" s="40">
        <v>98</v>
      </c>
      <c r="G179" s="40">
        <v>98</v>
      </c>
      <c r="H179" s="40">
        <v>98</v>
      </c>
      <c r="I179" s="40">
        <v>98</v>
      </c>
      <c r="J179" s="40">
        <v>98</v>
      </c>
      <c r="K179" s="40">
        <v>98</v>
      </c>
      <c r="L179" s="40">
        <v>98</v>
      </c>
      <c r="M179" s="40">
        <v>98</v>
      </c>
      <c r="N179" s="40">
        <v>98</v>
      </c>
      <c r="O179" s="40">
        <v>98</v>
      </c>
      <c r="P179" s="40">
        <v>98</v>
      </c>
      <c r="Q179" s="40">
        <v>98</v>
      </c>
      <c r="R179" s="40">
        <v>98</v>
      </c>
      <c r="S179" s="40">
        <v>98</v>
      </c>
      <c r="T179" s="40">
        <v>98</v>
      </c>
      <c r="U179" s="40">
        <v>98</v>
      </c>
      <c r="V179" s="40">
        <v>98</v>
      </c>
      <c r="W179" s="40">
        <v>98</v>
      </c>
      <c r="X179" s="40">
        <v>98</v>
      </c>
      <c r="Y179" s="40">
        <v>98</v>
      </c>
      <c r="Z179" s="40">
        <v>98</v>
      </c>
      <c r="AA179" s="40">
        <v>98</v>
      </c>
      <c r="AB179" s="40">
        <v>98</v>
      </c>
      <c r="AC179" s="40">
        <v>98</v>
      </c>
      <c r="AD179" s="40">
        <v>98</v>
      </c>
      <c r="AE179" s="40">
        <v>98</v>
      </c>
      <c r="AF179" s="40">
        <v>98</v>
      </c>
      <c r="AG179" s="40">
        <v>98</v>
      </c>
      <c r="AH179" s="40">
        <v>98</v>
      </c>
      <c r="AI179" s="40">
        <v>98</v>
      </c>
      <c r="AJ179" s="40">
        <v>98</v>
      </c>
      <c r="AK179" s="40">
        <v>98</v>
      </c>
      <c r="AL179" s="40">
        <v>98</v>
      </c>
      <c r="AM179" s="40">
        <v>98</v>
      </c>
      <c r="AN179" s="40">
        <v>98</v>
      </c>
    </row>
    <row r="180" spans="3:40" x14ac:dyDescent="0.25">
      <c r="C180" t="str">
        <f t="shared" si="5"/>
        <v>Farmaco 6</v>
      </c>
      <c r="E180" s="40">
        <v>60</v>
      </c>
      <c r="F180" s="40">
        <v>60</v>
      </c>
      <c r="G180" s="40">
        <v>60</v>
      </c>
      <c r="H180" s="40">
        <v>60</v>
      </c>
      <c r="I180" s="40">
        <v>60</v>
      </c>
      <c r="J180" s="40">
        <v>60</v>
      </c>
      <c r="K180" s="40">
        <v>60</v>
      </c>
      <c r="L180" s="40">
        <v>60</v>
      </c>
      <c r="M180" s="40">
        <v>60</v>
      </c>
      <c r="N180" s="40">
        <v>60</v>
      </c>
      <c r="O180" s="40">
        <v>60</v>
      </c>
      <c r="P180" s="40">
        <v>60</v>
      </c>
      <c r="Q180" s="40">
        <v>60</v>
      </c>
      <c r="R180" s="40">
        <v>60</v>
      </c>
      <c r="S180" s="40">
        <v>60</v>
      </c>
      <c r="T180" s="40">
        <v>60</v>
      </c>
      <c r="U180" s="40">
        <v>60</v>
      </c>
      <c r="V180" s="40">
        <v>60</v>
      </c>
      <c r="W180" s="40">
        <v>60</v>
      </c>
      <c r="X180" s="40">
        <v>60</v>
      </c>
      <c r="Y180" s="40">
        <v>60</v>
      </c>
      <c r="Z180" s="40">
        <v>60</v>
      </c>
      <c r="AA180" s="40">
        <v>60</v>
      </c>
      <c r="AB180" s="40">
        <v>60</v>
      </c>
      <c r="AC180" s="40">
        <v>60</v>
      </c>
      <c r="AD180" s="40">
        <v>60</v>
      </c>
      <c r="AE180" s="40">
        <v>60</v>
      </c>
      <c r="AF180" s="40">
        <v>60</v>
      </c>
      <c r="AG180" s="40">
        <v>60</v>
      </c>
      <c r="AH180" s="40">
        <v>60</v>
      </c>
      <c r="AI180" s="40">
        <v>60</v>
      </c>
      <c r="AJ180" s="40">
        <v>60</v>
      </c>
      <c r="AK180" s="40">
        <v>60</v>
      </c>
      <c r="AL180" s="40">
        <v>60</v>
      </c>
      <c r="AM180" s="40">
        <v>60</v>
      </c>
      <c r="AN180" s="40">
        <v>60</v>
      </c>
    </row>
    <row r="181" spans="3:40" x14ac:dyDescent="0.25">
      <c r="C181" t="str">
        <f t="shared" si="5"/>
        <v>Farmaco 7</v>
      </c>
      <c r="E181" s="40">
        <v>30</v>
      </c>
      <c r="F181" s="40">
        <v>30</v>
      </c>
      <c r="G181" s="40">
        <v>30</v>
      </c>
      <c r="H181" s="40">
        <v>30</v>
      </c>
      <c r="I181" s="40">
        <v>30</v>
      </c>
      <c r="J181" s="40">
        <v>30</v>
      </c>
      <c r="K181" s="40">
        <v>30</v>
      </c>
      <c r="L181" s="40">
        <v>30</v>
      </c>
      <c r="M181" s="40">
        <v>30</v>
      </c>
      <c r="N181" s="40">
        <v>30</v>
      </c>
      <c r="O181" s="40">
        <v>30</v>
      </c>
      <c r="P181" s="40">
        <v>30</v>
      </c>
      <c r="Q181" s="40">
        <v>30</v>
      </c>
      <c r="R181" s="40">
        <v>30</v>
      </c>
      <c r="S181" s="40">
        <v>30</v>
      </c>
      <c r="T181" s="40">
        <v>30</v>
      </c>
      <c r="U181" s="40">
        <v>30</v>
      </c>
      <c r="V181" s="40">
        <v>30</v>
      </c>
      <c r="W181" s="40">
        <v>30</v>
      </c>
      <c r="X181" s="40">
        <v>30</v>
      </c>
      <c r="Y181" s="40">
        <v>30</v>
      </c>
      <c r="Z181" s="40">
        <v>30</v>
      </c>
      <c r="AA181" s="40">
        <v>30</v>
      </c>
      <c r="AB181" s="40">
        <v>30</v>
      </c>
      <c r="AC181" s="40">
        <v>30</v>
      </c>
      <c r="AD181" s="40">
        <v>30</v>
      </c>
      <c r="AE181" s="40">
        <v>30</v>
      </c>
      <c r="AF181" s="40">
        <v>30</v>
      </c>
      <c r="AG181" s="40">
        <v>30</v>
      </c>
      <c r="AH181" s="40">
        <v>30</v>
      </c>
      <c r="AI181" s="40">
        <v>30</v>
      </c>
      <c r="AJ181" s="40">
        <v>30</v>
      </c>
      <c r="AK181" s="40">
        <v>30</v>
      </c>
      <c r="AL181" s="40">
        <v>30</v>
      </c>
      <c r="AM181" s="40">
        <v>30</v>
      </c>
      <c r="AN181" s="40">
        <v>30</v>
      </c>
    </row>
    <row r="182" spans="3:40" x14ac:dyDescent="0.25">
      <c r="C182" t="str">
        <f t="shared" si="5"/>
        <v>Farmaco 8</v>
      </c>
      <c r="E182" s="40">
        <v>45</v>
      </c>
      <c r="F182" s="40">
        <v>45</v>
      </c>
      <c r="G182" s="40">
        <v>45</v>
      </c>
      <c r="H182" s="40">
        <v>45</v>
      </c>
      <c r="I182" s="40">
        <v>45</v>
      </c>
      <c r="J182" s="40">
        <v>45</v>
      </c>
      <c r="K182" s="40">
        <v>45</v>
      </c>
      <c r="L182" s="40">
        <v>45</v>
      </c>
      <c r="M182" s="40">
        <v>45</v>
      </c>
      <c r="N182" s="40">
        <v>45</v>
      </c>
      <c r="O182" s="40">
        <v>45</v>
      </c>
      <c r="P182" s="40">
        <v>45</v>
      </c>
      <c r="Q182" s="40">
        <v>45</v>
      </c>
      <c r="R182" s="40">
        <v>45</v>
      </c>
      <c r="S182" s="40">
        <v>45</v>
      </c>
      <c r="T182" s="40">
        <v>45</v>
      </c>
      <c r="U182" s="40">
        <v>45</v>
      </c>
      <c r="V182" s="40">
        <v>45</v>
      </c>
      <c r="W182" s="40">
        <v>45</v>
      </c>
      <c r="X182" s="40">
        <v>45</v>
      </c>
      <c r="Y182" s="40">
        <v>45</v>
      </c>
      <c r="Z182" s="40">
        <v>45</v>
      </c>
      <c r="AA182" s="40">
        <v>45</v>
      </c>
      <c r="AB182" s="40">
        <v>45</v>
      </c>
      <c r="AC182" s="40">
        <v>45</v>
      </c>
      <c r="AD182" s="40">
        <v>45</v>
      </c>
      <c r="AE182" s="40">
        <v>45</v>
      </c>
      <c r="AF182" s="40">
        <v>45</v>
      </c>
      <c r="AG182" s="40">
        <v>45</v>
      </c>
      <c r="AH182" s="40">
        <v>45</v>
      </c>
      <c r="AI182" s="40">
        <v>45</v>
      </c>
      <c r="AJ182" s="40">
        <v>45</v>
      </c>
      <c r="AK182" s="40">
        <v>45</v>
      </c>
      <c r="AL182" s="40">
        <v>45</v>
      </c>
      <c r="AM182" s="40">
        <v>45</v>
      </c>
      <c r="AN182" s="40">
        <v>45</v>
      </c>
    </row>
    <row r="183" spans="3:40" x14ac:dyDescent="0.25">
      <c r="C183" t="str">
        <f t="shared" si="5"/>
        <v>Farmaco 9</v>
      </c>
      <c r="E183" s="40">
        <v>47</v>
      </c>
      <c r="F183" s="40">
        <v>47</v>
      </c>
      <c r="G183" s="40">
        <v>47</v>
      </c>
      <c r="H183" s="40">
        <v>47</v>
      </c>
      <c r="I183" s="40">
        <v>47</v>
      </c>
      <c r="J183" s="40">
        <v>47</v>
      </c>
      <c r="K183" s="40">
        <v>47</v>
      </c>
      <c r="L183" s="40">
        <v>47</v>
      </c>
      <c r="M183" s="40">
        <v>47</v>
      </c>
      <c r="N183" s="40">
        <v>47</v>
      </c>
      <c r="O183" s="40">
        <v>47</v>
      </c>
      <c r="P183" s="40">
        <v>47</v>
      </c>
      <c r="Q183" s="40">
        <v>47</v>
      </c>
      <c r="R183" s="40">
        <v>47</v>
      </c>
      <c r="S183" s="40">
        <v>47</v>
      </c>
      <c r="T183" s="40">
        <v>47</v>
      </c>
      <c r="U183" s="40">
        <v>47</v>
      </c>
      <c r="V183" s="40">
        <v>47</v>
      </c>
      <c r="W183" s="40">
        <v>47</v>
      </c>
      <c r="X183" s="40">
        <v>47</v>
      </c>
      <c r="Y183" s="40">
        <v>47</v>
      </c>
      <c r="Z183" s="40">
        <v>47</v>
      </c>
      <c r="AA183" s="40">
        <v>47</v>
      </c>
      <c r="AB183" s="40">
        <v>47</v>
      </c>
      <c r="AC183" s="40">
        <v>47</v>
      </c>
      <c r="AD183" s="40">
        <v>47</v>
      </c>
      <c r="AE183" s="40">
        <v>47</v>
      </c>
      <c r="AF183" s="40">
        <v>47</v>
      </c>
      <c r="AG183" s="40">
        <v>47</v>
      </c>
      <c r="AH183" s="40">
        <v>47</v>
      </c>
      <c r="AI183" s="40">
        <v>47</v>
      </c>
      <c r="AJ183" s="40">
        <v>47</v>
      </c>
      <c r="AK183" s="40">
        <v>47</v>
      </c>
      <c r="AL183" s="40">
        <v>47</v>
      </c>
      <c r="AM183" s="40">
        <v>47</v>
      </c>
      <c r="AN183" s="40">
        <v>47</v>
      </c>
    </row>
    <row r="184" spans="3:40" x14ac:dyDescent="0.25">
      <c r="C184" t="str">
        <f t="shared" si="5"/>
        <v>Farmaco 10</v>
      </c>
      <c r="E184" s="40">
        <v>80</v>
      </c>
      <c r="F184" s="40">
        <v>80</v>
      </c>
      <c r="G184" s="40">
        <v>80</v>
      </c>
      <c r="H184" s="40">
        <v>80</v>
      </c>
      <c r="I184" s="40">
        <v>80</v>
      </c>
      <c r="J184" s="40">
        <v>80</v>
      </c>
      <c r="K184" s="40">
        <v>80</v>
      </c>
      <c r="L184" s="40">
        <v>80</v>
      </c>
      <c r="M184" s="40">
        <v>80</v>
      </c>
      <c r="N184" s="40">
        <v>80</v>
      </c>
      <c r="O184" s="40">
        <v>80</v>
      </c>
      <c r="P184" s="40">
        <v>80</v>
      </c>
      <c r="Q184" s="40">
        <v>80</v>
      </c>
      <c r="R184" s="40">
        <v>80</v>
      </c>
      <c r="S184" s="40">
        <v>80</v>
      </c>
      <c r="T184" s="40">
        <v>80</v>
      </c>
      <c r="U184" s="40">
        <v>80</v>
      </c>
      <c r="V184" s="40">
        <v>80</v>
      </c>
      <c r="W184" s="40">
        <v>80</v>
      </c>
      <c r="X184" s="40">
        <v>80</v>
      </c>
      <c r="Y184" s="40">
        <v>80</v>
      </c>
      <c r="Z184" s="40">
        <v>80</v>
      </c>
      <c r="AA184" s="40">
        <v>80</v>
      </c>
      <c r="AB184" s="40">
        <v>80</v>
      </c>
      <c r="AC184" s="40">
        <v>80</v>
      </c>
      <c r="AD184" s="40">
        <v>80</v>
      </c>
      <c r="AE184" s="40">
        <v>80</v>
      </c>
      <c r="AF184" s="40">
        <v>80</v>
      </c>
      <c r="AG184" s="40">
        <v>80</v>
      </c>
      <c r="AH184" s="40">
        <v>80</v>
      </c>
      <c r="AI184" s="40">
        <v>80</v>
      </c>
      <c r="AJ184" s="40">
        <v>80</v>
      </c>
      <c r="AK184" s="40">
        <v>80</v>
      </c>
      <c r="AL184" s="40">
        <v>80</v>
      </c>
      <c r="AM184" s="40">
        <v>80</v>
      </c>
      <c r="AN184" s="40">
        <v>80</v>
      </c>
    </row>
    <row r="185" spans="3:40" x14ac:dyDescent="0.25">
      <c r="C185" t="str">
        <f t="shared" si="5"/>
        <v>Farmaco 11</v>
      </c>
      <c r="E185" s="40">
        <v>64</v>
      </c>
      <c r="F185" s="40">
        <v>64</v>
      </c>
      <c r="G185" s="40">
        <v>64</v>
      </c>
      <c r="H185" s="40">
        <v>64</v>
      </c>
      <c r="I185" s="40">
        <v>64</v>
      </c>
      <c r="J185" s="40">
        <v>64</v>
      </c>
      <c r="K185" s="40">
        <v>64</v>
      </c>
      <c r="L185" s="40">
        <v>64</v>
      </c>
      <c r="M185" s="40">
        <v>64</v>
      </c>
      <c r="N185" s="40">
        <v>64</v>
      </c>
      <c r="O185" s="40">
        <v>64</v>
      </c>
      <c r="P185" s="40">
        <v>64</v>
      </c>
      <c r="Q185" s="40">
        <v>64</v>
      </c>
      <c r="R185" s="40">
        <v>64</v>
      </c>
      <c r="S185" s="40">
        <v>64</v>
      </c>
      <c r="T185" s="40">
        <v>64</v>
      </c>
      <c r="U185" s="40">
        <v>64</v>
      </c>
      <c r="V185" s="40">
        <v>64</v>
      </c>
      <c r="W185" s="40">
        <v>64</v>
      </c>
      <c r="X185" s="40">
        <v>64</v>
      </c>
      <c r="Y185" s="40">
        <v>64</v>
      </c>
      <c r="Z185" s="40">
        <v>64</v>
      </c>
      <c r="AA185" s="40">
        <v>64</v>
      </c>
      <c r="AB185" s="40">
        <v>64</v>
      </c>
      <c r="AC185" s="40">
        <v>64</v>
      </c>
      <c r="AD185" s="40">
        <v>64</v>
      </c>
      <c r="AE185" s="40">
        <v>64</v>
      </c>
      <c r="AF185" s="40">
        <v>64</v>
      </c>
      <c r="AG185" s="40">
        <v>64</v>
      </c>
      <c r="AH185" s="40">
        <v>64</v>
      </c>
      <c r="AI185" s="40">
        <v>64</v>
      </c>
      <c r="AJ185" s="40">
        <v>64</v>
      </c>
      <c r="AK185" s="40">
        <v>64</v>
      </c>
      <c r="AL185" s="40">
        <v>64</v>
      </c>
      <c r="AM185" s="40">
        <v>64</v>
      </c>
      <c r="AN185" s="40">
        <v>64</v>
      </c>
    </row>
    <row r="186" spans="3:40" x14ac:dyDescent="0.25">
      <c r="C186" t="str">
        <f t="shared" si="5"/>
        <v>Farmaco 12</v>
      </c>
      <c r="E186" s="40">
        <v>20</v>
      </c>
      <c r="F186" s="40">
        <v>20</v>
      </c>
      <c r="G186" s="40">
        <v>20</v>
      </c>
      <c r="H186" s="40">
        <v>20</v>
      </c>
      <c r="I186" s="40">
        <v>20</v>
      </c>
      <c r="J186" s="40">
        <v>20</v>
      </c>
      <c r="K186" s="40">
        <v>20</v>
      </c>
      <c r="L186" s="40">
        <v>20</v>
      </c>
      <c r="M186" s="40">
        <v>20</v>
      </c>
      <c r="N186" s="40">
        <v>20</v>
      </c>
      <c r="O186" s="40">
        <v>20</v>
      </c>
      <c r="P186" s="40">
        <v>20</v>
      </c>
      <c r="Q186" s="40">
        <v>20</v>
      </c>
      <c r="R186" s="40">
        <v>20</v>
      </c>
      <c r="S186" s="40">
        <v>20</v>
      </c>
      <c r="T186" s="40">
        <v>20</v>
      </c>
      <c r="U186" s="40">
        <v>20</v>
      </c>
      <c r="V186" s="40">
        <v>20</v>
      </c>
      <c r="W186" s="40">
        <v>20</v>
      </c>
      <c r="X186" s="40">
        <v>20</v>
      </c>
      <c r="Y186" s="40">
        <v>20</v>
      </c>
      <c r="Z186" s="40">
        <v>20</v>
      </c>
      <c r="AA186" s="40">
        <v>20</v>
      </c>
      <c r="AB186" s="40">
        <v>20</v>
      </c>
      <c r="AC186" s="40">
        <v>20</v>
      </c>
      <c r="AD186" s="40">
        <v>20</v>
      </c>
      <c r="AE186" s="40">
        <v>20</v>
      </c>
      <c r="AF186" s="40">
        <v>20</v>
      </c>
      <c r="AG186" s="40">
        <v>20</v>
      </c>
      <c r="AH186" s="40">
        <v>20</v>
      </c>
      <c r="AI186" s="40">
        <v>20</v>
      </c>
      <c r="AJ186" s="40">
        <v>20</v>
      </c>
      <c r="AK186" s="40">
        <v>20</v>
      </c>
      <c r="AL186" s="40">
        <v>20</v>
      </c>
      <c r="AM186" s="40">
        <v>20</v>
      </c>
      <c r="AN186" s="40">
        <v>20</v>
      </c>
    </row>
    <row r="187" spans="3:40" x14ac:dyDescent="0.25">
      <c r="C187" t="str">
        <f t="shared" si="5"/>
        <v>Farmaco 13</v>
      </c>
      <c r="E187" s="40">
        <v>37</v>
      </c>
      <c r="F187" s="40">
        <v>37</v>
      </c>
      <c r="G187" s="40">
        <v>37</v>
      </c>
      <c r="H187" s="40">
        <v>37</v>
      </c>
      <c r="I187" s="40">
        <v>37</v>
      </c>
      <c r="J187" s="40">
        <v>37</v>
      </c>
      <c r="K187" s="40">
        <v>37</v>
      </c>
      <c r="L187" s="40">
        <v>37</v>
      </c>
      <c r="M187" s="40">
        <v>37</v>
      </c>
      <c r="N187" s="40">
        <v>37</v>
      </c>
      <c r="O187" s="40">
        <v>37</v>
      </c>
      <c r="P187" s="40">
        <v>37</v>
      </c>
      <c r="Q187" s="40">
        <v>37</v>
      </c>
      <c r="R187" s="40">
        <v>37</v>
      </c>
      <c r="S187" s="40">
        <v>37</v>
      </c>
      <c r="T187" s="40">
        <v>37</v>
      </c>
      <c r="U187" s="40">
        <v>37</v>
      </c>
      <c r="V187" s="40">
        <v>37</v>
      </c>
      <c r="W187" s="40">
        <v>37</v>
      </c>
      <c r="X187" s="40">
        <v>37</v>
      </c>
      <c r="Y187" s="40">
        <v>37</v>
      </c>
      <c r="Z187" s="40">
        <v>37</v>
      </c>
      <c r="AA187" s="40">
        <v>37</v>
      </c>
      <c r="AB187" s="40">
        <v>37</v>
      </c>
      <c r="AC187" s="40">
        <v>37</v>
      </c>
      <c r="AD187" s="40">
        <v>37</v>
      </c>
      <c r="AE187" s="40">
        <v>37</v>
      </c>
      <c r="AF187" s="40">
        <v>37</v>
      </c>
      <c r="AG187" s="40">
        <v>37</v>
      </c>
      <c r="AH187" s="40">
        <v>37</v>
      </c>
      <c r="AI187" s="40">
        <v>37</v>
      </c>
      <c r="AJ187" s="40">
        <v>37</v>
      </c>
      <c r="AK187" s="40">
        <v>37</v>
      </c>
      <c r="AL187" s="40">
        <v>37</v>
      </c>
      <c r="AM187" s="40">
        <v>37</v>
      </c>
      <c r="AN187" s="40">
        <v>37</v>
      </c>
    </row>
    <row r="188" spans="3:40" x14ac:dyDescent="0.25">
      <c r="C188" t="str">
        <f t="shared" si="5"/>
        <v>Farmaco 14</v>
      </c>
      <c r="E188" s="40">
        <v>81</v>
      </c>
      <c r="F188" s="40">
        <v>81</v>
      </c>
      <c r="G188" s="40">
        <v>81</v>
      </c>
      <c r="H188" s="40">
        <v>81</v>
      </c>
      <c r="I188" s="40">
        <v>81</v>
      </c>
      <c r="J188" s="40">
        <v>81</v>
      </c>
      <c r="K188" s="40">
        <v>81</v>
      </c>
      <c r="L188" s="40">
        <v>81</v>
      </c>
      <c r="M188" s="40">
        <v>81</v>
      </c>
      <c r="N188" s="40">
        <v>81</v>
      </c>
      <c r="O188" s="40">
        <v>81</v>
      </c>
      <c r="P188" s="40">
        <v>81</v>
      </c>
      <c r="Q188" s="40">
        <v>81</v>
      </c>
      <c r="R188" s="40">
        <v>81</v>
      </c>
      <c r="S188" s="40">
        <v>81</v>
      </c>
      <c r="T188" s="40">
        <v>81</v>
      </c>
      <c r="U188" s="40">
        <v>81</v>
      </c>
      <c r="V188" s="40">
        <v>81</v>
      </c>
      <c r="W188" s="40">
        <v>81</v>
      </c>
      <c r="X188" s="40">
        <v>81</v>
      </c>
      <c r="Y188" s="40">
        <v>81</v>
      </c>
      <c r="Z188" s="40">
        <v>81</v>
      </c>
      <c r="AA188" s="40">
        <v>81</v>
      </c>
      <c r="AB188" s="40">
        <v>81</v>
      </c>
      <c r="AC188" s="40">
        <v>81</v>
      </c>
      <c r="AD188" s="40">
        <v>81</v>
      </c>
      <c r="AE188" s="40">
        <v>81</v>
      </c>
      <c r="AF188" s="40">
        <v>81</v>
      </c>
      <c r="AG188" s="40">
        <v>81</v>
      </c>
      <c r="AH188" s="40">
        <v>81</v>
      </c>
      <c r="AI188" s="40">
        <v>81</v>
      </c>
      <c r="AJ188" s="40">
        <v>81</v>
      </c>
      <c r="AK188" s="40">
        <v>81</v>
      </c>
      <c r="AL188" s="40">
        <v>81</v>
      </c>
      <c r="AM188" s="40">
        <v>81</v>
      </c>
      <c r="AN188" s="40">
        <v>81</v>
      </c>
    </row>
    <row r="189" spans="3:40" x14ac:dyDescent="0.25">
      <c r="C189" t="str">
        <f t="shared" si="5"/>
        <v>Farmaco 15</v>
      </c>
      <c r="E189" s="40">
        <v>15</v>
      </c>
      <c r="F189" s="40">
        <v>15</v>
      </c>
      <c r="G189" s="40">
        <v>15</v>
      </c>
      <c r="H189" s="40">
        <v>15</v>
      </c>
      <c r="I189" s="40">
        <v>15</v>
      </c>
      <c r="J189" s="40">
        <v>15</v>
      </c>
      <c r="K189" s="40">
        <v>15</v>
      </c>
      <c r="L189" s="40">
        <v>15</v>
      </c>
      <c r="M189" s="40">
        <v>15</v>
      </c>
      <c r="N189" s="40">
        <v>15</v>
      </c>
      <c r="O189" s="40">
        <v>15</v>
      </c>
      <c r="P189" s="40">
        <v>15</v>
      </c>
      <c r="Q189" s="40">
        <v>15</v>
      </c>
      <c r="R189" s="40">
        <v>15</v>
      </c>
      <c r="S189" s="40">
        <v>15</v>
      </c>
      <c r="T189" s="40">
        <v>15</v>
      </c>
      <c r="U189" s="40">
        <v>15</v>
      </c>
      <c r="V189" s="40">
        <v>15</v>
      </c>
      <c r="W189" s="40">
        <v>15</v>
      </c>
      <c r="X189" s="40">
        <v>15</v>
      </c>
      <c r="Y189" s="40">
        <v>15</v>
      </c>
      <c r="Z189" s="40">
        <v>15</v>
      </c>
      <c r="AA189" s="40">
        <v>15</v>
      </c>
      <c r="AB189" s="40">
        <v>15</v>
      </c>
      <c r="AC189" s="40">
        <v>15</v>
      </c>
      <c r="AD189" s="40">
        <v>15</v>
      </c>
      <c r="AE189" s="40">
        <v>15</v>
      </c>
      <c r="AF189" s="40">
        <v>15</v>
      </c>
      <c r="AG189" s="40">
        <v>15</v>
      </c>
      <c r="AH189" s="40">
        <v>15</v>
      </c>
      <c r="AI189" s="40">
        <v>15</v>
      </c>
      <c r="AJ189" s="40">
        <v>15</v>
      </c>
      <c r="AK189" s="40">
        <v>15</v>
      </c>
      <c r="AL189" s="40">
        <v>15</v>
      </c>
      <c r="AM189" s="40">
        <v>15</v>
      </c>
      <c r="AN189" s="40">
        <v>15</v>
      </c>
    </row>
    <row r="190" spans="3:40" x14ac:dyDescent="0.25">
      <c r="C190" t="str">
        <f t="shared" si="5"/>
        <v>Farmaco 16</v>
      </c>
      <c r="E190" s="40">
        <v>79</v>
      </c>
      <c r="F190" s="40">
        <v>79</v>
      </c>
      <c r="G190" s="40">
        <v>79</v>
      </c>
      <c r="H190" s="40">
        <v>79</v>
      </c>
      <c r="I190" s="40">
        <v>79</v>
      </c>
      <c r="J190" s="40">
        <v>79</v>
      </c>
      <c r="K190" s="40">
        <v>79</v>
      </c>
      <c r="L190" s="40">
        <v>79</v>
      </c>
      <c r="M190" s="40">
        <v>79</v>
      </c>
      <c r="N190" s="40">
        <v>79</v>
      </c>
      <c r="O190" s="40">
        <v>79</v>
      </c>
      <c r="P190" s="40">
        <v>79</v>
      </c>
      <c r="Q190" s="40">
        <v>79</v>
      </c>
      <c r="R190" s="40">
        <v>79</v>
      </c>
      <c r="S190" s="40">
        <v>79</v>
      </c>
      <c r="T190" s="40">
        <v>79</v>
      </c>
      <c r="U190" s="40">
        <v>79</v>
      </c>
      <c r="V190" s="40">
        <v>79</v>
      </c>
      <c r="W190" s="40">
        <v>79</v>
      </c>
      <c r="X190" s="40">
        <v>79</v>
      </c>
      <c r="Y190" s="40">
        <v>79</v>
      </c>
      <c r="Z190" s="40">
        <v>79</v>
      </c>
      <c r="AA190" s="40">
        <v>79</v>
      </c>
      <c r="AB190" s="40">
        <v>79</v>
      </c>
      <c r="AC190" s="40">
        <v>79</v>
      </c>
      <c r="AD190" s="40">
        <v>79</v>
      </c>
      <c r="AE190" s="40">
        <v>79</v>
      </c>
      <c r="AF190" s="40">
        <v>79</v>
      </c>
      <c r="AG190" s="40">
        <v>79</v>
      </c>
      <c r="AH190" s="40">
        <v>79</v>
      </c>
      <c r="AI190" s="40">
        <v>79</v>
      </c>
      <c r="AJ190" s="40">
        <v>79</v>
      </c>
      <c r="AK190" s="40">
        <v>79</v>
      </c>
      <c r="AL190" s="40">
        <v>79</v>
      </c>
      <c r="AM190" s="40">
        <v>79</v>
      </c>
      <c r="AN190" s="40">
        <v>79</v>
      </c>
    </row>
    <row r="191" spans="3:40" x14ac:dyDescent="0.25">
      <c r="C191" t="str">
        <f t="shared" si="5"/>
        <v>Farmaco 17</v>
      </c>
      <c r="E191" s="40">
        <v>90</v>
      </c>
      <c r="F191" s="40">
        <v>90</v>
      </c>
      <c r="G191" s="40">
        <v>90</v>
      </c>
      <c r="H191" s="40">
        <v>90</v>
      </c>
      <c r="I191" s="40">
        <v>90</v>
      </c>
      <c r="J191" s="40">
        <v>90</v>
      </c>
      <c r="K191" s="40">
        <v>90</v>
      </c>
      <c r="L191" s="40">
        <v>90</v>
      </c>
      <c r="M191" s="40">
        <v>90</v>
      </c>
      <c r="N191" s="40">
        <v>90</v>
      </c>
      <c r="O191" s="40">
        <v>90</v>
      </c>
      <c r="P191" s="40">
        <v>90</v>
      </c>
      <c r="Q191" s="40">
        <v>90</v>
      </c>
      <c r="R191" s="40">
        <v>90</v>
      </c>
      <c r="S191" s="40">
        <v>90</v>
      </c>
      <c r="T191" s="40">
        <v>90</v>
      </c>
      <c r="U191" s="40">
        <v>90</v>
      </c>
      <c r="V191" s="40">
        <v>90</v>
      </c>
      <c r="W191" s="40">
        <v>90</v>
      </c>
      <c r="X191" s="40">
        <v>90</v>
      </c>
      <c r="Y191" s="40">
        <v>90</v>
      </c>
      <c r="Z191" s="40">
        <v>90</v>
      </c>
      <c r="AA191" s="40">
        <v>90</v>
      </c>
      <c r="AB191" s="40">
        <v>90</v>
      </c>
      <c r="AC191" s="40">
        <v>90</v>
      </c>
      <c r="AD191" s="40">
        <v>90</v>
      </c>
      <c r="AE191" s="40">
        <v>90</v>
      </c>
      <c r="AF191" s="40">
        <v>90</v>
      </c>
      <c r="AG191" s="40">
        <v>90</v>
      </c>
      <c r="AH191" s="40">
        <v>90</v>
      </c>
      <c r="AI191" s="40">
        <v>90</v>
      </c>
      <c r="AJ191" s="40">
        <v>90</v>
      </c>
      <c r="AK191" s="40">
        <v>90</v>
      </c>
      <c r="AL191" s="40">
        <v>90</v>
      </c>
      <c r="AM191" s="40">
        <v>90</v>
      </c>
      <c r="AN191" s="40">
        <v>90</v>
      </c>
    </row>
    <row r="192" spans="3:40" x14ac:dyDescent="0.25">
      <c r="C192" t="str">
        <f t="shared" si="5"/>
        <v>Farmaco 18</v>
      </c>
      <c r="E192" s="40">
        <v>31</v>
      </c>
      <c r="F192" s="40">
        <v>31</v>
      </c>
      <c r="G192" s="40">
        <v>31</v>
      </c>
      <c r="H192" s="40">
        <v>31</v>
      </c>
      <c r="I192" s="40">
        <v>31</v>
      </c>
      <c r="J192" s="40">
        <v>31</v>
      </c>
      <c r="K192" s="40">
        <v>31</v>
      </c>
      <c r="L192" s="40">
        <v>31</v>
      </c>
      <c r="M192" s="40">
        <v>31</v>
      </c>
      <c r="N192" s="40">
        <v>31</v>
      </c>
      <c r="O192" s="40">
        <v>31</v>
      </c>
      <c r="P192" s="40">
        <v>31</v>
      </c>
      <c r="Q192" s="40">
        <v>31</v>
      </c>
      <c r="R192" s="40">
        <v>31</v>
      </c>
      <c r="S192" s="40">
        <v>31</v>
      </c>
      <c r="T192" s="40">
        <v>31</v>
      </c>
      <c r="U192" s="40">
        <v>31</v>
      </c>
      <c r="V192" s="40">
        <v>31</v>
      </c>
      <c r="W192" s="40">
        <v>31</v>
      </c>
      <c r="X192" s="40">
        <v>31</v>
      </c>
      <c r="Y192" s="40">
        <v>31</v>
      </c>
      <c r="Z192" s="40">
        <v>31</v>
      </c>
      <c r="AA192" s="40">
        <v>31</v>
      </c>
      <c r="AB192" s="40">
        <v>31</v>
      </c>
      <c r="AC192" s="40">
        <v>31</v>
      </c>
      <c r="AD192" s="40">
        <v>31</v>
      </c>
      <c r="AE192" s="40">
        <v>31</v>
      </c>
      <c r="AF192" s="40">
        <v>31</v>
      </c>
      <c r="AG192" s="40">
        <v>31</v>
      </c>
      <c r="AH192" s="40">
        <v>31</v>
      </c>
      <c r="AI192" s="40">
        <v>31</v>
      </c>
      <c r="AJ192" s="40">
        <v>31</v>
      </c>
      <c r="AK192" s="40">
        <v>31</v>
      </c>
      <c r="AL192" s="40">
        <v>31</v>
      </c>
      <c r="AM192" s="40">
        <v>31</v>
      </c>
      <c r="AN192" s="40">
        <v>31</v>
      </c>
    </row>
    <row r="193" spans="3:40" x14ac:dyDescent="0.25">
      <c r="C193" t="str">
        <f t="shared" si="5"/>
        <v>Farmaco 19</v>
      </c>
      <c r="E193" s="40">
        <v>47</v>
      </c>
      <c r="F193" s="40">
        <v>47</v>
      </c>
      <c r="G193" s="40">
        <v>47</v>
      </c>
      <c r="H193" s="40">
        <v>47</v>
      </c>
      <c r="I193" s="40">
        <v>47</v>
      </c>
      <c r="J193" s="40">
        <v>47</v>
      </c>
      <c r="K193" s="40">
        <v>47</v>
      </c>
      <c r="L193" s="40">
        <v>47</v>
      </c>
      <c r="M193" s="40">
        <v>47</v>
      </c>
      <c r="N193" s="40">
        <v>47</v>
      </c>
      <c r="O193" s="40">
        <v>47</v>
      </c>
      <c r="P193" s="40">
        <v>47</v>
      </c>
      <c r="Q193" s="40">
        <v>47</v>
      </c>
      <c r="R193" s="40">
        <v>47</v>
      </c>
      <c r="S193" s="40">
        <v>47</v>
      </c>
      <c r="T193" s="40">
        <v>47</v>
      </c>
      <c r="U193" s="40">
        <v>47</v>
      </c>
      <c r="V193" s="40">
        <v>47</v>
      </c>
      <c r="W193" s="40">
        <v>47</v>
      </c>
      <c r="X193" s="40">
        <v>47</v>
      </c>
      <c r="Y193" s="40">
        <v>47</v>
      </c>
      <c r="Z193" s="40">
        <v>47</v>
      </c>
      <c r="AA193" s="40">
        <v>47</v>
      </c>
      <c r="AB193" s="40">
        <v>47</v>
      </c>
      <c r="AC193" s="40">
        <v>47</v>
      </c>
      <c r="AD193" s="40">
        <v>47</v>
      </c>
      <c r="AE193" s="40">
        <v>47</v>
      </c>
      <c r="AF193" s="40">
        <v>47</v>
      </c>
      <c r="AG193" s="40">
        <v>47</v>
      </c>
      <c r="AH193" s="40">
        <v>47</v>
      </c>
      <c r="AI193" s="40">
        <v>47</v>
      </c>
      <c r="AJ193" s="40">
        <v>47</v>
      </c>
      <c r="AK193" s="40">
        <v>47</v>
      </c>
      <c r="AL193" s="40">
        <v>47</v>
      </c>
      <c r="AM193" s="40">
        <v>47</v>
      </c>
      <c r="AN193" s="40">
        <v>47</v>
      </c>
    </row>
    <row r="194" spans="3:40" x14ac:dyDescent="0.25">
      <c r="C194" t="str">
        <f t="shared" si="5"/>
        <v>Farmaco 20</v>
      </c>
      <c r="E194" s="40">
        <v>57</v>
      </c>
      <c r="F194" s="40">
        <v>57</v>
      </c>
      <c r="G194" s="40">
        <v>57</v>
      </c>
      <c r="H194" s="40">
        <v>57</v>
      </c>
      <c r="I194" s="40">
        <v>57</v>
      </c>
      <c r="J194" s="40">
        <v>57</v>
      </c>
      <c r="K194" s="40">
        <v>57</v>
      </c>
      <c r="L194" s="40">
        <v>57</v>
      </c>
      <c r="M194" s="40">
        <v>57</v>
      </c>
      <c r="N194" s="40">
        <v>57</v>
      </c>
      <c r="O194" s="40">
        <v>57</v>
      </c>
      <c r="P194" s="40">
        <v>57</v>
      </c>
      <c r="Q194" s="40">
        <v>57</v>
      </c>
      <c r="R194" s="40">
        <v>57</v>
      </c>
      <c r="S194" s="40">
        <v>57</v>
      </c>
      <c r="T194" s="40">
        <v>57</v>
      </c>
      <c r="U194" s="40">
        <v>57</v>
      </c>
      <c r="V194" s="40">
        <v>57</v>
      </c>
      <c r="W194" s="40">
        <v>57</v>
      </c>
      <c r="X194" s="40">
        <v>57</v>
      </c>
      <c r="Y194" s="40">
        <v>57</v>
      </c>
      <c r="Z194" s="40">
        <v>57</v>
      </c>
      <c r="AA194" s="40">
        <v>57</v>
      </c>
      <c r="AB194" s="40">
        <v>57</v>
      </c>
      <c r="AC194" s="40">
        <v>57</v>
      </c>
      <c r="AD194" s="40">
        <v>57</v>
      </c>
      <c r="AE194" s="40">
        <v>57</v>
      </c>
      <c r="AF194" s="40">
        <v>57</v>
      </c>
      <c r="AG194" s="40">
        <v>57</v>
      </c>
      <c r="AH194" s="40">
        <v>57</v>
      </c>
      <c r="AI194" s="40">
        <v>57</v>
      </c>
      <c r="AJ194" s="40">
        <v>57</v>
      </c>
      <c r="AK194" s="40">
        <v>57</v>
      </c>
      <c r="AL194" s="40">
        <v>57</v>
      </c>
      <c r="AM194" s="40">
        <v>57</v>
      </c>
      <c r="AN194" s="40">
        <v>57</v>
      </c>
    </row>
    <row r="195" spans="3:40" x14ac:dyDescent="0.25">
      <c r="C195" t="str">
        <f t="shared" si="5"/>
        <v>Farmaco 21</v>
      </c>
      <c r="E195" s="40">
        <v>57</v>
      </c>
      <c r="F195" s="40">
        <v>57</v>
      </c>
      <c r="G195" s="40">
        <v>57</v>
      </c>
      <c r="H195" s="40">
        <v>57</v>
      </c>
      <c r="I195" s="40">
        <v>57</v>
      </c>
      <c r="J195" s="40">
        <v>57</v>
      </c>
      <c r="K195" s="40">
        <v>57</v>
      </c>
      <c r="L195" s="40">
        <v>57</v>
      </c>
      <c r="M195" s="40">
        <v>57</v>
      </c>
      <c r="N195" s="40">
        <v>57</v>
      </c>
      <c r="O195" s="40">
        <v>57</v>
      </c>
      <c r="P195" s="40">
        <v>57</v>
      </c>
      <c r="Q195" s="40">
        <v>57</v>
      </c>
      <c r="R195" s="40">
        <v>57</v>
      </c>
      <c r="S195" s="40">
        <v>57</v>
      </c>
      <c r="T195" s="40">
        <v>57</v>
      </c>
      <c r="U195" s="40">
        <v>57</v>
      </c>
      <c r="V195" s="40">
        <v>57</v>
      </c>
      <c r="W195" s="40">
        <v>57</v>
      </c>
      <c r="X195" s="40">
        <v>57</v>
      </c>
      <c r="Y195" s="40">
        <v>57</v>
      </c>
      <c r="Z195" s="40">
        <v>57</v>
      </c>
      <c r="AA195" s="40">
        <v>57</v>
      </c>
      <c r="AB195" s="40">
        <v>57</v>
      </c>
      <c r="AC195" s="40">
        <v>57</v>
      </c>
      <c r="AD195" s="40">
        <v>57</v>
      </c>
      <c r="AE195" s="40">
        <v>57</v>
      </c>
      <c r="AF195" s="40">
        <v>57</v>
      </c>
      <c r="AG195" s="40">
        <v>57</v>
      </c>
      <c r="AH195" s="40">
        <v>57</v>
      </c>
      <c r="AI195" s="40">
        <v>57</v>
      </c>
      <c r="AJ195" s="40">
        <v>57</v>
      </c>
      <c r="AK195" s="40">
        <v>57</v>
      </c>
      <c r="AL195" s="40">
        <v>57</v>
      </c>
      <c r="AM195" s="40">
        <v>57</v>
      </c>
      <c r="AN195" s="40">
        <v>57</v>
      </c>
    </row>
    <row r="196" spans="3:40" x14ac:dyDescent="0.25">
      <c r="C196" t="str">
        <f t="shared" si="5"/>
        <v>Farmaco 22</v>
      </c>
      <c r="E196" s="40">
        <v>57</v>
      </c>
      <c r="F196" s="40">
        <v>57</v>
      </c>
      <c r="G196" s="40">
        <v>57</v>
      </c>
      <c r="H196" s="40">
        <v>57</v>
      </c>
      <c r="I196" s="40">
        <v>57</v>
      </c>
      <c r="J196" s="40">
        <v>57</v>
      </c>
      <c r="K196" s="40">
        <v>57</v>
      </c>
      <c r="L196" s="40">
        <v>57</v>
      </c>
      <c r="M196" s="40">
        <v>57</v>
      </c>
      <c r="N196" s="40">
        <v>57</v>
      </c>
      <c r="O196" s="40">
        <v>57</v>
      </c>
      <c r="P196" s="40">
        <v>57</v>
      </c>
      <c r="Q196" s="40">
        <v>57</v>
      </c>
      <c r="R196" s="40">
        <v>57</v>
      </c>
      <c r="S196" s="40">
        <v>57</v>
      </c>
      <c r="T196" s="40">
        <v>57</v>
      </c>
      <c r="U196" s="40">
        <v>57</v>
      </c>
      <c r="V196" s="40">
        <v>57</v>
      </c>
      <c r="W196" s="40">
        <v>57</v>
      </c>
      <c r="X196" s="40">
        <v>57</v>
      </c>
      <c r="Y196" s="40">
        <v>57</v>
      </c>
      <c r="Z196" s="40">
        <v>57</v>
      </c>
      <c r="AA196" s="40">
        <v>57</v>
      </c>
      <c r="AB196" s="40">
        <v>57</v>
      </c>
      <c r="AC196" s="40">
        <v>57</v>
      </c>
      <c r="AD196" s="40">
        <v>57</v>
      </c>
      <c r="AE196" s="40">
        <v>57</v>
      </c>
      <c r="AF196" s="40">
        <v>57</v>
      </c>
      <c r="AG196" s="40">
        <v>57</v>
      </c>
      <c r="AH196" s="40">
        <v>57</v>
      </c>
      <c r="AI196" s="40">
        <v>57</v>
      </c>
      <c r="AJ196" s="40">
        <v>57</v>
      </c>
      <c r="AK196" s="40">
        <v>57</v>
      </c>
      <c r="AL196" s="40">
        <v>57</v>
      </c>
      <c r="AM196" s="40">
        <v>57</v>
      </c>
      <c r="AN196" s="40">
        <v>57</v>
      </c>
    </row>
    <row r="197" spans="3:40" x14ac:dyDescent="0.25">
      <c r="C197" t="str">
        <f t="shared" si="5"/>
        <v>Farmaco 23</v>
      </c>
      <c r="E197" s="40">
        <v>57</v>
      </c>
      <c r="F197" s="40">
        <v>57</v>
      </c>
      <c r="G197" s="40">
        <v>57</v>
      </c>
      <c r="H197" s="40">
        <v>57</v>
      </c>
      <c r="I197" s="40">
        <v>57</v>
      </c>
      <c r="J197" s="40">
        <v>57</v>
      </c>
      <c r="K197" s="40">
        <v>57</v>
      </c>
      <c r="L197" s="40">
        <v>57</v>
      </c>
      <c r="M197" s="40">
        <v>57</v>
      </c>
      <c r="N197" s="40">
        <v>57</v>
      </c>
      <c r="O197" s="40">
        <v>57</v>
      </c>
      <c r="P197" s="40">
        <v>57</v>
      </c>
      <c r="Q197" s="40">
        <v>57</v>
      </c>
      <c r="R197" s="40">
        <v>57</v>
      </c>
      <c r="S197" s="40">
        <v>57</v>
      </c>
      <c r="T197" s="40">
        <v>57</v>
      </c>
      <c r="U197" s="40">
        <v>57</v>
      </c>
      <c r="V197" s="40">
        <v>57</v>
      </c>
      <c r="W197" s="40">
        <v>57</v>
      </c>
      <c r="X197" s="40">
        <v>57</v>
      </c>
      <c r="Y197" s="40">
        <v>57</v>
      </c>
      <c r="Z197" s="40">
        <v>57</v>
      </c>
      <c r="AA197" s="40">
        <v>57</v>
      </c>
      <c r="AB197" s="40">
        <v>57</v>
      </c>
      <c r="AC197" s="40">
        <v>57</v>
      </c>
      <c r="AD197" s="40">
        <v>57</v>
      </c>
      <c r="AE197" s="40">
        <v>57</v>
      </c>
      <c r="AF197" s="40">
        <v>57</v>
      </c>
      <c r="AG197" s="40">
        <v>57</v>
      </c>
      <c r="AH197" s="40">
        <v>57</v>
      </c>
      <c r="AI197" s="40">
        <v>57</v>
      </c>
      <c r="AJ197" s="40">
        <v>57</v>
      </c>
      <c r="AK197" s="40">
        <v>57</v>
      </c>
      <c r="AL197" s="40">
        <v>57</v>
      </c>
      <c r="AM197" s="40">
        <v>57</v>
      </c>
      <c r="AN197" s="40">
        <v>57</v>
      </c>
    </row>
    <row r="198" spans="3:40" x14ac:dyDescent="0.25">
      <c r="C198" t="str">
        <f t="shared" si="5"/>
        <v>Farmaco 24</v>
      </c>
      <c r="E198" s="40">
        <v>57</v>
      </c>
      <c r="F198" s="40">
        <v>57</v>
      </c>
      <c r="G198" s="40">
        <v>57</v>
      </c>
      <c r="H198" s="40">
        <v>57</v>
      </c>
      <c r="I198" s="40">
        <v>57</v>
      </c>
      <c r="J198" s="40">
        <v>57</v>
      </c>
      <c r="K198" s="40">
        <v>57</v>
      </c>
      <c r="L198" s="40">
        <v>57</v>
      </c>
      <c r="M198" s="40">
        <v>57</v>
      </c>
      <c r="N198" s="40">
        <v>57</v>
      </c>
      <c r="O198" s="40">
        <v>57</v>
      </c>
      <c r="P198" s="40">
        <v>57</v>
      </c>
      <c r="Q198" s="40">
        <v>57</v>
      </c>
      <c r="R198" s="40">
        <v>57</v>
      </c>
      <c r="S198" s="40">
        <v>57</v>
      </c>
      <c r="T198" s="40">
        <v>57</v>
      </c>
      <c r="U198" s="40">
        <v>57</v>
      </c>
      <c r="V198" s="40">
        <v>57</v>
      </c>
      <c r="W198" s="40">
        <v>57</v>
      </c>
      <c r="X198" s="40">
        <v>57</v>
      </c>
      <c r="Y198" s="40">
        <v>57</v>
      </c>
      <c r="Z198" s="40">
        <v>57</v>
      </c>
      <c r="AA198" s="40">
        <v>57</v>
      </c>
      <c r="AB198" s="40">
        <v>57</v>
      </c>
      <c r="AC198" s="40">
        <v>57</v>
      </c>
      <c r="AD198" s="40">
        <v>57</v>
      </c>
      <c r="AE198" s="40">
        <v>57</v>
      </c>
      <c r="AF198" s="40">
        <v>57</v>
      </c>
      <c r="AG198" s="40">
        <v>57</v>
      </c>
      <c r="AH198" s="40">
        <v>57</v>
      </c>
      <c r="AI198" s="40">
        <v>57</v>
      </c>
      <c r="AJ198" s="40">
        <v>57</v>
      </c>
      <c r="AK198" s="40">
        <v>57</v>
      </c>
      <c r="AL198" s="40">
        <v>57</v>
      </c>
      <c r="AM198" s="40">
        <v>57</v>
      </c>
      <c r="AN198" s="40">
        <v>57</v>
      </c>
    </row>
    <row r="199" spans="3:40" x14ac:dyDescent="0.25">
      <c r="C199" t="str">
        <f t="shared" si="5"/>
        <v>Farmaco 25</v>
      </c>
      <c r="E199" s="40">
        <v>57</v>
      </c>
      <c r="F199" s="40">
        <v>57</v>
      </c>
      <c r="G199" s="40">
        <v>57</v>
      </c>
      <c r="H199" s="40">
        <v>57</v>
      </c>
      <c r="I199" s="40">
        <v>57</v>
      </c>
      <c r="J199" s="40">
        <v>57</v>
      </c>
      <c r="K199" s="40">
        <v>57</v>
      </c>
      <c r="L199" s="40">
        <v>57</v>
      </c>
      <c r="M199" s="40">
        <v>57</v>
      </c>
      <c r="N199" s="40">
        <v>57</v>
      </c>
      <c r="O199" s="40">
        <v>57</v>
      </c>
      <c r="P199" s="40">
        <v>57</v>
      </c>
      <c r="Q199" s="40">
        <v>57</v>
      </c>
      <c r="R199" s="40">
        <v>57</v>
      </c>
      <c r="S199" s="40">
        <v>57</v>
      </c>
      <c r="T199" s="40">
        <v>57</v>
      </c>
      <c r="U199" s="40">
        <v>57</v>
      </c>
      <c r="V199" s="40">
        <v>57</v>
      </c>
      <c r="W199" s="40">
        <v>57</v>
      </c>
      <c r="X199" s="40">
        <v>57</v>
      </c>
      <c r="Y199" s="40">
        <v>57</v>
      </c>
      <c r="Z199" s="40">
        <v>57</v>
      </c>
      <c r="AA199" s="40">
        <v>57</v>
      </c>
      <c r="AB199" s="40">
        <v>57</v>
      </c>
      <c r="AC199" s="40">
        <v>57</v>
      </c>
      <c r="AD199" s="40">
        <v>57</v>
      </c>
      <c r="AE199" s="40">
        <v>57</v>
      </c>
      <c r="AF199" s="40">
        <v>57</v>
      </c>
      <c r="AG199" s="40">
        <v>57</v>
      </c>
      <c r="AH199" s="40">
        <v>57</v>
      </c>
      <c r="AI199" s="40">
        <v>57</v>
      </c>
      <c r="AJ199" s="40">
        <v>57</v>
      </c>
      <c r="AK199" s="40">
        <v>57</v>
      </c>
      <c r="AL199" s="40">
        <v>57</v>
      </c>
      <c r="AM199" s="40">
        <v>57</v>
      </c>
      <c r="AN199" s="40">
        <v>57</v>
      </c>
    </row>
    <row r="200" spans="3:40" x14ac:dyDescent="0.25">
      <c r="C200" t="str">
        <f t="shared" si="5"/>
        <v>Farmaco 26</v>
      </c>
      <c r="E200" s="40">
        <v>57</v>
      </c>
      <c r="F200" s="40">
        <v>57</v>
      </c>
      <c r="G200" s="40">
        <v>57</v>
      </c>
      <c r="H200" s="40">
        <v>57</v>
      </c>
      <c r="I200" s="40">
        <v>57</v>
      </c>
      <c r="J200" s="40">
        <v>57</v>
      </c>
      <c r="K200" s="40">
        <v>57</v>
      </c>
      <c r="L200" s="40">
        <v>57</v>
      </c>
      <c r="M200" s="40">
        <v>57</v>
      </c>
      <c r="N200" s="40">
        <v>57</v>
      </c>
      <c r="O200" s="40">
        <v>57</v>
      </c>
      <c r="P200" s="40">
        <v>57</v>
      </c>
      <c r="Q200" s="40">
        <v>57</v>
      </c>
      <c r="R200" s="40">
        <v>57</v>
      </c>
      <c r="S200" s="40">
        <v>57</v>
      </c>
      <c r="T200" s="40">
        <v>57</v>
      </c>
      <c r="U200" s="40">
        <v>57</v>
      </c>
      <c r="V200" s="40">
        <v>57</v>
      </c>
      <c r="W200" s="40">
        <v>57</v>
      </c>
      <c r="X200" s="40">
        <v>57</v>
      </c>
      <c r="Y200" s="40">
        <v>57</v>
      </c>
      <c r="Z200" s="40">
        <v>57</v>
      </c>
      <c r="AA200" s="40">
        <v>57</v>
      </c>
      <c r="AB200" s="40">
        <v>57</v>
      </c>
      <c r="AC200" s="40">
        <v>57</v>
      </c>
      <c r="AD200" s="40">
        <v>57</v>
      </c>
      <c r="AE200" s="40">
        <v>57</v>
      </c>
      <c r="AF200" s="40">
        <v>57</v>
      </c>
      <c r="AG200" s="40">
        <v>57</v>
      </c>
      <c r="AH200" s="40">
        <v>57</v>
      </c>
      <c r="AI200" s="40">
        <v>57</v>
      </c>
      <c r="AJ200" s="40">
        <v>57</v>
      </c>
      <c r="AK200" s="40">
        <v>57</v>
      </c>
      <c r="AL200" s="40">
        <v>57</v>
      </c>
      <c r="AM200" s="40">
        <v>57</v>
      </c>
      <c r="AN200" s="40">
        <v>57</v>
      </c>
    </row>
    <row r="201" spans="3:40" x14ac:dyDescent="0.25">
      <c r="C201" t="str">
        <f t="shared" si="5"/>
        <v>Farmaco 27</v>
      </c>
      <c r="E201" s="40">
        <v>57</v>
      </c>
      <c r="F201" s="40">
        <v>57</v>
      </c>
      <c r="G201" s="40">
        <v>57</v>
      </c>
      <c r="H201" s="40">
        <v>57</v>
      </c>
      <c r="I201" s="40">
        <v>57</v>
      </c>
      <c r="J201" s="40">
        <v>57</v>
      </c>
      <c r="K201" s="40">
        <v>57</v>
      </c>
      <c r="L201" s="40">
        <v>57</v>
      </c>
      <c r="M201" s="40">
        <v>57</v>
      </c>
      <c r="N201" s="40">
        <v>57</v>
      </c>
      <c r="O201" s="40">
        <v>57</v>
      </c>
      <c r="P201" s="40">
        <v>57</v>
      </c>
      <c r="Q201" s="40">
        <v>57</v>
      </c>
      <c r="R201" s="40">
        <v>57</v>
      </c>
      <c r="S201" s="40">
        <v>57</v>
      </c>
      <c r="T201" s="40">
        <v>57</v>
      </c>
      <c r="U201" s="40">
        <v>57</v>
      </c>
      <c r="V201" s="40">
        <v>57</v>
      </c>
      <c r="W201" s="40">
        <v>57</v>
      </c>
      <c r="X201" s="40">
        <v>57</v>
      </c>
      <c r="Y201" s="40">
        <v>57</v>
      </c>
      <c r="Z201" s="40">
        <v>57</v>
      </c>
      <c r="AA201" s="40">
        <v>57</v>
      </c>
      <c r="AB201" s="40">
        <v>57</v>
      </c>
      <c r="AC201" s="40">
        <v>57</v>
      </c>
      <c r="AD201" s="40">
        <v>57</v>
      </c>
      <c r="AE201" s="40">
        <v>57</v>
      </c>
      <c r="AF201" s="40">
        <v>57</v>
      </c>
      <c r="AG201" s="40">
        <v>57</v>
      </c>
      <c r="AH201" s="40">
        <v>57</v>
      </c>
      <c r="AI201" s="40">
        <v>57</v>
      </c>
      <c r="AJ201" s="40">
        <v>57</v>
      </c>
      <c r="AK201" s="40">
        <v>57</v>
      </c>
      <c r="AL201" s="40">
        <v>57</v>
      </c>
      <c r="AM201" s="40">
        <v>57</v>
      </c>
      <c r="AN201" s="40">
        <v>57</v>
      </c>
    </row>
    <row r="202" spans="3:40" x14ac:dyDescent="0.25">
      <c r="C202" t="str">
        <f t="shared" si="5"/>
        <v>Farmaco 28</v>
      </c>
      <c r="E202" s="40">
        <v>57</v>
      </c>
      <c r="F202" s="40">
        <v>57</v>
      </c>
      <c r="G202" s="40">
        <v>57</v>
      </c>
      <c r="H202" s="40">
        <v>57</v>
      </c>
      <c r="I202" s="40">
        <v>57</v>
      </c>
      <c r="J202" s="40">
        <v>57</v>
      </c>
      <c r="K202" s="40">
        <v>57</v>
      </c>
      <c r="L202" s="40">
        <v>57</v>
      </c>
      <c r="M202" s="40">
        <v>57</v>
      </c>
      <c r="N202" s="40">
        <v>57</v>
      </c>
      <c r="O202" s="40">
        <v>57</v>
      </c>
      <c r="P202" s="40">
        <v>57</v>
      </c>
      <c r="Q202" s="40">
        <v>57</v>
      </c>
      <c r="R202" s="40">
        <v>57</v>
      </c>
      <c r="S202" s="40">
        <v>57</v>
      </c>
      <c r="T202" s="40">
        <v>57</v>
      </c>
      <c r="U202" s="40">
        <v>57</v>
      </c>
      <c r="V202" s="40">
        <v>57</v>
      </c>
      <c r="W202" s="40">
        <v>57</v>
      </c>
      <c r="X202" s="40">
        <v>57</v>
      </c>
      <c r="Y202" s="40">
        <v>57</v>
      </c>
      <c r="Z202" s="40">
        <v>57</v>
      </c>
      <c r="AA202" s="40">
        <v>57</v>
      </c>
      <c r="AB202" s="40">
        <v>57</v>
      </c>
      <c r="AC202" s="40">
        <v>57</v>
      </c>
      <c r="AD202" s="40">
        <v>57</v>
      </c>
      <c r="AE202" s="40">
        <v>57</v>
      </c>
      <c r="AF202" s="40">
        <v>57</v>
      </c>
      <c r="AG202" s="40">
        <v>57</v>
      </c>
      <c r="AH202" s="40">
        <v>57</v>
      </c>
      <c r="AI202" s="40">
        <v>57</v>
      </c>
      <c r="AJ202" s="40">
        <v>57</v>
      </c>
      <c r="AK202" s="40">
        <v>57</v>
      </c>
      <c r="AL202" s="40">
        <v>57</v>
      </c>
      <c r="AM202" s="40">
        <v>57</v>
      </c>
      <c r="AN202" s="40">
        <v>57</v>
      </c>
    </row>
    <row r="203" spans="3:40" x14ac:dyDescent="0.25">
      <c r="C203" t="str">
        <f t="shared" si="5"/>
        <v>Farmaco 29</v>
      </c>
      <c r="E203" s="40">
        <v>57</v>
      </c>
      <c r="F203" s="40">
        <v>57</v>
      </c>
      <c r="G203" s="40">
        <v>57</v>
      </c>
      <c r="H203" s="40">
        <v>57</v>
      </c>
      <c r="I203" s="40">
        <v>57</v>
      </c>
      <c r="J203" s="40">
        <v>57</v>
      </c>
      <c r="K203" s="40">
        <v>57</v>
      </c>
      <c r="L203" s="40">
        <v>57</v>
      </c>
      <c r="M203" s="40">
        <v>57</v>
      </c>
      <c r="N203" s="40">
        <v>57</v>
      </c>
      <c r="O203" s="40">
        <v>57</v>
      </c>
      <c r="P203" s="40">
        <v>57</v>
      </c>
      <c r="Q203" s="40">
        <v>57</v>
      </c>
      <c r="R203" s="40">
        <v>57</v>
      </c>
      <c r="S203" s="40">
        <v>57</v>
      </c>
      <c r="T203" s="40">
        <v>57</v>
      </c>
      <c r="U203" s="40">
        <v>57</v>
      </c>
      <c r="V203" s="40">
        <v>57</v>
      </c>
      <c r="W203" s="40">
        <v>57</v>
      </c>
      <c r="X203" s="40">
        <v>57</v>
      </c>
      <c r="Y203" s="40">
        <v>57</v>
      </c>
      <c r="Z203" s="40">
        <v>57</v>
      </c>
      <c r="AA203" s="40">
        <v>57</v>
      </c>
      <c r="AB203" s="40">
        <v>57</v>
      </c>
      <c r="AC203" s="40">
        <v>57</v>
      </c>
      <c r="AD203" s="40">
        <v>57</v>
      </c>
      <c r="AE203" s="40">
        <v>57</v>
      </c>
      <c r="AF203" s="40">
        <v>57</v>
      </c>
      <c r="AG203" s="40">
        <v>57</v>
      </c>
      <c r="AH203" s="40">
        <v>57</v>
      </c>
      <c r="AI203" s="40">
        <v>57</v>
      </c>
      <c r="AJ203" s="40">
        <v>57</v>
      </c>
      <c r="AK203" s="40">
        <v>57</v>
      </c>
      <c r="AL203" s="40">
        <v>57</v>
      </c>
      <c r="AM203" s="40">
        <v>57</v>
      </c>
      <c r="AN203" s="40">
        <v>57</v>
      </c>
    </row>
    <row r="204" spans="3:40" x14ac:dyDescent="0.25">
      <c r="C204" t="str">
        <f t="shared" si="5"/>
        <v>Farmaco 30</v>
      </c>
      <c r="E204" s="40">
        <v>57</v>
      </c>
      <c r="F204" s="40">
        <v>57</v>
      </c>
      <c r="G204" s="40">
        <v>57</v>
      </c>
      <c r="H204" s="40">
        <v>57</v>
      </c>
      <c r="I204" s="40">
        <v>57</v>
      </c>
      <c r="J204" s="40">
        <v>57</v>
      </c>
      <c r="K204" s="40">
        <v>57</v>
      </c>
      <c r="L204" s="40">
        <v>57</v>
      </c>
      <c r="M204" s="40">
        <v>57</v>
      </c>
      <c r="N204" s="40">
        <v>57</v>
      </c>
      <c r="O204" s="40">
        <v>57</v>
      </c>
      <c r="P204" s="40">
        <v>57</v>
      </c>
      <c r="Q204" s="40">
        <v>57</v>
      </c>
      <c r="R204" s="40">
        <v>57</v>
      </c>
      <c r="S204" s="40">
        <v>57</v>
      </c>
      <c r="T204" s="40">
        <v>57</v>
      </c>
      <c r="U204" s="40">
        <v>57</v>
      </c>
      <c r="V204" s="40">
        <v>57</v>
      </c>
      <c r="W204" s="40">
        <v>57</v>
      </c>
      <c r="X204" s="40">
        <v>57</v>
      </c>
      <c r="Y204" s="40">
        <v>57</v>
      </c>
      <c r="Z204" s="40">
        <v>57</v>
      </c>
      <c r="AA204" s="40">
        <v>57</v>
      </c>
      <c r="AB204" s="40">
        <v>57</v>
      </c>
      <c r="AC204" s="40">
        <v>57</v>
      </c>
      <c r="AD204" s="40">
        <v>57</v>
      </c>
      <c r="AE204" s="40">
        <v>57</v>
      </c>
      <c r="AF204" s="40">
        <v>57</v>
      </c>
      <c r="AG204" s="40">
        <v>57</v>
      </c>
      <c r="AH204" s="40">
        <v>57</v>
      </c>
      <c r="AI204" s="40">
        <v>57</v>
      </c>
      <c r="AJ204" s="40">
        <v>57</v>
      </c>
      <c r="AK204" s="40">
        <v>57</v>
      </c>
      <c r="AL204" s="40">
        <v>57</v>
      </c>
      <c r="AM204" s="40">
        <v>57</v>
      </c>
      <c r="AN204" s="40">
        <v>57</v>
      </c>
    </row>
    <row r="205" spans="3:40" x14ac:dyDescent="0.25">
      <c r="C205" t="str">
        <f t="shared" si="5"/>
        <v>Farmaco 31</v>
      </c>
      <c r="E205" s="40">
        <v>57</v>
      </c>
      <c r="F205" s="40">
        <v>57</v>
      </c>
      <c r="G205" s="40">
        <v>57</v>
      </c>
      <c r="H205" s="40">
        <v>57</v>
      </c>
      <c r="I205" s="40">
        <v>57</v>
      </c>
      <c r="J205" s="40">
        <v>57</v>
      </c>
      <c r="K205" s="40">
        <v>57</v>
      </c>
      <c r="L205" s="40">
        <v>57</v>
      </c>
      <c r="M205" s="40">
        <v>57</v>
      </c>
      <c r="N205" s="40">
        <v>57</v>
      </c>
      <c r="O205" s="40">
        <v>57</v>
      </c>
      <c r="P205" s="40">
        <v>57</v>
      </c>
      <c r="Q205" s="40">
        <v>57</v>
      </c>
      <c r="R205" s="40">
        <v>57</v>
      </c>
      <c r="S205" s="40">
        <v>57</v>
      </c>
      <c r="T205" s="40">
        <v>57</v>
      </c>
      <c r="U205" s="40">
        <v>57</v>
      </c>
      <c r="V205" s="40">
        <v>57</v>
      </c>
      <c r="W205" s="40">
        <v>57</v>
      </c>
      <c r="X205" s="40">
        <v>57</v>
      </c>
      <c r="Y205" s="40">
        <v>57</v>
      </c>
      <c r="Z205" s="40">
        <v>57</v>
      </c>
      <c r="AA205" s="40">
        <v>57</v>
      </c>
      <c r="AB205" s="40">
        <v>57</v>
      </c>
      <c r="AC205" s="40">
        <v>57</v>
      </c>
      <c r="AD205" s="40">
        <v>57</v>
      </c>
      <c r="AE205" s="40">
        <v>57</v>
      </c>
      <c r="AF205" s="40">
        <v>57</v>
      </c>
      <c r="AG205" s="40">
        <v>57</v>
      </c>
      <c r="AH205" s="40">
        <v>57</v>
      </c>
      <c r="AI205" s="40">
        <v>57</v>
      </c>
      <c r="AJ205" s="40">
        <v>57</v>
      </c>
      <c r="AK205" s="40">
        <v>57</v>
      </c>
      <c r="AL205" s="40">
        <v>57</v>
      </c>
      <c r="AM205" s="40">
        <v>57</v>
      </c>
      <c r="AN205" s="40">
        <v>57</v>
      </c>
    </row>
    <row r="206" spans="3:40" x14ac:dyDescent="0.25">
      <c r="C206" t="str">
        <f t="shared" si="5"/>
        <v>Farmaco 32</v>
      </c>
      <c r="E206" s="40">
        <v>57</v>
      </c>
      <c r="F206" s="40">
        <v>57</v>
      </c>
      <c r="G206" s="40">
        <v>57</v>
      </c>
      <c r="H206" s="40">
        <v>57</v>
      </c>
      <c r="I206" s="40">
        <v>57</v>
      </c>
      <c r="J206" s="40">
        <v>57</v>
      </c>
      <c r="K206" s="40">
        <v>57</v>
      </c>
      <c r="L206" s="40">
        <v>57</v>
      </c>
      <c r="M206" s="40">
        <v>57</v>
      </c>
      <c r="N206" s="40">
        <v>57</v>
      </c>
      <c r="O206" s="40">
        <v>57</v>
      </c>
      <c r="P206" s="40">
        <v>57</v>
      </c>
      <c r="Q206" s="40">
        <v>57</v>
      </c>
      <c r="R206" s="40">
        <v>57</v>
      </c>
      <c r="S206" s="40">
        <v>57</v>
      </c>
      <c r="T206" s="40">
        <v>57</v>
      </c>
      <c r="U206" s="40">
        <v>57</v>
      </c>
      <c r="V206" s="40">
        <v>57</v>
      </c>
      <c r="W206" s="40">
        <v>57</v>
      </c>
      <c r="X206" s="40">
        <v>57</v>
      </c>
      <c r="Y206" s="40">
        <v>57</v>
      </c>
      <c r="Z206" s="40">
        <v>57</v>
      </c>
      <c r="AA206" s="40">
        <v>57</v>
      </c>
      <c r="AB206" s="40">
        <v>57</v>
      </c>
      <c r="AC206" s="40">
        <v>57</v>
      </c>
      <c r="AD206" s="40">
        <v>57</v>
      </c>
      <c r="AE206" s="40">
        <v>57</v>
      </c>
      <c r="AF206" s="40">
        <v>57</v>
      </c>
      <c r="AG206" s="40">
        <v>57</v>
      </c>
      <c r="AH206" s="40">
        <v>57</v>
      </c>
      <c r="AI206" s="40">
        <v>57</v>
      </c>
      <c r="AJ206" s="40">
        <v>57</v>
      </c>
      <c r="AK206" s="40">
        <v>57</v>
      </c>
      <c r="AL206" s="40">
        <v>57</v>
      </c>
      <c r="AM206" s="40">
        <v>57</v>
      </c>
      <c r="AN206" s="40">
        <v>57</v>
      </c>
    </row>
    <row r="207" spans="3:40" x14ac:dyDescent="0.25">
      <c r="C207" t="str">
        <f t="shared" si="5"/>
        <v>Farmaco 33</v>
      </c>
      <c r="E207" s="40">
        <v>57</v>
      </c>
      <c r="F207" s="40">
        <v>57</v>
      </c>
      <c r="G207" s="40">
        <v>57</v>
      </c>
      <c r="H207" s="40">
        <v>57</v>
      </c>
      <c r="I207" s="40">
        <v>57</v>
      </c>
      <c r="J207" s="40">
        <v>57</v>
      </c>
      <c r="K207" s="40">
        <v>57</v>
      </c>
      <c r="L207" s="40">
        <v>57</v>
      </c>
      <c r="M207" s="40">
        <v>57</v>
      </c>
      <c r="N207" s="40">
        <v>57</v>
      </c>
      <c r="O207" s="40">
        <v>57</v>
      </c>
      <c r="P207" s="40">
        <v>57</v>
      </c>
      <c r="Q207" s="40">
        <v>57</v>
      </c>
      <c r="R207" s="40">
        <v>57</v>
      </c>
      <c r="S207" s="40">
        <v>57</v>
      </c>
      <c r="T207" s="40">
        <v>57</v>
      </c>
      <c r="U207" s="40">
        <v>57</v>
      </c>
      <c r="V207" s="40">
        <v>57</v>
      </c>
      <c r="W207" s="40">
        <v>57</v>
      </c>
      <c r="X207" s="40">
        <v>57</v>
      </c>
      <c r="Y207" s="40">
        <v>57</v>
      </c>
      <c r="Z207" s="40">
        <v>57</v>
      </c>
      <c r="AA207" s="40">
        <v>57</v>
      </c>
      <c r="AB207" s="40">
        <v>57</v>
      </c>
      <c r="AC207" s="40">
        <v>57</v>
      </c>
      <c r="AD207" s="40">
        <v>57</v>
      </c>
      <c r="AE207" s="40">
        <v>57</v>
      </c>
      <c r="AF207" s="40">
        <v>57</v>
      </c>
      <c r="AG207" s="40">
        <v>57</v>
      </c>
      <c r="AH207" s="40">
        <v>57</v>
      </c>
      <c r="AI207" s="40">
        <v>57</v>
      </c>
      <c r="AJ207" s="40">
        <v>57</v>
      </c>
      <c r="AK207" s="40">
        <v>57</v>
      </c>
      <c r="AL207" s="40">
        <v>57</v>
      </c>
      <c r="AM207" s="40">
        <v>57</v>
      </c>
      <c r="AN207" s="40">
        <v>57</v>
      </c>
    </row>
    <row r="208" spans="3:40" x14ac:dyDescent="0.25">
      <c r="C208" t="str">
        <f t="shared" si="5"/>
        <v>Farmaco 34</v>
      </c>
      <c r="E208" s="40">
        <v>57</v>
      </c>
      <c r="F208" s="40">
        <v>57</v>
      </c>
      <c r="G208" s="40">
        <v>57</v>
      </c>
      <c r="H208" s="40">
        <v>57</v>
      </c>
      <c r="I208" s="40">
        <v>57</v>
      </c>
      <c r="J208" s="40">
        <v>57</v>
      </c>
      <c r="K208" s="40">
        <v>57</v>
      </c>
      <c r="L208" s="40">
        <v>57</v>
      </c>
      <c r="M208" s="40">
        <v>57</v>
      </c>
      <c r="N208" s="40">
        <v>57</v>
      </c>
      <c r="O208" s="40">
        <v>57</v>
      </c>
      <c r="P208" s="40">
        <v>57</v>
      </c>
      <c r="Q208" s="40">
        <v>57</v>
      </c>
      <c r="R208" s="40">
        <v>57</v>
      </c>
      <c r="S208" s="40">
        <v>57</v>
      </c>
      <c r="T208" s="40">
        <v>57</v>
      </c>
      <c r="U208" s="40">
        <v>57</v>
      </c>
      <c r="V208" s="40">
        <v>57</v>
      </c>
      <c r="W208" s="40">
        <v>57</v>
      </c>
      <c r="X208" s="40">
        <v>57</v>
      </c>
      <c r="Y208" s="40">
        <v>57</v>
      </c>
      <c r="Z208" s="40">
        <v>57</v>
      </c>
      <c r="AA208" s="40">
        <v>57</v>
      </c>
      <c r="AB208" s="40">
        <v>57</v>
      </c>
      <c r="AC208" s="40">
        <v>57</v>
      </c>
      <c r="AD208" s="40">
        <v>57</v>
      </c>
      <c r="AE208" s="40">
        <v>57</v>
      </c>
      <c r="AF208" s="40">
        <v>57</v>
      </c>
      <c r="AG208" s="40">
        <v>57</v>
      </c>
      <c r="AH208" s="40">
        <v>57</v>
      </c>
      <c r="AI208" s="40">
        <v>57</v>
      </c>
      <c r="AJ208" s="40">
        <v>57</v>
      </c>
      <c r="AK208" s="40">
        <v>57</v>
      </c>
      <c r="AL208" s="40">
        <v>57</v>
      </c>
      <c r="AM208" s="40">
        <v>57</v>
      </c>
      <c r="AN208" s="40">
        <v>57</v>
      </c>
    </row>
    <row r="209" spans="3:40" x14ac:dyDescent="0.25">
      <c r="C209" t="str">
        <f t="shared" si="5"/>
        <v>Farmaco 35</v>
      </c>
      <c r="E209" s="40">
        <v>57</v>
      </c>
      <c r="F209" s="40">
        <v>57</v>
      </c>
      <c r="G209" s="40">
        <v>57</v>
      </c>
      <c r="H209" s="40">
        <v>57</v>
      </c>
      <c r="I209" s="40">
        <v>57</v>
      </c>
      <c r="J209" s="40">
        <v>57</v>
      </c>
      <c r="K209" s="40">
        <v>57</v>
      </c>
      <c r="L209" s="40">
        <v>57</v>
      </c>
      <c r="M209" s="40">
        <v>57</v>
      </c>
      <c r="N209" s="40">
        <v>57</v>
      </c>
      <c r="O209" s="40">
        <v>57</v>
      </c>
      <c r="P209" s="40">
        <v>57</v>
      </c>
      <c r="Q209" s="40">
        <v>57</v>
      </c>
      <c r="R209" s="40">
        <v>57</v>
      </c>
      <c r="S209" s="40">
        <v>57</v>
      </c>
      <c r="T209" s="40">
        <v>57</v>
      </c>
      <c r="U209" s="40">
        <v>57</v>
      </c>
      <c r="V209" s="40">
        <v>57</v>
      </c>
      <c r="W209" s="40">
        <v>57</v>
      </c>
      <c r="X209" s="40">
        <v>57</v>
      </c>
      <c r="Y209" s="40">
        <v>57</v>
      </c>
      <c r="Z209" s="40">
        <v>57</v>
      </c>
      <c r="AA209" s="40">
        <v>57</v>
      </c>
      <c r="AB209" s="40">
        <v>57</v>
      </c>
      <c r="AC209" s="40">
        <v>57</v>
      </c>
      <c r="AD209" s="40">
        <v>57</v>
      </c>
      <c r="AE209" s="40">
        <v>57</v>
      </c>
      <c r="AF209" s="40">
        <v>57</v>
      </c>
      <c r="AG209" s="40">
        <v>57</v>
      </c>
      <c r="AH209" s="40">
        <v>57</v>
      </c>
      <c r="AI209" s="40">
        <v>57</v>
      </c>
      <c r="AJ209" s="40">
        <v>57</v>
      </c>
      <c r="AK209" s="40">
        <v>57</v>
      </c>
      <c r="AL209" s="40">
        <v>57</v>
      </c>
      <c r="AM209" s="40">
        <v>57</v>
      </c>
      <c r="AN209" s="40">
        <v>57</v>
      </c>
    </row>
    <row r="210" spans="3:40" x14ac:dyDescent="0.25">
      <c r="C210" t="str">
        <f t="shared" si="5"/>
        <v>Farmaco 36</v>
      </c>
      <c r="E210" s="40">
        <v>57</v>
      </c>
      <c r="F210" s="40">
        <v>57</v>
      </c>
      <c r="G210" s="40">
        <v>57</v>
      </c>
      <c r="H210" s="40">
        <v>57</v>
      </c>
      <c r="I210" s="40">
        <v>57</v>
      </c>
      <c r="J210" s="40">
        <v>57</v>
      </c>
      <c r="K210" s="40">
        <v>57</v>
      </c>
      <c r="L210" s="40">
        <v>57</v>
      </c>
      <c r="M210" s="40">
        <v>57</v>
      </c>
      <c r="N210" s="40">
        <v>57</v>
      </c>
      <c r="O210" s="40">
        <v>57</v>
      </c>
      <c r="P210" s="40">
        <v>57</v>
      </c>
      <c r="Q210" s="40">
        <v>57</v>
      </c>
      <c r="R210" s="40">
        <v>57</v>
      </c>
      <c r="S210" s="40">
        <v>57</v>
      </c>
      <c r="T210" s="40">
        <v>57</v>
      </c>
      <c r="U210" s="40">
        <v>57</v>
      </c>
      <c r="V210" s="40">
        <v>57</v>
      </c>
      <c r="W210" s="40">
        <v>57</v>
      </c>
      <c r="X210" s="40">
        <v>57</v>
      </c>
      <c r="Y210" s="40">
        <v>57</v>
      </c>
      <c r="Z210" s="40">
        <v>57</v>
      </c>
      <c r="AA210" s="40">
        <v>57</v>
      </c>
      <c r="AB210" s="40">
        <v>57</v>
      </c>
      <c r="AC210" s="40">
        <v>57</v>
      </c>
      <c r="AD210" s="40">
        <v>57</v>
      </c>
      <c r="AE210" s="40">
        <v>57</v>
      </c>
      <c r="AF210" s="40">
        <v>57</v>
      </c>
      <c r="AG210" s="40">
        <v>57</v>
      </c>
      <c r="AH210" s="40">
        <v>57</v>
      </c>
      <c r="AI210" s="40">
        <v>57</v>
      </c>
      <c r="AJ210" s="40">
        <v>57</v>
      </c>
      <c r="AK210" s="40">
        <v>57</v>
      </c>
      <c r="AL210" s="40">
        <v>57</v>
      </c>
      <c r="AM210" s="40">
        <v>57</v>
      </c>
      <c r="AN210" s="40">
        <v>57</v>
      </c>
    </row>
    <row r="211" spans="3:40" x14ac:dyDescent="0.25">
      <c r="C211" t="str">
        <f t="shared" si="5"/>
        <v>Farmaco 37</v>
      </c>
      <c r="E211" s="40">
        <v>57</v>
      </c>
      <c r="F211" s="40">
        <v>57</v>
      </c>
      <c r="G211" s="40">
        <v>57</v>
      </c>
      <c r="H211" s="40">
        <v>57</v>
      </c>
      <c r="I211" s="40">
        <v>57</v>
      </c>
      <c r="J211" s="40">
        <v>57</v>
      </c>
      <c r="K211" s="40">
        <v>57</v>
      </c>
      <c r="L211" s="40">
        <v>57</v>
      </c>
      <c r="M211" s="40">
        <v>57</v>
      </c>
      <c r="N211" s="40">
        <v>57</v>
      </c>
      <c r="O211" s="40">
        <v>57</v>
      </c>
      <c r="P211" s="40">
        <v>57</v>
      </c>
      <c r="Q211" s="40">
        <v>57</v>
      </c>
      <c r="R211" s="40">
        <v>57</v>
      </c>
      <c r="S211" s="40">
        <v>57</v>
      </c>
      <c r="T211" s="40">
        <v>57</v>
      </c>
      <c r="U211" s="40">
        <v>57</v>
      </c>
      <c r="V211" s="40">
        <v>57</v>
      </c>
      <c r="W211" s="40">
        <v>57</v>
      </c>
      <c r="X211" s="40">
        <v>57</v>
      </c>
      <c r="Y211" s="40">
        <v>57</v>
      </c>
      <c r="Z211" s="40">
        <v>57</v>
      </c>
      <c r="AA211" s="40">
        <v>57</v>
      </c>
      <c r="AB211" s="40">
        <v>57</v>
      </c>
      <c r="AC211" s="40">
        <v>57</v>
      </c>
      <c r="AD211" s="40">
        <v>57</v>
      </c>
      <c r="AE211" s="40">
        <v>57</v>
      </c>
      <c r="AF211" s="40">
        <v>57</v>
      </c>
      <c r="AG211" s="40">
        <v>57</v>
      </c>
      <c r="AH211" s="40">
        <v>57</v>
      </c>
      <c r="AI211" s="40">
        <v>57</v>
      </c>
      <c r="AJ211" s="40">
        <v>57</v>
      </c>
      <c r="AK211" s="40">
        <v>57</v>
      </c>
      <c r="AL211" s="40">
        <v>57</v>
      </c>
      <c r="AM211" s="40">
        <v>57</v>
      </c>
      <c r="AN211" s="40">
        <v>57</v>
      </c>
    </row>
    <row r="212" spans="3:40" x14ac:dyDescent="0.25">
      <c r="C212" t="str">
        <f t="shared" si="5"/>
        <v>Farmaco 38</v>
      </c>
      <c r="E212" s="40">
        <v>57</v>
      </c>
      <c r="F212" s="40">
        <v>57</v>
      </c>
      <c r="G212" s="40">
        <v>57</v>
      </c>
      <c r="H212" s="40">
        <v>57</v>
      </c>
      <c r="I212" s="40">
        <v>57</v>
      </c>
      <c r="J212" s="40">
        <v>57</v>
      </c>
      <c r="K212" s="40">
        <v>57</v>
      </c>
      <c r="L212" s="40">
        <v>57</v>
      </c>
      <c r="M212" s="40">
        <v>57</v>
      </c>
      <c r="N212" s="40">
        <v>57</v>
      </c>
      <c r="O212" s="40">
        <v>57</v>
      </c>
      <c r="P212" s="40">
        <v>57</v>
      </c>
      <c r="Q212" s="40">
        <v>57</v>
      </c>
      <c r="R212" s="40">
        <v>57</v>
      </c>
      <c r="S212" s="40">
        <v>57</v>
      </c>
      <c r="T212" s="40">
        <v>57</v>
      </c>
      <c r="U212" s="40">
        <v>57</v>
      </c>
      <c r="V212" s="40">
        <v>57</v>
      </c>
      <c r="W212" s="40">
        <v>57</v>
      </c>
      <c r="X212" s="40">
        <v>57</v>
      </c>
      <c r="Y212" s="40">
        <v>57</v>
      </c>
      <c r="Z212" s="40">
        <v>57</v>
      </c>
      <c r="AA212" s="40">
        <v>57</v>
      </c>
      <c r="AB212" s="40">
        <v>57</v>
      </c>
      <c r="AC212" s="40">
        <v>57</v>
      </c>
      <c r="AD212" s="40">
        <v>57</v>
      </c>
      <c r="AE212" s="40">
        <v>57</v>
      </c>
      <c r="AF212" s="40">
        <v>57</v>
      </c>
      <c r="AG212" s="40">
        <v>57</v>
      </c>
      <c r="AH212" s="40">
        <v>57</v>
      </c>
      <c r="AI212" s="40">
        <v>57</v>
      </c>
      <c r="AJ212" s="40">
        <v>57</v>
      </c>
      <c r="AK212" s="40">
        <v>57</v>
      </c>
      <c r="AL212" s="40">
        <v>57</v>
      </c>
      <c r="AM212" s="40">
        <v>57</v>
      </c>
      <c r="AN212" s="40">
        <v>57</v>
      </c>
    </row>
    <row r="213" spans="3:40" x14ac:dyDescent="0.25">
      <c r="C213" t="str">
        <f t="shared" si="5"/>
        <v>Farmaco 39</v>
      </c>
      <c r="E213" s="40">
        <v>57</v>
      </c>
      <c r="F213" s="40">
        <v>57</v>
      </c>
      <c r="G213" s="40">
        <v>57</v>
      </c>
      <c r="H213" s="40">
        <v>57</v>
      </c>
      <c r="I213" s="40">
        <v>57</v>
      </c>
      <c r="J213" s="40">
        <v>57</v>
      </c>
      <c r="K213" s="40">
        <v>57</v>
      </c>
      <c r="L213" s="40">
        <v>57</v>
      </c>
      <c r="M213" s="40">
        <v>57</v>
      </c>
      <c r="N213" s="40">
        <v>57</v>
      </c>
      <c r="O213" s="40">
        <v>57</v>
      </c>
      <c r="P213" s="40">
        <v>57</v>
      </c>
      <c r="Q213" s="40">
        <v>57</v>
      </c>
      <c r="R213" s="40">
        <v>57</v>
      </c>
      <c r="S213" s="40">
        <v>57</v>
      </c>
      <c r="T213" s="40">
        <v>57</v>
      </c>
      <c r="U213" s="40">
        <v>57</v>
      </c>
      <c r="V213" s="40">
        <v>57</v>
      </c>
      <c r="W213" s="40">
        <v>57</v>
      </c>
      <c r="X213" s="40">
        <v>57</v>
      </c>
      <c r="Y213" s="40">
        <v>57</v>
      </c>
      <c r="Z213" s="40">
        <v>57</v>
      </c>
      <c r="AA213" s="40">
        <v>57</v>
      </c>
      <c r="AB213" s="40">
        <v>57</v>
      </c>
      <c r="AC213" s="40">
        <v>57</v>
      </c>
      <c r="AD213" s="40">
        <v>57</v>
      </c>
      <c r="AE213" s="40">
        <v>57</v>
      </c>
      <c r="AF213" s="40">
        <v>57</v>
      </c>
      <c r="AG213" s="40">
        <v>57</v>
      </c>
      <c r="AH213" s="40">
        <v>57</v>
      </c>
      <c r="AI213" s="40">
        <v>57</v>
      </c>
      <c r="AJ213" s="40">
        <v>57</v>
      </c>
      <c r="AK213" s="40">
        <v>57</v>
      </c>
      <c r="AL213" s="40">
        <v>57</v>
      </c>
      <c r="AM213" s="40">
        <v>57</v>
      </c>
      <c r="AN213" s="40">
        <v>57</v>
      </c>
    </row>
    <row r="214" spans="3:40" x14ac:dyDescent="0.25">
      <c r="C214" t="str">
        <f t="shared" si="5"/>
        <v>Farmaco 40</v>
      </c>
      <c r="E214" s="40">
        <v>57</v>
      </c>
      <c r="F214" s="40">
        <v>57</v>
      </c>
      <c r="G214" s="40">
        <v>57</v>
      </c>
      <c r="H214" s="40">
        <v>57</v>
      </c>
      <c r="I214" s="40">
        <v>57</v>
      </c>
      <c r="J214" s="40">
        <v>57</v>
      </c>
      <c r="K214" s="40">
        <v>57</v>
      </c>
      <c r="L214" s="40">
        <v>57</v>
      </c>
      <c r="M214" s="40">
        <v>57</v>
      </c>
      <c r="N214" s="40">
        <v>57</v>
      </c>
      <c r="O214" s="40">
        <v>57</v>
      </c>
      <c r="P214" s="40">
        <v>57</v>
      </c>
      <c r="Q214" s="40">
        <v>57</v>
      </c>
      <c r="R214" s="40">
        <v>57</v>
      </c>
      <c r="S214" s="40">
        <v>57</v>
      </c>
      <c r="T214" s="40">
        <v>57</v>
      </c>
      <c r="U214" s="40">
        <v>57</v>
      </c>
      <c r="V214" s="40">
        <v>57</v>
      </c>
      <c r="W214" s="40">
        <v>57</v>
      </c>
      <c r="X214" s="40">
        <v>57</v>
      </c>
      <c r="Y214" s="40">
        <v>57</v>
      </c>
      <c r="Z214" s="40">
        <v>57</v>
      </c>
      <c r="AA214" s="40">
        <v>57</v>
      </c>
      <c r="AB214" s="40">
        <v>57</v>
      </c>
      <c r="AC214" s="40">
        <v>57</v>
      </c>
      <c r="AD214" s="40">
        <v>57</v>
      </c>
      <c r="AE214" s="40">
        <v>57</v>
      </c>
      <c r="AF214" s="40">
        <v>57</v>
      </c>
      <c r="AG214" s="40">
        <v>57</v>
      </c>
      <c r="AH214" s="40">
        <v>57</v>
      </c>
      <c r="AI214" s="40">
        <v>57</v>
      </c>
      <c r="AJ214" s="40">
        <v>57</v>
      </c>
      <c r="AK214" s="40">
        <v>57</v>
      </c>
      <c r="AL214" s="40">
        <v>57</v>
      </c>
      <c r="AM214" s="40">
        <v>57</v>
      </c>
      <c r="AN214" s="40">
        <v>57</v>
      </c>
    </row>
    <row r="215" spans="3:40" x14ac:dyDescent="0.25">
      <c r="C215" t="str">
        <f t="shared" si="5"/>
        <v>Farmaco 41</v>
      </c>
      <c r="E215" s="40">
        <v>57</v>
      </c>
      <c r="F215" s="40">
        <v>57</v>
      </c>
      <c r="G215" s="40">
        <v>57</v>
      </c>
      <c r="H215" s="40">
        <v>57</v>
      </c>
      <c r="I215" s="40">
        <v>57</v>
      </c>
      <c r="J215" s="40">
        <v>57</v>
      </c>
      <c r="K215" s="40">
        <v>57</v>
      </c>
      <c r="L215" s="40">
        <v>57</v>
      </c>
      <c r="M215" s="40">
        <v>57</v>
      </c>
      <c r="N215" s="40">
        <v>57</v>
      </c>
      <c r="O215" s="40">
        <v>57</v>
      </c>
      <c r="P215" s="40">
        <v>57</v>
      </c>
      <c r="Q215" s="40">
        <v>57</v>
      </c>
      <c r="R215" s="40">
        <v>57</v>
      </c>
      <c r="S215" s="40">
        <v>57</v>
      </c>
      <c r="T215" s="40">
        <v>57</v>
      </c>
      <c r="U215" s="40">
        <v>57</v>
      </c>
      <c r="V215" s="40">
        <v>57</v>
      </c>
      <c r="W215" s="40">
        <v>57</v>
      </c>
      <c r="X215" s="40">
        <v>57</v>
      </c>
      <c r="Y215" s="40">
        <v>57</v>
      </c>
      <c r="Z215" s="40">
        <v>57</v>
      </c>
      <c r="AA215" s="40">
        <v>57</v>
      </c>
      <c r="AB215" s="40">
        <v>57</v>
      </c>
      <c r="AC215" s="40">
        <v>57</v>
      </c>
      <c r="AD215" s="40">
        <v>57</v>
      </c>
      <c r="AE215" s="40">
        <v>57</v>
      </c>
      <c r="AF215" s="40">
        <v>57</v>
      </c>
      <c r="AG215" s="40">
        <v>57</v>
      </c>
      <c r="AH215" s="40">
        <v>57</v>
      </c>
      <c r="AI215" s="40">
        <v>57</v>
      </c>
      <c r="AJ215" s="40">
        <v>57</v>
      </c>
      <c r="AK215" s="40">
        <v>57</v>
      </c>
      <c r="AL215" s="40">
        <v>57</v>
      </c>
      <c r="AM215" s="40">
        <v>57</v>
      </c>
      <c r="AN215" s="40">
        <v>57</v>
      </c>
    </row>
    <row r="216" spans="3:40" x14ac:dyDescent="0.25">
      <c r="C216" t="str">
        <f t="shared" si="5"/>
        <v>Farmaco 42</v>
      </c>
      <c r="E216" s="40">
        <v>57</v>
      </c>
      <c r="F216" s="40">
        <v>57</v>
      </c>
      <c r="G216" s="40">
        <v>57</v>
      </c>
      <c r="H216" s="40">
        <v>57</v>
      </c>
      <c r="I216" s="40">
        <v>57</v>
      </c>
      <c r="J216" s="40">
        <v>57</v>
      </c>
      <c r="K216" s="40">
        <v>57</v>
      </c>
      <c r="L216" s="40">
        <v>57</v>
      </c>
      <c r="M216" s="40">
        <v>57</v>
      </c>
      <c r="N216" s="40">
        <v>57</v>
      </c>
      <c r="O216" s="40">
        <v>57</v>
      </c>
      <c r="P216" s="40">
        <v>57</v>
      </c>
      <c r="Q216" s="40">
        <v>57</v>
      </c>
      <c r="R216" s="40">
        <v>57</v>
      </c>
      <c r="S216" s="40">
        <v>57</v>
      </c>
      <c r="T216" s="40">
        <v>57</v>
      </c>
      <c r="U216" s="40">
        <v>57</v>
      </c>
      <c r="V216" s="40">
        <v>57</v>
      </c>
      <c r="W216" s="40">
        <v>57</v>
      </c>
      <c r="X216" s="40">
        <v>57</v>
      </c>
      <c r="Y216" s="40">
        <v>57</v>
      </c>
      <c r="Z216" s="40">
        <v>57</v>
      </c>
      <c r="AA216" s="40">
        <v>57</v>
      </c>
      <c r="AB216" s="40">
        <v>57</v>
      </c>
      <c r="AC216" s="40">
        <v>57</v>
      </c>
      <c r="AD216" s="40">
        <v>57</v>
      </c>
      <c r="AE216" s="40">
        <v>57</v>
      </c>
      <c r="AF216" s="40">
        <v>57</v>
      </c>
      <c r="AG216" s="40">
        <v>57</v>
      </c>
      <c r="AH216" s="40">
        <v>57</v>
      </c>
      <c r="AI216" s="40">
        <v>57</v>
      </c>
      <c r="AJ216" s="40">
        <v>57</v>
      </c>
      <c r="AK216" s="40">
        <v>57</v>
      </c>
      <c r="AL216" s="40">
        <v>57</v>
      </c>
      <c r="AM216" s="40">
        <v>57</v>
      </c>
      <c r="AN216" s="40">
        <v>57</v>
      </c>
    </row>
    <row r="217" spans="3:40" x14ac:dyDescent="0.25">
      <c r="C217" t="str">
        <f t="shared" si="5"/>
        <v>Farmaco 43</v>
      </c>
      <c r="E217" s="40">
        <v>57</v>
      </c>
      <c r="F217" s="40">
        <v>57</v>
      </c>
      <c r="G217" s="40">
        <v>57</v>
      </c>
      <c r="H217" s="40">
        <v>57</v>
      </c>
      <c r="I217" s="40">
        <v>57</v>
      </c>
      <c r="J217" s="40">
        <v>57</v>
      </c>
      <c r="K217" s="40">
        <v>57</v>
      </c>
      <c r="L217" s="40">
        <v>57</v>
      </c>
      <c r="M217" s="40">
        <v>57</v>
      </c>
      <c r="N217" s="40">
        <v>57</v>
      </c>
      <c r="O217" s="40">
        <v>57</v>
      </c>
      <c r="P217" s="40">
        <v>57</v>
      </c>
      <c r="Q217" s="40">
        <v>57</v>
      </c>
      <c r="R217" s="40">
        <v>57</v>
      </c>
      <c r="S217" s="40">
        <v>57</v>
      </c>
      <c r="T217" s="40">
        <v>57</v>
      </c>
      <c r="U217" s="40">
        <v>57</v>
      </c>
      <c r="V217" s="40">
        <v>57</v>
      </c>
      <c r="W217" s="40">
        <v>57</v>
      </c>
      <c r="X217" s="40">
        <v>57</v>
      </c>
      <c r="Y217" s="40">
        <v>57</v>
      </c>
      <c r="Z217" s="40">
        <v>57</v>
      </c>
      <c r="AA217" s="40">
        <v>57</v>
      </c>
      <c r="AB217" s="40">
        <v>57</v>
      </c>
      <c r="AC217" s="40">
        <v>57</v>
      </c>
      <c r="AD217" s="40">
        <v>57</v>
      </c>
      <c r="AE217" s="40">
        <v>57</v>
      </c>
      <c r="AF217" s="40">
        <v>57</v>
      </c>
      <c r="AG217" s="40">
        <v>57</v>
      </c>
      <c r="AH217" s="40">
        <v>57</v>
      </c>
      <c r="AI217" s="40">
        <v>57</v>
      </c>
      <c r="AJ217" s="40">
        <v>57</v>
      </c>
      <c r="AK217" s="40">
        <v>57</v>
      </c>
      <c r="AL217" s="40">
        <v>57</v>
      </c>
      <c r="AM217" s="40">
        <v>57</v>
      </c>
      <c r="AN217" s="40">
        <v>57</v>
      </c>
    </row>
    <row r="218" spans="3:40" x14ac:dyDescent="0.25">
      <c r="C218" t="str">
        <f t="shared" si="5"/>
        <v>Farmaco 44</v>
      </c>
      <c r="E218" s="40">
        <v>57</v>
      </c>
      <c r="F218" s="40">
        <v>57</v>
      </c>
      <c r="G218" s="40">
        <v>57</v>
      </c>
      <c r="H218" s="40">
        <v>57</v>
      </c>
      <c r="I218" s="40">
        <v>57</v>
      </c>
      <c r="J218" s="40">
        <v>57</v>
      </c>
      <c r="K218" s="40">
        <v>57</v>
      </c>
      <c r="L218" s="40">
        <v>57</v>
      </c>
      <c r="M218" s="40">
        <v>57</v>
      </c>
      <c r="N218" s="40">
        <v>57</v>
      </c>
      <c r="O218" s="40">
        <v>57</v>
      </c>
      <c r="P218" s="40">
        <v>57</v>
      </c>
      <c r="Q218" s="40">
        <v>57</v>
      </c>
      <c r="R218" s="40">
        <v>57</v>
      </c>
      <c r="S218" s="40">
        <v>57</v>
      </c>
      <c r="T218" s="40">
        <v>57</v>
      </c>
      <c r="U218" s="40">
        <v>57</v>
      </c>
      <c r="V218" s="40">
        <v>57</v>
      </c>
      <c r="W218" s="40">
        <v>57</v>
      </c>
      <c r="X218" s="40">
        <v>57</v>
      </c>
      <c r="Y218" s="40">
        <v>57</v>
      </c>
      <c r="Z218" s="40">
        <v>57</v>
      </c>
      <c r="AA218" s="40">
        <v>57</v>
      </c>
      <c r="AB218" s="40">
        <v>57</v>
      </c>
      <c r="AC218" s="40">
        <v>57</v>
      </c>
      <c r="AD218" s="40">
        <v>57</v>
      </c>
      <c r="AE218" s="40">
        <v>57</v>
      </c>
      <c r="AF218" s="40">
        <v>57</v>
      </c>
      <c r="AG218" s="40">
        <v>57</v>
      </c>
      <c r="AH218" s="40">
        <v>57</v>
      </c>
      <c r="AI218" s="40">
        <v>57</v>
      </c>
      <c r="AJ218" s="40">
        <v>57</v>
      </c>
      <c r="AK218" s="40">
        <v>57</v>
      </c>
      <c r="AL218" s="40">
        <v>57</v>
      </c>
      <c r="AM218" s="40">
        <v>57</v>
      </c>
      <c r="AN218" s="40">
        <v>57</v>
      </c>
    </row>
    <row r="219" spans="3:40" x14ac:dyDescent="0.25">
      <c r="C219" t="str">
        <f t="shared" si="5"/>
        <v>Farmaco 45</v>
      </c>
      <c r="E219" s="40">
        <v>57</v>
      </c>
      <c r="F219" s="40">
        <v>57</v>
      </c>
      <c r="G219" s="40">
        <v>57</v>
      </c>
      <c r="H219" s="40">
        <v>57</v>
      </c>
      <c r="I219" s="40">
        <v>57</v>
      </c>
      <c r="J219" s="40">
        <v>57</v>
      </c>
      <c r="K219" s="40">
        <v>57</v>
      </c>
      <c r="L219" s="40">
        <v>57</v>
      </c>
      <c r="M219" s="40">
        <v>57</v>
      </c>
      <c r="N219" s="40">
        <v>57</v>
      </c>
      <c r="O219" s="40">
        <v>57</v>
      </c>
      <c r="P219" s="40">
        <v>57</v>
      </c>
      <c r="Q219" s="40">
        <v>57</v>
      </c>
      <c r="R219" s="40">
        <v>57</v>
      </c>
      <c r="S219" s="40">
        <v>57</v>
      </c>
      <c r="T219" s="40">
        <v>57</v>
      </c>
      <c r="U219" s="40">
        <v>57</v>
      </c>
      <c r="V219" s="40">
        <v>57</v>
      </c>
      <c r="W219" s="40">
        <v>57</v>
      </c>
      <c r="X219" s="40">
        <v>57</v>
      </c>
      <c r="Y219" s="40">
        <v>57</v>
      </c>
      <c r="Z219" s="40">
        <v>57</v>
      </c>
      <c r="AA219" s="40">
        <v>57</v>
      </c>
      <c r="AB219" s="40">
        <v>57</v>
      </c>
      <c r="AC219" s="40">
        <v>57</v>
      </c>
      <c r="AD219" s="40">
        <v>57</v>
      </c>
      <c r="AE219" s="40">
        <v>57</v>
      </c>
      <c r="AF219" s="40">
        <v>57</v>
      </c>
      <c r="AG219" s="40">
        <v>57</v>
      </c>
      <c r="AH219" s="40">
        <v>57</v>
      </c>
      <c r="AI219" s="40">
        <v>57</v>
      </c>
      <c r="AJ219" s="40">
        <v>57</v>
      </c>
      <c r="AK219" s="40">
        <v>57</v>
      </c>
      <c r="AL219" s="40">
        <v>57</v>
      </c>
      <c r="AM219" s="40">
        <v>57</v>
      </c>
      <c r="AN219" s="40">
        <v>57</v>
      </c>
    </row>
    <row r="220" spans="3:40" x14ac:dyDescent="0.25">
      <c r="C220" t="str">
        <f t="shared" si="5"/>
        <v>Farmaco 46</v>
      </c>
      <c r="E220" s="40">
        <v>57</v>
      </c>
      <c r="F220" s="40">
        <v>57</v>
      </c>
      <c r="G220" s="40">
        <v>57</v>
      </c>
      <c r="H220" s="40">
        <v>57</v>
      </c>
      <c r="I220" s="40">
        <v>57</v>
      </c>
      <c r="J220" s="40">
        <v>57</v>
      </c>
      <c r="K220" s="40">
        <v>57</v>
      </c>
      <c r="L220" s="40">
        <v>57</v>
      </c>
      <c r="M220" s="40">
        <v>57</v>
      </c>
      <c r="N220" s="40">
        <v>57</v>
      </c>
      <c r="O220" s="40">
        <v>57</v>
      </c>
      <c r="P220" s="40">
        <v>57</v>
      </c>
      <c r="Q220" s="40">
        <v>57</v>
      </c>
      <c r="R220" s="40">
        <v>57</v>
      </c>
      <c r="S220" s="40">
        <v>57</v>
      </c>
      <c r="T220" s="40">
        <v>57</v>
      </c>
      <c r="U220" s="40">
        <v>57</v>
      </c>
      <c r="V220" s="40">
        <v>57</v>
      </c>
      <c r="W220" s="40">
        <v>57</v>
      </c>
      <c r="X220" s="40">
        <v>57</v>
      </c>
      <c r="Y220" s="40">
        <v>57</v>
      </c>
      <c r="Z220" s="40">
        <v>57</v>
      </c>
      <c r="AA220" s="40">
        <v>57</v>
      </c>
      <c r="AB220" s="40">
        <v>57</v>
      </c>
      <c r="AC220" s="40">
        <v>57</v>
      </c>
      <c r="AD220" s="40">
        <v>57</v>
      </c>
      <c r="AE220" s="40">
        <v>57</v>
      </c>
      <c r="AF220" s="40">
        <v>57</v>
      </c>
      <c r="AG220" s="40">
        <v>57</v>
      </c>
      <c r="AH220" s="40">
        <v>57</v>
      </c>
      <c r="AI220" s="40">
        <v>57</v>
      </c>
      <c r="AJ220" s="40">
        <v>57</v>
      </c>
      <c r="AK220" s="40">
        <v>57</v>
      </c>
      <c r="AL220" s="40">
        <v>57</v>
      </c>
      <c r="AM220" s="40">
        <v>57</v>
      </c>
      <c r="AN220" s="40">
        <v>57</v>
      </c>
    </row>
    <row r="221" spans="3:40" x14ac:dyDescent="0.25">
      <c r="C221" t="str">
        <f t="shared" si="5"/>
        <v>Farmaco 47</v>
      </c>
      <c r="E221" s="40">
        <v>57</v>
      </c>
      <c r="F221" s="40">
        <v>57</v>
      </c>
      <c r="G221" s="40">
        <v>57</v>
      </c>
      <c r="H221" s="40">
        <v>57</v>
      </c>
      <c r="I221" s="40">
        <v>57</v>
      </c>
      <c r="J221" s="40">
        <v>57</v>
      </c>
      <c r="K221" s="40">
        <v>57</v>
      </c>
      <c r="L221" s="40">
        <v>57</v>
      </c>
      <c r="M221" s="40">
        <v>57</v>
      </c>
      <c r="N221" s="40">
        <v>57</v>
      </c>
      <c r="O221" s="40">
        <v>57</v>
      </c>
      <c r="P221" s="40">
        <v>57</v>
      </c>
      <c r="Q221" s="40">
        <v>57</v>
      </c>
      <c r="R221" s="40">
        <v>57</v>
      </c>
      <c r="S221" s="40">
        <v>57</v>
      </c>
      <c r="T221" s="40">
        <v>57</v>
      </c>
      <c r="U221" s="40">
        <v>57</v>
      </c>
      <c r="V221" s="40">
        <v>57</v>
      </c>
      <c r="W221" s="40">
        <v>57</v>
      </c>
      <c r="X221" s="40">
        <v>57</v>
      </c>
      <c r="Y221" s="40">
        <v>57</v>
      </c>
      <c r="Z221" s="40">
        <v>57</v>
      </c>
      <c r="AA221" s="40">
        <v>57</v>
      </c>
      <c r="AB221" s="40">
        <v>57</v>
      </c>
      <c r="AC221" s="40">
        <v>57</v>
      </c>
      <c r="AD221" s="40">
        <v>57</v>
      </c>
      <c r="AE221" s="40">
        <v>57</v>
      </c>
      <c r="AF221" s="40">
        <v>57</v>
      </c>
      <c r="AG221" s="40">
        <v>57</v>
      </c>
      <c r="AH221" s="40">
        <v>57</v>
      </c>
      <c r="AI221" s="40">
        <v>57</v>
      </c>
      <c r="AJ221" s="40">
        <v>57</v>
      </c>
      <c r="AK221" s="40">
        <v>57</v>
      </c>
      <c r="AL221" s="40">
        <v>57</v>
      </c>
      <c r="AM221" s="40">
        <v>57</v>
      </c>
      <c r="AN221" s="40">
        <v>57</v>
      </c>
    </row>
    <row r="222" spans="3:40" x14ac:dyDescent="0.25">
      <c r="C222" t="str">
        <f t="shared" si="5"/>
        <v>Farmaco 48</v>
      </c>
      <c r="E222" s="40">
        <v>57</v>
      </c>
      <c r="F222" s="40">
        <v>57</v>
      </c>
      <c r="G222" s="40">
        <v>57</v>
      </c>
      <c r="H222" s="40">
        <v>57</v>
      </c>
      <c r="I222" s="40">
        <v>57</v>
      </c>
      <c r="J222" s="40">
        <v>57</v>
      </c>
      <c r="K222" s="40">
        <v>57</v>
      </c>
      <c r="L222" s="40">
        <v>57</v>
      </c>
      <c r="M222" s="40">
        <v>57</v>
      </c>
      <c r="N222" s="40">
        <v>57</v>
      </c>
      <c r="O222" s="40">
        <v>57</v>
      </c>
      <c r="P222" s="40">
        <v>57</v>
      </c>
      <c r="Q222" s="40">
        <v>57</v>
      </c>
      <c r="R222" s="40">
        <v>57</v>
      </c>
      <c r="S222" s="40">
        <v>57</v>
      </c>
      <c r="T222" s="40">
        <v>57</v>
      </c>
      <c r="U222" s="40">
        <v>57</v>
      </c>
      <c r="V222" s="40">
        <v>57</v>
      </c>
      <c r="W222" s="40">
        <v>57</v>
      </c>
      <c r="X222" s="40">
        <v>57</v>
      </c>
      <c r="Y222" s="40">
        <v>57</v>
      </c>
      <c r="Z222" s="40">
        <v>57</v>
      </c>
      <c r="AA222" s="40">
        <v>57</v>
      </c>
      <c r="AB222" s="40">
        <v>57</v>
      </c>
      <c r="AC222" s="40">
        <v>57</v>
      </c>
      <c r="AD222" s="40">
        <v>57</v>
      </c>
      <c r="AE222" s="40">
        <v>57</v>
      </c>
      <c r="AF222" s="40">
        <v>57</v>
      </c>
      <c r="AG222" s="40">
        <v>57</v>
      </c>
      <c r="AH222" s="40">
        <v>57</v>
      </c>
      <c r="AI222" s="40">
        <v>57</v>
      </c>
      <c r="AJ222" s="40">
        <v>57</v>
      </c>
      <c r="AK222" s="40">
        <v>57</v>
      </c>
      <c r="AL222" s="40">
        <v>57</v>
      </c>
      <c r="AM222" s="40">
        <v>57</v>
      </c>
      <c r="AN222" s="40">
        <v>57</v>
      </c>
    </row>
    <row r="223" spans="3:40" x14ac:dyDescent="0.25">
      <c r="C223" t="str">
        <f t="shared" si="5"/>
        <v>Farmaco 49</v>
      </c>
      <c r="E223" s="40">
        <v>57</v>
      </c>
      <c r="F223" s="40">
        <v>57</v>
      </c>
      <c r="G223" s="40">
        <v>57</v>
      </c>
      <c r="H223" s="40">
        <v>57</v>
      </c>
      <c r="I223" s="40">
        <v>57</v>
      </c>
      <c r="J223" s="40">
        <v>57</v>
      </c>
      <c r="K223" s="40">
        <v>57</v>
      </c>
      <c r="L223" s="40">
        <v>57</v>
      </c>
      <c r="M223" s="40">
        <v>57</v>
      </c>
      <c r="N223" s="40">
        <v>57</v>
      </c>
      <c r="O223" s="40">
        <v>57</v>
      </c>
      <c r="P223" s="40">
        <v>57</v>
      </c>
      <c r="Q223" s="40">
        <v>57</v>
      </c>
      <c r="R223" s="40">
        <v>57</v>
      </c>
      <c r="S223" s="40">
        <v>57</v>
      </c>
      <c r="T223" s="40">
        <v>57</v>
      </c>
      <c r="U223" s="40">
        <v>57</v>
      </c>
      <c r="V223" s="40">
        <v>57</v>
      </c>
      <c r="W223" s="40">
        <v>57</v>
      </c>
      <c r="X223" s="40">
        <v>57</v>
      </c>
      <c r="Y223" s="40">
        <v>57</v>
      </c>
      <c r="Z223" s="40">
        <v>57</v>
      </c>
      <c r="AA223" s="40">
        <v>57</v>
      </c>
      <c r="AB223" s="40">
        <v>57</v>
      </c>
      <c r="AC223" s="40">
        <v>57</v>
      </c>
      <c r="AD223" s="40">
        <v>57</v>
      </c>
      <c r="AE223" s="40">
        <v>57</v>
      </c>
      <c r="AF223" s="40">
        <v>57</v>
      </c>
      <c r="AG223" s="40">
        <v>57</v>
      </c>
      <c r="AH223" s="40">
        <v>57</v>
      </c>
      <c r="AI223" s="40">
        <v>57</v>
      </c>
      <c r="AJ223" s="40">
        <v>57</v>
      </c>
      <c r="AK223" s="40">
        <v>57</v>
      </c>
      <c r="AL223" s="40">
        <v>57</v>
      </c>
      <c r="AM223" s="40">
        <v>57</v>
      </c>
      <c r="AN223" s="40">
        <v>57</v>
      </c>
    </row>
    <row r="224" spans="3:40" x14ac:dyDescent="0.25">
      <c r="C224" t="str">
        <f t="shared" si="5"/>
        <v>Farmaco 50</v>
      </c>
      <c r="E224" s="40">
        <v>57</v>
      </c>
      <c r="F224" s="40">
        <v>57</v>
      </c>
      <c r="G224" s="40">
        <v>57</v>
      </c>
      <c r="H224" s="40">
        <v>57</v>
      </c>
      <c r="I224" s="40">
        <v>57</v>
      </c>
      <c r="J224" s="40">
        <v>57</v>
      </c>
      <c r="K224" s="40">
        <v>57</v>
      </c>
      <c r="L224" s="40">
        <v>57</v>
      </c>
      <c r="M224" s="40">
        <v>57</v>
      </c>
      <c r="N224" s="40">
        <v>57</v>
      </c>
      <c r="O224" s="40">
        <v>57</v>
      </c>
      <c r="P224" s="40">
        <v>57</v>
      </c>
      <c r="Q224" s="40">
        <v>57</v>
      </c>
      <c r="R224" s="40">
        <v>57</v>
      </c>
      <c r="S224" s="40">
        <v>57</v>
      </c>
      <c r="T224" s="40">
        <v>57</v>
      </c>
      <c r="U224" s="40">
        <v>57</v>
      </c>
      <c r="V224" s="40">
        <v>57</v>
      </c>
      <c r="W224" s="40">
        <v>57</v>
      </c>
      <c r="X224" s="40">
        <v>57</v>
      </c>
      <c r="Y224" s="40">
        <v>57</v>
      </c>
      <c r="Z224" s="40">
        <v>57</v>
      </c>
      <c r="AA224" s="40">
        <v>57</v>
      </c>
      <c r="AB224" s="40">
        <v>57</v>
      </c>
      <c r="AC224" s="40">
        <v>57</v>
      </c>
      <c r="AD224" s="40">
        <v>57</v>
      </c>
      <c r="AE224" s="40">
        <v>57</v>
      </c>
      <c r="AF224" s="40">
        <v>57</v>
      </c>
      <c r="AG224" s="40">
        <v>57</v>
      </c>
      <c r="AH224" s="40">
        <v>57</v>
      </c>
      <c r="AI224" s="40">
        <v>57</v>
      </c>
      <c r="AJ224" s="40">
        <v>57</v>
      </c>
      <c r="AK224" s="40">
        <v>57</v>
      </c>
      <c r="AL224" s="40">
        <v>57</v>
      </c>
      <c r="AM224" s="40">
        <v>57</v>
      </c>
      <c r="AN224" s="40">
        <v>57</v>
      </c>
    </row>
    <row r="227" spans="3:7" x14ac:dyDescent="0.25">
      <c r="C227" t="s">
        <v>155</v>
      </c>
      <c r="E227" t="s">
        <v>177</v>
      </c>
      <c r="F227" t="s">
        <v>158</v>
      </c>
      <c r="G227" t="s">
        <v>160</v>
      </c>
    </row>
    <row r="228" spans="3:7" x14ac:dyDescent="0.25">
      <c r="C228" t="s">
        <v>178</v>
      </c>
      <c r="E228" s="42">
        <v>0.3</v>
      </c>
      <c r="F228" s="40">
        <v>30</v>
      </c>
      <c r="G228" s="42">
        <v>0.1</v>
      </c>
    </row>
    <row r="229" spans="3:7" x14ac:dyDescent="0.25">
      <c r="C229" t="s">
        <v>179</v>
      </c>
      <c r="E229" s="42">
        <v>0.25</v>
      </c>
      <c r="F229" s="40">
        <v>60</v>
      </c>
      <c r="G229" s="42">
        <v>0.1</v>
      </c>
    </row>
    <row r="230" spans="3:7" x14ac:dyDescent="0.25">
      <c r="C230" t="s">
        <v>180</v>
      </c>
      <c r="E230" s="42">
        <v>0.2</v>
      </c>
      <c r="F230" s="40">
        <v>90</v>
      </c>
      <c r="G230" s="42">
        <v>0.1</v>
      </c>
    </row>
    <row r="231" spans="3:7" x14ac:dyDescent="0.25">
      <c r="C231" t="s">
        <v>181</v>
      </c>
      <c r="E231" s="42">
        <v>0.25</v>
      </c>
      <c r="F231" s="40">
        <v>120</v>
      </c>
      <c r="G231" s="42">
        <v>0.1</v>
      </c>
    </row>
  </sheetData>
  <mergeCells count="1">
    <mergeCell ref="C117:D118"/>
  </mergeCells>
  <phoneticPr fontId="11" type="noConversion"/>
  <dataValidations count="1">
    <dataValidation type="list" allowBlank="1" showInputMessage="1" showErrorMessage="1" sqref="F111:F114 E4:E53 F228:F231 E122:E171" xr:uid="{A2B5CB68-5CDB-4E87-BC3B-9360C280C6F9}">
      <formula1>$A$3:$A$7</formula1>
    </dataValidation>
  </dataValidations>
  <hyperlinks>
    <hyperlink ref="C1" location="CRUSCOTTO!A1" display="RITORNA AL CRUSCOTTO" xr:uid="{6F71679E-D67C-4C4A-AC4F-94C62F123E7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E3372-2087-4F62-B1D3-C60D50B953A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92B69-6208-49E6-833B-A81296FB3258}">
  <sheetPr>
    <tabColor rgb="FFFF0000"/>
  </sheetPr>
  <dimension ref="C1:AN89"/>
  <sheetViews>
    <sheetView showGridLines="0" tabSelected="1" workbookViewId="0">
      <pane xSplit="3" ySplit="3" topLeftCell="D69" activePane="bottomRight" state="frozen"/>
      <selection activeCell="H19" sqref="H19"/>
      <selection pane="topRight" activeCell="H19" sqref="H19"/>
      <selection pane="bottomLeft" activeCell="H19" sqref="H19"/>
      <selection pane="bottomRight" activeCell="I86" sqref="I86"/>
    </sheetView>
  </sheetViews>
  <sheetFormatPr defaultRowHeight="12" x14ac:dyDescent="0.2"/>
  <cols>
    <col min="1" max="2" width="9.140625" style="5"/>
    <col min="3" max="3" width="54.42578125" style="5" customWidth="1"/>
    <col min="4" max="4" width="12.42578125" style="6" bestFit="1" customWidth="1"/>
    <col min="5" max="5" width="12.42578125" style="5" customWidth="1"/>
    <col min="6" max="16" width="10.42578125" style="5" bestFit="1" customWidth="1"/>
    <col min="17" max="17" width="15.28515625" style="5" customWidth="1"/>
    <col min="18" max="18" width="18.28515625" style="5" customWidth="1"/>
    <col min="19" max="27" width="11.5703125" style="5" bestFit="1" customWidth="1"/>
    <col min="28" max="28" width="18.7109375" style="5" bestFit="1" customWidth="1"/>
    <col min="29" max="38" width="11.5703125" style="5" bestFit="1" customWidth="1"/>
    <col min="39" max="39" width="17.28515625" style="5" bestFit="1" customWidth="1"/>
    <col min="40" max="40" width="11.5703125" style="5" bestFit="1" customWidth="1"/>
    <col min="41" max="16384" width="9.140625" style="5"/>
  </cols>
  <sheetData>
    <row r="1" spans="3:40" ht="15" x14ac:dyDescent="0.2">
      <c r="C1" s="91" t="s">
        <v>479</v>
      </c>
      <c r="D1" s="178" t="s">
        <v>482</v>
      </c>
      <c r="E1" s="178"/>
      <c r="F1" s="178"/>
      <c r="G1" s="178"/>
      <c r="H1" s="178"/>
    </row>
    <row r="3" spans="3:40" s="9" customFormat="1" x14ac:dyDescent="0.2">
      <c r="C3" s="9" t="s">
        <v>0</v>
      </c>
      <c r="D3" s="10">
        <v>43830</v>
      </c>
      <c r="E3" s="10">
        <f>EOMONTH(D3,1)</f>
        <v>43861</v>
      </c>
      <c r="F3" s="10">
        <f t="shared" ref="F3:AN3" si="0">EOMONTH(E3,1)</f>
        <v>43890</v>
      </c>
      <c r="G3" s="10">
        <f t="shared" si="0"/>
        <v>43921</v>
      </c>
      <c r="H3" s="10">
        <f t="shared" si="0"/>
        <v>43951</v>
      </c>
      <c r="I3" s="10">
        <f t="shared" si="0"/>
        <v>43982</v>
      </c>
      <c r="J3" s="10">
        <f t="shared" si="0"/>
        <v>44012</v>
      </c>
      <c r="K3" s="10">
        <f t="shared" si="0"/>
        <v>44043</v>
      </c>
      <c r="L3" s="10">
        <f t="shared" si="0"/>
        <v>44074</v>
      </c>
      <c r="M3" s="10">
        <f t="shared" si="0"/>
        <v>44104</v>
      </c>
      <c r="N3" s="10">
        <f t="shared" si="0"/>
        <v>44135</v>
      </c>
      <c r="O3" s="10">
        <f t="shared" si="0"/>
        <v>44165</v>
      </c>
      <c r="P3" s="10">
        <f t="shared" si="0"/>
        <v>44196</v>
      </c>
      <c r="Q3" s="10">
        <f t="shared" si="0"/>
        <v>44227</v>
      </c>
      <c r="R3" s="10">
        <f t="shared" si="0"/>
        <v>44255</v>
      </c>
      <c r="S3" s="10">
        <f t="shared" si="0"/>
        <v>44286</v>
      </c>
      <c r="T3" s="10">
        <f t="shared" si="0"/>
        <v>44316</v>
      </c>
      <c r="U3" s="10">
        <f t="shared" si="0"/>
        <v>44347</v>
      </c>
      <c r="V3" s="10">
        <f t="shared" si="0"/>
        <v>44377</v>
      </c>
      <c r="W3" s="10">
        <f t="shared" si="0"/>
        <v>44408</v>
      </c>
      <c r="X3" s="10">
        <f t="shared" si="0"/>
        <v>44439</v>
      </c>
      <c r="Y3" s="10">
        <f t="shared" si="0"/>
        <v>44469</v>
      </c>
      <c r="Z3" s="10">
        <f t="shared" si="0"/>
        <v>44500</v>
      </c>
      <c r="AA3" s="10">
        <f t="shared" si="0"/>
        <v>44530</v>
      </c>
      <c r="AB3" s="10">
        <f t="shared" si="0"/>
        <v>44561</v>
      </c>
      <c r="AC3" s="10">
        <f t="shared" si="0"/>
        <v>44592</v>
      </c>
      <c r="AD3" s="10">
        <f t="shared" si="0"/>
        <v>44620</v>
      </c>
      <c r="AE3" s="10">
        <f t="shared" si="0"/>
        <v>44651</v>
      </c>
      <c r="AF3" s="10">
        <f t="shared" si="0"/>
        <v>44681</v>
      </c>
      <c r="AG3" s="10">
        <f t="shared" si="0"/>
        <v>44712</v>
      </c>
      <c r="AH3" s="10">
        <f t="shared" si="0"/>
        <v>44742</v>
      </c>
      <c r="AI3" s="10">
        <f t="shared" si="0"/>
        <v>44773</v>
      </c>
      <c r="AJ3" s="10">
        <f t="shared" si="0"/>
        <v>44804</v>
      </c>
      <c r="AK3" s="10">
        <f t="shared" si="0"/>
        <v>44834</v>
      </c>
      <c r="AL3" s="10">
        <f>EOMONTH(AK3,1)</f>
        <v>44865</v>
      </c>
      <c r="AM3" s="10">
        <f t="shared" si="0"/>
        <v>44895</v>
      </c>
      <c r="AN3" s="10">
        <f t="shared" si="0"/>
        <v>44926</v>
      </c>
    </row>
    <row r="4" spans="3:40" x14ac:dyDescent="0.2">
      <c r="C4" s="2" t="s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x14ac:dyDescent="0.2">
      <c r="C5" s="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x14ac:dyDescent="0.2">
      <c r="C6" s="2" t="s">
        <v>2</v>
      </c>
      <c r="D6" s="37">
        <v>0</v>
      </c>
      <c r="E6" s="37">
        <f ca="1">+IF('FLUSSI CASSA'!D41&gt;0,'FLUSSI CASSA'!D41,0)</f>
        <v>0</v>
      </c>
      <c r="F6" s="37">
        <f ca="1">+IF('FLUSSI CASSA'!E41&gt;0,'FLUSSI CASSA'!E41,0)</f>
        <v>0</v>
      </c>
      <c r="G6" s="37">
        <f ca="1">+IF('FLUSSI CASSA'!F41&gt;0,'FLUSSI CASSA'!F41,0)</f>
        <v>0</v>
      </c>
      <c r="H6" s="37">
        <f ca="1">+IF('FLUSSI CASSA'!G41&gt;0,'FLUSSI CASSA'!G41,0)</f>
        <v>273406.18442831724</v>
      </c>
      <c r="I6" s="37">
        <f ca="1">+IF('FLUSSI CASSA'!H41&gt;0,'FLUSSI CASSA'!H41,0)</f>
        <v>1599965.4861639373</v>
      </c>
      <c r="J6" s="37">
        <f ca="1">+IF('FLUSSI CASSA'!I41&gt;0,'FLUSSI CASSA'!I41,0)</f>
        <v>2726970.6405903087</v>
      </c>
      <c r="K6" s="37">
        <f ca="1">+IF('FLUSSI CASSA'!J41&gt;0,'FLUSSI CASSA'!J41,0)</f>
        <v>3853923.5344094848</v>
      </c>
      <c r="L6" s="37">
        <f ca="1">+IF('FLUSSI CASSA'!K41&gt;0,'FLUSSI CASSA'!K41,0)</f>
        <v>4984357.6688934332</v>
      </c>
      <c r="M6" s="37">
        <f ca="1">+IF('FLUSSI CASSA'!L41&gt;0,'FLUSSI CASSA'!L41,0)</f>
        <v>6117308.2253138218</v>
      </c>
      <c r="N6" s="37">
        <f ca="1">+IF('FLUSSI CASSA'!M41&gt;0,'FLUSSI CASSA'!M41,0)</f>
        <v>7250206.5209420193</v>
      </c>
      <c r="O6" s="37">
        <f ca="1">+IF('FLUSSI CASSA'!N41&gt;0,'FLUSSI CASSA'!N41,0)</f>
        <v>8383054.5717157591</v>
      </c>
      <c r="P6" s="37">
        <f ca="1">+IF('FLUSSI CASSA'!O41&gt;0,'FLUSSI CASSA'!O41,0)</f>
        <v>9513100.3615724705</v>
      </c>
      <c r="Q6" s="37">
        <f ca="1">+IF('FLUSSI CASSA'!P41&gt;0,'FLUSSI CASSA'!P41,0)</f>
        <v>10644115.605115946</v>
      </c>
      <c r="R6" s="37">
        <f ca="1">+IF('FLUSSI CASSA'!Q41&gt;0,'FLUSSI CASSA'!Q41,0)</f>
        <v>11774216.202949673</v>
      </c>
      <c r="S6" s="37">
        <f ca="1">+IF('FLUSSI CASSA'!R41&gt;0,'FLUSSI CASSA'!R41,0)</f>
        <v>12904264.203676831</v>
      </c>
      <c r="T6" s="37">
        <f ca="1">+IF('FLUSSI CASSA'!S41&gt;0,'FLUSSI CASSA'!S41,0)</f>
        <v>14034261.959233621</v>
      </c>
      <c r="U6" s="37">
        <f ca="1">+IF('FLUSSI CASSA'!T41&gt;0,'FLUSSI CASSA'!T41,0)</f>
        <v>15164207.453555938</v>
      </c>
      <c r="V6" s="37">
        <f ca="1">+IF('FLUSSI CASSA'!U41&gt;0,'FLUSSI CASSA'!U41,0)</f>
        <v>10125341.322007103</v>
      </c>
      <c r="W6" s="37">
        <f ca="1">+IF('FLUSSI CASSA'!V41&gt;0,'FLUSSI CASSA'!V41,0)</f>
        <v>11256413.833353106</v>
      </c>
      <c r="X6" s="37">
        <f ca="1">+IF('FLUSSI CASSA'!W41&gt;0,'FLUSSI CASSA'!W41,0)</f>
        <v>12380481.602396373</v>
      </c>
      <c r="Y6" s="37">
        <f ca="1">+IF('FLUSSI CASSA'!X41&gt;0,'FLUSSI CASSA'!X41,0)</f>
        <v>13512473.136243206</v>
      </c>
      <c r="Z6" s="37">
        <f ca="1">+IF('FLUSSI CASSA'!Y41&gt;0,'FLUSSI CASSA'!Y41,0)</f>
        <v>14644189.284842024</v>
      </c>
      <c r="AA6" s="37">
        <f ca="1">+IF('FLUSSI CASSA'!Z41&gt;0,'FLUSSI CASSA'!Z41,0)</f>
        <v>13133728.892315073</v>
      </c>
      <c r="AB6" s="37">
        <f ca="1">+IF('FLUSSI CASSA'!AA41&gt;0,'FLUSSI CASSA'!AA41,0)</f>
        <v>11306775.438282253</v>
      </c>
      <c r="AC6" s="37">
        <f ca="1">+IF('FLUSSI CASSA'!AB41&gt;0,'FLUSSI CASSA'!AB41,0)</f>
        <v>9681828.7604864724</v>
      </c>
      <c r="AD6" s="37">
        <f ca="1">+IF('FLUSSI CASSA'!AC41&gt;0,'FLUSSI CASSA'!AC41,0)</f>
        <v>10810739.3963276</v>
      </c>
      <c r="AE6" s="37">
        <f ca="1">+IF('FLUSSI CASSA'!AD41&gt;0,'FLUSSI CASSA'!AD41,0)</f>
        <v>11937597.444940399</v>
      </c>
      <c r="AF6" s="37">
        <f ca="1">+IF('FLUSSI CASSA'!AE41&gt;0,'FLUSSI CASSA'!AE41,0)</f>
        <v>13066405.258309156</v>
      </c>
      <c r="AG6" s="37">
        <f ca="1">+IF('FLUSSI CASSA'!AF41&gt;0,'FLUSSI CASSA'!AF41,0)</f>
        <v>14199585.723181201</v>
      </c>
      <c r="AH6" s="37">
        <f ca="1">+IF('FLUSSI CASSA'!AG41&gt;0,'FLUSSI CASSA'!AG41,0)</f>
        <v>15337140.855540669</v>
      </c>
      <c r="AI6" s="37">
        <f ca="1">+IF('FLUSSI CASSA'!AH41&gt;0,'FLUSSI CASSA'!AH41,0)</f>
        <v>16475433.407118496</v>
      </c>
      <c r="AJ6" s="37">
        <f ca="1">+IF('FLUSSI CASSA'!AI41&gt;0,'FLUSSI CASSA'!AI41,0)</f>
        <v>17603078.480385162</v>
      </c>
      <c r="AK6" s="37">
        <f ca="1">+IF('FLUSSI CASSA'!AJ41&gt;0,'FLUSSI CASSA'!AJ41,0)</f>
        <v>18741126.914985161</v>
      </c>
      <c r="AL6" s="37">
        <f ca="1">+IF('FLUSSI CASSA'!AK41&gt;0,'FLUSSI CASSA'!AK41,0)</f>
        <v>19879123.101585161</v>
      </c>
      <c r="AM6" s="37">
        <f ca="1">+IF('FLUSSI CASSA'!AL41&gt;0,'FLUSSI CASSA'!AL41,0)</f>
        <v>21017069.05618516</v>
      </c>
      <c r="AN6" s="37">
        <f ca="1">+IF('FLUSSI CASSA'!AM41&gt;0,'FLUSSI CASSA'!AM41,0)</f>
        <v>22146389.912785161</v>
      </c>
    </row>
    <row r="7" spans="3:40" x14ac:dyDescent="0.2">
      <c r="C7" s="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3:40" x14ac:dyDescent="0.2">
      <c r="C8" s="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3:40" s="9" customFormat="1" x14ac:dyDescent="0.2">
      <c r="C9" s="2" t="s">
        <v>3</v>
      </c>
      <c r="D9" s="37">
        <f>SUM(D10:D17)</f>
        <v>0</v>
      </c>
      <c r="E9" s="37">
        <f>SUM(E10:E17)</f>
        <v>1932316.3814400006</v>
      </c>
      <c r="F9" s="37">
        <f t="shared" ref="F9:AN9" si="1">SUM(F10:F17)</f>
        <v>1712030.4278400012</v>
      </c>
      <c r="G9" s="37">
        <f t="shared" si="1"/>
        <v>2078135.0502400012</v>
      </c>
      <c r="H9" s="37">
        <f t="shared" si="1"/>
        <v>2381739.6726400014</v>
      </c>
      <c r="I9" s="37">
        <f t="shared" si="1"/>
        <v>2417844.2950400012</v>
      </c>
      <c r="J9" s="37">
        <f t="shared" si="1"/>
        <v>2453948.9174400009</v>
      </c>
      <c r="K9" s="37">
        <f t="shared" si="1"/>
        <v>2490053.5398400011</v>
      </c>
      <c r="L9" s="37">
        <f t="shared" si="1"/>
        <v>2526158.1622400014</v>
      </c>
      <c r="M9" s="37">
        <f t="shared" si="1"/>
        <v>2562262.7846400011</v>
      </c>
      <c r="N9" s="37">
        <f t="shared" si="1"/>
        <v>2598367.4070400009</v>
      </c>
      <c r="O9" s="37">
        <f t="shared" si="1"/>
        <v>2634472.0294400011</v>
      </c>
      <c r="P9" s="37">
        <f t="shared" ca="1" si="1"/>
        <v>2670576.6518400013</v>
      </c>
      <c r="Q9" s="37">
        <f t="shared" ca="1" si="1"/>
        <v>2706681.2742400011</v>
      </c>
      <c r="R9" s="37">
        <f t="shared" ca="1" si="1"/>
        <v>2742785.8966400009</v>
      </c>
      <c r="S9" s="37">
        <f t="shared" ca="1" si="1"/>
        <v>2778890.5190400011</v>
      </c>
      <c r="T9" s="37">
        <f t="shared" ca="1" si="1"/>
        <v>2814995.1414400013</v>
      </c>
      <c r="U9" s="37">
        <f t="shared" ca="1" si="1"/>
        <v>2851099.7638400011</v>
      </c>
      <c r="V9" s="37">
        <f t="shared" ca="1" si="1"/>
        <v>4648621.9235463599</v>
      </c>
      <c r="W9" s="37">
        <f t="shared" ca="1" si="1"/>
        <v>4684726.5459463596</v>
      </c>
      <c r="X9" s="37">
        <f t="shared" ca="1" si="1"/>
        <v>4720831.1683463603</v>
      </c>
      <c r="Y9" s="37">
        <f t="shared" ca="1" si="1"/>
        <v>4756935.7907463601</v>
      </c>
      <c r="Z9" s="37">
        <f t="shared" ca="1" si="1"/>
        <v>4793040.4131463598</v>
      </c>
      <c r="AA9" s="37">
        <f t="shared" ca="1" si="1"/>
        <v>7471271.3415058982</v>
      </c>
      <c r="AB9" s="37">
        <f t="shared" ca="1" si="1"/>
        <v>3283696.9264190448</v>
      </c>
      <c r="AC9" s="37">
        <f t="shared" ca="1" si="1"/>
        <v>3319801.5488190446</v>
      </c>
      <c r="AD9" s="37">
        <f t="shared" ca="1" si="1"/>
        <v>3355906.1712190444</v>
      </c>
      <c r="AE9" s="37">
        <f t="shared" ca="1" si="1"/>
        <v>3392010.7936190446</v>
      </c>
      <c r="AF9" s="37">
        <f t="shared" ca="1" si="1"/>
        <v>3428115.4160190448</v>
      </c>
      <c r="AG9" s="37">
        <f t="shared" ca="1" si="1"/>
        <v>3464220.0384190446</v>
      </c>
      <c r="AH9" s="37">
        <f t="shared" ca="1" si="1"/>
        <v>3500324.6608190443</v>
      </c>
      <c r="AI9" s="37">
        <f t="shared" ca="1" si="1"/>
        <v>3536429.2832190446</v>
      </c>
      <c r="AJ9" s="37">
        <f t="shared" ca="1" si="1"/>
        <v>3572533.9056190448</v>
      </c>
      <c r="AK9" s="37">
        <f t="shared" ca="1" si="1"/>
        <v>3608638.5280190445</v>
      </c>
      <c r="AL9" s="37">
        <f t="shared" ca="1" si="1"/>
        <v>3644743.1504190448</v>
      </c>
      <c r="AM9" s="37">
        <f t="shared" ca="1" si="1"/>
        <v>3680847.772819045</v>
      </c>
      <c r="AN9" s="37">
        <f t="shared" ca="1" si="1"/>
        <v>2598367.4070400009</v>
      </c>
    </row>
    <row r="10" spans="3:40" x14ac:dyDescent="0.2">
      <c r="C10" s="3" t="s">
        <v>94</v>
      </c>
      <c r="D10" s="38"/>
      <c r="E10" s="38">
        <f>+D10+'VARIAZIONI PATRIMONIALI'!C3</f>
        <v>330000</v>
      </c>
      <c r="F10" s="38">
        <f>+E10+'VARIAZIONI PATRIMONIALI'!D3</f>
        <v>660000</v>
      </c>
      <c r="G10" s="38">
        <f>+F10+'VARIAZIONI PATRIMONIALI'!E3</f>
        <v>990000</v>
      </c>
      <c r="H10" s="38">
        <f>+G10+'VARIAZIONI PATRIMONIALI'!F3</f>
        <v>1320000</v>
      </c>
      <c r="I10" s="38">
        <f>+H10+'VARIAZIONI PATRIMONIALI'!G3</f>
        <v>1320000</v>
      </c>
      <c r="J10" s="38">
        <f>+I10+'VARIAZIONI PATRIMONIALI'!H3</f>
        <v>1320000</v>
      </c>
      <c r="K10" s="38">
        <f>+J10+'VARIAZIONI PATRIMONIALI'!I3</f>
        <v>1320000</v>
      </c>
      <c r="L10" s="38">
        <f>+K10+'VARIAZIONI PATRIMONIALI'!J3</f>
        <v>1320000</v>
      </c>
      <c r="M10" s="38">
        <f>+L10+'VARIAZIONI PATRIMONIALI'!K3</f>
        <v>1320000</v>
      </c>
      <c r="N10" s="38">
        <f>+M10+'VARIAZIONI PATRIMONIALI'!L3</f>
        <v>1320000</v>
      </c>
      <c r="O10" s="38">
        <f>+N10+'VARIAZIONI PATRIMONIALI'!M3</f>
        <v>1320000</v>
      </c>
      <c r="P10" s="38">
        <f>+O10+'VARIAZIONI PATRIMONIALI'!N3</f>
        <v>1320000</v>
      </c>
      <c r="Q10" s="38">
        <f>+P10+'VARIAZIONI PATRIMONIALI'!O3</f>
        <v>1320000</v>
      </c>
      <c r="R10" s="38">
        <f>+Q10+'VARIAZIONI PATRIMONIALI'!P3</f>
        <v>1320000</v>
      </c>
      <c r="S10" s="38">
        <f>+R10+'VARIAZIONI PATRIMONIALI'!Q3</f>
        <v>1320000</v>
      </c>
      <c r="T10" s="38">
        <f>+S10+'VARIAZIONI PATRIMONIALI'!R3</f>
        <v>1320000</v>
      </c>
      <c r="U10" s="38">
        <f>+T10+'VARIAZIONI PATRIMONIALI'!S3</f>
        <v>1320000</v>
      </c>
      <c r="V10" s="38">
        <f>+U10+'VARIAZIONI PATRIMONIALI'!T3</f>
        <v>1320000</v>
      </c>
      <c r="W10" s="38">
        <f>+V10+'VARIAZIONI PATRIMONIALI'!U3</f>
        <v>1320000</v>
      </c>
      <c r="X10" s="38">
        <f>+W10+'VARIAZIONI PATRIMONIALI'!V3</f>
        <v>1320000</v>
      </c>
      <c r="Y10" s="38">
        <f>+X10+'VARIAZIONI PATRIMONIALI'!W3</f>
        <v>1320000</v>
      </c>
      <c r="Z10" s="38">
        <f>+Y10+'VARIAZIONI PATRIMONIALI'!X3</f>
        <v>1320000</v>
      </c>
      <c r="AA10" s="38">
        <f>+Z10+'VARIAZIONI PATRIMONIALI'!Y3</f>
        <v>1320000</v>
      </c>
      <c r="AB10" s="38">
        <f>+AA10+'VARIAZIONI PATRIMONIALI'!Z3</f>
        <v>1320000</v>
      </c>
      <c r="AC10" s="38">
        <f>+AB10+'VARIAZIONI PATRIMONIALI'!AA3</f>
        <v>1320000</v>
      </c>
      <c r="AD10" s="38">
        <f>+AC10+'VARIAZIONI PATRIMONIALI'!AB3</f>
        <v>1320000</v>
      </c>
      <c r="AE10" s="38">
        <f>+AD10+'VARIAZIONI PATRIMONIALI'!AC3</f>
        <v>1320000</v>
      </c>
      <c r="AF10" s="38">
        <f>+AE10+'VARIAZIONI PATRIMONIALI'!AD3</f>
        <v>1320000</v>
      </c>
      <c r="AG10" s="38">
        <f>+AF10+'VARIAZIONI PATRIMONIALI'!AE3</f>
        <v>1320000</v>
      </c>
      <c r="AH10" s="38">
        <f>+AG10+'VARIAZIONI PATRIMONIALI'!AF3</f>
        <v>1320000</v>
      </c>
      <c r="AI10" s="38">
        <f>+AH10+'VARIAZIONI PATRIMONIALI'!AG3</f>
        <v>1320000</v>
      </c>
      <c r="AJ10" s="38">
        <f>+AI10+'VARIAZIONI PATRIMONIALI'!AH3</f>
        <v>1320000</v>
      </c>
      <c r="AK10" s="38">
        <f>+AJ10+'VARIAZIONI PATRIMONIALI'!AI3</f>
        <v>1320000</v>
      </c>
      <c r="AL10" s="38">
        <f>+AK10+'VARIAZIONI PATRIMONIALI'!AJ3</f>
        <v>1320000</v>
      </c>
      <c r="AM10" s="38">
        <f>+AL10+'VARIAZIONI PATRIMONIALI'!AK3</f>
        <v>1320000</v>
      </c>
      <c r="AN10" s="38">
        <f>+AM10+'VARIAZIONI PATRIMONIALI'!AL3</f>
        <v>1320000</v>
      </c>
    </row>
    <row r="11" spans="3:40" x14ac:dyDescent="0.2">
      <c r="C11" s="4" t="s">
        <v>4</v>
      </c>
      <c r="D11" s="38"/>
      <c r="E11" s="38">
        <f>+D11+'VARIAZIONI PATRIMONIALI'!C4</f>
        <v>0</v>
      </c>
      <c r="F11" s="38">
        <f>+E11+'VARIAZIONI PATRIMONIALI'!D4</f>
        <v>0</v>
      </c>
      <c r="G11" s="38">
        <f>+F11+'VARIAZIONI PATRIMONIALI'!E4</f>
        <v>0</v>
      </c>
      <c r="H11" s="38">
        <f>+G11+'VARIAZIONI PATRIMONIALI'!F4</f>
        <v>0</v>
      </c>
      <c r="I11" s="38">
        <f>+H11+'VARIAZIONI PATRIMONIALI'!G4</f>
        <v>0</v>
      </c>
      <c r="J11" s="38">
        <f>+I11+'VARIAZIONI PATRIMONIALI'!H4</f>
        <v>0</v>
      </c>
      <c r="K11" s="38">
        <f>+J11+'VARIAZIONI PATRIMONIALI'!I4</f>
        <v>0</v>
      </c>
      <c r="L11" s="38">
        <f>+K11+'VARIAZIONI PATRIMONIALI'!J4</f>
        <v>0</v>
      </c>
      <c r="M11" s="38">
        <f>+L11+'VARIAZIONI PATRIMONIALI'!K4</f>
        <v>0</v>
      </c>
      <c r="N11" s="38">
        <f>+M11+'VARIAZIONI PATRIMONIALI'!L4</f>
        <v>0</v>
      </c>
      <c r="O11" s="38">
        <f>+N11+'VARIAZIONI PATRIMONIALI'!M4</f>
        <v>0</v>
      </c>
      <c r="P11" s="38">
        <f>+O11+'VARIAZIONI PATRIMONIALI'!N4</f>
        <v>0</v>
      </c>
      <c r="Q11" s="38">
        <f>+P11+'VARIAZIONI PATRIMONIALI'!O4</f>
        <v>0</v>
      </c>
      <c r="R11" s="38">
        <f>+Q11+'VARIAZIONI PATRIMONIALI'!P4</f>
        <v>0</v>
      </c>
      <c r="S11" s="38">
        <f>+R11+'VARIAZIONI PATRIMONIALI'!Q4</f>
        <v>0</v>
      </c>
      <c r="T11" s="38">
        <f>+S11+'VARIAZIONI PATRIMONIALI'!R4</f>
        <v>0</v>
      </c>
      <c r="U11" s="38">
        <f>+T11+'VARIAZIONI PATRIMONIALI'!S4</f>
        <v>0</v>
      </c>
      <c r="V11" s="38">
        <f>+U11+'VARIAZIONI PATRIMONIALI'!T4</f>
        <v>0</v>
      </c>
      <c r="W11" s="38">
        <f>+V11+'VARIAZIONI PATRIMONIALI'!U4</f>
        <v>0</v>
      </c>
      <c r="X11" s="38">
        <f>+W11+'VARIAZIONI PATRIMONIALI'!V4</f>
        <v>0</v>
      </c>
      <c r="Y11" s="38">
        <f>+X11+'VARIAZIONI PATRIMONIALI'!W4</f>
        <v>0</v>
      </c>
      <c r="Z11" s="38">
        <f>+Y11+'VARIAZIONI PATRIMONIALI'!X4</f>
        <v>0</v>
      </c>
      <c r="AA11" s="38">
        <f>+Z11+'VARIAZIONI PATRIMONIALI'!Y4</f>
        <v>0</v>
      </c>
      <c r="AB11" s="38">
        <f>+AA11+'VARIAZIONI PATRIMONIALI'!Z4</f>
        <v>0</v>
      </c>
      <c r="AC11" s="38">
        <f>+AB11+'VARIAZIONI PATRIMONIALI'!AA4</f>
        <v>0</v>
      </c>
      <c r="AD11" s="38">
        <f>+AC11+'VARIAZIONI PATRIMONIALI'!AB4</f>
        <v>0</v>
      </c>
      <c r="AE11" s="38">
        <f>+AD11+'VARIAZIONI PATRIMONIALI'!AC4</f>
        <v>0</v>
      </c>
      <c r="AF11" s="38">
        <f>+AE11+'VARIAZIONI PATRIMONIALI'!AD4</f>
        <v>0</v>
      </c>
      <c r="AG11" s="38">
        <f>+AF11+'VARIAZIONI PATRIMONIALI'!AE4</f>
        <v>0</v>
      </c>
      <c r="AH11" s="38">
        <f>+AG11+'VARIAZIONI PATRIMONIALI'!AF4</f>
        <v>0</v>
      </c>
      <c r="AI11" s="38">
        <f>+AH11+'VARIAZIONI PATRIMONIALI'!AG4</f>
        <v>0</v>
      </c>
      <c r="AJ11" s="38">
        <f>+AI11+'VARIAZIONI PATRIMONIALI'!AH4</f>
        <v>0</v>
      </c>
      <c r="AK11" s="38">
        <f>+AJ11+'VARIAZIONI PATRIMONIALI'!AI4</f>
        <v>0</v>
      </c>
      <c r="AL11" s="38">
        <f>+AK11+'VARIAZIONI PATRIMONIALI'!AJ4</f>
        <v>0</v>
      </c>
      <c r="AM11" s="38">
        <f>+AL11+'VARIAZIONI PATRIMONIALI'!AK4</f>
        <v>0</v>
      </c>
      <c r="AN11" s="38">
        <f>+AM11+'VARIAZIONI PATRIMONIALI'!AL4</f>
        <v>0</v>
      </c>
    </row>
    <row r="12" spans="3:40" x14ac:dyDescent="0.2">
      <c r="C12" s="3" t="s">
        <v>5</v>
      </c>
      <c r="D12" s="38"/>
      <c r="E12" s="38">
        <f>+D12+'VARIAZIONI PATRIMONIALI'!C5</f>
        <v>0</v>
      </c>
      <c r="F12" s="38">
        <f>+E12+'VARIAZIONI PATRIMONIALI'!D5</f>
        <v>0</v>
      </c>
      <c r="G12" s="38">
        <f>+F12+'VARIAZIONI PATRIMONIALI'!E5</f>
        <v>0</v>
      </c>
      <c r="H12" s="38">
        <f>+G12+'VARIAZIONI PATRIMONIALI'!F5</f>
        <v>0</v>
      </c>
      <c r="I12" s="38">
        <f>+H12+'VARIAZIONI PATRIMONIALI'!G5</f>
        <v>0</v>
      </c>
      <c r="J12" s="38">
        <f>+I12+'VARIAZIONI PATRIMONIALI'!H5</f>
        <v>0</v>
      </c>
      <c r="K12" s="38">
        <f>+J12+'VARIAZIONI PATRIMONIALI'!I5</f>
        <v>0</v>
      </c>
      <c r="L12" s="38">
        <f>+K12+'VARIAZIONI PATRIMONIALI'!J5</f>
        <v>0</v>
      </c>
      <c r="M12" s="38">
        <f>+L12+'VARIAZIONI PATRIMONIALI'!K5</f>
        <v>0</v>
      </c>
      <c r="N12" s="38">
        <f>+M12+'VARIAZIONI PATRIMONIALI'!L5</f>
        <v>0</v>
      </c>
      <c r="O12" s="38">
        <f>+N12+'VARIAZIONI PATRIMONIALI'!M5</f>
        <v>0</v>
      </c>
      <c r="P12" s="38">
        <f>+O12+'VARIAZIONI PATRIMONIALI'!N5</f>
        <v>0</v>
      </c>
      <c r="Q12" s="38">
        <f>+P12+'VARIAZIONI PATRIMONIALI'!O5</f>
        <v>0</v>
      </c>
      <c r="R12" s="38">
        <f>+Q12+'VARIAZIONI PATRIMONIALI'!P5</f>
        <v>0</v>
      </c>
      <c r="S12" s="38">
        <f>+R12+'VARIAZIONI PATRIMONIALI'!Q5</f>
        <v>0</v>
      </c>
      <c r="T12" s="38">
        <f>+S12+'VARIAZIONI PATRIMONIALI'!R5</f>
        <v>0</v>
      </c>
      <c r="U12" s="38">
        <f>+T12+'VARIAZIONI PATRIMONIALI'!S5</f>
        <v>0</v>
      </c>
      <c r="V12" s="38">
        <f>+U12+'VARIAZIONI PATRIMONIALI'!T5</f>
        <v>0</v>
      </c>
      <c r="W12" s="38">
        <f>+V12+'VARIAZIONI PATRIMONIALI'!U5</f>
        <v>0</v>
      </c>
      <c r="X12" s="38">
        <f>+W12+'VARIAZIONI PATRIMONIALI'!V5</f>
        <v>0</v>
      </c>
      <c r="Y12" s="38">
        <f>+X12+'VARIAZIONI PATRIMONIALI'!W5</f>
        <v>0</v>
      </c>
      <c r="Z12" s="38">
        <f>+Y12+'VARIAZIONI PATRIMONIALI'!X5</f>
        <v>0</v>
      </c>
      <c r="AA12" s="38">
        <f>+Z12+'VARIAZIONI PATRIMONIALI'!Y5</f>
        <v>0</v>
      </c>
      <c r="AB12" s="38">
        <f>+AA12+'VARIAZIONI PATRIMONIALI'!Z5</f>
        <v>0</v>
      </c>
      <c r="AC12" s="38">
        <f>+AB12+'VARIAZIONI PATRIMONIALI'!AA5</f>
        <v>0</v>
      </c>
      <c r="AD12" s="38">
        <f>+AC12+'VARIAZIONI PATRIMONIALI'!AB5</f>
        <v>0</v>
      </c>
      <c r="AE12" s="38">
        <f>+AD12+'VARIAZIONI PATRIMONIALI'!AC5</f>
        <v>0</v>
      </c>
      <c r="AF12" s="38">
        <f>+AE12+'VARIAZIONI PATRIMONIALI'!AD5</f>
        <v>0</v>
      </c>
      <c r="AG12" s="38">
        <f>+AF12+'VARIAZIONI PATRIMONIALI'!AE5</f>
        <v>0</v>
      </c>
      <c r="AH12" s="38">
        <f>+AG12+'VARIAZIONI PATRIMONIALI'!AF5</f>
        <v>0</v>
      </c>
      <c r="AI12" s="38">
        <f>+AH12+'VARIAZIONI PATRIMONIALI'!AG5</f>
        <v>0</v>
      </c>
      <c r="AJ12" s="38">
        <f>+AI12+'VARIAZIONI PATRIMONIALI'!AH5</f>
        <v>0</v>
      </c>
      <c r="AK12" s="38">
        <f>+AJ12+'VARIAZIONI PATRIMONIALI'!AI5</f>
        <v>0</v>
      </c>
      <c r="AL12" s="38">
        <f>+AK12+'VARIAZIONI PATRIMONIALI'!AJ5</f>
        <v>0</v>
      </c>
      <c r="AM12" s="38">
        <f>+AL12+'VARIAZIONI PATRIMONIALI'!AK5</f>
        <v>0</v>
      </c>
      <c r="AN12" s="38">
        <f>+AM12+'VARIAZIONI PATRIMONIALI'!AL5</f>
        <v>0</v>
      </c>
    </row>
    <row r="13" spans="3:40" x14ac:dyDescent="0.2">
      <c r="C13" s="3" t="s">
        <v>6</v>
      </c>
      <c r="D13" s="38"/>
      <c r="E13" s="38">
        <f>+D13+'VARIAZIONI PATRIMONIALI'!C6</f>
        <v>0</v>
      </c>
      <c r="F13" s="38">
        <f>+E13+'VARIAZIONI PATRIMONIALI'!D6</f>
        <v>0</v>
      </c>
      <c r="G13" s="38">
        <f>+F13+'VARIAZIONI PATRIMONIALI'!E6</f>
        <v>0</v>
      </c>
      <c r="H13" s="38">
        <f>+G13+'VARIAZIONI PATRIMONIALI'!F6</f>
        <v>0</v>
      </c>
      <c r="I13" s="38">
        <f>+H13+'VARIAZIONI PATRIMONIALI'!G6</f>
        <v>0</v>
      </c>
      <c r="J13" s="38">
        <f>+I13+'VARIAZIONI PATRIMONIALI'!H6</f>
        <v>0</v>
      </c>
      <c r="K13" s="38">
        <f>+J13+'VARIAZIONI PATRIMONIALI'!I6</f>
        <v>0</v>
      </c>
      <c r="L13" s="38">
        <f>+K13+'VARIAZIONI PATRIMONIALI'!J6</f>
        <v>0</v>
      </c>
      <c r="M13" s="38">
        <f>+L13+'VARIAZIONI PATRIMONIALI'!K6</f>
        <v>0</v>
      </c>
      <c r="N13" s="38">
        <f>+M13+'VARIAZIONI PATRIMONIALI'!L6</f>
        <v>0</v>
      </c>
      <c r="O13" s="38">
        <f>+N13+'VARIAZIONI PATRIMONIALI'!M6</f>
        <v>0</v>
      </c>
      <c r="P13" s="38">
        <f ca="1">+O13+'VARIAZIONI PATRIMONIALI'!N6</f>
        <v>0</v>
      </c>
      <c r="Q13" s="38">
        <f ca="1">+P13+'VARIAZIONI PATRIMONIALI'!O6</f>
        <v>0</v>
      </c>
      <c r="R13" s="38">
        <f ca="1">+Q13+'VARIAZIONI PATRIMONIALI'!P6</f>
        <v>0</v>
      </c>
      <c r="S13" s="38">
        <f ca="1">+R13+'VARIAZIONI PATRIMONIALI'!Q6</f>
        <v>0</v>
      </c>
      <c r="T13" s="38">
        <f ca="1">+S13+'VARIAZIONI PATRIMONIALI'!R6</f>
        <v>0</v>
      </c>
      <c r="U13" s="38">
        <f ca="1">+T13+'VARIAZIONI PATRIMONIALI'!S6</f>
        <v>0</v>
      </c>
      <c r="V13" s="38">
        <f ca="1">+U13+'VARIAZIONI PATRIMONIALI'!T6</f>
        <v>1761417.537306359</v>
      </c>
      <c r="W13" s="38">
        <f ca="1">+V13+'VARIAZIONI PATRIMONIALI'!U6</f>
        <v>1761417.537306359</v>
      </c>
      <c r="X13" s="38">
        <f ca="1">+W13+'VARIAZIONI PATRIMONIALI'!V6</f>
        <v>1761417.537306359</v>
      </c>
      <c r="Y13" s="38">
        <f ca="1">+X13+'VARIAZIONI PATRIMONIALI'!W6</f>
        <v>1761417.537306359</v>
      </c>
      <c r="Z13" s="38">
        <f ca="1">+Y13+'VARIAZIONI PATRIMONIALI'!X6</f>
        <v>1761417.537306359</v>
      </c>
      <c r="AA13" s="38">
        <f ca="1">+Z13+'VARIAZIONI PATRIMONIALI'!Y6</f>
        <v>4403543.8432658976</v>
      </c>
      <c r="AB13" s="38">
        <f ca="1">+AA13+'VARIAZIONI PATRIMONIALI'!Z6</f>
        <v>179864.80577904359</v>
      </c>
      <c r="AC13" s="38">
        <f ca="1">+AB13+'VARIAZIONI PATRIMONIALI'!AA6</f>
        <v>179864.80577904359</v>
      </c>
      <c r="AD13" s="38">
        <f ca="1">+AC13+'VARIAZIONI PATRIMONIALI'!AB6</f>
        <v>179864.80577904359</v>
      </c>
      <c r="AE13" s="38">
        <f ca="1">+AD13+'VARIAZIONI PATRIMONIALI'!AC6</f>
        <v>179864.80577904359</v>
      </c>
      <c r="AF13" s="38">
        <f ca="1">+AE13+'VARIAZIONI PATRIMONIALI'!AD6</f>
        <v>179864.80577904359</v>
      </c>
      <c r="AG13" s="38">
        <f ca="1">+AF13+'VARIAZIONI PATRIMONIALI'!AE6</f>
        <v>179864.80577904359</v>
      </c>
      <c r="AH13" s="38">
        <f ca="1">+AG13+'VARIAZIONI PATRIMONIALI'!AF6</f>
        <v>179864.80577904359</v>
      </c>
      <c r="AI13" s="38">
        <f ca="1">+AH13+'VARIAZIONI PATRIMONIALI'!AG6</f>
        <v>179864.80577904359</v>
      </c>
      <c r="AJ13" s="38">
        <f ca="1">+AI13+'VARIAZIONI PATRIMONIALI'!AH6</f>
        <v>179864.80577904359</v>
      </c>
      <c r="AK13" s="38">
        <f ca="1">+AJ13+'VARIAZIONI PATRIMONIALI'!AI6</f>
        <v>179864.80577904359</v>
      </c>
      <c r="AL13" s="38">
        <f ca="1">+AK13+'VARIAZIONI PATRIMONIALI'!AJ6</f>
        <v>179864.80577904359</v>
      </c>
      <c r="AM13" s="38">
        <f ca="1">+AL13+'VARIAZIONI PATRIMONIALI'!AK6</f>
        <v>179864.80577904359</v>
      </c>
      <c r="AN13" s="38">
        <f ca="1">+AM13+'VARIAZIONI PATRIMONIALI'!AL6</f>
        <v>-4.6566128730773926E-10</v>
      </c>
    </row>
    <row r="14" spans="3:40" x14ac:dyDescent="0.2">
      <c r="C14" s="3" t="s">
        <v>7</v>
      </c>
      <c r="D14" s="38"/>
      <c r="E14" s="38">
        <f>+D14+'MODULO IVA'!C11</f>
        <v>0</v>
      </c>
      <c r="F14" s="38">
        <f>+E14+'MODULO IVA'!D11</f>
        <v>0</v>
      </c>
      <c r="G14" s="38">
        <f>+F14+'MODULO IVA'!E11</f>
        <v>0</v>
      </c>
      <c r="H14" s="38">
        <f>+G14+'MODULO IVA'!F11</f>
        <v>0</v>
      </c>
      <c r="I14" s="38">
        <f>+H14+'MODULO IVA'!G11</f>
        <v>0</v>
      </c>
      <c r="J14" s="38">
        <f>+I14+'MODULO IVA'!H11</f>
        <v>0</v>
      </c>
      <c r="K14" s="38">
        <f>+J14+'MODULO IVA'!I11</f>
        <v>0</v>
      </c>
      <c r="L14" s="38">
        <f>+K14+'MODULO IVA'!J11</f>
        <v>0</v>
      </c>
      <c r="M14" s="38">
        <f>+L14+'MODULO IVA'!K11</f>
        <v>0</v>
      </c>
      <c r="N14" s="38">
        <f>+M14+'MODULO IVA'!L11</f>
        <v>0</v>
      </c>
      <c r="O14" s="38">
        <f>+N14+'MODULO IVA'!M11</f>
        <v>0</v>
      </c>
      <c r="P14" s="38">
        <f>+O14+'MODULO IVA'!N11</f>
        <v>0</v>
      </c>
      <c r="Q14" s="38">
        <f>+P14+'MODULO IVA'!O11</f>
        <v>0</v>
      </c>
      <c r="R14" s="38">
        <f>+Q14+'MODULO IVA'!P11</f>
        <v>0</v>
      </c>
      <c r="S14" s="38">
        <f>+R14+'MODULO IVA'!Q11</f>
        <v>0</v>
      </c>
      <c r="T14" s="38">
        <f>+S14+'MODULO IVA'!R11</f>
        <v>0</v>
      </c>
      <c r="U14" s="38">
        <f>+T14+'MODULO IVA'!S11</f>
        <v>0</v>
      </c>
      <c r="V14" s="38">
        <f>+U14+'MODULO IVA'!T11</f>
        <v>0</v>
      </c>
      <c r="W14" s="38">
        <f>+V14+'MODULO IVA'!U11</f>
        <v>0</v>
      </c>
      <c r="X14" s="38">
        <f>+W14+'MODULO IVA'!V11</f>
        <v>0</v>
      </c>
      <c r="Y14" s="38">
        <f>+X14+'MODULO IVA'!W11</f>
        <v>0</v>
      </c>
      <c r="Z14" s="38">
        <f>+Y14+'MODULO IVA'!X11</f>
        <v>0</v>
      </c>
      <c r="AA14" s="38">
        <f>+Z14+'MODULO IVA'!Y11</f>
        <v>0</v>
      </c>
      <c r="AB14" s="38">
        <f>+AA14+'MODULO IVA'!Z11</f>
        <v>0</v>
      </c>
      <c r="AC14" s="38">
        <f>+AB14+'MODULO IVA'!AA11</f>
        <v>0</v>
      </c>
      <c r="AD14" s="38">
        <f>+AC14+'MODULO IVA'!AB11</f>
        <v>0</v>
      </c>
      <c r="AE14" s="38">
        <f>+AD14+'MODULO IVA'!AC11</f>
        <v>0</v>
      </c>
      <c r="AF14" s="38">
        <f>+AE14+'MODULO IVA'!AD11</f>
        <v>0</v>
      </c>
      <c r="AG14" s="38">
        <f>+AF14+'MODULO IVA'!AE11</f>
        <v>0</v>
      </c>
      <c r="AH14" s="38">
        <f>+AG14+'MODULO IVA'!AF11</f>
        <v>0</v>
      </c>
      <c r="AI14" s="38">
        <f>+AH14+'MODULO IVA'!AG11</f>
        <v>0</v>
      </c>
      <c r="AJ14" s="38">
        <f>+AI14+'MODULO IVA'!AH11</f>
        <v>0</v>
      </c>
      <c r="AK14" s="38">
        <f>+AJ14+'MODULO IVA'!AI11</f>
        <v>0</v>
      </c>
      <c r="AL14" s="38">
        <f>+AK14+'MODULO IVA'!AJ11</f>
        <v>0</v>
      </c>
      <c r="AM14" s="38">
        <f>+AL14+'MODULO IVA'!AK11</f>
        <v>0</v>
      </c>
      <c r="AN14" s="38">
        <f>+AM14+'MODULO IVA'!AL11</f>
        <v>0</v>
      </c>
    </row>
    <row r="15" spans="3:40" x14ac:dyDescent="0.2">
      <c r="C15" s="3" t="s">
        <v>8</v>
      </c>
      <c r="D15" s="38"/>
      <c r="E15" s="38">
        <f>+D15+SUM('VARIAZIONI PATRIMONIALI'!C8:C9)</f>
        <v>0</v>
      </c>
      <c r="F15" s="38">
        <f>+E15+SUM('VARIAZIONI PATRIMONIALI'!D8:D9)</f>
        <v>0</v>
      </c>
      <c r="G15" s="38">
        <f>+F15+SUM('VARIAZIONI PATRIMONIALI'!E8:E9)</f>
        <v>0</v>
      </c>
      <c r="H15" s="38">
        <f>+G15+SUM('VARIAZIONI PATRIMONIALI'!F8:F9)</f>
        <v>0</v>
      </c>
      <c r="I15" s="38">
        <f>+H15+SUM('VARIAZIONI PATRIMONIALI'!G8:G9)</f>
        <v>0</v>
      </c>
      <c r="J15" s="38">
        <f>+I15+SUM('VARIAZIONI PATRIMONIALI'!H8:H9)</f>
        <v>0</v>
      </c>
      <c r="K15" s="38">
        <f>+J15+SUM('VARIAZIONI PATRIMONIALI'!I8:I9)</f>
        <v>0</v>
      </c>
      <c r="L15" s="38">
        <f>+K15+SUM('VARIAZIONI PATRIMONIALI'!J8:J9)</f>
        <v>0</v>
      </c>
      <c r="M15" s="38">
        <f>+L15+SUM('VARIAZIONI PATRIMONIALI'!K8:K9)</f>
        <v>0</v>
      </c>
      <c r="N15" s="38">
        <f>+M15+SUM('VARIAZIONI PATRIMONIALI'!L8:L9)</f>
        <v>0</v>
      </c>
      <c r="O15" s="38">
        <f>+N15+SUM('VARIAZIONI PATRIMONIALI'!M8:M9)</f>
        <v>0</v>
      </c>
      <c r="P15" s="38">
        <f>+O15+SUM('VARIAZIONI PATRIMONIALI'!N8:N9)</f>
        <v>0</v>
      </c>
      <c r="Q15" s="38">
        <f>+P15+SUM('VARIAZIONI PATRIMONIALI'!O8:O9)</f>
        <v>0</v>
      </c>
      <c r="R15" s="38">
        <f>+Q15+SUM('VARIAZIONI PATRIMONIALI'!P8:P9)</f>
        <v>0</v>
      </c>
      <c r="S15" s="38">
        <f>+R15+SUM('VARIAZIONI PATRIMONIALI'!Q8:Q9)</f>
        <v>0</v>
      </c>
      <c r="T15" s="38">
        <f>+S15+SUM('VARIAZIONI PATRIMONIALI'!R8:R9)</f>
        <v>0</v>
      </c>
      <c r="U15" s="38">
        <f>+T15+SUM('VARIAZIONI PATRIMONIALI'!S8:S9)</f>
        <v>0</v>
      </c>
      <c r="V15" s="38">
        <f>+U15+SUM('VARIAZIONI PATRIMONIALI'!T8:T9)</f>
        <v>0</v>
      </c>
      <c r="W15" s="38">
        <f>+V15+SUM('VARIAZIONI PATRIMONIALI'!U8:U9)</f>
        <v>0</v>
      </c>
      <c r="X15" s="38">
        <f>+W15+SUM('VARIAZIONI PATRIMONIALI'!V8:V9)</f>
        <v>0</v>
      </c>
      <c r="Y15" s="38">
        <f>+X15+SUM('VARIAZIONI PATRIMONIALI'!W8:W9)</f>
        <v>0</v>
      </c>
      <c r="Z15" s="38">
        <f>+Y15+SUM('VARIAZIONI PATRIMONIALI'!X8:X9)</f>
        <v>0</v>
      </c>
      <c r="AA15" s="38">
        <f>+Z15+SUM('VARIAZIONI PATRIMONIALI'!Y8:Y9)</f>
        <v>0</v>
      </c>
      <c r="AB15" s="38">
        <f>+AA15+SUM('VARIAZIONI PATRIMONIALI'!Z8:Z9)</f>
        <v>0</v>
      </c>
      <c r="AC15" s="38">
        <f>+AB15+SUM('VARIAZIONI PATRIMONIALI'!AA8:AA9)</f>
        <v>0</v>
      </c>
      <c r="AD15" s="38">
        <f>+AC15+SUM('VARIAZIONI PATRIMONIALI'!AB8:AB9)</f>
        <v>0</v>
      </c>
      <c r="AE15" s="38">
        <f>+AD15+SUM('VARIAZIONI PATRIMONIALI'!AC8:AC9)</f>
        <v>0</v>
      </c>
      <c r="AF15" s="38">
        <f>+AE15+SUM('VARIAZIONI PATRIMONIALI'!AD8:AD9)</f>
        <v>0</v>
      </c>
      <c r="AG15" s="38">
        <f>+AF15+SUM('VARIAZIONI PATRIMONIALI'!AE8:AE9)</f>
        <v>0</v>
      </c>
      <c r="AH15" s="38">
        <f>+AG15+SUM('VARIAZIONI PATRIMONIALI'!AF8:AF9)</f>
        <v>0</v>
      </c>
      <c r="AI15" s="38">
        <f>+AH15+SUM('VARIAZIONI PATRIMONIALI'!AG8:AG9)</f>
        <v>0</v>
      </c>
      <c r="AJ15" s="38">
        <f>+AI15+SUM('VARIAZIONI PATRIMONIALI'!AH8:AH9)</f>
        <v>0</v>
      </c>
      <c r="AK15" s="38">
        <f>+AJ15+SUM('VARIAZIONI PATRIMONIALI'!AI8:AI9)</f>
        <v>0</v>
      </c>
      <c r="AL15" s="38">
        <f>+AK15+SUM('VARIAZIONI PATRIMONIALI'!AJ8:AJ9)</f>
        <v>0</v>
      </c>
      <c r="AM15" s="38">
        <f>+AL15+SUM('VARIAZIONI PATRIMONIALI'!AK8:AK9)</f>
        <v>0</v>
      </c>
      <c r="AN15" s="38">
        <f>+AM15+SUM('VARIAZIONI PATRIMONIALI'!AL8:AL9)</f>
        <v>0</v>
      </c>
    </row>
    <row r="16" spans="3:40" x14ac:dyDescent="0.2">
      <c r="C16" s="4" t="s">
        <v>629</v>
      </c>
      <c r="D16" s="38"/>
      <c r="E16" s="38">
        <f>+D16+'VARIAZIONI PATRIMONIALI'!C39</f>
        <v>125000</v>
      </c>
      <c r="F16" s="38">
        <f>+E16+'VARIAZIONI PATRIMONIALI'!D39</f>
        <v>62500</v>
      </c>
      <c r="G16" s="38">
        <f>+F16+'VARIAZIONI PATRIMONIALI'!E39</f>
        <v>62500</v>
      </c>
      <c r="H16" s="38">
        <f>+G16+'VARIAZIONI PATRIMONIALI'!F39</f>
        <v>0</v>
      </c>
      <c r="I16" s="38">
        <f>+H16+'VARIAZIONI PATRIMONIALI'!G39</f>
        <v>0</v>
      </c>
      <c r="J16" s="38">
        <f>+I16+'VARIAZIONI PATRIMONIALI'!H39</f>
        <v>0</v>
      </c>
      <c r="K16" s="38">
        <f>+J16+'VARIAZIONI PATRIMONIALI'!I39</f>
        <v>0</v>
      </c>
      <c r="L16" s="38">
        <f>+K16+'VARIAZIONI PATRIMONIALI'!J39</f>
        <v>0</v>
      </c>
      <c r="M16" s="38">
        <f>+L16+'VARIAZIONI PATRIMONIALI'!K39</f>
        <v>0</v>
      </c>
      <c r="N16" s="38">
        <f>+M16+'VARIAZIONI PATRIMONIALI'!L39</f>
        <v>0</v>
      </c>
      <c r="O16" s="38">
        <f>+N16+'VARIAZIONI PATRIMONIALI'!M39</f>
        <v>0</v>
      </c>
      <c r="P16" s="38">
        <f>+O16+'VARIAZIONI PATRIMONIALI'!N39</f>
        <v>0</v>
      </c>
      <c r="Q16" s="38">
        <f>+P16+'VARIAZIONI PATRIMONIALI'!O39</f>
        <v>0</v>
      </c>
      <c r="R16" s="38">
        <f>+Q16+'VARIAZIONI PATRIMONIALI'!P39</f>
        <v>0</v>
      </c>
      <c r="S16" s="38">
        <f>+R16+'VARIAZIONI PATRIMONIALI'!Q39</f>
        <v>0</v>
      </c>
      <c r="T16" s="38">
        <f>+S16+'VARIAZIONI PATRIMONIALI'!R39</f>
        <v>0</v>
      </c>
      <c r="U16" s="38">
        <f>+T16+'VARIAZIONI PATRIMONIALI'!S39</f>
        <v>0</v>
      </c>
      <c r="V16" s="38">
        <f>+U16+'VARIAZIONI PATRIMONIALI'!T39</f>
        <v>0</v>
      </c>
      <c r="W16" s="38">
        <f>+V16+'VARIAZIONI PATRIMONIALI'!U39</f>
        <v>0</v>
      </c>
      <c r="X16" s="38">
        <f>+W16+'VARIAZIONI PATRIMONIALI'!V39</f>
        <v>0</v>
      </c>
      <c r="Y16" s="38">
        <f>+X16+'VARIAZIONI PATRIMONIALI'!W39</f>
        <v>0</v>
      </c>
      <c r="Z16" s="38">
        <f>+Y16+'VARIAZIONI PATRIMONIALI'!X39</f>
        <v>0</v>
      </c>
      <c r="AA16" s="38">
        <f>+Z16+'VARIAZIONI PATRIMONIALI'!Y39</f>
        <v>0</v>
      </c>
      <c r="AB16" s="38">
        <f>+AA16+'VARIAZIONI PATRIMONIALI'!Z39</f>
        <v>0</v>
      </c>
      <c r="AC16" s="38">
        <f>+AB16+'VARIAZIONI PATRIMONIALI'!AA39</f>
        <v>0</v>
      </c>
      <c r="AD16" s="38">
        <f>+AC16+'VARIAZIONI PATRIMONIALI'!AB39</f>
        <v>0</v>
      </c>
      <c r="AE16" s="38">
        <f>+AD16+'VARIAZIONI PATRIMONIALI'!AC39</f>
        <v>0</v>
      </c>
      <c r="AF16" s="38">
        <f>+AE16+'VARIAZIONI PATRIMONIALI'!AD39</f>
        <v>0</v>
      </c>
      <c r="AG16" s="38">
        <f>+AF16+'VARIAZIONI PATRIMONIALI'!AE39</f>
        <v>0</v>
      </c>
      <c r="AH16" s="38">
        <f>+AG16+'VARIAZIONI PATRIMONIALI'!AF39</f>
        <v>0</v>
      </c>
      <c r="AI16" s="38">
        <f>+AH16+'VARIAZIONI PATRIMONIALI'!AG39</f>
        <v>0</v>
      </c>
      <c r="AJ16" s="38">
        <f>+AI16+'VARIAZIONI PATRIMONIALI'!AH39</f>
        <v>0</v>
      </c>
      <c r="AK16" s="38">
        <f>+AJ16+'VARIAZIONI PATRIMONIALI'!AI39</f>
        <v>0</v>
      </c>
      <c r="AL16" s="38">
        <f>+AK16+'VARIAZIONI PATRIMONIALI'!AJ39</f>
        <v>0</v>
      </c>
      <c r="AM16" s="38">
        <f>+AL16+'VARIAZIONI PATRIMONIALI'!AK39</f>
        <v>0</v>
      </c>
      <c r="AN16" s="38">
        <f>+AM16+'VARIAZIONI PATRIMONIALI'!AL39</f>
        <v>0</v>
      </c>
    </row>
    <row r="17" spans="3:40" x14ac:dyDescent="0.2">
      <c r="C17" s="4" t="s">
        <v>630</v>
      </c>
      <c r="D17" s="38"/>
      <c r="E17" s="38">
        <f>+D17+'VARIAZIONI PATRIMONIALI'!C10</f>
        <v>1477316.3814400006</v>
      </c>
      <c r="F17" s="38">
        <f>+E17+'VARIAZIONI PATRIMONIALI'!D10</f>
        <v>989530.42784000118</v>
      </c>
      <c r="G17" s="38">
        <f>+F17+'VARIAZIONI PATRIMONIALI'!E10</f>
        <v>1025635.0502400012</v>
      </c>
      <c r="H17" s="38">
        <f>+G17+'VARIAZIONI PATRIMONIALI'!F10</f>
        <v>1061739.6726400012</v>
      </c>
      <c r="I17" s="38">
        <f>+H17+'VARIAZIONI PATRIMONIALI'!G10</f>
        <v>1097844.2950400012</v>
      </c>
      <c r="J17" s="38">
        <f>+I17+'VARIAZIONI PATRIMONIALI'!H10</f>
        <v>1133948.9174400012</v>
      </c>
      <c r="K17" s="38">
        <f>+J17+'VARIAZIONI PATRIMONIALI'!I10</f>
        <v>1170053.5398400011</v>
      </c>
      <c r="L17" s="38">
        <f>+K17+'VARIAZIONI PATRIMONIALI'!J10</f>
        <v>1206158.1622400011</v>
      </c>
      <c r="M17" s="38">
        <f>+L17+'VARIAZIONI PATRIMONIALI'!K10</f>
        <v>1242262.7846400011</v>
      </c>
      <c r="N17" s="38">
        <f>+M17+'VARIAZIONI PATRIMONIALI'!L10</f>
        <v>1278367.4070400011</v>
      </c>
      <c r="O17" s="38">
        <f>+N17+'VARIAZIONI PATRIMONIALI'!M10</f>
        <v>1314472.0294400011</v>
      </c>
      <c r="P17" s="38">
        <f>+O17+'VARIAZIONI PATRIMONIALI'!N10</f>
        <v>1350576.6518400011</v>
      </c>
      <c r="Q17" s="38">
        <f>+P17+'VARIAZIONI PATRIMONIALI'!O10</f>
        <v>1386681.2742400011</v>
      </c>
      <c r="R17" s="38">
        <f>+Q17+'VARIAZIONI PATRIMONIALI'!P10</f>
        <v>1422785.8966400011</v>
      </c>
      <c r="S17" s="38">
        <f>+R17+'VARIAZIONI PATRIMONIALI'!Q10</f>
        <v>1458890.5190400011</v>
      </c>
      <c r="T17" s="38">
        <f>+S17+'VARIAZIONI PATRIMONIALI'!R10</f>
        <v>1494995.1414400011</v>
      </c>
      <c r="U17" s="38">
        <f>+T17+'VARIAZIONI PATRIMONIALI'!S10</f>
        <v>1531099.7638400011</v>
      </c>
      <c r="V17" s="38">
        <f>+U17+'VARIAZIONI PATRIMONIALI'!T10</f>
        <v>1567204.3862400011</v>
      </c>
      <c r="W17" s="38">
        <f>+V17+'VARIAZIONI PATRIMONIALI'!U10</f>
        <v>1603309.0086400011</v>
      </c>
      <c r="X17" s="38">
        <f>+W17+'VARIAZIONI PATRIMONIALI'!V10</f>
        <v>1639413.6310400011</v>
      </c>
      <c r="Y17" s="38">
        <f>+X17+'VARIAZIONI PATRIMONIALI'!W10</f>
        <v>1675518.253440001</v>
      </c>
      <c r="Z17" s="38">
        <f>+Y17+'VARIAZIONI PATRIMONIALI'!X10</f>
        <v>1711622.875840001</v>
      </c>
      <c r="AA17" s="38">
        <f>+Z17+'VARIAZIONI PATRIMONIALI'!Y10</f>
        <v>1747727.498240001</v>
      </c>
      <c r="AB17" s="38">
        <f>+AA17+'VARIAZIONI PATRIMONIALI'!Z10</f>
        <v>1783832.120640001</v>
      </c>
      <c r="AC17" s="38">
        <f>+AB17+'VARIAZIONI PATRIMONIALI'!AA10</f>
        <v>1819936.743040001</v>
      </c>
      <c r="AD17" s="38">
        <f>+AC17+'VARIAZIONI PATRIMONIALI'!AB10</f>
        <v>1856041.365440001</v>
      </c>
      <c r="AE17" s="38">
        <f>+AD17+'VARIAZIONI PATRIMONIALI'!AC10</f>
        <v>1892145.987840001</v>
      </c>
      <c r="AF17" s="38">
        <f>+AE17+'VARIAZIONI PATRIMONIALI'!AD10</f>
        <v>1928250.610240001</v>
      </c>
      <c r="AG17" s="38">
        <f>+AF17+'VARIAZIONI PATRIMONIALI'!AE10</f>
        <v>1964355.232640001</v>
      </c>
      <c r="AH17" s="38">
        <f>+AG17+'VARIAZIONI PATRIMONIALI'!AF10</f>
        <v>2000459.855040001</v>
      </c>
      <c r="AI17" s="38">
        <f>+AH17+'VARIAZIONI PATRIMONIALI'!AG10</f>
        <v>2036564.477440001</v>
      </c>
      <c r="AJ17" s="38">
        <f>+AI17+'VARIAZIONI PATRIMONIALI'!AH10</f>
        <v>2072669.099840001</v>
      </c>
      <c r="AK17" s="38">
        <f>+AJ17+'VARIAZIONI PATRIMONIALI'!AI10</f>
        <v>2108773.722240001</v>
      </c>
      <c r="AL17" s="38">
        <f>+AK17+'VARIAZIONI PATRIMONIALI'!AJ10</f>
        <v>2144878.3446400012</v>
      </c>
      <c r="AM17" s="38">
        <f>+AL17+'VARIAZIONI PATRIMONIALI'!AK10</f>
        <v>2180982.9670400014</v>
      </c>
      <c r="AN17" s="38">
        <f>+AM17+'VARIAZIONI PATRIMONIALI'!AL10</f>
        <v>1278367.4070400014</v>
      </c>
    </row>
    <row r="18" spans="3:40" x14ac:dyDescent="0.2">
      <c r="C18" s="3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3:40" s="9" customFormat="1" x14ac:dyDescent="0.2">
      <c r="C19" s="2" t="s">
        <v>9</v>
      </c>
      <c r="D19" s="37">
        <f>SUM(D20:D21)</f>
        <v>0</v>
      </c>
      <c r="E19" s="37">
        <f t="shared" ref="E19" si="2">SUM(E20:E21)</f>
        <v>0</v>
      </c>
      <c r="F19" s="37">
        <f t="shared" ref="F19:G19" si="3">SUM(F20:F21)</f>
        <v>0</v>
      </c>
      <c r="G19" s="37">
        <f t="shared" si="3"/>
        <v>0</v>
      </c>
      <c r="H19" s="37">
        <f t="shared" ref="H19:AN19" si="4">SUM(H20:H21)</f>
        <v>0</v>
      </c>
      <c r="I19" s="37">
        <f t="shared" si="4"/>
        <v>0</v>
      </c>
      <c r="J19" s="37">
        <f t="shared" si="4"/>
        <v>0</v>
      </c>
      <c r="K19" s="37">
        <f t="shared" si="4"/>
        <v>0</v>
      </c>
      <c r="L19" s="37">
        <f t="shared" si="4"/>
        <v>0</v>
      </c>
      <c r="M19" s="37">
        <f t="shared" si="4"/>
        <v>0</v>
      </c>
      <c r="N19" s="37">
        <f t="shared" si="4"/>
        <v>0</v>
      </c>
      <c r="O19" s="37">
        <f t="shared" si="4"/>
        <v>0</v>
      </c>
      <c r="P19" s="37">
        <f t="shared" si="4"/>
        <v>0</v>
      </c>
      <c r="Q19" s="37">
        <f t="shared" si="4"/>
        <v>0</v>
      </c>
      <c r="R19" s="37">
        <f t="shared" si="4"/>
        <v>0</v>
      </c>
      <c r="S19" s="37">
        <f t="shared" si="4"/>
        <v>0</v>
      </c>
      <c r="T19" s="37">
        <f t="shared" si="4"/>
        <v>0</v>
      </c>
      <c r="U19" s="37">
        <f t="shared" si="4"/>
        <v>0</v>
      </c>
      <c r="V19" s="37">
        <f t="shared" si="4"/>
        <v>0</v>
      </c>
      <c r="W19" s="37">
        <f t="shared" si="4"/>
        <v>0</v>
      </c>
      <c r="X19" s="37">
        <f t="shared" si="4"/>
        <v>0</v>
      </c>
      <c r="Y19" s="37">
        <f t="shared" si="4"/>
        <v>0</v>
      </c>
      <c r="Z19" s="37">
        <f t="shared" si="4"/>
        <v>0</v>
      </c>
      <c r="AA19" s="37">
        <f t="shared" si="4"/>
        <v>0</v>
      </c>
      <c r="AB19" s="37">
        <f t="shared" si="4"/>
        <v>0</v>
      </c>
      <c r="AC19" s="37">
        <f t="shared" si="4"/>
        <v>0</v>
      </c>
      <c r="AD19" s="37">
        <f t="shared" si="4"/>
        <v>0</v>
      </c>
      <c r="AE19" s="37">
        <f t="shared" si="4"/>
        <v>0</v>
      </c>
      <c r="AF19" s="37">
        <f t="shared" si="4"/>
        <v>0</v>
      </c>
      <c r="AG19" s="37">
        <f t="shared" si="4"/>
        <v>0</v>
      </c>
      <c r="AH19" s="37">
        <f t="shared" si="4"/>
        <v>0</v>
      </c>
      <c r="AI19" s="37">
        <f t="shared" si="4"/>
        <v>0</v>
      </c>
      <c r="AJ19" s="37">
        <f t="shared" si="4"/>
        <v>0</v>
      </c>
      <c r="AK19" s="37">
        <f t="shared" si="4"/>
        <v>0</v>
      </c>
      <c r="AL19" s="37">
        <f t="shared" si="4"/>
        <v>0</v>
      </c>
      <c r="AM19" s="37">
        <f t="shared" si="4"/>
        <v>0</v>
      </c>
      <c r="AN19" s="37">
        <f t="shared" si="4"/>
        <v>0</v>
      </c>
    </row>
    <row r="20" spans="3:40" x14ac:dyDescent="0.2">
      <c r="C20" s="3" t="s">
        <v>10</v>
      </c>
      <c r="D20" s="38"/>
      <c r="E20" s="38">
        <f>+D20+'VARIAZIONI PATRIMONIALI'!C11</f>
        <v>0</v>
      </c>
      <c r="F20" s="38">
        <f>+E20+'VARIAZIONI PATRIMONIALI'!D11</f>
        <v>0</v>
      </c>
      <c r="G20" s="38">
        <f>+F20+'VARIAZIONI PATRIMONIALI'!E11</f>
        <v>0</v>
      </c>
      <c r="H20" s="38">
        <f>+G20+'VARIAZIONI PATRIMONIALI'!F11</f>
        <v>0</v>
      </c>
      <c r="I20" s="38">
        <f>+H20+'VARIAZIONI PATRIMONIALI'!G11</f>
        <v>0</v>
      </c>
      <c r="J20" s="38">
        <f>+I20+'VARIAZIONI PATRIMONIALI'!H11</f>
        <v>0</v>
      </c>
      <c r="K20" s="38">
        <f>+J20+'VARIAZIONI PATRIMONIALI'!I11</f>
        <v>0</v>
      </c>
      <c r="L20" s="38">
        <f>+K20+'VARIAZIONI PATRIMONIALI'!J11</f>
        <v>0</v>
      </c>
      <c r="M20" s="38">
        <f>+L20+'VARIAZIONI PATRIMONIALI'!K11</f>
        <v>0</v>
      </c>
      <c r="N20" s="38">
        <f>+M20+'VARIAZIONI PATRIMONIALI'!L11</f>
        <v>0</v>
      </c>
      <c r="O20" s="38">
        <f>+N20+'VARIAZIONI PATRIMONIALI'!M11</f>
        <v>0</v>
      </c>
      <c r="P20" s="38">
        <f>+O20+'VARIAZIONI PATRIMONIALI'!N11</f>
        <v>0</v>
      </c>
      <c r="Q20" s="38">
        <f>+P20+'VARIAZIONI PATRIMONIALI'!O11</f>
        <v>0</v>
      </c>
      <c r="R20" s="38">
        <f>+Q20+'VARIAZIONI PATRIMONIALI'!P11</f>
        <v>0</v>
      </c>
      <c r="S20" s="38">
        <f>+R20+'VARIAZIONI PATRIMONIALI'!Q11</f>
        <v>0</v>
      </c>
      <c r="T20" s="38">
        <f>+S20+'VARIAZIONI PATRIMONIALI'!R11</f>
        <v>0</v>
      </c>
      <c r="U20" s="38">
        <f>+T20+'VARIAZIONI PATRIMONIALI'!S11</f>
        <v>0</v>
      </c>
      <c r="V20" s="38">
        <f>+U20+'VARIAZIONI PATRIMONIALI'!T11</f>
        <v>0</v>
      </c>
      <c r="W20" s="38">
        <f>+V20+'VARIAZIONI PATRIMONIALI'!U11</f>
        <v>0</v>
      </c>
      <c r="X20" s="38">
        <f>+W20+'VARIAZIONI PATRIMONIALI'!V11</f>
        <v>0</v>
      </c>
      <c r="Y20" s="38">
        <f>+X20+'VARIAZIONI PATRIMONIALI'!W11</f>
        <v>0</v>
      </c>
      <c r="Z20" s="38">
        <f>+Y20+'VARIAZIONI PATRIMONIALI'!X11</f>
        <v>0</v>
      </c>
      <c r="AA20" s="38">
        <f>+Z20+'VARIAZIONI PATRIMONIALI'!Y11</f>
        <v>0</v>
      </c>
      <c r="AB20" s="38">
        <f>+AA20+'VARIAZIONI PATRIMONIALI'!Z11</f>
        <v>0</v>
      </c>
      <c r="AC20" s="38">
        <f>+AB20+'VARIAZIONI PATRIMONIALI'!AA11</f>
        <v>0</v>
      </c>
      <c r="AD20" s="38">
        <f>+AC20+'VARIAZIONI PATRIMONIALI'!AB11</f>
        <v>0</v>
      </c>
      <c r="AE20" s="38">
        <f>+AD20+'VARIAZIONI PATRIMONIALI'!AC11</f>
        <v>0</v>
      </c>
      <c r="AF20" s="38">
        <f>+AE20+'VARIAZIONI PATRIMONIALI'!AD11</f>
        <v>0</v>
      </c>
      <c r="AG20" s="38">
        <f>+AF20+'VARIAZIONI PATRIMONIALI'!AE11</f>
        <v>0</v>
      </c>
      <c r="AH20" s="38">
        <f>+AG20+'VARIAZIONI PATRIMONIALI'!AF11</f>
        <v>0</v>
      </c>
      <c r="AI20" s="38">
        <f>+AH20+'VARIAZIONI PATRIMONIALI'!AG11</f>
        <v>0</v>
      </c>
      <c r="AJ20" s="38">
        <f>+AI20+'VARIAZIONI PATRIMONIALI'!AH11</f>
        <v>0</v>
      </c>
      <c r="AK20" s="38">
        <f>+AJ20+'VARIAZIONI PATRIMONIALI'!AI11</f>
        <v>0</v>
      </c>
      <c r="AL20" s="38">
        <f>+AK20+'VARIAZIONI PATRIMONIALI'!AJ11</f>
        <v>0</v>
      </c>
      <c r="AM20" s="38">
        <f>+AL20+'VARIAZIONI PATRIMONIALI'!AK11</f>
        <v>0</v>
      </c>
      <c r="AN20" s="38">
        <f>+AM20+'VARIAZIONI PATRIMONIALI'!AL11</f>
        <v>0</v>
      </c>
    </row>
    <row r="21" spans="3:40" x14ac:dyDescent="0.2">
      <c r="C21" s="3" t="s">
        <v>11</v>
      </c>
      <c r="D21" s="38"/>
      <c r="E21" s="38">
        <f>+D21+'VARIAZIONI PATRIMONIALI'!C12</f>
        <v>0</v>
      </c>
      <c r="F21" s="38">
        <f>+E21+'VARIAZIONI PATRIMONIALI'!D12</f>
        <v>0</v>
      </c>
      <c r="G21" s="38">
        <f>+F21+'VARIAZIONI PATRIMONIALI'!E12</f>
        <v>0</v>
      </c>
      <c r="H21" s="38">
        <f>+G21+'VARIAZIONI PATRIMONIALI'!F12</f>
        <v>0</v>
      </c>
      <c r="I21" s="38">
        <f>+H21+'VARIAZIONI PATRIMONIALI'!G12</f>
        <v>0</v>
      </c>
      <c r="J21" s="38">
        <f>+I21+'VARIAZIONI PATRIMONIALI'!H12</f>
        <v>0</v>
      </c>
      <c r="K21" s="38">
        <f>+J21+'VARIAZIONI PATRIMONIALI'!I12</f>
        <v>0</v>
      </c>
      <c r="L21" s="38">
        <f>+K21+'VARIAZIONI PATRIMONIALI'!J12</f>
        <v>0</v>
      </c>
      <c r="M21" s="38">
        <f>+L21+'VARIAZIONI PATRIMONIALI'!K12</f>
        <v>0</v>
      </c>
      <c r="N21" s="38">
        <f>+M21+'VARIAZIONI PATRIMONIALI'!L12</f>
        <v>0</v>
      </c>
      <c r="O21" s="38">
        <f>+N21+'VARIAZIONI PATRIMONIALI'!M12</f>
        <v>0</v>
      </c>
      <c r="P21" s="38">
        <f>+O21+'VARIAZIONI PATRIMONIALI'!N12</f>
        <v>0</v>
      </c>
      <c r="Q21" s="38">
        <f>+P21+'VARIAZIONI PATRIMONIALI'!O12</f>
        <v>0</v>
      </c>
      <c r="R21" s="38">
        <f>+Q21+'VARIAZIONI PATRIMONIALI'!P12</f>
        <v>0</v>
      </c>
      <c r="S21" s="38">
        <f>+R21+'VARIAZIONI PATRIMONIALI'!Q12</f>
        <v>0</v>
      </c>
      <c r="T21" s="38">
        <f>+S21+'VARIAZIONI PATRIMONIALI'!R12</f>
        <v>0</v>
      </c>
      <c r="U21" s="38">
        <f>+T21+'VARIAZIONI PATRIMONIALI'!S12</f>
        <v>0</v>
      </c>
      <c r="V21" s="38">
        <f>+U21+'VARIAZIONI PATRIMONIALI'!T12</f>
        <v>0</v>
      </c>
      <c r="W21" s="38">
        <f>+V21+'VARIAZIONI PATRIMONIALI'!U12</f>
        <v>0</v>
      </c>
      <c r="X21" s="38">
        <f>+W21+'VARIAZIONI PATRIMONIALI'!V12</f>
        <v>0</v>
      </c>
      <c r="Y21" s="38">
        <f>+X21+'VARIAZIONI PATRIMONIALI'!W12</f>
        <v>0</v>
      </c>
      <c r="Z21" s="38">
        <f>+Y21+'VARIAZIONI PATRIMONIALI'!X12</f>
        <v>0</v>
      </c>
      <c r="AA21" s="38">
        <f>+Z21+'VARIAZIONI PATRIMONIALI'!Y12</f>
        <v>0</v>
      </c>
      <c r="AB21" s="38">
        <f>+AA21+'VARIAZIONI PATRIMONIALI'!Z12</f>
        <v>0</v>
      </c>
      <c r="AC21" s="38">
        <f>+AB21+'VARIAZIONI PATRIMONIALI'!AA12</f>
        <v>0</v>
      </c>
      <c r="AD21" s="38">
        <f>+AC21+'VARIAZIONI PATRIMONIALI'!AB12</f>
        <v>0</v>
      </c>
      <c r="AE21" s="38">
        <f>+AD21+'VARIAZIONI PATRIMONIALI'!AC12</f>
        <v>0</v>
      </c>
      <c r="AF21" s="38">
        <f>+AE21+'VARIAZIONI PATRIMONIALI'!AD12</f>
        <v>0</v>
      </c>
      <c r="AG21" s="38">
        <f>+AF21+'VARIAZIONI PATRIMONIALI'!AE12</f>
        <v>0</v>
      </c>
      <c r="AH21" s="38">
        <f>+AG21+'VARIAZIONI PATRIMONIALI'!AF12</f>
        <v>0</v>
      </c>
      <c r="AI21" s="38">
        <f>+AH21+'VARIAZIONI PATRIMONIALI'!AG12</f>
        <v>0</v>
      </c>
      <c r="AJ21" s="38">
        <f>+AI21+'VARIAZIONI PATRIMONIALI'!AH12</f>
        <v>0</v>
      </c>
      <c r="AK21" s="38">
        <f>+AJ21+'VARIAZIONI PATRIMONIALI'!AI12</f>
        <v>0</v>
      </c>
      <c r="AL21" s="38">
        <f>+AK21+'VARIAZIONI PATRIMONIALI'!AJ12</f>
        <v>0</v>
      </c>
      <c r="AM21" s="38">
        <f>+AL21+'VARIAZIONI PATRIMONIALI'!AK12</f>
        <v>0</v>
      </c>
      <c r="AN21" s="38">
        <f>+AM21+'VARIAZIONI PATRIMONIALI'!AL12</f>
        <v>0</v>
      </c>
    </row>
    <row r="22" spans="3:40" x14ac:dyDescent="0.2">
      <c r="C22" s="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3:40" x14ac:dyDescent="0.2">
      <c r="C23" s="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3:40" s="9" customFormat="1" x14ac:dyDescent="0.2">
      <c r="C24" s="2" t="s">
        <v>12</v>
      </c>
      <c r="D24" s="37">
        <f>D25-D27+D29-D32+D35</f>
        <v>0</v>
      </c>
      <c r="E24" s="37">
        <f ca="1">E25-E27+E29-E32+E35</f>
        <v>0</v>
      </c>
      <c r="F24" s="37">
        <f t="shared" ref="F24:AN24" ca="1" si="5">F25-F27+F29-F32+F35</f>
        <v>0</v>
      </c>
      <c r="G24" s="37">
        <f t="shared" ca="1" si="5"/>
        <v>58000</v>
      </c>
      <c r="H24" s="37">
        <f t="shared" ca="1" si="5"/>
        <v>57036.666666666664</v>
      </c>
      <c r="I24" s="37">
        <f t="shared" ca="1" si="5"/>
        <v>56073.333333333328</v>
      </c>
      <c r="J24" s="37">
        <f t="shared" ca="1" si="5"/>
        <v>55109.999999999993</v>
      </c>
      <c r="K24" s="37">
        <f t="shared" ca="1" si="5"/>
        <v>54146.666666666657</v>
      </c>
      <c r="L24" s="37">
        <f t="shared" ca="1" si="5"/>
        <v>53183.333333333321</v>
      </c>
      <c r="M24" s="37">
        <f t="shared" ca="1" si="5"/>
        <v>52219.999999999985</v>
      </c>
      <c r="N24" s="37">
        <f t="shared" ca="1" si="5"/>
        <v>51256.66666666665</v>
      </c>
      <c r="O24" s="37">
        <f t="shared" ca="1" si="5"/>
        <v>50293.333333333314</v>
      </c>
      <c r="P24" s="37">
        <f t="shared" ca="1" si="5"/>
        <v>49329.999999999978</v>
      </c>
      <c r="Q24" s="37">
        <f t="shared" ca="1" si="5"/>
        <v>48366.666666666642</v>
      </c>
      <c r="R24" s="37">
        <f t="shared" ca="1" si="5"/>
        <v>47403.333333333307</v>
      </c>
      <c r="S24" s="37">
        <f t="shared" ca="1" si="5"/>
        <v>46439.999999999971</v>
      </c>
      <c r="T24" s="37">
        <f t="shared" ca="1" si="5"/>
        <v>45476.666666666635</v>
      </c>
      <c r="U24" s="37">
        <f t="shared" ca="1" si="5"/>
        <v>44513.333333333299</v>
      </c>
      <c r="V24" s="37">
        <f t="shared" ca="1" si="5"/>
        <v>43549.999999999964</v>
      </c>
      <c r="W24" s="37">
        <f t="shared" ca="1" si="5"/>
        <v>42586.666666666628</v>
      </c>
      <c r="X24" s="37">
        <f t="shared" ca="1" si="5"/>
        <v>41623.333333333292</v>
      </c>
      <c r="Y24" s="37">
        <f t="shared" ca="1" si="5"/>
        <v>40659.999999999956</v>
      </c>
      <c r="Z24" s="37">
        <f t="shared" ca="1" si="5"/>
        <v>39696.666666666621</v>
      </c>
      <c r="AA24" s="37">
        <f t="shared" ca="1" si="5"/>
        <v>38733.333333333285</v>
      </c>
      <c r="AB24" s="37">
        <f t="shared" ca="1" si="5"/>
        <v>37769.999999999949</v>
      </c>
      <c r="AC24" s="37">
        <f t="shared" ca="1" si="5"/>
        <v>36806.666666666613</v>
      </c>
      <c r="AD24" s="37">
        <f t="shared" ca="1" si="5"/>
        <v>35843.333333333278</v>
      </c>
      <c r="AE24" s="37">
        <f t="shared" ca="1" si="5"/>
        <v>34879.999999999942</v>
      </c>
      <c r="AF24" s="37">
        <f t="shared" ca="1" si="5"/>
        <v>33916.666666666606</v>
      </c>
      <c r="AG24" s="37">
        <f t="shared" ca="1" si="5"/>
        <v>32953.33333333327</v>
      </c>
      <c r="AH24" s="37">
        <f t="shared" ca="1" si="5"/>
        <v>31989.999999999938</v>
      </c>
      <c r="AI24" s="37">
        <f t="shared" ca="1" si="5"/>
        <v>31026.666666666606</v>
      </c>
      <c r="AJ24" s="37">
        <f t="shared" ca="1" si="5"/>
        <v>30063.333333333274</v>
      </c>
      <c r="AK24" s="37">
        <f t="shared" ca="1" si="5"/>
        <v>29099.999999999942</v>
      </c>
      <c r="AL24" s="37">
        <f t="shared" ca="1" si="5"/>
        <v>28136.66666666661</v>
      </c>
      <c r="AM24" s="37">
        <f t="shared" ca="1" si="5"/>
        <v>27173.333333333278</v>
      </c>
      <c r="AN24" s="37">
        <f t="shared" ca="1" si="5"/>
        <v>26209.999999999945</v>
      </c>
    </row>
    <row r="25" spans="3:40" s="9" customFormat="1" x14ac:dyDescent="0.2">
      <c r="C25" s="7" t="s">
        <v>13</v>
      </c>
      <c r="D25" s="37">
        <f>+D26</f>
        <v>0</v>
      </c>
      <c r="E25" s="37">
        <f t="shared" ref="E25:AN25" ca="1" si="6">+E26</f>
        <v>0</v>
      </c>
      <c r="F25" s="37">
        <f t="shared" ca="1" si="6"/>
        <v>0</v>
      </c>
      <c r="G25" s="37">
        <f t="shared" ca="1" si="6"/>
        <v>0</v>
      </c>
      <c r="H25" s="37">
        <f t="shared" ca="1" si="6"/>
        <v>0</v>
      </c>
      <c r="I25" s="37">
        <f t="shared" ca="1" si="6"/>
        <v>0</v>
      </c>
      <c r="J25" s="37">
        <f t="shared" ca="1" si="6"/>
        <v>0</v>
      </c>
      <c r="K25" s="37">
        <f t="shared" ca="1" si="6"/>
        <v>0</v>
      </c>
      <c r="L25" s="37">
        <f t="shared" ca="1" si="6"/>
        <v>0</v>
      </c>
      <c r="M25" s="37">
        <f t="shared" ca="1" si="6"/>
        <v>0</v>
      </c>
      <c r="N25" s="37">
        <f t="shared" ca="1" si="6"/>
        <v>0</v>
      </c>
      <c r="O25" s="37">
        <f t="shared" ca="1" si="6"/>
        <v>0</v>
      </c>
      <c r="P25" s="37">
        <f t="shared" ca="1" si="6"/>
        <v>0</v>
      </c>
      <c r="Q25" s="37">
        <f t="shared" ca="1" si="6"/>
        <v>0</v>
      </c>
      <c r="R25" s="37">
        <f t="shared" ca="1" si="6"/>
        <v>0</v>
      </c>
      <c r="S25" s="37">
        <f t="shared" ca="1" si="6"/>
        <v>0</v>
      </c>
      <c r="T25" s="37">
        <f t="shared" ca="1" si="6"/>
        <v>0</v>
      </c>
      <c r="U25" s="37">
        <f t="shared" ca="1" si="6"/>
        <v>0</v>
      </c>
      <c r="V25" s="37">
        <f t="shared" ca="1" si="6"/>
        <v>0</v>
      </c>
      <c r="W25" s="37">
        <f t="shared" ca="1" si="6"/>
        <v>0</v>
      </c>
      <c r="X25" s="37">
        <f t="shared" ca="1" si="6"/>
        <v>0</v>
      </c>
      <c r="Y25" s="37">
        <f t="shared" ca="1" si="6"/>
        <v>0</v>
      </c>
      <c r="Z25" s="37">
        <f t="shared" ca="1" si="6"/>
        <v>0</v>
      </c>
      <c r="AA25" s="37">
        <f t="shared" ca="1" si="6"/>
        <v>0</v>
      </c>
      <c r="AB25" s="37">
        <f t="shared" ca="1" si="6"/>
        <v>0</v>
      </c>
      <c r="AC25" s="37">
        <f t="shared" ca="1" si="6"/>
        <v>0</v>
      </c>
      <c r="AD25" s="37">
        <f t="shared" ca="1" si="6"/>
        <v>0</v>
      </c>
      <c r="AE25" s="37">
        <f t="shared" ca="1" si="6"/>
        <v>0</v>
      </c>
      <c r="AF25" s="37">
        <f t="shared" ca="1" si="6"/>
        <v>0</v>
      </c>
      <c r="AG25" s="37">
        <f t="shared" ca="1" si="6"/>
        <v>0</v>
      </c>
      <c r="AH25" s="37">
        <f t="shared" ca="1" si="6"/>
        <v>0</v>
      </c>
      <c r="AI25" s="37">
        <f t="shared" ca="1" si="6"/>
        <v>0</v>
      </c>
      <c r="AJ25" s="37">
        <f t="shared" ca="1" si="6"/>
        <v>0</v>
      </c>
      <c r="AK25" s="37">
        <f t="shared" ca="1" si="6"/>
        <v>0</v>
      </c>
      <c r="AL25" s="37">
        <f t="shared" ca="1" si="6"/>
        <v>0</v>
      </c>
      <c r="AM25" s="37">
        <f t="shared" ca="1" si="6"/>
        <v>0</v>
      </c>
      <c r="AN25" s="37">
        <f t="shared" ca="1" si="6"/>
        <v>0</v>
      </c>
    </row>
    <row r="26" spans="3:40" x14ac:dyDescent="0.2">
      <c r="C26" s="3" t="s">
        <v>14</v>
      </c>
      <c r="D26" s="38"/>
      <c r="E26" s="38">
        <f ca="1">+D26+'VARIAZIONI PATRIMONIALI'!C13</f>
        <v>0</v>
      </c>
      <c r="F26" s="38">
        <f ca="1">+E26+'VARIAZIONI PATRIMONIALI'!D13</f>
        <v>0</v>
      </c>
      <c r="G26" s="38">
        <f ca="1">+F26+'VARIAZIONI PATRIMONIALI'!E13</f>
        <v>0</v>
      </c>
      <c r="H26" s="38">
        <f ca="1">+G26+'VARIAZIONI PATRIMONIALI'!F13</f>
        <v>0</v>
      </c>
      <c r="I26" s="38">
        <f ca="1">+H26+'VARIAZIONI PATRIMONIALI'!G13</f>
        <v>0</v>
      </c>
      <c r="J26" s="38">
        <f ca="1">+I26+'VARIAZIONI PATRIMONIALI'!H13</f>
        <v>0</v>
      </c>
      <c r="K26" s="38">
        <f ca="1">+J26+'VARIAZIONI PATRIMONIALI'!I13</f>
        <v>0</v>
      </c>
      <c r="L26" s="38">
        <f ca="1">+K26+'VARIAZIONI PATRIMONIALI'!J13</f>
        <v>0</v>
      </c>
      <c r="M26" s="38">
        <f ca="1">+L26+'VARIAZIONI PATRIMONIALI'!K13</f>
        <v>0</v>
      </c>
      <c r="N26" s="38">
        <f ca="1">+M26+'VARIAZIONI PATRIMONIALI'!L13</f>
        <v>0</v>
      </c>
      <c r="O26" s="38">
        <f ca="1">+N26+'VARIAZIONI PATRIMONIALI'!M13</f>
        <v>0</v>
      </c>
      <c r="P26" s="38">
        <f ca="1">+O26+'VARIAZIONI PATRIMONIALI'!N13</f>
        <v>0</v>
      </c>
      <c r="Q26" s="38">
        <f ca="1">+P26+'VARIAZIONI PATRIMONIALI'!O13</f>
        <v>0</v>
      </c>
      <c r="R26" s="38">
        <f ca="1">+Q26+'VARIAZIONI PATRIMONIALI'!P13</f>
        <v>0</v>
      </c>
      <c r="S26" s="38">
        <f ca="1">+R26+'VARIAZIONI PATRIMONIALI'!Q13</f>
        <v>0</v>
      </c>
      <c r="T26" s="38">
        <f ca="1">+S26+'VARIAZIONI PATRIMONIALI'!R13</f>
        <v>0</v>
      </c>
      <c r="U26" s="38">
        <f ca="1">+T26+'VARIAZIONI PATRIMONIALI'!S13</f>
        <v>0</v>
      </c>
      <c r="V26" s="38">
        <f ca="1">+U26+'VARIAZIONI PATRIMONIALI'!T13</f>
        <v>0</v>
      </c>
      <c r="W26" s="38">
        <f ca="1">+V26+'VARIAZIONI PATRIMONIALI'!U13</f>
        <v>0</v>
      </c>
      <c r="X26" s="38">
        <f ca="1">+W26+'VARIAZIONI PATRIMONIALI'!V13</f>
        <v>0</v>
      </c>
      <c r="Y26" s="38">
        <f ca="1">+X26+'VARIAZIONI PATRIMONIALI'!W13</f>
        <v>0</v>
      </c>
      <c r="Z26" s="38">
        <f ca="1">+Y26+'VARIAZIONI PATRIMONIALI'!X13</f>
        <v>0</v>
      </c>
      <c r="AA26" s="38">
        <f ca="1">+Z26+'VARIAZIONI PATRIMONIALI'!Y13</f>
        <v>0</v>
      </c>
      <c r="AB26" s="38">
        <f ca="1">+AA26+'VARIAZIONI PATRIMONIALI'!Z13</f>
        <v>0</v>
      </c>
      <c r="AC26" s="38">
        <f ca="1">+AB26+'VARIAZIONI PATRIMONIALI'!AA13</f>
        <v>0</v>
      </c>
      <c r="AD26" s="38">
        <f ca="1">+AC26+'VARIAZIONI PATRIMONIALI'!AB13</f>
        <v>0</v>
      </c>
      <c r="AE26" s="38">
        <f ca="1">+AD26+'VARIAZIONI PATRIMONIALI'!AC13</f>
        <v>0</v>
      </c>
      <c r="AF26" s="38">
        <f ca="1">+AE26+'VARIAZIONI PATRIMONIALI'!AD13</f>
        <v>0</v>
      </c>
      <c r="AG26" s="38">
        <f ca="1">+AF26+'VARIAZIONI PATRIMONIALI'!AE13</f>
        <v>0</v>
      </c>
      <c r="AH26" s="38">
        <f ca="1">+AG26+'VARIAZIONI PATRIMONIALI'!AF13</f>
        <v>0</v>
      </c>
      <c r="AI26" s="38">
        <f ca="1">+AH26+'VARIAZIONI PATRIMONIALI'!AG13</f>
        <v>0</v>
      </c>
      <c r="AJ26" s="38">
        <f ca="1">+AI26+'VARIAZIONI PATRIMONIALI'!AH13</f>
        <v>0</v>
      </c>
      <c r="AK26" s="38">
        <f ca="1">+AJ26+'VARIAZIONI PATRIMONIALI'!AI13</f>
        <v>0</v>
      </c>
      <c r="AL26" s="38">
        <f ca="1">+AK26+'VARIAZIONI PATRIMONIALI'!AJ13</f>
        <v>0</v>
      </c>
      <c r="AM26" s="38">
        <f ca="1">+AL26+'VARIAZIONI PATRIMONIALI'!AK13</f>
        <v>0</v>
      </c>
      <c r="AN26" s="38">
        <f ca="1">+AM26+'VARIAZIONI PATRIMONIALI'!AL13</f>
        <v>0</v>
      </c>
    </row>
    <row r="27" spans="3:40" s="9" customFormat="1" x14ac:dyDescent="0.2">
      <c r="C27" s="7" t="s">
        <v>15</v>
      </c>
      <c r="D27" s="37">
        <f>+D28</f>
        <v>0</v>
      </c>
      <c r="E27" s="37">
        <f ca="1">+E28</f>
        <v>0</v>
      </c>
      <c r="F27" s="37">
        <f t="shared" ref="F27:AN27" ca="1" si="7">+F28</f>
        <v>0</v>
      </c>
      <c r="G27" s="37">
        <f t="shared" ca="1" si="7"/>
        <v>0</v>
      </c>
      <c r="H27" s="37">
        <f t="shared" ca="1" si="7"/>
        <v>0</v>
      </c>
      <c r="I27" s="37">
        <f t="shared" ca="1" si="7"/>
        <v>0</v>
      </c>
      <c r="J27" s="37">
        <f t="shared" ca="1" si="7"/>
        <v>0</v>
      </c>
      <c r="K27" s="37">
        <f t="shared" ca="1" si="7"/>
        <v>0</v>
      </c>
      <c r="L27" s="37">
        <f t="shared" ca="1" si="7"/>
        <v>0</v>
      </c>
      <c r="M27" s="37">
        <f t="shared" ca="1" si="7"/>
        <v>0</v>
      </c>
      <c r="N27" s="37">
        <f t="shared" ca="1" si="7"/>
        <v>0</v>
      </c>
      <c r="O27" s="37">
        <f t="shared" ca="1" si="7"/>
        <v>0</v>
      </c>
      <c r="P27" s="37">
        <f t="shared" ca="1" si="7"/>
        <v>0</v>
      </c>
      <c r="Q27" s="37">
        <f t="shared" ca="1" si="7"/>
        <v>0</v>
      </c>
      <c r="R27" s="37">
        <f t="shared" ca="1" si="7"/>
        <v>0</v>
      </c>
      <c r="S27" s="37">
        <f t="shared" ca="1" si="7"/>
        <v>0</v>
      </c>
      <c r="T27" s="37">
        <f t="shared" ca="1" si="7"/>
        <v>0</v>
      </c>
      <c r="U27" s="37">
        <f t="shared" ca="1" si="7"/>
        <v>0</v>
      </c>
      <c r="V27" s="37">
        <f t="shared" ca="1" si="7"/>
        <v>0</v>
      </c>
      <c r="W27" s="37">
        <f t="shared" ca="1" si="7"/>
        <v>0</v>
      </c>
      <c r="X27" s="37">
        <f t="shared" ca="1" si="7"/>
        <v>0</v>
      </c>
      <c r="Y27" s="37">
        <f t="shared" ca="1" si="7"/>
        <v>0</v>
      </c>
      <c r="Z27" s="37">
        <f t="shared" ca="1" si="7"/>
        <v>0</v>
      </c>
      <c r="AA27" s="37">
        <f t="shared" ca="1" si="7"/>
        <v>0</v>
      </c>
      <c r="AB27" s="37">
        <f t="shared" ca="1" si="7"/>
        <v>0</v>
      </c>
      <c r="AC27" s="37">
        <f t="shared" ca="1" si="7"/>
        <v>0</v>
      </c>
      <c r="AD27" s="37">
        <f t="shared" ca="1" si="7"/>
        <v>0</v>
      </c>
      <c r="AE27" s="37">
        <f t="shared" ca="1" si="7"/>
        <v>0</v>
      </c>
      <c r="AF27" s="37">
        <f t="shared" ca="1" si="7"/>
        <v>0</v>
      </c>
      <c r="AG27" s="37">
        <f t="shared" ca="1" si="7"/>
        <v>0</v>
      </c>
      <c r="AH27" s="37">
        <f t="shared" ca="1" si="7"/>
        <v>0</v>
      </c>
      <c r="AI27" s="37">
        <f t="shared" ca="1" si="7"/>
        <v>0</v>
      </c>
      <c r="AJ27" s="37">
        <f t="shared" ca="1" si="7"/>
        <v>0</v>
      </c>
      <c r="AK27" s="37">
        <f t="shared" ca="1" si="7"/>
        <v>0</v>
      </c>
      <c r="AL27" s="37">
        <f t="shared" ca="1" si="7"/>
        <v>0</v>
      </c>
      <c r="AM27" s="37">
        <f t="shared" ca="1" si="7"/>
        <v>0</v>
      </c>
      <c r="AN27" s="37">
        <f t="shared" ca="1" si="7"/>
        <v>0</v>
      </c>
    </row>
    <row r="28" spans="3:40" x14ac:dyDescent="0.2">
      <c r="C28" s="3" t="s">
        <v>16</v>
      </c>
      <c r="D28" s="38"/>
      <c r="E28" s="38">
        <f ca="1">+D28+'VARIAZIONI PATRIMONIALI'!C19</f>
        <v>0</v>
      </c>
      <c r="F28" s="38">
        <f ca="1">+E28+'VARIAZIONI PATRIMONIALI'!D19</f>
        <v>0</v>
      </c>
      <c r="G28" s="38">
        <f ca="1">+F28+'VARIAZIONI PATRIMONIALI'!E19</f>
        <v>0</v>
      </c>
      <c r="H28" s="38">
        <f ca="1">+G28+'VARIAZIONI PATRIMONIALI'!F19</f>
        <v>0</v>
      </c>
      <c r="I28" s="38">
        <f ca="1">+H28+'VARIAZIONI PATRIMONIALI'!G19</f>
        <v>0</v>
      </c>
      <c r="J28" s="38">
        <f ca="1">+I28+'VARIAZIONI PATRIMONIALI'!H19</f>
        <v>0</v>
      </c>
      <c r="K28" s="38">
        <f ca="1">+J28+'VARIAZIONI PATRIMONIALI'!I19</f>
        <v>0</v>
      </c>
      <c r="L28" s="38">
        <f ca="1">+K28+'VARIAZIONI PATRIMONIALI'!J19</f>
        <v>0</v>
      </c>
      <c r="M28" s="38">
        <f ca="1">+L28+'VARIAZIONI PATRIMONIALI'!K19</f>
        <v>0</v>
      </c>
      <c r="N28" s="38">
        <f ca="1">+M28+'VARIAZIONI PATRIMONIALI'!L19</f>
        <v>0</v>
      </c>
      <c r="O28" s="38">
        <f ca="1">+N28+'VARIAZIONI PATRIMONIALI'!M19</f>
        <v>0</v>
      </c>
      <c r="P28" s="38">
        <f ca="1">+O28+'VARIAZIONI PATRIMONIALI'!N19</f>
        <v>0</v>
      </c>
      <c r="Q28" s="38">
        <f ca="1">+P28+'VARIAZIONI PATRIMONIALI'!O19</f>
        <v>0</v>
      </c>
      <c r="R28" s="38">
        <f ca="1">+Q28+'VARIAZIONI PATRIMONIALI'!P19</f>
        <v>0</v>
      </c>
      <c r="S28" s="38">
        <f ca="1">+R28+'VARIAZIONI PATRIMONIALI'!Q19</f>
        <v>0</v>
      </c>
      <c r="T28" s="38">
        <f ca="1">+S28+'VARIAZIONI PATRIMONIALI'!R19</f>
        <v>0</v>
      </c>
      <c r="U28" s="38">
        <f ca="1">+T28+'VARIAZIONI PATRIMONIALI'!S19</f>
        <v>0</v>
      </c>
      <c r="V28" s="38">
        <f ca="1">+U28+'VARIAZIONI PATRIMONIALI'!T19</f>
        <v>0</v>
      </c>
      <c r="W28" s="38">
        <f ca="1">+V28+'VARIAZIONI PATRIMONIALI'!U19</f>
        <v>0</v>
      </c>
      <c r="X28" s="38">
        <f ca="1">+W28+'VARIAZIONI PATRIMONIALI'!V19</f>
        <v>0</v>
      </c>
      <c r="Y28" s="38">
        <f ca="1">+X28+'VARIAZIONI PATRIMONIALI'!W19</f>
        <v>0</v>
      </c>
      <c r="Z28" s="38">
        <f ca="1">+Y28+'VARIAZIONI PATRIMONIALI'!X19</f>
        <v>0</v>
      </c>
      <c r="AA28" s="38">
        <f ca="1">+Z28+'VARIAZIONI PATRIMONIALI'!Y19</f>
        <v>0</v>
      </c>
      <c r="AB28" s="38">
        <f ca="1">+AA28+'VARIAZIONI PATRIMONIALI'!Z19</f>
        <v>0</v>
      </c>
      <c r="AC28" s="38">
        <f ca="1">+AB28+'VARIAZIONI PATRIMONIALI'!AA19</f>
        <v>0</v>
      </c>
      <c r="AD28" s="38">
        <f ca="1">+AC28+'VARIAZIONI PATRIMONIALI'!AB19</f>
        <v>0</v>
      </c>
      <c r="AE28" s="38">
        <f ca="1">+AD28+'VARIAZIONI PATRIMONIALI'!AC19</f>
        <v>0</v>
      </c>
      <c r="AF28" s="38">
        <f ca="1">+AE28+'VARIAZIONI PATRIMONIALI'!AD19</f>
        <v>0</v>
      </c>
      <c r="AG28" s="38">
        <f ca="1">+AF28+'VARIAZIONI PATRIMONIALI'!AE19</f>
        <v>0</v>
      </c>
      <c r="AH28" s="38">
        <f ca="1">+AG28+'VARIAZIONI PATRIMONIALI'!AF19</f>
        <v>0</v>
      </c>
      <c r="AI28" s="38">
        <f ca="1">+AH28+'VARIAZIONI PATRIMONIALI'!AG19</f>
        <v>0</v>
      </c>
      <c r="AJ28" s="38">
        <f ca="1">+AI28+'VARIAZIONI PATRIMONIALI'!AH19</f>
        <v>0</v>
      </c>
      <c r="AK28" s="38">
        <f ca="1">+AJ28+'VARIAZIONI PATRIMONIALI'!AI19</f>
        <v>0</v>
      </c>
      <c r="AL28" s="38">
        <f ca="1">+AK28+'VARIAZIONI PATRIMONIALI'!AJ19</f>
        <v>0</v>
      </c>
      <c r="AM28" s="38">
        <f ca="1">+AL28+'VARIAZIONI PATRIMONIALI'!AK19</f>
        <v>0</v>
      </c>
      <c r="AN28" s="38">
        <f ca="1">+AM28+'VARIAZIONI PATRIMONIALI'!AL19</f>
        <v>0</v>
      </c>
    </row>
    <row r="29" spans="3:40" s="9" customFormat="1" x14ac:dyDescent="0.2">
      <c r="C29" s="7" t="s">
        <v>17</v>
      </c>
      <c r="D29" s="37">
        <f>SUM(D30:D31)</f>
        <v>0</v>
      </c>
      <c r="E29" s="37">
        <f t="shared" ref="E29" ca="1" si="8">SUM(E30:E31)</f>
        <v>0</v>
      </c>
      <c r="F29" s="37">
        <f t="shared" ref="F29:G29" ca="1" si="9">SUM(F30:F31)</f>
        <v>0</v>
      </c>
      <c r="G29" s="37">
        <f t="shared" ca="1" si="9"/>
        <v>0</v>
      </c>
      <c r="H29" s="37">
        <f t="shared" ref="H29:AN29" ca="1" si="10">SUM(H30:H31)</f>
        <v>0</v>
      </c>
      <c r="I29" s="37">
        <f t="shared" ca="1" si="10"/>
        <v>0</v>
      </c>
      <c r="J29" s="37">
        <f t="shared" ca="1" si="10"/>
        <v>0</v>
      </c>
      <c r="K29" s="37">
        <f t="shared" ca="1" si="10"/>
        <v>0</v>
      </c>
      <c r="L29" s="37">
        <f t="shared" ca="1" si="10"/>
        <v>0</v>
      </c>
      <c r="M29" s="37">
        <f t="shared" ca="1" si="10"/>
        <v>0</v>
      </c>
      <c r="N29" s="37">
        <f t="shared" ca="1" si="10"/>
        <v>0</v>
      </c>
      <c r="O29" s="37">
        <f t="shared" ca="1" si="10"/>
        <v>0</v>
      </c>
      <c r="P29" s="37">
        <f t="shared" ca="1" si="10"/>
        <v>0</v>
      </c>
      <c r="Q29" s="37">
        <f t="shared" ca="1" si="10"/>
        <v>0</v>
      </c>
      <c r="R29" s="37">
        <f t="shared" ca="1" si="10"/>
        <v>0</v>
      </c>
      <c r="S29" s="37">
        <f t="shared" ca="1" si="10"/>
        <v>0</v>
      </c>
      <c r="T29" s="37">
        <f t="shared" ca="1" si="10"/>
        <v>0</v>
      </c>
      <c r="U29" s="37">
        <f t="shared" ca="1" si="10"/>
        <v>0</v>
      </c>
      <c r="V29" s="37">
        <f t="shared" ca="1" si="10"/>
        <v>0</v>
      </c>
      <c r="W29" s="37">
        <f t="shared" ca="1" si="10"/>
        <v>0</v>
      </c>
      <c r="X29" s="37">
        <f t="shared" ca="1" si="10"/>
        <v>0</v>
      </c>
      <c r="Y29" s="37">
        <f t="shared" ca="1" si="10"/>
        <v>0</v>
      </c>
      <c r="Z29" s="37">
        <f t="shared" ca="1" si="10"/>
        <v>0</v>
      </c>
      <c r="AA29" s="37">
        <f t="shared" ca="1" si="10"/>
        <v>0</v>
      </c>
      <c r="AB29" s="37">
        <f t="shared" ca="1" si="10"/>
        <v>0</v>
      </c>
      <c r="AC29" s="37">
        <f t="shared" ca="1" si="10"/>
        <v>0</v>
      </c>
      <c r="AD29" s="37">
        <f t="shared" ca="1" si="10"/>
        <v>0</v>
      </c>
      <c r="AE29" s="37">
        <f t="shared" ca="1" si="10"/>
        <v>0</v>
      </c>
      <c r="AF29" s="37">
        <f t="shared" ca="1" si="10"/>
        <v>0</v>
      </c>
      <c r="AG29" s="37">
        <f t="shared" ca="1" si="10"/>
        <v>0</v>
      </c>
      <c r="AH29" s="37">
        <f t="shared" ca="1" si="10"/>
        <v>0</v>
      </c>
      <c r="AI29" s="37">
        <f t="shared" ca="1" si="10"/>
        <v>0</v>
      </c>
      <c r="AJ29" s="37">
        <f t="shared" ca="1" si="10"/>
        <v>0</v>
      </c>
      <c r="AK29" s="37">
        <f t="shared" ca="1" si="10"/>
        <v>0</v>
      </c>
      <c r="AL29" s="37">
        <f t="shared" ca="1" si="10"/>
        <v>0</v>
      </c>
      <c r="AM29" s="37">
        <f t="shared" ca="1" si="10"/>
        <v>0</v>
      </c>
      <c r="AN29" s="37">
        <f t="shared" ca="1" si="10"/>
        <v>0</v>
      </c>
    </row>
    <row r="30" spans="3:40" x14ac:dyDescent="0.2">
      <c r="C30" s="3" t="s">
        <v>18</v>
      </c>
      <c r="D30" s="38"/>
      <c r="E30" s="38">
        <f ca="1">+D30+'VARIAZIONI PATRIMONIALI'!C14</f>
        <v>0</v>
      </c>
      <c r="F30" s="38">
        <f ca="1">+E30+'VARIAZIONI PATRIMONIALI'!D14</f>
        <v>0</v>
      </c>
      <c r="G30" s="38">
        <f ca="1">+F30+'VARIAZIONI PATRIMONIALI'!E14</f>
        <v>0</v>
      </c>
      <c r="H30" s="38">
        <f ca="1">+G30+'VARIAZIONI PATRIMONIALI'!F14</f>
        <v>0</v>
      </c>
      <c r="I30" s="38">
        <f ca="1">+H30+'VARIAZIONI PATRIMONIALI'!G14</f>
        <v>0</v>
      </c>
      <c r="J30" s="38">
        <f ca="1">+I30+'VARIAZIONI PATRIMONIALI'!H14</f>
        <v>0</v>
      </c>
      <c r="K30" s="38">
        <f ca="1">+J30+'VARIAZIONI PATRIMONIALI'!I14</f>
        <v>0</v>
      </c>
      <c r="L30" s="38">
        <f ca="1">+K30+'VARIAZIONI PATRIMONIALI'!J14</f>
        <v>0</v>
      </c>
      <c r="M30" s="38">
        <f ca="1">+L30+'VARIAZIONI PATRIMONIALI'!K14</f>
        <v>0</v>
      </c>
      <c r="N30" s="38">
        <f ca="1">+M30+'VARIAZIONI PATRIMONIALI'!L14</f>
        <v>0</v>
      </c>
      <c r="O30" s="38">
        <f ca="1">+N30+'VARIAZIONI PATRIMONIALI'!M14</f>
        <v>0</v>
      </c>
      <c r="P30" s="38">
        <f ca="1">+O30+'VARIAZIONI PATRIMONIALI'!N14</f>
        <v>0</v>
      </c>
      <c r="Q30" s="38">
        <f ca="1">+P30+'VARIAZIONI PATRIMONIALI'!O14</f>
        <v>0</v>
      </c>
      <c r="R30" s="38">
        <f ca="1">+Q30+'VARIAZIONI PATRIMONIALI'!P14</f>
        <v>0</v>
      </c>
      <c r="S30" s="38">
        <f ca="1">+R30+'VARIAZIONI PATRIMONIALI'!Q14</f>
        <v>0</v>
      </c>
      <c r="T30" s="38">
        <f ca="1">+S30+'VARIAZIONI PATRIMONIALI'!R14</f>
        <v>0</v>
      </c>
      <c r="U30" s="38">
        <f ca="1">+T30+'VARIAZIONI PATRIMONIALI'!S14</f>
        <v>0</v>
      </c>
      <c r="V30" s="38">
        <f ca="1">+U30+'VARIAZIONI PATRIMONIALI'!T14</f>
        <v>0</v>
      </c>
      <c r="W30" s="38">
        <f ca="1">+V30+'VARIAZIONI PATRIMONIALI'!U14</f>
        <v>0</v>
      </c>
      <c r="X30" s="38">
        <f ca="1">+W30+'VARIAZIONI PATRIMONIALI'!V14</f>
        <v>0</v>
      </c>
      <c r="Y30" s="38">
        <f ca="1">+X30+'VARIAZIONI PATRIMONIALI'!W14</f>
        <v>0</v>
      </c>
      <c r="Z30" s="38">
        <f ca="1">+Y30+'VARIAZIONI PATRIMONIALI'!X14</f>
        <v>0</v>
      </c>
      <c r="AA30" s="38">
        <f ca="1">+Z30+'VARIAZIONI PATRIMONIALI'!Y14</f>
        <v>0</v>
      </c>
      <c r="AB30" s="38">
        <f ca="1">+AA30+'VARIAZIONI PATRIMONIALI'!Z14</f>
        <v>0</v>
      </c>
      <c r="AC30" s="38">
        <f ca="1">+AB30+'VARIAZIONI PATRIMONIALI'!AA14</f>
        <v>0</v>
      </c>
      <c r="AD30" s="38">
        <f ca="1">+AC30+'VARIAZIONI PATRIMONIALI'!AB14</f>
        <v>0</v>
      </c>
      <c r="AE30" s="38">
        <f ca="1">+AD30+'VARIAZIONI PATRIMONIALI'!AC14</f>
        <v>0</v>
      </c>
      <c r="AF30" s="38">
        <f ca="1">+AE30+'VARIAZIONI PATRIMONIALI'!AD14</f>
        <v>0</v>
      </c>
      <c r="AG30" s="38">
        <f ca="1">+AF30+'VARIAZIONI PATRIMONIALI'!AE14</f>
        <v>0</v>
      </c>
      <c r="AH30" s="38">
        <f ca="1">+AG30+'VARIAZIONI PATRIMONIALI'!AF14</f>
        <v>0</v>
      </c>
      <c r="AI30" s="38">
        <f ca="1">+AH30+'VARIAZIONI PATRIMONIALI'!AG14</f>
        <v>0</v>
      </c>
      <c r="AJ30" s="38">
        <f ca="1">+AI30+'VARIAZIONI PATRIMONIALI'!AH14</f>
        <v>0</v>
      </c>
      <c r="AK30" s="38">
        <f ca="1">+AJ30+'VARIAZIONI PATRIMONIALI'!AI14</f>
        <v>0</v>
      </c>
      <c r="AL30" s="38">
        <f ca="1">+AK30+'VARIAZIONI PATRIMONIALI'!AJ14</f>
        <v>0</v>
      </c>
      <c r="AM30" s="38">
        <f ca="1">+AL30+'VARIAZIONI PATRIMONIALI'!AK14</f>
        <v>0</v>
      </c>
      <c r="AN30" s="38">
        <f ca="1">+AM30+'VARIAZIONI PATRIMONIALI'!AL14</f>
        <v>0</v>
      </c>
    </row>
    <row r="31" spans="3:40" x14ac:dyDescent="0.2">
      <c r="C31" s="3" t="s">
        <v>19</v>
      </c>
      <c r="D31" s="38"/>
      <c r="E31" s="38">
        <f ca="1">+D31+'VARIAZIONI PATRIMONIALI'!C15</f>
        <v>0</v>
      </c>
      <c r="F31" s="38">
        <f ca="1">+E31+'VARIAZIONI PATRIMONIALI'!D15</f>
        <v>0</v>
      </c>
      <c r="G31" s="38">
        <f ca="1">+F31+'VARIAZIONI PATRIMONIALI'!E15</f>
        <v>0</v>
      </c>
      <c r="H31" s="38">
        <f ca="1">+G31+'VARIAZIONI PATRIMONIALI'!F15</f>
        <v>0</v>
      </c>
      <c r="I31" s="38">
        <f ca="1">+H31+'VARIAZIONI PATRIMONIALI'!G15</f>
        <v>0</v>
      </c>
      <c r="J31" s="38">
        <f ca="1">+I31+'VARIAZIONI PATRIMONIALI'!H15</f>
        <v>0</v>
      </c>
      <c r="K31" s="38">
        <f ca="1">+J31+'VARIAZIONI PATRIMONIALI'!I15</f>
        <v>0</v>
      </c>
      <c r="L31" s="38">
        <f ca="1">+K31+'VARIAZIONI PATRIMONIALI'!J15</f>
        <v>0</v>
      </c>
      <c r="M31" s="38">
        <f ca="1">+L31+'VARIAZIONI PATRIMONIALI'!K15</f>
        <v>0</v>
      </c>
      <c r="N31" s="38">
        <f ca="1">+M31+'VARIAZIONI PATRIMONIALI'!L15</f>
        <v>0</v>
      </c>
      <c r="O31" s="38">
        <f ca="1">+N31+'VARIAZIONI PATRIMONIALI'!M15</f>
        <v>0</v>
      </c>
      <c r="P31" s="38">
        <f ca="1">+O31+'VARIAZIONI PATRIMONIALI'!N15</f>
        <v>0</v>
      </c>
      <c r="Q31" s="38">
        <f ca="1">+P31+'VARIAZIONI PATRIMONIALI'!O15</f>
        <v>0</v>
      </c>
      <c r="R31" s="38">
        <f ca="1">+Q31+'VARIAZIONI PATRIMONIALI'!P15</f>
        <v>0</v>
      </c>
      <c r="S31" s="38">
        <f ca="1">+R31+'VARIAZIONI PATRIMONIALI'!Q15</f>
        <v>0</v>
      </c>
      <c r="T31" s="38">
        <f ca="1">+S31+'VARIAZIONI PATRIMONIALI'!R15</f>
        <v>0</v>
      </c>
      <c r="U31" s="38">
        <f ca="1">+T31+'VARIAZIONI PATRIMONIALI'!S15</f>
        <v>0</v>
      </c>
      <c r="V31" s="38">
        <f ca="1">+U31+'VARIAZIONI PATRIMONIALI'!T15</f>
        <v>0</v>
      </c>
      <c r="W31" s="38">
        <f ca="1">+V31+'VARIAZIONI PATRIMONIALI'!U15</f>
        <v>0</v>
      </c>
      <c r="X31" s="38">
        <f ca="1">+W31+'VARIAZIONI PATRIMONIALI'!V15</f>
        <v>0</v>
      </c>
      <c r="Y31" s="38">
        <f ca="1">+X31+'VARIAZIONI PATRIMONIALI'!W15</f>
        <v>0</v>
      </c>
      <c r="Z31" s="38">
        <f ca="1">+Y31+'VARIAZIONI PATRIMONIALI'!X15</f>
        <v>0</v>
      </c>
      <c r="AA31" s="38">
        <f ca="1">+Z31+'VARIAZIONI PATRIMONIALI'!Y15</f>
        <v>0</v>
      </c>
      <c r="AB31" s="38">
        <f ca="1">+AA31+'VARIAZIONI PATRIMONIALI'!Z15</f>
        <v>0</v>
      </c>
      <c r="AC31" s="38">
        <f ca="1">+AB31+'VARIAZIONI PATRIMONIALI'!AA15</f>
        <v>0</v>
      </c>
      <c r="AD31" s="38">
        <f ca="1">+AC31+'VARIAZIONI PATRIMONIALI'!AB15</f>
        <v>0</v>
      </c>
      <c r="AE31" s="38">
        <f ca="1">+AD31+'VARIAZIONI PATRIMONIALI'!AC15</f>
        <v>0</v>
      </c>
      <c r="AF31" s="38">
        <f ca="1">+AE31+'VARIAZIONI PATRIMONIALI'!AD15</f>
        <v>0</v>
      </c>
      <c r="AG31" s="38">
        <f ca="1">+AF31+'VARIAZIONI PATRIMONIALI'!AE15</f>
        <v>0</v>
      </c>
      <c r="AH31" s="38">
        <f ca="1">+AG31+'VARIAZIONI PATRIMONIALI'!AF15</f>
        <v>0</v>
      </c>
      <c r="AI31" s="38">
        <f ca="1">+AH31+'VARIAZIONI PATRIMONIALI'!AG15</f>
        <v>0</v>
      </c>
      <c r="AJ31" s="38">
        <f ca="1">+AI31+'VARIAZIONI PATRIMONIALI'!AH15</f>
        <v>0</v>
      </c>
      <c r="AK31" s="38">
        <f ca="1">+AJ31+'VARIAZIONI PATRIMONIALI'!AI15</f>
        <v>0</v>
      </c>
      <c r="AL31" s="38">
        <f ca="1">+AK31+'VARIAZIONI PATRIMONIALI'!AJ15</f>
        <v>0</v>
      </c>
      <c r="AM31" s="38">
        <f ca="1">+AL31+'VARIAZIONI PATRIMONIALI'!AK15</f>
        <v>0</v>
      </c>
      <c r="AN31" s="38">
        <f ca="1">+AM31+'VARIAZIONI PATRIMONIALI'!AL15</f>
        <v>0</v>
      </c>
    </row>
    <row r="32" spans="3:40" s="9" customFormat="1" x14ac:dyDescent="0.2">
      <c r="C32" s="7" t="s">
        <v>20</v>
      </c>
      <c r="D32" s="37">
        <f>SUM(D33:D34)</f>
        <v>0</v>
      </c>
      <c r="E32" s="37">
        <f t="shared" ref="E32" ca="1" si="11">SUM(E33:E34)</f>
        <v>0</v>
      </c>
      <c r="F32" s="37">
        <f t="shared" ref="F32:G32" ca="1" si="12">SUM(F33:F34)</f>
        <v>0</v>
      </c>
      <c r="G32" s="37">
        <f t="shared" ca="1" si="12"/>
        <v>0</v>
      </c>
      <c r="H32" s="37">
        <f t="shared" ref="H32:AN32" ca="1" si="13">SUM(H33:H34)</f>
        <v>0</v>
      </c>
      <c r="I32" s="37">
        <f t="shared" ca="1" si="13"/>
        <v>0</v>
      </c>
      <c r="J32" s="37">
        <f t="shared" ca="1" si="13"/>
        <v>0</v>
      </c>
      <c r="K32" s="37">
        <f t="shared" ca="1" si="13"/>
        <v>0</v>
      </c>
      <c r="L32" s="37">
        <f t="shared" ca="1" si="13"/>
        <v>0</v>
      </c>
      <c r="M32" s="37">
        <f t="shared" ca="1" si="13"/>
        <v>0</v>
      </c>
      <c r="N32" s="37">
        <f t="shared" ca="1" si="13"/>
        <v>0</v>
      </c>
      <c r="O32" s="37">
        <f t="shared" ca="1" si="13"/>
        <v>0</v>
      </c>
      <c r="P32" s="37">
        <f t="shared" ca="1" si="13"/>
        <v>0</v>
      </c>
      <c r="Q32" s="37">
        <f t="shared" ca="1" si="13"/>
        <v>0</v>
      </c>
      <c r="R32" s="37">
        <f t="shared" ca="1" si="13"/>
        <v>0</v>
      </c>
      <c r="S32" s="37">
        <f t="shared" ca="1" si="13"/>
        <v>0</v>
      </c>
      <c r="T32" s="37">
        <f t="shared" ca="1" si="13"/>
        <v>0</v>
      </c>
      <c r="U32" s="37">
        <f t="shared" ca="1" si="13"/>
        <v>0</v>
      </c>
      <c r="V32" s="37">
        <f t="shared" ca="1" si="13"/>
        <v>0</v>
      </c>
      <c r="W32" s="37">
        <f t="shared" ca="1" si="13"/>
        <v>0</v>
      </c>
      <c r="X32" s="37">
        <f t="shared" ca="1" si="13"/>
        <v>0</v>
      </c>
      <c r="Y32" s="37">
        <f t="shared" ca="1" si="13"/>
        <v>0</v>
      </c>
      <c r="Z32" s="37">
        <f t="shared" ca="1" si="13"/>
        <v>0</v>
      </c>
      <c r="AA32" s="37">
        <f t="shared" ca="1" si="13"/>
        <v>0</v>
      </c>
      <c r="AB32" s="37">
        <f t="shared" ca="1" si="13"/>
        <v>0</v>
      </c>
      <c r="AC32" s="37">
        <f t="shared" ca="1" si="13"/>
        <v>0</v>
      </c>
      <c r="AD32" s="37">
        <f t="shared" ca="1" si="13"/>
        <v>0</v>
      </c>
      <c r="AE32" s="37">
        <f t="shared" ca="1" si="13"/>
        <v>0</v>
      </c>
      <c r="AF32" s="37">
        <f t="shared" ca="1" si="13"/>
        <v>0</v>
      </c>
      <c r="AG32" s="37">
        <f t="shared" ca="1" si="13"/>
        <v>0</v>
      </c>
      <c r="AH32" s="37">
        <f t="shared" ca="1" si="13"/>
        <v>0</v>
      </c>
      <c r="AI32" s="37">
        <f t="shared" ca="1" si="13"/>
        <v>0</v>
      </c>
      <c r="AJ32" s="37">
        <f t="shared" ca="1" si="13"/>
        <v>0</v>
      </c>
      <c r="AK32" s="37">
        <f t="shared" ca="1" si="13"/>
        <v>0</v>
      </c>
      <c r="AL32" s="37">
        <f t="shared" ca="1" si="13"/>
        <v>0</v>
      </c>
      <c r="AM32" s="37">
        <f t="shared" ca="1" si="13"/>
        <v>0</v>
      </c>
      <c r="AN32" s="37">
        <f t="shared" ca="1" si="13"/>
        <v>0</v>
      </c>
    </row>
    <row r="33" spans="3:40" x14ac:dyDescent="0.2">
      <c r="C33" s="3" t="s">
        <v>21</v>
      </c>
      <c r="D33" s="38"/>
      <c r="E33" s="38">
        <f ca="1">+'VARIAZIONI PATRIMONIALI'!C20</f>
        <v>0</v>
      </c>
      <c r="F33" s="38">
        <f ca="1">+'VARIAZIONI PATRIMONIALI'!D20</f>
        <v>0</v>
      </c>
      <c r="G33" s="38">
        <f ca="1">+'VARIAZIONI PATRIMONIALI'!E20</f>
        <v>0</v>
      </c>
      <c r="H33" s="38">
        <f ca="1">+'VARIAZIONI PATRIMONIALI'!F20</f>
        <v>0</v>
      </c>
      <c r="I33" s="38">
        <f ca="1">+'VARIAZIONI PATRIMONIALI'!G20</f>
        <v>0</v>
      </c>
      <c r="J33" s="38">
        <f ca="1">+'VARIAZIONI PATRIMONIALI'!H20</f>
        <v>0</v>
      </c>
      <c r="K33" s="38">
        <f ca="1">+'VARIAZIONI PATRIMONIALI'!I20</f>
        <v>0</v>
      </c>
      <c r="L33" s="38">
        <f ca="1">+'VARIAZIONI PATRIMONIALI'!J20</f>
        <v>0</v>
      </c>
      <c r="M33" s="38">
        <f ca="1">+'VARIAZIONI PATRIMONIALI'!K20</f>
        <v>0</v>
      </c>
      <c r="N33" s="38">
        <f ca="1">+'VARIAZIONI PATRIMONIALI'!L20</f>
        <v>0</v>
      </c>
      <c r="O33" s="38">
        <f ca="1">+'VARIAZIONI PATRIMONIALI'!M20</f>
        <v>0</v>
      </c>
      <c r="P33" s="38">
        <f ca="1">+'VARIAZIONI PATRIMONIALI'!N20</f>
        <v>0</v>
      </c>
      <c r="Q33" s="38">
        <f ca="1">+'VARIAZIONI PATRIMONIALI'!O20</f>
        <v>0</v>
      </c>
      <c r="R33" s="38">
        <f ca="1">+'VARIAZIONI PATRIMONIALI'!P20</f>
        <v>0</v>
      </c>
      <c r="S33" s="38">
        <f ca="1">+'VARIAZIONI PATRIMONIALI'!Q20</f>
        <v>0</v>
      </c>
      <c r="T33" s="38">
        <f ca="1">+'VARIAZIONI PATRIMONIALI'!R20</f>
        <v>0</v>
      </c>
      <c r="U33" s="38">
        <f ca="1">+'VARIAZIONI PATRIMONIALI'!S20</f>
        <v>0</v>
      </c>
      <c r="V33" s="38">
        <f ca="1">+'VARIAZIONI PATRIMONIALI'!T20</f>
        <v>0</v>
      </c>
      <c r="W33" s="38">
        <f ca="1">+'VARIAZIONI PATRIMONIALI'!U20</f>
        <v>0</v>
      </c>
      <c r="X33" s="38">
        <f ca="1">+'VARIAZIONI PATRIMONIALI'!V20</f>
        <v>0</v>
      </c>
      <c r="Y33" s="38">
        <f ca="1">+'VARIAZIONI PATRIMONIALI'!W20</f>
        <v>0</v>
      </c>
      <c r="Z33" s="38">
        <f ca="1">+'VARIAZIONI PATRIMONIALI'!X20</f>
        <v>0</v>
      </c>
      <c r="AA33" s="38">
        <f ca="1">+'VARIAZIONI PATRIMONIALI'!Y20</f>
        <v>0</v>
      </c>
      <c r="AB33" s="38">
        <f ca="1">+'VARIAZIONI PATRIMONIALI'!Z20</f>
        <v>0</v>
      </c>
      <c r="AC33" s="38">
        <f ca="1">+'VARIAZIONI PATRIMONIALI'!AA20</f>
        <v>0</v>
      </c>
      <c r="AD33" s="38">
        <f ca="1">+'VARIAZIONI PATRIMONIALI'!AB20</f>
        <v>0</v>
      </c>
      <c r="AE33" s="38">
        <f ca="1">+'VARIAZIONI PATRIMONIALI'!AC20</f>
        <v>0</v>
      </c>
      <c r="AF33" s="38">
        <f ca="1">+'VARIAZIONI PATRIMONIALI'!AD20</f>
        <v>0</v>
      </c>
      <c r="AG33" s="38">
        <f ca="1">+'VARIAZIONI PATRIMONIALI'!AE20</f>
        <v>0</v>
      </c>
      <c r="AH33" s="38">
        <f ca="1">+'VARIAZIONI PATRIMONIALI'!AF20</f>
        <v>0</v>
      </c>
      <c r="AI33" s="38">
        <f ca="1">+'VARIAZIONI PATRIMONIALI'!AG20</f>
        <v>0</v>
      </c>
      <c r="AJ33" s="38">
        <f ca="1">+'VARIAZIONI PATRIMONIALI'!AH20</f>
        <v>0</v>
      </c>
      <c r="AK33" s="38">
        <f ca="1">+'VARIAZIONI PATRIMONIALI'!AI20</f>
        <v>0</v>
      </c>
      <c r="AL33" s="38">
        <f ca="1">+'VARIAZIONI PATRIMONIALI'!AJ20</f>
        <v>0</v>
      </c>
      <c r="AM33" s="38">
        <f ca="1">+'VARIAZIONI PATRIMONIALI'!AK20</f>
        <v>0</v>
      </c>
      <c r="AN33" s="38">
        <f ca="1">+'VARIAZIONI PATRIMONIALI'!AL20</f>
        <v>0</v>
      </c>
    </row>
    <row r="34" spans="3:40" x14ac:dyDescent="0.2">
      <c r="C34" s="3" t="s">
        <v>22</v>
      </c>
      <c r="D34" s="38"/>
      <c r="E34" s="38">
        <f ca="1">+D34+'VARIAZIONI PATRIMONIALI'!C21</f>
        <v>0</v>
      </c>
      <c r="F34" s="38">
        <f ca="1">+E34+'VARIAZIONI PATRIMONIALI'!D21</f>
        <v>0</v>
      </c>
      <c r="G34" s="38">
        <f ca="1">+F34+'VARIAZIONI PATRIMONIALI'!E21</f>
        <v>0</v>
      </c>
      <c r="H34" s="38">
        <f ca="1">+G34+'VARIAZIONI PATRIMONIALI'!F21</f>
        <v>0</v>
      </c>
      <c r="I34" s="38">
        <f ca="1">+H34+'VARIAZIONI PATRIMONIALI'!G21</f>
        <v>0</v>
      </c>
      <c r="J34" s="38">
        <f ca="1">+I34+'VARIAZIONI PATRIMONIALI'!H21</f>
        <v>0</v>
      </c>
      <c r="K34" s="38">
        <f ca="1">+J34+'VARIAZIONI PATRIMONIALI'!I21</f>
        <v>0</v>
      </c>
      <c r="L34" s="38">
        <f ca="1">+K34+'VARIAZIONI PATRIMONIALI'!J21</f>
        <v>0</v>
      </c>
      <c r="M34" s="38">
        <f ca="1">+L34+'VARIAZIONI PATRIMONIALI'!K21</f>
        <v>0</v>
      </c>
      <c r="N34" s="38">
        <f ca="1">+M34+'VARIAZIONI PATRIMONIALI'!L21</f>
        <v>0</v>
      </c>
      <c r="O34" s="38">
        <f ca="1">+N34+'VARIAZIONI PATRIMONIALI'!M21</f>
        <v>0</v>
      </c>
      <c r="P34" s="38">
        <f ca="1">+O34+'VARIAZIONI PATRIMONIALI'!N21</f>
        <v>0</v>
      </c>
      <c r="Q34" s="38">
        <f ca="1">+P34+'VARIAZIONI PATRIMONIALI'!O21</f>
        <v>0</v>
      </c>
      <c r="R34" s="38">
        <f ca="1">+Q34+'VARIAZIONI PATRIMONIALI'!P21</f>
        <v>0</v>
      </c>
      <c r="S34" s="38">
        <f ca="1">+R34+'VARIAZIONI PATRIMONIALI'!Q21</f>
        <v>0</v>
      </c>
      <c r="T34" s="38">
        <f ca="1">+S34+'VARIAZIONI PATRIMONIALI'!R21</f>
        <v>0</v>
      </c>
      <c r="U34" s="38">
        <f ca="1">+T34+'VARIAZIONI PATRIMONIALI'!S21</f>
        <v>0</v>
      </c>
      <c r="V34" s="38">
        <f ca="1">+U34+'VARIAZIONI PATRIMONIALI'!T21</f>
        <v>0</v>
      </c>
      <c r="W34" s="38">
        <f ca="1">+V34+'VARIAZIONI PATRIMONIALI'!U21</f>
        <v>0</v>
      </c>
      <c r="X34" s="38">
        <f ca="1">+W34+'VARIAZIONI PATRIMONIALI'!V21</f>
        <v>0</v>
      </c>
      <c r="Y34" s="38">
        <f ca="1">+X34+'VARIAZIONI PATRIMONIALI'!W21</f>
        <v>0</v>
      </c>
      <c r="Z34" s="38">
        <f ca="1">+Y34+'VARIAZIONI PATRIMONIALI'!X21</f>
        <v>0</v>
      </c>
      <c r="AA34" s="38">
        <f ca="1">+Z34+'VARIAZIONI PATRIMONIALI'!Y21</f>
        <v>0</v>
      </c>
      <c r="AB34" s="38">
        <f ca="1">+AA34+'VARIAZIONI PATRIMONIALI'!Z21</f>
        <v>0</v>
      </c>
      <c r="AC34" s="38">
        <f ca="1">+AB34+'VARIAZIONI PATRIMONIALI'!AA21</f>
        <v>0</v>
      </c>
      <c r="AD34" s="38">
        <f ca="1">+AC34+'VARIAZIONI PATRIMONIALI'!AB21</f>
        <v>0</v>
      </c>
      <c r="AE34" s="38">
        <f ca="1">+AD34+'VARIAZIONI PATRIMONIALI'!AC21</f>
        <v>0</v>
      </c>
      <c r="AF34" s="38">
        <f ca="1">+AE34+'VARIAZIONI PATRIMONIALI'!AD21</f>
        <v>0</v>
      </c>
      <c r="AG34" s="38">
        <f ca="1">+AF34+'VARIAZIONI PATRIMONIALI'!AE21</f>
        <v>0</v>
      </c>
      <c r="AH34" s="38">
        <f ca="1">+AG34+'VARIAZIONI PATRIMONIALI'!AF21</f>
        <v>0</v>
      </c>
      <c r="AI34" s="38">
        <f ca="1">+AH34+'VARIAZIONI PATRIMONIALI'!AG21</f>
        <v>0</v>
      </c>
      <c r="AJ34" s="38">
        <f ca="1">+AI34+'VARIAZIONI PATRIMONIALI'!AH21</f>
        <v>0</v>
      </c>
      <c r="AK34" s="38">
        <f ca="1">+AJ34+'VARIAZIONI PATRIMONIALI'!AI21</f>
        <v>0</v>
      </c>
      <c r="AL34" s="38">
        <f ca="1">+AK34+'VARIAZIONI PATRIMONIALI'!AJ21</f>
        <v>0</v>
      </c>
      <c r="AM34" s="38">
        <f ca="1">+AL34+'VARIAZIONI PATRIMONIALI'!AK21</f>
        <v>0</v>
      </c>
      <c r="AN34" s="38">
        <f ca="1">+AM34+'VARIAZIONI PATRIMONIALI'!AL21</f>
        <v>0</v>
      </c>
    </row>
    <row r="35" spans="3:40" x14ac:dyDescent="0.2">
      <c r="C35" s="4" t="s">
        <v>431</v>
      </c>
      <c r="D35" s="38"/>
      <c r="E35" s="38">
        <f>+D35+'VARIAZIONI PATRIMONIALI'!C37</f>
        <v>0</v>
      </c>
      <c r="F35" s="38">
        <f>+E35+'VARIAZIONI PATRIMONIALI'!D37</f>
        <v>0</v>
      </c>
      <c r="G35" s="38">
        <f>+F35+'VARIAZIONI PATRIMONIALI'!E37</f>
        <v>58000</v>
      </c>
      <c r="H35" s="38">
        <f>+G35+'VARIAZIONI PATRIMONIALI'!F37</f>
        <v>57036.666666666664</v>
      </c>
      <c r="I35" s="38">
        <f>+H35+'VARIAZIONI PATRIMONIALI'!G37</f>
        <v>56073.333333333328</v>
      </c>
      <c r="J35" s="38">
        <f>+I35+'VARIAZIONI PATRIMONIALI'!H37</f>
        <v>55109.999999999993</v>
      </c>
      <c r="K35" s="38">
        <f>+J35+'VARIAZIONI PATRIMONIALI'!I37</f>
        <v>54146.666666666657</v>
      </c>
      <c r="L35" s="38">
        <f>+K35+'VARIAZIONI PATRIMONIALI'!J37</f>
        <v>53183.333333333321</v>
      </c>
      <c r="M35" s="38">
        <f>+L35+'VARIAZIONI PATRIMONIALI'!K37</f>
        <v>52219.999999999985</v>
      </c>
      <c r="N35" s="38">
        <f>+M35+'VARIAZIONI PATRIMONIALI'!L37</f>
        <v>51256.66666666665</v>
      </c>
      <c r="O35" s="38">
        <f>+N35+'VARIAZIONI PATRIMONIALI'!M37</f>
        <v>50293.333333333314</v>
      </c>
      <c r="P35" s="38">
        <f>+O35+'VARIAZIONI PATRIMONIALI'!N37</f>
        <v>49329.999999999978</v>
      </c>
      <c r="Q35" s="38">
        <f>+P35+'VARIAZIONI PATRIMONIALI'!O37</f>
        <v>48366.666666666642</v>
      </c>
      <c r="R35" s="38">
        <f>+Q35+'VARIAZIONI PATRIMONIALI'!P37</f>
        <v>47403.333333333307</v>
      </c>
      <c r="S35" s="38">
        <f>+R35+'VARIAZIONI PATRIMONIALI'!Q37</f>
        <v>46439.999999999971</v>
      </c>
      <c r="T35" s="38">
        <f>+S35+'VARIAZIONI PATRIMONIALI'!R37</f>
        <v>45476.666666666635</v>
      </c>
      <c r="U35" s="38">
        <f>+T35+'VARIAZIONI PATRIMONIALI'!S37</f>
        <v>44513.333333333299</v>
      </c>
      <c r="V35" s="38">
        <f>+U35+'VARIAZIONI PATRIMONIALI'!T37</f>
        <v>43549.999999999964</v>
      </c>
      <c r="W35" s="38">
        <f>+V35+'VARIAZIONI PATRIMONIALI'!U37</f>
        <v>42586.666666666628</v>
      </c>
      <c r="X35" s="38">
        <f>+W35+'VARIAZIONI PATRIMONIALI'!V37</f>
        <v>41623.333333333292</v>
      </c>
      <c r="Y35" s="38">
        <f>+X35+'VARIAZIONI PATRIMONIALI'!W37</f>
        <v>40659.999999999956</v>
      </c>
      <c r="Z35" s="38">
        <f>+Y35+'VARIAZIONI PATRIMONIALI'!X37</f>
        <v>39696.666666666621</v>
      </c>
      <c r="AA35" s="38">
        <f>+Z35+'VARIAZIONI PATRIMONIALI'!Y37</f>
        <v>38733.333333333285</v>
      </c>
      <c r="AB35" s="38">
        <f>+AA35+'VARIAZIONI PATRIMONIALI'!Z37</f>
        <v>37769.999999999949</v>
      </c>
      <c r="AC35" s="38">
        <f>+AB35+'VARIAZIONI PATRIMONIALI'!AA37</f>
        <v>36806.666666666613</v>
      </c>
      <c r="AD35" s="38">
        <f>+AC35+'VARIAZIONI PATRIMONIALI'!AB37</f>
        <v>35843.333333333278</v>
      </c>
      <c r="AE35" s="38">
        <f>+AD35+'VARIAZIONI PATRIMONIALI'!AC37</f>
        <v>34879.999999999942</v>
      </c>
      <c r="AF35" s="38">
        <f>+AE35+'VARIAZIONI PATRIMONIALI'!AD37</f>
        <v>33916.666666666606</v>
      </c>
      <c r="AG35" s="38">
        <f>+AF35+'VARIAZIONI PATRIMONIALI'!AE37</f>
        <v>32953.33333333327</v>
      </c>
      <c r="AH35" s="38">
        <f>+AG35+'VARIAZIONI PATRIMONIALI'!AF37</f>
        <v>31989.999999999938</v>
      </c>
      <c r="AI35" s="38">
        <f>+AH35+'VARIAZIONI PATRIMONIALI'!AG37</f>
        <v>31026.666666666606</v>
      </c>
      <c r="AJ35" s="38">
        <f>+AI35+'VARIAZIONI PATRIMONIALI'!AH37</f>
        <v>30063.333333333274</v>
      </c>
      <c r="AK35" s="38">
        <f>+AJ35+'VARIAZIONI PATRIMONIALI'!AI37</f>
        <v>29099.999999999942</v>
      </c>
      <c r="AL35" s="38">
        <f>+AK35+'VARIAZIONI PATRIMONIALI'!AJ37</f>
        <v>28136.66666666661</v>
      </c>
      <c r="AM35" s="38">
        <f>+AL35+'VARIAZIONI PATRIMONIALI'!AK37</f>
        <v>27173.333333333278</v>
      </c>
      <c r="AN35" s="38">
        <f>+AM35+'VARIAZIONI PATRIMONIALI'!AL37</f>
        <v>26209.999999999945</v>
      </c>
    </row>
    <row r="36" spans="3:40" x14ac:dyDescent="0.2">
      <c r="C36" s="4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3:40" s="9" customFormat="1" x14ac:dyDescent="0.2">
      <c r="C37" s="2" t="s">
        <v>23</v>
      </c>
      <c r="D37" s="37">
        <f>D38-D42</f>
        <v>0</v>
      </c>
      <c r="E37" s="37">
        <f ca="1">E38-E42</f>
        <v>247916.66666666666</v>
      </c>
      <c r="F37" s="37">
        <f t="shared" ref="F37:G37" ca="1" si="14">F38-F42</f>
        <v>404500</v>
      </c>
      <c r="G37" s="37">
        <f t="shared" ca="1" si="14"/>
        <v>401083.33333333331</v>
      </c>
      <c r="H37" s="37">
        <f t="shared" ref="H37:AN37" ca="1" si="15">H38-H42</f>
        <v>397666.66666666669</v>
      </c>
      <c r="I37" s="37">
        <f t="shared" ca="1" si="15"/>
        <v>394250</v>
      </c>
      <c r="J37" s="37">
        <f t="shared" ca="1" si="15"/>
        <v>390833.33333333331</v>
      </c>
      <c r="K37" s="37">
        <f t="shared" ca="1" si="15"/>
        <v>387416.66666666669</v>
      </c>
      <c r="L37" s="37">
        <f t="shared" ca="1" si="15"/>
        <v>384000</v>
      </c>
      <c r="M37" s="37">
        <f t="shared" ca="1" si="15"/>
        <v>380583.33333333331</v>
      </c>
      <c r="N37" s="37">
        <f t="shared" ca="1" si="15"/>
        <v>377166.66666666663</v>
      </c>
      <c r="O37" s="37">
        <f t="shared" ca="1" si="15"/>
        <v>373750</v>
      </c>
      <c r="P37" s="37">
        <f t="shared" ca="1" si="15"/>
        <v>370333.33333333331</v>
      </c>
      <c r="Q37" s="37">
        <f t="shared" ca="1" si="15"/>
        <v>366916.66666666669</v>
      </c>
      <c r="R37" s="37">
        <f t="shared" ca="1" si="15"/>
        <v>363500</v>
      </c>
      <c r="S37" s="37">
        <f t="shared" ca="1" si="15"/>
        <v>360083.33333333331</v>
      </c>
      <c r="T37" s="37">
        <f t="shared" ca="1" si="15"/>
        <v>356666.66666666669</v>
      </c>
      <c r="U37" s="37">
        <f t="shared" ca="1" si="15"/>
        <v>353250</v>
      </c>
      <c r="V37" s="37">
        <f t="shared" ca="1" si="15"/>
        <v>349833.33333333337</v>
      </c>
      <c r="W37" s="37">
        <f t="shared" ca="1" si="15"/>
        <v>346416.66666666669</v>
      </c>
      <c r="X37" s="37">
        <f t="shared" ca="1" si="15"/>
        <v>343000</v>
      </c>
      <c r="Y37" s="37">
        <f t="shared" ca="1" si="15"/>
        <v>339583.33333333337</v>
      </c>
      <c r="Z37" s="37">
        <f t="shared" ca="1" si="15"/>
        <v>336166.66666666669</v>
      </c>
      <c r="AA37" s="37">
        <f t="shared" ca="1" si="15"/>
        <v>332750</v>
      </c>
      <c r="AB37" s="37">
        <f t="shared" ca="1" si="15"/>
        <v>329333.33333333331</v>
      </c>
      <c r="AC37" s="37">
        <f t="shared" ca="1" si="15"/>
        <v>325916.66666666663</v>
      </c>
      <c r="AD37" s="37">
        <f t="shared" ca="1" si="15"/>
        <v>322500</v>
      </c>
      <c r="AE37" s="37">
        <f t="shared" ca="1" si="15"/>
        <v>319083.33333333331</v>
      </c>
      <c r="AF37" s="37">
        <f t="shared" ca="1" si="15"/>
        <v>315666.66666666663</v>
      </c>
      <c r="AG37" s="37">
        <f t="shared" ca="1" si="15"/>
        <v>312250</v>
      </c>
      <c r="AH37" s="37">
        <f t="shared" ca="1" si="15"/>
        <v>308833.33333333331</v>
      </c>
      <c r="AI37" s="37">
        <f t="shared" ca="1" si="15"/>
        <v>305416.66666666663</v>
      </c>
      <c r="AJ37" s="37">
        <f t="shared" ca="1" si="15"/>
        <v>301999.99999999994</v>
      </c>
      <c r="AK37" s="37">
        <f t="shared" ca="1" si="15"/>
        <v>298583.33333333326</v>
      </c>
      <c r="AL37" s="37">
        <f t="shared" ca="1" si="15"/>
        <v>295166.66666666663</v>
      </c>
      <c r="AM37" s="37">
        <f t="shared" ca="1" si="15"/>
        <v>291749.99999999994</v>
      </c>
      <c r="AN37" s="37">
        <f t="shared" ca="1" si="15"/>
        <v>288333.33333333326</v>
      </c>
    </row>
    <row r="38" spans="3:40" s="9" customFormat="1" x14ac:dyDescent="0.2">
      <c r="C38" s="7" t="s">
        <v>24</v>
      </c>
      <c r="D38" s="37">
        <f>SUM(D39:D41)</f>
        <v>0</v>
      </c>
      <c r="E38" s="37">
        <f ca="1">SUM(E39:E41)</f>
        <v>250000</v>
      </c>
      <c r="F38" s="37">
        <f t="shared" ref="F38:G38" ca="1" si="16">SUM(F39:F41)</f>
        <v>410000</v>
      </c>
      <c r="G38" s="37">
        <f t="shared" ca="1" si="16"/>
        <v>410000</v>
      </c>
      <c r="H38" s="37">
        <f t="shared" ref="H38:AN38" ca="1" si="17">SUM(H39:H41)</f>
        <v>410000</v>
      </c>
      <c r="I38" s="37">
        <f t="shared" ca="1" si="17"/>
        <v>410000</v>
      </c>
      <c r="J38" s="37">
        <f t="shared" ca="1" si="17"/>
        <v>410000</v>
      </c>
      <c r="K38" s="37">
        <f t="shared" ca="1" si="17"/>
        <v>410000</v>
      </c>
      <c r="L38" s="37">
        <f t="shared" ca="1" si="17"/>
        <v>410000</v>
      </c>
      <c r="M38" s="37">
        <f t="shared" ca="1" si="17"/>
        <v>410000</v>
      </c>
      <c r="N38" s="37">
        <f t="shared" ca="1" si="17"/>
        <v>410000</v>
      </c>
      <c r="O38" s="37">
        <f t="shared" ca="1" si="17"/>
        <v>410000</v>
      </c>
      <c r="P38" s="37">
        <f t="shared" ca="1" si="17"/>
        <v>410000</v>
      </c>
      <c r="Q38" s="37">
        <f t="shared" ca="1" si="17"/>
        <v>410000</v>
      </c>
      <c r="R38" s="37">
        <f t="shared" ca="1" si="17"/>
        <v>410000</v>
      </c>
      <c r="S38" s="37">
        <f t="shared" ca="1" si="17"/>
        <v>410000</v>
      </c>
      <c r="T38" s="37">
        <f t="shared" ca="1" si="17"/>
        <v>410000</v>
      </c>
      <c r="U38" s="37">
        <f t="shared" ca="1" si="17"/>
        <v>410000</v>
      </c>
      <c r="V38" s="37">
        <f t="shared" ca="1" si="17"/>
        <v>410000</v>
      </c>
      <c r="W38" s="37">
        <f t="shared" ca="1" si="17"/>
        <v>410000</v>
      </c>
      <c r="X38" s="37">
        <f t="shared" ca="1" si="17"/>
        <v>410000</v>
      </c>
      <c r="Y38" s="37">
        <f t="shared" ca="1" si="17"/>
        <v>410000</v>
      </c>
      <c r="Z38" s="37">
        <f t="shared" ca="1" si="17"/>
        <v>410000</v>
      </c>
      <c r="AA38" s="37">
        <f t="shared" ca="1" si="17"/>
        <v>410000</v>
      </c>
      <c r="AB38" s="37">
        <f t="shared" ca="1" si="17"/>
        <v>410000</v>
      </c>
      <c r="AC38" s="37">
        <f t="shared" ca="1" si="17"/>
        <v>410000</v>
      </c>
      <c r="AD38" s="37">
        <f t="shared" ca="1" si="17"/>
        <v>410000</v>
      </c>
      <c r="AE38" s="37">
        <f t="shared" ca="1" si="17"/>
        <v>410000</v>
      </c>
      <c r="AF38" s="37">
        <f t="shared" ca="1" si="17"/>
        <v>410000</v>
      </c>
      <c r="AG38" s="37">
        <f t="shared" ca="1" si="17"/>
        <v>410000</v>
      </c>
      <c r="AH38" s="37">
        <f t="shared" ca="1" si="17"/>
        <v>410000</v>
      </c>
      <c r="AI38" s="37">
        <f t="shared" ca="1" si="17"/>
        <v>410000</v>
      </c>
      <c r="AJ38" s="37">
        <f t="shared" ca="1" si="17"/>
        <v>410000</v>
      </c>
      <c r="AK38" s="37">
        <f t="shared" ca="1" si="17"/>
        <v>410000</v>
      </c>
      <c r="AL38" s="37">
        <f t="shared" ca="1" si="17"/>
        <v>410000</v>
      </c>
      <c r="AM38" s="37">
        <f t="shared" ca="1" si="17"/>
        <v>410000</v>
      </c>
      <c r="AN38" s="37">
        <f t="shared" ca="1" si="17"/>
        <v>410000</v>
      </c>
    </row>
    <row r="39" spans="3:40" x14ac:dyDescent="0.2">
      <c r="C39" s="3" t="s">
        <v>25</v>
      </c>
      <c r="D39" s="38"/>
      <c r="E39" s="38">
        <f ca="1">+D39+'VARIAZIONI PATRIMONIALI'!C16</f>
        <v>0</v>
      </c>
      <c r="F39" s="38">
        <f ca="1">+E39+'VARIAZIONI PATRIMONIALI'!D16</f>
        <v>0</v>
      </c>
      <c r="G39" s="38">
        <f ca="1">+F39+'VARIAZIONI PATRIMONIALI'!E16</f>
        <v>0</v>
      </c>
      <c r="H39" s="38">
        <f ca="1">+G39+'VARIAZIONI PATRIMONIALI'!F16</f>
        <v>0</v>
      </c>
      <c r="I39" s="38">
        <f ca="1">+H39+'VARIAZIONI PATRIMONIALI'!G16</f>
        <v>0</v>
      </c>
      <c r="J39" s="38">
        <f ca="1">+I39+'VARIAZIONI PATRIMONIALI'!H16</f>
        <v>0</v>
      </c>
      <c r="K39" s="38">
        <f ca="1">+J39+'VARIAZIONI PATRIMONIALI'!I16</f>
        <v>0</v>
      </c>
      <c r="L39" s="38">
        <f ca="1">+K39+'VARIAZIONI PATRIMONIALI'!J16</f>
        <v>0</v>
      </c>
      <c r="M39" s="38">
        <f ca="1">+L39+'VARIAZIONI PATRIMONIALI'!K16</f>
        <v>0</v>
      </c>
      <c r="N39" s="38">
        <f ca="1">+M39+'VARIAZIONI PATRIMONIALI'!L16</f>
        <v>0</v>
      </c>
      <c r="O39" s="38">
        <f ca="1">+N39+'VARIAZIONI PATRIMONIALI'!M16</f>
        <v>0</v>
      </c>
      <c r="P39" s="38">
        <f ca="1">+O39+'VARIAZIONI PATRIMONIALI'!N16</f>
        <v>0</v>
      </c>
      <c r="Q39" s="38">
        <f ca="1">+P39+'VARIAZIONI PATRIMONIALI'!O16</f>
        <v>0</v>
      </c>
      <c r="R39" s="38">
        <f ca="1">+Q39+'VARIAZIONI PATRIMONIALI'!P16</f>
        <v>0</v>
      </c>
      <c r="S39" s="38">
        <f ca="1">+R39+'VARIAZIONI PATRIMONIALI'!Q16</f>
        <v>0</v>
      </c>
      <c r="T39" s="38">
        <f ca="1">+S39+'VARIAZIONI PATRIMONIALI'!R16</f>
        <v>0</v>
      </c>
      <c r="U39" s="38">
        <f ca="1">+T39+'VARIAZIONI PATRIMONIALI'!S16</f>
        <v>0</v>
      </c>
      <c r="V39" s="38">
        <f ca="1">+U39+'VARIAZIONI PATRIMONIALI'!T16</f>
        <v>0</v>
      </c>
      <c r="W39" s="38">
        <f ca="1">+V39+'VARIAZIONI PATRIMONIALI'!U16</f>
        <v>0</v>
      </c>
      <c r="X39" s="38">
        <f ca="1">+W39+'VARIAZIONI PATRIMONIALI'!V16</f>
        <v>0</v>
      </c>
      <c r="Y39" s="38">
        <f ca="1">+X39+'VARIAZIONI PATRIMONIALI'!W16</f>
        <v>0</v>
      </c>
      <c r="Z39" s="38">
        <f ca="1">+Y39+'VARIAZIONI PATRIMONIALI'!X16</f>
        <v>0</v>
      </c>
      <c r="AA39" s="38">
        <f ca="1">+Z39+'VARIAZIONI PATRIMONIALI'!Y16</f>
        <v>0</v>
      </c>
      <c r="AB39" s="38">
        <f ca="1">+AA39+'VARIAZIONI PATRIMONIALI'!Z16</f>
        <v>0</v>
      </c>
      <c r="AC39" s="38">
        <f ca="1">+AB39+'VARIAZIONI PATRIMONIALI'!AA16</f>
        <v>0</v>
      </c>
      <c r="AD39" s="38">
        <f ca="1">+AC39+'VARIAZIONI PATRIMONIALI'!AB16</f>
        <v>0</v>
      </c>
      <c r="AE39" s="38">
        <f ca="1">+AD39+'VARIAZIONI PATRIMONIALI'!AC16</f>
        <v>0</v>
      </c>
      <c r="AF39" s="38">
        <f ca="1">+AE39+'VARIAZIONI PATRIMONIALI'!AD16</f>
        <v>0</v>
      </c>
      <c r="AG39" s="38">
        <f ca="1">+AF39+'VARIAZIONI PATRIMONIALI'!AE16</f>
        <v>0</v>
      </c>
      <c r="AH39" s="38">
        <f ca="1">+AG39+'VARIAZIONI PATRIMONIALI'!AF16</f>
        <v>0</v>
      </c>
      <c r="AI39" s="38">
        <f ca="1">+AH39+'VARIAZIONI PATRIMONIALI'!AG16</f>
        <v>0</v>
      </c>
      <c r="AJ39" s="38">
        <f ca="1">+AI39+'VARIAZIONI PATRIMONIALI'!AH16</f>
        <v>0</v>
      </c>
      <c r="AK39" s="38">
        <f ca="1">+AJ39+'VARIAZIONI PATRIMONIALI'!AI16</f>
        <v>0</v>
      </c>
      <c r="AL39" s="38">
        <f ca="1">+AK39+'VARIAZIONI PATRIMONIALI'!AJ16</f>
        <v>0</v>
      </c>
      <c r="AM39" s="38">
        <f ca="1">+AL39+'VARIAZIONI PATRIMONIALI'!AK16</f>
        <v>0</v>
      </c>
      <c r="AN39" s="38">
        <f ca="1">+AM39+'VARIAZIONI PATRIMONIALI'!AL16</f>
        <v>0</v>
      </c>
    </row>
    <row r="40" spans="3:40" x14ac:dyDescent="0.2">
      <c r="C40" s="3" t="s">
        <v>26</v>
      </c>
      <c r="D40" s="38"/>
      <c r="E40" s="38">
        <f ca="1">+D40+'VARIAZIONI PATRIMONIALI'!C17</f>
        <v>0</v>
      </c>
      <c r="F40" s="38">
        <f ca="1">+E40+'VARIAZIONI PATRIMONIALI'!D20</f>
        <v>0</v>
      </c>
      <c r="G40" s="38">
        <f ca="1">+F40+'VARIAZIONI PATRIMONIALI'!E20</f>
        <v>0</v>
      </c>
      <c r="H40" s="38">
        <f ca="1">+G40+'VARIAZIONI PATRIMONIALI'!F20</f>
        <v>0</v>
      </c>
      <c r="I40" s="38">
        <f ca="1">+H40+'VARIAZIONI PATRIMONIALI'!G20</f>
        <v>0</v>
      </c>
      <c r="J40" s="38">
        <f ca="1">+I40+'VARIAZIONI PATRIMONIALI'!H20</f>
        <v>0</v>
      </c>
      <c r="K40" s="38">
        <f ca="1">+J40+'VARIAZIONI PATRIMONIALI'!I20</f>
        <v>0</v>
      </c>
      <c r="L40" s="38">
        <f ca="1">+K40+'VARIAZIONI PATRIMONIALI'!J20</f>
        <v>0</v>
      </c>
      <c r="M40" s="38">
        <f ca="1">+L40+'VARIAZIONI PATRIMONIALI'!K20</f>
        <v>0</v>
      </c>
      <c r="N40" s="38">
        <f ca="1">+M40+'VARIAZIONI PATRIMONIALI'!L20</f>
        <v>0</v>
      </c>
      <c r="O40" s="38">
        <f ca="1">+N40+'VARIAZIONI PATRIMONIALI'!M20</f>
        <v>0</v>
      </c>
      <c r="P40" s="38">
        <f ca="1">+O40+'VARIAZIONI PATRIMONIALI'!N20</f>
        <v>0</v>
      </c>
      <c r="Q40" s="38">
        <f ca="1">+P40+'VARIAZIONI PATRIMONIALI'!O20</f>
        <v>0</v>
      </c>
      <c r="R40" s="38">
        <f ca="1">+Q40+'VARIAZIONI PATRIMONIALI'!P20</f>
        <v>0</v>
      </c>
      <c r="S40" s="38">
        <f ca="1">+R40+'VARIAZIONI PATRIMONIALI'!Q20</f>
        <v>0</v>
      </c>
      <c r="T40" s="38">
        <f ca="1">+S40+'VARIAZIONI PATRIMONIALI'!R20</f>
        <v>0</v>
      </c>
      <c r="U40" s="38">
        <f ca="1">+T40+'VARIAZIONI PATRIMONIALI'!S20</f>
        <v>0</v>
      </c>
      <c r="V40" s="38">
        <f ca="1">+U40+'VARIAZIONI PATRIMONIALI'!T20</f>
        <v>0</v>
      </c>
      <c r="W40" s="38">
        <f ca="1">+V40+'VARIAZIONI PATRIMONIALI'!U20</f>
        <v>0</v>
      </c>
      <c r="X40" s="38">
        <f ca="1">+W40+'VARIAZIONI PATRIMONIALI'!V20</f>
        <v>0</v>
      </c>
      <c r="Y40" s="38">
        <f ca="1">+X40+'VARIAZIONI PATRIMONIALI'!W20</f>
        <v>0</v>
      </c>
      <c r="Z40" s="38">
        <f ca="1">+Y40+'VARIAZIONI PATRIMONIALI'!X20</f>
        <v>0</v>
      </c>
      <c r="AA40" s="38">
        <f ca="1">+Z40+'VARIAZIONI PATRIMONIALI'!Y20</f>
        <v>0</v>
      </c>
      <c r="AB40" s="38">
        <f ca="1">+AA40+'VARIAZIONI PATRIMONIALI'!Z20</f>
        <v>0</v>
      </c>
      <c r="AC40" s="38">
        <f ca="1">+AB40+'VARIAZIONI PATRIMONIALI'!AA20</f>
        <v>0</v>
      </c>
      <c r="AD40" s="38">
        <f ca="1">+AC40+'VARIAZIONI PATRIMONIALI'!AB20</f>
        <v>0</v>
      </c>
      <c r="AE40" s="38">
        <f ca="1">+AD40+'VARIAZIONI PATRIMONIALI'!AC20</f>
        <v>0</v>
      </c>
      <c r="AF40" s="38">
        <f ca="1">+AE40+'VARIAZIONI PATRIMONIALI'!AD20</f>
        <v>0</v>
      </c>
      <c r="AG40" s="38">
        <f ca="1">+AF40+'VARIAZIONI PATRIMONIALI'!AE20</f>
        <v>0</v>
      </c>
      <c r="AH40" s="38">
        <f ca="1">+AG40+'VARIAZIONI PATRIMONIALI'!AF20</f>
        <v>0</v>
      </c>
      <c r="AI40" s="38">
        <f ca="1">+AH40+'VARIAZIONI PATRIMONIALI'!AG20</f>
        <v>0</v>
      </c>
      <c r="AJ40" s="38">
        <f ca="1">+AI40+'VARIAZIONI PATRIMONIALI'!AH20</f>
        <v>0</v>
      </c>
      <c r="AK40" s="38">
        <f ca="1">+AJ40+'VARIAZIONI PATRIMONIALI'!AI20</f>
        <v>0</v>
      </c>
      <c r="AL40" s="38">
        <f ca="1">+AK40+'VARIAZIONI PATRIMONIALI'!AJ20</f>
        <v>0</v>
      </c>
      <c r="AM40" s="38">
        <f ca="1">+AL40+'VARIAZIONI PATRIMONIALI'!AK20</f>
        <v>0</v>
      </c>
      <c r="AN40" s="38">
        <f ca="1">+AM40+'VARIAZIONI PATRIMONIALI'!AL20</f>
        <v>0</v>
      </c>
    </row>
    <row r="41" spans="3:40" x14ac:dyDescent="0.2">
      <c r="C41" s="3" t="s">
        <v>27</v>
      </c>
      <c r="D41" s="38"/>
      <c r="E41" s="38">
        <f ca="1">+D41+'VARIAZIONI PATRIMONIALI'!C18</f>
        <v>250000</v>
      </c>
      <c r="F41" s="38">
        <f ca="1">+E41+'VARIAZIONI PATRIMONIALI'!D18</f>
        <v>410000</v>
      </c>
      <c r="G41" s="38">
        <f ca="1">+F41+'VARIAZIONI PATRIMONIALI'!E18</f>
        <v>410000</v>
      </c>
      <c r="H41" s="38">
        <f ca="1">+G41+'VARIAZIONI PATRIMONIALI'!F18</f>
        <v>410000</v>
      </c>
      <c r="I41" s="38">
        <f ca="1">+H41+'VARIAZIONI PATRIMONIALI'!G18</f>
        <v>410000</v>
      </c>
      <c r="J41" s="38">
        <f ca="1">+I41+'VARIAZIONI PATRIMONIALI'!H18</f>
        <v>410000</v>
      </c>
      <c r="K41" s="38">
        <f ca="1">+J41+'VARIAZIONI PATRIMONIALI'!I18</f>
        <v>410000</v>
      </c>
      <c r="L41" s="38">
        <f ca="1">+K41+'VARIAZIONI PATRIMONIALI'!J18</f>
        <v>410000</v>
      </c>
      <c r="M41" s="38">
        <f ca="1">+L41+'VARIAZIONI PATRIMONIALI'!K18</f>
        <v>410000</v>
      </c>
      <c r="N41" s="38">
        <f ca="1">+M41+'VARIAZIONI PATRIMONIALI'!L18</f>
        <v>410000</v>
      </c>
      <c r="O41" s="38">
        <f ca="1">+N41+'VARIAZIONI PATRIMONIALI'!M18</f>
        <v>410000</v>
      </c>
      <c r="P41" s="38">
        <f ca="1">+O41+'VARIAZIONI PATRIMONIALI'!N18</f>
        <v>410000</v>
      </c>
      <c r="Q41" s="38">
        <f ca="1">+P41+'VARIAZIONI PATRIMONIALI'!O18</f>
        <v>410000</v>
      </c>
      <c r="R41" s="38">
        <f ca="1">+Q41+'VARIAZIONI PATRIMONIALI'!P18</f>
        <v>410000</v>
      </c>
      <c r="S41" s="38">
        <f ca="1">+R41+'VARIAZIONI PATRIMONIALI'!Q18</f>
        <v>410000</v>
      </c>
      <c r="T41" s="38">
        <f ca="1">+S41+'VARIAZIONI PATRIMONIALI'!R18</f>
        <v>410000</v>
      </c>
      <c r="U41" s="38">
        <f ca="1">+T41+'VARIAZIONI PATRIMONIALI'!S18</f>
        <v>410000</v>
      </c>
      <c r="V41" s="38">
        <f ca="1">+U41+'VARIAZIONI PATRIMONIALI'!T18</f>
        <v>410000</v>
      </c>
      <c r="W41" s="38">
        <f ca="1">+V41+'VARIAZIONI PATRIMONIALI'!U18</f>
        <v>410000</v>
      </c>
      <c r="X41" s="38">
        <f ca="1">+W41+'VARIAZIONI PATRIMONIALI'!V18</f>
        <v>410000</v>
      </c>
      <c r="Y41" s="38">
        <f ca="1">+X41+'VARIAZIONI PATRIMONIALI'!W18</f>
        <v>410000</v>
      </c>
      <c r="Z41" s="38">
        <f ca="1">+Y41+'VARIAZIONI PATRIMONIALI'!X18</f>
        <v>410000</v>
      </c>
      <c r="AA41" s="38">
        <f ca="1">+Z41+'VARIAZIONI PATRIMONIALI'!Y18</f>
        <v>410000</v>
      </c>
      <c r="AB41" s="38">
        <f ca="1">+AA41+'VARIAZIONI PATRIMONIALI'!Z18</f>
        <v>410000</v>
      </c>
      <c r="AC41" s="38">
        <f ca="1">+AB41+'VARIAZIONI PATRIMONIALI'!AA18</f>
        <v>410000</v>
      </c>
      <c r="AD41" s="38">
        <f ca="1">+AC41+'VARIAZIONI PATRIMONIALI'!AB18</f>
        <v>410000</v>
      </c>
      <c r="AE41" s="38">
        <f ca="1">+AD41+'VARIAZIONI PATRIMONIALI'!AC18</f>
        <v>410000</v>
      </c>
      <c r="AF41" s="38">
        <f ca="1">+AE41+'VARIAZIONI PATRIMONIALI'!AD18</f>
        <v>410000</v>
      </c>
      <c r="AG41" s="38">
        <f ca="1">+AF41+'VARIAZIONI PATRIMONIALI'!AE18</f>
        <v>410000</v>
      </c>
      <c r="AH41" s="38">
        <f ca="1">+AG41+'VARIAZIONI PATRIMONIALI'!AF18</f>
        <v>410000</v>
      </c>
      <c r="AI41" s="38">
        <f ca="1">+AH41+'VARIAZIONI PATRIMONIALI'!AG18</f>
        <v>410000</v>
      </c>
      <c r="AJ41" s="38">
        <f ca="1">+AI41+'VARIAZIONI PATRIMONIALI'!AH18</f>
        <v>410000</v>
      </c>
      <c r="AK41" s="38">
        <f ca="1">+AJ41+'VARIAZIONI PATRIMONIALI'!AI18</f>
        <v>410000</v>
      </c>
      <c r="AL41" s="38">
        <f ca="1">+AK41+'VARIAZIONI PATRIMONIALI'!AJ18</f>
        <v>410000</v>
      </c>
      <c r="AM41" s="38">
        <f ca="1">+AL41+'VARIAZIONI PATRIMONIALI'!AK18</f>
        <v>410000</v>
      </c>
      <c r="AN41" s="38">
        <f ca="1">+AM41+'VARIAZIONI PATRIMONIALI'!AL18</f>
        <v>410000</v>
      </c>
    </row>
    <row r="42" spans="3:40" s="9" customFormat="1" x14ac:dyDescent="0.2">
      <c r="C42" s="7" t="s">
        <v>28</v>
      </c>
      <c r="D42" s="37">
        <f>SUM(D43:D45)</f>
        <v>0</v>
      </c>
      <c r="E42" s="37">
        <f ca="1">SUM(E43:E45)</f>
        <v>2083.3333333333335</v>
      </c>
      <c r="F42" s="37">
        <f t="shared" ref="F42:G42" ca="1" si="18">SUM(F43:F45)</f>
        <v>5500</v>
      </c>
      <c r="G42" s="37">
        <f t="shared" ca="1" si="18"/>
        <v>8916.6666666666679</v>
      </c>
      <c r="H42" s="37">
        <f t="shared" ref="H42:AN42" ca="1" si="19">SUM(H43:H45)</f>
        <v>12333.333333333336</v>
      </c>
      <c r="I42" s="37">
        <f t="shared" ca="1" si="19"/>
        <v>15750.000000000004</v>
      </c>
      <c r="J42" s="37">
        <f t="shared" ca="1" si="19"/>
        <v>19166.666666666672</v>
      </c>
      <c r="K42" s="37">
        <f t="shared" ca="1" si="19"/>
        <v>22583.333333333339</v>
      </c>
      <c r="L42" s="37">
        <f t="shared" ca="1" si="19"/>
        <v>26000.000000000007</v>
      </c>
      <c r="M42" s="37">
        <f t="shared" ca="1" si="19"/>
        <v>29416.666666666675</v>
      </c>
      <c r="N42" s="37">
        <f t="shared" ca="1" si="19"/>
        <v>32833.333333333343</v>
      </c>
      <c r="O42" s="37">
        <f t="shared" ca="1" si="19"/>
        <v>36250.000000000007</v>
      </c>
      <c r="P42" s="37">
        <f t="shared" ca="1" si="19"/>
        <v>39666.666666666672</v>
      </c>
      <c r="Q42" s="37">
        <f t="shared" ca="1" si="19"/>
        <v>43083.333333333336</v>
      </c>
      <c r="R42" s="37">
        <f t="shared" ca="1" si="19"/>
        <v>46500</v>
      </c>
      <c r="S42" s="37">
        <f t="shared" ca="1" si="19"/>
        <v>49916.666666666664</v>
      </c>
      <c r="T42" s="37">
        <f t="shared" ca="1" si="19"/>
        <v>53333.333333333328</v>
      </c>
      <c r="U42" s="37">
        <f t="shared" ca="1" si="19"/>
        <v>56749.999999999993</v>
      </c>
      <c r="V42" s="37">
        <f t="shared" ca="1" si="19"/>
        <v>60166.666666666657</v>
      </c>
      <c r="W42" s="37">
        <f t="shared" ca="1" si="19"/>
        <v>63583.333333333321</v>
      </c>
      <c r="X42" s="37">
        <f t="shared" ca="1" si="19"/>
        <v>66999.999999999985</v>
      </c>
      <c r="Y42" s="37">
        <f t="shared" ca="1" si="19"/>
        <v>70416.666666666657</v>
      </c>
      <c r="Z42" s="37">
        <f t="shared" ca="1" si="19"/>
        <v>73833.333333333328</v>
      </c>
      <c r="AA42" s="37">
        <f t="shared" ca="1" si="19"/>
        <v>77250</v>
      </c>
      <c r="AB42" s="37">
        <f t="shared" ca="1" si="19"/>
        <v>80666.666666666672</v>
      </c>
      <c r="AC42" s="37">
        <f t="shared" ca="1" si="19"/>
        <v>84083.333333333343</v>
      </c>
      <c r="AD42" s="37">
        <f t="shared" ca="1" si="19"/>
        <v>87500.000000000015</v>
      </c>
      <c r="AE42" s="37">
        <f t="shared" ca="1" si="19"/>
        <v>90916.666666666686</v>
      </c>
      <c r="AF42" s="37">
        <f t="shared" ca="1" si="19"/>
        <v>94333.333333333358</v>
      </c>
      <c r="AG42" s="37">
        <f t="shared" ca="1" si="19"/>
        <v>97750.000000000029</v>
      </c>
      <c r="AH42" s="37">
        <f t="shared" ca="1" si="19"/>
        <v>101166.6666666667</v>
      </c>
      <c r="AI42" s="37">
        <f t="shared" ca="1" si="19"/>
        <v>104583.33333333337</v>
      </c>
      <c r="AJ42" s="37">
        <f t="shared" ca="1" si="19"/>
        <v>108000.00000000004</v>
      </c>
      <c r="AK42" s="37">
        <f t="shared" ca="1" si="19"/>
        <v>111416.66666666672</v>
      </c>
      <c r="AL42" s="37">
        <f t="shared" ca="1" si="19"/>
        <v>114833.33333333339</v>
      </c>
      <c r="AM42" s="37">
        <f t="shared" ca="1" si="19"/>
        <v>118250.00000000006</v>
      </c>
      <c r="AN42" s="37">
        <f t="shared" ca="1" si="19"/>
        <v>121666.66666666673</v>
      </c>
    </row>
    <row r="43" spans="3:40" x14ac:dyDescent="0.2">
      <c r="C43" s="3" t="s">
        <v>29</v>
      </c>
      <c r="D43" s="38"/>
      <c r="E43" s="38">
        <f ca="1">+D43+'VARIAZIONI PATRIMONIALI'!C22</f>
        <v>0</v>
      </c>
      <c r="F43" s="38">
        <f ca="1">+E43+'VARIAZIONI PATRIMONIALI'!D22</f>
        <v>0</v>
      </c>
      <c r="G43" s="38">
        <f ca="1">+F43+'VARIAZIONI PATRIMONIALI'!E22</f>
        <v>0</v>
      </c>
      <c r="H43" s="38">
        <f ca="1">+G43+'VARIAZIONI PATRIMONIALI'!F22</f>
        <v>0</v>
      </c>
      <c r="I43" s="38">
        <f ca="1">+H43+'VARIAZIONI PATRIMONIALI'!G22</f>
        <v>0</v>
      </c>
      <c r="J43" s="38">
        <f ca="1">+I43+'VARIAZIONI PATRIMONIALI'!H22</f>
        <v>0</v>
      </c>
      <c r="K43" s="38">
        <f ca="1">+J43+'VARIAZIONI PATRIMONIALI'!I22</f>
        <v>0</v>
      </c>
      <c r="L43" s="38">
        <f ca="1">+K43+'VARIAZIONI PATRIMONIALI'!J22</f>
        <v>0</v>
      </c>
      <c r="M43" s="38">
        <f ca="1">+L43+'VARIAZIONI PATRIMONIALI'!K22</f>
        <v>0</v>
      </c>
      <c r="N43" s="38">
        <f ca="1">+M43+'VARIAZIONI PATRIMONIALI'!L22</f>
        <v>0</v>
      </c>
      <c r="O43" s="38">
        <f ca="1">+N43+'VARIAZIONI PATRIMONIALI'!M22</f>
        <v>0</v>
      </c>
      <c r="P43" s="38">
        <f ca="1">+O43+'VARIAZIONI PATRIMONIALI'!N22</f>
        <v>0</v>
      </c>
      <c r="Q43" s="38">
        <f ca="1">+P43+'VARIAZIONI PATRIMONIALI'!O22</f>
        <v>0</v>
      </c>
      <c r="R43" s="38">
        <f ca="1">+Q43+'VARIAZIONI PATRIMONIALI'!P22</f>
        <v>0</v>
      </c>
      <c r="S43" s="38">
        <f ca="1">+R43+'VARIAZIONI PATRIMONIALI'!Q22</f>
        <v>0</v>
      </c>
      <c r="T43" s="38">
        <f ca="1">+S43+'VARIAZIONI PATRIMONIALI'!R22</f>
        <v>0</v>
      </c>
      <c r="U43" s="38">
        <f ca="1">+T43+'VARIAZIONI PATRIMONIALI'!S22</f>
        <v>0</v>
      </c>
      <c r="V43" s="38">
        <f ca="1">+U43+'VARIAZIONI PATRIMONIALI'!T22</f>
        <v>0</v>
      </c>
      <c r="W43" s="38">
        <f ca="1">+V43+'VARIAZIONI PATRIMONIALI'!U22</f>
        <v>0</v>
      </c>
      <c r="X43" s="38">
        <f ca="1">+W43+'VARIAZIONI PATRIMONIALI'!V22</f>
        <v>0</v>
      </c>
      <c r="Y43" s="38">
        <f ca="1">+X43+'VARIAZIONI PATRIMONIALI'!W22</f>
        <v>0</v>
      </c>
      <c r="Z43" s="38">
        <f ca="1">+Y43+'VARIAZIONI PATRIMONIALI'!X22</f>
        <v>0</v>
      </c>
      <c r="AA43" s="38">
        <f ca="1">+Z43+'VARIAZIONI PATRIMONIALI'!Y22</f>
        <v>0</v>
      </c>
      <c r="AB43" s="38">
        <f ca="1">+AA43+'VARIAZIONI PATRIMONIALI'!Z22</f>
        <v>0</v>
      </c>
      <c r="AC43" s="38">
        <f ca="1">+AB43+'VARIAZIONI PATRIMONIALI'!AA22</f>
        <v>0</v>
      </c>
      <c r="AD43" s="38">
        <f ca="1">+AC43+'VARIAZIONI PATRIMONIALI'!AB22</f>
        <v>0</v>
      </c>
      <c r="AE43" s="38">
        <f ca="1">+AD43+'VARIAZIONI PATRIMONIALI'!AC22</f>
        <v>0</v>
      </c>
      <c r="AF43" s="38">
        <f ca="1">+AE43+'VARIAZIONI PATRIMONIALI'!AD22</f>
        <v>0</v>
      </c>
      <c r="AG43" s="38">
        <f ca="1">+AF43+'VARIAZIONI PATRIMONIALI'!AE22</f>
        <v>0</v>
      </c>
      <c r="AH43" s="38">
        <f ca="1">+AG43+'VARIAZIONI PATRIMONIALI'!AF22</f>
        <v>0</v>
      </c>
      <c r="AI43" s="38">
        <f ca="1">+AH43+'VARIAZIONI PATRIMONIALI'!AG22</f>
        <v>0</v>
      </c>
      <c r="AJ43" s="38">
        <f ca="1">+AI43+'VARIAZIONI PATRIMONIALI'!AH22</f>
        <v>0</v>
      </c>
      <c r="AK43" s="38">
        <f ca="1">+AJ43+'VARIAZIONI PATRIMONIALI'!AI22</f>
        <v>0</v>
      </c>
      <c r="AL43" s="38">
        <f ca="1">+AK43+'VARIAZIONI PATRIMONIALI'!AJ22</f>
        <v>0</v>
      </c>
      <c r="AM43" s="38">
        <f ca="1">+AL43+'VARIAZIONI PATRIMONIALI'!AK22</f>
        <v>0</v>
      </c>
      <c r="AN43" s="38">
        <f ca="1">+AM43+'VARIAZIONI PATRIMONIALI'!AL22</f>
        <v>0</v>
      </c>
    </row>
    <row r="44" spans="3:40" x14ac:dyDescent="0.2">
      <c r="C44" s="3" t="s">
        <v>30</v>
      </c>
      <c r="D44" s="38"/>
      <c r="E44" s="38">
        <f ca="1">+D44+'VARIAZIONI PATRIMONIALI'!C23</f>
        <v>0</v>
      </c>
      <c r="F44" s="38">
        <f ca="1">+E44+'VARIAZIONI PATRIMONIALI'!D23</f>
        <v>0</v>
      </c>
      <c r="G44" s="38">
        <f ca="1">+F44+'VARIAZIONI PATRIMONIALI'!E23</f>
        <v>0</v>
      </c>
      <c r="H44" s="38">
        <f ca="1">+G44+'VARIAZIONI PATRIMONIALI'!F23</f>
        <v>0</v>
      </c>
      <c r="I44" s="38">
        <f ca="1">+H44+'VARIAZIONI PATRIMONIALI'!G23</f>
        <v>0</v>
      </c>
      <c r="J44" s="38">
        <f ca="1">+I44+'VARIAZIONI PATRIMONIALI'!H23</f>
        <v>0</v>
      </c>
      <c r="K44" s="38">
        <f ca="1">+J44+'VARIAZIONI PATRIMONIALI'!I23</f>
        <v>0</v>
      </c>
      <c r="L44" s="38">
        <f ca="1">+K44+'VARIAZIONI PATRIMONIALI'!J23</f>
        <v>0</v>
      </c>
      <c r="M44" s="38">
        <f ca="1">+L44+'VARIAZIONI PATRIMONIALI'!K23</f>
        <v>0</v>
      </c>
      <c r="N44" s="38">
        <f ca="1">+M44+'VARIAZIONI PATRIMONIALI'!L23</f>
        <v>0</v>
      </c>
      <c r="O44" s="38">
        <f ca="1">+N44+'VARIAZIONI PATRIMONIALI'!M23</f>
        <v>0</v>
      </c>
      <c r="P44" s="38">
        <f ca="1">+O44+'VARIAZIONI PATRIMONIALI'!N23</f>
        <v>0</v>
      </c>
      <c r="Q44" s="38">
        <f ca="1">+P44+'VARIAZIONI PATRIMONIALI'!O23</f>
        <v>0</v>
      </c>
      <c r="R44" s="38">
        <f ca="1">+Q44+'VARIAZIONI PATRIMONIALI'!P23</f>
        <v>0</v>
      </c>
      <c r="S44" s="38">
        <f ca="1">+R44+'VARIAZIONI PATRIMONIALI'!Q23</f>
        <v>0</v>
      </c>
      <c r="T44" s="38">
        <f ca="1">+S44+'VARIAZIONI PATRIMONIALI'!R23</f>
        <v>0</v>
      </c>
      <c r="U44" s="38">
        <f ca="1">+T44+'VARIAZIONI PATRIMONIALI'!S23</f>
        <v>0</v>
      </c>
      <c r="V44" s="38">
        <f ca="1">+U44+'VARIAZIONI PATRIMONIALI'!T23</f>
        <v>0</v>
      </c>
      <c r="W44" s="38">
        <f ca="1">+V44+'VARIAZIONI PATRIMONIALI'!U23</f>
        <v>0</v>
      </c>
      <c r="X44" s="38">
        <f ca="1">+W44+'VARIAZIONI PATRIMONIALI'!V23</f>
        <v>0</v>
      </c>
      <c r="Y44" s="38">
        <f ca="1">+X44+'VARIAZIONI PATRIMONIALI'!W23</f>
        <v>0</v>
      </c>
      <c r="Z44" s="38">
        <f ca="1">+Y44+'VARIAZIONI PATRIMONIALI'!X23</f>
        <v>0</v>
      </c>
      <c r="AA44" s="38">
        <f ca="1">+Z44+'VARIAZIONI PATRIMONIALI'!Y23</f>
        <v>0</v>
      </c>
      <c r="AB44" s="38">
        <f ca="1">+AA44+'VARIAZIONI PATRIMONIALI'!Z23</f>
        <v>0</v>
      </c>
      <c r="AC44" s="38">
        <f ca="1">+AB44+'VARIAZIONI PATRIMONIALI'!AA23</f>
        <v>0</v>
      </c>
      <c r="AD44" s="38">
        <f ca="1">+AC44+'VARIAZIONI PATRIMONIALI'!AB23</f>
        <v>0</v>
      </c>
      <c r="AE44" s="38">
        <f ca="1">+AD44+'VARIAZIONI PATRIMONIALI'!AC23</f>
        <v>0</v>
      </c>
      <c r="AF44" s="38">
        <f ca="1">+AE44+'VARIAZIONI PATRIMONIALI'!AD23</f>
        <v>0</v>
      </c>
      <c r="AG44" s="38">
        <f ca="1">+AF44+'VARIAZIONI PATRIMONIALI'!AE23</f>
        <v>0</v>
      </c>
      <c r="AH44" s="38">
        <f ca="1">+AG44+'VARIAZIONI PATRIMONIALI'!AF23</f>
        <v>0</v>
      </c>
      <c r="AI44" s="38">
        <f ca="1">+AH44+'VARIAZIONI PATRIMONIALI'!AG23</f>
        <v>0</v>
      </c>
      <c r="AJ44" s="38">
        <f ca="1">+AI44+'VARIAZIONI PATRIMONIALI'!AH23</f>
        <v>0</v>
      </c>
      <c r="AK44" s="38">
        <f ca="1">+AJ44+'VARIAZIONI PATRIMONIALI'!AI23</f>
        <v>0</v>
      </c>
      <c r="AL44" s="38">
        <f ca="1">+AK44+'VARIAZIONI PATRIMONIALI'!AJ23</f>
        <v>0</v>
      </c>
      <c r="AM44" s="38">
        <f ca="1">+AL44+'VARIAZIONI PATRIMONIALI'!AK23</f>
        <v>0</v>
      </c>
      <c r="AN44" s="38">
        <f ca="1">+AM44+'VARIAZIONI PATRIMONIALI'!AL23</f>
        <v>0</v>
      </c>
    </row>
    <row r="45" spans="3:40" x14ac:dyDescent="0.2">
      <c r="C45" s="3" t="s">
        <v>31</v>
      </c>
      <c r="D45" s="38"/>
      <c r="E45" s="38">
        <f ca="1">+D45+'VARIAZIONI PATRIMONIALI'!C24</f>
        <v>2083.3333333333335</v>
      </c>
      <c r="F45" s="38">
        <f ca="1">+E45+'VARIAZIONI PATRIMONIALI'!D24</f>
        <v>5500</v>
      </c>
      <c r="G45" s="38">
        <f ca="1">+F45+'VARIAZIONI PATRIMONIALI'!E24</f>
        <v>8916.6666666666679</v>
      </c>
      <c r="H45" s="38">
        <f ca="1">+G45+'VARIAZIONI PATRIMONIALI'!F24</f>
        <v>12333.333333333336</v>
      </c>
      <c r="I45" s="38">
        <f ca="1">+H45+'VARIAZIONI PATRIMONIALI'!G24</f>
        <v>15750.000000000004</v>
      </c>
      <c r="J45" s="38">
        <f ca="1">+I45+'VARIAZIONI PATRIMONIALI'!H24</f>
        <v>19166.666666666672</v>
      </c>
      <c r="K45" s="38">
        <f ca="1">+J45+'VARIAZIONI PATRIMONIALI'!I24</f>
        <v>22583.333333333339</v>
      </c>
      <c r="L45" s="38">
        <f ca="1">+K45+'VARIAZIONI PATRIMONIALI'!J24</f>
        <v>26000.000000000007</v>
      </c>
      <c r="M45" s="38">
        <f ca="1">+L45+'VARIAZIONI PATRIMONIALI'!K24</f>
        <v>29416.666666666675</v>
      </c>
      <c r="N45" s="38">
        <f ca="1">+M45+'VARIAZIONI PATRIMONIALI'!L24</f>
        <v>32833.333333333343</v>
      </c>
      <c r="O45" s="38">
        <f ca="1">+N45+'VARIAZIONI PATRIMONIALI'!M24</f>
        <v>36250.000000000007</v>
      </c>
      <c r="P45" s="38">
        <f ca="1">+O45+'VARIAZIONI PATRIMONIALI'!N24</f>
        <v>39666.666666666672</v>
      </c>
      <c r="Q45" s="38">
        <f ca="1">+P45+'VARIAZIONI PATRIMONIALI'!O24</f>
        <v>43083.333333333336</v>
      </c>
      <c r="R45" s="38">
        <f ca="1">+Q45+'VARIAZIONI PATRIMONIALI'!P24</f>
        <v>46500</v>
      </c>
      <c r="S45" s="38">
        <f ca="1">+R45+'VARIAZIONI PATRIMONIALI'!Q24</f>
        <v>49916.666666666664</v>
      </c>
      <c r="T45" s="38">
        <f ca="1">+S45+'VARIAZIONI PATRIMONIALI'!R24</f>
        <v>53333.333333333328</v>
      </c>
      <c r="U45" s="38">
        <f ca="1">+T45+'VARIAZIONI PATRIMONIALI'!S24</f>
        <v>56749.999999999993</v>
      </c>
      <c r="V45" s="38">
        <f ca="1">+U45+'VARIAZIONI PATRIMONIALI'!T24</f>
        <v>60166.666666666657</v>
      </c>
      <c r="W45" s="38">
        <f ca="1">+V45+'VARIAZIONI PATRIMONIALI'!U24</f>
        <v>63583.333333333321</v>
      </c>
      <c r="X45" s="38">
        <f ca="1">+W45+'VARIAZIONI PATRIMONIALI'!V24</f>
        <v>66999.999999999985</v>
      </c>
      <c r="Y45" s="38">
        <f ca="1">+X45+'VARIAZIONI PATRIMONIALI'!W24</f>
        <v>70416.666666666657</v>
      </c>
      <c r="Z45" s="38">
        <f ca="1">+Y45+'VARIAZIONI PATRIMONIALI'!X24</f>
        <v>73833.333333333328</v>
      </c>
      <c r="AA45" s="38">
        <f ca="1">+Z45+'VARIAZIONI PATRIMONIALI'!Y24</f>
        <v>77250</v>
      </c>
      <c r="AB45" s="38">
        <f ca="1">+AA45+'VARIAZIONI PATRIMONIALI'!Z24</f>
        <v>80666.666666666672</v>
      </c>
      <c r="AC45" s="38">
        <f ca="1">+AB45+'VARIAZIONI PATRIMONIALI'!AA24</f>
        <v>84083.333333333343</v>
      </c>
      <c r="AD45" s="38">
        <f ca="1">+AC45+'VARIAZIONI PATRIMONIALI'!AB24</f>
        <v>87500.000000000015</v>
      </c>
      <c r="AE45" s="38">
        <f ca="1">+AD45+'VARIAZIONI PATRIMONIALI'!AC24</f>
        <v>90916.666666666686</v>
      </c>
      <c r="AF45" s="38">
        <f ca="1">+AE45+'VARIAZIONI PATRIMONIALI'!AD24</f>
        <v>94333.333333333358</v>
      </c>
      <c r="AG45" s="38">
        <f ca="1">+AF45+'VARIAZIONI PATRIMONIALI'!AE24</f>
        <v>97750.000000000029</v>
      </c>
      <c r="AH45" s="38">
        <f ca="1">+AG45+'VARIAZIONI PATRIMONIALI'!AF24</f>
        <v>101166.6666666667</v>
      </c>
      <c r="AI45" s="38">
        <f ca="1">+AH45+'VARIAZIONI PATRIMONIALI'!AG24</f>
        <v>104583.33333333337</v>
      </c>
      <c r="AJ45" s="38">
        <f ca="1">+AI45+'VARIAZIONI PATRIMONIALI'!AH24</f>
        <v>108000.00000000004</v>
      </c>
      <c r="AK45" s="38">
        <f ca="1">+AJ45+'VARIAZIONI PATRIMONIALI'!AI24</f>
        <v>111416.66666666672</v>
      </c>
      <c r="AL45" s="38">
        <f ca="1">+AK45+'VARIAZIONI PATRIMONIALI'!AJ24</f>
        <v>114833.33333333339</v>
      </c>
      <c r="AM45" s="38">
        <f ca="1">+AL45+'VARIAZIONI PATRIMONIALI'!AK24</f>
        <v>118250.00000000006</v>
      </c>
      <c r="AN45" s="38">
        <f ca="1">+AM45+'VARIAZIONI PATRIMONIALI'!AL24</f>
        <v>121666.66666666673</v>
      </c>
    </row>
    <row r="46" spans="3:40" x14ac:dyDescent="0.2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</row>
    <row r="47" spans="3:40" x14ac:dyDescent="0.2"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</row>
    <row r="48" spans="3:40" s="9" customFormat="1" x14ac:dyDescent="0.2">
      <c r="C48" s="2" t="s">
        <v>32</v>
      </c>
      <c r="D48" s="37">
        <f>SUM(D6,D9,D19,D24,D37)</f>
        <v>0</v>
      </c>
      <c r="E48" s="37">
        <f ca="1">SUM(E6,E9,E19,E24,E37)</f>
        <v>2180233.0481066671</v>
      </c>
      <c r="F48" s="37">
        <f ca="1">SUM(F6,F9,F19,F24,F37)</f>
        <v>2116530.4278400009</v>
      </c>
      <c r="G48" s="37">
        <f t="shared" ref="G48" ca="1" si="20">SUM(G6,G9,G19,G24,G37)</f>
        <v>2537218.3835733347</v>
      </c>
      <c r="H48" s="37">
        <f t="shared" ref="H48:AN48" ca="1" si="21">SUM(H6,H9,H19,H24,H37)</f>
        <v>3109849.1904016519</v>
      </c>
      <c r="I48" s="37">
        <f t="shared" ca="1" si="21"/>
        <v>4468133.1145372726</v>
      </c>
      <c r="J48" s="37">
        <f t="shared" ca="1" si="21"/>
        <v>5626862.8913636422</v>
      </c>
      <c r="K48" s="37">
        <f t="shared" ca="1" si="21"/>
        <v>6785540.4075828195</v>
      </c>
      <c r="L48" s="37">
        <f t="shared" ca="1" si="21"/>
        <v>7947699.1644667676</v>
      </c>
      <c r="M48" s="37">
        <f t="shared" ca="1" si="21"/>
        <v>9112374.3432871569</v>
      </c>
      <c r="N48" s="37">
        <f t="shared" ca="1" si="21"/>
        <v>10276997.261315353</v>
      </c>
      <c r="O48" s="37">
        <f t="shared" ca="1" si="21"/>
        <v>11441569.934489094</v>
      </c>
      <c r="P48" s="37">
        <f t="shared" ca="1" si="21"/>
        <v>12603340.346745806</v>
      </c>
      <c r="Q48" s="37">
        <f t="shared" ca="1" si="21"/>
        <v>13766080.212689281</v>
      </c>
      <c r="R48" s="37">
        <f t="shared" ca="1" si="21"/>
        <v>14927905.432923008</v>
      </c>
      <c r="S48" s="37">
        <f t="shared" ca="1" si="21"/>
        <v>16089678.056050166</v>
      </c>
      <c r="T48" s="37">
        <f t="shared" ca="1" si="21"/>
        <v>17251400.434006959</v>
      </c>
      <c r="U48" s="37">
        <f t="shared" ca="1" si="21"/>
        <v>18413070.550729271</v>
      </c>
      <c r="V48" s="37">
        <f t="shared" ca="1" si="21"/>
        <v>15167346.578886798</v>
      </c>
      <c r="W48" s="37">
        <f t="shared" ca="1" si="21"/>
        <v>16330143.712632798</v>
      </c>
      <c r="X48" s="37">
        <f t="shared" ca="1" si="21"/>
        <v>17485936.104076065</v>
      </c>
      <c r="Y48" s="37">
        <f t="shared" ca="1" si="21"/>
        <v>18649652.260322899</v>
      </c>
      <c r="Z48" s="37">
        <f t="shared" ca="1" si="21"/>
        <v>19813093.031321719</v>
      </c>
      <c r="AA48" s="37">
        <f t="shared" ca="1" si="21"/>
        <v>20976483.567154303</v>
      </c>
      <c r="AB48" s="37">
        <f t="shared" ca="1" si="21"/>
        <v>14957575.698034631</v>
      </c>
      <c r="AC48" s="37">
        <f t="shared" ca="1" si="21"/>
        <v>13364353.642638849</v>
      </c>
      <c r="AD48" s="37">
        <f t="shared" ca="1" si="21"/>
        <v>14524988.900879977</v>
      </c>
      <c r="AE48" s="37">
        <f t="shared" ca="1" si="21"/>
        <v>15683571.571892777</v>
      </c>
      <c r="AF48" s="37">
        <f t="shared" ca="1" si="21"/>
        <v>16844104.007661533</v>
      </c>
      <c r="AG48" s="37">
        <f t="shared" ca="1" si="21"/>
        <v>18009009.094933577</v>
      </c>
      <c r="AH48" s="37">
        <f t="shared" ca="1" si="21"/>
        <v>19178288.849693045</v>
      </c>
      <c r="AI48" s="37">
        <f t="shared" ca="1" si="21"/>
        <v>20348306.023670875</v>
      </c>
      <c r="AJ48" s="37">
        <f t="shared" ca="1" si="21"/>
        <v>21507675.719337538</v>
      </c>
      <c r="AK48" s="37">
        <f t="shared" ca="1" si="21"/>
        <v>22677448.776337538</v>
      </c>
      <c r="AL48" s="37">
        <f t="shared" ca="1" si="21"/>
        <v>23847169.585337542</v>
      </c>
      <c r="AM48" s="37">
        <f t="shared" ca="1" si="21"/>
        <v>25016840.162337538</v>
      </c>
      <c r="AN48" s="37">
        <f t="shared" ca="1" si="21"/>
        <v>25059300.653158493</v>
      </c>
    </row>
    <row r="49" spans="3:40" x14ac:dyDescent="0.2">
      <c r="C49" s="3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3:40" x14ac:dyDescent="0.2">
      <c r="C50" s="2" t="s">
        <v>33</v>
      </c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</row>
    <row r="51" spans="3:40" x14ac:dyDescent="0.2">
      <c r="C51" s="3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</row>
    <row r="52" spans="3:40" s="8" customFormat="1" x14ac:dyDescent="0.2">
      <c r="C52" s="23" t="s">
        <v>34</v>
      </c>
      <c r="D52" s="37">
        <f>D53</f>
        <v>0</v>
      </c>
      <c r="E52" s="37">
        <f t="shared" ref="E52:AN52" ca="1" si="22">E53</f>
        <v>15847.542566666642</v>
      </c>
      <c r="F52" s="37">
        <f t="shared" ca="1" si="22"/>
        <v>1755956.7094380141</v>
      </c>
      <c r="G52" s="37">
        <f t="shared" ca="1" si="22"/>
        <v>851590.51783801406</v>
      </c>
      <c r="H52" s="37">
        <f t="shared" ca="1" si="22"/>
        <v>0</v>
      </c>
      <c r="I52" s="37">
        <f t="shared" ca="1" si="22"/>
        <v>0</v>
      </c>
      <c r="J52" s="37">
        <f t="shared" ca="1" si="22"/>
        <v>0</v>
      </c>
      <c r="K52" s="37">
        <f t="shared" ca="1" si="22"/>
        <v>0</v>
      </c>
      <c r="L52" s="37">
        <f t="shared" ca="1" si="22"/>
        <v>0</v>
      </c>
      <c r="M52" s="37">
        <f t="shared" ca="1" si="22"/>
        <v>0</v>
      </c>
      <c r="N52" s="37">
        <f t="shared" ca="1" si="22"/>
        <v>0</v>
      </c>
      <c r="O52" s="37">
        <f t="shared" ca="1" si="22"/>
        <v>0</v>
      </c>
      <c r="P52" s="37">
        <f t="shared" ca="1" si="22"/>
        <v>0</v>
      </c>
      <c r="Q52" s="37">
        <f t="shared" ca="1" si="22"/>
        <v>0</v>
      </c>
      <c r="R52" s="37">
        <f t="shared" ca="1" si="22"/>
        <v>0</v>
      </c>
      <c r="S52" s="37">
        <f t="shared" ca="1" si="22"/>
        <v>0</v>
      </c>
      <c r="T52" s="37">
        <f t="shared" ca="1" si="22"/>
        <v>0</v>
      </c>
      <c r="U52" s="37">
        <f t="shared" ca="1" si="22"/>
        <v>0</v>
      </c>
      <c r="V52" s="37">
        <f t="shared" ca="1" si="22"/>
        <v>0</v>
      </c>
      <c r="W52" s="37">
        <f t="shared" ca="1" si="22"/>
        <v>0</v>
      </c>
      <c r="X52" s="37">
        <f t="shared" ca="1" si="22"/>
        <v>0</v>
      </c>
      <c r="Y52" s="37">
        <f t="shared" ca="1" si="22"/>
        <v>0</v>
      </c>
      <c r="Z52" s="37">
        <f t="shared" ca="1" si="22"/>
        <v>0</v>
      </c>
      <c r="AA52" s="37">
        <f t="shared" ca="1" si="22"/>
        <v>0</v>
      </c>
      <c r="AB52" s="37">
        <f t="shared" ca="1" si="22"/>
        <v>0</v>
      </c>
      <c r="AC52" s="37">
        <f t="shared" ca="1" si="22"/>
        <v>0</v>
      </c>
      <c r="AD52" s="37">
        <f t="shared" ca="1" si="22"/>
        <v>0</v>
      </c>
      <c r="AE52" s="37">
        <f t="shared" ca="1" si="22"/>
        <v>0</v>
      </c>
      <c r="AF52" s="37">
        <f t="shared" ca="1" si="22"/>
        <v>0</v>
      </c>
      <c r="AG52" s="37">
        <f t="shared" ca="1" si="22"/>
        <v>0</v>
      </c>
      <c r="AH52" s="37">
        <f t="shared" ca="1" si="22"/>
        <v>0</v>
      </c>
      <c r="AI52" s="37">
        <f t="shared" ca="1" si="22"/>
        <v>0</v>
      </c>
      <c r="AJ52" s="37">
        <f t="shared" ca="1" si="22"/>
        <v>0</v>
      </c>
      <c r="AK52" s="37">
        <f t="shared" ca="1" si="22"/>
        <v>0</v>
      </c>
      <c r="AL52" s="37">
        <f t="shared" ca="1" si="22"/>
        <v>0</v>
      </c>
      <c r="AM52" s="37">
        <f t="shared" ca="1" si="22"/>
        <v>0</v>
      </c>
      <c r="AN52" s="37">
        <f t="shared" ca="1" si="22"/>
        <v>0</v>
      </c>
    </row>
    <row r="53" spans="3:40" s="6" customFormat="1" x14ac:dyDescent="0.2">
      <c r="C53" s="22" t="s">
        <v>35</v>
      </c>
      <c r="D53" s="38">
        <v>0</v>
      </c>
      <c r="E53" s="38">
        <f ca="1">+IF('FLUSSI CASSA'!D41&lt;0,-'FLUSSI CASSA'!D41,0)</f>
        <v>15847.542566666642</v>
      </c>
      <c r="F53" s="38">
        <f ca="1">+IF('FLUSSI CASSA'!E41&lt;0,-'FLUSSI CASSA'!E41,0)</f>
        <v>1755956.7094380141</v>
      </c>
      <c r="G53" s="38">
        <f ca="1">+IF('FLUSSI CASSA'!F41&lt;0,-'FLUSSI CASSA'!F41,0)</f>
        <v>851590.51783801406</v>
      </c>
      <c r="H53" s="38">
        <f ca="1">+IF('FLUSSI CASSA'!G41&lt;0,-'FLUSSI CASSA'!G41,0)</f>
        <v>0</v>
      </c>
      <c r="I53" s="38">
        <f ca="1">+IF('FLUSSI CASSA'!H41&lt;0,-'FLUSSI CASSA'!H41,0)</f>
        <v>0</v>
      </c>
      <c r="J53" s="38">
        <f ca="1">+IF('FLUSSI CASSA'!I41&lt;0,-'FLUSSI CASSA'!I41,0)</f>
        <v>0</v>
      </c>
      <c r="K53" s="38">
        <f ca="1">+IF('FLUSSI CASSA'!J41&lt;0,-'FLUSSI CASSA'!J41,0)</f>
        <v>0</v>
      </c>
      <c r="L53" s="38">
        <f ca="1">+IF('FLUSSI CASSA'!K41&lt;0,-'FLUSSI CASSA'!K41,0)</f>
        <v>0</v>
      </c>
      <c r="M53" s="38">
        <f ca="1">+IF('FLUSSI CASSA'!L41&lt;0,-'FLUSSI CASSA'!L41,0)</f>
        <v>0</v>
      </c>
      <c r="N53" s="38">
        <f ca="1">+IF('FLUSSI CASSA'!M41&lt;0,-'FLUSSI CASSA'!M41,0)</f>
        <v>0</v>
      </c>
      <c r="O53" s="38">
        <f ca="1">+IF('FLUSSI CASSA'!N41&lt;0,-'FLUSSI CASSA'!N41,0)</f>
        <v>0</v>
      </c>
      <c r="P53" s="38">
        <f ca="1">+IF('FLUSSI CASSA'!O41&lt;0,-'FLUSSI CASSA'!O41,0)</f>
        <v>0</v>
      </c>
      <c r="Q53" s="38">
        <f ca="1">+IF('FLUSSI CASSA'!P41&lt;0,-'FLUSSI CASSA'!P41,0)</f>
        <v>0</v>
      </c>
      <c r="R53" s="38">
        <f ca="1">+IF('FLUSSI CASSA'!Q41&lt;0,-'FLUSSI CASSA'!Q41,0)</f>
        <v>0</v>
      </c>
      <c r="S53" s="38">
        <f ca="1">+IF('FLUSSI CASSA'!R41&lt;0,-'FLUSSI CASSA'!R41,0)</f>
        <v>0</v>
      </c>
      <c r="T53" s="38">
        <f ca="1">+IF('FLUSSI CASSA'!S41&lt;0,-'FLUSSI CASSA'!S41,0)</f>
        <v>0</v>
      </c>
      <c r="U53" s="38">
        <f ca="1">+IF('FLUSSI CASSA'!T41&lt;0,-'FLUSSI CASSA'!T41,0)</f>
        <v>0</v>
      </c>
      <c r="V53" s="38">
        <f ca="1">+IF('FLUSSI CASSA'!U41&lt;0,-'FLUSSI CASSA'!U41,0)</f>
        <v>0</v>
      </c>
      <c r="W53" s="38">
        <f ca="1">+IF('FLUSSI CASSA'!V41&lt;0,-'FLUSSI CASSA'!V41,0)</f>
        <v>0</v>
      </c>
      <c r="X53" s="38">
        <f ca="1">+IF('FLUSSI CASSA'!W41&lt;0,-'FLUSSI CASSA'!W41,0)</f>
        <v>0</v>
      </c>
      <c r="Y53" s="38">
        <f ca="1">+IF('FLUSSI CASSA'!X41&lt;0,-'FLUSSI CASSA'!X41,0)</f>
        <v>0</v>
      </c>
      <c r="Z53" s="38">
        <f ca="1">+IF('FLUSSI CASSA'!Y41&lt;0,-'FLUSSI CASSA'!Y41,0)</f>
        <v>0</v>
      </c>
      <c r="AA53" s="38">
        <f ca="1">+IF('FLUSSI CASSA'!Z41&lt;0,-'FLUSSI CASSA'!Z41,0)</f>
        <v>0</v>
      </c>
      <c r="AB53" s="38">
        <f ca="1">+IF('FLUSSI CASSA'!AA41&lt;0,-'FLUSSI CASSA'!AA41,0)</f>
        <v>0</v>
      </c>
      <c r="AC53" s="38">
        <f ca="1">+IF('FLUSSI CASSA'!AB41&lt;0,-'FLUSSI CASSA'!AB41,0)</f>
        <v>0</v>
      </c>
      <c r="AD53" s="38">
        <f ca="1">+IF('FLUSSI CASSA'!AC41&lt;0,-'FLUSSI CASSA'!AC41,0)</f>
        <v>0</v>
      </c>
      <c r="AE53" s="38">
        <f ca="1">+IF('FLUSSI CASSA'!AD41&lt;0,-'FLUSSI CASSA'!AD41,0)</f>
        <v>0</v>
      </c>
      <c r="AF53" s="38">
        <f ca="1">+IF('FLUSSI CASSA'!AE41&lt;0,-'FLUSSI CASSA'!AE41,0)</f>
        <v>0</v>
      </c>
      <c r="AG53" s="38">
        <f ca="1">+IF('FLUSSI CASSA'!AF41&lt;0,-'FLUSSI CASSA'!AF41,0)</f>
        <v>0</v>
      </c>
      <c r="AH53" s="38">
        <f ca="1">+IF('FLUSSI CASSA'!AG41&lt;0,-'FLUSSI CASSA'!AG41,0)</f>
        <v>0</v>
      </c>
      <c r="AI53" s="38">
        <f ca="1">+IF('FLUSSI CASSA'!AH41&lt;0,-'FLUSSI CASSA'!AH41,0)</f>
        <v>0</v>
      </c>
      <c r="AJ53" s="38">
        <f ca="1">+IF('FLUSSI CASSA'!AI41&lt;0,-'FLUSSI CASSA'!AI41,0)</f>
        <v>0</v>
      </c>
      <c r="AK53" s="38">
        <f ca="1">+IF('FLUSSI CASSA'!AJ41&lt;0,-'FLUSSI CASSA'!AJ41,0)</f>
        <v>0</v>
      </c>
      <c r="AL53" s="38">
        <f ca="1">+IF('FLUSSI CASSA'!AK41&lt;0,-'FLUSSI CASSA'!AK41,0)</f>
        <v>0</v>
      </c>
      <c r="AM53" s="38">
        <f ca="1">+IF('FLUSSI CASSA'!AL41&lt;0,-'FLUSSI CASSA'!AL41,0)</f>
        <v>0</v>
      </c>
      <c r="AN53" s="38">
        <f ca="1">+IF('FLUSSI CASSA'!AM41&lt;0,-'FLUSSI CASSA'!AM41,0)</f>
        <v>0</v>
      </c>
    </row>
    <row r="54" spans="3:40" x14ac:dyDescent="0.2">
      <c r="C54" s="4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3:40" s="9" customFormat="1" x14ac:dyDescent="0.2">
      <c r="C55" s="2" t="s">
        <v>36</v>
      </c>
      <c r="D55" s="37">
        <f>SUM(D56:D63)</f>
        <v>0</v>
      </c>
      <c r="E55" s="37">
        <f t="shared" ref="E55:AN55" si="23">SUM(E56:E63)</f>
        <v>305367.9052066665</v>
      </c>
      <c r="F55" s="37">
        <f>SUM(F56:F63)</f>
        <v>404577.16949999996</v>
      </c>
      <c r="G55" s="37">
        <f t="shared" si="23"/>
        <v>500688.42583333328</v>
      </c>
      <c r="H55" s="37">
        <f t="shared" si="23"/>
        <v>651853.39143122721</v>
      </c>
      <c r="I55" s="37">
        <f t="shared" si="23"/>
        <v>691557.93926153251</v>
      </c>
      <c r="J55" s="37">
        <f t="shared" si="23"/>
        <v>686183.6425457116</v>
      </c>
      <c r="K55" s="37">
        <f t="shared" si="23"/>
        <v>680809.16522269533</v>
      </c>
      <c r="L55" s="37">
        <f t="shared" si="23"/>
        <v>678968.00856445101</v>
      </c>
      <c r="M55" s="37">
        <f t="shared" si="23"/>
        <v>679693.67384264723</v>
      </c>
      <c r="N55" s="37">
        <f t="shared" si="23"/>
        <v>680419.15832865203</v>
      </c>
      <c r="O55" s="37">
        <f t="shared" si="23"/>
        <v>681144.79796019907</v>
      </c>
      <c r="P55" s="37">
        <f t="shared" ca="1" si="23"/>
        <v>5082664.0999406157</v>
      </c>
      <c r="Q55" s="37">
        <f t="shared" ca="1" si="23"/>
        <v>5084701.3090085667</v>
      </c>
      <c r="R55" s="37">
        <f t="shared" ca="1" si="23"/>
        <v>5085870.9123667683</v>
      </c>
      <c r="S55" s="37">
        <f t="shared" ca="1" si="23"/>
        <v>5087039.9986184007</v>
      </c>
      <c r="T55" s="37">
        <f t="shared" ca="1" si="23"/>
        <v>5088209.2396996655</v>
      </c>
      <c r="U55" s="37">
        <f t="shared" ca="1" si="23"/>
        <v>5089378.299546456</v>
      </c>
      <c r="V55" s="37">
        <f t="shared" ca="1" si="23"/>
        <v>687003.67082845431</v>
      </c>
      <c r="W55" s="37">
        <f t="shared" ca="1" si="23"/>
        <v>688394.4213987611</v>
      </c>
      <c r="X55" s="37">
        <f t="shared" ca="1" si="23"/>
        <v>682832.50966633204</v>
      </c>
      <c r="Y55" s="37">
        <f t="shared" ca="1" si="23"/>
        <v>684226.95643729926</v>
      </c>
      <c r="Z55" s="37">
        <f t="shared" ca="1" si="23"/>
        <v>685398.09796025173</v>
      </c>
      <c r="AA55" s="37">
        <f t="shared" ca="1" si="23"/>
        <v>686569.40431697434</v>
      </c>
      <c r="AB55" s="37">
        <f t="shared" ca="1" si="23"/>
        <v>682020.53949205519</v>
      </c>
      <c r="AC55" s="37">
        <f t="shared" ca="1" si="23"/>
        <v>684585.94800334075</v>
      </c>
      <c r="AD55" s="37">
        <f t="shared" ca="1" si="23"/>
        <v>686253.60743526916</v>
      </c>
      <c r="AE55" s="37">
        <f t="shared" ca="1" si="23"/>
        <v>687920.75963886885</v>
      </c>
      <c r="AF55" s="37">
        <f t="shared" ca="1" si="23"/>
        <v>689588.07659842586</v>
      </c>
      <c r="AG55" s="37">
        <f t="shared" ca="1" si="23"/>
        <v>691255.22229814972</v>
      </c>
      <c r="AH55" s="37">
        <f t="shared" ca="1" si="23"/>
        <v>692922.53272217279</v>
      </c>
      <c r="AI55" s="37">
        <f t="shared" ca="1" si="23"/>
        <v>694732.15636666666</v>
      </c>
      <c r="AJ55" s="37">
        <f t="shared" ca="1" si="23"/>
        <v>685946.38170000003</v>
      </c>
      <c r="AK55" s="37">
        <f t="shared" ca="1" si="23"/>
        <v>687614.3683666666</v>
      </c>
      <c r="AL55" s="37">
        <f t="shared" ca="1" si="23"/>
        <v>689282.18703333335</v>
      </c>
      <c r="AM55" s="37">
        <f t="shared" ca="1" si="23"/>
        <v>690950.17369999993</v>
      </c>
      <c r="AN55" s="37">
        <f t="shared" ca="1" si="23"/>
        <v>4409656.6067100074</v>
      </c>
    </row>
    <row r="56" spans="3:40" x14ac:dyDescent="0.2">
      <c r="C56" s="4" t="s">
        <v>87</v>
      </c>
      <c r="D56" s="38"/>
      <c r="E56" s="39">
        <f>+D56+'VARIAZIONI PATRIMONIALI'!C25</f>
        <v>127125.18</v>
      </c>
      <c r="F56" s="39">
        <f>+E56+'VARIAZIONI PATRIMONIALI'!D25</f>
        <v>288690.60599999997</v>
      </c>
      <c r="G56" s="39">
        <f>+F56+'VARIAZIONI PATRIMONIALI'!E25</f>
        <v>446473.73699999996</v>
      </c>
      <c r="H56" s="39">
        <f>+G56+'VARIAZIONI PATRIMONIALI'!F25</f>
        <v>597448.73699999996</v>
      </c>
      <c r="I56" s="39">
        <f>+H56+'VARIAZIONI PATRIMONIALI'!G25</f>
        <v>636427.73699999996</v>
      </c>
      <c r="J56" s="39">
        <f>+I56+'VARIAZIONI PATRIMONIALI'!H25</f>
        <v>636427.73699999996</v>
      </c>
      <c r="K56" s="39">
        <f>+J56+'VARIAZIONI PATRIMONIALI'!I25</f>
        <v>636427.73699999996</v>
      </c>
      <c r="L56" s="39">
        <f>+K56+'VARIAZIONI PATRIMONIALI'!J25</f>
        <v>636427.73699999996</v>
      </c>
      <c r="M56" s="39">
        <f>+L56+'VARIAZIONI PATRIMONIALI'!K25</f>
        <v>636427.73699999996</v>
      </c>
      <c r="N56" s="39">
        <f>+M56+'VARIAZIONI PATRIMONIALI'!L25</f>
        <v>636427.73699999996</v>
      </c>
      <c r="O56" s="39">
        <f>+N56+'VARIAZIONI PATRIMONIALI'!M25</f>
        <v>636427.73699999996</v>
      </c>
      <c r="P56" s="39">
        <f>+O56+'VARIAZIONI PATRIMONIALI'!N25</f>
        <v>636427.73699999996</v>
      </c>
      <c r="Q56" s="39">
        <f>+P56+'VARIAZIONI PATRIMONIALI'!O25</f>
        <v>636427.73699999996</v>
      </c>
      <c r="R56" s="39">
        <f>+Q56+'VARIAZIONI PATRIMONIALI'!P25</f>
        <v>636427.73699999996</v>
      </c>
      <c r="S56" s="39">
        <f>+R56+'VARIAZIONI PATRIMONIALI'!Q25</f>
        <v>636427.73699999996</v>
      </c>
      <c r="T56" s="39">
        <f>+S56+'VARIAZIONI PATRIMONIALI'!R25</f>
        <v>636427.73699999996</v>
      </c>
      <c r="U56" s="39">
        <f>+T56+'VARIAZIONI PATRIMONIALI'!S25</f>
        <v>636427.73699999996</v>
      </c>
      <c r="V56" s="39">
        <f>+U56+'VARIAZIONI PATRIMONIALI'!T25</f>
        <v>636427.73699999996</v>
      </c>
      <c r="W56" s="39">
        <f>+V56+'VARIAZIONI PATRIMONIALI'!U25</f>
        <v>636427.73699999996</v>
      </c>
      <c r="X56" s="39">
        <f>+W56+'VARIAZIONI PATRIMONIALI'!V25</f>
        <v>636427.73699999996</v>
      </c>
      <c r="Y56" s="39">
        <f>+X56+'VARIAZIONI PATRIMONIALI'!W25</f>
        <v>636427.73699999996</v>
      </c>
      <c r="Z56" s="39">
        <f>+Y56+'VARIAZIONI PATRIMONIALI'!X25</f>
        <v>636427.73699999996</v>
      </c>
      <c r="AA56" s="39">
        <f>+Z56+'VARIAZIONI PATRIMONIALI'!Y25</f>
        <v>636427.73699999996</v>
      </c>
      <c r="AB56" s="39">
        <f>+AA56+'VARIAZIONI PATRIMONIALI'!Z25</f>
        <v>636427.73699999996</v>
      </c>
      <c r="AC56" s="39">
        <f>+AB56+'VARIAZIONI PATRIMONIALI'!AA25</f>
        <v>636427.73699999996</v>
      </c>
      <c r="AD56" s="39">
        <f>+AC56+'VARIAZIONI PATRIMONIALI'!AB25</f>
        <v>636427.73699999996</v>
      </c>
      <c r="AE56" s="39">
        <f>+AD56+'VARIAZIONI PATRIMONIALI'!AC25</f>
        <v>636427.73699999996</v>
      </c>
      <c r="AF56" s="39">
        <f>+AE56+'VARIAZIONI PATRIMONIALI'!AD25</f>
        <v>636427.73699999996</v>
      </c>
      <c r="AG56" s="39">
        <f>+AF56+'VARIAZIONI PATRIMONIALI'!AE25</f>
        <v>636427.73699999996</v>
      </c>
      <c r="AH56" s="39">
        <f>+AG56+'VARIAZIONI PATRIMONIALI'!AF25</f>
        <v>636427.73699999996</v>
      </c>
      <c r="AI56" s="39">
        <f>+AH56+'VARIAZIONI PATRIMONIALI'!AG25</f>
        <v>636427.73699999996</v>
      </c>
      <c r="AJ56" s="39">
        <f>+AI56+'VARIAZIONI PATRIMONIALI'!AH25</f>
        <v>636427.73699999996</v>
      </c>
      <c r="AK56" s="39">
        <f>+AJ56+'VARIAZIONI PATRIMONIALI'!AI25</f>
        <v>636427.73699999996</v>
      </c>
      <c r="AL56" s="39">
        <f>+AK56+'VARIAZIONI PATRIMONIALI'!AJ25</f>
        <v>636427.73699999996</v>
      </c>
      <c r="AM56" s="39">
        <f>+AL56+'VARIAZIONI PATRIMONIALI'!AK25</f>
        <v>636427.73699999996</v>
      </c>
      <c r="AN56" s="39">
        <f>+AM56+'VARIAZIONI PATRIMONIALI'!AL25</f>
        <v>636427.73699999996</v>
      </c>
    </row>
    <row r="57" spans="3:40" x14ac:dyDescent="0.2">
      <c r="C57" s="3" t="s">
        <v>112</v>
      </c>
      <c r="D57" s="38"/>
      <c r="E57" s="39">
        <f>+D57+'VARIAZIONI PATRIMONIALI'!C26</f>
        <v>152500</v>
      </c>
      <c r="F57" s="39">
        <f>+E57+'VARIAZIONI PATRIMONIALI'!D26</f>
        <v>97600</v>
      </c>
      <c r="G57" s="39">
        <f>+F57+'VARIAZIONI PATRIMONIALI'!E26</f>
        <v>0</v>
      </c>
      <c r="H57" s="39">
        <f>+G57+'VARIAZIONI PATRIMONIALI'!F26</f>
        <v>0</v>
      </c>
      <c r="I57" s="39">
        <f>+H57+'VARIAZIONI PATRIMONIALI'!G26</f>
        <v>0</v>
      </c>
      <c r="J57" s="39">
        <f>+I57+'VARIAZIONI PATRIMONIALI'!H26</f>
        <v>-6100</v>
      </c>
      <c r="K57" s="39">
        <f>+J57+'VARIAZIONI PATRIMONIALI'!I26</f>
        <v>-12200</v>
      </c>
      <c r="L57" s="39">
        <f>+K57+'VARIAZIONI PATRIMONIALI'!J26</f>
        <v>-12200</v>
      </c>
      <c r="M57" s="39">
        <f>+L57+'VARIAZIONI PATRIMONIALI'!K26</f>
        <v>-12200</v>
      </c>
      <c r="N57" s="39">
        <f>+M57+'VARIAZIONI PATRIMONIALI'!L26</f>
        <v>-12200</v>
      </c>
      <c r="O57" s="39">
        <f>+N57+'VARIAZIONI PATRIMONIALI'!M26</f>
        <v>-12200</v>
      </c>
      <c r="P57" s="39">
        <f>+O57+'VARIAZIONI PATRIMONIALI'!N26</f>
        <v>-12200</v>
      </c>
      <c r="Q57" s="39">
        <f>+P57+'VARIAZIONI PATRIMONIALI'!O26</f>
        <v>-12200</v>
      </c>
      <c r="R57" s="39">
        <f>+Q57+'VARIAZIONI PATRIMONIALI'!P26</f>
        <v>-12200</v>
      </c>
      <c r="S57" s="39">
        <f>+R57+'VARIAZIONI PATRIMONIALI'!Q26</f>
        <v>-12200</v>
      </c>
      <c r="T57" s="39">
        <f>+S57+'VARIAZIONI PATRIMONIALI'!R26</f>
        <v>-12200</v>
      </c>
      <c r="U57" s="39">
        <f>+T57+'VARIAZIONI PATRIMONIALI'!S26</f>
        <v>-12200</v>
      </c>
      <c r="V57" s="39">
        <f>+U57+'VARIAZIONI PATRIMONIALI'!T26</f>
        <v>-12200</v>
      </c>
      <c r="W57" s="39">
        <f>+V57+'VARIAZIONI PATRIMONIALI'!U26</f>
        <v>-12200</v>
      </c>
      <c r="X57" s="39">
        <f>+W57+'VARIAZIONI PATRIMONIALI'!V26</f>
        <v>-12200</v>
      </c>
      <c r="Y57" s="39">
        <f>+X57+'VARIAZIONI PATRIMONIALI'!W26</f>
        <v>-12200</v>
      </c>
      <c r="Z57" s="39">
        <f>+Y57+'VARIAZIONI PATRIMONIALI'!X26</f>
        <v>-12200</v>
      </c>
      <c r="AA57" s="39">
        <f>+Z57+'VARIAZIONI PATRIMONIALI'!Y26</f>
        <v>-12200</v>
      </c>
      <c r="AB57" s="39">
        <f>+AA57+'VARIAZIONI PATRIMONIALI'!Z26</f>
        <v>-12200</v>
      </c>
      <c r="AC57" s="39">
        <f>+AB57+'VARIAZIONI PATRIMONIALI'!AA26</f>
        <v>-12200</v>
      </c>
      <c r="AD57" s="39">
        <f>+AC57+'VARIAZIONI PATRIMONIALI'!AB26</f>
        <v>-12200</v>
      </c>
      <c r="AE57" s="39">
        <f>+AD57+'VARIAZIONI PATRIMONIALI'!AC26</f>
        <v>-12200</v>
      </c>
      <c r="AF57" s="39">
        <f>+AE57+'VARIAZIONI PATRIMONIALI'!AD26</f>
        <v>-12200</v>
      </c>
      <c r="AG57" s="39">
        <f>+AF57+'VARIAZIONI PATRIMONIALI'!AE26</f>
        <v>-12200</v>
      </c>
      <c r="AH57" s="39">
        <f>+AG57+'VARIAZIONI PATRIMONIALI'!AF26</f>
        <v>-12200</v>
      </c>
      <c r="AI57" s="39">
        <f>+AH57+'VARIAZIONI PATRIMONIALI'!AG26</f>
        <v>-12200</v>
      </c>
      <c r="AJ57" s="39">
        <f>+AI57+'VARIAZIONI PATRIMONIALI'!AH26</f>
        <v>-12200</v>
      </c>
      <c r="AK57" s="39">
        <f>+AJ57+'VARIAZIONI PATRIMONIALI'!AI26</f>
        <v>-12200</v>
      </c>
      <c r="AL57" s="39">
        <f>+AK57+'VARIAZIONI PATRIMONIALI'!AJ26</f>
        <v>-12200</v>
      </c>
      <c r="AM57" s="39">
        <f>+AL57+'VARIAZIONI PATRIMONIALI'!AK26</f>
        <v>-12200</v>
      </c>
      <c r="AN57" s="39">
        <f>+AM57+'VARIAZIONI PATRIMONIALI'!AL26</f>
        <v>-12200</v>
      </c>
    </row>
    <row r="58" spans="3:40" x14ac:dyDescent="0.2">
      <c r="C58" s="3" t="s">
        <v>37</v>
      </c>
      <c r="D58" s="38"/>
      <c r="E58" s="39">
        <f>+D58+'VARIAZIONI PATRIMONIALI'!C27</f>
        <v>733.33333333333303</v>
      </c>
      <c r="F58" s="39">
        <f>+E58+'VARIAZIONI PATRIMONIALI'!D27</f>
        <v>1466.6666666666661</v>
      </c>
      <c r="G58" s="39">
        <f>+F58+'VARIAZIONI PATRIMONIALI'!E27</f>
        <v>2199.9999999999991</v>
      </c>
      <c r="H58" s="39">
        <f>+G58+'VARIAZIONI PATRIMONIALI'!F27</f>
        <v>2933.3333333333321</v>
      </c>
      <c r="I58" s="39">
        <f>+H58+'VARIAZIONI PATRIMONIALI'!G27</f>
        <v>3666.6666666666652</v>
      </c>
      <c r="J58" s="39">
        <f>+I58+'VARIAZIONI PATRIMONIALI'!H27</f>
        <v>4399.9999999999982</v>
      </c>
      <c r="K58" s="39">
        <f>+J58+'VARIAZIONI PATRIMONIALI'!I27</f>
        <v>5133.3333333333312</v>
      </c>
      <c r="L58" s="39">
        <f>+K58+'VARIAZIONI PATRIMONIALI'!J27</f>
        <v>3299.9999999999982</v>
      </c>
      <c r="M58" s="39">
        <f>+L58+'VARIAZIONI PATRIMONIALI'!K27</f>
        <v>4033.3333333333312</v>
      </c>
      <c r="N58" s="39">
        <f>+M58+'VARIAZIONI PATRIMONIALI'!L27</f>
        <v>4766.6666666666642</v>
      </c>
      <c r="O58" s="39">
        <f>+N58+'VARIAZIONI PATRIMONIALI'!M27</f>
        <v>5499.9999999999973</v>
      </c>
      <c r="P58" s="39">
        <f>+O58+'VARIAZIONI PATRIMONIALI'!N27</f>
        <v>3483.3333333333321</v>
      </c>
      <c r="Q58" s="39">
        <f>+P58+'VARIAZIONI PATRIMONIALI'!O27</f>
        <v>4660.3333333333312</v>
      </c>
      <c r="R58" s="39">
        <f>+Q58+'VARIAZIONI PATRIMONIALI'!P27</f>
        <v>5837.3333333333303</v>
      </c>
      <c r="S58" s="39">
        <f>+R58+'VARIAZIONI PATRIMONIALI'!Q27</f>
        <v>7014.3333333333294</v>
      </c>
      <c r="T58" s="39">
        <f>+S58+'VARIAZIONI PATRIMONIALI'!R27</f>
        <v>8191.3333333333285</v>
      </c>
      <c r="U58" s="39">
        <f>+T58+'VARIAZIONI PATRIMONIALI'!S27</f>
        <v>9368.3333333333285</v>
      </c>
      <c r="V58" s="39">
        <f>+U58+'VARIAZIONI PATRIMONIALI'!T27</f>
        <v>10545.333333333328</v>
      </c>
      <c r="W58" s="39">
        <f>+V58+'VARIAZIONI PATRIMONIALI'!U27</f>
        <v>11722.333333333328</v>
      </c>
      <c r="X58" s="39">
        <f>+W58+'VARIAZIONI PATRIMONIALI'!V27</f>
        <v>6167.333333333333</v>
      </c>
      <c r="Y58" s="39">
        <f>+X58+'VARIAZIONI PATRIMONIALI'!W27</f>
        <v>7344.3333333333321</v>
      </c>
      <c r="Z58" s="39">
        <f>+Y58+'VARIAZIONI PATRIMONIALI'!X27</f>
        <v>8521.3333333333321</v>
      </c>
      <c r="AA58" s="39">
        <f>+Z58+'VARIAZIONI PATRIMONIALI'!Y27</f>
        <v>9698.3333333333321</v>
      </c>
      <c r="AB58" s="39">
        <f>+AA58+'VARIAZIONI PATRIMONIALI'!Z27</f>
        <v>5155.333333333333</v>
      </c>
      <c r="AC58" s="39">
        <f>+AB58+'VARIAZIONI PATRIMONIALI'!AA27</f>
        <v>6828.36</v>
      </c>
      <c r="AD58" s="39">
        <f>+AC58+'VARIAZIONI PATRIMONIALI'!AB27</f>
        <v>8501.3866666666654</v>
      </c>
      <c r="AE58" s="39">
        <f>+AD58+'VARIAZIONI PATRIMONIALI'!AC27</f>
        <v>10174.413333333332</v>
      </c>
      <c r="AF58" s="39">
        <f>+AE58+'VARIAZIONI PATRIMONIALI'!AD27</f>
        <v>11847.439999999999</v>
      </c>
      <c r="AG58" s="39">
        <f>+AF58+'VARIAZIONI PATRIMONIALI'!AE27</f>
        <v>13520.466666666665</v>
      </c>
      <c r="AH58" s="39">
        <f>+AG58+'VARIAZIONI PATRIMONIALI'!AF27</f>
        <v>15193.493333333332</v>
      </c>
      <c r="AI58" s="39">
        <f>+AH58+'VARIAZIONI PATRIMONIALI'!AG27</f>
        <v>16866.519999999997</v>
      </c>
      <c r="AJ58" s="39">
        <f>+AI58+'VARIAZIONI PATRIMONIALI'!AH27</f>
        <v>8085.9533333333366</v>
      </c>
      <c r="AK58" s="39">
        <f>+AJ58+'VARIAZIONI PATRIMONIALI'!AI27</f>
        <v>9758.9800000000032</v>
      </c>
      <c r="AL58" s="39">
        <f>+AK58+'VARIAZIONI PATRIMONIALI'!AJ27</f>
        <v>11432.00666666667</v>
      </c>
      <c r="AM58" s="39">
        <f>+AL58+'VARIAZIONI PATRIMONIALI'!AK27</f>
        <v>13105.033333333336</v>
      </c>
      <c r="AN58" s="39">
        <f>+AM58+'VARIAZIONI PATRIMONIALI'!AL27</f>
        <v>6205.2100000000046</v>
      </c>
    </row>
    <row r="59" spans="3:40" x14ac:dyDescent="0.2">
      <c r="C59" s="4" t="s">
        <v>38</v>
      </c>
      <c r="D59" s="38"/>
      <c r="E59" s="39">
        <f>+D59+'VARIAZIONI PATRIMONIALI'!C28</f>
        <v>2415.333333333333</v>
      </c>
      <c r="F59" s="39">
        <f>+E59+'VARIAZIONI PATRIMONIALI'!D28</f>
        <v>2415.333333333333</v>
      </c>
      <c r="G59" s="39">
        <f>+F59+'VARIAZIONI PATRIMONIALI'!E28</f>
        <v>2415.333333333333</v>
      </c>
      <c r="H59" s="39">
        <f>+G59+'VARIAZIONI PATRIMONIALI'!F28</f>
        <v>2415.333333333333</v>
      </c>
      <c r="I59" s="39">
        <f>+H59+'VARIAZIONI PATRIMONIALI'!G28</f>
        <v>2415.333333333333</v>
      </c>
      <c r="J59" s="39">
        <f>+I59+'VARIAZIONI PATRIMONIALI'!H28</f>
        <v>2415.333333333333</v>
      </c>
      <c r="K59" s="39">
        <f>+J59+'VARIAZIONI PATRIMONIALI'!I28</f>
        <v>2415.333333333333</v>
      </c>
      <c r="L59" s="39">
        <f>+K59+'VARIAZIONI PATRIMONIALI'!J28</f>
        <v>2415.333333333333</v>
      </c>
      <c r="M59" s="39">
        <f>+L59+'VARIAZIONI PATRIMONIALI'!K28</f>
        <v>2415.333333333333</v>
      </c>
      <c r="N59" s="39">
        <f>+M59+'VARIAZIONI PATRIMONIALI'!L28</f>
        <v>2415.333333333333</v>
      </c>
      <c r="O59" s="39">
        <f>+N59+'VARIAZIONI PATRIMONIALI'!M28</f>
        <v>2415.333333333333</v>
      </c>
      <c r="P59" s="39">
        <f>+O59+'VARIAZIONI PATRIMONIALI'!N28</f>
        <v>2415.333333333333</v>
      </c>
      <c r="Q59" s="39">
        <f>+P59+'VARIAZIONI PATRIMONIALI'!O28</f>
        <v>3283.4299999999989</v>
      </c>
      <c r="R59" s="39">
        <f>+Q59+'VARIAZIONI PATRIMONIALI'!P28</f>
        <v>3283.4299999999989</v>
      </c>
      <c r="S59" s="39">
        <f>+R59+'VARIAZIONI PATRIMONIALI'!Q28</f>
        <v>3283.4299999999989</v>
      </c>
      <c r="T59" s="39">
        <f>+S59+'VARIAZIONI PATRIMONIALI'!R28</f>
        <v>3283.4299999999989</v>
      </c>
      <c r="U59" s="39">
        <f>+T59+'VARIAZIONI PATRIMONIALI'!S28</f>
        <v>3283.4299999999989</v>
      </c>
      <c r="V59" s="39">
        <f>+U59+'VARIAZIONI PATRIMONIALI'!T28</f>
        <v>3283.4299999999989</v>
      </c>
      <c r="W59" s="39">
        <f>+V59+'VARIAZIONI PATRIMONIALI'!U28</f>
        <v>3283.4299999999989</v>
      </c>
      <c r="X59" s="39">
        <f>+W59+'VARIAZIONI PATRIMONIALI'!V28</f>
        <v>3283.4299999999989</v>
      </c>
      <c r="Y59" s="39">
        <f>+X59+'VARIAZIONI PATRIMONIALI'!W28</f>
        <v>3283.4299999999989</v>
      </c>
      <c r="Z59" s="39">
        <f>+Y59+'VARIAZIONI PATRIMONIALI'!X28</f>
        <v>3283.4299999999989</v>
      </c>
      <c r="AA59" s="39">
        <f>+Z59+'VARIAZIONI PATRIMONIALI'!Y28</f>
        <v>3283.4299999999989</v>
      </c>
      <c r="AB59" s="39">
        <f>+AA59+'VARIAZIONI PATRIMONIALI'!Z28</f>
        <v>3283.4299999999989</v>
      </c>
      <c r="AC59" s="39">
        <f>+AB59+'VARIAZIONI PATRIMONIALI'!AA28</f>
        <v>4181.6798666666664</v>
      </c>
      <c r="AD59" s="39">
        <f>+AC59+'VARIAZIONI PATRIMONIALI'!AB28</f>
        <v>4181.6798666666664</v>
      </c>
      <c r="AE59" s="39">
        <f>+AD59+'VARIAZIONI PATRIMONIALI'!AC28</f>
        <v>4181.6798666666664</v>
      </c>
      <c r="AF59" s="39">
        <f>+AE59+'VARIAZIONI PATRIMONIALI'!AD28</f>
        <v>4181.6798666666664</v>
      </c>
      <c r="AG59" s="39">
        <f>+AF59+'VARIAZIONI PATRIMONIALI'!AE28</f>
        <v>4181.6798666666664</v>
      </c>
      <c r="AH59" s="39">
        <f>+AG59+'VARIAZIONI PATRIMONIALI'!AF28</f>
        <v>4181.6798666666664</v>
      </c>
      <c r="AI59" s="39">
        <f>+AH59+'VARIAZIONI PATRIMONIALI'!AG28</f>
        <v>4181.6798666666664</v>
      </c>
      <c r="AJ59" s="39">
        <f>+AI59+'VARIAZIONI PATRIMONIALI'!AH28</f>
        <v>4181.6798666666664</v>
      </c>
      <c r="AK59" s="39">
        <f>+AJ59+'VARIAZIONI PATRIMONIALI'!AI28</f>
        <v>4181.6798666666664</v>
      </c>
      <c r="AL59" s="39">
        <f>+AK59+'VARIAZIONI PATRIMONIALI'!AJ28</f>
        <v>4181.6798666666664</v>
      </c>
      <c r="AM59" s="39">
        <f>+AL59+'VARIAZIONI PATRIMONIALI'!AK28</f>
        <v>4181.6798666666664</v>
      </c>
      <c r="AN59" s="39">
        <f>+AM59+'VARIAZIONI PATRIMONIALI'!AL28</f>
        <v>4181.6798666666664</v>
      </c>
    </row>
    <row r="60" spans="3:40" x14ac:dyDescent="0.2">
      <c r="C60" s="3" t="s">
        <v>39</v>
      </c>
      <c r="D60" s="38"/>
      <c r="E60" s="39">
        <f>+D60+'MODULO IVA'!C12</f>
        <v>22594.058539999882</v>
      </c>
      <c r="F60" s="39">
        <f>+E60+'MODULO IVA'!D12</f>
        <v>14404.563499999989</v>
      </c>
      <c r="G60" s="39">
        <f>+F60+'MODULO IVA'!E12</f>
        <v>49599.355499999998</v>
      </c>
      <c r="H60" s="39">
        <f>+G60+'MODULO IVA'!F12</f>
        <v>49055.987764560545</v>
      </c>
      <c r="I60" s="39">
        <f>+H60+'MODULO IVA'!G12</f>
        <v>49048.20226153254</v>
      </c>
      <c r="J60" s="39">
        <f>+I60+'MODULO IVA'!H12</f>
        <v>49040.572212378218</v>
      </c>
      <c r="K60" s="39">
        <f>+J60+'MODULO IVA'!I12</f>
        <v>49032.761556028658</v>
      </c>
      <c r="L60" s="39">
        <f>+K60+'MODULO IVA'!J12</f>
        <v>49024.938231117732</v>
      </c>
      <c r="M60" s="39">
        <f>+L60+'MODULO IVA'!K12</f>
        <v>49017.270175980542</v>
      </c>
      <c r="N60" s="39">
        <f>+M60+'MODULO IVA'!L12</f>
        <v>49009.421328652097</v>
      </c>
      <c r="O60" s="39">
        <f>+N60+'MODULO IVA'!M12</f>
        <v>49001.72762686573</v>
      </c>
      <c r="P60" s="39">
        <f>+O60+'MODULO IVA'!N12</f>
        <v>48993.853008051745</v>
      </c>
      <c r="Q60" s="39">
        <f>+P60+'MODULO IVA'!O12</f>
        <v>48985.965409335833</v>
      </c>
      <c r="R60" s="39">
        <f>+Q60+'MODULO IVA'!P12</f>
        <v>48978.56876753769</v>
      </c>
      <c r="S60" s="39">
        <f>+R60+'MODULO IVA'!Q12</f>
        <v>48970.655019169426</v>
      </c>
      <c r="T60" s="39">
        <f>+S60+'MODULO IVA'!R12</f>
        <v>48962.896100434176</v>
      </c>
      <c r="U60" s="39">
        <f>+T60+'MODULO IVA'!S12</f>
        <v>48954.955947224495</v>
      </c>
      <c r="V60" s="39">
        <f>+U60+'MODULO IVA'!T12</f>
        <v>48947.170495120903</v>
      </c>
      <c r="W60" s="39">
        <f>+V60+'MODULO IVA'!U12</f>
        <v>49160.921065427756</v>
      </c>
      <c r="X60" s="39">
        <f>+W60+'MODULO IVA'!V12</f>
        <v>49154.009332998678</v>
      </c>
      <c r="Y60" s="39">
        <f>+X60+'MODULO IVA'!W12</f>
        <v>49371.456103965909</v>
      </c>
      <c r="Z60" s="39">
        <f>+Y60+'MODULO IVA'!X12</f>
        <v>49365.597626918396</v>
      </c>
      <c r="AA60" s="39">
        <f>+Z60+'MODULO IVA'!Y12</f>
        <v>49359.903983640965</v>
      </c>
      <c r="AB60" s="39">
        <f>+AA60+'MODULO IVA'!Z12</f>
        <v>49354.039158721826</v>
      </c>
      <c r="AC60" s="39">
        <f>+AB60+'MODULO IVA'!AA12</f>
        <v>49348.171136674173</v>
      </c>
      <c r="AD60" s="39">
        <f>+AC60+'MODULO IVA'!AB12</f>
        <v>49342.80390193584</v>
      </c>
      <c r="AE60" s="39">
        <f>+AD60+'MODULO IVA'!AC12</f>
        <v>49336.929438868872</v>
      </c>
      <c r="AF60" s="39">
        <f>+AE60+'MODULO IVA'!AD12</f>
        <v>49331.219731759236</v>
      </c>
      <c r="AG60" s="39">
        <f>+AF60+'MODULO IVA'!AE12</f>
        <v>49325.33876481637</v>
      </c>
      <c r="AH60" s="39">
        <f>+AG60+'MODULO IVA'!AF12</f>
        <v>49319.622522172889</v>
      </c>
      <c r="AI60" s="39">
        <f>+AH60+'MODULO IVA'!AG12</f>
        <v>49456.219499999992</v>
      </c>
      <c r="AJ60" s="39">
        <f>+AI60+'MODULO IVA'!AH12</f>
        <v>49451.011499999993</v>
      </c>
      <c r="AK60" s="39">
        <f>+AJ60+'MODULO IVA'!AI12</f>
        <v>49445.971499999992</v>
      </c>
      <c r="AL60" s="39">
        <f>+AK60+'MODULO IVA'!AJ12</f>
        <v>49440.763499999994</v>
      </c>
      <c r="AM60" s="39">
        <f>+AL60+'MODULO IVA'!AK12</f>
        <v>49435.723499999993</v>
      </c>
      <c r="AN60" s="39">
        <f>+AM60+'MODULO IVA'!AL12</f>
        <v>13325.893100000001</v>
      </c>
    </row>
    <row r="61" spans="3:40" x14ac:dyDescent="0.2">
      <c r="C61" s="4" t="s">
        <v>40</v>
      </c>
      <c r="D61" s="38"/>
      <c r="E61" s="39">
        <f>+D61+'VARIAZIONI PATRIMONIALI'!C30</f>
        <v>0</v>
      </c>
      <c r="F61" s="39">
        <f>+E61+'VARIAZIONI PATRIMONIALI'!D30</f>
        <v>0</v>
      </c>
      <c r="G61" s="39">
        <f>+F61+'VARIAZIONI PATRIMONIALI'!E30</f>
        <v>0</v>
      </c>
      <c r="H61" s="39">
        <f>+G61+'VARIAZIONI PATRIMONIALI'!F30</f>
        <v>0</v>
      </c>
      <c r="I61" s="39">
        <f>+H61+'VARIAZIONI PATRIMONIALI'!G30</f>
        <v>0</v>
      </c>
      <c r="J61" s="39">
        <f>+I61+'VARIAZIONI PATRIMONIALI'!H30</f>
        <v>0</v>
      </c>
      <c r="K61" s="39">
        <f>+J61+'VARIAZIONI PATRIMONIALI'!I30</f>
        <v>0</v>
      </c>
      <c r="L61" s="39">
        <f>+K61+'VARIAZIONI PATRIMONIALI'!J30</f>
        <v>0</v>
      </c>
      <c r="M61" s="39">
        <f>+L61+'VARIAZIONI PATRIMONIALI'!K30</f>
        <v>0</v>
      </c>
      <c r="N61" s="39">
        <f>+M61+'VARIAZIONI PATRIMONIALI'!L30</f>
        <v>0</v>
      </c>
      <c r="O61" s="39">
        <f>+N61+'VARIAZIONI PATRIMONIALI'!M30</f>
        <v>0</v>
      </c>
      <c r="P61" s="39">
        <f ca="1">+O61+'VARIAZIONI PATRIMONIALI'!N30</f>
        <v>4403543.8432658976</v>
      </c>
      <c r="Q61" s="39">
        <f ca="1">+P61+'VARIAZIONI PATRIMONIALI'!O30</f>
        <v>4403543.8432658976</v>
      </c>
      <c r="R61" s="39">
        <f ca="1">+Q61+'VARIAZIONI PATRIMONIALI'!P30</f>
        <v>4403543.8432658976</v>
      </c>
      <c r="S61" s="39">
        <f ca="1">+R61+'VARIAZIONI PATRIMONIALI'!Q30</f>
        <v>4403543.8432658976</v>
      </c>
      <c r="T61" s="39">
        <f ca="1">+S61+'VARIAZIONI PATRIMONIALI'!R30</f>
        <v>4403543.8432658976</v>
      </c>
      <c r="U61" s="39">
        <f ca="1">+T61+'VARIAZIONI PATRIMONIALI'!S30</f>
        <v>4403543.8432658976</v>
      </c>
      <c r="V61" s="39">
        <f ca="1">+U61+'VARIAZIONI PATRIMONIALI'!T30</f>
        <v>0</v>
      </c>
      <c r="W61" s="39">
        <f ca="1">+V61+'VARIAZIONI PATRIMONIALI'!U30</f>
        <v>0</v>
      </c>
      <c r="X61" s="39">
        <f ca="1">+W61+'VARIAZIONI PATRIMONIALI'!V30</f>
        <v>0</v>
      </c>
      <c r="Y61" s="39">
        <f ca="1">+X61+'VARIAZIONI PATRIMONIALI'!W30</f>
        <v>0</v>
      </c>
      <c r="Z61" s="39">
        <f ca="1">+Y61+'VARIAZIONI PATRIMONIALI'!X30</f>
        <v>0</v>
      </c>
      <c r="AA61" s="39">
        <f ca="1">+Z61+'VARIAZIONI PATRIMONIALI'!Y30</f>
        <v>0</v>
      </c>
      <c r="AB61" s="39">
        <f ca="1">+AA61+'VARIAZIONI PATRIMONIALI'!Z30</f>
        <v>0</v>
      </c>
      <c r="AC61" s="39">
        <f ca="1">+AB61+'VARIAZIONI PATRIMONIALI'!AA30</f>
        <v>0</v>
      </c>
      <c r="AD61" s="39">
        <f ca="1">+AC61+'VARIAZIONI PATRIMONIALI'!AB30</f>
        <v>0</v>
      </c>
      <c r="AE61" s="39">
        <f ca="1">+AD61+'VARIAZIONI PATRIMONIALI'!AC30</f>
        <v>0</v>
      </c>
      <c r="AF61" s="39">
        <f ca="1">+AE61+'VARIAZIONI PATRIMONIALI'!AD30</f>
        <v>0</v>
      </c>
      <c r="AG61" s="39">
        <f ca="1">+AF61+'VARIAZIONI PATRIMONIALI'!AE30</f>
        <v>0</v>
      </c>
      <c r="AH61" s="39">
        <f ca="1">+AG61+'VARIAZIONI PATRIMONIALI'!AF30</f>
        <v>0</v>
      </c>
      <c r="AI61" s="39">
        <f ca="1">+AH61+'VARIAZIONI PATRIMONIALI'!AG30</f>
        <v>0</v>
      </c>
      <c r="AJ61" s="39">
        <f ca="1">+AI61+'VARIAZIONI PATRIMONIALI'!AH30</f>
        <v>0</v>
      </c>
      <c r="AK61" s="39">
        <f ca="1">+AJ61+'VARIAZIONI PATRIMONIALI'!AI30</f>
        <v>0</v>
      </c>
      <c r="AL61" s="39">
        <f ca="1">+AK61+'VARIAZIONI PATRIMONIALI'!AJ30</f>
        <v>0</v>
      </c>
      <c r="AM61" s="39">
        <f ca="1">+AL61+'VARIAZIONI PATRIMONIALI'!AK30</f>
        <v>0</v>
      </c>
      <c r="AN61" s="39">
        <f ca="1">+AM61+'VARIAZIONI PATRIMONIALI'!AL30</f>
        <v>3761716.0867433408</v>
      </c>
    </row>
    <row r="62" spans="3:40" x14ac:dyDescent="0.2">
      <c r="C62" s="4" t="s">
        <v>41</v>
      </c>
      <c r="D62" s="38"/>
      <c r="E62" s="39">
        <f>+D62+'VARIAZIONI PATRIMONIALI'!C31</f>
        <v>0</v>
      </c>
      <c r="F62" s="39">
        <f>+E62+'VARIAZIONI PATRIMONIALI'!D31</f>
        <v>0</v>
      </c>
      <c r="G62" s="39">
        <f>+F62+'VARIAZIONI PATRIMONIALI'!E31</f>
        <v>0</v>
      </c>
      <c r="H62" s="39">
        <f>+G62+'VARIAZIONI PATRIMONIALI'!F31</f>
        <v>0</v>
      </c>
      <c r="I62" s="39">
        <f>+H62+'VARIAZIONI PATRIMONIALI'!G31</f>
        <v>0</v>
      </c>
      <c r="J62" s="39">
        <f>+I62+'VARIAZIONI PATRIMONIALI'!H31</f>
        <v>0</v>
      </c>
      <c r="K62" s="39">
        <f>+J62+'VARIAZIONI PATRIMONIALI'!I31</f>
        <v>0</v>
      </c>
      <c r="L62" s="39">
        <f>+K62+'VARIAZIONI PATRIMONIALI'!J31</f>
        <v>0</v>
      </c>
      <c r="M62" s="39">
        <f>+L62+'VARIAZIONI PATRIMONIALI'!K31</f>
        <v>0</v>
      </c>
      <c r="N62" s="39">
        <f>+M62+'VARIAZIONI PATRIMONIALI'!L31</f>
        <v>0</v>
      </c>
      <c r="O62" s="39">
        <f>+N62+'VARIAZIONI PATRIMONIALI'!M31</f>
        <v>0</v>
      </c>
      <c r="P62" s="39">
        <f>+O62+'VARIAZIONI PATRIMONIALI'!N31</f>
        <v>0</v>
      </c>
      <c r="Q62" s="39">
        <f>+P62+'VARIAZIONI PATRIMONIALI'!O31</f>
        <v>0</v>
      </c>
      <c r="R62" s="39">
        <f>+Q62+'VARIAZIONI PATRIMONIALI'!P31</f>
        <v>0</v>
      </c>
      <c r="S62" s="39">
        <f>+R62+'VARIAZIONI PATRIMONIALI'!Q31</f>
        <v>0</v>
      </c>
      <c r="T62" s="39">
        <f>+S62+'VARIAZIONI PATRIMONIALI'!R31</f>
        <v>0</v>
      </c>
      <c r="U62" s="39">
        <f>+T62+'VARIAZIONI PATRIMONIALI'!S31</f>
        <v>0</v>
      </c>
      <c r="V62" s="39">
        <f>+U62+'VARIAZIONI PATRIMONIALI'!T31</f>
        <v>0</v>
      </c>
      <c r="W62" s="39">
        <f>+V62+'VARIAZIONI PATRIMONIALI'!U31</f>
        <v>0</v>
      </c>
      <c r="X62" s="39">
        <f>+W62+'VARIAZIONI PATRIMONIALI'!V31</f>
        <v>0</v>
      </c>
      <c r="Y62" s="39">
        <f>+X62+'VARIAZIONI PATRIMONIALI'!W31</f>
        <v>0</v>
      </c>
      <c r="Z62" s="39">
        <f>+Y62+'VARIAZIONI PATRIMONIALI'!X31</f>
        <v>0</v>
      </c>
      <c r="AA62" s="39">
        <f>+Z62+'VARIAZIONI PATRIMONIALI'!Y31</f>
        <v>0</v>
      </c>
      <c r="AB62" s="39">
        <f>+AA62+'VARIAZIONI PATRIMONIALI'!Z31</f>
        <v>0</v>
      </c>
      <c r="AC62" s="39">
        <f>+AB62+'VARIAZIONI PATRIMONIALI'!AA31</f>
        <v>0</v>
      </c>
      <c r="AD62" s="39">
        <f>+AC62+'VARIAZIONI PATRIMONIALI'!AB31</f>
        <v>0</v>
      </c>
      <c r="AE62" s="39">
        <f>+AD62+'VARIAZIONI PATRIMONIALI'!AC31</f>
        <v>0</v>
      </c>
      <c r="AF62" s="39">
        <f>+AE62+'VARIAZIONI PATRIMONIALI'!AD31</f>
        <v>0</v>
      </c>
      <c r="AG62" s="39">
        <f>+AF62+'VARIAZIONI PATRIMONIALI'!AE31</f>
        <v>0</v>
      </c>
      <c r="AH62" s="39">
        <f>+AG62+'VARIAZIONI PATRIMONIALI'!AF31</f>
        <v>0</v>
      </c>
      <c r="AI62" s="39">
        <f>+AH62+'VARIAZIONI PATRIMONIALI'!AG31</f>
        <v>0</v>
      </c>
      <c r="AJ62" s="39">
        <f>+AI62+'VARIAZIONI PATRIMONIALI'!AH31</f>
        <v>0</v>
      </c>
      <c r="AK62" s="39">
        <f>+AJ62+'VARIAZIONI PATRIMONIALI'!AI31</f>
        <v>0</v>
      </c>
      <c r="AL62" s="39">
        <f>+AK62+'VARIAZIONI PATRIMONIALI'!AJ31</f>
        <v>0</v>
      </c>
      <c r="AM62" s="39">
        <f>+AL62+'VARIAZIONI PATRIMONIALI'!AK31</f>
        <v>0</v>
      </c>
      <c r="AN62" s="39">
        <f>+AM62+'VARIAZIONI PATRIMONIALI'!AL31</f>
        <v>0</v>
      </c>
    </row>
    <row r="63" spans="3:40" x14ac:dyDescent="0.2">
      <c r="C63" s="4" t="s">
        <v>42</v>
      </c>
      <c r="D63" s="38"/>
      <c r="E63" s="39">
        <f>+D63+SUM('VARIAZIONI PATRIMONIALI'!C32:C33)</f>
        <v>0</v>
      </c>
      <c r="F63" s="39">
        <f>+E63+SUM('VARIAZIONI PATRIMONIALI'!D32:D33)</f>
        <v>0</v>
      </c>
      <c r="G63" s="39">
        <f>+F63+SUM('VARIAZIONI PATRIMONIALI'!E32:E33)</f>
        <v>0</v>
      </c>
      <c r="H63" s="39">
        <f>+G63+SUM('VARIAZIONI PATRIMONIALI'!F32:F33)</f>
        <v>0</v>
      </c>
      <c r="I63" s="39">
        <f>+H63+SUM('VARIAZIONI PATRIMONIALI'!G32:G33)</f>
        <v>0</v>
      </c>
      <c r="J63" s="39">
        <f>+I63+SUM('VARIAZIONI PATRIMONIALI'!H32:H33)</f>
        <v>0</v>
      </c>
      <c r="K63" s="39">
        <f>+J63+SUM('VARIAZIONI PATRIMONIALI'!I32:I33)</f>
        <v>0</v>
      </c>
      <c r="L63" s="39">
        <f>+K63+SUM('VARIAZIONI PATRIMONIALI'!J32:J33)</f>
        <v>0</v>
      </c>
      <c r="M63" s="39">
        <f>+L63+SUM('VARIAZIONI PATRIMONIALI'!K32:K33)</f>
        <v>0</v>
      </c>
      <c r="N63" s="39">
        <f>+M63+SUM('VARIAZIONI PATRIMONIALI'!L32:L33)</f>
        <v>0</v>
      </c>
      <c r="O63" s="39">
        <f>+N63+SUM('VARIAZIONI PATRIMONIALI'!M32:M33)</f>
        <v>0</v>
      </c>
      <c r="P63" s="39">
        <f>+O63+SUM('VARIAZIONI PATRIMONIALI'!N32:N33)</f>
        <v>0</v>
      </c>
      <c r="Q63" s="39">
        <f>+P63+SUM('VARIAZIONI PATRIMONIALI'!O32:O33)</f>
        <v>0</v>
      </c>
      <c r="R63" s="39">
        <f>+Q63+SUM('VARIAZIONI PATRIMONIALI'!P32:P33)</f>
        <v>0</v>
      </c>
      <c r="S63" s="39">
        <f>+R63+SUM('VARIAZIONI PATRIMONIALI'!Q32:Q33)</f>
        <v>0</v>
      </c>
      <c r="T63" s="39">
        <f>+S63+SUM('VARIAZIONI PATRIMONIALI'!R32:R33)</f>
        <v>0</v>
      </c>
      <c r="U63" s="39">
        <f>+T63+SUM('VARIAZIONI PATRIMONIALI'!S32:S33)</f>
        <v>0</v>
      </c>
      <c r="V63" s="39">
        <f>+U63+SUM('VARIAZIONI PATRIMONIALI'!T32:T33)</f>
        <v>0</v>
      </c>
      <c r="W63" s="39">
        <f>+V63+SUM('VARIAZIONI PATRIMONIALI'!U32:U33)</f>
        <v>0</v>
      </c>
      <c r="X63" s="39">
        <f>+W63+SUM('VARIAZIONI PATRIMONIALI'!V32:V33)</f>
        <v>0</v>
      </c>
      <c r="Y63" s="39">
        <f>+X63+SUM('VARIAZIONI PATRIMONIALI'!W32:W33)</f>
        <v>0</v>
      </c>
      <c r="Z63" s="39">
        <f>+Y63+SUM('VARIAZIONI PATRIMONIALI'!X32:X33)</f>
        <v>0</v>
      </c>
      <c r="AA63" s="39">
        <f>+Z63+SUM('VARIAZIONI PATRIMONIALI'!Y32:Y33)</f>
        <v>0</v>
      </c>
      <c r="AB63" s="39">
        <f>+AA63+SUM('VARIAZIONI PATRIMONIALI'!Z32:Z33)</f>
        <v>0</v>
      </c>
      <c r="AC63" s="39">
        <f>+AB63+SUM('VARIAZIONI PATRIMONIALI'!AA32:AA33)</f>
        <v>0</v>
      </c>
      <c r="AD63" s="39">
        <f>+AC63+SUM('VARIAZIONI PATRIMONIALI'!AB32:AB33)</f>
        <v>0</v>
      </c>
      <c r="AE63" s="39">
        <f>+AD63+SUM('VARIAZIONI PATRIMONIALI'!AC32:AC33)</f>
        <v>0</v>
      </c>
      <c r="AF63" s="39">
        <f>+AE63+SUM('VARIAZIONI PATRIMONIALI'!AD32:AD33)</f>
        <v>0</v>
      </c>
      <c r="AG63" s="39">
        <f>+AF63+SUM('VARIAZIONI PATRIMONIALI'!AE32:AE33)</f>
        <v>0</v>
      </c>
      <c r="AH63" s="39">
        <f>+AG63+SUM('VARIAZIONI PATRIMONIALI'!AF32:AF33)</f>
        <v>0</v>
      </c>
      <c r="AI63" s="39">
        <f>+AH63+SUM('VARIAZIONI PATRIMONIALI'!AG32:AG33)</f>
        <v>0</v>
      </c>
      <c r="AJ63" s="39">
        <f>+AI63+SUM('VARIAZIONI PATRIMONIALI'!AH32:AH33)</f>
        <v>0</v>
      </c>
      <c r="AK63" s="39">
        <f>+AJ63+SUM('VARIAZIONI PATRIMONIALI'!AI32:AI33)</f>
        <v>0</v>
      </c>
      <c r="AL63" s="39">
        <f>+AK63+SUM('VARIAZIONI PATRIMONIALI'!AJ32:AJ33)</f>
        <v>0</v>
      </c>
      <c r="AM63" s="39">
        <f>+AL63+SUM('VARIAZIONI PATRIMONIALI'!AK32:AK33)</f>
        <v>0</v>
      </c>
      <c r="AN63" s="39">
        <f>+AM63+SUM('VARIAZIONI PATRIMONIALI'!AL32:AL33)</f>
        <v>0</v>
      </c>
    </row>
    <row r="64" spans="3:40" x14ac:dyDescent="0.2">
      <c r="C64" s="2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</row>
    <row r="65" spans="3:40" s="9" customFormat="1" x14ac:dyDescent="0.2">
      <c r="C65" s="2" t="s">
        <v>43</v>
      </c>
      <c r="D65" s="37">
        <f>SUM(D66:D70)</f>
        <v>0</v>
      </c>
      <c r="E65" s="37">
        <f t="shared" ref="E65:AN65" si="24">SUM(E66:E70)</f>
        <v>124112.33333333334</v>
      </c>
      <c r="F65" s="37">
        <f t="shared" si="24"/>
        <v>123224.66666666667</v>
      </c>
      <c r="G65" s="37">
        <f t="shared" si="24"/>
        <v>174537</v>
      </c>
      <c r="H65" s="37">
        <f t="shared" si="24"/>
        <v>271242.3890813358</v>
      </c>
      <c r="I65" s="37">
        <f t="shared" si="24"/>
        <v>363997.9145332289</v>
      </c>
      <c r="J65" s="37">
        <f t="shared" si="24"/>
        <v>352784.35019473673</v>
      </c>
      <c r="K65" s="37">
        <f t="shared" si="24"/>
        <v>341520.52402719436</v>
      </c>
      <c r="L65" s="37">
        <f t="shared" si="24"/>
        <v>330206.19137860747</v>
      </c>
      <c r="M65" s="37">
        <f t="shared" si="24"/>
        <v>318841.10640612559</v>
      </c>
      <c r="N65" s="37">
        <f t="shared" si="24"/>
        <v>307425.02207024593</v>
      </c>
      <c r="O65" s="37">
        <f t="shared" si="24"/>
        <v>295957.69012898835</v>
      </c>
      <c r="P65" s="37">
        <f t="shared" si="24"/>
        <v>284438.86113204225</v>
      </c>
      <c r="Q65" s="37">
        <f t="shared" si="24"/>
        <v>272947.59441488516</v>
      </c>
      <c r="R65" s="37">
        <f t="shared" si="24"/>
        <v>261404.32809287228</v>
      </c>
      <c r="S65" s="37">
        <f t="shared" si="24"/>
        <v>249808.80905529766</v>
      </c>
      <c r="T65" s="37">
        <f t="shared" si="24"/>
        <v>238160.78295942605</v>
      </c>
      <c r="U65" s="37">
        <f t="shared" si="24"/>
        <v>226459.99422449619</v>
      </c>
      <c r="V65" s="37">
        <f t="shared" si="24"/>
        <v>210906.18602569448</v>
      </c>
      <c r="W65" s="37">
        <f t="shared" si="24"/>
        <v>200096.90658826951</v>
      </c>
      <c r="X65" s="37">
        <f t="shared" si="24"/>
        <v>189238.94715355773</v>
      </c>
      <c r="Y65" s="37">
        <f t="shared" si="24"/>
        <v>179331.15620739304</v>
      </c>
      <c r="Z65" s="37">
        <f t="shared" si="24"/>
        <v>169379.07330475686</v>
      </c>
      <c r="AA65" s="37">
        <f t="shared" si="24"/>
        <v>159382.48285231146</v>
      </c>
      <c r="AB65" s="37">
        <f t="shared" si="24"/>
        <v>149341.16820730758</v>
      </c>
      <c r="AC65" s="37">
        <f t="shared" si="24"/>
        <v>139335.79247247643</v>
      </c>
      <c r="AD65" s="37">
        <f t="shared" si="24"/>
        <v>129285.25609089683</v>
      </c>
      <c r="AE65" s="37">
        <f t="shared" si="24"/>
        <v>117189.33924083714</v>
      </c>
      <c r="AF65" s="37">
        <f t="shared" si="24"/>
        <v>107047.82103057233</v>
      </c>
      <c r="AG65" s="37">
        <f t="shared" si="24"/>
        <v>101285.38225629827</v>
      </c>
      <c r="AH65" s="37">
        <f t="shared" si="24"/>
        <v>99923.338308599283</v>
      </c>
      <c r="AI65" s="37">
        <f t="shared" si="24"/>
        <v>99195.862441932608</v>
      </c>
      <c r="AJ65" s="37">
        <f t="shared" si="24"/>
        <v>98468.386575265933</v>
      </c>
      <c r="AK65" s="37">
        <f t="shared" si="24"/>
        <v>97740.910708599273</v>
      </c>
      <c r="AL65" s="37">
        <f t="shared" si="24"/>
        <v>97013.434841932598</v>
      </c>
      <c r="AM65" s="37">
        <f t="shared" si="24"/>
        <v>96285.958975265923</v>
      </c>
      <c r="AN65" s="37">
        <f t="shared" si="24"/>
        <v>95558.483108599263</v>
      </c>
    </row>
    <row r="66" spans="3:40" x14ac:dyDescent="0.2">
      <c r="C66" s="7" t="s">
        <v>435</v>
      </c>
      <c r="D66" s="38"/>
      <c r="E66" s="39">
        <f>+D66+'VARIAZIONI PATRIMONIALI'!C34</f>
        <v>0</v>
      </c>
      <c r="F66" s="39">
        <f>+E66+'VARIAZIONI PATRIMONIALI'!D34</f>
        <v>0</v>
      </c>
      <c r="G66" s="39">
        <f>+F66+'VARIAZIONI PATRIMONIALI'!E34</f>
        <v>0</v>
      </c>
      <c r="H66" s="39">
        <f>+G66+'VARIAZIONI PATRIMONIALI'!F34</f>
        <v>100000</v>
      </c>
      <c r="I66" s="39">
        <f>+H66+'VARIAZIONI PATRIMONIALI'!G34</f>
        <v>196061.85229341182</v>
      </c>
      <c r="J66" s="39">
        <f>+I66+'VARIAZIONI PATRIMONIALI'!H34</f>
        <v>188166.38774713984</v>
      </c>
      <c r="K66" s="39">
        <f>+J66+'VARIAZIONI PATRIMONIALI'!I34</f>
        <v>180232.49162795203</v>
      </c>
      <c r="L66" s="39">
        <f>+K66+'VARIAZIONI PATRIMONIALI'!J34</f>
        <v>172259.97686822389</v>
      </c>
      <c r="M66" s="39">
        <f>+L66+'VARIAZIONI PATRIMONIALI'!K34</f>
        <v>164248.65548976982</v>
      </c>
      <c r="N66" s="39">
        <f>+M66+'VARIAZIONI PATRIMONIALI'!L34</f>
        <v>156198.33859941093</v>
      </c>
      <c r="O66" s="39">
        <f>+N66+'VARIAZIONI PATRIMONIALI'!M34</f>
        <v>148108.83638452116</v>
      </c>
      <c r="P66" s="39">
        <f>+O66+'VARIAZIONI PATRIMONIALI'!N34</f>
        <v>139979.95810855197</v>
      </c>
      <c r="Q66" s="39">
        <f>+P66+'VARIAZIONI PATRIMONIALI'!O34</f>
        <v>131811.512106535</v>
      </c>
      <c r="R66" s="39">
        <f>+Q66+'VARIAZIONI PATRIMONIALI'!P34</f>
        <v>123603.30578056292</v>
      </c>
      <c r="S66" s="39">
        <f>+R66+'VARIAZIONI PATRIMONIALI'!Q34</f>
        <v>115355.14559524841</v>
      </c>
      <c r="T66" s="39">
        <f>+S66+'VARIAZIONI PATRIMONIALI'!R34</f>
        <v>107066.83707316083</v>
      </c>
      <c r="U66" s="39">
        <f>+T66+'VARIAZIONI PATRIMONIALI'!S34</f>
        <v>98738.184790240819</v>
      </c>
      <c r="V66" s="39">
        <f>+U66+'VARIAZIONI PATRIMONIALI'!T34</f>
        <v>90368.992371192537</v>
      </c>
      <c r="W66" s="39">
        <f>+V66+'VARIAZIONI PATRIMONIALI'!U34</f>
        <v>81959.06248485345</v>
      </c>
      <c r="X66" s="39">
        <f>+W66+'VARIAZIONI PATRIMONIALI'!V34</f>
        <v>73508.196839541619</v>
      </c>
      <c r="Y66" s="39">
        <f>+X66+'VARIAZIONI PATRIMONIALI'!W34</f>
        <v>65016.196178380313</v>
      </c>
      <c r="Z66" s="39">
        <f>+Y66+'VARIAZIONI PATRIMONIALI'!X34</f>
        <v>56482.86027459988</v>
      </c>
      <c r="AA66" s="39">
        <f>+Z66+'VARIAZIONI PATRIMONIALI'!Y34</f>
        <v>47907.987926816735</v>
      </c>
      <c r="AB66" s="39">
        <f>+AA66+'VARIAZIONI PATRIMONIALI'!Z34</f>
        <v>39291.376954289393</v>
      </c>
      <c r="AC66" s="39">
        <f>+AB66+'VARIAZIONI PATRIMONIALI'!AA34</f>
        <v>30632.824192151387</v>
      </c>
      <c r="AD66" s="39">
        <f>+AC66+'VARIAZIONI PATRIMONIALI'!AB34</f>
        <v>21932.125486620982</v>
      </c>
      <c r="AE66" s="39">
        <f>+AD66+'VARIAZIONI PATRIMONIALI'!AC34</f>
        <v>13189.075690187594</v>
      </c>
      <c r="AF66" s="39">
        <f>+AE66+'VARIAZIONI PATRIMONIALI'!AD34</f>
        <v>4403.468656774754</v>
      </c>
      <c r="AG66" s="39">
        <f>+AF66+'VARIAZIONI PATRIMONIALI'!AE34</f>
        <v>2.0208972273394465E-9</v>
      </c>
      <c r="AH66" s="39">
        <f>+AG66+'VARIAZIONI PATRIMONIALI'!AF34</f>
        <v>2.0208972273394465E-9</v>
      </c>
      <c r="AI66" s="39">
        <f>+AH66+'VARIAZIONI PATRIMONIALI'!AG34</f>
        <v>2.0208972273394465E-9</v>
      </c>
      <c r="AJ66" s="39">
        <f>+AI66+'VARIAZIONI PATRIMONIALI'!AH34</f>
        <v>2.0208972273394465E-9</v>
      </c>
      <c r="AK66" s="39">
        <f>+AJ66+'VARIAZIONI PATRIMONIALI'!AI34</f>
        <v>2.0208972273394465E-9</v>
      </c>
      <c r="AL66" s="39">
        <f>+AK66+'VARIAZIONI PATRIMONIALI'!AJ34</f>
        <v>2.0208972273394465E-9</v>
      </c>
      <c r="AM66" s="39">
        <f>+AL66+'VARIAZIONI PATRIMONIALI'!AK34</f>
        <v>2.0208972273394465E-9</v>
      </c>
      <c r="AN66" s="39">
        <f>+AM66+'VARIAZIONI PATRIMONIALI'!AL34</f>
        <v>2.0208972273394465E-9</v>
      </c>
    </row>
    <row r="67" spans="3:40" x14ac:dyDescent="0.2">
      <c r="C67" s="2" t="s">
        <v>44</v>
      </c>
      <c r="D67" s="38"/>
      <c r="E67" s="39">
        <f>+D67+'VARIAZIONI PATRIMONIALI'!C35</f>
        <v>153.99999999999997</v>
      </c>
      <c r="F67" s="39">
        <f>+E67+'VARIAZIONI PATRIMONIALI'!D35</f>
        <v>307.99999999999994</v>
      </c>
      <c r="G67" s="39">
        <f>+F67+'VARIAZIONI PATRIMONIALI'!E35</f>
        <v>461.99999999999989</v>
      </c>
      <c r="H67" s="39">
        <f>+G67+'VARIAZIONI PATRIMONIALI'!F35</f>
        <v>615.99999999999989</v>
      </c>
      <c r="I67" s="39">
        <f>+H67+'VARIAZIONI PATRIMONIALI'!G35</f>
        <v>769.99999999999989</v>
      </c>
      <c r="J67" s="39">
        <f>+I67+'VARIAZIONI PATRIMONIALI'!H35</f>
        <v>923.99999999999989</v>
      </c>
      <c r="K67" s="39">
        <f>+J67+'VARIAZIONI PATRIMONIALI'!I35</f>
        <v>1077.9999999999998</v>
      </c>
      <c r="L67" s="39">
        <f>+K67+'VARIAZIONI PATRIMONIALI'!J35</f>
        <v>1231.9999999999998</v>
      </c>
      <c r="M67" s="39">
        <f>+L67+'VARIAZIONI PATRIMONIALI'!K35</f>
        <v>1385.9999999999998</v>
      </c>
      <c r="N67" s="39">
        <f>+M67+'VARIAZIONI PATRIMONIALI'!L35</f>
        <v>1539.9999999999998</v>
      </c>
      <c r="O67" s="39">
        <f>+N67+'VARIAZIONI PATRIMONIALI'!M35</f>
        <v>1693.9999999999998</v>
      </c>
      <c r="P67" s="39">
        <f>+O67+'VARIAZIONI PATRIMONIALI'!N35</f>
        <v>1847.9999999999998</v>
      </c>
      <c r="Q67" s="39">
        <f>+P67+'VARIAZIONI PATRIMONIALI'!O35</f>
        <v>2081.3099999999995</v>
      </c>
      <c r="R67" s="39">
        <f>+Q67+'VARIAZIONI PATRIMONIALI'!P35</f>
        <v>2314.6199999999994</v>
      </c>
      <c r="S67" s="39">
        <f>+R67+'VARIAZIONI PATRIMONIALI'!Q35</f>
        <v>2547.9299999999994</v>
      </c>
      <c r="T67" s="39">
        <f>+S67+'VARIAZIONI PATRIMONIALI'!R35</f>
        <v>2781.2399999999993</v>
      </c>
      <c r="U67" s="39">
        <f>+T67+'VARIAZIONI PATRIMONIALI'!S35</f>
        <v>3014.5499999999993</v>
      </c>
      <c r="V67" s="39">
        <f>+U67+'VARIAZIONI PATRIMONIALI'!T35</f>
        <v>3247.8599999999992</v>
      </c>
      <c r="W67" s="39">
        <f>+V67+'VARIAZIONI PATRIMONIALI'!U35</f>
        <v>3481.1699999999992</v>
      </c>
      <c r="X67" s="39">
        <f>+W67+'VARIAZIONI PATRIMONIALI'!V35</f>
        <v>3714.4799999999991</v>
      </c>
      <c r="Y67" s="39">
        <f>+X67+'VARIAZIONI PATRIMONIALI'!W35</f>
        <v>3947.7899999999991</v>
      </c>
      <c r="Z67" s="39">
        <f>+Y67+'VARIAZIONI PATRIMONIALI'!X35</f>
        <v>4181.0999999999985</v>
      </c>
      <c r="AA67" s="39">
        <f>+Z67+'VARIAZIONI PATRIMONIALI'!Y35</f>
        <v>4414.409999999998</v>
      </c>
      <c r="AB67" s="39">
        <f>+AA67+'VARIAZIONI PATRIMONIALI'!Z35</f>
        <v>4647.7199999999975</v>
      </c>
      <c r="AC67" s="39">
        <f>+AB67+'VARIAZIONI PATRIMONIALI'!AA35</f>
        <v>4961.9107999999978</v>
      </c>
      <c r="AD67" s="39">
        <f>+AC67+'VARIAZIONI PATRIMONIALI'!AB35</f>
        <v>5276.1015999999981</v>
      </c>
      <c r="AE67" s="39">
        <f>+AD67+'VARIAZIONI PATRIMONIALI'!AC35</f>
        <v>5590.2923999999985</v>
      </c>
      <c r="AF67" s="39">
        <f>+AE67+'VARIAZIONI PATRIMONIALI'!AD35</f>
        <v>5904.4831999999988</v>
      </c>
      <c r="AG67" s="39">
        <f>+AF67+'VARIAZIONI PATRIMONIALI'!AE35</f>
        <v>6218.6739999999991</v>
      </c>
      <c r="AH67" s="39">
        <f>+AG67+'VARIAZIONI PATRIMONIALI'!AF35</f>
        <v>6532.8647999999994</v>
      </c>
      <c r="AI67" s="39">
        <f>+AH67+'VARIAZIONI PATRIMONIALI'!AG35</f>
        <v>6847.0555999999997</v>
      </c>
      <c r="AJ67" s="39">
        <f>+AI67+'VARIAZIONI PATRIMONIALI'!AH35</f>
        <v>7161.2464</v>
      </c>
      <c r="AK67" s="39">
        <f>+AJ67+'VARIAZIONI PATRIMONIALI'!AI35</f>
        <v>7475.4372000000003</v>
      </c>
      <c r="AL67" s="39">
        <f>+AK67+'VARIAZIONI PATRIMONIALI'!AJ35</f>
        <v>7789.6280000000006</v>
      </c>
      <c r="AM67" s="39">
        <f>+AL67+'VARIAZIONI PATRIMONIALI'!AK35</f>
        <v>8103.8188000000009</v>
      </c>
      <c r="AN67" s="39">
        <f>+AM67+'VARIAZIONI PATRIMONIALI'!AL35</f>
        <v>8418.0096000000012</v>
      </c>
    </row>
    <row r="68" spans="3:40" x14ac:dyDescent="0.2">
      <c r="C68" s="2" t="s">
        <v>45</v>
      </c>
      <c r="D68" s="38"/>
      <c r="E68" s="39">
        <f>+D68+'VARIAZIONI PATRIMONIALI'!C36</f>
        <v>0</v>
      </c>
      <c r="F68" s="39">
        <f>+E68+'VARIAZIONI PATRIMONIALI'!D36</f>
        <v>0</v>
      </c>
      <c r="G68" s="39">
        <f>+F68+'VARIAZIONI PATRIMONIALI'!E36</f>
        <v>0</v>
      </c>
      <c r="H68" s="39">
        <f>+G68+'VARIAZIONI PATRIMONIALI'!F36</f>
        <v>0</v>
      </c>
      <c r="I68" s="39">
        <f>+H68+'VARIAZIONI PATRIMONIALI'!G36</f>
        <v>0</v>
      </c>
      <c r="J68" s="39">
        <f>+I68+'VARIAZIONI PATRIMONIALI'!H36</f>
        <v>0</v>
      </c>
      <c r="K68" s="39">
        <f>+J68+'VARIAZIONI PATRIMONIALI'!I36</f>
        <v>0</v>
      </c>
      <c r="L68" s="39">
        <f>+K68+'VARIAZIONI PATRIMONIALI'!J36</f>
        <v>0</v>
      </c>
      <c r="M68" s="39">
        <f>+L68+'VARIAZIONI PATRIMONIALI'!K36</f>
        <v>0</v>
      </c>
      <c r="N68" s="39">
        <f>+M68+'VARIAZIONI PATRIMONIALI'!L36</f>
        <v>0</v>
      </c>
      <c r="O68" s="39">
        <f>+N68+'VARIAZIONI PATRIMONIALI'!M36</f>
        <v>0</v>
      </c>
      <c r="P68" s="39">
        <f>+O68+'VARIAZIONI PATRIMONIALI'!N36</f>
        <v>0</v>
      </c>
      <c r="Q68" s="39">
        <f>+P68+'VARIAZIONI PATRIMONIALI'!O36</f>
        <v>0</v>
      </c>
      <c r="R68" s="39">
        <f>+Q68+'VARIAZIONI PATRIMONIALI'!P36</f>
        <v>0</v>
      </c>
      <c r="S68" s="39">
        <f>+R68+'VARIAZIONI PATRIMONIALI'!Q36</f>
        <v>0</v>
      </c>
      <c r="T68" s="39">
        <f>+S68+'VARIAZIONI PATRIMONIALI'!R36</f>
        <v>0</v>
      </c>
      <c r="U68" s="39">
        <f>+T68+'VARIAZIONI PATRIMONIALI'!S36</f>
        <v>0</v>
      </c>
      <c r="V68" s="39">
        <f>+U68+'VARIAZIONI PATRIMONIALI'!T36</f>
        <v>0</v>
      </c>
      <c r="W68" s="39">
        <f>+V68+'VARIAZIONI PATRIMONIALI'!U36</f>
        <v>0</v>
      </c>
      <c r="X68" s="39">
        <f>+W68+'VARIAZIONI PATRIMONIALI'!V36</f>
        <v>0</v>
      </c>
      <c r="Y68" s="39">
        <f>+X68+'VARIAZIONI PATRIMONIALI'!W36</f>
        <v>0</v>
      </c>
      <c r="Z68" s="39">
        <f>+Y68+'VARIAZIONI PATRIMONIALI'!X36</f>
        <v>0</v>
      </c>
      <c r="AA68" s="39">
        <f>+Z68+'VARIAZIONI PATRIMONIALI'!Y36</f>
        <v>0</v>
      </c>
      <c r="AB68" s="39">
        <f>+AA68+'VARIAZIONI PATRIMONIALI'!Z36</f>
        <v>0</v>
      </c>
      <c r="AC68" s="39">
        <f>+AB68+'VARIAZIONI PATRIMONIALI'!AA36</f>
        <v>0</v>
      </c>
      <c r="AD68" s="39">
        <f>+AC68+'VARIAZIONI PATRIMONIALI'!AB36</f>
        <v>0</v>
      </c>
      <c r="AE68" s="39">
        <f>+AD68+'VARIAZIONI PATRIMONIALI'!AC36</f>
        <v>0</v>
      </c>
      <c r="AF68" s="39">
        <f>+AE68+'VARIAZIONI PATRIMONIALI'!AD36</f>
        <v>0</v>
      </c>
      <c r="AG68" s="39">
        <f>+AF68+'VARIAZIONI PATRIMONIALI'!AE36</f>
        <v>0</v>
      </c>
      <c r="AH68" s="39">
        <f>+AG68+'VARIAZIONI PATRIMONIALI'!AF36</f>
        <v>0</v>
      </c>
      <c r="AI68" s="39">
        <f>+AH68+'VARIAZIONI PATRIMONIALI'!AG36</f>
        <v>0</v>
      </c>
      <c r="AJ68" s="39">
        <f>+AI68+'VARIAZIONI PATRIMONIALI'!AH36</f>
        <v>0</v>
      </c>
      <c r="AK68" s="39">
        <f>+AJ68+'VARIAZIONI PATRIMONIALI'!AI36</f>
        <v>0</v>
      </c>
      <c r="AL68" s="39">
        <f>+AK68+'VARIAZIONI PATRIMONIALI'!AJ36</f>
        <v>0</v>
      </c>
      <c r="AM68" s="39">
        <f>+AL68+'VARIAZIONI PATRIMONIALI'!AK36</f>
        <v>0</v>
      </c>
      <c r="AN68" s="39">
        <f>+AM68+'VARIAZIONI PATRIMONIALI'!AL36</f>
        <v>0</v>
      </c>
    </row>
    <row r="69" spans="3:40" x14ac:dyDescent="0.2">
      <c r="C69" s="7" t="s">
        <v>436</v>
      </c>
      <c r="D69" s="38"/>
      <c r="E69" s="39">
        <f>+D69+'VARIAZIONI PATRIMONIALI'!C38</f>
        <v>0</v>
      </c>
      <c r="F69" s="39">
        <f>+E69+'VARIAZIONI PATRIMONIALI'!D38</f>
        <v>0</v>
      </c>
      <c r="G69" s="39">
        <f>+F69+'VARIAZIONI PATRIMONIALI'!E38</f>
        <v>52200</v>
      </c>
      <c r="H69" s="39">
        <f>+G69+'VARIAZIONI PATRIMONIALI'!F38</f>
        <v>49793.055748002495</v>
      </c>
      <c r="I69" s="39">
        <f>+H69+'VARIAZIONI PATRIMONIALI'!G38</f>
        <v>47374.395573150432</v>
      </c>
      <c r="J69" s="39">
        <f>+I69+'VARIAZIONI PATRIMONIALI'!H38</f>
        <v>44943.962447596896</v>
      </c>
      <c r="K69" s="39">
        <f>+J69+'VARIAZIONI PATRIMONIALI'!I38</f>
        <v>42501.699065909044</v>
      </c>
      <c r="L69" s="39">
        <f>+K69+'VARIAZIONI PATRIMONIALI'!J38</f>
        <v>40047.547843716937</v>
      </c>
      <c r="M69" s="39">
        <f>+L69+'VARIAZIONI PATRIMONIALI'!K38</f>
        <v>37581.45091635581</v>
      </c>
      <c r="N69" s="39">
        <f>+M69+'VARIAZIONI PATRIMONIALI'!L38</f>
        <v>35103.350137501722</v>
      </c>
      <c r="O69" s="39">
        <f>+N69+'VARIAZIONI PATRIMONIALI'!M38</f>
        <v>32613.187077800543</v>
      </c>
      <c r="P69" s="39">
        <f>+O69+'VARIAZIONI PATRIMONIALI'!N38</f>
        <v>30110.903023490318</v>
      </c>
      <c r="Q69" s="39">
        <f>+P69+'VARIAZIONI PATRIMONIALI'!O38</f>
        <v>27596.438975016888</v>
      </c>
      <c r="R69" s="39">
        <f>+Q69+'VARIAZIONI PATRIMONIALI'!P38</f>
        <v>25069.735645642777</v>
      </c>
      <c r="S69" s="39">
        <f>+R69+'VARIAZIONI PATRIMONIALI'!Q38</f>
        <v>22530.733460049316</v>
      </c>
      <c r="T69" s="39">
        <f>+S69+'VARIAZIONI PATRIMONIALI'!R38</f>
        <v>19979.372552931964</v>
      </c>
      <c r="U69" s="39">
        <f>+T69+'VARIAZIONI PATRIMONIALI'!S38</f>
        <v>17415.592767588776</v>
      </c>
      <c r="V69" s="39">
        <f>+U69+'VARIAZIONI PATRIMONIALI'!T38</f>
        <v>11039.333654502027</v>
      </c>
      <c r="W69" s="39">
        <f>+V69+'VARIAZIONI PATRIMONIALI'!U38</f>
        <v>9448.340770082792</v>
      </c>
      <c r="X69" s="39">
        <f>+W69+'VARIAZIONI PATRIMONIALI'!V38</f>
        <v>7849.603647349546</v>
      </c>
      <c r="Y69" s="39">
        <f>+X69+'VARIAZIONI PATRIMONIALI'!W38</f>
        <v>7242.1700290128192</v>
      </c>
      <c r="Z69" s="39">
        <f>+Y69+'VARIAZIONI PATRIMONIALI'!X38</f>
        <v>6631.779696823749</v>
      </c>
      <c r="AA69" s="39">
        <f>+Z69+'VARIAZIONI PATRIMONIALI'!Y38</f>
        <v>6018.4182588281519</v>
      </c>
      <c r="AB69" s="39">
        <f>+AA69+'VARIAZIONI PATRIMONIALI'!Z38</f>
        <v>5402.07125301828</v>
      </c>
      <c r="AC69" s="39">
        <f>+AB69+'VARIAZIONI PATRIMONIALI'!AA38</f>
        <v>4782.7241469918308</v>
      </c>
      <c r="AD69" s="39">
        <f>+AC69+'VARIAZIONI PATRIMONIALI'!AB38</f>
        <v>4160.3623376092992</v>
      </c>
      <c r="AE69" s="39">
        <f>+AD69+'VARIAZIONI PATRIMONIALI'!AC38</f>
        <v>1534.9711506496596</v>
      </c>
      <c r="AF69" s="39">
        <f>+AE69+'VARIAZIONI PATRIMONIALI'!AD38</f>
        <v>906.5358404643739</v>
      </c>
      <c r="AG69" s="39">
        <f>+AF69+'VARIAZIONI PATRIMONIALI'!AE38</f>
        <v>275.04158962971428</v>
      </c>
      <c r="AH69" s="39">
        <f>+AG69+'VARIAZIONI PATRIMONIALI'!AF38</f>
        <v>-359.52649140260644</v>
      </c>
      <c r="AI69" s="39">
        <f>+AH69+'VARIAZIONI PATRIMONIALI'!AG38</f>
        <v>-359.52649140260644</v>
      </c>
      <c r="AJ69" s="39">
        <f>+AI69+'VARIAZIONI PATRIMONIALI'!AH38</f>
        <v>-359.52649140260644</v>
      </c>
      <c r="AK69" s="39">
        <f>+AJ69+'VARIAZIONI PATRIMONIALI'!AI38</f>
        <v>-359.52649140260644</v>
      </c>
      <c r="AL69" s="39">
        <f>+AK69+'VARIAZIONI PATRIMONIALI'!AJ38</f>
        <v>-359.52649140260644</v>
      </c>
      <c r="AM69" s="39">
        <f>+AL69+'VARIAZIONI PATRIMONIALI'!AK38</f>
        <v>-359.52649140260644</v>
      </c>
      <c r="AN69" s="39">
        <f>+AM69+'VARIAZIONI PATRIMONIALI'!AL38</f>
        <v>-359.52649140260644</v>
      </c>
    </row>
    <row r="70" spans="3:40" x14ac:dyDescent="0.2">
      <c r="C70" s="7" t="s">
        <v>365</v>
      </c>
      <c r="D70" s="38"/>
      <c r="E70" s="39">
        <f>+D70+'VARIAZIONI PATRIMONIALI'!C40</f>
        <v>123958.33333333334</v>
      </c>
      <c r="F70" s="39">
        <f>+E70+'VARIAZIONI PATRIMONIALI'!D40</f>
        <v>122916.66666666667</v>
      </c>
      <c r="G70" s="39">
        <f>+F70+'VARIAZIONI PATRIMONIALI'!E40</f>
        <v>121875</v>
      </c>
      <c r="H70" s="39">
        <f>+G70+'VARIAZIONI PATRIMONIALI'!F40</f>
        <v>120833.33333333333</v>
      </c>
      <c r="I70" s="39">
        <f>+H70+'VARIAZIONI PATRIMONIALI'!G40</f>
        <v>119791.66666666666</v>
      </c>
      <c r="J70" s="39">
        <f>+I70+'VARIAZIONI PATRIMONIALI'!H40</f>
        <v>118749.99999999999</v>
      </c>
      <c r="K70" s="39">
        <f>+J70+'VARIAZIONI PATRIMONIALI'!I40</f>
        <v>117708.33333333331</v>
      </c>
      <c r="L70" s="39">
        <f>+K70+'VARIAZIONI PATRIMONIALI'!J40</f>
        <v>116666.66666666664</v>
      </c>
      <c r="M70" s="39">
        <f>+L70+'VARIAZIONI PATRIMONIALI'!K40</f>
        <v>115624.99999999997</v>
      </c>
      <c r="N70" s="39">
        <f>+M70+'VARIAZIONI PATRIMONIALI'!L40</f>
        <v>114583.3333333333</v>
      </c>
      <c r="O70" s="39">
        <f>+N70+'VARIAZIONI PATRIMONIALI'!M40</f>
        <v>113541.66666666663</v>
      </c>
      <c r="P70" s="39">
        <f>+O70+'VARIAZIONI PATRIMONIALI'!N40</f>
        <v>112499.99999999996</v>
      </c>
      <c r="Q70" s="39">
        <f>+P70+'VARIAZIONI PATRIMONIALI'!O40</f>
        <v>111458.33333333328</v>
      </c>
      <c r="R70" s="39">
        <f>+Q70+'VARIAZIONI PATRIMONIALI'!P40</f>
        <v>110416.66666666661</v>
      </c>
      <c r="S70" s="39">
        <f>+R70+'VARIAZIONI PATRIMONIALI'!Q40</f>
        <v>109374.99999999994</v>
      </c>
      <c r="T70" s="39">
        <f>+S70+'VARIAZIONI PATRIMONIALI'!R40</f>
        <v>108333.33333333327</v>
      </c>
      <c r="U70" s="39">
        <f>+T70+'VARIAZIONI PATRIMONIALI'!S40</f>
        <v>107291.6666666666</v>
      </c>
      <c r="V70" s="39">
        <f>+U70+'VARIAZIONI PATRIMONIALI'!T40</f>
        <v>106249.99999999993</v>
      </c>
      <c r="W70" s="39">
        <f>+V70+'VARIAZIONI PATRIMONIALI'!U40</f>
        <v>105208.33333333326</v>
      </c>
      <c r="X70" s="39">
        <f>+W70+'VARIAZIONI PATRIMONIALI'!V40</f>
        <v>104166.66666666658</v>
      </c>
      <c r="Y70" s="39">
        <f>+X70+'VARIAZIONI PATRIMONIALI'!W40</f>
        <v>103124.99999999991</v>
      </c>
      <c r="Z70" s="39">
        <f>+Y70+'VARIAZIONI PATRIMONIALI'!X40</f>
        <v>102083.33333333324</v>
      </c>
      <c r="AA70" s="39">
        <f>+Z70+'VARIAZIONI PATRIMONIALI'!Y40</f>
        <v>101041.66666666657</v>
      </c>
      <c r="AB70" s="39">
        <f>+AA70+'VARIAZIONI PATRIMONIALI'!Z40</f>
        <v>99999.999999999898</v>
      </c>
      <c r="AC70" s="39">
        <f>+AB70+'VARIAZIONI PATRIMONIALI'!AA40</f>
        <v>98958.333333333227</v>
      </c>
      <c r="AD70" s="39">
        <f>+AC70+'VARIAZIONI PATRIMONIALI'!AB40</f>
        <v>97916.666666666555</v>
      </c>
      <c r="AE70" s="39">
        <f>+AD70+'VARIAZIONI PATRIMONIALI'!AC40</f>
        <v>96874.999999999884</v>
      </c>
      <c r="AF70" s="39">
        <f>+AE70+'VARIAZIONI PATRIMONIALI'!AD40</f>
        <v>95833.333333333212</v>
      </c>
      <c r="AG70" s="39">
        <f>+AF70+'VARIAZIONI PATRIMONIALI'!AE40</f>
        <v>94791.666666666541</v>
      </c>
      <c r="AH70" s="39">
        <f>+AG70+'VARIAZIONI PATRIMONIALI'!AF40</f>
        <v>93749.999999999869</v>
      </c>
      <c r="AI70" s="39">
        <f>+AH70+'VARIAZIONI PATRIMONIALI'!AG40</f>
        <v>92708.333333333198</v>
      </c>
      <c r="AJ70" s="39">
        <f>+AI70+'VARIAZIONI PATRIMONIALI'!AH40</f>
        <v>91666.666666666526</v>
      </c>
      <c r="AK70" s="39">
        <f>+AJ70+'VARIAZIONI PATRIMONIALI'!AI40</f>
        <v>90624.999999999854</v>
      </c>
      <c r="AL70" s="39">
        <f>+AK70+'VARIAZIONI PATRIMONIALI'!AJ40</f>
        <v>89583.333333333183</v>
      </c>
      <c r="AM70" s="39">
        <f>+AL70+'VARIAZIONI PATRIMONIALI'!AK40</f>
        <v>88541.666666666511</v>
      </c>
      <c r="AN70" s="39">
        <f>+AM70+'VARIAZIONI PATRIMONIALI'!AL40</f>
        <v>87499.99999999984</v>
      </c>
    </row>
    <row r="71" spans="3:40" x14ac:dyDescent="0.2">
      <c r="C71" s="4"/>
      <c r="D71" s="38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</row>
    <row r="72" spans="3:40" s="9" customFormat="1" x14ac:dyDescent="0.2">
      <c r="C72" s="2" t="s">
        <v>46</v>
      </c>
      <c r="D72" s="37">
        <f>SUM(D73,D74,D75,D79,D80)</f>
        <v>0</v>
      </c>
      <c r="E72" s="37">
        <f t="shared" ref="E72" ca="1" si="25">SUM(E73,E74,E75,E79,E80)</f>
        <v>1734905.2670000002</v>
      </c>
      <c r="F72" s="37">
        <f t="shared" ref="F72:G72" ca="1" si="26">SUM(F73,F74,F75,F79,F80)</f>
        <v>-167228.11776468088</v>
      </c>
      <c r="G72" s="37">
        <f t="shared" ca="1" si="26"/>
        <v>1010402.4399019859</v>
      </c>
      <c r="H72" s="37">
        <f t="shared" ref="H72:AN72" ca="1" si="27">SUM(H73,H74,H75,H79,H80)</f>
        <v>2186753.4098890875</v>
      </c>
      <c r="I72" s="37">
        <f t="shared" ca="1" si="27"/>
        <v>3412577.2607425097</v>
      </c>
      <c r="J72" s="37">
        <f t="shared" ca="1" si="27"/>
        <v>4587894.8986231945</v>
      </c>
      <c r="K72" s="37">
        <f t="shared" ca="1" si="27"/>
        <v>5763210.7183329295</v>
      </c>
      <c r="L72" s="37">
        <f t="shared" ca="1" si="27"/>
        <v>6938524.9645237084</v>
      </c>
      <c r="M72" s="37">
        <f t="shared" ca="1" si="27"/>
        <v>8113839.5630383827</v>
      </c>
      <c r="N72" s="37">
        <f t="shared" ca="1" si="27"/>
        <v>9289153.080916455</v>
      </c>
      <c r="O72" s="37">
        <f t="shared" ca="1" si="27"/>
        <v>10464467.446399905</v>
      </c>
      <c r="P72" s="37">
        <f t="shared" ca="1" si="27"/>
        <v>7236237.3856731458</v>
      </c>
      <c r="Q72" s="37">
        <f t="shared" ca="1" si="27"/>
        <v>8408431.3092658278</v>
      </c>
      <c r="R72" s="37">
        <f t="shared" ca="1" si="27"/>
        <v>9580630.1924633682</v>
      </c>
      <c r="S72" s="37">
        <f t="shared" ca="1" si="27"/>
        <v>10752829.248376466</v>
      </c>
      <c r="T72" s="37">
        <f t="shared" ca="1" si="27"/>
        <v>11925030.411347864</v>
      </c>
      <c r="U72" s="37">
        <f t="shared" ca="1" si="27"/>
        <v>13097232.256958321</v>
      </c>
      <c r="V72" s="37">
        <f t="shared" ca="1" si="27"/>
        <v>14269436.722032648</v>
      </c>
      <c r="W72" s="37">
        <f t="shared" ca="1" si="27"/>
        <v>15441652.384645768</v>
      </c>
      <c r="X72" s="37">
        <f t="shared" ca="1" si="27"/>
        <v>16613864.647256175</v>
      </c>
      <c r="Y72" s="37">
        <f t="shared" ca="1" si="27"/>
        <v>17786094.147678204</v>
      </c>
      <c r="Z72" s="37">
        <f t="shared" ca="1" si="27"/>
        <v>18958315.860056706</v>
      </c>
      <c r="AA72" s="37">
        <f t="shared" ca="1" si="27"/>
        <v>20130531.679985017</v>
      </c>
      <c r="AB72" s="37">
        <f t="shared" ca="1" si="27"/>
        <v>14126213.990335265</v>
      </c>
      <c r="AC72" s="37">
        <f t="shared" ca="1" si="27"/>
        <v>12540431.902163031</v>
      </c>
      <c r="AD72" s="37">
        <f t="shared" ca="1" si="27"/>
        <v>13709450.03735381</v>
      </c>
      <c r="AE72" s="37">
        <f t="shared" ca="1" si="27"/>
        <v>14878461.473013069</v>
      </c>
      <c r="AF72" s="37">
        <f t="shared" ca="1" si="27"/>
        <v>16047468.110032532</v>
      </c>
      <c r="AG72" s="37">
        <f t="shared" ca="1" si="27"/>
        <v>17216468.490379129</v>
      </c>
      <c r="AH72" s="37">
        <f t="shared" ca="1" si="27"/>
        <v>18385442.978662271</v>
      </c>
      <c r="AI72" s="37">
        <f t="shared" ca="1" si="27"/>
        <v>19554378.004862271</v>
      </c>
      <c r="AJ72" s="37">
        <f t="shared" ca="1" si="27"/>
        <v>20723260.95106227</v>
      </c>
      <c r="AK72" s="37">
        <f t="shared" ca="1" si="27"/>
        <v>21892093.497262269</v>
      </c>
      <c r="AL72" s="37">
        <f t="shared" ca="1" si="27"/>
        <v>23060873.963462271</v>
      </c>
      <c r="AM72" s="37">
        <f t="shared" ca="1" si="27"/>
        <v>24229604.02966227</v>
      </c>
      <c r="AN72" s="37">
        <f t="shared" ca="1" si="27"/>
        <v>20554085.563339885</v>
      </c>
    </row>
    <row r="73" spans="3:40" x14ac:dyDescent="0.2">
      <c r="C73" s="2" t="s">
        <v>47</v>
      </c>
      <c r="D73" s="38"/>
      <c r="E73" s="39">
        <f>+D73+'VARIAZIONI PATRIMONIALI'!C41</f>
        <v>0</v>
      </c>
      <c r="F73" s="39">
        <f>+E73+'VARIAZIONI PATRIMONIALI'!D41</f>
        <v>0</v>
      </c>
      <c r="G73" s="39">
        <f>+F73+'VARIAZIONI PATRIMONIALI'!E41</f>
        <v>0</v>
      </c>
      <c r="H73" s="39">
        <f>+G73+'VARIAZIONI PATRIMONIALI'!F41</f>
        <v>0</v>
      </c>
      <c r="I73" s="39">
        <f>+H73+'VARIAZIONI PATRIMONIALI'!G41</f>
        <v>50000</v>
      </c>
      <c r="J73" s="39">
        <f>+I73+'VARIAZIONI PATRIMONIALI'!H41</f>
        <v>50000</v>
      </c>
      <c r="K73" s="39">
        <f>+J73+'VARIAZIONI PATRIMONIALI'!I41</f>
        <v>50000</v>
      </c>
      <c r="L73" s="39">
        <f>+K73+'VARIAZIONI PATRIMONIALI'!J41</f>
        <v>50000</v>
      </c>
      <c r="M73" s="39">
        <f>+L73+'VARIAZIONI PATRIMONIALI'!K41</f>
        <v>50000</v>
      </c>
      <c r="N73" s="39">
        <f>+M73+'VARIAZIONI PATRIMONIALI'!L41</f>
        <v>50000</v>
      </c>
      <c r="O73" s="39">
        <f>+N73+'VARIAZIONI PATRIMONIALI'!M41</f>
        <v>50000</v>
      </c>
      <c r="P73" s="39">
        <f>+O73+'VARIAZIONI PATRIMONIALI'!N41</f>
        <v>50000</v>
      </c>
      <c r="Q73" s="39">
        <f>+P73+'VARIAZIONI PATRIMONIALI'!O41</f>
        <v>50000</v>
      </c>
      <c r="R73" s="39">
        <f>+Q73+'VARIAZIONI PATRIMONIALI'!P41</f>
        <v>50000</v>
      </c>
      <c r="S73" s="39">
        <f>+R73+'VARIAZIONI PATRIMONIALI'!Q41</f>
        <v>50000</v>
      </c>
      <c r="T73" s="39">
        <f>+S73+'VARIAZIONI PATRIMONIALI'!R41</f>
        <v>50000</v>
      </c>
      <c r="U73" s="39">
        <f>+T73+'VARIAZIONI PATRIMONIALI'!S41</f>
        <v>50000</v>
      </c>
      <c r="V73" s="39">
        <f>+U73+'VARIAZIONI PATRIMONIALI'!T41</f>
        <v>50000</v>
      </c>
      <c r="W73" s="39">
        <f>+V73+'VARIAZIONI PATRIMONIALI'!U41</f>
        <v>50000</v>
      </c>
      <c r="X73" s="39">
        <f>+W73+'VARIAZIONI PATRIMONIALI'!V41</f>
        <v>50000</v>
      </c>
      <c r="Y73" s="39">
        <f>+X73+'VARIAZIONI PATRIMONIALI'!W41</f>
        <v>50000</v>
      </c>
      <c r="Z73" s="39">
        <f>+Y73+'VARIAZIONI PATRIMONIALI'!X41</f>
        <v>50000</v>
      </c>
      <c r="AA73" s="39">
        <f>+Z73+'VARIAZIONI PATRIMONIALI'!Y41</f>
        <v>50000</v>
      </c>
      <c r="AB73" s="39">
        <f>+AA73+'VARIAZIONI PATRIMONIALI'!Z41</f>
        <v>50000</v>
      </c>
      <c r="AC73" s="39">
        <f>+AB73+'VARIAZIONI PATRIMONIALI'!AA41</f>
        <v>50000</v>
      </c>
      <c r="AD73" s="39">
        <f>+AC73+'VARIAZIONI PATRIMONIALI'!AB41</f>
        <v>50000</v>
      </c>
      <c r="AE73" s="39">
        <f>+AD73+'VARIAZIONI PATRIMONIALI'!AC41</f>
        <v>50000</v>
      </c>
      <c r="AF73" s="39">
        <f>+AE73+'VARIAZIONI PATRIMONIALI'!AD41</f>
        <v>50000</v>
      </c>
      <c r="AG73" s="39">
        <f>+AF73+'VARIAZIONI PATRIMONIALI'!AE41</f>
        <v>50000</v>
      </c>
      <c r="AH73" s="39">
        <f>+AG73+'VARIAZIONI PATRIMONIALI'!AF41</f>
        <v>50000</v>
      </c>
      <c r="AI73" s="39">
        <f>+AH73+'VARIAZIONI PATRIMONIALI'!AG41</f>
        <v>50000</v>
      </c>
      <c r="AJ73" s="39">
        <f>+AI73+'VARIAZIONI PATRIMONIALI'!AH41</f>
        <v>50000</v>
      </c>
      <c r="AK73" s="39">
        <f>+AJ73+'VARIAZIONI PATRIMONIALI'!AI41</f>
        <v>50000</v>
      </c>
      <c r="AL73" s="39">
        <f>+AK73+'VARIAZIONI PATRIMONIALI'!AJ41</f>
        <v>50000</v>
      </c>
      <c r="AM73" s="39">
        <f>+AL73+'VARIAZIONI PATRIMONIALI'!AK41</f>
        <v>50000</v>
      </c>
      <c r="AN73" s="39">
        <f>+AM73+'VARIAZIONI PATRIMONIALI'!AL41</f>
        <v>50000</v>
      </c>
    </row>
    <row r="74" spans="3:40" x14ac:dyDescent="0.2">
      <c r="C74" s="2" t="s">
        <v>48</v>
      </c>
      <c r="D74" s="3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</row>
    <row r="75" spans="3:40" x14ac:dyDescent="0.2">
      <c r="C75" s="2" t="s">
        <v>49</v>
      </c>
      <c r="D75" s="38">
        <f>SUM(D76:D78)</f>
        <v>0</v>
      </c>
      <c r="E75" s="38">
        <f t="shared" ref="E75" si="28">SUM(E76:E78)</f>
        <v>0</v>
      </c>
      <c r="F75" s="38">
        <f t="shared" ref="F75:G75" si="29">SUM(F76:F78)</f>
        <v>0</v>
      </c>
      <c r="G75" s="38">
        <f t="shared" si="29"/>
        <v>0</v>
      </c>
      <c r="H75" s="38">
        <f t="shared" ref="H75:AN75" si="30">SUM(H76:H78)</f>
        <v>0</v>
      </c>
      <c r="I75" s="38">
        <f t="shared" si="30"/>
        <v>0</v>
      </c>
      <c r="J75" s="38">
        <f t="shared" si="30"/>
        <v>0</v>
      </c>
      <c r="K75" s="38">
        <f t="shared" si="30"/>
        <v>0</v>
      </c>
      <c r="L75" s="38">
        <f t="shared" si="30"/>
        <v>0</v>
      </c>
      <c r="M75" s="38">
        <f t="shared" si="30"/>
        <v>0</v>
      </c>
      <c r="N75" s="38">
        <f t="shared" si="30"/>
        <v>0</v>
      </c>
      <c r="O75" s="38">
        <f t="shared" si="30"/>
        <v>0</v>
      </c>
      <c r="P75" s="38">
        <f t="shared" si="30"/>
        <v>0</v>
      </c>
      <c r="Q75" s="38">
        <f t="shared" si="30"/>
        <v>0</v>
      </c>
      <c r="R75" s="38">
        <f t="shared" si="30"/>
        <v>0</v>
      </c>
      <c r="S75" s="38">
        <f t="shared" si="30"/>
        <v>0</v>
      </c>
      <c r="T75" s="38">
        <f t="shared" si="30"/>
        <v>0</v>
      </c>
      <c r="U75" s="38">
        <f t="shared" si="30"/>
        <v>0</v>
      </c>
      <c r="V75" s="38">
        <f t="shared" si="30"/>
        <v>0</v>
      </c>
      <c r="W75" s="38">
        <f t="shared" si="30"/>
        <v>0</v>
      </c>
      <c r="X75" s="38">
        <f t="shared" si="30"/>
        <v>0</v>
      </c>
      <c r="Y75" s="38">
        <f t="shared" si="30"/>
        <v>0</v>
      </c>
      <c r="Z75" s="38">
        <f t="shared" si="30"/>
        <v>0</v>
      </c>
      <c r="AA75" s="38">
        <f t="shared" si="30"/>
        <v>0</v>
      </c>
      <c r="AB75" s="38">
        <f t="shared" si="30"/>
        <v>0</v>
      </c>
      <c r="AC75" s="38">
        <f t="shared" si="30"/>
        <v>0</v>
      </c>
      <c r="AD75" s="38">
        <f t="shared" si="30"/>
        <v>0</v>
      </c>
      <c r="AE75" s="38">
        <f t="shared" si="30"/>
        <v>0</v>
      </c>
      <c r="AF75" s="38">
        <f t="shared" si="30"/>
        <v>0</v>
      </c>
      <c r="AG75" s="38">
        <f t="shared" si="30"/>
        <v>0</v>
      </c>
      <c r="AH75" s="38">
        <f t="shared" si="30"/>
        <v>0</v>
      </c>
      <c r="AI75" s="38">
        <f t="shared" si="30"/>
        <v>0</v>
      </c>
      <c r="AJ75" s="38">
        <f t="shared" si="30"/>
        <v>0</v>
      </c>
      <c r="AK75" s="38">
        <f t="shared" si="30"/>
        <v>0</v>
      </c>
      <c r="AL75" s="38">
        <f t="shared" si="30"/>
        <v>0</v>
      </c>
      <c r="AM75" s="38">
        <f t="shared" si="30"/>
        <v>0</v>
      </c>
      <c r="AN75" s="38">
        <f t="shared" si="30"/>
        <v>0</v>
      </c>
    </row>
    <row r="76" spans="3:40" x14ac:dyDescent="0.2">
      <c r="C76" s="3" t="s">
        <v>50</v>
      </c>
      <c r="D76" s="38"/>
      <c r="E76" s="39">
        <f>+D76</f>
        <v>0</v>
      </c>
      <c r="F76" s="39">
        <f>+E76</f>
        <v>0</v>
      </c>
      <c r="G76" s="39">
        <f t="shared" ref="G76:AN78" si="31">+F76</f>
        <v>0</v>
      </c>
      <c r="H76" s="39">
        <f t="shared" si="31"/>
        <v>0</v>
      </c>
      <c r="I76" s="39">
        <f t="shared" si="31"/>
        <v>0</v>
      </c>
      <c r="J76" s="39">
        <f t="shared" si="31"/>
        <v>0</v>
      </c>
      <c r="K76" s="39">
        <f t="shared" si="31"/>
        <v>0</v>
      </c>
      <c r="L76" s="39">
        <f t="shared" si="31"/>
        <v>0</v>
      </c>
      <c r="M76" s="39">
        <f t="shared" si="31"/>
        <v>0</v>
      </c>
      <c r="N76" s="39">
        <f t="shared" si="31"/>
        <v>0</v>
      </c>
      <c r="O76" s="39">
        <f t="shared" si="31"/>
        <v>0</v>
      </c>
      <c r="P76" s="39">
        <f t="shared" si="31"/>
        <v>0</v>
      </c>
      <c r="Q76" s="39">
        <f t="shared" si="31"/>
        <v>0</v>
      </c>
      <c r="R76" s="39">
        <f t="shared" si="31"/>
        <v>0</v>
      </c>
      <c r="S76" s="39">
        <f t="shared" si="31"/>
        <v>0</v>
      </c>
      <c r="T76" s="39">
        <f t="shared" si="31"/>
        <v>0</v>
      </c>
      <c r="U76" s="39">
        <f t="shared" si="31"/>
        <v>0</v>
      </c>
      <c r="V76" s="39">
        <f t="shared" si="31"/>
        <v>0</v>
      </c>
      <c r="W76" s="39">
        <f t="shared" si="31"/>
        <v>0</v>
      </c>
      <c r="X76" s="39">
        <f t="shared" si="31"/>
        <v>0</v>
      </c>
      <c r="Y76" s="39">
        <f t="shared" si="31"/>
        <v>0</v>
      </c>
      <c r="Z76" s="39">
        <f t="shared" si="31"/>
        <v>0</v>
      </c>
      <c r="AA76" s="39">
        <f t="shared" si="31"/>
        <v>0</v>
      </c>
      <c r="AB76" s="39">
        <f t="shared" si="31"/>
        <v>0</v>
      </c>
      <c r="AC76" s="39">
        <f t="shared" si="31"/>
        <v>0</v>
      </c>
      <c r="AD76" s="39">
        <f t="shared" si="31"/>
        <v>0</v>
      </c>
      <c r="AE76" s="39">
        <f t="shared" si="31"/>
        <v>0</v>
      </c>
      <c r="AF76" s="39">
        <f t="shared" si="31"/>
        <v>0</v>
      </c>
      <c r="AG76" s="39">
        <f t="shared" si="31"/>
        <v>0</v>
      </c>
      <c r="AH76" s="39">
        <f t="shared" si="31"/>
        <v>0</v>
      </c>
      <c r="AI76" s="39">
        <f t="shared" si="31"/>
        <v>0</v>
      </c>
      <c r="AJ76" s="39">
        <f t="shared" si="31"/>
        <v>0</v>
      </c>
      <c r="AK76" s="39">
        <f t="shared" si="31"/>
        <v>0</v>
      </c>
      <c r="AL76" s="39">
        <f t="shared" si="31"/>
        <v>0</v>
      </c>
      <c r="AM76" s="39">
        <f t="shared" si="31"/>
        <v>0</v>
      </c>
      <c r="AN76" s="39">
        <f t="shared" si="31"/>
        <v>0</v>
      </c>
    </row>
    <row r="77" spans="3:40" x14ac:dyDescent="0.2">
      <c r="C77" s="3" t="s">
        <v>51</v>
      </c>
      <c r="D77" s="38"/>
      <c r="E77" s="39">
        <f t="shared" ref="E77:F78" si="32">+D77</f>
        <v>0</v>
      </c>
      <c r="F77" s="39">
        <f t="shared" si="32"/>
        <v>0</v>
      </c>
      <c r="G77" s="39">
        <f t="shared" si="31"/>
        <v>0</v>
      </c>
      <c r="H77" s="39">
        <f t="shared" si="31"/>
        <v>0</v>
      </c>
      <c r="I77" s="39">
        <f t="shared" si="31"/>
        <v>0</v>
      </c>
      <c r="J77" s="39">
        <f t="shared" si="31"/>
        <v>0</v>
      </c>
      <c r="K77" s="39">
        <f t="shared" si="31"/>
        <v>0</v>
      </c>
      <c r="L77" s="39">
        <f t="shared" si="31"/>
        <v>0</v>
      </c>
      <c r="M77" s="39">
        <f t="shared" si="31"/>
        <v>0</v>
      </c>
      <c r="N77" s="39">
        <f t="shared" si="31"/>
        <v>0</v>
      </c>
      <c r="O77" s="39">
        <f t="shared" si="31"/>
        <v>0</v>
      </c>
      <c r="P77" s="39">
        <f t="shared" si="31"/>
        <v>0</v>
      </c>
      <c r="Q77" s="39">
        <f t="shared" si="31"/>
        <v>0</v>
      </c>
      <c r="R77" s="39">
        <f t="shared" si="31"/>
        <v>0</v>
      </c>
      <c r="S77" s="39">
        <f t="shared" si="31"/>
        <v>0</v>
      </c>
      <c r="T77" s="39">
        <f t="shared" si="31"/>
        <v>0</v>
      </c>
      <c r="U77" s="39">
        <f t="shared" si="31"/>
        <v>0</v>
      </c>
      <c r="V77" s="39">
        <f t="shared" si="31"/>
        <v>0</v>
      </c>
      <c r="W77" s="39">
        <f t="shared" si="31"/>
        <v>0</v>
      </c>
      <c r="X77" s="39">
        <f t="shared" si="31"/>
        <v>0</v>
      </c>
      <c r="Y77" s="39">
        <f t="shared" si="31"/>
        <v>0</v>
      </c>
      <c r="Z77" s="39">
        <f t="shared" si="31"/>
        <v>0</v>
      </c>
      <c r="AA77" s="39">
        <f t="shared" si="31"/>
        <v>0</v>
      </c>
      <c r="AB77" s="39">
        <f t="shared" si="31"/>
        <v>0</v>
      </c>
      <c r="AC77" s="39">
        <f t="shared" si="31"/>
        <v>0</v>
      </c>
      <c r="AD77" s="39">
        <f t="shared" si="31"/>
        <v>0</v>
      </c>
      <c r="AE77" s="39">
        <f t="shared" si="31"/>
        <v>0</v>
      </c>
      <c r="AF77" s="39">
        <f t="shared" si="31"/>
        <v>0</v>
      </c>
      <c r="AG77" s="39">
        <f t="shared" si="31"/>
        <v>0</v>
      </c>
      <c r="AH77" s="39">
        <f t="shared" si="31"/>
        <v>0</v>
      </c>
      <c r="AI77" s="39">
        <f t="shared" si="31"/>
        <v>0</v>
      </c>
      <c r="AJ77" s="39">
        <f t="shared" si="31"/>
        <v>0</v>
      </c>
      <c r="AK77" s="39">
        <f t="shared" si="31"/>
        <v>0</v>
      </c>
      <c r="AL77" s="39">
        <f t="shared" si="31"/>
        <v>0</v>
      </c>
      <c r="AM77" s="39">
        <f t="shared" si="31"/>
        <v>0</v>
      </c>
      <c r="AN77" s="39">
        <f t="shared" si="31"/>
        <v>0</v>
      </c>
    </row>
    <row r="78" spans="3:40" x14ac:dyDescent="0.2">
      <c r="C78" s="3" t="s">
        <v>52</v>
      </c>
      <c r="D78" s="38"/>
      <c r="E78" s="39">
        <f t="shared" si="32"/>
        <v>0</v>
      </c>
      <c r="F78" s="39">
        <f t="shared" si="32"/>
        <v>0</v>
      </c>
      <c r="G78" s="39">
        <f t="shared" si="31"/>
        <v>0</v>
      </c>
      <c r="H78" s="39">
        <f t="shared" si="31"/>
        <v>0</v>
      </c>
      <c r="I78" s="39">
        <f t="shared" si="31"/>
        <v>0</v>
      </c>
      <c r="J78" s="39">
        <f t="shared" si="31"/>
        <v>0</v>
      </c>
      <c r="K78" s="39">
        <f t="shared" si="31"/>
        <v>0</v>
      </c>
      <c r="L78" s="39">
        <f t="shared" si="31"/>
        <v>0</v>
      </c>
      <c r="M78" s="39">
        <f t="shared" si="31"/>
        <v>0</v>
      </c>
      <c r="N78" s="39">
        <f t="shared" si="31"/>
        <v>0</v>
      </c>
      <c r="O78" s="39">
        <f t="shared" si="31"/>
        <v>0</v>
      </c>
      <c r="P78" s="39">
        <f t="shared" si="31"/>
        <v>0</v>
      </c>
      <c r="Q78" s="39">
        <f t="shared" si="31"/>
        <v>0</v>
      </c>
      <c r="R78" s="39">
        <f t="shared" si="31"/>
        <v>0</v>
      </c>
      <c r="S78" s="39">
        <f t="shared" si="31"/>
        <v>0</v>
      </c>
      <c r="T78" s="39">
        <f t="shared" si="31"/>
        <v>0</v>
      </c>
      <c r="U78" s="39">
        <f t="shared" si="31"/>
        <v>0</v>
      </c>
      <c r="V78" s="39">
        <f t="shared" si="31"/>
        <v>0</v>
      </c>
      <c r="W78" s="39">
        <f t="shared" si="31"/>
        <v>0</v>
      </c>
      <c r="X78" s="39">
        <f t="shared" si="31"/>
        <v>0</v>
      </c>
      <c r="Y78" s="39">
        <f t="shared" si="31"/>
        <v>0</v>
      </c>
      <c r="Z78" s="39">
        <f t="shared" si="31"/>
        <v>0</v>
      </c>
      <c r="AA78" s="39">
        <f t="shared" si="31"/>
        <v>0</v>
      </c>
      <c r="AB78" s="39">
        <f t="shared" si="31"/>
        <v>0</v>
      </c>
      <c r="AC78" s="39">
        <f t="shared" si="31"/>
        <v>0</v>
      </c>
      <c r="AD78" s="39">
        <f t="shared" si="31"/>
        <v>0</v>
      </c>
      <c r="AE78" s="39">
        <f t="shared" si="31"/>
        <v>0</v>
      </c>
      <c r="AF78" s="39">
        <f t="shared" si="31"/>
        <v>0</v>
      </c>
      <c r="AG78" s="39">
        <f t="shared" si="31"/>
        <v>0</v>
      </c>
      <c r="AH78" s="39">
        <f t="shared" si="31"/>
        <v>0</v>
      </c>
      <c r="AI78" s="39">
        <f t="shared" si="31"/>
        <v>0</v>
      </c>
      <c r="AJ78" s="39">
        <f t="shared" si="31"/>
        <v>0</v>
      </c>
      <c r="AK78" s="39">
        <f t="shared" si="31"/>
        <v>0</v>
      </c>
      <c r="AL78" s="39">
        <f t="shared" si="31"/>
        <v>0</v>
      </c>
      <c r="AM78" s="39">
        <f t="shared" si="31"/>
        <v>0</v>
      </c>
      <c r="AN78" s="39">
        <f t="shared" si="31"/>
        <v>0</v>
      </c>
    </row>
    <row r="79" spans="3:40" x14ac:dyDescent="0.2">
      <c r="C79" s="2" t="s">
        <v>53</v>
      </c>
      <c r="D79" s="38">
        <v>0</v>
      </c>
      <c r="E79" s="39">
        <f ca="1">+D79+D80-'VARIAZIONI PATRIMONIALI'!C42</f>
        <v>0</v>
      </c>
      <c r="F79" s="39">
        <f ca="1">+E79+E80-'VARIAZIONI PATRIMONIALI'!D42</f>
        <v>-1344910.7554313478</v>
      </c>
      <c r="G79" s="39">
        <f ca="1">+F79+F80-'VARIAZIONI PATRIMONIALI'!E42</f>
        <v>-167228.11776468088</v>
      </c>
      <c r="H79" s="39">
        <f ca="1">+G79+G80-'VARIAZIONI PATRIMONIALI'!F42</f>
        <v>1010402.4399019859</v>
      </c>
      <c r="I79" s="39">
        <f ca="1">+H79+H80-'VARIAZIONI PATRIMONIALI'!G42</f>
        <v>2186753.4098890875</v>
      </c>
      <c r="J79" s="39">
        <f ca="1">+I79+I80-'VARIAZIONI PATRIMONIALI'!H42</f>
        <v>3362577.2607425097</v>
      </c>
      <c r="K79" s="39">
        <f ca="1">+J79+J80-'VARIAZIONI PATRIMONIALI'!I42</f>
        <v>4537894.8986231945</v>
      </c>
      <c r="L79" s="39">
        <f ca="1">+K79+K80-'VARIAZIONI PATRIMONIALI'!J42</f>
        <v>5713210.7183329295</v>
      </c>
      <c r="M79" s="39">
        <f ca="1">+L79+L80-'VARIAZIONI PATRIMONIALI'!K42</f>
        <v>6888524.9645237084</v>
      </c>
      <c r="N79" s="39">
        <f ca="1">+M79+M80-'VARIAZIONI PATRIMONIALI'!L42</f>
        <v>8063839.5630383827</v>
      </c>
      <c r="O79" s="39">
        <f ca="1">+N79+N80-'VARIAZIONI PATRIMONIALI'!M42</f>
        <v>9239153.080916455</v>
      </c>
      <c r="P79" s="39">
        <f ca="1">+O79+O80-'VARIAZIONI PATRIMONIALI'!N42</f>
        <v>10414467.446399905</v>
      </c>
      <c r="Q79" s="39">
        <f ca="1">+P79+P80-'VARIAZIONI PATRIMONIALI'!O42</f>
        <v>7186237.3856731458</v>
      </c>
      <c r="R79" s="39">
        <f ca="1">+Q79+Q80-'VARIAZIONI PATRIMONIALI'!P42</f>
        <v>8358431.3092658287</v>
      </c>
      <c r="S79" s="39">
        <f ca="1">+R79+R80-'VARIAZIONI PATRIMONIALI'!Q42</f>
        <v>9530630.1924633663</v>
      </c>
      <c r="T79" s="39">
        <f ca="1">+S79+S80-'VARIAZIONI PATRIMONIALI'!R42</f>
        <v>10702829.248376466</v>
      </c>
      <c r="U79" s="39">
        <f ca="1">+T79+T80-'VARIAZIONI PATRIMONIALI'!S42</f>
        <v>11875030.411347864</v>
      </c>
      <c r="V79" s="39">
        <f ca="1">+U79+U80-'VARIAZIONI PATRIMONIALI'!T42</f>
        <v>13047232.256958321</v>
      </c>
      <c r="W79" s="39">
        <f ca="1">+V79+V80-'VARIAZIONI PATRIMONIALI'!U42</f>
        <v>14219436.722032648</v>
      </c>
      <c r="X79" s="39">
        <f ca="1">+W79+W80-'VARIAZIONI PATRIMONIALI'!V42</f>
        <v>15391652.384645768</v>
      </c>
      <c r="Y79" s="39">
        <f ca="1">+X79+X80-'VARIAZIONI PATRIMONIALI'!W42</f>
        <v>16563864.647256175</v>
      </c>
      <c r="Z79" s="39">
        <f ca="1">+Y79+Y80-'VARIAZIONI PATRIMONIALI'!X42</f>
        <v>17736094.147678204</v>
      </c>
      <c r="AA79" s="39">
        <f ca="1">+Z79+Z80-'VARIAZIONI PATRIMONIALI'!Y42</f>
        <v>18908315.860056706</v>
      </c>
      <c r="AB79" s="39">
        <f ca="1">+AA79+AA80-'VARIAZIONI PATRIMONIALI'!Z42</f>
        <v>17127684.56370125</v>
      </c>
      <c r="AC79" s="39">
        <f ca="1">+AB79+AB80-'VARIAZIONI PATRIMONIALI'!AA42</f>
        <v>11321411.887619</v>
      </c>
      <c r="AD79" s="39">
        <f ca="1">+AC79+AC80-'VARIAZIONI PATRIMONIALI'!AB42</f>
        <v>12490431.902163031</v>
      </c>
      <c r="AE79" s="39">
        <f ca="1">+AD79+AD80-'VARIAZIONI PATRIMONIALI'!AC42</f>
        <v>13659450.03735381</v>
      </c>
      <c r="AF79" s="39">
        <f ca="1">+AE79+AE80-'VARIAZIONI PATRIMONIALI'!AD42</f>
        <v>14828461.473013069</v>
      </c>
      <c r="AG79" s="39">
        <f ca="1">+AF79+AF80-'VARIAZIONI PATRIMONIALI'!AE42</f>
        <v>15997468.110032532</v>
      </c>
      <c r="AH79" s="39">
        <f ca="1">+AG79+AG80-'VARIAZIONI PATRIMONIALI'!AF42</f>
        <v>17166468.490379129</v>
      </c>
      <c r="AI79" s="39">
        <f ca="1">+AH79+AH80-'VARIAZIONI PATRIMONIALI'!AG42</f>
        <v>18335442.978662271</v>
      </c>
      <c r="AJ79" s="39">
        <f ca="1">+AI79+AI80-'VARIAZIONI PATRIMONIALI'!AH42</f>
        <v>19504378.004862271</v>
      </c>
      <c r="AK79" s="39">
        <f ca="1">+AJ79+AJ80-'VARIAZIONI PATRIMONIALI'!AI42</f>
        <v>20673260.95106227</v>
      </c>
      <c r="AL79" s="39">
        <f ca="1">+AK79+AK80-'VARIAZIONI PATRIMONIALI'!AJ42</f>
        <v>21842093.497262269</v>
      </c>
      <c r="AM79" s="39">
        <f ca="1">+AL79+AL80-'VARIAZIONI PATRIMONIALI'!AK42</f>
        <v>23010873.963462271</v>
      </c>
      <c r="AN79" s="39">
        <f ca="1">+AM79+AM80-'VARIAZIONI PATRIMONIALI'!AL42</f>
        <v>24179604.02966227</v>
      </c>
    </row>
    <row r="80" spans="3:40" x14ac:dyDescent="0.2">
      <c r="C80" s="2" t="s">
        <v>54</v>
      </c>
      <c r="D80" s="38">
        <v>0</v>
      </c>
      <c r="E80" s="39">
        <f ca="1">+CEm!D65</f>
        <v>1734905.2670000002</v>
      </c>
      <c r="F80" s="39">
        <f ca="1">+CEm!E65</f>
        <v>1177682.6376666669</v>
      </c>
      <c r="G80" s="39">
        <f ca="1">+CEm!F65</f>
        <v>1177630.5576666668</v>
      </c>
      <c r="H80" s="39">
        <f ca="1">+CEm!G65</f>
        <v>1176350.9699871016</v>
      </c>
      <c r="I80" s="39">
        <f ca="1">+CEm!H65</f>
        <v>1175823.850853422</v>
      </c>
      <c r="J80" s="39">
        <f ca="1">+CEm!I65</f>
        <v>1175317.6378806846</v>
      </c>
      <c r="K80" s="39">
        <f ca="1">+CEm!J65</f>
        <v>1175315.8197097348</v>
      </c>
      <c r="L80" s="39">
        <f ca="1">+CEm!K65</f>
        <v>1175314.2461907794</v>
      </c>
      <c r="M80" s="39">
        <f ca="1">+CEm!L65</f>
        <v>1175314.5985146745</v>
      </c>
      <c r="N80" s="39">
        <f ca="1">+CEm!M65</f>
        <v>1175313.5178780721</v>
      </c>
      <c r="O80" s="39">
        <f ca="1">+CEm!N65</f>
        <v>1175314.3654834502</v>
      </c>
      <c r="P80" s="39">
        <f ca="1">+CEm!O65</f>
        <v>-3228230.060726759</v>
      </c>
      <c r="Q80" s="39">
        <f ca="1">+CEm!P65</f>
        <v>1172193.9235926827</v>
      </c>
      <c r="R80" s="39">
        <f ca="1">+CEm!Q65</f>
        <v>1172198.8831975383</v>
      </c>
      <c r="S80" s="39">
        <f ca="1">+CEm!R65</f>
        <v>1172199.0559131003</v>
      </c>
      <c r="T80" s="39">
        <f ca="1">+CEm!S65</f>
        <v>1172201.1629713972</v>
      </c>
      <c r="U80" s="39">
        <f ca="1">+CEm!T65</f>
        <v>1172201.8456104556</v>
      </c>
      <c r="V80" s="39">
        <f ca="1">+CEm!U65</f>
        <v>1172204.4650743273</v>
      </c>
      <c r="W80" s="39">
        <f ca="1">+CEm!V65</f>
        <v>1172215.6626131206</v>
      </c>
      <c r="X80" s="39">
        <f ca="1">+CEm!W65</f>
        <v>1172212.2626104073</v>
      </c>
      <c r="Y80" s="39">
        <f ca="1">+CEm!X65</f>
        <v>1172229.5004220302</v>
      </c>
      <c r="Z80" s="39">
        <f ca="1">+CEm!Y65</f>
        <v>1172221.7123785017</v>
      </c>
      <c r="AA80" s="39">
        <f ca="1">+CEm!Z65</f>
        <v>1172215.8199283108</v>
      </c>
      <c r="AB80" s="39">
        <f ca="1">+CEm!AA65</f>
        <v>-3051470.5733659845</v>
      </c>
      <c r="AC80" s="39">
        <f ca="1">+CEm!AB65</f>
        <v>1169020.01454403</v>
      </c>
      <c r="AD80" s="39">
        <f ca="1">+CEm!AC65</f>
        <v>1169018.1351907784</v>
      </c>
      <c r="AE80" s="39">
        <f ca="1">+CEm!AD65</f>
        <v>1169011.4356592586</v>
      </c>
      <c r="AF80" s="39">
        <f ca="1">+CEm!AE65</f>
        <v>1169006.6370194636</v>
      </c>
      <c r="AG80" s="39">
        <f ca="1">+CEm!AF65</f>
        <v>1169000.3803465953</v>
      </c>
      <c r="AH80" s="39">
        <f ca="1">+CEm!AG65</f>
        <v>1168974.4882831427</v>
      </c>
      <c r="AI80" s="39">
        <f ca="1">+CEm!AH65</f>
        <v>1168935.0262</v>
      </c>
      <c r="AJ80" s="39">
        <f ca="1">+CEm!AI65</f>
        <v>1168882.9462000001</v>
      </c>
      <c r="AK80" s="39">
        <f ca="1">+CEm!AJ65</f>
        <v>1168832.5462</v>
      </c>
      <c r="AL80" s="39">
        <f ca="1">+CEm!AK65</f>
        <v>1168780.4662000001</v>
      </c>
      <c r="AM80" s="39">
        <f ca="1">+CEm!AL65</f>
        <v>1168730.0662</v>
      </c>
      <c r="AN80" s="39">
        <f ca="1">+CEm!AM65</f>
        <v>-3675518.4663223848</v>
      </c>
    </row>
    <row r="81" spans="3:40" x14ac:dyDescent="0.2">
      <c r="C81" s="3"/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</row>
    <row r="82" spans="3:40" x14ac:dyDescent="0.2">
      <c r="C82" s="2" t="s">
        <v>55</v>
      </c>
      <c r="D82" s="38">
        <f t="shared" ref="D82:AN82" si="33">SUM(D52,D55,D65,D72)</f>
        <v>0</v>
      </c>
      <c r="E82" s="38">
        <f t="shared" ca="1" si="33"/>
        <v>2180233.0481066667</v>
      </c>
      <c r="F82" s="38">
        <f t="shared" ca="1" si="33"/>
        <v>2116530.42784</v>
      </c>
      <c r="G82" s="38">
        <f t="shared" ca="1" si="33"/>
        <v>2537218.3835733333</v>
      </c>
      <c r="H82" s="38">
        <f t="shared" ca="1" si="33"/>
        <v>3109849.1904016505</v>
      </c>
      <c r="I82" s="38">
        <f t="shared" ca="1" si="33"/>
        <v>4468133.1145372707</v>
      </c>
      <c r="J82" s="38">
        <f t="shared" ca="1" si="33"/>
        <v>5626862.8913636431</v>
      </c>
      <c r="K82" s="38">
        <f t="shared" ca="1" si="33"/>
        <v>6785540.4075828195</v>
      </c>
      <c r="L82" s="38">
        <f t="shared" ca="1" si="33"/>
        <v>7947699.1644667666</v>
      </c>
      <c r="M82" s="38">
        <f t="shared" ca="1" si="33"/>
        <v>9112374.343287155</v>
      </c>
      <c r="N82" s="38">
        <f t="shared" ca="1" si="33"/>
        <v>10276997.261315353</v>
      </c>
      <c r="O82" s="38">
        <f t="shared" ca="1" si="33"/>
        <v>11441569.934489092</v>
      </c>
      <c r="P82" s="38">
        <f t="shared" ca="1" si="33"/>
        <v>12603340.346745804</v>
      </c>
      <c r="Q82" s="38">
        <f t="shared" ca="1" si="33"/>
        <v>13766080.212689281</v>
      </c>
      <c r="R82" s="38">
        <f t="shared" ca="1" si="33"/>
        <v>14927905.432923008</v>
      </c>
      <c r="S82" s="38">
        <f t="shared" ca="1" si="33"/>
        <v>16089678.056050165</v>
      </c>
      <c r="T82" s="38">
        <f t="shared" ca="1" si="33"/>
        <v>17251400.434006955</v>
      </c>
      <c r="U82" s="38">
        <f t="shared" ca="1" si="33"/>
        <v>18413070.550729275</v>
      </c>
      <c r="V82" s="38">
        <f t="shared" ca="1" si="33"/>
        <v>15167346.578886796</v>
      </c>
      <c r="W82" s="38">
        <f t="shared" ca="1" si="33"/>
        <v>16330143.712632798</v>
      </c>
      <c r="X82" s="38">
        <f t="shared" ca="1" si="33"/>
        <v>17485936.104076065</v>
      </c>
      <c r="Y82" s="38">
        <f t="shared" ca="1" si="33"/>
        <v>18649652.260322895</v>
      </c>
      <c r="Z82" s="38">
        <f t="shared" ca="1" si="33"/>
        <v>19813093.031321716</v>
      </c>
      <c r="AA82" s="38">
        <f t="shared" ca="1" si="33"/>
        <v>20976483.567154303</v>
      </c>
      <c r="AB82" s="38">
        <f t="shared" ca="1" si="33"/>
        <v>14957575.698034627</v>
      </c>
      <c r="AC82" s="38">
        <f t="shared" ca="1" si="33"/>
        <v>13364353.642638847</v>
      </c>
      <c r="AD82" s="38">
        <f t="shared" ca="1" si="33"/>
        <v>14524988.900879975</v>
      </c>
      <c r="AE82" s="38">
        <f t="shared" ca="1" si="33"/>
        <v>15683571.571892776</v>
      </c>
      <c r="AF82" s="38">
        <f t="shared" ca="1" si="33"/>
        <v>16844104.007661529</v>
      </c>
      <c r="AG82" s="38">
        <f t="shared" ca="1" si="33"/>
        <v>18009009.094933577</v>
      </c>
      <c r="AH82" s="38">
        <f t="shared" ca="1" si="33"/>
        <v>19178288.849693045</v>
      </c>
      <c r="AI82" s="38">
        <f t="shared" ca="1" si="33"/>
        <v>20348306.023670871</v>
      </c>
      <c r="AJ82" s="38">
        <f t="shared" ca="1" si="33"/>
        <v>21507675.719337534</v>
      </c>
      <c r="AK82" s="38">
        <f t="shared" ca="1" si="33"/>
        <v>22677448.776337534</v>
      </c>
      <c r="AL82" s="38">
        <f t="shared" ca="1" si="33"/>
        <v>23847169.585337538</v>
      </c>
      <c r="AM82" s="38">
        <f t="shared" ca="1" si="33"/>
        <v>25016840.162337534</v>
      </c>
      <c r="AN82" s="38">
        <f t="shared" ca="1" si="33"/>
        <v>25059300.653158493</v>
      </c>
    </row>
    <row r="83" spans="3:40" x14ac:dyDescent="0.2">
      <c r="C83" s="3"/>
      <c r="D83" s="38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</row>
    <row r="84" spans="3:40" x14ac:dyDescent="0.2">
      <c r="C84" s="3"/>
      <c r="D84" s="38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</row>
    <row r="85" spans="3:40" x14ac:dyDescent="0.2">
      <c r="C85" s="3"/>
      <c r="D85" s="38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</row>
    <row r="86" spans="3:40" x14ac:dyDescent="0.2">
      <c r="C86" s="2" t="s">
        <v>56</v>
      </c>
      <c r="D86" s="38">
        <f t="shared" ref="D86:AN86" si="34">D48-D82</f>
        <v>0</v>
      </c>
      <c r="E86" s="38">
        <f t="shared" ca="1" si="34"/>
        <v>0</v>
      </c>
      <c r="F86" s="38">
        <f t="shared" ca="1" si="34"/>
        <v>0</v>
      </c>
      <c r="G86" s="38">
        <f t="shared" ca="1" si="34"/>
        <v>0</v>
      </c>
      <c r="H86" s="38">
        <f t="shared" ca="1" si="34"/>
        <v>0</v>
      </c>
      <c r="I86" s="38">
        <f t="shared" ca="1" si="34"/>
        <v>0</v>
      </c>
      <c r="J86" s="38">
        <f t="shared" ca="1" si="34"/>
        <v>0</v>
      </c>
      <c r="K86" s="38">
        <f t="shared" ca="1" si="34"/>
        <v>0</v>
      </c>
      <c r="L86" s="38">
        <f t="shared" ca="1" si="34"/>
        <v>0</v>
      </c>
      <c r="M86" s="38">
        <f t="shared" ca="1" si="34"/>
        <v>0</v>
      </c>
      <c r="N86" s="38">
        <f t="shared" ca="1" si="34"/>
        <v>0</v>
      </c>
      <c r="O86" s="38">
        <f t="shared" ca="1" si="34"/>
        <v>0</v>
      </c>
      <c r="P86" s="38">
        <f t="shared" ca="1" si="34"/>
        <v>0</v>
      </c>
      <c r="Q86" s="38">
        <f t="shared" ca="1" si="34"/>
        <v>0</v>
      </c>
      <c r="R86" s="38">
        <f t="shared" ca="1" si="34"/>
        <v>0</v>
      </c>
      <c r="S86" s="38">
        <f t="shared" ca="1" si="34"/>
        <v>0</v>
      </c>
      <c r="T86" s="38">
        <f t="shared" ca="1" si="34"/>
        <v>0</v>
      </c>
      <c r="U86" s="38">
        <f t="shared" ca="1" si="34"/>
        <v>0</v>
      </c>
      <c r="V86" s="38">
        <f t="shared" ca="1" si="34"/>
        <v>0</v>
      </c>
      <c r="W86" s="38">
        <f t="shared" ca="1" si="34"/>
        <v>0</v>
      </c>
      <c r="X86" s="38">
        <f t="shared" ca="1" si="34"/>
        <v>0</v>
      </c>
      <c r="Y86" s="38">
        <f t="shared" ca="1" si="34"/>
        <v>0</v>
      </c>
      <c r="Z86" s="38">
        <f t="shared" ca="1" si="34"/>
        <v>0</v>
      </c>
      <c r="AA86" s="38">
        <f t="shared" ca="1" si="34"/>
        <v>0</v>
      </c>
      <c r="AB86" s="38">
        <f t="shared" ca="1" si="34"/>
        <v>0</v>
      </c>
      <c r="AC86" s="38">
        <f t="shared" ca="1" si="34"/>
        <v>0</v>
      </c>
      <c r="AD86" s="38">
        <f t="shared" ca="1" si="34"/>
        <v>0</v>
      </c>
      <c r="AE86" s="38">
        <f t="shared" ca="1" si="34"/>
        <v>0</v>
      </c>
      <c r="AF86" s="38">
        <f t="shared" ca="1" si="34"/>
        <v>0</v>
      </c>
      <c r="AG86" s="38">
        <f t="shared" ca="1" si="34"/>
        <v>0</v>
      </c>
      <c r="AH86" s="38">
        <f t="shared" ca="1" si="34"/>
        <v>0</v>
      </c>
      <c r="AI86" s="38">
        <f t="shared" ca="1" si="34"/>
        <v>0</v>
      </c>
      <c r="AJ86" s="38">
        <f t="shared" ca="1" si="34"/>
        <v>0</v>
      </c>
      <c r="AK86" s="38">
        <f t="shared" ca="1" si="34"/>
        <v>0</v>
      </c>
      <c r="AL86" s="38">
        <f t="shared" ca="1" si="34"/>
        <v>0</v>
      </c>
      <c r="AM86" s="38">
        <f t="shared" ca="1" si="34"/>
        <v>0</v>
      </c>
      <c r="AN86" s="38">
        <f t="shared" ca="1" si="34"/>
        <v>0</v>
      </c>
    </row>
    <row r="89" spans="3:40" x14ac:dyDescent="0.2">
      <c r="G89" s="39"/>
    </row>
  </sheetData>
  <mergeCells count="1">
    <mergeCell ref="D1:H1"/>
  </mergeCells>
  <hyperlinks>
    <hyperlink ref="C1" location="CRUSCOTTO!A1" display="RITORNA AL CRUSCOTTO" xr:uid="{123B96EE-AC4D-4143-9864-515285900BAE}"/>
  </hyperlinks>
  <pageMargins left="0.7" right="0.7" top="0.75" bottom="0.75" header="0.3" footer="0.3"/>
  <pageSetup paperSize="9" orientation="portrait" horizontalDpi="0" verticalDpi="0" r:id="rId1"/>
  <ignoredErrors>
    <ignoredError sqref="E26:F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6A99-5839-4417-8EE8-CCE106904338}">
  <sheetPr>
    <tabColor rgb="FFFF0000"/>
  </sheetPr>
  <dimension ref="C1:AM66"/>
  <sheetViews>
    <sheetView showGridLines="0" workbookViewId="0">
      <pane xSplit="3" ySplit="2" topLeftCell="D53" activePane="bottomRight" state="frozen"/>
      <selection activeCell="H19" sqref="H19"/>
      <selection pane="topRight" activeCell="H19" sqref="H19"/>
      <selection pane="bottomLeft" activeCell="H19" sqref="H19"/>
      <selection pane="bottomRight" activeCell="D57" sqref="D57:AM57"/>
    </sheetView>
  </sheetViews>
  <sheetFormatPr defaultRowHeight="15" x14ac:dyDescent="0.25"/>
  <cols>
    <col min="3" max="3" width="60.7109375" customWidth="1"/>
    <col min="4" max="14" width="11.42578125" style="55" bestFit="1" customWidth="1"/>
    <col min="15" max="15" width="13.28515625" style="55" bestFit="1" customWidth="1"/>
    <col min="16" max="26" width="11.42578125" style="55" bestFit="1" customWidth="1"/>
    <col min="27" max="27" width="13.28515625" style="55" bestFit="1" customWidth="1"/>
    <col min="28" max="38" width="11.42578125" style="55" bestFit="1" customWidth="1"/>
    <col min="39" max="39" width="13.28515625" style="55" bestFit="1" customWidth="1"/>
  </cols>
  <sheetData>
    <row r="1" spans="3:39" x14ac:dyDescent="0.25">
      <c r="C1" s="91" t="s">
        <v>479</v>
      </c>
      <c r="O1" s="179" t="s">
        <v>482</v>
      </c>
      <c r="P1" s="179"/>
      <c r="Q1" s="179"/>
      <c r="R1" s="179"/>
      <c r="S1" s="179"/>
    </row>
    <row r="2" spans="3:39" x14ac:dyDescent="0.25">
      <c r="C2" s="11" t="s">
        <v>57</v>
      </c>
      <c r="D2" s="129">
        <f>+SPm!E3</f>
        <v>43861</v>
      </c>
      <c r="E2" s="129">
        <f>+SPm!F3</f>
        <v>43890</v>
      </c>
      <c r="F2" s="129">
        <f>+SPm!G3</f>
        <v>43921</v>
      </c>
      <c r="G2" s="129">
        <f>+SPm!H3</f>
        <v>43951</v>
      </c>
      <c r="H2" s="129">
        <f>+SPm!I3</f>
        <v>43982</v>
      </c>
      <c r="I2" s="129">
        <f>+SPm!J3</f>
        <v>44012</v>
      </c>
      <c r="J2" s="129">
        <f>+SPm!K3</f>
        <v>44043</v>
      </c>
      <c r="K2" s="129">
        <f>+SPm!L3</f>
        <v>44074</v>
      </c>
      <c r="L2" s="129">
        <f>+SPm!M3</f>
        <v>44104</v>
      </c>
      <c r="M2" s="129">
        <f>+SPm!N3</f>
        <v>44135</v>
      </c>
      <c r="N2" s="129">
        <f>+SPm!O3</f>
        <v>44165</v>
      </c>
      <c r="O2" s="129">
        <f>+SPm!P3</f>
        <v>44196</v>
      </c>
      <c r="P2" s="129">
        <f>+SPm!Q3</f>
        <v>44227</v>
      </c>
      <c r="Q2" s="129">
        <f>+SPm!R3</f>
        <v>44255</v>
      </c>
      <c r="R2" s="129">
        <f>+SPm!S3</f>
        <v>44286</v>
      </c>
      <c r="S2" s="129">
        <f>+SPm!T3</f>
        <v>44316</v>
      </c>
      <c r="T2" s="129">
        <f>+SPm!U3</f>
        <v>44347</v>
      </c>
      <c r="U2" s="129">
        <f>+SPm!V3</f>
        <v>44377</v>
      </c>
      <c r="V2" s="129">
        <f>+SPm!W3</f>
        <v>44408</v>
      </c>
      <c r="W2" s="129">
        <f>+SPm!X3</f>
        <v>44439</v>
      </c>
      <c r="X2" s="129">
        <f>+SPm!Y3</f>
        <v>44469</v>
      </c>
      <c r="Y2" s="129">
        <f>+SPm!Z3</f>
        <v>44500</v>
      </c>
      <c r="Z2" s="129">
        <f>+SPm!AA3</f>
        <v>44530</v>
      </c>
      <c r="AA2" s="129">
        <f>+SPm!AB3</f>
        <v>44561</v>
      </c>
      <c r="AB2" s="129">
        <f>+SPm!AC3</f>
        <v>44592</v>
      </c>
      <c r="AC2" s="129">
        <f>+SPm!AD3</f>
        <v>44620</v>
      </c>
      <c r="AD2" s="129">
        <f>+SPm!AE3</f>
        <v>44651</v>
      </c>
      <c r="AE2" s="129">
        <f>+SPm!AF3</f>
        <v>44681</v>
      </c>
      <c r="AF2" s="129">
        <f>+SPm!AG3</f>
        <v>44712</v>
      </c>
      <c r="AG2" s="129">
        <f>+SPm!AH3</f>
        <v>44742</v>
      </c>
      <c r="AH2" s="129">
        <f>+SPm!AI3</f>
        <v>44773</v>
      </c>
      <c r="AI2" s="129">
        <f>+SPm!AJ3</f>
        <v>44804</v>
      </c>
      <c r="AJ2" s="129">
        <f>+SPm!AK3</f>
        <v>44834</v>
      </c>
      <c r="AK2" s="129">
        <f>+SPm!AL3</f>
        <v>44865</v>
      </c>
      <c r="AL2" s="129">
        <f>+SPm!AM3</f>
        <v>44895</v>
      </c>
      <c r="AM2" s="129">
        <f>+SPm!AN3</f>
        <v>44926</v>
      </c>
    </row>
    <row r="3" spans="3:39" x14ac:dyDescent="0.25">
      <c r="C3" s="12" t="s">
        <v>58</v>
      </c>
      <c r="D3" s="130">
        <v>0</v>
      </c>
      <c r="E3" s="130">
        <f>+D6</f>
        <v>0</v>
      </c>
      <c r="F3" s="130">
        <f t="shared" ref="F3:AM3" si="0">+E6</f>
        <v>0</v>
      </c>
      <c r="G3" s="130">
        <f t="shared" si="0"/>
        <v>0</v>
      </c>
      <c r="H3" s="130">
        <f t="shared" si="0"/>
        <v>0</v>
      </c>
      <c r="I3" s="130">
        <f t="shared" si="0"/>
        <v>0</v>
      </c>
      <c r="J3" s="130">
        <f t="shared" si="0"/>
        <v>0</v>
      </c>
      <c r="K3" s="130">
        <f t="shared" si="0"/>
        <v>0</v>
      </c>
      <c r="L3" s="130">
        <f t="shared" si="0"/>
        <v>0</v>
      </c>
      <c r="M3" s="130">
        <f t="shared" si="0"/>
        <v>0</v>
      </c>
      <c r="N3" s="130">
        <f t="shared" si="0"/>
        <v>0</v>
      </c>
      <c r="O3" s="130">
        <f t="shared" si="0"/>
        <v>0</v>
      </c>
      <c r="P3" s="130">
        <f t="shared" si="0"/>
        <v>0</v>
      </c>
      <c r="Q3" s="130">
        <f t="shared" si="0"/>
        <v>0</v>
      </c>
      <c r="R3" s="130">
        <f t="shared" si="0"/>
        <v>0</v>
      </c>
      <c r="S3" s="130">
        <f t="shared" si="0"/>
        <v>0</v>
      </c>
      <c r="T3" s="130">
        <f t="shared" si="0"/>
        <v>0</v>
      </c>
      <c r="U3" s="130">
        <f t="shared" si="0"/>
        <v>0</v>
      </c>
      <c r="V3" s="130">
        <f t="shared" si="0"/>
        <v>0</v>
      </c>
      <c r="W3" s="130">
        <f t="shared" si="0"/>
        <v>0</v>
      </c>
      <c r="X3" s="130">
        <f t="shared" si="0"/>
        <v>0</v>
      </c>
      <c r="Y3" s="130">
        <f t="shared" si="0"/>
        <v>0</v>
      </c>
      <c r="Z3" s="130">
        <f t="shared" si="0"/>
        <v>0</v>
      </c>
      <c r="AA3" s="130">
        <f t="shared" si="0"/>
        <v>0</v>
      </c>
      <c r="AB3" s="130">
        <f t="shared" si="0"/>
        <v>0</v>
      </c>
      <c r="AC3" s="130">
        <f t="shared" si="0"/>
        <v>0</v>
      </c>
      <c r="AD3" s="130">
        <f t="shared" si="0"/>
        <v>0</v>
      </c>
      <c r="AE3" s="130">
        <f t="shared" si="0"/>
        <v>0</v>
      </c>
      <c r="AF3" s="130">
        <f t="shared" si="0"/>
        <v>0</v>
      </c>
      <c r="AG3" s="130">
        <f t="shared" si="0"/>
        <v>0</v>
      </c>
      <c r="AH3" s="130">
        <f t="shared" si="0"/>
        <v>0</v>
      </c>
      <c r="AI3" s="130">
        <f t="shared" si="0"/>
        <v>0</v>
      </c>
      <c r="AJ3" s="130">
        <f t="shared" si="0"/>
        <v>0</v>
      </c>
      <c r="AK3" s="130">
        <f t="shared" si="0"/>
        <v>0</v>
      </c>
      <c r="AL3" s="130">
        <f t="shared" si="0"/>
        <v>0</v>
      </c>
      <c r="AM3" s="130">
        <f t="shared" si="0"/>
        <v>0</v>
      </c>
    </row>
    <row r="4" spans="3:39" x14ac:dyDescent="0.25">
      <c r="C4" s="12" t="s">
        <v>59</v>
      </c>
      <c r="D4" s="66">
        <f>+'M_VENDITE PRODOTTI SOP'!D53</f>
        <v>500000</v>
      </c>
      <c r="E4" s="66">
        <f>+'M_VENDITE PRODOTTI SOP'!E53</f>
        <v>500000</v>
      </c>
      <c r="F4" s="66">
        <f>+'M_VENDITE PRODOTTI SOP'!F53</f>
        <v>500000</v>
      </c>
      <c r="G4" s="66">
        <f>+'M_VENDITE PRODOTTI SOP'!G53</f>
        <v>500000</v>
      </c>
      <c r="H4" s="66">
        <f>+'M_VENDITE PRODOTTI SOP'!H53</f>
        <v>500000</v>
      </c>
      <c r="I4" s="66">
        <f>+'M_VENDITE PRODOTTI SOP'!I53</f>
        <v>500000</v>
      </c>
      <c r="J4" s="66">
        <f>+'M_VENDITE PRODOTTI SOP'!J53</f>
        <v>500000</v>
      </c>
      <c r="K4" s="66">
        <f>+'M_VENDITE PRODOTTI SOP'!K53</f>
        <v>500000</v>
      </c>
      <c r="L4" s="66">
        <f>+'M_VENDITE PRODOTTI SOP'!L53</f>
        <v>500000</v>
      </c>
      <c r="M4" s="66">
        <f>+'M_VENDITE PRODOTTI SOP'!M53</f>
        <v>500000</v>
      </c>
      <c r="N4" s="66">
        <f>+'M_VENDITE PRODOTTI SOP'!N53</f>
        <v>500000</v>
      </c>
      <c r="O4" s="66">
        <f>+'M_VENDITE PRODOTTI SOP'!O53</f>
        <v>500000</v>
      </c>
      <c r="P4" s="66">
        <f>+'M_VENDITE PRODOTTI SOP'!P53</f>
        <v>500000</v>
      </c>
      <c r="Q4" s="66">
        <f>+'M_VENDITE PRODOTTI SOP'!Q53</f>
        <v>500000</v>
      </c>
      <c r="R4" s="66">
        <f>+'M_VENDITE PRODOTTI SOP'!R53</f>
        <v>500000</v>
      </c>
      <c r="S4" s="66">
        <f>+'M_VENDITE PRODOTTI SOP'!S53</f>
        <v>500000</v>
      </c>
      <c r="T4" s="66">
        <f>+'M_VENDITE PRODOTTI SOP'!T53</f>
        <v>500000</v>
      </c>
      <c r="U4" s="66">
        <f>+'M_VENDITE PRODOTTI SOP'!U53</f>
        <v>500000</v>
      </c>
      <c r="V4" s="66">
        <f>+'M_VENDITE PRODOTTI SOP'!V53</f>
        <v>500000</v>
      </c>
      <c r="W4" s="66">
        <f>+'M_VENDITE PRODOTTI SOP'!W53</f>
        <v>500000</v>
      </c>
      <c r="X4" s="66">
        <f>+'M_VENDITE PRODOTTI SOP'!X53</f>
        <v>500000</v>
      </c>
      <c r="Y4" s="66">
        <f>+'M_VENDITE PRODOTTI SOP'!Y53</f>
        <v>500000</v>
      </c>
      <c r="Z4" s="66">
        <f>+'M_VENDITE PRODOTTI SOP'!Z53</f>
        <v>500000</v>
      </c>
      <c r="AA4" s="66">
        <f>+'M_VENDITE PRODOTTI SOP'!AA53</f>
        <v>500000</v>
      </c>
      <c r="AB4" s="66">
        <f>+'M_VENDITE PRODOTTI SOP'!AB53</f>
        <v>500000</v>
      </c>
      <c r="AC4" s="66">
        <f>+'M_VENDITE PRODOTTI SOP'!AC53</f>
        <v>500000</v>
      </c>
      <c r="AD4" s="66">
        <f>+'M_VENDITE PRODOTTI SOP'!AD53</f>
        <v>500000</v>
      </c>
      <c r="AE4" s="66">
        <f>+'M_VENDITE PRODOTTI SOP'!AE53</f>
        <v>500000</v>
      </c>
      <c r="AF4" s="66">
        <f>+'M_VENDITE PRODOTTI SOP'!AF53</f>
        <v>500000</v>
      </c>
      <c r="AG4" s="66">
        <f>+'M_VENDITE PRODOTTI SOP'!AG53</f>
        <v>500000</v>
      </c>
      <c r="AH4" s="66">
        <f>+'M_VENDITE PRODOTTI SOP'!AH53</f>
        <v>500000</v>
      </c>
      <c r="AI4" s="66">
        <f>+'M_VENDITE PRODOTTI SOP'!AI53</f>
        <v>500000</v>
      </c>
      <c r="AJ4" s="66">
        <f>+'M_VENDITE PRODOTTI SOP'!AJ53</f>
        <v>500000</v>
      </c>
      <c r="AK4" s="66">
        <f>+'M_VENDITE PRODOTTI SOP'!AK53</f>
        <v>500000</v>
      </c>
      <c r="AL4" s="66">
        <f>+'M_VENDITE PRODOTTI SOP'!AL53</f>
        <v>500000</v>
      </c>
      <c r="AM4" s="66">
        <f>+'M_VENDITE PRODOTTI SOP'!AM53</f>
        <v>500000</v>
      </c>
    </row>
    <row r="5" spans="3:39" x14ac:dyDescent="0.25">
      <c r="C5" s="57" t="s">
        <v>628</v>
      </c>
      <c r="D5" s="66">
        <f>+'M_VENDITE FARMACI CON RICETTA'!H53</f>
        <v>1426506.1359999999</v>
      </c>
      <c r="E5" s="66">
        <f>+'M_VENDITE FARMACI CON RICETTA'!I53</f>
        <v>902615.55999999994</v>
      </c>
      <c r="F5" s="66">
        <f>+'M_VENDITE FARMACI CON RICETTA'!J53</f>
        <v>902615.55999999994</v>
      </c>
      <c r="G5" s="66">
        <f>+'M_VENDITE FARMACI CON RICETTA'!K53</f>
        <v>902615.55999999994</v>
      </c>
      <c r="H5" s="66">
        <f>+'M_VENDITE FARMACI CON RICETTA'!L53</f>
        <v>902615.55999999994</v>
      </c>
      <c r="I5" s="66">
        <f>+'M_VENDITE FARMACI CON RICETTA'!M53</f>
        <v>902615.55999999994</v>
      </c>
      <c r="J5" s="66">
        <f>+'M_VENDITE FARMACI CON RICETTA'!N53</f>
        <v>902615.55999999994</v>
      </c>
      <c r="K5" s="66">
        <f>+'M_VENDITE FARMACI CON RICETTA'!O53</f>
        <v>902615.55999999994</v>
      </c>
      <c r="L5" s="66">
        <f>+'M_VENDITE FARMACI CON RICETTA'!P53</f>
        <v>902615.55999999994</v>
      </c>
      <c r="M5" s="66">
        <f>+'M_VENDITE FARMACI CON RICETTA'!Q53</f>
        <v>902615.55999999994</v>
      </c>
      <c r="N5" s="66">
        <f>+'M_VENDITE FARMACI CON RICETTA'!R53</f>
        <v>902615.55999999994</v>
      </c>
      <c r="O5" s="66">
        <f>+'M_VENDITE FARMACI CON RICETTA'!S53</f>
        <v>902615.55999999994</v>
      </c>
      <c r="P5" s="66">
        <f>+'M_VENDITE FARMACI CON RICETTA'!T53</f>
        <v>902615.55999999994</v>
      </c>
      <c r="Q5" s="66">
        <f>+'M_VENDITE FARMACI CON RICETTA'!U53</f>
        <v>902615.55999999994</v>
      </c>
      <c r="R5" s="66">
        <f>+'M_VENDITE FARMACI CON RICETTA'!V53</f>
        <v>902615.55999999994</v>
      </c>
      <c r="S5" s="66">
        <f>+'M_VENDITE FARMACI CON RICETTA'!W53</f>
        <v>902615.55999999994</v>
      </c>
      <c r="T5" s="66">
        <f>+'M_VENDITE FARMACI CON RICETTA'!X53</f>
        <v>902615.55999999994</v>
      </c>
      <c r="U5" s="66">
        <f>+'M_VENDITE FARMACI CON RICETTA'!Y53</f>
        <v>902615.55999999994</v>
      </c>
      <c r="V5" s="66">
        <f>+'M_VENDITE FARMACI CON RICETTA'!Z53</f>
        <v>902615.55999999994</v>
      </c>
      <c r="W5" s="66">
        <f>+'M_VENDITE FARMACI CON RICETTA'!AA53</f>
        <v>902615.55999999994</v>
      </c>
      <c r="X5" s="66">
        <f>+'M_VENDITE FARMACI CON RICETTA'!AB53</f>
        <v>902615.55999999994</v>
      </c>
      <c r="Y5" s="66">
        <f>+'M_VENDITE FARMACI CON RICETTA'!AC53</f>
        <v>902615.55999999994</v>
      </c>
      <c r="Z5" s="66">
        <f>+'M_VENDITE FARMACI CON RICETTA'!AD53</f>
        <v>902615.55999999994</v>
      </c>
      <c r="AA5" s="66">
        <f>+'M_VENDITE FARMACI CON RICETTA'!AE53</f>
        <v>902615.55999999994</v>
      </c>
      <c r="AB5" s="66">
        <f>+'M_VENDITE FARMACI CON RICETTA'!AF53</f>
        <v>902615.55999999994</v>
      </c>
      <c r="AC5" s="66">
        <f>+'M_VENDITE FARMACI CON RICETTA'!AG53</f>
        <v>902615.55999999994</v>
      </c>
      <c r="AD5" s="66">
        <f>+'M_VENDITE FARMACI CON RICETTA'!AH53</f>
        <v>902615.55999999994</v>
      </c>
      <c r="AE5" s="66">
        <f>+'M_VENDITE FARMACI CON RICETTA'!AI53</f>
        <v>902615.55999999994</v>
      </c>
      <c r="AF5" s="66">
        <f>+'M_VENDITE FARMACI CON RICETTA'!AJ53</f>
        <v>902615.55999999994</v>
      </c>
      <c r="AG5" s="66">
        <f>+'M_VENDITE FARMACI CON RICETTA'!AK53</f>
        <v>902615.55999999994</v>
      </c>
      <c r="AH5" s="66">
        <f>+'M_VENDITE FARMACI CON RICETTA'!AL53</f>
        <v>902615.55999999994</v>
      </c>
      <c r="AI5" s="66">
        <f>+'M_VENDITE FARMACI CON RICETTA'!AM53</f>
        <v>902615.55999999994</v>
      </c>
      <c r="AJ5" s="66">
        <f>+'M_VENDITE FARMACI CON RICETTA'!AN53</f>
        <v>902615.55999999994</v>
      </c>
      <c r="AK5" s="66">
        <f>+'M_VENDITE FARMACI CON RICETTA'!AO53</f>
        <v>902615.55999999994</v>
      </c>
      <c r="AL5" s="66">
        <f>+'M_VENDITE FARMACI CON RICETTA'!AP53</f>
        <v>902615.55999999994</v>
      </c>
      <c r="AM5" s="66">
        <f>+'M_VENDITE FARMACI CON RICETTA'!AQ53</f>
        <v>0</v>
      </c>
    </row>
    <row r="6" spans="3:39" x14ac:dyDescent="0.25">
      <c r="C6" s="12" t="s">
        <v>60</v>
      </c>
      <c r="D6" s="130">
        <f>+'M_VENDITE PRODOTTI SOP'!D232+D3</f>
        <v>0</v>
      </c>
      <c r="E6" s="130">
        <f>+'M_VENDITE PRODOTTI SOP'!E232+E3</f>
        <v>0</v>
      </c>
      <c r="F6" s="130">
        <f>+'M_VENDITE PRODOTTI SOP'!F232+F3</f>
        <v>0</v>
      </c>
      <c r="G6" s="130">
        <f>+'M_VENDITE PRODOTTI SOP'!G232+G3</f>
        <v>0</v>
      </c>
      <c r="H6" s="130">
        <f>+'M_VENDITE PRODOTTI SOP'!H232+H3</f>
        <v>0</v>
      </c>
      <c r="I6" s="130">
        <f>+'M_VENDITE PRODOTTI SOP'!I232+I3</f>
        <v>0</v>
      </c>
      <c r="J6" s="130">
        <f>+'M_VENDITE PRODOTTI SOP'!J232+J3</f>
        <v>0</v>
      </c>
      <c r="K6" s="130">
        <f>+'M_VENDITE PRODOTTI SOP'!K232+K3</f>
        <v>0</v>
      </c>
      <c r="L6" s="130">
        <f>+'M_VENDITE PRODOTTI SOP'!L232+L3</f>
        <v>0</v>
      </c>
      <c r="M6" s="130">
        <f>+'M_VENDITE PRODOTTI SOP'!M232+M3</f>
        <v>0</v>
      </c>
      <c r="N6" s="130">
        <f>+'M_VENDITE PRODOTTI SOP'!N232+N3</f>
        <v>0</v>
      </c>
      <c r="O6" s="130">
        <f>+'M_VENDITE PRODOTTI SOP'!O232+O3</f>
        <v>0</v>
      </c>
      <c r="P6" s="130">
        <f>+'M_VENDITE PRODOTTI SOP'!P232+P3</f>
        <v>0</v>
      </c>
      <c r="Q6" s="130">
        <f>+'M_VENDITE PRODOTTI SOP'!Q232+Q3</f>
        <v>0</v>
      </c>
      <c r="R6" s="130">
        <f>+'M_VENDITE PRODOTTI SOP'!R232+R3</f>
        <v>0</v>
      </c>
      <c r="S6" s="130">
        <f>+'M_VENDITE PRODOTTI SOP'!S232+S3</f>
        <v>0</v>
      </c>
      <c r="T6" s="130">
        <f>+'M_VENDITE PRODOTTI SOP'!T232+T3</f>
        <v>0</v>
      </c>
      <c r="U6" s="130">
        <f>+'M_VENDITE PRODOTTI SOP'!U232+U3</f>
        <v>0</v>
      </c>
      <c r="V6" s="130">
        <f>+'M_VENDITE PRODOTTI SOP'!V232+V3</f>
        <v>0</v>
      </c>
      <c r="W6" s="130">
        <f>+'M_VENDITE PRODOTTI SOP'!W232+W3</f>
        <v>0</v>
      </c>
      <c r="X6" s="130">
        <f>+'M_VENDITE PRODOTTI SOP'!X232+X3</f>
        <v>0</v>
      </c>
      <c r="Y6" s="130">
        <f>+'M_VENDITE PRODOTTI SOP'!Y232+Y3</f>
        <v>0</v>
      </c>
      <c r="Z6" s="130">
        <f>+'M_VENDITE PRODOTTI SOP'!Z232+Z3</f>
        <v>0</v>
      </c>
      <c r="AA6" s="130">
        <f>+'M_VENDITE PRODOTTI SOP'!AA232+AA3</f>
        <v>0</v>
      </c>
      <c r="AB6" s="130">
        <f>+'M_VENDITE PRODOTTI SOP'!AB232+AB3</f>
        <v>0</v>
      </c>
      <c r="AC6" s="130">
        <f>+'M_VENDITE PRODOTTI SOP'!AC232+AC3</f>
        <v>0</v>
      </c>
      <c r="AD6" s="130">
        <f>+'M_VENDITE PRODOTTI SOP'!AD232+AD3</f>
        <v>0</v>
      </c>
      <c r="AE6" s="130">
        <f>+'M_VENDITE PRODOTTI SOP'!AE232+AE3</f>
        <v>0</v>
      </c>
      <c r="AF6" s="130">
        <f>+'M_VENDITE PRODOTTI SOP'!AF232+AF3</f>
        <v>0</v>
      </c>
      <c r="AG6" s="130">
        <f>+'M_VENDITE PRODOTTI SOP'!AG232+AG3</f>
        <v>0</v>
      </c>
      <c r="AH6" s="130">
        <f>+'M_VENDITE PRODOTTI SOP'!AH232+AH3</f>
        <v>0</v>
      </c>
      <c r="AI6" s="130">
        <f>+'M_VENDITE PRODOTTI SOP'!AI232+AI3</f>
        <v>0</v>
      </c>
      <c r="AJ6" s="130">
        <f>+'M_VENDITE PRODOTTI SOP'!AJ232+AJ3</f>
        <v>0</v>
      </c>
      <c r="AK6" s="130">
        <f>+'M_VENDITE PRODOTTI SOP'!AK232+AK3</f>
        <v>0</v>
      </c>
      <c r="AL6" s="130">
        <f>+'M_VENDITE PRODOTTI SOP'!AL232+AL3</f>
        <v>0</v>
      </c>
      <c r="AM6" s="130">
        <f>+'M_VENDITE PRODOTTI SOP'!AM232+AM3</f>
        <v>0</v>
      </c>
    </row>
    <row r="7" spans="3:39" s="27" customFormat="1" x14ac:dyDescent="0.25">
      <c r="C7" s="11" t="s">
        <v>61</v>
      </c>
      <c r="D7" s="64">
        <f>D4+D6-D3+D5</f>
        <v>1926506.1359999999</v>
      </c>
      <c r="E7" s="64">
        <f t="shared" ref="E7:AM7" si="1">E4+E6-E3+E5</f>
        <v>1402615.56</v>
      </c>
      <c r="F7" s="64">
        <f t="shared" si="1"/>
        <v>1402615.56</v>
      </c>
      <c r="G7" s="64">
        <f t="shared" si="1"/>
        <v>1402615.56</v>
      </c>
      <c r="H7" s="64">
        <f t="shared" si="1"/>
        <v>1402615.56</v>
      </c>
      <c r="I7" s="64">
        <f t="shared" si="1"/>
        <v>1402615.56</v>
      </c>
      <c r="J7" s="64">
        <f t="shared" si="1"/>
        <v>1402615.56</v>
      </c>
      <c r="K7" s="64">
        <f t="shared" si="1"/>
        <v>1402615.56</v>
      </c>
      <c r="L7" s="64">
        <f t="shared" si="1"/>
        <v>1402615.56</v>
      </c>
      <c r="M7" s="64">
        <f t="shared" si="1"/>
        <v>1402615.56</v>
      </c>
      <c r="N7" s="64">
        <f t="shared" si="1"/>
        <v>1402615.56</v>
      </c>
      <c r="O7" s="64">
        <f t="shared" si="1"/>
        <v>1402615.56</v>
      </c>
      <c r="P7" s="64">
        <f t="shared" si="1"/>
        <v>1402615.56</v>
      </c>
      <c r="Q7" s="64">
        <f t="shared" si="1"/>
        <v>1402615.56</v>
      </c>
      <c r="R7" s="64">
        <f t="shared" si="1"/>
        <v>1402615.56</v>
      </c>
      <c r="S7" s="64">
        <f t="shared" si="1"/>
        <v>1402615.56</v>
      </c>
      <c r="T7" s="64">
        <f t="shared" si="1"/>
        <v>1402615.56</v>
      </c>
      <c r="U7" s="64">
        <f t="shared" si="1"/>
        <v>1402615.56</v>
      </c>
      <c r="V7" s="64">
        <f t="shared" si="1"/>
        <v>1402615.56</v>
      </c>
      <c r="W7" s="64">
        <f t="shared" si="1"/>
        <v>1402615.56</v>
      </c>
      <c r="X7" s="64">
        <f t="shared" si="1"/>
        <v>1402615.56</v>
      </c>
      <c r="Y7" s="64">
        <f t="shared" si="1"/>
        <v>1402615.56</v>
      </c>
      <c r="Z7" s="64">
        <f t="shared" si="1"/>
        <v>1402615.56</v>
      </c>
      <c r="AA7" s="64">
        <f t="shared" si="1"/>
        <v>1402615.56</v>
      </c>
      <c r="AB7" s="64">
        <f t="shared" si="1"/>
        <v>1402615.56</v>
      </c>
      <c r="AC7" s="64">
        <f t="shared" si="1"/>
        <v>1402615.56</v>
      </c>
      <c r="AD7" s="64">
        <f t="shared" si="1"/>
        <v>1402615.56</v>
      </c>
      <c r="AE7" s="64">
        <f t="shared" si="1"/>
        <v>1402615.56</v>
      </c>
      <c r="AF7" s="64">
        <f t="shared" si="1"/>
        <v>1402615.56</v>
      </c>
      <c r="AG7" s="64">
        <f t="shared" si="1"/>
        <v>1402615.56</v>
      </c>
      <c r="AH7" s="64">
        <f t="shared" si="1"/>
        <v>1402615.56</v>
      </c>
      <c r="AI7" s="64">
        <f t="shared" si="1"/>
        <v>1402615.56</v>
      </c>
      <c r="AJ7" s="64">
        <f t="shared" si="1"/>
        <v>1402615.56</v>
      </c>
      <c r="AK7" s="64">
        <f t="shared" si="1"/>
        <v>1402615.56</v>
      </c>
      <c r="AL7" s="64">
        <f t="shared" si="1"/>
        <v>1402615.56</v>
      </c>
      <c r="AM7" s="64">
        <f t="shared" si="1"/>
        <v>500000</v>
      </c>
    </row>
    <row r="8" spans="3:39" x14ac:dyDescent="0.25">
      <c r="C8" s="13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</row>
    <row r="9" spans="3:39" x14ac:dyDescent="0.25">
      <c r="C9" s="12" t="s">
        <v>62</v>
      </c>
      <c r="D9" s="130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</row>
    <row r="10" spans="3:39" x14ac:dyDescent="0.25">
      <c r="C10" s="12" t="s">
        <v>63</v>
      </c>
      <c r="D10" s="66">
        <f>+M_ACQUISTI!D53+M_ACQUISTI!D296</f>
        <v>92701.868999999992</v>
      </c>
      <c r="E10" s="66">
        <f>+M_ACQUISTI!E53+M_ACQUISTI!E296</f>
        <v>92750.588999999993</v>
      </c>
      <c r="F10" s="66">
        <f>+M_ACQUISTI!F53+M_ACQUISTI!F296</f>
        <v>92802.668999999994</v>
      </c>
      <c r="G10" s="66">
        <f>+M_ACQUISTI!G53+M_ACQUISTI!G296</f>
        <v>92853.069000000003</v>
      </c>
      <c r="H10" s="66">
        <f>+M_ACQUISTI!H53+M_ACQUISTI!H296</f>
        <v>92905.149000000005</v>
      </c>
      <c r="I10" s="66">
        <f>+M_ACQUISTI!I53+M_ACQUISTI!I296</f>
        <v>92955.548999999999</v>
      </c>
      <c r="J10" s="66">
        <f>+M_ACQUISTI!J53+M_ACQUISTI!J296</f>
        <v>93007.629000000001</v>
      </c>
      <c r="K10" s="66">
        <f>+M_ACQUISTI!K53+M_ACQUISTI!K296</f>
        <v>93059.709000000003</v>
      </c>
      <c r="L10" s="66">
        <f>+M_ACQUISTI!L53+M_ACQUISTI!L296</f>
        <v>93110.108999999997</v>
      </c>
      <c r="M10" s="66">
        <f>+M_ACQUISTI!M53+M_ACQUISTI!M296</f>
        <v>93162.188999999998</v>
      </c>
      <c r="N10" s="66">
        <f>+M_ACQUISTI!N53+M_ACQUISTI!N296</f>
        <v>93212.588999999993</v>
      </c>
      <c r="O10" s="66">
        <f>+M_ACQUISTI!O53+M_ACQUISTI!O296</f>
        <v>93264.668999999994</v>
      </c>
      <c r="P10" s="66">
        <f>+M_ACQUISTI!P53+M_ACQUISTI!P296</f>
        <v>93316.748999999996</v>
      </c>
      <c r="Q10" s="66">
        <f>+M_ACQUISTI!Q53+M_ACQUISTI!Q296</f>
        <v>93363.789000000004</v>
      </c>
      <c r="R10" s="66">
        <f>+M_ACQUISTI!R53+M_ACQUISTI!R296</f>
        <v>93415.868999999992</v>
      </c>
      <c r="S10" s="66">
        <f>+M_ACQUISTI!S53+M_ACQUISTI!S296</f>
        <v>93466.269</v>
      </c>
      <c r="T10" s="66">
        <f>+M_ACQUISTI!T53+M_ACQUISTI!T296</f>
        <v>93518.349000000002</v>
      </c>
      <c r="U10" s="66">
        <f>+M_ACQUISTI!U53+M_ACQUISTI!U296</f>
        <v>93568.748999999996</v>
      </c>
      <c r="V10" s="66">
        <f>+M_ACQUISTI!V53+M_ACQUISTI!V296</f>
        <v>93620.828999999998</v>
      </c>
      <c r="W10" s="66">
        <f>+M_ACQUISTI!W53+M_ACQUISTI!W296</f>
        <v>93672.909</v>
      </c>
      <c r="X10" s="66">
        <f>+M_ACQUISTI!X53+M_ACQUISTI!X296</f>
        <v>93723.308999999994</v>
      </c>
      <c r="Y10" s="66">
        <f>+M_ACQUISTI!Y53+M_ACQUISTI!Y296</f>
        <v>93775.388999999996</v>
      </c>
      <c r="Z10" s="66">
        <f>+M_ACQUISTI!Z53+M_ACQUISTI!Z296</f>
        <v>93825.789000000004</v>
      </c>
      <c r="AA10" s="66">
        <f>+M_ACQUISTI!AA53+M_ACQUISTI!AA296</f>
        <v>93877.868999999992</v>
      </c>
      <c r="AB10" s="66">
        <f>+M_ACQUISTI!AB53+M_ACQUISTI!AB296</f>
        <v>93929.948999999993</v>
      </c>
      <c r="AC10" s="66">
        <f>+M_ACQUISTI!AC53+M_ACQUISTI!AC296</f>
        <v>93976.989000000001</v>
      </c>
      <c r="AD10" s="66">
        <f>+M_ACQUISTI!AD53+M_ACQUISTI!AD296</f>
        <v>94029.069000000003</v>
      </c>
      <c r="AE10" s="66">
        <f>+M_ACQUISTI!AE53+M_ACQUISTI!AE296</f>
        <v>94079.468999999997</v>
      </c>
      <c r="AF10" s="66">
        <f>+M_ACQUISTI!AF53+M_ACQUISTI!AF296</f>
        <v>94131.548999999999</v>
      </c>
      <c r="AG10" s="66">
        <f>+M_ACQUISTI!AG53+M_ACQUISTI!AG296</f>
        <v>94181.948999999993</v>
      </c>
      <c r="AH10" s="66">
        <f>+M_ACQUISTI!AH53+M_ACQUISTI!AH296</f>
        <v>94234.028999999995</v>
      </c>
      <c r="AI10" s="66">
        <f>+M_ACQUISTI!AI53+M_ACQUISTI!AI296</f>
        <v>94286.108999999997</v>
      </c>
      <c r="AJ10" s="66">
        <f>+M_ACQUISTI!AJ53+M_ACQUISTI!AJ296</f>
        <v>94336.508999999991</v>
      </c>
      <c r="AK10" s="66">
        <f>+M_ACQUISTI!AK53+M_ACQUISTI!AK296</f>
        <v>94388.588999999993</v>
      </c>
      <c r="AL10" s="66">
        <f>+M_ACQUISTI!AL53+M_ACQUISTI!AL296</f>
        <v>94438.989000000001</v>
      </c>
      <c r="AM10" s="66">
        <f>+M_ACQUISTI!AM53+M_ACQUISTI!AM296</f>
        <v>94491.069000000003</v>
      </c>
    </row>
    <row r="11" spans="3:39" x14ac:dyDescent="0.25">
      <c r="C11" s="12" t="s">
        <v>64</v>
      </c>
      <c r="D11" s="13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</row>
    <row r="12" spans="3:39" s="27" customFormat="1" x14ac:dyDescent="0.25">
      <c r="C12" s="11" t="s">
        <v>65</v>
      </c>
      <c r="D12" s="64">
        <f>D9+D10-D11</f>
        <v>92701.868999999992</v>
      </c>
      <c r="E12" s="64">
        <f t="shared" ref="E12:AM12" si="2">E9+E10-E11</f>
        <v>92750.588999999993</v>
      </c>
      <c r="F12" s="64">
        <f t="shared" si="2"/>
        <v>92802.668999999994</v>
      </c>
      <c r="G12" s="64">
        <f t="shared" si="2"/>
        <v>92853.069000000003</v>
      </c>
      <c r="H12" s="64">
        <f t="shared" si="2"/>
        <v>92905.149000000005</v>
      </c>
      <c r="I12" s="64">
        <f t="shared" si="2"/>
        <v>92955.548999999999</v>
      </c>
      <c r="J12" s="64">
        <f t="shared" si="2"/>
        <v>93007.629000000001</v>
      </c>
      <c r="K12" s="64">
        <f t="shared" si="2"/>
        <v>93059.709000000003</v>
      </c>
      <c r="L12" s="64">
        <f t="shared" si="2"/>
        <v>93110.108999999997</v>
      </c>
      <c r="M12" s="64">
        <f t="shared" si="2"/>
        <v>93162.188999999998</v>
      </c>
      <c r="N12" s="64">
        <f t="shared" si="2"/>
        <v>93212.588999999993</v>
      </c>
      <c r="O12" s="64">
        <f t="shared" si="2"/>
        <v>93264.668999999994</v>
      </c>
      <c r="P12" s="64">
        <f t="shared" si="2"/>
        <v>93316.748999999996</v>
      </c>
      <c r="Q12" s="64">
        <f t="shared" si="2"/>
        <v>93363.789000000004</v>
      </c>
      <c r="R12" s="64">
        <f t="shared" si="2"/>
        <v>93415.868999999992</v>
      </c>
      <c r="S12" s="64">
        <f t="shared" si="2"/>
        <v>93466.269</v>
      </c>
      <c r="T12" s="64">
        <f t="shared" si="2"/>
        <v>93518.349000000002</v>
      </c>
      <c r="U12" s="64">
        <f t="shared" si="2"/>
        <v>93568.748999999996</v>
      </c>
      <c r="V12" s="64">
        <f t="shared" si="2"/>
        <v>93620.828999999998</v>
      </c>
      <c r="W12" s="64">
        <f t="shared" si="2"/>
        <v>93672.909</v>
      </c>
      <c r="X12" s="64">
        <f t="shared" si="2"/>
        <v>93723.308999999994</v>
      </c>
      <c r="Y12" s="64">
        <f t="shared" si="2"/>
        <v>93775.388999999996</v>
      </c>
      <c r="Z12" s="64">
        <f t="shared" si="2"/>
        <v>93825.789000000004</v>
      </c>
      <c r="AA12" s="64">
        <f t="shared" si="2"/>
        <v>93877.868999999992</v>
      </c>
      <c r="AB12" s="64">
        <f t="shared" si="2"/>
        <v>93929.948999999993</v>
      </c>
      <c r="AC12" s="64">
        <f t="shared" si="2"/>
        <v>93976.989000000001</v>
      </c>
      <c r="AD12" s="64">
        <f t="shared" si="2"/>
        <v>94029.069000000003</v>
      </c>
      <c r="AE12" s="64">
        <f t="shared" si="2"/>
        <v>94079.468999999997</v>
      </c>
      <c r="AF12" s="64">
        <f>AF9+AF10-AF11</f>
        <v>94131.548999999999</v>
      </c>
      <c r="AG12" s="64">
        <f t="shared" si="2"/>
        <v>94181.948999999993</v>
      </c>
      <c r="AH12" s="64">
        <f t="shared" si="2"/>
        <v>94234.028999999995</v>
      </c>
      <c r="AI12" s="64">
        <f t="shared" si="2"/>
        <v>94286.108999999997</v>
      </c>
      <c r="AJ12" s="64">
        <f t="shared" si="2"/>
        <v>94336.508999999991</v>
      </c>
      <c r="AK12" s="64">
        <f t="shared" si="2"/>
        <v>94388.588999999993</v>
      </c>
      <c r="AL12" s="64">
        <f t="shared" si="2"/>
        <v>94438.989000000001</v>
      </c>
      <c r="AM12" s="64">
        <f t="shared" si="2"/>
        <v>94491.069000000003</v>
      </c>
    </row>
    <row r="13" spans="3:39" x14ac:dyDescent="0.25">
      <c r="C13" s="13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</row>
    <row r="14" spans="3:39" s="27" customFormat="1" x14ac:dyDescent="0.25">
      <c r="C14" s="11" t="s">
        <v>184</v>
      </c>
      <c r="D14" s="64">
        <f>D7-D12</f>
        <v>1833804.267</v>
      </c>
      <c r="E14" s="64">
        <f t="shared" ref="E14:AM14" si="3">E7-E12</f>
        <v>1309864.9710000001</v>
      </c>
      <c r="F14" s="64">
        <f t="shared" si="3"/>
        <v>1309812.8910000001</v>
      </c>
      <c r="G14" s="64">
        <f t="shared" si="3"/>
        <v>1309762.4910000002</v>
      </c>
      <c r="H14" s="64">
        <f t="shared" si="3"/>
        <v>1309710.4110000001</v>
      </c>
      <c r="I14" s="64">
        <f t="shared" si="3"/>
        <v>1309660.0109999999</v>
      </c>
      <c r="J14" s="64">
        <f t="shared" si="3"/>
        <v>1309607.9310000001</v>
      </c>
      <c r="K14" s="64">
        <f t="shared" si="3"/>
        <v>1309555.851</v>
      </c>
      <c r="L14" s="64">
        <f t="shared" si="3"/>
        <v>1309505.4510000001</v>
      </c>
      <c r="M14" s="64">
        <f t="shared" si="3"/>
        <v>1309453.371</v>
      </c>
      <c r="N14" s="64">
        <f t="shared" si="3"/>
        <v>1309402.9710000001</v>
      </c>
      <c r="O14" s="64">
        <f t="shared" si="3"/>
        <v>1309350.8910000001</v>
      </c>
      <c r="P14" s="64">
        <f t="shared" si="3"/>
        <v>1309298.811</v>
      </c>
      <c r="Q14" s="64">
        <f t="shared" si="3"/>
        <v>1309251.7709999999</v>
      </c>
      <c r="R14" s="64">
        <f t="shared" si="3"/>
        <v>1309199.6910000001</v>
      </c>
      <c r="S14" s="64">
        <f t="shared" si="3"/>
        <v>1309149.291</v>
      </c>
      <c r="T14" s="64">
        <f t="shared" si="3"/>
        <v>1309097.2110000001</v>
      </c>
      <c r="U14" s="64">
        <f t="shared" si="3"/>
        <v>1309046.811</v>
      </c>
      <c r="V14" s="64">
        <f t="shared" si="3"/>
        <v>1308994.7310000001</v>
      </c>
      <c r="W14" s="64">
        <f t="shared" si="3"/>
        <v>1308942.6510000001</v>
      </c>
      <c r="X14" s="64">
        <f t="shared" si="3"/>
        <v>1308892.2510000002</v>
      </c>
      <c r="Y14" s="64">
        <f t="shared" si="3"/>
        <v>1308840.1710000001</v>
      </c>
      <c r="Z14" s="64">
        <f t="shared" si="3"/>
        <v>1308789.7709999999</v>
      </c>
      <c r="AA14" s="64">
        <f t="shared" si="3"/>
        <v>1308737.6910000001</v>
      </c>
      <c r="AB14" s="64">
        <f t="shared" si="3"/>
        <v>1308685.611</v>
      </c>
      <c r="AC14" s="64">
        <f t="shared" si="3"/>
        <v>1308638.571</v>
      </c>
      <c r="AD14" s="64">
        <f t="shared" si="3"/>
        <v>1308586.4910000002</v>
      </c>
      <c r="AE14" s="64">
        <f t="shared" si="3"/>
        <v>1308536.091</v>
      </c>
      <c r="AF14" s="64">
        <f t="shared" si="3"/>
        <v>1308484.0109999999</v>
      </c>
      <c r="AG14" s="64">
        <f t="shared" si="3"/>
        <v>1308433.611</v>
      </c>
      <c r="AH14" s="64">
        <f t="shared" si="3"/>
        <v>1308381.531</v>
      </c>
      <c r="AI14" s="64">
        <f t="shared" si="3"/>
        <v>1308329.4510000001</v>
      </c>
      <c r="AJ14" s="64">
        <f t="shared" si="3"/>
        <v>1308279.051</v>
      </c>
      <c r="AK14" s="64">
        <f t="shared" si="3"/>
        <v>1308226.9710000001</v>
      </c>
      <c r="AL14" s="64">
        <f t="shared" si="3"/>
        <v>1308176.571</v>
      </c>
      <c r="AM14" s="64">
        <f t="shared" si="3"/>
        <v>405508.93099999998</v>
      </c>
    </row>
    <row r="15" spans="3:39" x14ac:dyDescent="0.25">
      <c r="C15" s="13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</row>
    <row r="16" spans="3:39" x14ac:dyDescent="0.25">
      <c r="C16" s="12" t="str">
        <f>+'I_COSTI GESTIONE'!B4</f>
        <v>Pubblicità</v>
      </c>
      <c r="D16" s="130">
        <f>+'I_COSTI GESTIONE'!G4</f>
        <v>10000</v>
      </c>
      <c r="E16" s="130">
        <f>+'I_COSTI GESTIONE'!H4</f>
        <v>10000</v>
      </c>
      <c r="F16" s="130">
        <f>+'I_COSTI GESTIONE'!I4</f>
        <v>10000</v>
      </c>
      <c r="G16" s="130">
        <f>+'I_COSTI GESTIONE'!J4</f>
        <v>10000</v>
      </c>
      <c r="H16" s="130">
        <f>+'I_COSTI GESTIONE'!K4</f>
        <v>10000</v>
      </c>
      <c r="I16" s="130">
        <f>+'I_COSTI GESTIONE'!L4</f>
        <v>10000</v>
      </c>
      <c r="J16" s="130">
        <f>+'I_COSTI GESTIONE'!M4</f>
        <v>10000</v>
      </c>
      <c r="K16" s="130">
        <f>+'I_COSTI GESTIONE'!N4</f>
        <v>10000</v>
      </c>
      <c r="L16" s="130">
        <f>+'I_COSTI GESTIONE'!O4</f>
        <v>10000</v>
      </c>
      <c r="M16" s="130">
        <f>+'I_COSTI GESTIONE'!P4</f>
        <v>10000</v>
      </c>
      <c r="N16" s="130">
        <f>+'I_COSTI GESTIONE'!Q4</f>
        <v>10000</v>
      </c>
      <c r="O16" s="130">
        <f>+'I_COSTI GESTIONE'!R4</f>
        <v>10000</v>
      </c>
      <c r="P16" s="130">
        <f>+'I_COSTI GESTIONE'!S4</f>
        <v>10000</v>
      </c>
      <c r="Q16" s="130">
        <f>+'I_COSTI GESTIONE'!T4</f>
        <v>10000</v>
      </c>
      <c r="R16" s="130">
        <f>+'I_COSTI GESTIONE'!U4</f>
        <v>10000</v>
      </c>
      <c r="S16" s="130">
        <f>+'I_COSTI GESTIONE'!V4</f>
        <v>10000</v>
      </c>
      <c r="T16" s="130">
        <f>+'I_COSTI GESTIONE'!W4</f>
        <v>10000</v>
      </c>
      <c r="U16" s="130">
        <f>+'I_COSTI GESTIONE'!X4</f>
        <v>10000</v>
      </c>
      <c r="V16" s="130">
        <f>+'I_COSTI GESTIONE'!Y4</f>
        <v>10000</v>
      </c>
      <c r="W16" s="130">
        <f>+'I_COSTI GESTIONE'!Z4</f>
        <v>10000</v>
      </c>
      <c r="X16" s="130">
        <f>+'I_COSTI GESTIONE'!AA4</f>
        <v>10000</v>
      </c>
      <c r="Y16" s="130">
        <f>+'I_COSTI GESTIONE'!AB4</f>
        <v>10000</v>
      </c>
      <c r="Z16" s="130">
        <f>+'I_COSTI GESTIONE'!AC4</f>
        <v>10000</v>
      </c>
      <c r="AA16" s="130">
        <f>+'I_COSTI GESTIONE'!AD4</f>
        <v>10000</v>
      </c>
      <c r="AB16" s="130">
        <f>+'I_COSTI GESTIONE'!AE4</f>
        <v>10000</v>
      </c>
      <c r="AC16" s="130">
        <f>+'I_COSTI GESTIONE'!AF4</f>
        <v>10000</v>
      </c>
      <c r="AD16" s="130">
        <f>+'I_COSTI GESTIONE'!AG4</f>
        <v>10000</v>
      </c>
      <c r="AE16" s="130">
        <f>+'I_COSTI GESTIONE'!AH4</f>
        <v>10000</v>
      </c>
      <c r="AF16" s="130">
        <f>+'I_COSTI GESTIONE'!AI4</f>
        <v>10000</v>
      </c>
      <c r="AG16" s="130">
        <f>+'I_COSTI GESTIONE'!AJ4</f>
        <v>10000</v>
      </c>
      <c r="AH16" s="130">
        <f>+'I_COSTI GESTIONE'!AK4</f>
        <v>10000</v>
      </c>
      <c r="AI16" s="130">
        <f>+'I_COSTI GESTIONE'!AL4</f>
        <v>10000</v>
      </c>
      <c r="AJ16" s="130">
        <f>+'I_COSTI GESTIONE'!AM4</f>
        <v>10000</v>
      </c>
      <c r="AK16" s="130">
        <f>+'I_COSTI GESTIONE'!AN4</f>
        <v>10000</v>
      </c>
      <c r="AL16" s="130">
        <f>+'I_COSTI GESTIONE'!AO4</f>
        <v>10000</v>
      </c>
      <c r="AM16" s="130">
        <f>+'I_COSTI GESTIONE'!AP4</f>
        <v>10000</v>
      </c>
    </row>
    <row r="17" spans="3:39" x14ac:dyDescent="0.25">
      <c r="C17" s="12" t="str">
        <f>+'I_COSTI GESTIONE'!B5</f>
        <v>costo 2</v>
      </c>
      <c r="D17" s="130">
        <f>+'I_COSTI GESTIONE'!G5</f>
        <v>10000</v>
      </c>
      <c r="E17" s="130">
        <f>+'I_COSTI GESTIONE'!H5</f>
        <v>10000</v>
      </c>
      <c r="F17" s="130">
        <f>+'I_COSTI GESTIONE'!I5</f>
        <v>10000</v>
      </c>
      <c r="G17" s="130">
        <f>+'I_COSTI GESTIONE'!J5</f>
        <v>10000</v>
      </c>
      <c r="H17" s="130">
        <f>+'I_COSTI GESTIONE'!K5</f>
        <v>10000</v>
      </c>
      <c r="I17" s="130">
        <f>+'I_COSTI GESTIONE'!L5</f>
        <v>10000</v>
      </c>
      <c r="J17" s="130">
        <f>+'I_COSTI GESTIONE'!M5</f>
        <v>10000</v>
      </c>
      <c r="K17" s="130">
        <f>+'I_COSTI GESTIONE'!N5</f>
        <v>10000</v>
      </c>
      <c r="L17" s="130">
        <f>+'I_COSTI GESTIONE'!O5</f>
        <v>10000</v>
      </c>
      <c r="M17" s="130">
        <f>+'I_COSTI GESTIONE'!P5</f>
        <v>10000</v>
      </c>
      <c r="N17" s="130">
        <f>+'I_COSTI GESTIONE'!Q5</f>
        <v>10000</v>
      </c>
      <c r="O17" s="130">
        <f>+'I_COSTI GESTIONE'!R5</f>
        <v>10000</v>
      </c>
      <c r="P17" s="130">
        <f>+'I_COSTI GESTIONE'!S5</f>
        <v>10000</v>
      </c>
      <c r="Q17" s="130">
        <f>+'I_COSTI GESTIONE'!T5</f>
        <v>10000</v>
      </c>
      <c r="R17" s="130">
        <f>+'I_COSTI GESTIONE'!U5</f>
        <v>10000</v>
      </c>
      <c r="S17" s="130">
        <f>+'I_COSTI GESTIONE'!V5</f>
        <v>10000</v>
      </c>
      <c r="T17" s="130">
        <f>+'I_COSTI GESTIONE'!W5</f>
        <v>10000</v>
      </c>
      <c r="U17" s="130">
        <f>+'I_COSTI GESTIONE'!X5</f>
        <v>10000</v>
      </c>
      <c r="V17" s="130">
        <f>+'I_COSTI GESTIONE'!Y5</f>
        <v>10000</v>
      </c>
      <c r="W17" s="130">
        <f>+'I_COSTI GESTIONE'!Z5</f>
        <v>10000</v>
      </c>
      <c r="X17" s="130">
        <f>+'I_COSTI GESTIONE'!AA5</f>
        <v>10000</v>
      </c>
      <c r="Y17" s="130">
        <f>+'I_COSTI GESTIONE'!AB5</f>
        <v>10000</v>
      </c>
      <c r="Z17" s="130">
        <f>+'I_COSTI GESTIONE'!AC5</f>
        <v>10000</v>
      </c>
      <c r="AA17" s="130">
        <f>+'I_COSTI GESTIONE'!AD5</f>
        <v>10000</v>
      </c>
      <c r="AB17" s="130">
        <f>+'I_COSTI GESTIONE'!AE5</f>
        <v>10000</v>
      </c>
      <c r="AC17" s="130">
        <f>+'I_COSTI GESTIONE'!AF5</f>
        <v>10000</v>
      </c>
      <c r="AD17" s="130">
        <f>+'I_COSTI GESTIONE'!AG5</f>
        <v>10000</v>
      </c>
      <c r="AE17" s="130">
        <f>+'I_COSTI GESTIONE'!AH5</f>
        <v>10000</v>
      </c>
      <c r="AF17" s="130">
        <f>+'I_COSTI GESTIONE'!AI5</f>
        <v>10000</v>
      </c>
      <c r="AG17" s="130">
        <f>+'I_COSTI GESTIONE'!AJ5</f>
        <v>10000</v>
      </c>
      <c r="AH17" s="130">
        <f>+'I_COSTI GESTIONE'!AK5</f>
        <v>10000</v>
      </c>
      <c r="AI17" s="130">
        <f>+'I_COSTI GESTIONE'!AL5</f>
        <v>10000</v>
      </c>
      <c r="AJ17" s="130">
        <f>+'I_COSTI GESTIONE'!AM5</f>
        <v>10000</v>
      </c>
      <c r="AK17" s="130">
        <f>+'I_COSTI GESTIONE'!AN5</f>
        <v>10000</v>
      </c>
      <c r="AL17" s="130">
        <f>+'I_COSTI GESTIONE'!AO5</f>
        <v>10000</v>
      </c>
      <c r="AM17" s="130">
        <f>+'I_COSTI GESTIONE'!AP5</f>
        <v>10000</v>
      </c>
    </row>
    <row r="18" spans="3:39" x14ac:dyDescent="0.25">
      <c r="C18" s="12" t="str">
        <f>+'I_COSTI GESTIONE'!B6</f>
        <v xml:space="preserve">Costo  3 </v>
      </c>
      <c r="D18" s="130">
        <f>+'I_COSTI GESTIONE'!G6</f>
        <v>10000</v>
      </c>
      <c r="E18" s="130">
        <f>+'I_COSTI GESTIONE'!H6</f>
        <v>10000</v>
      </c>
      <c r="F18" s="130">
        <f>+'I_COSTI GESTIONE'!I6</f>
        <v>10000</v>
      </c>
      <c r="G18" s="130">
        <f>+'I_COSTI GESTIONE'!J6</f>
        <v>10000</v>
      </c>
      <c r="H18" s="130">
        <f>+'I_COSTI GESTIONE'!K6</f>
        <v>10000</v>
      </c>
      <c r="I18" s="130">
        <f>+'I_COSTI GESTIONE'!L6</f>
        <v>10000</v>
      </c>
      <c r="J18" s="130">
        <f>+'I_COSTI GESTIONE'!M6</f>
        <v>10000</v>
      </c>
      <c r="K18" s="130">
        <f>+'I_COSTI GESTIONE'!N6</f>
        <v>10000</v>
      </c>
      <c r="L18" s="130">
        <f>+'I_COSTI GESTIONE'!O6</f>
        <v>10000</v>
      </c>
      <c r="M18" s="130">
        <f>+'I_COSTI GESTIONE'!P6</f>
        <v>10000</v>
      </c>
      <c r="N18" s="130">
        <f>+'I_COSTI GESTIONE'!Q6</f>
        <v>10000</v>
      </c>
      <c r="O18" s="130">
        <f>+'I_COSTI GESTIONE'!R6</f>
        <v>10000</v>
      </c>
      <c r="P18" s="130">
        <f>+'I_COSTI GESTIONE'!S6</f>
        <v>10000</v>
      </c>
      <c r="Q18" s="130">
        <f>+'I_COSTI GESTIONE'!T6</f>
        <v>10000</v>
      </c>
      <c r="R18" s="130">
        <f>+'I_COSTI GESTIONE'!U6</f>
        <v>10000</v>
      </c>
      <c r="S18" s="130">
        <f>+'I_COSTI GESTIONE'!V6</f>
        <v>10000</v>
      </c>
      <c r="T18" s="130">
        <f>+'I_COSTI GESTIONE'!W6</f>
        <v>10000</v>
      </c>
      <c r="U18" s="130">
        <f>+'I_COSTI GESTIONE'!X6</f>
        <v>10000</v>
      </c>
      <c r="V18" s="130">
        <f>+'I_COSTI GESTIONE'!Y6</f>
        <v>10000</v>
      </c>
      <c r="W18" s="130">
        <f>+'I_COSTI GESTIONE'!Z6</f>
        <v>10000</v>
      </c>
      <c r="X18" s="130">
        <f>+'I_COSTI GESTIONE'!AA6</f>
        <v>10000</v>
      </c>
      <c r="Y18" s="130">
        <f>+'I_COSTI GESTIONE'!AB6</f>
        <v>10000</v>
      </c>
      <c r="Z18" s="130">
        <f>+'I_COSTI GESTIONE'!AC6</f>
        <v>10000</v>
      </c>
      <c r="AA18" s="130">
        <f>+'I_COSTI GESTIONE'!AD6</f>
        <v>10000</v>
      </c>
      <c r="AB18" s="130">
        <f>+'I_COSTI GESTIONE'!AE6</f>
        <v>10000</v>
      </c>
      <c r="AC18" s="130">
        <f>+'I_COSTI GESTIONE'!AF6</f>
        <v>10000</v>
      </c>
      <c r="AD18" s="130">
        <f>+'I_COSTI GESTIONE'!AG6</f>
        <v>10000</v>
      </c>
      <c r="AE18" s="130">
        <f>+'I_COSTI GESTIONE'!AH6</f>
        <v>10000</v>
      </c>
      <c r="AF18" s="130">
        <f>+'I_COSTI GESTIONE'!AI6</f>
        <v>10000</v>
      </c>
      <c r="AG18" s="130">
        <f>+'I_COSTI GESTIONE'!AJ6</f>
        <v>10000</v>
      </c>
      <c r="AH18" s="130">
        <f>+'I_COSTI GESTIONE'!AK6</f>
        <v>10000</v>
      </c>
      <c r="AI18" s="130">
        <f>+'I_COSTI GESTIONE'!AL6</f>
        <v>10000</v>
      </c>
      <c r="AJ18" s="130">
        <f>+'I_COSTI GESTIONE'!AM6</f>
        <v>10000</v>
      </c>
      <c r="AK18" s="130">
        <f>+'I_COSTI GESTIONE'!AN6</f>
        <v>10000</v>
      </c>
      <c r="AL18" s="130">
        <f>+'I_COSTI GESTIONE'!AO6</f>
        <v>10000</v>
      </c>
      <c r="AM18" s="130">
        <f>+'I_COSTI GESTIONE'!AP6</f>
        <v>10000</v>
      </c>
    </row>
    <row r="19" spans="3:39" x14ac:dyDescent="0.25">
      <c r="C19" s="12" t="str">
        <f>+'I_COSTI GESTIONE'!B7</f>
        <v>Affitto</v>
      </c>
      <c r="D19" s="130">
        <f>+'I_COSTI GESTIONE'!G7</f>
        <v>3000</v>
      </c>
      <c r="E19" s="130">
        <f>+'I_COSTI GESTIONE'!H7</f>
        <v>27500</v>
      </c>
      <c r="F19" s="130">
        <f>+'I_COSTI GESTIONE'!I7</f>
        <v>27500</v>
      </c>
      <c r="G19" s="130">
        <f>+'I_COSTI GESTIONE'!J7</f>
        <v>27500</v>
      </c>
      <c r="H19" s="130">
        <f>+'I_COSTI GESTIONE'!K7</f>
        <v>27500</v>
      </c>
      <c r="I19" s="130">
        <f>+'I_COSTI GESTIONE'!L7</f>
        <v>27500</v>
      </c>
      <c r="J19" s="130">
        <f>+'I_COSTI GESTIONE'!M7</f>
        <v>27500</v>
      </c>
      <c r="K19" s="130">
        <f>+'I_COSTI GESTIONE'!N7</f>
        <v>27500</v>
      </c>
      <c r="L19" s="130">
        <f>+'I_COSTI GESTIONE'!O7</f>
        <v>27500</v>
      </c>
      <c r="M19" s="130">
        <f>+'I_COSTI GESTIONE'!P7</f>
        <v>27500</v>
      </c>
      <c r="N19" s="130">
        <f>+'I_COSTI GESTIONE'!Q7</f>
        <v>27500</v>
      </c>
      <c r="O19" s="130">
        <f>+'I_COSTI GESTIONE'!R7</f>
        <v>27500</v>
      </c>
      <c r="P19" s="130">
        <f>+'I_COSTI GESTIONE'!S7</f>
        <v>27500</v>
      </c>
      <c r="Q19" s="130">
        <f>+'I_COSTI GESTIONE'!T7</f>
        <v>27500</v>
      </c>
      <c r="R19" s="130">
        <f>+'I_COSTI GESTIONE'!U7</f>
        <v>27500</v>
      </c>
      <c r="S19" s="130">
        <f>+'I_COSTI GESTIONE'!V7</f>
        <v>27500</v>
      </c>
      <c r="T19" s="130">
        <f>+'I_COSTI GESTIONE'!W7</f>
        <v>27500</v>
      </c>
      <c r="U19" s="130">
        <f>+'I_COSTI GESTIONE'!X7</f>
        <v>27500</v>
      </c>
      <c r="V19" s="130">
        <f>+'I_COSTI GESTIONE'!Y7</f>
        <v>27500</v>
      </c>
      <c r="W19" s="130">
        <f>+'I_COSTI GESTIONE'!Z7</f>
        <v>27500</v>
      </c>
      <c r="X19" s="130">
        <f>+'I_COSTI GESTIONE'!AA7</f>
        <v>27500</v>
      </c>
      <c r="Y19" s="130">
        <f>+'I_COSTI GESTIONE'!AB7</f>
        <v>27500</v>
      </c>
      <c r="Z19" s="130">
        <f>+'I_COSTI GESTIONE'!AC7</f>
        <v>27500</v>
      </c>
      <c r="AA19" s="130">
        <f>+'I_COSTI GESTIONE'!AD7</f>
        <v>27500</v>
      </c>
      <c r="AB19" s="130">
        <f>+'I_COSTI GESTIONE'!AE7</f>
        <v>27500</v>
      </c>
      <c r="AC19" s="130">
        <f>+'I_COSTI GESTIONE'!AF7</f>
        <v>27500</v>
      </c>
      <c r="AD19" s="130">
        <f>+'I_COSTI GESTIONE'!AG7</f>
        <v>27500</v>
      </c>
      <c r="AE19" s="130">
        <f>+'I_COSTI GESTIONE'!AH7</f>
        <v>27500</v>
      </c>
      <c r="AF19" s="130">
        <f>+'I_COSTI GESTIONE'!AI7</f>
        <v>27500</v>
      </c>
      <c r="AG19" s="130">
        <f>+'I_COSTI GESTIONE'!AJ7</f>
        <v>27500</v>
      </c>
      <c r="AH19" s="130">
        <f>+'I_COSTI GESTIONE'!AK7</f>
        <v>27500</v>
      </c>
      <c r="AI19" s="130">
        <f>+'I_COSTI GESTIONE'!AL7</f>
        <v>27500</v>
      </c>
      <c r="AJ19" s="130">
        <f>+'I_COSTI GESTIONE'!AM7</f>
        <v>27500</v>
      </c>
      <c r="AK19" s="130">
        <f>+'I_COSTI GESTIONE'!AN7</f>
        <v>27500</v>
      </c>
      <c r="AL19" s="130">
        <f>+'I_COSTI GESTIONE'!AO7</f>
        <v>27500</v>
      </c>
      <c r="AM19" s="130">
        <f>+'I_COSTI GESTIONE'!AP7</f>
        <v>27500</v>
      </c>
    </row>
    <row r="20" spans="3:39" x14ac:dyDescent="0.25">
      <c r="C20" s="12" t="str">
        <f>+'I_COSTI GESTIONE'!B8</f>
        <v>consulente lavoro + commercialista</v>
      </c>
      <c r="D20" s="130">
        <f>+'I_COSTI GESTIONE'!G8</f>
        <v>4500</v>
      </c>
      <c r="E20" s="130">
        <f>+'I_COSTI GESTIONE'!H8</f>
        <v>3050</v>
      </c>
      <c r="F20" s="130">
        <f>+'I_COSTI GESTIONE'!I8</f>
        <v>3050</v>
      </c>
      <c r="G20" s="130">
        <f>+'I_COSTI GESTIONE'!J8</f>
        <v>3050</v>
      </c>
      <c r="H20" s="130">
        <f>+'I_COSTI GESTIONE'!K8</f>
        <v>3050</v>
      </c>
      <c r="I20" s="130">
        <f>+'I_COSTI GESTIONE'!L8</f>
        <v>3050</v>
      </c>
      <c r="J20" s="130">
        <f>+'I_COSTI GESTIONE'!M8</f>
        <v>3050</v>
      </c>
      <c r="K20" s="130">
        <f>+'I_COSTI GESTIONE'!N8</f>
        <v>3050</v>
      </c>
      <c r="L20" s="130">
        <f>+'I_COSTI GESTIONE'!O8</f>
        <v>3050</v>
      </c>
      <c r="M20" s="130">
        <f>+'I_COSTI GESTIONE'!P8</f>
        <v>3050</v>
      </c>
      <c r="N20" s="130">
        <f>+'I_COSTI GESTIONE'!Q8</f>
        <v>3050</v>
      </c>
      <c r="O20" s="130">
        <f>+'I_COSTI GESTIONE'!R8</f>
        <v>3050</v>
      </c>
      <c r="P20" s="130">
        <f>+'I_COSTI GESTIONE'!S8</f>
        <v>3050</v>
      </c>
      <c r="Q20" s="130">
        <f>+'I_COSTI GESTIONE'!T8</f>
        <v>3050</v>
      </c>
      <c r="R20" s="130">
        <f>+'I_COSTI GESTIONE'!U8</f>
        <v>3050</v>
      </c>
      <c r="S20" s="130">
        <f>+'I_COSTI GESTIONE'!V8</f>
        <v>3050</v>
      </c>
      <c r="T20" s="130">
        <f>+'I_COSTI GESTIONE'!W8</f>
        <v>3050</v>
      </c>
      <c r="U20" s="130">
        <f>+'I_COSTI GESTIONE'!X8</f>
        <v>3050</v>
      </c>
      <c r="V20" s="130">
        <f>+'I_COSTI GESTIONE'!Y8</f>
        <v>3050</v>
      </c>
      <c r="W20" s="130">
        <f>+'I_COSTI GESTIONE'!Z8</f>
        <v>3050</v>
      </c>
      <c r="X20" s="130">
        <f>+'I_COSTI GESTIONE'!AA8</f>
        <v>3050</v>
      </c>
      <c r="Y20" s="130">
        <f>+'I_COSTI GESTIONE'!AB8</f>
        <v>3050</v>
      </c>
      <c r="Z20" s="130">
        <f>+'I_COSTI GESTIONE'!AC8</f>
        <v>3050</v>
      </c>
      <c r="AA20" s="130">
        <f>+'I_COSTI GESTIONE'!AD8</f>
        <v>3050</v>
      </c>
      <c r="AB20" s="130">
        <f>+'I_COSTI GESTIONE'!AE8</f>
        <v>3050</v>
      </c>
      <c r="AC20" s="130">
        <f>+'I_COSTI GESTIONE'!AF8</f>
        <v>3050</v>
      </c>
      <c r="AD20" s="130">
        <f>+'I_COSTI GESTIONE'!AG8</f>
        <v>3050</v>
      </c>
      <c r="AE20" s="130">
        <f>+'I_COSTI GESTIONE'!AH8</f>
        <v>3050</v>
      </c>
      <c r="AF20" s="130">
        <f>+'I_COSTI GESTIONE'!AI8</f>
        <v>3050</v>
      </c>
      <c r="AG20" s="130">
        <f>+'I_COSTI GESTIONE'!AJ8</f>
        <v>3050</v>
      </c>
      <c r="AH20" s="130">
        <f>+'I_COSTI GESTIONE'!AK8</f>
        <v>3050</v>
      </c>
      <c r="AI20" s="130">
        <f>+'I_COSTI GESTIONE'!AL8</f>
        <v>3050</v>
      </c>
      <c r="AJ20" s="130">
        <f>+'I_COSTI GESTIONE'!AM8</f>
        <v>3050</v>
      </c>
      <c r="AK20" s="130">
        <f>+'I_COSTI GESTIONE'!AN8</f>
        <v>3050</v>
      </c>
      <c r="AL20" s="130">
        <f>+'I_COSTI GESTIONE'!AO8</f>
        <v>3050</v>
      </c>
      <c r="AM20" s="130">
        <f>+'I_COSTI GESTIONE'!AP8</f>
        <v>3050</v>
      </c>
    </row>
    <row r="21" spans="3:39" x14ac:dyDescent="0.25">
      <c r="C21" s="12" t="str">
        <f>+'I_COSTI GESTIONE'!B9</f>
        <v>Energia elettrica</v>
      </c>
      <c r="D21" s="130">
        <f>+'I_COSTI GESTIONE'!G9</f>
        <v>300</v>
      </c>
      <c r="E21" s="130">
        <f>+'I_COSTI GESTIONE'!H9</f>
        <v>5300</v>
      </c>
      <c r="F21" s="130">
        <f>+'I_COSTI GESTIONE'!I9</f>
        <v>5300</v>
      </c>
      <c r="G21" s="130">
        <f>+'I_COSTI GESTIONE'!J9</f>
        <v>5300</v>
      </c>
      <c r="H21" s="130">
        <f>+'I_COSTI GESTIONE'!K9</f>
        <v>5300</v>
      </c>
      <c r="I21" s="130">
        <f>+'I_COSTI GESTIONE'!L9</f>
        <v>5300</v>
      </c>
      <c r="J21" s="130">
        <f>+'I_COSTI GESTIONE'!M9</f>
        <v>5300</v>
      </c>
      <c r="K21" s="130">
        <f>+'I_COSTI GESTIONE'!N9</f>
        <v>5300</v>
      </c>
      <c r="L21" s="130">
        <f>+'I_COSTI GESTIONE'!O9</f>
        <v>5300</v>
      </c>
      <c r="M21" s="130">
        <f>+'I_COSTI GESTIONE'!P9</f>
        <v>5300</v>
      </c>
      <c r="N21" s="130">
        <f>+'I_COSTI GESTIONE'!Q9</f>
        <v>5300</v>
      </c>
      <c r="O21" s="130">
        <f>+'I_COSTI GESTIONE'!R9</f>
        <v>5300</v>
      </c>
      <c r="P21" s="130">
        <f>+'I_COSTI GESTIONE'!S9</f>
        <v>5300</v>
      </c>
      <c r="Q21" s="130">
        <f>+'I_COSTI GESTIONE'!T9</f>
        <v>5300</v>
      </c>
      <c r="R21" s="130">
        <f>+'I_COSTI GESTIONE'!U9</f>
        <v>5300</v>
      </c>
      <c r="S21" s="130">
        <f>+'I_COSTI GESTIONE'!V9</f>
        <v>5300</v>
      </c>
      <c r="T21" s="130">
        <f>+'I_COSTI GESTIONE'!W9</f>
        <v>5300</v>
      </c>
      <c r="U21" s="130">
        <f>+'I_COSTI GESTIONE'!X9</f>
        <v>5300</v>
      </c>
      <c r="V21" s="130">
        <f>+'I_COSTI GESTIONE'!Y9</f>
        <v>5300</v>
      </c>
      <c r="W21" s="130">
        <f>+'I_COSTI GESTIONE'!Z9</f>
        <v>5300</v>
      </c>
      <c r="X21" s="130">
        <f>+'I_COSTI GESTIONE'!AA9</f>
        <v>5300</v>
      </c>
      <c r="Y21" s="130">
        <f>+'I_COSTI GESTIONE'!AB9</f>
        <v>5300</v>
      </c>
      <c r="Z21" s="130">
        <f>+'I_COSTI GESTIONE'!AC9</f>
        <v>5300</v>
      </c>
      <c r="AA21" s="130">
        <f>+'I_COSTI GESTIONE'!AD9</f>
        <v>5300</v>
      </c>
      <c r="AB21" s="130">
        <f>+'I_COSTI GESTIONE'!AE9</f>
        <v>5300</v>
      </c>
      <c r="AC21" s="130">
        <f>+'I_COSTI GESTIONE'!AF9</f>
        <v>5300</v>
      </c>
      <c r="AD21" s="130">
        <f>+'I_COSTI GESTIONE'!AG9</f>
        <v>5300</v>
      </c>
      <c r="AE21" s="130">
        <f>+'I_COSTI GESTIONE'!AH9</f>
        <v>5300</v>
      </c>
      <c r="AF21" s="130">
        <f>+'I_COSTI GESTIONE'!AI9</f>
        <v>5300</v>
      </c>
      <c r="AG21" s="130">
        <f>+'I_COSTI GESTIONE'!AJ9</f>
        <v>5300</v>
      </c>
      <c r="AH21" s="130">
        <f>+'I_COSTI GESTIONE'!AK9</f>
        <v>5300</v>
      </c>
      <c r="AI21" s="130">
        <f>+'I_COSTI GESTIONE'!AL9</f>
        <v>5300</v>
      </c>
      <c r="AJ21" s="130">
        <f>+'I_COSTI GESTIONE'!AM9</f>
        <v>5300</v>
      </c>
      <c r="AK21" s="130">
        <f>+'I_COSTI GESTIONE'!AN9</f>
        <v>5300</v>
      </c>
      <c r="AL21" s="130">
        <f>+'I_COSTI GESTIONE'!AO9</f>
        <v>5300</v>
      </c>
      <c r="AM21" s="130">
        <f>+'I_COSTI GESTIONE'!AP9</f>
        <v>5300</v>
      </c>
    </row>
    <row r="22" spans="3:39" x14ac:dyDescent="0.25">
      <c r="C22" s="12" t="str">
        <f>+'I_COSTI GESTIONE'!B10</f>
        <v>Manutenzione</v>
      </c>
      <c r="D22" s="130">
        <f>+'I_COSTI GESTIONE'!G10</f>
        <v>2000</v>
      </c>
      <c r="E22" s="130">
        <f>+'I_COSTI GESTIONE'!H10</f>
        <v>5000</v>
      </c>
      <c r="F22" s="130">
        <f>+'I_COSTI GESTIONE'!I10</f>
        <v>5000</v>
      </c>
      <c r="G22" s="130">
        <f>+'I_COSTI GESTIONE'!J10</f>
        <v>5000</v>
      </c>
      <c r="H22" s="130">
        <f>+'I_COSTI GESTIONE'!K10</f>
        <v>5000</v>
      </c>
      <c r="I22" s="130">
        <f>+'I_COSTI GESTIONE'!L10</f>
        <v>5000</v>
      </c>
      <c r="J22" s="130">
        <f>+'I_COSTI GESTIONE'!M10</f>
        <v>5000</v>
      </c>
      <c r="K22" s="130">
        <f>+'I_COSTI GESTIONE'!N10</f>
        <v>5000</v>
      </c>
      <c r="L22" s="130">
        <f>+'I_COSTI GESTIONE'!O10</f>
        <v>5000</v>
      </c>
      <c r="M22" s="130">
        <f>+'I_COSTI GESTIONE'!P10</f>
        <v>5000</v>
      </c>
      <c r="N22" s="130">
        <f>+'I_COSTI GESTIONE'!Q10</f>
        <v>5000</v>
      </c>
      <c r="O22" s="130">
        <f>+'I_COSTI GESTIONE'!R10</f>
        <v>5000</v>
      </c>
      <c r="P22" s="130">
        <f>+'I_COSTI GESTIONE'!S10</f>
        <v>5000</v>
      </c>
      <c r="Q22" s="130">
        <f>+'I_COSTI GESTIONE'!T10</f>
        <v>5000</v>
      </c>
      <c r="R22" s="130">
        <f>+'I_COSTI GESTIONE'!U10</f>
        <v>5000</v>
      </c>
      <c r="S22" s="130">
        <f>+'I_COSTI GESTIONE'!V10</f>
        <v>5000</v>
      </c>
      <c r="T22" s="130">
        <f>+'I_COSTI GESTIONE'!W10</f>
        <v>5000</v>
      </c>
      <c r="U22" s="130">
        <f>+'I_COSTI GESTIONE'!X10</f>
        <v>5000</v>
      </c>
      <c r="V22" s="130">
        <f>+'I_COSTI GESTIONE'!Y10</f>
        <v>5000</v>
      </c>
      <c r="W22" s="130">
        <f>+'I_COSTI GESTIONE'!Z10</f>
        <v>5000</v>
      </c>
      <c r="X22" s="130">
        <f>+'I_COSTI GESTIONE'!AA10</f>
        <v>5000</v>
      </c>
      <c r="Y22" s="130">
        <f>+'I_COSTI GESTIONE'!AB10</f>
        <v>5000</v>
      </c>
      <c r="Z22" s="130">
        <f>+'I_COSTI GESTIONE'!AC10</f>
        <v>5000</v>
      </c>
      <c r="AA22" s="130">
        <f>+'I_COSTI GESTIONE'!AD10</f>
        <v>5000</v>
      </c>
      <c r="AB22" s="130">
        <f>+'I_COSTI GESTIONE'!AE10</f>
        <v>5000</v>
      </c>
      <c r="AC22" s="130">
        <f>+'I_COSTI GESTIONE'!AF10</f>
        <v>5000</v>
      </c>
      <c r="AD22" s="130">
        <f>+'I_COSTI GESTIONE'!AG10</f>
        <v>5000</v>
      </c>
      <c r="AE22" s="130">
        <f>+'I_COSTI GESTIONE'!AH10</f>
        <v>5000</v>
      </c>
      <c r="AF22" s="130">
        <f>+'I_COSTI GESTIONE'!AI10</f>
        <v>5000</v>
      </c>
      <c r="AG22" s="130">
        <f>+'I_COSTI GESTIONE'!AJ10</f>
        <v>5000</v>
      </c>
      <c r="AH22" s="130">
        <f>+'I_COSTI GESTIONE'!AK10</f>
        <v>5000</v>
      </c>
      <c r="AI22" s="130">
        <f>+'I_COSTI GESTIONE'!AL10</f>
        <v>5000</v>
      </c>
      <c r="AJ22" s="130">
        <f>+'I_COSTI GESTIONE'!AM10</f>
        <v>5000</v>
      </c>
      <c r="AK22" s="130">
        <f>+'I_COSTI GESTIONE'!AN10</f>
        <v>5000</v>
      </c>
      <c r="AL22" s="130">
        <f>+'I_COSTI GESTIONE'!AO10</f>
        <v>5000</v>
      </c>
      <c r="AM22" s="130">
        <f>+'I_COSTI GESTIONE'!AP10</f>
        <v>5000</v>
      </c>
    </row>
    <row r="23" spans="3:39" x14ac:dyDescent="0.25">
      <c r="C23" s="12" t="str">
        <f>+'I_COSTI GESTIONE'!B11</f>
        <v>Assicurazione</v>
      </c>
      <c r="D23" s="130">
        <f>+'I_COSTI GESTIONE'!G11</f>
        <v>2000</v>
      </c>
      <c r="E23" s="130">
        <f>+'I_COSTI GESTIONE'!H11</f>
        <v>3250</v>
      </c>
      <c r="F23" s="130">
        <f>+'I_COSTI GESTIONE'!I11</f>
        <v>3250</v>
      </c>
      <c r="G23" s="130">
        <f>+'I_COSTI GESTIONE'!J11</f>
        <v>3250</v>
      </c>
      <c r="H23" s="130">
        <f>+'I_COSTI GESTIONE'!K11</f>
        <v>3250</v>
      </c>
      <c r="I23" s="130">
        <f>+'I_COSTI GESTIONE'!L11</f>
        <v>3250</v>
      </c>
      <c r="J23" s="130">
        <f>+'I_COSTI GESTIONE'!M11</f>
        <v>3250</v>
      </c>
      <c r="K23" s="130">
        <f>+'I_COSTI GESTIONE'!N11</f>
        <v>3250</v>
      </c>
      <c r="L23" s="130">
        <f>+'I_COSTI GESTIONE'!O11</f>
        <v>3250</v>
      </c>
      <c r="M23" s="130">
        <f>+'I_COSTI GESTIONE'!P11</f>
        <v>3250</v>
      </c>
      <c r="N23" s="130">
        <f>+'I_COSTI GESTIONE'!Q11</f>
        <v>3250</v>
      </c>
      <c r="O23" s="130">
        <f>+'I_COSTI GESTIONE'!R11</f>
        <v>3250</v>
      </c>
      <c r="P23" s="130">
        <f>+'I_COSTI GESTIONE'!S11</f>
        <v>3250</v>
      </c>
      <c r="Q23" s="130">
        <f>+'I_COSTI GESTIONE'!T11</f>
        <v>3250</v>
      </c>
      <c r="R23" s="130">
        <f>+'I_COSTI GESTIONE'!U11</f>
        <v>3250</v>
      </c>
      <c r="S23" s="130">
        <f>+'I_COSTI GESTIONE'!V11</f>
        <v>3250</v>
      </c>
      <c r="T23" s="130">
        <f>+'I_COSTI GESTIONE'!W11</f>
        <v>3250</v>
      </c>
      <c r="U23" s="130">
        <f>+'I_COSTI GESTIONE'!X11</f>
        <v>3250</v>
      </c>
      <c r="V23" s="130">
        <f>+'I_COSTI GESTIONE'!Y11</f>
        <v>3250</v>
      </c>
      <c r="W23" s="130">
        <f>+'I_COSTI GESTIONE'!Z11</f>
        <v>3250</v>
      </c>
      <c r="X23" s="130">
        <f>+'I_COSTI GESTIONE'!AA11</f>
        <v>3250</v>
      </c>
      <c r="Y23" s="130">
        <f>+'I_COSTI GESTIONE'!AB11</f>
        <v>3250</v>
      </c>
      <c r="Z23" s="130">
        <f>+'I_COSTI GESTIONE'!AC11</f>
        <v>3250</v>
      </c>
      <c r="AA23" s="130">
        <f>+'I_COSTI GESTIONE'!AD11</f>
        <v>3250</v>
      </c>
      <c r="AB23" s="130">
        <f>+'I_COSTI GESTIONE'!AE11</f>
        <v>3250</v>
      </c>
      <c r="AC23" s="130">
        <f>+'I_COSTI GESTIONE'!AF11</f>
        <v>3250</v>
      </c>
      <c r="AD23" s="130">
        <f>+'I_COSTI GESTIONE'!AG11</f>
        <v>3250</v>
      </c>
      <c r="AE23" s="130">
        <f>+'I_COSTI GESTIONE'!AH11</f>
        <v>3250</v>
      </c>
      <c r="AF23" s="130">
        <f>+'I_COSTI GESTIONE'!AI11</f>
        <v>3250</v>
      </c>
      <c r="AG23" s="130">
        <f>+'I_COSTI GESTIONE'!AJ11</f>
        <v>3250</v>
      </c>
      <c r="AH23" s="130">
        <f>+'I_COSTI GESTIONE'!AK11</f>
        <v>3250</v>
      </c>
      <c r="AI23" s="130">
        <f>+'I_COSTI GESTIONE'!AL11</f>
        <v>3250</v>
      </c>
      <c r="AJ23" s="130">
        <f>+'I_COSTI GESTIONE'!AM11</f>
        <v>3250</v>
      </c>
      <c r="AK23" s="130">
        <f>+'I_COSTI GESTIONE'!AN11</f>
        <v>3250</v>
      </c>
      <c r="AL23" s="130">
        <f>+'I_COSTI GESTIONE'!AO11</f>
        <v>3250</v>
      </c>
      <c r="AM23" s="130">
        <f>+'I_COSTI GESTIONE'!AP11</f>
        <v>3250</v>
      </c>
    </row>
    <row r="24" spans="3:39" x14ac:dyDescent="0.25">
      <c r="C24" s="12" t="str">
        <f>+'I_COSTI GESTIONE'!B12</f>
        <v>Cancelleria</v>
      </c>
      <c r="D24" s="130">
        <f>+'I_COSTI GESTIONE'!G12</f>
        <v>250</v>
      </c>
      <c r="E24" s="130">
        <f>+'I_COSTI GESTIONE'!H12</f>
        <v>250</v>
      </c>
      <c r="F24" s="130">
        <f>+'I_COSTI GESTIONE'!I12</f>
        <v>250</v>
      </c>
      <c r="G24" s="130">
        <f>+'I_COSTI GESTIONE'!J12</f>
        <v>250</v>
      </c>
      <c r="H24" s="130">
        <f>+'I_COSTI GESTIONE'!K12</f>
        <v>250</v>
      </c>
      <c r="I24" s="130">
        <f>+'I_COSTI GESTIONE'!L12</f>
        <v>250</v>
      </c>
      <c r="J24" s="130">
        <f>+'I_COSTI GESTIONE'!M12</f>
        <v>250</v>
      </c>
      <c r="K24" s="130">
        <f>+'I_COSTI GESTIONE'!N12</f>
        <v>250</v>
      </c>
      <c r="L24" s="130">
        <f>+'I_COSTI GESTIONE'!O12</f>
        <v>250</v>
      </c>
      <c r="M24" s="130">
        <f>+'I_COSTI GESTIONE'!P12</f>
        <v>250</v>
      </c>
      <c r="N24" s="130">
        <f>+'I_COSTI GESTIONE'!Q12</f>
        <v>250</v>
      </c>
      <c r="O24" s="130">
        <f>+'I_COSTI GESTIONE'!R12</f>
        <v>250</v>
      </c>
      <c r="P24" s="130">
        <f>+'I_COSTI GESTIONE'!S12</f>
        <v>250</v>
      </c>
      <c r="Q24" s="130">
        <f>+'I_COSTI GESTIONE'!T12</f>
        <v>250</v>
      </c>
      <c r="R24" s="130">
        <f>+'I_COSTI GESTIONE'!U12</f>
        <v>250</v>
      </c>
      <c r="S24" s="130">
        <f>+'I_COSTI GESTIONE'!V12</f>
        <v>250</v>
      </c>
      <c r="T24" s="130">
        <f>+'I_COSTI GESTIONE'!W12</f>
        <v>250</v>
      </c>
      <c r="U24" s="130">
        <f>+'I_COSTI GESTIONE'!X12</f>
        <v>250</v>
      </c>
      <c r="V24" s="130">
        <f>+'I_COSTI GESTIONE'!Y12</f>
        <v>250</v>
      </c>
      <c r="W24" s="130">
        <f>+'I_COSTI GESTIONE'!Z12</f>
        <v>250</v>
      </c>
      <c r="X24" s="130">
        <f>+'I_COSTI GESTIONE'!AA12</f>
        <v>250</v>
      </c>
      <c r="Y24" s="130">
        <f>+'I_COSTI GESTIONE'!AB12</f>
        <v>250</v>
      </c>
      <c r="Z24" s="130">
        <f>+'I_COSTI GESTIONE'!AC12</f>
        <v>250</v>
      </c>
      <c r="AA24" s="130">
        <f>+'I_COSTI GESTIONE'!AD12</f>
        <v>250</v>
      </c>
      <c r="AB24" s="130">
        <f>+'I_COSTI GESTIONE'!AE12</f>
        <v>250</v>
      </c>
      <c r="AC24" s="130">
        <f>+'I_COSTI GESTIONE'!AF12</f>
        <v>250</v>
      </c>
      <c r="AD24" s="130">
        <f>+'I_COSTI GESTIONE'!AG12</f>
        <v>250</v>
      </c>
      <c r="AE24" s="130">
        <f>+'I_COSTI GESTIONE'!AH12</f>
        <v>250</v>
      </c>
      <c r="AF24" s="130">
        <f>+'I_COSTI GESTIONE'!AI12</f>
        <v>250</v>
      </c>
      <c r="AG24" s="130">
        <f>+'I_COSTI GESTIONE'!AJ12</f>
        <v>250</v>
      </c>
      <c r="AH24" s="130">
        <f>+'I_COSTI GESTIONE'!AK12</f>
        <v>250</v>
      </c>
      <c r="AI24" s="130">
        <f>+'I_COSTI GESTIONE'!AL12</f>
        <v>250</v>
      </c>
      <c r="AJ24" s="130">
        <f>+'I_COSTI GESTIONE'!AM12</f>
        <v>250</v>
      </c>
      <c r="AK24" s="130">
        <f>+'I_COSTI GESTIONE'!AN12</f>
        <v>250</v>
      </c>
      <c r="AL24" s="130">
        <f>+'I_COSTI GESTIONE'!AO12</f>
        <v>250</v>
      </c>
      <c r="AM24" s="130">
        <f>+'I_COSTI GESTIONE'!AP12</f>
        <v>250</v>
      </c>
    </row>
    <row r="25" spans="3:39" x14ac:dyDescent="0.25">
      <c r="C25" s="12" t="str">
        <f>+'I_COSTI GESTIONE'!B13</f>
        <v>Spese varie</v>
      </c>
      <c r="D25" s="130">
        <f>+'I_COSTI GESTIONE'!G13</f>
        <v>26000</v>
      </c>
      <c r="E25" s="130">
        <f>+'I_COSTI GESTIONE'!H13</f>
        <v>26000</v>
      </c>
      <c r="F25" s="130">
        <f>+'I_COSTI GESTIONE'!I13</f>
        <v>26000</v>
      </c>
      <c r="G25" s="130">
        <f>+'I_COSTI GESTIONE'!J13</f>
        <v>26000</v>
      </c>
      <c r="H25" s="130">
        <f>+'I_COSTI GESTIONE'!K13</f>
        <v>26000</v>
      </c>
      <c r="I25" s="130">
        <f>+'I_COSTI GESTIONE'!L13</f>
        <v>26000</v>
      </c>
      <c r="J25" s="130">
        <f>+'I_COSTI GESTIONE'!M13</f>
        <v>26000</v>
      </c>
      <c r="K25" s="130">
        <f>+'I_COSTI GESTIONE'!N13</f>
        <v>26000</v>
      </c>
      <c r="L25" s="130">
        <f>+'I_COSTI GESTIONE'!O13</f>
        <v>26000</v>
      </c>
      <c r="M25" s="130">
        <f>+'I_COSTI GESTIONE'!P13</f>
        <v>26000</v>
      </c>
      <c r="N25" s="130">
        <f>+'I_COSTI GESTIONE'!Q13</f>
        <v>26000</v>
      </c>
      <c r="O25" s="130">
        <f>+'I_COSTI GESTIONE'!R13</f>
        <v>26000</v>
      </c>
      <c r="P25" s="130">
        <f>+'I_COSTI GESTIONE'!S13</f>
        <v>26000</v>
      </c>
      <c r="Q25" s="130">
        <f>+'I_COSTI GESTIONE'!T13</f>
        <v>26000</v>
      </c>
      <c r="R25" s="130">
        <f>+'I_COSTI GESTIONE'!U13</f>
        <v>26000</v>
      </c>
      <c r="S25" s="130">
        <f>+'I_COSTI GESTIONE'!V13</f>
        <v>26000</v>
      </c>
      <c r="T25" s="130">
        <f>+'I_COSTI GESTIONE'!W13</f>
        <v>26000</v>
      </c>
      <c r="U25" s="130">
        <f>+'I_COSTI GESTIONE'!X13</f>
        <v>26000</v>
      </c>
      <c r="V25" s="130">
        <f>+'I_COSTI GESTIONE'!Y13</f>
        <v>26000</v>
      </c>
      <c r="W25" s="130">
        <f>+'I_COSTI GESTIONE'!Z13</f>
        <v>26000</v>
      </c>
      <c r="X25" s="130">
        <f>+'I_COSTI GESTIONE'!AA13</f>
        <v>26000</v>
      </c>
      <c r="Y25" s="130">
        <f>+'I_COSTI GESTIONE'!AB13</f>
        <v>26000</v>
      </c>
      <c r="Z25" s="130">
        <f>+'I_COSTI GESTIONE'!AC13</f>
        <v>26000</v>
      </c>
      <c r="AA25" s="130">
        <f>+'I_COSTI GESTIONE'!AD13</f>
        <v>26000</v>
      </c>
      <c r="AB25" s="130">
        <f>+'I_COSTI GESTIONE'!AE13</f>
        <v>26000</v>
      </c>
      <c r="AC25" s="130">
        <f>+'I_COSTI GESTIONE'!AF13</f>
        <v>26000</v>
      </c>
      <c r="AD25" s="130">
        <f>+'I_COSTI GESTIONE'!AG13</f>
        <v>26000</v>
      </c>
      <c r="AE25" s="130">
        <f>+'I_COSTI GESTIONE'!AH13</f>
        <v>26000</v>
      </c>
      <c r="AF25" s="130">
        <f>+'I_COSTI GESTIONE'!AI13</f>
        <v>26000</v>
      </c>
      <c r="AG25" s="130">
        <f>+'I_COSTI GESTIONE'!AJ13</f>
        <v>26000</v>
      </c>
      <c r="AH25" s="130">
        <f>+'I_COSTI GESTIONE'!AK13</f>
        <v>26000</v>
      </c>
      <c r="AI25" s="130">
        <f>+'I_COSTI GESTIONE'!AL13</f>
        <v>26000</v>
      </c>
      <c r="AJ25" s="130">
        <f>+'I_COSTI GESTIONE'!AM13</f>
        <v>26000</v>
      </c>
      <c r="AK25" s="130">
        <f>+'I_COSTI GESTIONE'!AN13</f>
        <v>26000</v>
      </c>
      <c r="AL25" s="130">
        <f>+'I_COSTI GESTIONE'!AO13</f>
        <v>26000</v>
      </c>
      <c r="AM25" s="130">
        <f>+'I_COSTI GESTIONE'!AP13</f>
        <v>26000</v>
      </c>
    </row>
    <row r="26" spans="3:39" x14ac:dyDescent="0.25">
      <c r="C26" s="12" t="str">
        <f>+'I_COSTI GESTIONE'!B14</f>
        <v>Costi diversi</v>
      </c>
      <c r="D26" s="130">
        <f>+'I_COSTI GESTIONE'!G14</f>
        <v>10000</v>
      </c>
      <c r="E26" s="130">
        <f>+'I_COSTI GESTIONE'!H14</f>
        <v>10000</v>
      </c>
      <c r="F26" s="130">
        <f>+'I_COSTI GESTIONE'!I14</f>
        <v>10000</v>
      </c>
      <c r="G26" s="130">
        <f>+'I_COSTI GESTIONE'!J14</f>
        <v>10000</v>
      </c>
      <c r="H26" s="130">
        <f>+'I_COSTI GESTIONE'!K14</f>
        <v>10000</v>
      </c>
      <c r="I26" s="130">
        <f>+'I_COSTI GESTIONE'!L14</f>
        <v>10000</v>
      </c>
      <c r="J26" s="130">
        <f>+'I_COSTI GESTIONE'!M14</f>
        <v>10000</v>
      </c>
      <c r="K26" s="130">
        <f>+'I_COSTI GESTIONE'!N14</f>
        <v>10000</v>
      </c>
      <c r="L26" s="130">
        <f>+'I_COSTI GESTIONE'!O14</f>
        <v>10000</v>
      </c>
      <c r="M26" s="130">
        <f>+'I_COSTI GESTIONE'!P14</f>
        <v>10000</v>
      </c>
      <c r="N26" s="130">
        <f>+'I_COSTI GESTIONE'!Q14</f>
        <v>10000</v>
      </c>
      <c r="O26" s="130">
        <f>+'I_COSTI GESTIONE'!R14</f>
        <v>10000</v>
      </c>
      <c r="P26" s="130">
        <f>+'I_COSTI GESTIONE'!S14</f>
        <v>10000</v>
      </c>
      <c r="Q26" s="130">
        <f>+'I_COSTI GESTIONE'!T14</f>
        <v>10000</v>
      </c>
      <c r="R26" s="130">
        <f>+'I_COSTI GESTIONE'!U14</f>
        <v>10000</v>
      </c>
      <c r="S26" s="130">
        <f>+'I_COSTI GESTIONE'!V14</f>
        <v>10000</v>
      </c>
      <c r="T26" s="130">
        <f>+'I_COSTI GESTIONE'!W14</f>
        <v>10000</v>
      </c>
      <c r="U26" s="130">
        <f>+'I_COSTI GESTIONE'!X14</f>
        <v>10000</v>
      </c>
      <c r="V26" s="130">
        <f>+'I_COSTI GESTIONE'!Y14</f>
        <v>10000</v>
      </c>
      <c r="W26" s="130">
        <f>+'I_COSTI GESTIONE'!Z14</f>
        <v>10000</v>
      </c>
      <c r="X26" s="130">
        <f>+'I_COSTI GESTIONE'!AA14</f>
        <v>10000</v>
      </c>
      <c r="Y26" s="130">
        <f>+'I_COSTI GESTIONE'!AB14</f>
        <v>10000</v>
      </c>
      <c r="Z26" s="130">
        <f>+'I_COSTI GESTIONE'!AC14</f>
        <v>10000</v>
      </c>
      <c r="AA26" s="130">
        <f>+'I_COSTI GESTIONE'!AD14</f>
        <v>10000</v>
      </c>
      <c r="AB26" s="130">
        <f>+'I_COSTI GESTIONE'!AE14</f>
        <v>10000</v>
      </c>
      <c r="AC26" s="130">
        <f>+'I_COSTI GESTIONE'!AF14</f>
        <v>10000</v>
      </c>
      <c r="AD26" s="130">
        <f>+'I_COSTI GESTIONE'!AG14</f>
        <v>10000</v>
      </c>
      <c r="AE26" s="130">
        <f>+'I_COSTI GESTIONE'!AH14</f>
        <v>10000</v>
      </c>
      <c r="AF26" s="130">
        <f>+'I_COSTI GESTIONE'!AI14</f>
        <v>10000</v>
      </c>
      <c r="AG26" s="130">
        <f>+'I_COSTI GESTIONE'!AJ14</f>
        <v>10000</v>
      </c>
      <c r="AH26" s="130">
        <f>+'I_COSTI GESTIONE'!AK14</f>
        <v>10000</v>
      </c>
      <c r="AI26" s="130">
        <f>+'I_COSTI GESTIONE'!AL14</f>
        <v>10000</v>
      </c>
      <c r="AJ26" s="130">
        <f>+'I_COSTI GESTIONE'!AM14</f>
        <v>10000</v>
      </c>
      <c r="AK26" s="130">
        <f>+'I_COSTI GESTIONE'!AN14</f>
        <v>10000</v>
      </c>
      <c r="AL26" s="130">
        <f>+'I_COSTI GESTIONE'!AO14</f>
        <v>10000</v>
      </c>
      <c r="AM26" s="130">
        <f>+'I_COSTI GESTIONE'!AP14</f>
        <v>10000</v>
      </c>
    </row>
    <row r="27" spans="3:39" x14ac:dyDescent="0.25">
      <c r="C27" s="12" t="str">
        <f>+'I_COSTI GESTIONE'!B15</f>
        <v>acqua</v>
      </c>
      <c r="D27" s="130">
        <f>+'I_COSTI GESTIONE'!G15</f>
        <v>100</v>
      </c>
      <c r="E27" s="130">
        <f>+'I_COSTI GESTIONE'!H15</f>
        <v>100</v>
      </c>
      <c r="F27" s="130">
        <f>+'I_COSTI GESTIONE'!I15</f>
        <v>100</v>
      </c>
      <c r="G27" s="130">
        <f>+'I_COSTI GESTIONE'!J15</f>
        <v>100</v>
      </c>
      <c r="H27" s="130">
        <f>+'I_COSTI GESTIONE'!K15</f>
        <v>100</v>
      </c>
      <c r="I27" s="130">
        <f>+'I_COSTI GESTIONE'!L15</f>
        <v>100</v>
      </c>
      <c r="J27" s="130">
        <f>+'I_COSTI GESTIONE'!M15</f>
        <v>100</v>
      </c>
      <c r="K27" s="130">
        <f>+'I_COSTI GESTIONE'!N15</f>
        <v>100</v>
      </c>
      <c r="L27" s="130">
        <f>+'I_COSTI GESTIONE'!O15</f>
        <v>100</v>
      </c>
      <c r="M27" s="130">
        <f>+'I_COSTI GESTIONE'!P15</f>
        <v>100</v>
      </c>
      <c r="N27" s="130">
        <f>+'I_COSTI GESTIONE'!Q15</f>
        <v>100</v>
      </c>
      <c r="O27" s="130">
        <f>+'I_COSTI GESTIONE'!R15</f>
        <v>100</v>
      </c>
      <c r="P27" s="130">
        <f>+'I_COSTI GESTIONE'!S15</f>
        <v>100</v>
      </c>
      <c r="Q27" s="130">
        <f>+'I_COSTI GESTIONE'!T15</f>
        <v>100</v>
      </c>
      <c r="R27" s="130">
        <f>+'I_COSTI GESTIONE'!U15</f>
        <v>100</v>
      </c>
      <c r="S27" s="130">
        <f>+'I_COSTI GESTIONE'!V15</f>
        <v>100</v>
      </c>
      <c r="T27" s="130">
        <f>+'I_COSTI GESTIONE'!W15</f>
        <v>100</v>
      </c>
      <c r="U27" s="130">
        <f>+'I_COSTI GESTIONE'!X15</f>
        <v>100</v>
      </c>
      <c r="V27" s="130">
        <f>+'I_COSTI GESTIONE'!Y15</f>
        <v>100</v>
      </c>
      <c r="W27" s="130">
        <f>+'I_COSTI GESTIONE'!Z15</f>
        <v>100</v>
      </c>
      <c r="X27" s="130">
        <f>+'I_COSTI GESTIONE'!AA15</f>
        <v>100</v>
      </c>
      <c r="Y27" s="130">
        <f>+'I_COSTI GESTIONE'!AB15</f>
        <v>100</v>
      </c>
      <c r="Z27" s="130">
        <f>+'I_COSTI GESTIONE'!AC15</f>
        <v>100</v>
      </c>
      <c r="AA27" s="130">
        <f>+'I_COSTI GESTIONE'!AD15</f>
        <v>100</v>
      </c>
      <c r="AB27" s="130">
        <f>+'I_COSTI GESTIONE'!AE15</f>
        <v>100</v>
      </c>
      <c r="AC27" s="130">
        <f>+'I_COSTI GESTIONE'!AF15</f>
        <v>100</v>
      </c>
      <c r="AD27" s="130">
        <f>+'I_COSTI GESTIONE'!AG15</f>
        <v>100</v>
      </c>
      <c r="AE27" s="130">
        <f>+'I_COSTI GESTIONE'!AH15</f>
        <v>100</v>
      </c>
      <c r="AF27" s="130">
        <f>+'I_COSTI GESTIONE'!AI15</f>
        <v>100</v>
      </c>
      <c r="AG27" s="130">
        <f>+'I_COSTI GESTIONE'!AJ15</f>
        <v>100</v>
      </c>
      <c r="AH27" s="130">
        <f>+'I_COSTI GESTIONE'!AK15</f>
        <v>100</v>
      </c>
      <c r="AI27" s="130">
        <f>+'I_COSTI GESTIONE'!AL15</f>
        <v>100</v>
      </c>
      <c r="AJ27" s="130">
        <f>+'I_COSTI GESTIONE'!AM15</f>
        <v>100</v>
      </c>
      <c r="AK27" s="130">
        <f>+'I_COSTI GESTIONE'!AN15</f>
        <v>100</v>
      </c>
      <c r="AL27" s="130">
        <f>+'I_COSTI GESTIONE'!AO15</f>
        <v>100</v>
      </c>
      <c r="AM27" s="130">
        <f>+'I_COSTI GESTIONE'!AP15</f>
        <v>100</v>
      </c>
    </row>
    <row r="28" spans="3:39" x14ac:dyDescent="0.25">
      <c r="C28" s="12" t="str">
        <f>+'I_COSTI GESTIONE'!B16</f>
        <v>tasse minori</v>
      </c>
      <c r="D28" s="130">
        <f>+'I_COSTI GESTIONE'!G16</f>
        <v>2350</v>
      </c>
      <c r="E28" s="130">
        <f>+'I_COSTI GESTIONE'!H16</f>
        <v>2350</v>
      </c>
      <c r="F28" s="130">
        <f>+'I_COSTI GESTIONE'!I16</f>
        <v>2350</v>
      </c>
      <c r="G28" s="130">
        <f>+'I_COSTI GESTIONE'!J16</f>
        <v>2350</v>
      </c>
      <c r="H28" s="130">
        <f>+'I_COSTI GESTIONE'!K16</f>
        <v>2350</v>
      </c>
      <c r="I28" s="130">
        <f>+'I_COSTI GESTIONE'!L16</f>
        <v>2350</v>
      </c>
      <c r="J28" s="130">
        <f>+'I_COSTI GESTIONE'!M16</f>
        <v>2350</v>
      </c>
      <c r="K28" s="130">
        <f>+'I_COSTI GESTIONE'!N16</f>
        <v>2350</v>
      </c>
      <c r="L28" s="130">
        <f>+'I_COSTI GESTIONE'!O16</f>
        <v>2350</v>
      </c>
      <c r="M28" s="130">
        <f>+'I_COSTI GESTIONE'!P16</f>
        <v>2350</v>
      </c>
      <c r="N28" s="130">
        <f>+'I_COSTI GESTIONE'!Q16</f>
        <v>2350</v>
      </c>
      <c r="O28" s="130">
        <f>+'I_COSTI GESTIONE'!R16</f>
        <v>2350</v>
      </c>
      <c r="P28" s="130">
        <f>+'I_COSTI GESTIONE'!S16</f>
        <v>2350</v>
      </c>
      <c r="Q28" s="130">
        <f>+'I_COSTI GESTIONE'!T16</f>
        <v>2350</v>
      </c>
      <c r="R28" s="130">
        <f>+'I_COSTI GESTIONE'!U16</f>
        <v>2350</v>
      </c>
      <c r="S28" s="130">
        <f>+'I_COSTI GESTIONE'!V16</f>
        <v>2350</v>
      </c>
      <c r="T28" s="130">
        <f>+'I_COSTI GESTIONE'!W16</f>
        <v>2350</v>
      </c>
      <c r="U28" s="130">
        <f>+'I_COSTI GESTIONE'!X16</f>
        <v>2350</v>
      </c>
      <c r="V28" s="130">
        <f>+'I_COSTI GESTIONE'!Y16</f>
        <v>2350</v>
      </c>
      <c r="W28" s="130">
        <f>+'I_COSTI GESTIONE'!Z16</f>
        <v>2350</v>
      </c>
      <c r="X28" s="130">
        <f>+'I_COSTI GESTIONE'!AA16</f>
        <v>2350</v>
      </c>
      <c r="Y28" s="130">
        <f>+'I_COSTI GESTIONE'!AB16</f>
        <v>2350</v>
      </c>
      <c r="Z28" s="130">
        <f>+'I_COSTI GESTIONE'!AC16</f>
        <v>2350</v>
      </c>
      <c r="AA28" s="130">
        <f>+'I_COSTI GESTIONE'!AD16</f>
        <v>2350</v>
      </c>
      <c r="AB28" s="130">
        <f>+'I_COSTI GESTIONE'!AE16</f>
        <v>2350</v>
      </c>
      <c r="AC28" s="130">
        <f>+'I_COSTI GESTIONE'!AF16</f>
        <v>2350</v>
      </c>
      <c r="AD28" s="130">
        <f>+'I_COSTI GESTIONE'!AG16</f>
        <v>2350</v>
      </c>
      <c r="AE28" s="130">
        <f>+'I_COSTI GESTIONE'!AH16</f>
        <v>2350</v>
      </c>
      <c r="AF28" s="130">
        <f>+'I_COSTI GESTIONE'!AI16</f>
        <v>2350</v>
      </c>
      <c r="AG28" s="130">
        <f>+'I_COSTI GESTIONE'!AJ16</f>
        <v>2350</v>
      </c>
      <c r="AH28" s="130">
        <f>+'I_COSTI GESTIONE'!AK16</f>
        <v>2350</v>
      </c>
      <c r="AI28" s="130">
        <f>+'I_COSTI GESTIONE'!AL16</f>
        <v>2350</v>
      </c>
      <c r="AJ28" s="130">
        <f>+'I_COSTI GESTIONE'!AM16</f>
        <v>2350</v>
      </c>
      <c r="AK28" s="130">
        <f>+'I_COSTI GESTIONE'!AN16</f>
        <v>2350</v>
      </c>
      <c r="AL28" s="130">
        <f>+'I_COSTI GESTIONE'!AO16</f>
        <v>2350</v>
      </c>
      <c r="AM28" s="130">
        <f>+'I_COSTI GESTIONE'!AP16</f>
        <v>2350</v>
      </c>
    </row>
    <row r="29" spans="3:39" x14ac:dyDescent="0.25">
      <c r="C29" s="12" t="str">
        <f>+'I_COSTI GESTIONE'!B17</f>
        <v>spese automezzi</v>
      </c>
      <c r="D29" s="130">
        <f>+'I_COSTI GESTIONE'!G17</f>
        <v>500</v>
      </c>
      <c r="E29" s="130">
        <f>+'I_COSTI GESTIONE'!H17</f>
        <v>150</v>
      </c>
      <c r="F29" s="130">
        <f>+'I_COSTI GESTIONE'!I17</f>
        <v>150</v>
      </c>
      <c r="G29" s="130">
        <f>+'I_COSTI GESTIONE'!J17</f>
        <v>150</v>
      </c>
      <c r="H29" s="130">
        <f>+'I_COSTI GESTIONE'!K17</f>
        <v>150</v>
      </c>
      <c r="I29" s="130">
        <f>+'I_COSTI GESTIONE'!L17</f>
        <v>150</v>
      </c>
      <c r="J29" s="130">
        <f>+'I_COSTI GESTIONE'!M17</f>
        <v>150</v>
      </c>
      <c r="K29" s="130">
        <f>+'I_COSTI GESTIONE'!N17</f>
        <v>150</v>
      </c>
      <c r="L29" s="130">
        <f>+'I_COSTI GESTIONE'!O17</f>
        <v>150</v>
      </c>
      <c r="M29" s="130">
        <f>+'I_COSTI GESTIONE'!P17</f>
        <v>150</v>
      </c>
      <c r="N29" s="130">
        <f>+'I_COSTI GESTIONE'!Q17</f>
        <v>150</v>
      </c>
      <c r="O29" s="130">
        <f>+'I_COSTI GESTIONE'!R17</f>
        <v>150</v>
      </c>
      <c r="P29" s="130">
        <f>+'I_COSTI GESTIONE'!S17</f>
        <v>150</v>
      </c>
      <c r="Q29" s="130">
        <f>+'I_COSTI GESTIONE'!T17</f>
        <v>150</v>
      </c>
      <c r="R29" s="130">
        <f>+'I_COSTI GESTIONE'!U17</f>
        <v>150</v>
      </c>
      <c r="S29" s="130">
        <f>+'I_COSTI GESTIONE'!V17</f>
        <v>150</v>
      </c>
      <c r="T29" s="130">
        <f>+'I_COSTI GESTIONE'!W17</f>
        <v>150</v>
      </c>
      <c r="U29" s="130">
        <f>+'I_COSTI GESTIONE'!X17</f>
        <v>150</v>
      </c>
      <c r="V29" s="130">
        <f>+'I_COSTI GESTIONE'!Y17</f>
        <v>150</v>
      </c>
      <c r="W29" s="130">
        <f>+'I_COSTI GESTIONE'!Z17</f>
        <v>150</v>
      </c>
      <c r="X29" s="130">
        <f>+'I_COSTI GESTIONE'!AA17</f>
        <v>150</v>
      </c>
      <c r="Y29" s="130">
        <f>+'I_COSTI GESTIONE'!AB17</f>
        <v>150</v>
      </c>
      <c r="Z29" s="130">
        <f>+'I_COSTI GESTIONE'!AC17</f>
        <v>150</v>
      </c>
      <c r="AA29" s="130">
        <f>+'I_COSTI GESTIONE'!AD17</f>
        <v>150</v>
      </c>
      <c r="AB29" s="130">
        <f>+'I_COSTI GESTIONE'!AE17</f>
        <v>150</v>
      </c>
      <c r="AC29" s="130">
        <f>+'I_COSTI GESTIONE'!AF17</f>
        <v>150</v>
      </c>
      <c r="AD29" s="130">
        <f>+'I_COSTI GESTIONE'!AG17</f>
        <v>150</v>
      </c>
      <c r="AE29" s="130">
        <f>+'I_COSTI GESTIONE'!AH17</f>
        <v>150</v>
      </c>
      <c r="AF29" s="130">
        <f>+'I_COSTI GESTIONE'!AI17</f>
        <v>150</v>
      </c>
      <c r="AG29" s="130">
        <f>+'I_COSTI GESTIONE'!AJ17</f>
        <v>150</v>
      </c>
      <c r="AH29" s="130">
        <f>+'I_COSTI GESTIONE'!AK17</f>
        <v>150</v>
      </c>
      <c r="AI29" s="130">
        <f>+'I_COSTI GESTIONE'!AL17</f>
        <v>150</v>
      </c>
      <c r="AJ29" s="130">
        <f>+'I_COSTI GESTIONE'!AM17</f>
        <v>150</v>
      </c>
      <c r="AK29" s="130">
        <f>+'I_COSTI GESTIONE'!AN17</f>
        <v>150</v>
      </c>
      <c r="AL29" s="130">
        <f>+'I_COSTI GESTIONE'!AO17</f>
        <v>150</v>
      </c>
      <c r="AM29" s="130">
        <f>+'I_COSTI GESTIONE'!AP17</f>
        <v>150</v>
      </c>
    </row>
    <row r="30" spans="3:39" x14ac:dyDescent="0.25">
      <c r="C30" s="12" t="str">
        <f>+'I_COSTI GESTIONE'!B18</f>
        <v>trattenute asl</v>
      </c>
      <c r="D30" s="130">
        <f>+'I_COSTI GESTIONE'!G18</f>
        <v>8000</v>
      </c>
      <c r="E30" s="130">
        <f>+'I_COSTI GESTIONE'!H18</f>
        <v>8000</v>
      </c>
      <c r="F30" s="130">
        <f>+'I_COSTI GESTIONE'!I18</f>
        <v>8000</v>
      </c>
      <c r="G30" s="130">
        <f>+'I_COSTI GESTIONE'!J18</f>
        <v>8000</v>
      </c>
      <c r="H30" s="130">
        <f>+'I_COSTI GESTIONE'!K18</f>
        <v>8000</v>
      </c>
      <c r="I30" s="130">
        <f>+'I_COSTI GESTIONE'!L18</f>
        <v>8000</v>
      </c>
      <c r="J30" s="130">
        <f>+'I_COSTI GESTIONE'!M18</f>
        <v>8000</v>
      </c>
      <c r="K30" s="130">
        <f>+'I_COSTI GESTIONE'!N18</f>
        <v>8000</v>
      </c>
      <c r="L30" s="130">
        <f>+'I_COSTI GESTIONE'!O18</f>
        <v>8000</v>
      </c>
      <c r="M30" s="130">
        <f>+'I_COSTI GESTIONE'!P18</f>
        <v>8000</v>
      </c>
      <c r="N30" s="130">
        <f>+'I_COSTI GESTIONE'!Q18</f>
        <v>8000</v>
      </c>
      <c r="O30" s="130">
        <f>+'I_COSTI GESTIONE'!R18</f>
        <v>8000</v>
      </c>
      <c r="P30" s="130">
        <f>+'I_COSTI GESTIONE'!S18</f>
        <v>8000</v>
      </c>
      <c r="Q30" s="130">
        <f>+'I_COSTI GESTIONE'!T18</f>
        <v>8000</v>
      </c>
      <c r="R30" s="130">
        <f>+'I_COSTI GESTIONE'!U18</f>
        <v>8000</v>
      </c>
      <c r="S30" s="130">
        <f>+'I_COSTI GESTIONE'!V18</f>
        <v>8000</v>
      </c>
      <c r="T30" s="130">
        <f>+'I_COSTI GESTIONE'!W18</f>
        <v>8000</v>
      </c>
      <c r="U30" s="130">
        <f>+'I_COSTI GESTIONE'!X18</f>
        <v>8000</v>
      </c>
      <c r="V30" s="130">
        <f>+'I_COSTI GESTIONE'!Y18</f>
        <v>8000</v>
      </c>
      <c r="W30" s="130">
        <f>+'I_COSTI GESTIONE'!Z18</f>
        <v>8000</v>
      </c>
      <c r="X30" s="130">
        <f>+'I_COSTI GESTIONE'!AA18</f>
        <v>8000</v>
      </c>
      <c r="Y30" s="130">
        <f>+'I_COSTI GESTIONE'!AB18</f>
        <v>8000</v>
      </c>
      <c r="Z30" s="130">
        <f>+'I_COSTI GESTIONE'!AC18</f>
        <v>8000</v>
      </c>
      <c r="AA30" s="130">
        <f>+'I_COSTI GESTIONE'!AD18</f>
        <v>8000</v>
      </c>
      <c r="AB30" s="130">
        <f>+'I_COSTI GESTIONE'!AE18</f>
        <v>8000</v>
      </c>
      <c r="AC30" s="130">
        <f>+'I_COSTI GESTIONE'!AF18</f>
        <v>8000</v>
      </c>
      <c r="AD30" s="130">
        <f>+'I_COSTI GESTIONE'!AG18</f>
        <v>8000</v>
      </c>
      <c r="AE30" s="130">
        <f>+'I_COSTI GESTIONE'!AH18</f>
        <v>8000</v>
      </c>
      <c r="AF30" s="130">
        <f>+'I_COSTI GESTIONE'!AI18</f>
        <v>8000</v>
      </c>
      <c r="AG30" s="130">
        <f>+'I_COSTI GESTIONE'!AJ18</f>
        <v>8000</v>
      </c>
      <c r="AH30" s="130">
        <f>+'I_COSTI GESTIONE'!AK18</f>
        <v>8000</v>
      </c>
      <c r="AI30" s="130">
        <f>+'I_COSTI GESTIONE'!AL18</f>
        <v>8000</v>
      </c>
      <c r="AJ30" s="130">
        <f>+'I_COSTI GESTIONE'!AM18</f>
        <v>8000</v>
      </c>
      <c r="AK30" s="130">
        <f>+'I_COSTI GESTIONE'!AN18</f>
        <v>8000</v>
      </c>
      <c r="AL30" s="130">
        <f>+'I_COSTI GESTIONE'!AO18</f>
        <v>8000</v>
      </c>
      <c r="AM30" s="130">
        <f>+'I_COSTI GESTIONE'!AP18</f>
        <v>8000</v>
      </c>
    </row>
    <row r="31" spans="3:39" x14ac:dyDescent="0.25">
      <c r="C31" s="12" t="str">
        <f>+'I_COSTI GESTIONE'!B19</f>
        <v>quote associative</v>
      </c>
      <c r="D31" s="130">
        <f>+'I_COSTI GESTIONE'!G19</f>
        <v>2800</v>
      </c>
      <c r="E31" s="130">
        <f>+'I_COSTI GESTIONE'!H19</f>
        <v>2800</v>
      </c>
      <c r="F31" s="130">
        <f>+'I_COSTI GESTIONE'!I19</f>
        <v>2800</v>
      </c>
      <c r="G31" s="130">
        <f>+'I_COSTI GESTIONE'!J19</f>
        <v>2800</v>
      </c>
      <c r="H31" s="130">
        <f>+'I_COSTI GESTIONE'!K19</f>
        <v>2800</v>
      </c>
      <c r="I31" s="130">
        <f>+'I_COSTI GESTIONE'!L19</f>
        <v>2800</v>
      </c>
      <c r="J31" s="130">
        <f>+'I_COSTI GESTIONE'!M19</f>
        <v>2800</v>
      </c>
      <c r="K31" s="130">
        <f>+'I_COSTI GESTIONE'!N19</f>
        <v>2800</v>
      </c>
      <c r="L31" s="130">
        <f>+'I_COSTI GESTIONE'!O19</f>
        <v>2800</v>
      </c>
      <c r="M31" s="130">
        <f>+'I_COSTI GESTIONE'!P19</f>
        <v>2800</v>
      </c>
      <c r="N31" s="130">
        <f>+'I_COSTI GESTIONE'!Q19</f>
        <v>2800</v>
      </c>
      <c r="O31" s="130">
        <f>+'I_COSTI GESTIONE'!R19</f>
        <v>2800</v>
      </c>
      <c r="P31" s="130">
        <f>+'I_COSTI GESTIONE'!S19</f>
        <v>2800</v>
      </c>
      <c r="Q31" s="130">
        <f>+'I_COSTI GESTIONE'!T19</f>
        <v>2800</v>
      </c>
      <c r="R31" s="130">
        <f>+'I_COSTI GESTIONE'!U19</f>
        <v>2800</v>
      </c>
      <c r="S31" s="130">
        <f>+'I_COSTI GESTIONE'!V19</f>
        <v>2800</v>
      </c>
      <c r="T31" s="130">
        <f>+'I_COSTI GESTIONE'!W19</f>
        <v>2800</v>
      </c>
      <c r="U31" s="130">
        <f>+'I_COSTI GESTIONE'!X19</f>
        <v>2800</v>
      </c>
      <c r="V31" s="130">
        <f>+'I_COSTI GESTIONE'!Y19</f>
        <v>2800</v>
      </c>
      <c r="W31" s="130">
        <f>+'I_COSTI GESTIONE'!Z19</f>
        <v>2800</v>
      </c>
      <c r="X31" s="130">
        <f>+'I_COSTI GESTIONE'!AA19</f>
        <v>2800</v>
      </c>
      <c r="Y31" s="130">
        <f>+'I_COSTI GESTIONE'!AB19</f>
        <v>2800</v>
      </c>
      <c r="Z31" s="130">
        <f>+'I_COSTI GESTIONE'!AC19</f>
        <v>2800</v>
      </c>
      <c r="AA31" s="130">
        <f>+'I_COSTI GESTIONE'!AD19</f>
        <v>2800</v>
      </c>
      <c r="AB31" s="130">
        <f>+'I_COSTI GESTIONE'!AE19</f>
        <v>2800</v>
      </c>
      <c r="AC31" s="130">
        <f>+'I_COSTI GESTIONE'!AF19</f>
        <v>2800</v>
      </c>
      <c r="AD31" s="130">
        <f>+'I_COSTI GESTIONE'!AG19</f>
        <v>2800</v>
      </c>
      <c r="AE31" s="130">
        <f>+'I_COSTI GESTIONE'!AH19</f>
        <v>2800</v>
      </c>
      <c r="AF31" s="130">
        <f>+'I_COSTI GESTIONE'!AI19</f>
        <v>2800</v>
      </c>
      <c r="AG31" s="130">
        <f>+'I_COSTI GESTIONE'!AJ19</f>
        <v>2800</v>
      </c>
      <c r="AH31" s="130">
        <f>+'I_COSTI GESTIONE'!AK19</f>
        <v>2800</v>
      </c>
      <c r="AI31" s="130">
        <f>+'I_COSTI GESTIONE'!AL19</f>
        <v>2800</v>
      </c>
      <c r="AJ31" s="130">
        <f>+'I_COSTI GESTIONE'!AM19</f>
        <v>2800</v>
      </c>
      <c r="AK31" s="130">
        <f>+'I_COSTI GESTIONE'!AN19</f>
        <v>2800</v>
      </c>
      <c r="AL31" s="130">
        <f>+'I_COSTI GESTIONE'!AO19</f>
        <v>2800</v>
      </c>
      <c r="AM31" s="130">
        <f>+'I_COSTI GESTIONE'!AP19</f>
        <v>2800</v>
      </c>
    </row>
    <row r="32" spans="3:39" x14ac:dyDescent="0.25">
      <c r="C32" s="12" t="s">
        <v>493</v>
      </c>
      <c r="D32" s="130">
        <f>+M_LEASING!D58+M_LEASING!D118+M_LEASING!D181</f>
        <v>0</v>
      </c>
      <c r="E32" s="130">
        <f>+M_LEASING!E58+M_LEASING!E118+M_LEASING!E181</f>
        <v>0</v>
      </c>
      <c r="F32" s="130">
        <f>+M_LEASING!F58+M_LEASING!F118+M_LEASING!F181</f>
        <v>0</v>
      </c>
      <c r="G32" s="130">
        <f>+M_LEASING!G58+M_LEASING!G118+M_LEASING!G181</f>
        <v>40</v>
      </c>
      <c r="H32" s="130">
        <f>+M_LEASING!H58+M_LEASING!H118+M_LEASING!H181</f>
        <v>40</v>
      </c>
      <c r="I32" s="130">
        <f>+M_LEASING!I58+M_LEASING!I118+M_LEASING!I181</f>
        <v>40</v>
      </c>
      <c r="J32" s="130">
        <f>+M_LEASING!J58+M_LEASING!J118+M_LEASING!J181</f>
        <v>40</v>
      </c>
      <c r="K32" s="130">
        <f>+M_LEASING!K58+M_LEASING!K118+M_LEASING!K181</f>
        <v>40</v>
      </c>
      <c r="L32" s="130">
        <f>+M_LEASING!L58+M_LEASING!L118+M_LEASING!L181</f>
        <v>40</v>
      </c>
      <c r="M32" s="130">
        <f>+M_LEASING!M58+M_LEASING!M118+M_LEASING!M181</f>
        <v>40</v>
      </c>
      <c r="N32" s="130">
        <f>+M_LEASING!N58+M_LEASING!N118+M_LEASING!N181</f>
        <v>40</v>
      </c>
      <c r="O32" s="130">
        <f>+M_LEASING!O58+M_LEASING!O118+M_LEASING!O181</f>
        <v>40</v>
      </c>
      <c r="P32" s="130">
        <f>+M_LEASING!P58+M_LEASING!P118+M_LEASING!P181</f>
        <v>40</v>
      </c>
      <c r="Q32" s="130">
        <f>+M_LEASING!Q58+M_LEASING!Q118+M_LEASING!Q181</f>
        <v>40</v>
      </c>
      <c r="R32" s="130">
        <f>+M_LEASING!R58+M_LEASING!R118+M_LEASING!R181</f>
        <v>40</v>
      </c>
      <c r="S32" s="130">
        <f>+M_LEASING!S58+M_LEASING!S118+M_LEASING!S181</f>
        <v>40</v>
      </c>
      <c r="T32" s="130">
        <f>+M_LEASING!T58+M_LEASING!T118+M_LEASING!T181</f>
        <v>40</v>
      </c>
      <c r="U32" s="130">
        <f>+M_LEASING!U58+M_LEASING!U118+M_LEASING!U181</f>
        <v>40</v>
      </c>
      <c r="V32" s="130">
        <f>+M_LEASING!V58+M_LEASING!V118+M_LEASING!V181</f>
        <v>30</v>
      </c>
      <c r="W32" s="130">
        <f>+M_LEASING!W58+M_LEASING!W118+M_LEASING!W181</f>
        <v>30</v>
      </c>
      <c r="X32" s="130">
        <f>+M_LEASING!X58+M_LEASING!X118+M_LEASING!X181</f>
        <v>10</v>
      </c>
      <c r="Y32" s="130">
        <f>+M_LEASING!Y58+M_LEASING!Y118+M_LEASING!Y181</f>
        <v>10</v>
      </c>
      <c r="Z32" s="130">
        <f>+M_LEASING!Z58+M_LEASING!Z118+M_LEASING!Z181</f>
        <v>10</v>
      </c>
      <c r="AA32" s="130">
        <f>+M_LEASING!AA58+M_LEASING!AA118+M_LEASING!AA181</f>
        <v>10</v>
      </c>
      <c r="AB32" s="130">
        <f>+M_LEASING!AB58+M_LEASING!AB118+M_LEASING!AB181</f>
        <v>10</v>
      </c>
      <c r="AC32" s="130">
        <f>+M_LEASING!AC58+M_LEASING!AC118+M_LEASING!AC181</f>
        <v>10</v>
      </c>
      <c r="AD32" s="130">
        <f>+M_LEASING!AD58+M_LEASING!AD118+M_LEASING!AD181</f>
        <v>10</v>
      </c>
      <c r="AE32" s="130">
        <f>+M_LEASING!AE58+M_LEASING!AE118+M_LEASING!AE181</f>
        <v>10</v>
      </c>
      <c r="AF32" s="130">
        <f>+M_LEASING!AF58+M_LEASING!AF118+M_LEASING!AF181</f>
        <v>10</v>
      </c>
      <c r="AG32" s="130">
        <f>+M_LEASING!AG58+M_LEASING!AG118+M_LEASING!AG181</f>
        <v>10</v>
      </c>
      <c r="AH32" s="130">
        <f>+M_LEASING!AH58+M_LEASING!AH118+M_LEASING!AH181</f>
        <v>0</v>
      </c>
      <c r="AI32" s="130">
        <f>+M_LEASING!AI58+M_LEASING!AI118+M_LEASING!AI181</f>
        <v>0</v>
      </c>
      <c r="AJ32" s="130">
        <f>+M_LEASING!AJ58+M_LEASING!AJ118+M_LEASING!AJ181</f>
        <v>0</v>
      </c>
      <c r="AK32" s="130">
        <f>+M_LEASING!AK58+M_LEASING!AK118+M_LEASING!AK181</f>
        <v>0</v>
      </c>
      <c r="AL32" s="130">
        <f>+M_LEASING!AL58+M_LEASING!AL118+M_LEASING!AL181</f>
        <v>0</v>
      </c>
      <c r="AM32" s="130">
        <f>+M_LEASING!AM58+M_LEASING!AM118+M_LEASING!AM181</f>
        <v>0</v>
      </c>
    </row>
    <row r="33" spans="3:39" s="27" customFormat="1" x14ac:dyDescent="0.25">
      <c r="C33" s="11" t="s">
        <v>606</v>
      </c>
      <c r="D33" s="64">
        <f t="shared" ref="D33:AM33" si="4">SUM(D16:D32)</f>
        <v>91800</v>
      </c>
      <c r="E33" s="64">
        <f t="shared" si="4"/>
        <v>123750</v>
      </c>
      <c r="F33" s="64">
        <f t="shared" si="4"/>
        <v>123750</v>
      </c>
      <c r="G33" s="64">
        <f t="shared" si="4"/>
        <v>123790</v>
      </c>
      <c r="H33" s="64">
        <f t="shared" si="4"/>
        <v>123790</v>
      </c>
      <c r="I33" s="64">
        <f t="shared" si="4"/>
        <v>123790</v>
      </c>
      <c r="J33" s="64">
        <f t="shared" si="4"/>
        <v>123790</v>
      </c>
      <c r="K33" s="64">
        <f t="shared" si="4"/>
        <v>123790</v>
      </c>
      <c r="L33" s="64">
        <f t="shared" si="4"/>
        <v>123790</v>
      </c>
      <c r="M33" s="64">
        <f t="shared" si="4"/>
        <v>123790</v>
      </c>
      <c r="N33" s="64">
        <f t="shared" si="4"/>
        <v>123790</v>
      </c>
      <c r="O33" s="64">
        <f t="shared" si="4"/>
        <v>123790</v>
      </c>
      <c r="P33" s="64">
        <f t="shared" si="4"/>
        <v>123790</v>
      </c>
      <c r="Q33" s="64">
        <f t="shared" si="4"/>
        <v>123790</v>
      </c>
      <c r="R33" s="64">
        <f t="shared" si="4"/>
        <v>123790</v>
      </c>
      <c r="S33" s="64">
        <f t="shared" si="4"/>
        <v>123790</v>
      </c>
      <c r="T33" s="64">
        <f t="shared" si="4"/>
        <v>123790</v>
      </c>
      <c r="U33" s="64">
        <f t="shared" si="4"/>
        <v>123790</v>
      </c>
      <c r="V33" s="64">
        <f t="shared" si="4"/>
        <v>123780</v>
      </c>
      <c r="W33" s="64">
        <f t="shared" si="4"/>
        <v>123780</v>
      </c>
      <c r="X33" s="64">
        <f t="shared" si="4"/>
        <v>123760</v>
      </c>
      <c r="Y33" s="64">
        <f t="shared" si="4"/>
        <v>123760</v>
      </c>
      <c r="Z33" s="64">
        <f t="shared" si="4"/>
        <v>123760</v>
      </c>
      <c r="AA33" s="64">
        <f t="shared" si="4"/>
        <v>123760</v>
      </c>
      <c r="AB33" s="64">
        <f t="shared" si="4"/>
        <v>123760</v>
      </c>
      <c r="AC33" s="64">
        <f t="shared" si="4"/>
        <v>123760</v>
      </c>
      <c r="AD33" s="64">
        <f t="shared" si="4"/>
        <v>123760</v>
      </c>
      <c r="AE33" s="64">
        <f t="shared" si="4"/>
        <v>123760</v>
      </c>
      <c r="AF33" s="64">
        <f t="shared" si="4"/>
        <v>123760</v>
      </c>
      <c r="AG33" s="64">
        <f t="shared" si="4"/>
        <v>123760</v>
      </c>
      <c r="AH33" s="64">
        <f t="shared" si="4"/>
        <v>123750</v>
      </c>
      <c r="AI33" s="64">
        <f t="shared" si="4"/>
        <v>123750</v>
      </c>
      <c r="AJ33" s="64">
        <f t="shared" si="4"/>
        <v>123750</v>
      </c>
      <c r="AK33" s="64">
        <f t="shared" si="4"/>
        <v>123750</v>
      </c>
      <c r="AL33" s="64">
        <f t="shared" si="4"/>
        <v>123750</v>
      </c>
      <c r="AM33" s="64">
        <f t="shared" si="4"/>
        <v>123750</v>
      </c>
    </row>
    <row r="34" spans="3:39" x14ac:dyDescent="0.25">
      <c r="C34" s="13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</row>
    <row r="35" spans="3:39" x14ac:dyDescent="0.25">
      <c r="C35" s="12" t="s">
        <v>66</v>
      </c>
      <c r="D35" s="66">
        <f>+(M_PERSONALE!C62+M_PERSONALE!C63+M_PERSONALE!C64)</f>
        <v>5903.333333333333</v>
      </c>
      <c r="E35" s="66">
        <f>+(M_PERSONALE!D62+M_PERSONALE!D63+M_PERSONALE!D64)</f>
        <v>5903.333333333333</v>
      </c>
      <c r="F35" s="66">
        <f>+(M_PERSONALE!E62+M_PERSONALE!E63+M_PERSONALE!E64)</f>
        <v>5903.333333333333</v>
      </c>
      <c r="G35" s="66">
        <f>+(M_PERSONALE!F62+M_PERSONALE!F63+M_PERSONALE!F64)</f>
        <v>5903.333333333333</v>
      </c>
      <c r="H35" s="66">
        <f>+(M_PERSONALE!G62+M_PERSONALE!G63+M_PERSONALE!G64)</f>
        <v>5903.333333333333</v>
      </c>
      <c r="I35" s="66">
        <f>+(M_PERSONALE!H62+M_PERSONALE!H63+M_PERSONALE!H64)</f>
        <v>5903.333333333333</v>
      </c>
      <c r="J35" s="66">
        <f>+(M_PERSONALE!I62+M_PERSONALE!I63+M_PERSONALE!I64)</f>
        <v>5903.333333333333</v>
      </c>
      <c r="K35" s="66">
        <f>+(M_PERSONALE!J62+M_PERSONALE!J63+M_PERSONALE!J64)</f>
        <v>5903.333333333333</v>
      </c>
      <c r="L35" s="66">
        <f>+(M_PERSONALE!K62+M_PERSONALE!K63+M_PERSONALE!K64)</f>
        <v>5903.333333333333</v>
      </c>
      <c r="M35" s="66">
        <f>+(M_PERSONALE!L62+M_PERSONALE!L63+M_PERSONALE!L64)</f>
        <v>5903.333333333333</v>
      </c>
      <c r="N35" s="66">
        <f>+(M_PERSONALE!M62+M_PERSONALE!M63+M_PERSONALE!M64)</f>
        <v>5903.333333333333</v>
      </c>
      <c r="O35" s="66">
        <f>+(M_PERSONALE!N62+M_PERSONALE!N63+M_PERSONALE!N64)</f>
        <v>5903.333333333333</v>
      </c>
      <c r="P35" s="66">
        <f>+(M_PERSONALE!O62+M_PERSONALE!O63+M_PERSONALE!O64)</f>
        <v>8943.5499999999993</v>
      </c>
      <c r="Q35" s="66">
        <f>+(M_PERSONALE!P62+M_PERSONALE!P63+M_PERSONALE!P64)</f>
        <v>8943.5499999999993</v>
      </c>
      <c r="R35" s="66">
        <f>+(M_PERSONALE!Q62+M_PERSONALE!Q63+M_PERSONALE!Q64)</f>
        <v>8943.5499999999993</v>
      </c>
      <c r="S35" s="66">
        <f>+(M_PERSONALE!R62+M_PERSONALE!R63+M_PERSONALE!R64)</f>
        <v>8943.5499999999993</v>
      </c>
      <c r="T35" s="66">
        <f>+(M_PERSONALE!S62+M_PERSONALE!S63+M_PERSONALE!S64)</f>
        <v>8943.5499999999993</v>
      </c>
      <c r="U35" s="66">
        <f>+(M_PERSONALE!T62+M_PERSONALE!T63+M_PERSONALE!T64)</f>
        <v>8943.5499999999993</v>
      </c>
      <c r="V35" s="66">
        <f>+(M_PERSONALE!U62+M_PERSONALE!U63+M_PERSONALE!U64)</f>
        <v>8943.5499999999993</v>
      </c>
      <c r="W35" s="66">
        <f>+(M_PERSONALE!V62+M_PERSONALE!V63+M_PERSONALE!V64)</f>
        <v>8943.5499999999993</v>
      </c>
      <c r="X35" s="66">
        <f>+(M_PERSONALE!W62+M_PERSONALE!W63+M_PERSONALE!W64)</f>
        <v>8943.5499999999993</v>
      </c>
      <c r="Y35" s="66">
        <f>+(M_PERSONALE!X62+M_PERSONALE!X63+M_PERSONALE!X64)</f>
        <v>8943.5499999999993</v>
      </c>
      <c r="Z35" s="66">
        <f>+(M_PERSONALE!Y62+M_PERSONALE!Y63+M_PERSONALE!Y64)</f>
        <v>8943.5499999999993</v>
      </c>
      <c r="AA35" s="66">
        <f>+(M_PERSONALE!Z62+M_PERSONALE!Z63+M_PERSONALE!Z64)</f>
        <v>8943.5499999999993</v>
      </c>
      <c r="AB35" s="66">
        <f>+(M_PERSONALE!AA62+M_PERSONALE!AA63+M_PERSONALE!AA64)</f>
        <v>12043.980666666666</v>
      </c>
      <c r="AC35" s="66">
        <f>+(M_PERSONALE!AB62+M_PERSONALE!AB63+M_PERSONALE!AB64)</f>
        <v>12043.980666666666</v>
      </c>
      <c r="AD35" s="66">
        <f>+(M_PERSONALE!AC62+M_PERSONALE!AC63+M_PERSONALE!AC64)</f>
        <v>12043.980666666666</v>
      </c>
      <c r="AE35" s="66">
        <f>+(M_PERSONALE!AD62+M_PERSONALE!AD63+M_PERSONALE!AD64)</f>
        <v>12043.980666666666</v>
      </c>
      <c r="AF35" s="66">
        <f>+(M_PERSONALE!AE62+M_PERSONALE!AE63+M_PERSONALE!AE64)</f>
        <v>12043.980666666666</v>
      </c>
      <c r="AG35" s="66">
        <f>+(M_PERSONALE!AF62+M_PERSONALE!AF63+M_PERSONALE!AF64)</f>
        <v>12043.980666666666</v>
      </c>
      <c r="AH35" s="66">
        <f>+(M_PERSONALE!AG62+M_PERSONALE!AG63+M_PERSONALE!AG64)</f>
        <v>12043.980666666666</v>
      </c>
      <c r="AI35" s="66">
        <f>+(M_PERSONALE!AH62+M_PERSONALE!AH63+M_PERSONALE!AH64)</f>
        <v>12043.980666666666</v>
      </c>
      <c r="AJ35" s="66">
        <f>+(M_PERSONALE!AI62+M_PERSONALE!AI63+M_PERSONALE!AI64)</f>
        <v>12043.980666666666</v>
      </c>
      <c r="AK35" s="66">
        <f>+(M_PERSONALE!AJ62+M_PERSONALE!AJ63+M_PERSONALE!AJ64)</f>
        <v>12043.980666666666</v>
      </c>
      <c r="AL35" s="66">
        <f>+(M_PERSONALE!AK62+M_PERSONALE!AK63+M_PERSONALE!AK64)</f>
        <v>12043.980666666666</v>
      </c>
      <c r="AM35" s="66">
        <f>+(M_PERSONALE!AL62+M_PERSONALE!AL63+M_PERSONALE!AL64)</f>
        <v>12043.980666666666</v>
      </c>
    </row>
    <row r="36" spans="3:39" x14ac:dyDescent="0.25">
      <c r="C36" s="12" t="s">
        <v>67</v>
      </c>
      <c r="D36" s="130">
        <f>+M_PERSONALE!C65</f>
        <v>153.99999999999997</v>
      </c>
      <c r="E36" s="130">
        <f>+M_PERSONALE!D65</f>
        <v>153.99999999999997</v>
      </c>
      <c r="F36" s="130">
        <f>+M_PERSONALE!E65</f>
        <v>153.99999999999997</v>
      </c>
      <c r="G36" s="130">
        <f>+M_PERSONALE!F65</f>
        <v>153.99999999999997</v>
      </c>
      <c r="H36" s="130">
        <f>+M_PERSONALE!G65</f>
        <v>153.99999999999997</v>
      </c>
      <c r="I36" s="130">
        <f>+M_PERSONALE!H65</f>
        <v>153.99999999999997</v>
      </c>
      <c r="J36" s="130">
        <f>+M_PERSONALE!I65</f>
        <v>153.99999999999997</v>
      </c>
      <c r="K36" s="130">
        <f>+M_PERSONALE!J65</f>
        <v>153.99999999999997</v>
      </c>
      <c r="L36" s="130">
        <f>+M_PERSONALE!K65</f>
        <v>153.99999999999997</v>
      </c>
      <c r="M36" s="130">
        <f>+M_PERSONALE!L65</f>
        <v>153.99999999999997</v>
      </c>
      <c r="N36" s="130">
        <f>+M_PERSONALE!M65</f>
        <v>153.99999999999997</v>
      </c>
      <c r="O36" s="130">
        <f>+M_PERSONALE!N65</f>
        <v>153.99999999999997</v>
      </c>
      <c r="P36" s="130">
        <f>+M_PERSONALE!O65</f>
        <v>233.30999999999995</v>
      </c>
      <c r="Q36" s="130">
        <f>+M_PERSONALE!P65</f>
        <v>233.30999999999995</v>
      </c>
      <c r="R36" s="130">
        <f>+M_PERSONALE!Q65</f>
        <v>233.30999999999995</v>
      </c>
      <c r="S36" s="130">
        <f>+M_PERSONALE!R65</f>
        <v>233.30999999999995</v>
      </c>
      <c r="T36" s="130">
        <f>+M_PERSONALE!S65</f>
        <v>233.30999999999995</v>
      </c>
      <c r="U36" s="130">
        <f>+M_PERSONALE!T65</f>
        <v>233.30999999999995</v>
      </c>
      <c r="V36" s="130">
        <f>+M_PERSONALE!U65</f>
        <v>233.30999999999995</v>
      </c>
      <c r="W36" s="130">
        <f>+M_PERSONALE!V65</f>
        <v>233.30999999999995</v>
      </c>
      <c r="X36" s="130">
        <f>+M_PERSONALE!W65</f>
        <v>233.30999999999995</v>
      </c>
      <c r="Y36" s="130">
        <f>+M_PERSONALE!X65</f>
        <v>233.30999999999995</v>
      </c>
      <c r="Z36" s="130">
        <f>+M_PERSONALE!Y65</f>
        <v>233.30999999999995</v>
      </c>
      <c r="AA36" s="130">
        <f>+M_PERSONALE!Z65</f>
        <v>233.30999999999995</v>
      </c>
      <c r="AB36" s="130">
        <f>+M_PERSONALE!AA65</f>
        <v>314.19079999999997</v>
      </c>
      <c r="AC36" s="130">
        <f>+M_PERSONALE!AB65</f>
        <v>314.19079999999997</v>
      </c>
      <c r="AD36" s="130">
        <f>+M_PERSONALE!AC65</f>
        <v>314.19079999999997</v>
      </c>
      <c r="AE36" s="130">
        <f>+M_PERSONALE!AD65</f>
        <v>314.19079999999997</v>
      </c>
      <c r="AF36" s="130">
        <f>+M_PERSONALE!AE65</f>
        <v>314.19079999999997</v>
      </c>
      <c r="AG36" s="130">
        <f>+M_PERSONALE!AF65</f>
        <v>314.19079999999997</v>
      </c>
      <c r="AH36" s="130">
        <f>+M_PERSONALE!AG65</f>
        <v>314.19079999999997</v>
      </c>
      <c r="AI36" s="130">
        <f>+M_PERSONALE!AH65</f>
        <v>314.19079999999997</v>
      </c>
      <c r="AJ36" s="130">
        <f>+M_PERSONALE!AI65</f>
        <v>314.19079999999997</v>
      </c>
      <c r="AK36" s="130">
        <f>+M_PERSONALE!AJ65</f>
        <v>314.19079999999997</v>
      </c>
      <c r="AL36" s="130">
        <f>+M_PERSONALE!AK65</f>
        <v>314.19079999999997</v>
      </c>
      <c r="AM36" s="130">
        <f>+M_PERSONALE!AL65</f>
        <v>314.19079999999997</v>
      </c>
    </row>
    <row r="37" spans="3:39" s="27" customFormat="1" x14ac:dyDescent="0.25">
      <c r="C37" s="11" t="s">
        <v>68</v>
      </c>
      <c r="D37" s="131">
        <f>D35+D36</f>
        <v>6057.333333333333</v>
      </c>
      <c r="E37" s="131">
        <f>E35+E36</f>
        <v>6057.333333333333</v>
      </c>
      <c r="F37" s="131">
        <f t="shared" ref="F37:AM37" si="5">F35+F36</f>
        <v>6057.333333333333</v>
      </c>
      <c r="G37" s="131">
        <f t="shared" si="5"/>
        <v>6057.333333333333</v>
      </c>
      <c r="H37" s="131">
        <f t="shared" si="5"/>
        <v>6057.333333333333</v>
      </c>
      <c r="I37" s="131">
        <f t="shared" si="5"/>
        <v>6057.333333333333</v>
      </c>
      <c r="J37" s="131">
        <f t="shared" si="5"/>
        <v>6057.333333333333</v>
      </c>
      <c r="K37" s="131">
        <f t="shared" si="5"/>
        <v>6057.333333333333</v>
      </c>
      <c r="L37" s="131">
        <f t="shared" si="5"/>
        <v>6057.333333333333</v>
      </c>
      <c r="M37" s="131">
        <f t="shared" si="5"/>
        <v>6057.333333333333</v>
      </c>
      <c r="N37" s="131">
        <f t="shared" si="5"/>
        <v>6057.333333333333</v>
      </c>
      <c r="O37" s="131">
        <f t="shared" si="5"/>
        <v>6057.333333333333</v>
      </c>
      <c r="P37" s="131">
        <f t="shared" si="5"/>
        <v>9176.8599999999988</v>
      </c>
      <c r="Q37" s="131">
        <f t="shared" si="5"/>
        <v>9176.8599999999988</v>
      </c>
      <c r="R37" s="131">
        <f t="shared" si="5"/>
        <v>9176.8599999999988</v>
      </c>
      <c r="S37" s="131">
        <f t="shared" si="5"/>
        <v>9176.8599999999988</v>
      </c>
      <c r="T37" s="131">
        <f t="shared" si="5"/>
        <v>9176.8599999999988</v>
      </c>
      <c r="U37" s="131">
        <f t="shared" si="5"/>
        <v>9176.8599999999988</v>
      </c>
      <c r="V37" s="131">
        <f t="shared" si="5"/>
        <v>9176.8599999999988</v>
      </c>
      <c r="W37" s="131">
        <f t="shared" si="5"/>
        <v>9176.8599999999988</v>
      </c>
      <c r="X37" s="131">
        <f t="shared" si="5"/>
        <v>9176.8599999999988</v>
      </c>
      <c r="Y37" s="131">
        <f t="shared" si="5"/>
        <v>9176.8599999999988</v>
      </c>
      <c r="Z37" s="131">
        <f t="shared" si="5"/>
        <v>9176.8599999999988</v>
      </c>
      <c r="AA37" s="131">
        <f t="shared" si="5"/>
        <v>9176.8599999999988</v>
      </c>
      <c r="AB37" s="131">
        <f t="shared" si="5"/>
        <v>12358.171466666667</v>
      </c>
      <c r="AC37" s="131">
        <f t="shared" si="5"/>
        <v>12358.171466666667</v>
      </c>
      <c r="AD37" s="131">
        <f t="shared" si="5"/>
        <v>12358.171466666667</v>
      </c>
      <c r="AE37" s="131">
        <f t="shared" si="5"/>
        <v>12358.171466666667</v>
      </c>
      <c r="AF37" s="131">
        <f t="shared" si="5"/>
        <v>12358.171466666667</v>
      </c>
      <c r="AG37" s="131">
        <f t="shared" si="5"/>
        <v>12358.171466666667</v>
      </c>
      <c r="AH37" s="131">
        <f t="shared" si="5"/>
        <v>12358.171466666667</v>
      </c>
      <c r="AI37" s="131">
        <f t="shared" si="5"/>
        <v>12358.171466666667</v>
      </c>
      <c r="AJ37" s="131">
        <f t="shared" si="5"/>
        <v>12358.171466666667</v>
      </c>
      <c r="AK37" s="131">
        <f t="shared" si="5"/>
        <v>12358.171466666667</v>
      </c>
      <c r="AL37" s="131">
        <f t="shared" si="5"/>
        <v>12358.171466666667</v>
      </c>
      <c r="AM37" s="131">
        <f t="shared" si="5"/>
        <v>12358.171466666667</v>
      </c>
    </row>
    <row r="38" spans="3:39" x14ac:dyDescent="0.25">
      <c r="C38" s="14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</row>
    <row r="39" spans="3:39" s="27" customFormat="1" x14ac:dyDescent="0.25">
      <c r="C39" s="11" t="s">
        <v>69</v>
      </c>
      <c r="D39" s="64">
        <f t="shared" ref="D39:AM39" si="6">D14-D33-D37</f>
        <v>1735946.9336666667</v>
      </c>
      <c r="E39" s="64">
        <f t="shared" si="6"/>
        <v>1180057.6376666669</v>
      </c>
      <c r="F39" s="64">
        <f t="shared" si="6"/>
        <v>1180005.5576666668</v>
      </c>
      <c r="G39" s="64">
        <f t="shared" si="6"/>
        <v>1179915.1576666669</v>
      </c>
      <c r="H39" s="64">
        <f t="shared" si="6"/>
        <v>1179863.0776666668</v>
      </c>
      <c r="I39" s="64">
        <f t="shared" si="6"/>
        <v>1179812.6776666667</v>
      </c>
      <c r="J39" s="64">
        <f t="shared" si="6"/>
        <v>1179760.5976666668</v>
      </c>
      <c r="K39" s="64">
        <f t="shared" si="6"/>
        <v>1179708.5176666668</v>
      </c>
      <c r="L39" s="64">
        <f t="shared" si="6"/>
        <v>1179658.1176666669</v>
      </c>
      <c r="M39" s="64">
        <f t="shared" si="6"/>
        <v>1179606.0376666668</v>
      </c>
      <c r="N39" s="64">
        <f t="shared" si="6"/>
        <v>1179555.6376666669</v>
      </c>
      <c r="O39" s="64">
        <f t="shared" si="6"/>
        <v>1179503.5576666668</v>
      </c>
      <c r="P39" s="64">
        <f t="shared" si="6"/>
        <v>1176331.9509999999</v>
      </c>
      <c r="Q39" s="64">
        <f t="shared" si="6"/>
        <v>1176284.9109999998</v>
      </c>
      <c r="R39" s="64">
        <f t="shared" si="6"/>
        <v>1176232.831</v>
      </c>
      <c r="S39" s="64">
        <f t="shared" si="6"/>
        <v>1176182.4309999999</v>
      </c>
      <c r="T39" s="64">
        <f t="shared" si="6"/>
        <v>1176130.351</v>
      </c>
      <c r="U39" s="64">
        <f t="shared" si="6"/>
        <v>1176079.9509999999</v>
      </c>
      <c r="V39" s="64">
        <f t="shared" si="6"/>
        <v>1176037.871</v>
      </c>
      <c r="W39" s="64">
        <f t="shared" si="6"/>
        <v>1175985.791</v>
      </c>
      <c r="X39" s="64">
        <f t="shared" si="6"/>
        <v>1175955.3910000001</v>
      </c>
      <c r="Y39" s="64">
        <f t="shared" si="6"/>
        <v>1175903.311</v>
      </c>
      <c r="Z39" s="64">
        <f t="shared" si="6"/>
        <v>1175852.9109999998</v>
      </c>
      <c r="AA39" s="64">
        <f t="shared" si="6"/>
        <v>1175800.831</v>
      </c>
      <c r="AB39" s="64">
        <f t="shared" si="6"/>
        <v>1172567.4395333333</v>
      </c>
      <c r="AC39" s="64">
        <f t="shared" si="6"/>
        <v>1172520.3995333333</v>
      </c>
      <c r="AD39" s="64">
        <f t="shared" si="6"/>
        <v>1172468.3195333334</v>
      </c>
      <c r="AE39" s="64">
        <f t="shared" si="6"/>
        <v>1172417.9195333333</v>
      </c>
      <c r="AF39" s="64">
        <f t="shared" si="6"/>
        <v>1172365.8395333332</v>
      </c>
      <c r="AG39" s="64">
        <f t="shared" si="6"/>
        <v>1172315.4395333333</v>
      </c>
      <c r="AH39" s="64">
        <f t="shared" si="6"/>
        <v>1172273.3595333332</v>
      </c>
      <c r="AI39" s="64">
        <f t="shared" si="6"/>
        <v>1172221.2795333334</v>
      </c>
      <c r="AJ39" s="64">
        <f t="shared" si="6"/>
        <v>1172170.8795333332</v>
      </c>
      <c r="AK39" s="64">
        <f t="shared" si="6"/>
        <v>1172118.7995333334</v>
      </c>
      <c r="AL39" s="64">
        <f t="shared" si="6"/>
        <v>1172068.3995333333</v>
      </c>
      <c r="AM39" s="64">
        <f t="shared" si="6"/>
        <v>269400.7595333333</v>
      </c>
    </row>
    <row r="40" spans="3:39" x14ac:dyDescent="0.25">
      <c r="C40" s="14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</row>
    <row r="41" spans="3:39" x14ac:dyDescent="0.25">
      <c r="C41" s="12" t="s">
        <v>70</v>
      </c>
      <c r="D41" s="132">
        <f ca="1">+SUMIF(INVESTIMENTI!$D$77:$AO$91,INVESTIMENTI!$A77,INVESTIMENTI!F$77:F$91)</f>
        <v>0</v>
      </c>
      <c r="E41" s="132">
        <f ca="1">+SUMIF(INVESTIMENTI!$D$77:$AO$91,INVESTIMENTI!$A77,INVESTIMENTI!G$77:G$91)</f>
        <v>0</v>
      </c>
      <c r="F41" s="132">
        <f ca="1">+SUMIF(INVESTIMENTI!$D$77:$AO$91,INVESTIMENTI!$A77,INVESTIMENTI!H$77:H$91)</f>
        <v>0</v>
      </c>
      <c r="G41" s="132">
        <f ca="1">+SUMIF(INVESTIMENTI!$D$77:$AO$91,INVESTIMENTI!$A77,INVESTIMENTI!I$77:I$91)</f>
        <v>0</v>
      </c>
      <c r="H41" s="132">
        <f ca="1">+SUMIF(INVESTIMENTI!$D$77:$AO$91,INVESTIMENTI!$A77,INVESTIMENTI!J$77:J$91)</f>
        <v>0</v>
      </c>
      <c r="I41" s="132">
        <f ca="1">+SUMIF(INVESTIMENTI!$D$77:$AO$91,INVESTIMENTI!$A77,INVESTIMENTI!K$77:K$91)</f>
        <v>0</v>
      </c>
      <c r="J41" s="132">
        <f ca="1">+SUMIF(INVESTIMENTI!$D$77:$AO$91,INVESTIMENTI!$A77,INVESTIMENTI!L$77:L$91)</f>
        <v>0</v>
      </c>
      <c r="K41" s="132">
        <f ca="1">+SUMIF(INVESTIMENTI!$D$77:$AO$91,INVESTIMENTI!$A77,INVESTIMENTI!M$77:M$91)</f>
        <v>0</v>
      </c>
      <c r="L41" s="132">
        <f ca="1">+SUMIF(INVESTIMENTI!$D$77:$AO$91,INVESTIMENTI!$A77,INVESTIMENTI!N$77:N$91)</f>
        <v>0</v>
      </c>
      <c r="M41" s="132">
        <f ca="1">+SUMIF(INVESTIMENTI!$D$77:$AO$91,INVESTIMENTI!$A77,INVESTIMENTI!O$77:O$91)</f>
        <v>0</v>
      </c>
      <c r="N41" s="132">
        <f ca="1">+SUMIF(INVESTIMENTI!$D$77:$AO$91,INVESTIMENTI!$A77,INVESTIMENTI!P$77:P$91)</f>
        <v>0</v>
      </c>
      <c r="O41" s="132">
        <f ca="1">+SUMIF(INVESTIMENTI!$D$77:$AO$91,INVESTIMENTI!$A77,INVESTIMENTI!Q$77:Q$91)</f>
        <v>0</v>
      </c>
      <c r="P41" s="132">
        <f ca="1">+SUMIF(INVESTIMENTI!$D$77:$AO$91,INVESTIMENTI!$A77,INVESTIMENTI!R$77:R$91)</f>
        <v>0</v>
      </c>
      <c r="Q41" s="132">
        <f ca="1">+SUMIF(INVESTIMENTI!$D$77:$AO$91,INVESTIMENTI!$A77,INVESTIMENTI!S$77:S$91)</f>
        <v>0</v>
      </c>
      <c r="R41" s="132">
        <f ca="1">+SUMIF(INVESTIMENTI!$D$77:$AO$91,INVESTIMENTI!$A77,INVESTIMENTI!T$77:T$91)</f>
        <v>0</v>
      </c>
      <c r="S41" s="132">
        <f ca="1">+SUMIF(INVESTIMENTI!$D$77:$AO$91,INVESTIMENTI!$A77,INVESTIMENTI!U$77:U$91)</f>
        <v>0</v>
      </c>
      <c r="T41" s="132">
        <f ca="1">+SUMIF(INVESTIMENTI!$D$77:$AO$91,INVESTIMENTI!$A77,INVESTIMENTI!V$77:V$91)</f>
        <v>0</v>
      </c>
      <c r="U41" s="132">
        <f ca="1">+SUMIF(INVESTIMENTI!$D$77:$AO$91,INVESTIMENTI!$A77,INVESTIMENTI!W$77:W$91)</f>
        <v>0</v>
      </c>
      <c r="V41" s="132">
        <f ca="1">+SUMIF(INVESTIMENTI!$D$77:$AO$91,INVESTIMENTI!$A77,INVESTIMENTI!X$77:X$91)</f>
        <v>0</v>
      </c>
      <c r="W41" s="132">
        <f ca="1">+SUMIF(INVESTIMENTI!$D$77:$AO$91,INVESTIMENTI!$A77,INVESTIMENTI!Y$77:Y$91)</f>
        <v>0</v>
      </c>
      <c r="X41" s="132">
        <f ca="1">+SUMIF(INVESTIMENTI!$D$77:$AO$91,INVESTIMENTI!$A77,INVESTIMENTI!Z$77:Z$91)</f>
        <v>0</v>
      </c>
      <c r="Y41" s="132">
        <f ca="1">+SUMIF(INVESTIMENTI!$D$77:$AO$91,INVESTIMENTI!$A77,INVESTIMENTI!AA$77:AA$91)</f>
        <v>0</v>
      </c>
      <c r="Z41" s="132">
        <f ca="1">+SUMIF(INVESTIMENTI!$D$77:$AO$91,INVESTIMENTI!$A77,INVESTIMENTI!AB$77:AB$91)</f>
        <v>0</v>
      </c>
      <c r="AA41" s="132">
        <f ca="1">+SUMIF(INVESTIMENTI!$D$77:$AO$91,INVESTIMENTI!$A77,INVESTIMENTI!AC$77:AC$91)</f>
        <v>0</v>
      </c>
      <c r="AB41" s="132">
        <f ca="1">+SUMIF(INVESTIMENTI!$D$77:$AO$91,INVESTIMENTI!$A77,INVESTIMENTI!AD$77:AD$91)</f>
        <v>0</v>
      </c>
      <c r="AC41" s="132">
        <f ca="1">+SUMIF(INVESTIMENTI!$D$77:$AO$91,INVESTIMENTI!$A77,INVESTIMENTI!AE$77:AE$91)</f>
        <v>0</v>
      </c>
      <c r="AD41" s="132">
        <f ca="1">+SUMIF(INVESTIMENTI!$D$77:$AO$91,INVESTIMENTI!$A77,INVESTIMENTI!AF$77:AF$91)</f>
        <v>0</v>
      </c>
      <c r="AE41" s="132">
        <f ca="1">+SUMIF(INVESTIMENTI!$D$77:$AO$91,INVESTIMENTI!$A77,INVESTIMENTI!AG$77:AG$91)</f>
        <v>0</v>
      </c>
      <c r="AF41" s="132">
        <f ca="1">+SUMIF(INVESTIMENTI!$D$77:$AO$91,INVESTIMENTI!$A77,INVESTIMENTI!AH$77:AH$91)</f>
        <v>0</v>
      </c>
      <c r="AG41" s="132">
        <f ca="1">+SUMIF(INVESTIMENTI!$D$77:$AO$91,INVESTIMENTI!$A77,INVESTIMENTI!AI$77:AI$91)</f>
        <v>0</v>
      </c>
      <c r="AH41" s="132">
        <f ca="1">+SUMIF(INVESTIMENTI!$D$77:$AO$91,INVESTIMENTI!$A77,INVESTIMENTI!AJ$77:AJ$91)</f>
        <v>0</v>
      </c>
      <c r="AI41" s="132">
        <f ca="1">+SUMIF(INVESTIMENTI!$D$77:$AO$91,INVESTIMENTI!$A77,INVESTIMENTI!AK$77:AK$91)</f>
        <v>0</v>
      </c>
      <c r="AJ41" s="132">
        <f ca="1">+SUMIF(INVESTIMENTI!$D$77:$AO$91,INVESTIMENTI!$A77,INVESTIMENTI!AL$77:AL$91)</f>
        <v>0</v>
      </c>
      <c r="AK41" s="132">
        <f ca="1">+SUMIF(INVESTIMENTI!$D$77:$AO$91,INVESTIMENTI!$A77,INVESTIMENTI!AM$77:AM$91)</f>
        <v>0</v>
      </c>
      <c r="AL41" s="132">
        <f ca="1">+SUMIF(INVESTIMENTI!$D$77:$AO$91,INVESTIMENTI!$A77,INVESTIMENTI!AN$77:AN$91)</f>
        <v>0</v>
      </c>
      <c r="AM41" s="132">
        <f ca="1">+SUMIF(INVESTIMENTI!$D$77:$AO$91,INVESTIMENTI!$A77,INVESTIMENTI!AO$77:AO$91)</f>
        <v>0</v>
      </c>
    </row>
    <row r="42" spans="3:39" x14ac:dyDescent="0.25">
      <c r="C42" s="12" t="s">
        <v>71</v>
      </c>
      <c r="D42" s="132">
        <f ca="1">+SUMIF(INVESTIMENTI!$D$77:$AO$91,INVESTIMENTI!$A78,INVESTIMENTI!F$77:F$91)</f>
        <v>0</v>
      </c>
      <c r="E42" s="132">
        <f ca="1">+SUMIF(INVESTIMENTI!$D$77:$AO$91,INVESTIMENTI!$A78,INVESTIMENTI!G$77:G$91)</f>
        <v>0</v>
      </c>
      <c r="F42" s="132">
        <f ca="1">+SUMIF(INVESTIMENTI!$D$77:$AO$91,INVESTIMENTI!$A78,INVESTIMENTI!H$77:H$91)</f>
        <v>0</v>
      </c>
      <c r="G42" s="132">
        <f ca="1">+SUMIF(INVESTIMENTI!$D$77:$AO$91,INVESTIMENTI!$A78,INVESTIMENTI!I$77:I$91)</f>
        <v>0</v>
      </c>
      <c r="H42" s="132">
        <f ca="1">+SUMIF(INVESTIMENTI!$D$77:$AO$91,INVESTIMENTI!$A78,INVESTIMENTI!J$77:J$91)</f>
        <v>0</v>
      </c>
      <c r="I42" s="132">
        <f ca="1">+SUMIF(INVESTIMENTI!$D$77:$AO$91,INVESTIMENTI!$A78,INVESTIMENTI!K$77:K$91)</f>
        <v>0</v>
      </c>
      <c r="J42" s="132">
        <f ca="1">+SUMIF(INVESTIMENTI!$D$77:$AO$91,INVESTIMENTI!$A78,INVESTIMENTI!L$77:L$91)</f>
        <v>0</v>
      </c>
      <c r="K42" s="132">
        <f ca="1">+SUMIF(INVESTIMENTI!$D$77:$AO$91,INVESTIMENTI!$A78,INVESTIMENTI!M$77:M$91)</f>
        <v>0</v>
      </c>
      <c r="L42" s="132">
        <f ca="1">+SUMIF(INVESTIMENTI!$D$77:$AO$91,INVESTIMENTI!$A78,INVESTIMENTI!N$77:N$91)</f>
        <v>0</v>
      </c>
      <c r="M42" s="132">
        <f ca="1">+SUMIF(INVESTIMENTI!$D$77:$AO$91,INVESTIMENTI!$A78,INVESTIMENTI!O$77:O$91)</f>
        <v>0</v>
      </c>
      <c r="N42" s="132">
        <f ca="1">+SUMIF(INVESTIMENTI!$D$77:$AO$91,INVESTIMENTI!$A78,INVESTIMENTI!P$77:P$91)</f>
        <v>0</v>
      </c>
      <c r="O42" s="132">
        <f ca="1">+SUMIF(INVESTIMENTI!$D$77:$AO$91,INVESTIMENTI!$A78,INVESTIMENTI!Q$77:Q$91)</f>
        <v>0</v>
      </c>
      <c r="P42" s="132">
        <f ca="1">+SUMIF(INVESTIMENTI!$D$77:$AO$91,INVESTIMENTI!$A78,INVESTIMENTI!R$77:R$91)</f>
        <v>0</v>
      </c>
      <c r="Q42" s="132">
        <f ca="1">+SUMIF(INVESTIMENTI!$D$77:$AO$91,INVESTIMENTI!$A78,INVESTIMENTI!S$77:S$91)</f>
        <v>0</v>
      </c>
      <c r="R42" s="132">
        <f ca="1">+SUMIF(INVESTIMENTI!$D$77:$AO$91,INVESTIMENTI!$A78,INVESTIMENTI!T$77:T$91)</f>
        <v>0</v>
      </c>
      <c r="S42" s="132">
        <f ca="1">+SUMIF(INVESTIMENTI!$D$77:$AO$91,INVESTIMENTI!$A78,INVESTIMENTI!U$77:U$91)</f>
        <v>0</v>
      </c>
      <c r="T42" s="132">
        <f ca="1">+SUMIF(INVESTIMENTI!$D$77:$AO$91,INVESTIMENTI!$A78,INVESTIMENTI!V$77:V$91)</f>
        <v>0</v>
      </c>
      <c r="U42" s="132">
        <f ca="1">+SUMIF(INVESTIMENTI!$D$77:$AO$91,INVESTIMENTI!$A78,INVESTIMENTI!W$77:W$91)</f>
        <v>0</v>
      </c>
      <c r="V42" s="132">
        <f ca="1">+SUMIF(INVESTIMENTI!$D$77:$AO$91,INVESTIMENTI!$A78,INVESTIMENTI!X$77:X$91)</f>
        <v>0</v>
      </c>
      <c r="W42" s="132">
        <f ca="1">+SUMIF(INVESTIMENTI!$D$77:$AO$91,INVESTIMENTI!$A78,INVESTIMENTI!Y$77:Y$91)</f>
        <v>0</v>
      </c>
      <c r="X42" s="132">
        <f ca="1">+SUMIF(INVESTIMENTI!$D$77:$AO$91,INVESTIMENTI!$A78,INVESTIMENTI!Z$77:Z$91)</f>
        <v>0</v>
      </c>
      <c r="Y42" s="132">
        <f ca="1">+SUMIF(INVESTIMENTI!$D$77:$AO$91,INVESTIMENTI!$A78,INVESTIMENTI!AA$77:AA$91)</f>
        <v>0</v>
      </c>
      <c r="Z42" s="132">
        <f ca="1">+SUMIF(INVESTIMENTI!$D$77:$AO$91,INVESTIMENTI!$A78,INVESTIMENTI!AB$77:AB$91)</f>
        <v>0</v>
      </c>
      <c r="AA42" s="132">
        <f ca="1">+SUMIF(INVESTIMENTI!$D$77:$AO$91,INVESTIMENTI!$A78,INVESTIMENTI!AC$77:AC$91)</f>
        <v>0</v>
      </c>
      <c r="AB42" s="132">
        <f ca="1">+SUMIF(INVESTIMENTI!$D$77:$AO$91,INVESTIMENTI!$A78,INVESTIMENTI!AD$77:AD$91)</f>
        <v>0</v>
      </c>
      <c r="AC42" s="132">
        <f ca="1">+SUMIF(INVESTIMENTI!$D$77:$AO$91,INVESTIMENTI!$A78,INVESTIMENTI!AE$77:AE$91)</f>
        <v>0</v>
      </c>
      <c r="AD42" s="132">
        <f ca="1">+SUMIF(INVESTIMENTI!$D$77:$AO$91,INVESTIMENTI!$A78,INVESTIMENTI!AF$77:AF$91)</f>
        <v>0</v>
      </c>
      <c r="AE42" s="132">
        <f ca="1">+SUMIF(INVESTIMENTI!$D$77:$AO$91,INVESTIMENTI!$A78,INVESTIMENTI!AG$77:AG$91)</f>
        <v>0</v>
      </c>
      <c r="AF42" s="132">
        <f ca="1">+SUMIF(INVESTIMENTI!$D$77:$AO$91,INVESTIMENTI!$A78,INVESTIMENTI!AH$77:AH$91)</f>
        <v>0</v>
      </c>
      <c r="AG42" s="132">
        <f ca="1">+SUMIF(INVESTIMENTI!$D$77:$AO$91,INVESTIMENTI!$A78,INVESTIMENTI!AI$77:AI$91)</f>
        <v>0</v>
      </c>
      <c r="AH42" s="132">
        <f ca="1">+SUMIF(INVESTIMENTI!$D$77:$AO$91,INVESTIMENTI!$A78,INVESTIMENTI!AJ$77:AJ$91)</f>
        <v>0</v>
      </c>
      <c r="AI42" s="132">
        <f ca="1">+SUMIF(INVESTIMENTI!$D$77:$AO$91,INVESTIMENTI!$A78,INVESTIMENTI!AK$77:AK$91)</f>
        <v>0</v>
      </c>
      <c r="AJ42" s="132">
        <f ca="1">+SUMIF(INVESTIMENTI!$D$77:$AO$91,INVESTIMENTI!$A78,INVESTIMENTI!AL$77:AL$91)</f>
        <v>0</v>
      </c>
      <c r="AK42" s="132">
        <f ca="1">+SUMIF(INVESTIMENTI!$D$77:$AO$91,INVESTIMENTI!$A78,INVESTIMENTI!AM$77:AM$91)</f>
        <v>0</v>
      </c>
      <c r="AL42" s="132">
        <f ca="1">+SUMIF(INVESTIMENTI!$D$77:$AO$91,INVESTIMENTI!$A78,INVESTIMENTI!AN$77:AN$91)</f>
        <v>0</v>
      </c>
      <c r="AM42" s="132">
        <f ca="1">+SUMIF(INVESTIMENTI!$D$77:$AO$91,INVESTIMENTI!$A78,INVESTIMENTI!AO$77:AO$91)</f>
        <v>0</v>
      </c>
    </row>
    <row r="43" spans="3:39" x14ac:dyDescent="0.25">
      <c r="C43" s="12" t="s">
        <v>72</v>
      </c>
      <c r="D43" s="132">
        <f ca="1">+SUMIF(INVESTIMENTI!$D$77:$AO$91,INVESTIMENTI!$A82,INVESTIMENTI!F$77:F$91)</f>
        <v>2083.3333333333335</v>
      </c>
      <c r="E43" s="132">
        <f ca="1">+SUMIF(INVESTIMENTI!$D$77:$AO$91,INVESTIMENTI!$A82,INVESTIMENTI!G$77:G$91)</f>
        <v>3416.666666666667</v>
      </c>
      <c r="F43" s="132">
        <f ca="1">+SUMIF(INVESTIMENTI!$D$77:$AO$91,INVESTIMENTI!$A82,INVESTIMENTI!H$77:H$91)</f>
        <v>3416.666666666667</v>
      </c>
      <c r="G43" s="132">
        <f ca="1">+SUMIF(INVESTIMENTI!$D$77:$AO$91,INVESTIMENTI!$A82,INVESTIMENTI!I$77:I$91)</f>
        <v>3416.666666666667</v>
      </c>
      <c r="H43" s="132">
        <f ca="1">+SUMIF(INVESTIMENTI!$D$77:$AO$91,INVESTIMENTI!$A82,INVESTIMENTI!J$77:J$91)</f>
        <v>3416.666666666667</v>
      </c>
      <c r="I43" s="132">
        <f ca="1">+SUMIF(INVESTIMENTI!$D$77:$AO$91,INVESTIMENTI!$A82,INVESTIMENTI!K$77:K$91)</f>
        <v>3416.666666666667</v>
      </c>
      <c r="J43" s="132">
        <f ca="1">+SUMIF(INVESTIMENTI!$D$77:$AO$91,INVESTIMENTI!$A82,INVESTIMENTI!L$77:L$91)</f>
        <v>3416.666666666667</v>
      </c>
      <c r="K43" s="132">
        <f ca="1">+SUMIF(INVESTIMENTI!$D$77:$AO$91,INVESTIMENTI!$A82,INVESTIMENTI!M$77:M$91)</f>
        <v>3416.666666666667</v>
      </c>
      <c r="L43" s="132">
        <f ca="1">+SUMIF(INVESTIMENTI!$D$77:$AO$91,INVESTIMENTI!$A82,INVESTIMENTI!N$77:N$91)</f>
        <v>3416.666666666667</v>
      </c>
      <c r="M43" s="132">
        <f ca="1">+SUMIF(INVESTIMENTI!$D$77:$AO$91,INVESTIMENTI!$A82,INVESTIMENTI!O$77:O$91)</f>
        <v>3416.666666666667</v>
      </c>
      <c r="N43" s="132">
        <f ca="1">+SUMIF(INVESTIMENTI!$D$77:$AO$91,INVESTIMENTI!$A82,INVESTIMENTI!P$77:P$91)</f>
        <v>3416.666666666667</v>
      </c>
      <c r="O43" s="132">
        <f ca="1">+SUMIF(INVESTIMENTI!$D$77:$AO$91,INVESTIMENTI!$A82,INVESTIMENTI!Q$77:Q$91)</f>
        <v>3416.666666666667</v>
      </c>
      <c r="P43" s="132">
        <f ca="1">+SUMIF(INVESTIMENTI!$D$77:$AO$91,INVESTIMENTI!$A82,INVESTIMENTI!R$77:R$91)</f>
        <v>3416.666666666667</v>
      </c>
      <c r="Q43" s="132">
        <f ca="1">+SUMIF(INVESTIMENTI!$D$77:$AO$91,INVESTIMENTI!$A82,INVESTIMENTI!S$77:S$91)</f>
        <v>3416.666666666667</v>
      </c>
      <c r="R43" s="132">
        <f ca="1">+SUMIF(INVESTIMENTI!$D$77:$AO$91,INVESTIMENTI!$A82,INVESTIMENTI!T$77:T$91)</f>
        <v>3416.666666666667</v>
      </c>
      <c r="S43" s="132">
        <f ca="1">+SUMIF(INVESTIMENTI!$D$77:$AO$91,INVESTIMENTI!$A82,INVESTIMENTI!U$77:U$91)</f>
        <v>3416.666666666667</v>
      </c>
      <c r="T43" s="132">
        <f ca="1">+SUMIF(INVESTIMENTI!$D$77:$AO$91,INVESTIMENTI!$A82,INVESTIMENTI!V$77:V$91)</f>
        <v>3416.666666666667</v>
      </c>
      <c r="U43" s="132">
        <f ca="1">+SUMIF(INVESTIMENTI!$D$77:$AO$91,INVESTIMENTI!$A82,INVESTIMENTI!W$77:W$91)</f>
        <v>3416.666666666667</v>
      </c>
      <c r="V43" s="132">
        <f ca="1">+SUMIF(INVESTIMENTI!$D$77:$AO$91,INVESTIMENTI!$A82,INVESTIMENTI!X$77:X$91)</f>
        <v>3416.666666666667</v>
      </c>
      <c r="W43" s="132">
        <f ca="1">+SUMIF(INVESTIMENTI!$D$77:$AO$91,INVESTIMENTI!$A82,INVESTIMENTI!Y$77:Y$91)</f>
        <v>3416.666666666667</v>
      </c>
      <c r="X43" s="132">
        <f ca="1">+SUMIF(INVESTIMENTI!$D$77:$AO$91,INVESTIMENTI!$A82,INVESTIMENTI!Z$77:Z$91)</f>
        <v>3416.666666666667</v>
      </c>
      <c r="Y43" s="132">
        <f ca="1">+SUMIF(INVESTIMENTI!$D$77:$AO$91,INVESTIMENTI!$A82,INVESTIMENTI!AA$77:AA$91)</f>
        <v>3416.666666666667</v>
      </c>
      <c r="Z43" s="132">
        <f ca="1">+SUMIF(INVESTIMENTI!$D$77:$AO$91,INVESTIMENTI!$A82,INVESTIMENTI!AB$77:AB$91)</f>
        <v>3416.666666666667</v>
      </c>
      <c r="AA43" s="132">
        <f ca="1">+SUMIF(INVESTIMENTI!$D$77:$AO$91,INVESTIMENTI!$A82,INVESTIMENTI!AC$77:AC$91)</f>
        <v>3416.666666666667</v>
      </c>
      <c r="AB43" s="132">
        <f ca="1">+SUMIF(INVESTIMENTI!$D$77:$AO$91,INVESTIMENTI!$A82,INVESTIMENTI!AD$77:AD$91)</f>
        <v>3416.666666666667</v>
      </c>
      <c r="AC43" s="132">
        <f ca="1">+SUMIF(INVESTIMENTI!$D$77:$AO$91,INVESTIMENTI!$A82,INVESTIMENTI!AE$77:AE$91)</f>
        <v>3416.666666666667</v>
      </c>
      <c r="AD43" s="132">
        <f ca="1">+SUMIF(INVESTIMENTI!$D$77:$AO$91,INVESTIMENTI!$A82,INVESTIMENTI!AF$77:AF$91)</f>
        <v>3416.666666666667</v>
      </c>
      <c r="AE43" s="132">
        <f ca="1">+SUMIF(INVESTIMENTI!$D$77:$AO$91,INVESTIMENTI!$A82,INVESTIMENTI!AG$77:AG$91)</f>
        <v>3416.666666666667</v>
      </c>
      <c r="AF43" s="132">
        <f ca="1">+SUMIF(INVESTIMENTI!$D$77:$AO$91,INVESTIMENTI!$A82,INVESTIMENTI!AH$77:AH$91)</f>
        <v>3416.666666666667</v>
      </c>
      <c r="AG43" s="132">
        <f ca="1">+SUMIF(INVESTIMENTI!$D$77:$AO$91,INVESTIMENTI!$A82,INVESTIMENTI!AI$77:AI$91)</f>
        <v>3416.666666666667</v>
      </c>
      <c r="AH43" s="132">
        <f ca="1">+SUMIF(INVESTIMENTI!$D$77:$AO$91,INVESTIMENTI!$A82,INVESTIMENTI!AJ$77:AJ$91)</f>
        <v>3416.666666666667</v>
      </c>
      <c r="AI43" s="132">
        <f ca="1">+SUMIF(INVESTIMENTI!$D$77:$AO$91,INVESTIMENTI!$A82,INVESTIMENTI!AK$77:AK$91)</f>
        <v>3416.666666666667</v>
      </c>
      <c r="AJ43" s="132">
        <f ca="1">+SUMIF(INVESTIMENTI!$D$77:$AO$91,INVESTIMENTI!$A82,INVESTIMENTI!AL$77:AL$91)</f>
        <v>3416.666666666667</v>
      </c>
      <c r="AK43" s="132">
        <f ca="1">+SUMIF(INVESTIMENTI!$D$77:$AO$91,INVESTIMENTI!$A82,INVESTIMENTI!AM$77:AM$91)</f>
        <v>3416.666666666667</v>
      </c>
      <c r="AL43" s="132">
        <f ca="1">+SUMIF(INVESTIMENTI!$D$77:$AO$91,INVESTIMENTI!$A82,INVESTIMENTI!AN$77:AN$91)</f>
        <v>3416.666666666667</v>
      </c>
      <c r="AM43" s="132">
        <f ca="1">+SUMIF(INVESTIMENTI!$D$77:$AO$91,INVESTIMENTI!$A82,INVESTIMENTI!AO$77:AO$91)</f>
        <v>3416.666666666667</v>
      </c>
    </row>
    <row r="44" spans="3:39" x14ac:dyDescent="0.25">
      <c r="C44" s="57" t="s">
        <v>344</v>
      </c>
      <c r="D44" s="132">
        <f>+M_LEASING!D48+M_LEASING!D108+M_LEASING!D171</f>
        <v>0</v>
      </c>
      <c r="E44" s="132">
        <f>+M_LEASING!E48+M_LEASING!E108+M_LEASING!E171</f>
        <v>0</v>
      </c>
      <c r="F44" s="132">
        <f>+M_LEASING!F48+M_LEASING!F108+M_LEASING!F171</f>
        <v>0</v>
      </c>
      <c r="G44" s="132">
        <f>+M_LEASING!G48+M_LEASING!G108+M_LEASING!G171</f>
        <v>963.33333333333326</v>
      </c>
      <c r="H44" s="132">
        <f>+M_LEASING!H48+M_LEASING!H108+M_LEASING!H171</f>
        <v>963.33333333333326</v>
      </c>
      <c r="I44" s="132">
        <f>+M_LEASING!I48+M_LEASING!I108+M_LEASING!I171</f>
        <v>963.33333333333326</v>
      </c>
      <c r="J44" s="132">
        <f>+M_LEASING!J48+M_LEASING!J108+M_LEASING!J171</f>
        <v>963.33333333333326</v>
      </c>
      <c r="K44" s="132">
        <f>+M_LEASING!K48+M_LEASING!K108+M_LEASING!K171</f>
        <v>963.33333333333326</v>
      </c>
      <c r="L44" s="132">
        <f>+M_LEASING!L48+M_LEASING!L108+M_LEASING!L171</f>
        <v>963.33333333333326</v>
      </c>
      <c r="M44" s="132">
        <f>+M_LEASING!M48+M_LEASING!M108+M_LEASING!M171</f>
        <v>963.33333333333326</v>
      </c>
      <c r="N44" s="132">
        <f>+M_LEASING!N48+M_LEASING!N108+M_LEASING!N171</f>
        <v>963.33333333333326</v>
      </c>
      <c r="O44" s="132">
        <f>+M_LEASING!O48+M_LEASING!O108+M_LEASING!O171</f>
        <v>963.33333333333326</v>
      </c>
      <c r="P44" s="132">
        <f>+M_LEASING!P48+M_LEASING!P108+M_LEASING!P171</f>
        <v>963.33333333333326</v>
      </c>
      <c r="Q44" s="132">
        <f>+M_LEASING!Q48+M_LEASING!Q108+M_LEASING!Q171</f>
        <v>963.33333333333326</v>
      </c>
      <c r="R44" s="132">
        <f>+M_LEASING!R48+M_LEASING!R108+M_LEASING!R171</f>
        <v>963.33333333333326</v>
      </c>
      <c r="S44" s="132">
        <f>+M_LEASING!S48+M_LEASING!S108+M_LEASING!S171</f>
        <v>963.33333333333326</v>
      </c>
      <c r="T44" s="132">
        <f>+M_LEASING!T48+M_LEASING!T108+M_LEASING!T171</f>
        <v>963.33333333333326</v>
      </c>
      <c r="U44" s="132">
        <f>+M_LEASING!U48+M_LEASING!U108+M_LEASING!U171</f>
        <v>963.33333333333326</v>
      </c>
      <c r="V44" s="132">
        <f>+M_LEASING!V48+M_LEASING!V108+M_LEASING!V171</f>
        <v>963.33333333333326</v>
      </c>
      <c r="W44" s="132">
        <f>+M_LEASING!W48+M_LEASING!W108+M_LEASING!W171</f>
        <v>963.33333333333326</v>
      </c>
      <c r="X44" s="132">
        <f>+M_LEASING!X48+M_LEASING!X108+M_LEASING!X171</f>
        <v>963.33333333333326</v>
      </c>
      <c r="Y44" s="132">
        <f>+M_LEASING!Y48+M_LEASING!Y108+M_LEASING!Y171</f>
        <v>963.33333333333326</v>
      </c>
      <c r="Z44" s="132">
        <f>+M_LEASING!Z48+M_LEASING!Z108+M_LEASING!Z171</f>
        <v>963.33333333333326</v>
      </c>
      <c r="AA44" s="132">
        <f>+M_LEASING!AA48+M_LEASING!AA108+M_LEASING!AA171</f>
        <v>963.33333333333326</v>
      </c>
      <c r="AB44" s="132">
        <f>+M_LEASING!AB48+M_LEASING!AB108+M_LEASING!AB171</f>
        <v>963.33333333333326</v>
      </c>
      <c r="AC44" s="132">
        <f>+M_LEASING!AC48+M_LEASING!AC108+M_LEASING!AC171</f>
        <v>963.33333333333326</v>
      </c>
      <c r="AD44" s="132">
        <f>+M_LEASING!AD48+M_LEASING!AD108+M_LEASING!AD171</f>
        <v>963.33333333333326</v>
      </c>
      <c r="AE44" s="132">
        <f>+M_LEASING!AE48+M_LEASING!AE108+M_LEASING!AE171</f>
        <v>963.33333333333326</v>
      </c>
      <c r="AF44" s="132">
        <f>+M_LEASING!AF48+M_LEASING!AF108+M_LEASING!AF171</f>
        <v>963.33333333333326</v>
      </c>
      <c r="AG44" s="132">
        <f>+M_LEASING!AG48+M_LEASING!AG108+M_LEASING!AG171</f>
        <v>963.33333333333326</v>
      </c>
      <c r="AH44" s="132">
        <f>+M_LEASING!AH48+M_LEASING!AH108+M_LEASING!AH171</f>
        <v>963.33333333333326</v>
      </c>
      <c r="AI44" s="132">
        <f>+M_LEASING!AI48+M_LEASING!AI108+M_LEASING!AI171</f>
        <v>963.33333333333326</v>
      </c>
      <c r="AJ44" s="132">
        <f>+M_LEASING!AJ48+M_LEASING!AJ108+M_LEASING!AJ171</f>
        <v>963.33333333333326</v>
      </c>
      <c r="AK44" s="132">
        <f>+M_LEASING!AK48+M_LEASING!AK108+M_LEASING!AK171</f>
        <v>963.33333333333326</v>
      </c>
      <c r="AL44" s="132">
        <f>+M_LEASING!AL48+M_LEASING!AL108+M_LEASING!AL171</f>
        <v>963.33333333333326</v>
      </c>
      <c r="AM44" s="132">
        <f>+M_LEASING!AM48+M_LEASING!AM108+M_LEASING!AM171</f>
        <v>963.33333333333326</v>
      </c>
    </row>
    <row r="45" spans="3:39" x14ac:dyDescent="0.25">
      <c r="C45" s="12" t="s">
        <v>73</v>
      </c>
      <c r="D45" s="130">
        <v>0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</row>
    <row r="46" spans="3:39" x14ac:dyDescent="0.25">
      <c r="C46" s="11" t="s">
        <v>74</v>
      </c>
      <c r="D46" s="130">
        <f ca="1">SUM(D41:D45)</f>
        <v>2083.3333333333335</v>
      </c>
      <c r="E46" s="130">
        <f t="shared" ref="E46:AM46" ca="1" si="7">SUM(E41:E45)</f>
        <v>3416.666666666667</v>
      </c>
      <c r="F46" s="130">
        <f t="shared" ca="1" si="7"/>
        <v>3416.666666666667</v>
      </c>
      <c r="G46" s="130">
        <f t="shared" ca="1" si="7"/>
        <v>4380</v>
      </c>
      <c r="H46" s="130">
        <f t="shared" ca="1" si="7"/>
        <v>4380</v>
      </c>
      <c r="I46" s="130">
        <f t="shared" ca="1" si="7"/>
        <v>4380</v>
      </c>
      <c r="J46" s="130">
        <f t="shared" ca="1" si="7"/>
        <v>4380</v>
      </c>
      <c r="K46" s="130">
        <f t="shared" ca="1" si="7"/>
        <v>4380</v>
      </c>
      <c r="L46" s="130">
        <f t="shared" ca="1" si="7"/>
        <v>4380</v>
      </c>
      <c r="M46" s="130">
        <f t="shared" ca="1" si="7"/>
        <v>4380</v>
      </c>
      <c r="N46" s="130">
        <f t="shared" ca="1" si="7"/>
        <v>4380</v>
      </c>
      <c r="O46" s="130">
        <f t="shared" ca="1" si="7"/>
        <v>4380</v>
      </c>
      <c r="P46" s="130">
        <f t="shared" ca="1" si="7"/>
        <v>4380</v>
      </c>
      <c r="Q46" s="130">
        <f t="shared" ca="1" si="7"/>
        <v>4380</v>
      </c>
      <c r="R46" s="130">
        <f t="shared" ca="1" si="7"/>
        <v>4380</v>
      </c>
      <c r="S46" s="130">
        <f t="shared" ca="1" si="7"/>
        <v>4380</v>
      </c>
      <c r="T46" s="130">
        <f t="shared" ca="1" si="7"/>
        <v>4380</v>
      </c>
      <c r="U46" s="130">
        <f t="shared" ca="1" si="7"/>
        <v>4380</v>
      </c>
      <c r="V46" s="130">
        <f t="shared" ca="1" si="7"/>
        <v>4380</v>
      </c>
      <c r="W46" s="130">
        <f t="shared" ca="1" si="7"/>
        <v>4380</v>
      </c>
      <c r="X46" s="130">
        <f t="shared" ca="1" si="7"/>
        <v>4380</v>
      </c>
      <c r="Y46" s="130">
        <f t="shared" ca="1" si="7"/>
        <v>4380</v>
      </c>
      <c r="Z46" s="130">
        <f t="shared" ca="1" si="7"/>
        <v>4380</v>
      </c>
      <c r="AA46" s="130">
        <f t="shared" ca="1" si="7"/>
        <v>4380</v>
      </c>
      <c r="AB46" s="130">
        <f t="shared" ca="1" si="7"/>
        <v>4380</v>
      </c>
      <c r="AC46" s="130">
        <f t="shared" ca="1" si="7"/>
        <v>4380</v>
      </c>
      <c r="AD46" s="130">
        <f t="shared" ca="1" si="7"/>
        <v>4380</v>
      </c>
      <c r="AE46" s="130">
        <f t="shared" ca="1" si="7"/>
        <v>4380</v>
      </c>
      <c r="AF46" s="130">
        <f t="shared" ca="1" si="7"/>
        <v>4380</v>
      </c>
      <c r="AG46" s="130">
        <f t="shared" ca="1" si="7"/>
        <v>4380</v>
      </c>
      <c r="AH46" s="130">
        <f t="shared" ca="1" si="7"/>
        <v>4380</v>
      </c>
      <c r="AI46" s="130">
        <f t="shared" ca="1" si="7"/>
        <v>4380</v>
      </c>
      <c r="AJ46" s="130">
        <f t="shared" ca="1" si="7"/>
        <v>4380</v>
      </c>
      <c r="AK46" s="130">
        <f t="shared" ca="1" si="7"/>
        <v>4380</v>
      </c>
      <c r="AL46" s="130">
        <f t="shared" ca="1" si="7"/>
        <v>4380</v>
      </c>
      <c r="AM46" s="130">
        <f t="shared" ca="1" si="7"/>
        <v>4380</v>
      </c>
    </row>
    <row r="47" spans="3:39" x14ac:dyDescent="0.25">
      <c r="C47" s="15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</row>
    <row r="48" spans="3:39" s="27" customFormat="1" x14ac:dyDescent="0.25">
      <c r="C48" s="11" t="s">
        <v>75</v>
      </c>
      <c r="D48" s="64">
        <f ca="1">D39-D46</f>
        <v>1733863.6003333335</v>
      </c>
      <c r="E48" s="64">
        <f t="shared" ref="E48:J48" ca="1" si="8">E39-E46</f>
        <v>1176640.9710000001</v>
      </c>
      <c r="F48" s="64">
        <f t="shared" ca="1" si="8"/>
        <v>1176588.8910000001</v>
      </c>
      <c r="G48" s="64">
        <f t="shared" ca="1" si="8"/>
        <v>1175535.1576666669</v>
      </c>
      <c r="H48" s="64">
        <f t="shared" ca="1" si="8"/>
        <v>1175483.0776666668</v>
      </c>
      <c r="I48" s="64">
        <f t="shared" ca="1" si="8"/>
        <v>1175432.6776666667</v>
      </c>
      <c r="J48" s="64">
        <f t="shared" ca="1" si="8"/>
        <v>1175380.5976666668</v>
      </c>
      <c r="K48" s="64">
        <f t="shared" ref="K48:AM48" ca="1" si="9">K39-K46</f>
        <v>1175328.5176666668</v>
      </c>
      <c r="L48" s="64">
        <f t="shared" ca="1" si="9"/>
        <v>1175278.1176666669</v>
      </c>
      <c r="M48" s="64">
        <f t="shared" ca="1" si="9"/>
        <v>1175226.0376666668</v>
      </c>
      <c r="N48" s="64">
        <f t="shared" ca="1" si="9"/>
        <v>1175175.6376666669</v>
      </c>
      <c r="O48" s="64">
        <f t="shared" ca="1" si="9"/>
        <v>1175123.5576666668</v>
      </c>
      <c r="P48" s="64">
        <f t="shared" ca="1" si="9"/>
        <v>1171951.9509999999</v>
      </c>
      <c r="Q48" s="64">
        <f t="shared" ca="1" si="9"/>
        <v>1171904.9109999998</v>
      </c>
      <c r="R48" s="64">
        <f t="shared" ca="1" si="9"/>
        <v>1171852.831</v>
      </c>
      <c r="S48" s="64">
        <f t="shared" ca="1" si="9"/>
        <v>1171802.4309999999</v>
      </c>
      <c r="T48" s="64">
        <f t="shared" ca="1" si="9"/>
        <v>1171750.351</v>
      </c>
      <c r="U48" s="64">
        <f t="shared" ca="1" si="9"/>
        <v>1171699.9509999999</v>
      </c>
      <c r="V48" s="64">
        <f t="shared" ca="1" si="9"/>
        <v>1171657.871</v>
      </c>
      <c r="W48" s="64">
        <f t="shared" ca="1" si="9"/>
        <v>1171605.791</v>
      </c>
      <c r="X48" s="64">
        <f t="shared" ca="1" si="9"/>
        <v>1171575.3910000001</v>
      </c>
      <c r="Y48" s="64">
        <f t="shared" ca="1" si="9"/>
        <v>1171523.311</v>
      </c>
      <c r="Z48" s="64">
        <f t="shared" ca="1" si="9"/>
        <v>1171472.9109999998</v>
      </c>
      <c r="AA48" s="64">
        <f t="shared" ca="1" si="9"/>
        <v>1171420.831</v>
      </c>
      <c r="AB48" s="64">
        <f t="shared" ca="1" si="9"/>
        <v>1168187.4395333333</v>
      </c>
      <c r="AC48" s="64">
        <f t="shared" ca="1" si="9"/>
        <v>1168140.3995333333</v>
      </c>
      <c r="AD48" s="64">
        <f t="shared" ca="1" si="9"/>
        <v>1168088.3195333334</v>
      </c>
      <c r="AE48" s="64">
        <f t="shared" ca="1" si="9"/>
        <v>1168037.9195333333</v>
      </c>
      <c r="AF48" s="64">
        <f t="shared" ca="1" si="9"/>
        <v>1167985.8395333332</v>
      </c>
      <c r="AG48" s="64">
        <f t="shared" ca="1" si="9"/>
        <v>1167935.4395333333</v>
      </c>
      <c r="AH48" s="64">
        <f t="shared" ca="1" si="9"/>
        <v>1167893.3595333332</v>
      </c>
      <c r="AI48" s="64">
        <f t="shared" ca="1" si="9"/>
        <v>1167841.2795333334</v>
      </c>
      <c r="AJ48" s="64">
        <f t="shared" ca="1" si="9"/>
        <v>1167790.8795333332</v>
      </c>
      <c r="AK48" s="64">
        <f t="shared" ca="1" si="9"/>
        <v>1167738.7995333334</v>
      </c>
      <c r="AL48" s="64">
        <f t="shared" ca="1" si="9"/>
        <v>1167688.3995333333</v>
      </c>
      <c r="AM48" s="64">
        <f t="shared" ca="1" si="9"/>
        <v>265020.7595333333</v>
      </c>
    </row>
    <row r="49" spans="3:39" x14ac:dyDescent="0.25">
      <c r="C49" s="15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</row>
    <row r="50" spans="3:39" x14ac:dyDescent="0.25">
      <c r="C50" s="12" t="s">
        <v>363</v>
      </c>
      <c r="D50" s="130">
        <f>+M_CONTRIBUTI!D13</f>
        <v>833.33333333333337</v>
      </c>
      <c r="E50" s="130">
        <f>+M_CONTRIBUTI!E13</f>
        <v>833.33333333333337</v>
      </c>
      <c r="F50" s="130">
        <f>+M_CONTRIBUTI!F13</f>
        <v>833.33333333333337</v>
      </c>
      <c r="G50" s="130">
        <f>+M_CONTRIBUTI!G13</f>
        <v>833.33333333333337</v>
      </c>
      <c r="H50" s="130">
        <f>+M_CONTRIBUTI!H13</f>
        <v>833.33333333333337</v>
      </c>
      <c r="I50" s="130">
        <f>+M_CONTRIBUTI!I13</f>
        <v>833.33333333333337</v>
      </c>
      <c r="J50" s="130">
        <f>+M_CONTRIBUTI!J13</f>
        <v>833.33333333333337</v>
      </c>
      <c r="K50" s="130">
        <f>+M_CONTRIBUTI!K13</f>
        <v>833.33333333333337</v>
      </c>
      <c r="L50" s="130">
        <f>+M_CONTRIBUTI!L13</f>
        <v>833.33333333333337</v>
      </c>
      <c r="M50" s="130">
        <f>+M_CONTRIBUTI!M13</f>
        <v>833.33333333333337</v>
      </c>
      <c r="N50" s="130">
        <f>+M_CONTRIBUTI!N13</f>
        <v>833.33333333333337</v>
      </c>
      <c r="O50" s="130">
        <f>+M_CONTRIBUTI!O13</f>
        <v>833.33333333333337</v>
      </c>
      <c r="P50" s="130">
        <f>+M_CONTRIBUTI!P13</f>
        <v>833.33333333333337</v>
      </c>
      <c r="Q50" s="130">
        <f>+M_CONTRIBUTI!Q13</f>
        <v>833.33333333333337</v>
      </c>
      <c r="R50" s="130">
        <f>+M_CONTRIBUTI!R13</f>
        <v>833.33333333333337</v>
      </c>
      <c r="S50" s="130">
        <f>+M_CONTRIBUTI!S13</f>
        <v>833.33333333333337</v>
      </c>
      <c r="T50" s="130">
        <f>+M_CONTRIBUTI!T13</f>
        <v>833.33333333333337</v>
      </c>
      <c r="U50" s="130">
        <f>+M_CONTRIBUTI!U13</f>
        <v>833.33333333333337</v>
      </c>
      <c r="V50" s="130">
        <f>+M_CONTRIBUTI!V13</f>
        <v>833.33333333333337</v>
      </c>
      <c r="W50" s="130">
        <f>+M_CONTRIBUTI!W13</f>
        <v>833.33333333333337</v>
      </c>
      <c r="X50" s="130">
        <f>+M_CONTRIBUTI!X13</f>
        <v>833.33333333333337</v>
      </c>
      <c r="Y50" s="130">
        <f>+M_CONTRIBUTI!Y13</f>
        <v>833.33333333333337</v>
      </c>
      <c r="Z50" s="130">
        <f>+M_CONTRIBUTI!Z13</f>
        <v>833.33333333333337</v>
      </c>
      <c r="AA50" s="130">
        <f>+M_CONTRIBUTI!AA13</f>
        <v>833.33333333333337</v>
      </c>
      <c r="AB50" s="130">
        <f>+M_CONTRIBUTI!AB13</f>
        <v>833.33333333333337</v>
      </c>
      <c r="AC50" s="130">
        <f>+M_CONTRIBUTI!AC13</f>
        <v>833.33333333333337</v>
      </c>
      <c r="AD50" s="130">
        <f>+M_CONTRIBUTI!AD13</f>
        <v>833.33333333333337</v>
      </c>
      <c r="AE50" s="130">
        <f>+M_CONTRIBUTI!AE13</f>
        <v>833.33333333333337</v>
      </c>
      <c r="AF50" s="130">
        <f>+M_CONTRIBUTI!AF13</f>
        <v>833.33333333333337</v>
      </c>
      <c r="AG50" s="130">
        <f>+M_CONTRIBUTI!AG13</f>
        <v>833.33333333333337</v>
      </c>
      <c r="AH50" s="130">
        <f>+M_CONTRIBUTI!AH13</f>
        <v>833.33333333333337</v>
      </c>
      <c r="AI50" s="130">
        <f>+M_CONTRIBUTI!AI13</f>
        <v>833.33333333333337</v>
      </c>
      <c r="AJ50" s="130">
        <f>+M_CONTRIBUTI!AJ13</f>
        <v>833.33333333333337</v>
      </c>
      <c r="AK50" s="130">
        <f>+M_CONTRIBUTI!AK13</f>
        <v>833.33333333333337</v>
      </c>
      <c r="AL50" s="130">
        <f>+M_CONTRIBUTI!AL13</f>
        <v>833.33333333333337</v>
      </c>
      <c r="AM50" s="130">
        <f>+M_CONTRIBUTI!AM13</f>
        <v>833.33333333333337</v>
      </c>
    </row>
    <row r="51" spans="3:39" x14ac:dyDescent="0.25">
      <c r="C51" s="12" t="s">
        <v>367</v>
      </c>
      <c r="D51" s="130">
        <f>+M_CONTRIBUTI!D30</f>
        <v>208.33333333333334</v>
      </c>
      <c r="E51" s="130">
        <f>+M_CONTRIBUTI!E30</f>
        <v>208.33333333333334</v>
      </c>
      <c r="F51" s="130">
        <f>+M_CONTRIBUTI!F30</f>
        <v>208.33333333333334</v>
      </c>
      <c r="G51" s="133">
        <f>+M_CONTRIBUTI!G30</f>
        <v>208.33333333333334</v>
      </c>
      <c r="H51" s="130">
        <f>+M_CONTRIBUTI!H30</f>
        <v>208.33333333333334</v>
      </c>
      <c r="I51" s="130">
        <f>+M_CONTRIBUTI!I30</f>
        <v>208.33333333333334</v>
      </c>
      <c r="J51" s="130">
        <f>+M_CONTRIBUTI!J30</f>
        <v>208.33333333333334</v>
      </c>
      <c r="K51" s="130">
        <f>+M_CONTRIBUTI!K30</f>
        <v>208.33333333333334</v>
      </c>
      <c r="L51" s="130">
        <f>+M_CONTRIBUTI!L30</f>
        <v>208.33333333333334</v>
      </c>
      <c r="M51" s="130">
        <f>+M_CONTRIBUTI!M30</f>
        <v>208.33333333333334</v>
      </c>
      <c r="N51" s="130">
        <f>+M_CONTRIBUTI!N30</f>
        <v>208.33333333333334</v>
      </c>
      <c r="O51" s="130">
        <f>+M_CONTRIBUTI!O30</f>
        <v>208.33333333333334</v>
      </c>
      <c r="P51" s="130">
        <f>+M_CONTRIBUTI!P30</f>
        <v>208.33333333333334</v>
      </c>
      <c r="Q51" s="130">
        <f>+M_CONTRIBUTI!Q30</f>
        <v>208.33333333333334</v>
      </c>
      <c r="R51" s="130">
        <f>+M_CONTRIBUTI!R30</f>
        <v>208.33333333333334</v>
      </c>
      <c r="S51" s="130">
        <f>+M_CONTRIBUTI!S30</f>
        <v>208.33333333333334</v>
      </c>
      <c r="T51" s="130">
        <f>+M_CONTRIBUTI!T30</f>
        <v>208.33333333333334</v>
      </c>
      <c r="U51" s="130">
        <f>+M_CONTRIBUTI!U30</f>
        <v>208.33333333333334</v>
      </c>
      <c r="V51" s="130">
        <f>+M_CONTRIBUTI!V30</f>
        <v>208.33333333333334</v>
      </c>
      <c r="W51" s="130">
        <f>+M_CONTRIBUTI!W30</f>
        <v>208.33333333333334</v>
      </c>
      <c r="X51" s="130">
        <f>+M_CONTRIBUTI!X30</f>
        <v>208.33333333333334</v>
      </c>
      <c r="Y51" s="130">
        <f>+M_CONTRIBUTI!Y30</f>
        <v>208.33333333333334</v>
      </c>
      <c r="Z51" s="130">
        <f>+M_CONTRIBUTI!Z30</f>
        <v>208.33333333333334</v>
      </c>
      <c r="AA51" s="130">
        <f>+M_CONTRIBUTI!AA30</f>
        <v>208.33333333333334</v>
      </c>
      <c r="AB51" s="130">
        <f>+M_CONTRIBUTI!AB30</f>
        <v>208.33333333333334</v>
      </c>
      <c r="AC51" s="130">
        <f>+M_CONTRIBUTI!AC30</f>
        <v>208.33333333333334</v>
      </c>
      <c r="AD51" s="130">
        <f>+M_CONTRIBUTI!AD30</f>
        <v>208.33333333333334</v>
      </c>
      <c r="AE51" s="130">
        <f>+M_CONTRIBUTI!AE30</f>
        <v>208.33333333333334</v>
      </c>
      <c r="AF51" s="130">
        <f>+M_CONTRIBUTI!AF30</f>
        <v>208.33333333333334</v>
      </c>
      <c r="AG51" s="130">
        <f>+M_CONTRIBUTI!AG30</f>
        <v>208.33333333333334</v>
      </c>
      <c r="AH51" s="130">
        <f>+M_CONTRIBUTI!AH30</f>
        <v>208.33333333333334</v>
      </c>
      <c r="AI51" s="130">
        <f>+M_CONTRIBUTI!AI30</f>
        <v>208.33333333333334</v>
      </c>
      <c r="AJ51" s="130">
        <f>+M_CONTRIBUTI!AJ30</f>
        <v>208.33333333333334</v>
      </c>
      <c r="AK51" s="130">
        <f>+M_CONTRIBUTI!AK30</f>
        <v>208.33333333333334</v>
      </c>
      <c r="AL51" s="130">
        <f>+M_CONTRIBUTI!AL30</f>
        <v>208.33333333333334</v>
      </c>
      <c r="AM51" s="130">
        <f>+M_CONTRIBUTI!AM30</f>
        <v>208.33333333333334</v>
      </c>
    </row>
    <row r="52" spans="3:39" x14ac:dyDescent="0.25">
      <c r="C52" s="12" t="s">
        <v>76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0">
        <v>0</v>
      </c>
      <c r="AE52" s="130">
        <v>0</v>
      </c>
      <c r="AF52" s="130"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v>0</v>
      </c>
    </row>
    <row r="53" spans="3:39" x14ac:dyDescent="0.25">
      <c r="C53" s="12" t="s">
        <v>77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0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v>0</v>
      </c>
    </row>
    <row r="54" spans="3:39" s="27" customFormat="1" x14ac:dyDescent="0.25">
      <c r="C54" s="11" t="s">
        <v>78</v>
      </c>
      <c r="D54" s="131">
        <f>-D52+D53+D50+D51</f>
        <v>1041.6666666666667</v>
      </c>
      <c r="E54" s="131">
        <f t="shared" ref="E54:AM54" si="10">-E52+E53+E50+E51</f>
        <v>1041.6666666666667</v>
      </c>
      <c r="F54" s="131">
        <f t="shared" si="10"/>
        <v>1041.6666666666667</v>
      </c>
      <c r="G54" s="131">
        <f t="shared" si="10"/>
        <v>1041.6666666666667</v>
      </c>
      <c r="H54" s="131">
        <f t="shared" si="10"/>
        <v>1041.6666666666667</v>
      </c>
      <c r="I54" s="131">
        <f t="shared" si="10"/>
        <v>1041.6666666666667</v>
      </c>
      <c r="J54" s="131">
        <f t="shared" si="10"/>
        <v>1041.6666666666667</v>
      </c>
      <c r="K54" s="131">
        <f t="shared" si="10"/>
        <v>1041.6666666666667</v>
      </c>
      <c r="L54" s="131">
        <f t="shared" si="10"/>
        <v>1041.6666666666667</v>
      </c>
      <c r="M54" s="131">
        <f t="shared" si="10"/>
        <v>1041.6666666666667</v>
      </c>
      <c r="N54" s="131">
        <f t="shared" si="10"/>
        <v>1041.6666666666667</v>
      </c>
      <c r="O54" s="131">
        <f t="shared" si="10"/>
        <v>1041.6666666666667</v>
      </c>
      <c r="P54" s="131">
        <f t="shared" si="10"/>
        <v>1041.6666666666667</v>
      </c>
      <c r="Q54" s="131">
        <f t="shared" si="10"/>
        <v>1041.6666666666667</v>
      </c>
      <c r="R54" s="131">
        <f t="shared" si="10"/>
        <v>1041.6666666666667</v>
      </c>
      <c r="S54" s="131">
        <f t="shared" si="10"/>
        <v>1041.6666666666667</v>
      </c>
      <c r="T54" s="131">
        <f t="shared" si="10"/>
        <v>1041.6666666666667</v>
      </c>
      <c r="U54" s="131">
        <f t="shared" si="10"/>
        <v>1041.6666666666667</v>
      </c>
      <c r="V54" s="131">
        <f t="shared" si="10"/>
        <v>1041.6666666666667</v>
      </c>
      <c r="W54" s="131">
        <f t="shared" si="10"/>
        <v>1041.6666666666667</v>
      </c>
      <c r="X54" s="131">
        <f t="shared" si="10"/>
        <v>1041.6666666666667</v>
      </c>
      <c r="Y54" s="131">
        <f t="shared" si="10"/>
        <v>1041.6666666666667</v>
      </c>
      <c r="Z54" s="131">
        <f t="shared" si="10"/>
        <v>1041.6666666666667</v>
      </c>
      <c r="AA54" s="131">
        <f t="shared" si="10"/>
        <v>1041.6666666666667</v>
      </c>
      <c r="AB54" s="131">
        <f t="shared" si="10"/>
        <v>1041.6666666666667</v>
      </c>
      <c r="AC54" s="131">
        <f t="shared" si="10"/>
        <v>1041.6666666666667</v>
      </c>
      <c r="AD54" s="131">
        <f t="shared" si="10"/>
        <v>1041.6666666666667</v>
      </c>
      <c r="AE54" s="131">
        <f t="shared" si="10"/>
        <v>1041.6666666666667</v>
      </c>
      <c r="AF54" s="131">
        <f t="shared" si="10"/>
        <v>1041.6666666666667</v>
      </c>
      <c r="AG54" s="131">
        <f t="shared" si="10"/>
        <v>1041.6666666666667</v>
      </c>
      <c r="AH54" s="131">
        <f t="shared" si="10"/>
        <v>1041.6666666666667</v>
      </c>
      <c r="AI54" s="131">
        <f t="shared" si="10"/>
        <v>1041.6666666666667</v>
      </c>
      <c r="AJ54" s="131">
        <f t="shared" si="10"/>
        <v>1041.6666666666667</v>
      </c>
      <c r="AK54" s="131">
        <f t="shared" si="10"/>
        <v>1041.6666666666667</v>
      </c>
      <c r="AL54" s="131">
        <f t="shared" si="10"/>
        <v>1041.6666666666667</v>
      </c>
      <c r="AM54" s="131">
        <f t="shared" si="10"/>
        <v>1041.6666666666667</v>
      </c>
    </row>
    <row r="55" spans="3:39" x14ac:dyDescent="0.25">
      <c r="C55" s="16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</row>
    <row r="56" spans="3:39" x14ac:dyDescent="0.25">
      <c r="C56" s="12" t="s">
        <v>79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0">
        <v>0</v>
      </c>
      <c r="Z56" s="130">
        <v>0</v>
      </c>
      <c r="AA56" s="130">
        <v>0</v>
      </c>
      <c r="AB56" s="130">
        <v>0</v>
      </c>
      <c r="AC56" s="130">
        <v>0</v>
      </c>
      <c r="AD56" s="130">
        <v>0</v>
      </c>
      <c r="AE56" s="130">
        <v>0</v>
      </c>
      <c r="AF56" s="130"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0">
        <v>0</v>
      </c>
    </row>
    <row r="57" spans="3:39" x14ac:dyDescent="0.25">
      <c r="C57" s="12" t="s">
        <v>80</v>
      </c>
      <c r="D57" s="130">
        <f>+M_FINANZIAMENTI!D24+M_LEASING!D57+M_LEASING!D117+M_LEASING!D180+M_FINANZIAMENTI!D50</f>
        <v>0</v>
      </c>
      <c r="E57" s="130">
        <f>+M_FINANZIAMENTI!E24+M_LEASING!E57+M_LEASING!E117+M_LEASING!E180+M_FINANZIAMENTI!E50</f>
        <v>0</v>
      </c>
      <c r="F57" s="130">
        <f>+M_FINANZIAMENTI!F24+M_LEASING!F57+M_LEASING!F117+M_LEASING!F180+M_FINANZIAMENTI!F50</f>
        <v>0</v>
      </c>
      <c r="G57" s="130">
        <f>+M_FINANZIAMENTI!G24+M_LEASING!G57+M_LEASING!G117+M_LEASING!G180+M_FINANZIAMENTI!G50</f>
        <v>225.85434623191745</v>
      </c>
      <c r="H57" s="130">
        <f>+M_FINANZIAMENTI!H24+M_LEASING!H57+M_LEASING!H117+M_LEASING!H180+M_FINANZIAMENTI!H50</f>
        <v>700.89347991166255</v>
      </c>
      <c r="I57" s="130">
        <f>+M_FINANZIAMENTI!I24+M_LEASING!I57+M_LEASING!I117+M_LEASING!I180+M_FINANZIAMENTI!I50</f>
        <v>1156.7064526488859</v>
      </c>
      <c r="J57" s="130">
        <f>+M_FINANZIAMENTI!J24+M_LEASING!J57+M_LEASING!J117+M_LEASING!J180+M_FINANZIAMENTI!J50</f>
        <v>1106.4446235987173</v>
      </c>
      <c r="K57" s="130">
        <f>+M_FINANZIAMENTI!K24+M_LEASING!K57+M_LEASING!K117+M_LEASING!K180+M_FINANZIAMENTI!K50</f>
        <v>1055.9381425541401</v>
      </c>
      <c r="L57" s="130">
        <f>+M_FINANZIAMENTI!L24+M_LEASING!L57+M_LEASING!L117+M_LEASING!L180+M_FINANZIAMENTI!L50</f>
        <v>1005.1858186592011</v>
      </c>
      <c r="M57" s="130">
        <f>+M_FINANZIAMENTI!M24+M_LEASING!M57+M_LEASING!M117+M_LEASING!M180+M_FINANZIAMENTI!M50</f>
        <v>954.18645526139483</v>
      </c>
      <c r="N57" s="130">
        <f>+M_FINANZIAMENTI!N24+M_LEASING!N57+M_LEASING!N117+M_LEASING!N180+M_FINANZIAMENTI!N50</f>
        <v>902.93884988344951</v>
      </c>
      <c r="O57" s="130">
        <f>+M_FINANZIAMENTI!O24+M_LEASING!O57+M_LEASING!O117+M_LEASING!O180+M_FINANZIAMENTI!O50</f>
        <v>851.44179419497414</v>
      </c>
      <c r="P57" s="130">
        <f>+M_FINANZIAMENTI!P24+M_LEASING!P57+M_LEASING!P117+M_LEASING!P180+M_FINANZIAMENTI!P50</f>
        <v>799.69407398396902</v>
      </c>
      <c r="Q57" s="130">
        <f>+M_FINANZIAMENTI!Q24+M_LEASING!Q57+M_LEASING!Q117+M_LEASING!Q180+M_FINANZIAMENTI!Q50</f>
        <v>747.69446912819535</v>
      </c>
      <c r="R57" s="130">
        <f>+M_FINANZIAMENTI!R24+M_LEASING!R57+M_LEASING!R117+M_LEASING!R180+M_FINANZIAMENTI!R50</f>
        <v>695.44175356640847</v>
      </c>
      <c r="S57" s="130">
        <f>+M_FINANZIAMENTI!S24+M_LEASING!S57+M_LEASING!S117+M_LEASING!S180+M_FINANZIAMENTI!S50</f>
        <v>642.93469526944807</v>
      </c>
      <c r="T57" s="130">
        <f>+M_FINANZIAMENTI!T24+M_LEASING!T57+M_LEASING!T117+M_LEASING!T180+M_FINANZIAMENTI!T50</f>
        <v>590.17205621118978</v>
      </c>
      <c r="U57" s="130">
        <f>+M_FINANZIAMENTI!U24+M_LEASING!U57+M_LEASING!U117+M_LEASING!U180+M_FINANZIAMENTI!U50</f>
        <v>537.15259233935456</v>
      </c>
      <c r="V57" s="130">
        <f>+M_FINANZIAMENTI!V24+M_LEASING!V57+M_LEASING!V117+M_LEASING!V180+M_FINANZIAMENTI!V50</f>
        <v>483.87505354617514</v>
      </c>
      <c r="W57" s="130">
        <f>+M_FINANZIAMENTI!W24+M_LEASING!W57+M_LEASING!W117+M_LEASING!W180+M_FINANZIAMENTI!W50</f>
        <v>435.19505625941832</v>
      </c>
      <c r="X57" s="130">
        <f>+M_FINANZIAMENTI!X24+M_LEASING!X57+M_LEASING!X117+M_LEASING!X180+M_FINANZIAMENTI!X50</f>
        <v>387.55724463656975</v>
      </c>
      <c r="Y57" s="130">
        <f>+M_FINANZIAMENTI!Y24+M_LEASING!Y57+M_LEASING!Y117+M_LEASING!Y180+M_FINANZIAMENTI!Y50</f>
        <v>343.26528816509722</v>
      </c>
      <c r="Z57" s="130">
        <f>+M_FINANZIAMENTI!Z24+M_LEASING!Z57+M_LEASING!Z117+M_LEASING!Z180+M_FINANZIAMENTI!Z50</f>
        <v>298.75773835586176</v>
      </c>
      <c r="AA57" s="130">
        <f>+M_FINANZIAMENTI!AA24+M_LEASING!AA57+M_LEASING!AA117+M_LEASING!AA180+M_FINANZIAMENTI!AA50</f>
        <v>254.03354579739039</v>
      </c>
      <c r="AB57" s="130">
        <f>+M_FINANZIAMENTI!AB24+M_LEASING!AB57+M_LEASING!AB117+M_LEASING!AB180+M_FINANZIAMENTI!AB50</f>
        <v>209.09165597014652</v>
      </c>
      <c r="AC57" s="130">
        <f>+M_FINANZIAMENTI!AC24+M_LEASING!AC57+M_LEASING!AC117+M_LEASING!AC180+M_FINANZIAMENTI!AC50</f>
        <v>163.93100922166644</v>
      </c>
      <c r="AD57" s="130">
        <f>+M_FINANZIAMENTI!AD24+M_LEASING!AD57+M_LEASING!AD117+M_LEASING!AD180+M_FINANZIAMENTI!AD50</f>
        <v>118.55054074157454</v>
      </c>
      <c r="AE57" s="130">
        <f>+M_FINANZIAMENTI!AE24+M_LEASING!AE57+M_LEASING!AE117+M_LEASING!AE180+M_FINANZIAMENTI!AE50</f>
        <v>72.949180536476803</v>
      </c>
      <c r="AF57" s="130">
        <f>+M_FINANZIAMENTI!AF24+M_LEASING!AF57+M_LEASING!AF117+M_LEASING!AF180+M_FINANZIAMENTI!AF50</f>
        <v>27.12585340472738</v>
      </c>
      <c r="AG57" s="130">
        <f>+M_FINANZIAMENTI!AG24+M_LEASING!AG57+M_LEASING!AG117+M_LEASING!AG180+M_FINANZIAMENTI!AG50</f>
        <v>2.6179168573167799</v>
      </c>
      <c r="AH57" s="130">
        <f>+M_FINANZIAMENTI!AH24+M_LEASING!AH57+M_LEASING!AH117+M_LEASING!AH180+M_FINANZIAMENTI!AH50</f>
        <v>0</v>
      </c>
      <c r="AI57" s="130">
        <f>+M_FINANZIAMENTI!AI24+M_LEASING!AI57+M_LEASING!AI117+M_LEASING!AI180+M_FINANZIAMENTI!AI50</f>
        <v>0</v>
      </c>
      <c r="AJ57" s="130">
        <f>+M_FINANZIAMENTI!AJ24+M_LEASING!AJ57+M_LEASING!AJ117+M_LEASING!AJ180+M_FINANZIAMENTI!AJ50</f>
        <v>0</v>
      </c>
      <c r="AK57" s="130">
        <f>+M_FINANZIAMENTI!AK24+M_LEASING!AK57+M_LEASING!AK117+M_LEASING!AK180+M_FINANZIAMENTI!AK50</f>
        <v>0</v>
      </c>
      <c r="AL57" s="130">
        <f>+M_FINANZIAMENTI!AL24+M_LEASING!AL57+M_LEASING!AL117+M_LEASING!AL180+M_FINANZIAMENTI!AL50</f>
        <v>0</v>
      </c>
      <c r="AM57" s="130">
        <f>+M_FINANZIAMENTI!AM24+M_LEASING!AM57+M_LEASING!AM117+M_LEASING!AM180+M_FINANZIAMENTI!AM50</f>
        <v>0</v>
      </c>
    </row>
    <row r="58" spans="3:39" x14ac:dyDescent="0.25">
      <c r="C58" s="12" t="s">
        <v>81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0">
        <v>0</v>
      </c>
      <c r="AA58" s="130">
        <v>0</v>
      </c>
      <c r="AB58" s="130">
        <v>0</v>
      </c>
      <c r="AC58" s="130">
        <v>0</v>
      </c>
      <c r="AD58" s="130">
        <v>0</v>
      </c>
      <c r="AE58" s="130">
        <v>0</v>
      </c>
      <c r="AF58" s="130"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0">
        <v>0</v>
      </c>
    </row>
    <row r="59" spans="3:39" s="27" customFormat="1" x14ac:dyDescent="0.25">
      <c r="C59" s="11" t="s">
        <v>82</v>
      </c>
      <c r="D59" s="131">
        <f>+D58-D57-D56</f>
        <v>0</v>
      </c>
      <c r="E59" s="131">
        <f t="shared" ref="E59:AM59" si="11">+E58-E57-E56</f>
        <v>0</v>
      </c>
      <c r="F59" s="131">
        <f t="shared" si="11"/>
        <v>0</v>
      </c>
      <c r="G59" s="131">
        <f t="shared" si="11"/>
        <v>-225.85434623191745</v>
      </c>
      <c r="H59" s="131">
        <f t="shared" si="11"/>
        <v>-700.89347991166255</v>
      </c>
      <c r="I59" s="131">
        <f t="shared" si="11"/>
        <v>-1156.7064526488859</v>
      </c>
      <c r="J59" s="131">
        <f t="shared" si="11"/>
        <v>-1106.4446235987173</v>
      </c>
      <c r="K59" s="131">
        <f t="shared" si="11"/>
        <v>-1055.9381425541401</v>
      </c>
      <c r="L59" s="131">
        <f t="shared" si="11"/>
        <v>-1005.1858186592011</v>
      </c>
      <c r="M59" s="131">
        <f t="shared" si="11"/>
        <v>-954.18645526139483</v>
      </c>
      <c r="N59" s="131">
        <f t="shared" si="11"/>
        <v>-902.93884988344951</v>
      </c>
      <c r="O59" s="131">
        <f t="shared" si="11"/>
        <v>-851.44179419497414</v>
      </c>
      <c r="P59" s="131">
        <f t="shared" si="11"/>
        <v>-799.69407398396902</v>
      </c>
      <c r="Q59" s="131">
        <f t="shared" si="11"/>
        <v>-747.69446912819535</v>
      </c>
      <c r="R59" s="131">
        <f t="shared" si="11"/>
        <v>-695.44175356640847</v>
      </c>
      <c r="S59" s="131">
        <f t="shared" si="11"/>
        <v>-642.93469526944807</v>
      </c>
      <c r="T59" s="131">
        <f t="shared" si="11"/>
        <v>-590.17205621118978</v>
      </c>
      <c r="U59" s="131">
        <f t="shared" si="11"/>
        <v>-537.15259233935456</v>
      </c>
      <c r="V59" s="131">
        <f t="shared" si="11"/>
        <v>-483.87505354617514</v>
      </c>
      <c r="W59" s="131">
        <f t="shared" si="11"/>
        <v>-435.19505625941832</v>
      </c>
      <c r="X59" s="131">
        <f t="shared" si="11"/>
        <v>-387.55724463656975</v>
      </c>
      <c r="Y59" s="131">
        <f t="shared" si="11"/>
        <v>-343.26528816509722</v>
      </c>
      <c r="Z59" s="131">
        <f t="shared" si="11"/>
        <v>-298.75773835586176</v>
      </c>
      <c r="AA59" s="131">
        <f t="shared" si="11"/>
        <v>-254.03354579739039</v>
      </c>
      <c r="AB59" s="131">
        <f t="shared" si="11"/>
        <v>-209.09165597014652</v>
      </c>
      <c r="AC59" s="131">
        <f t="shared" si="11"/>
        <v>-163.93100922166644</v>
      </c>
      <c r="AD59" s="131">
        <f t="shared" si="11"/>
        <v>-118.55054074157454</v>
      </c>
      <c r="AE59" s="131">
        <f t="shared" si="11"/>
        <v>-72.949180536476803</v>
      </c>
      <c r="AF59" s="131">
        <f t="shared" si="11"/>
        <v>-27.12585340472738</v>
      </c>
      <c r="AG59" s="131">
        <f t="shared" si="11"/>
        <v>-2.6179168573167799</v>
      </c>
      <c r="AH59" s="131">
        <f t="shared" si="11"/>
        <v>0</v>
      </c>
      <c r="AI59" s="131">
        <f t="shared" si="11"/>
        <v>0</v>
      </c>
      <c r="AJ59" s="131">
        <f t="shared" si="11"/>
        <v>0</v>
      </c>
      <c r="AK59" s="131">
        <f t="shared" si="11"/>
        <v>0</v>
      </c>
      <c r="AL59" s="131">
        <f t="shared" si="11"/>
        <v>0</v>
      </c>
      <c r="AM59" s="131">
        <f t="shared" si="11"/>
        <v>0</v>
      </c>
    </row>
    <row r="60" spans="3:39" x14ac:dyDescent="0.25">
      <c r="C60" s="15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</row>
    <row r="61" spans="3:39" s="27" customFormat="1" x14ac:dyDescent="0.25">
      <c r="C61" s="11" t="s">
        <v>83</v>
      </c>
      <c r="D61" s="64">
        <f ca="1">D48+D54+D59</f>
        <v>1734905.2670000002</v>
      </c>
      <c r="E61" s="64">
        <f ca="1">E48+E54+E59</f>
        <v>1177682.6376666669</v>
      </c>
      <c r="F61" s="64">
        <f t="shared" ref="F61:L61" ca="1" si="12">F48+F54+F59</f>
        <v>1177630.5576666668</v>
      </c>
      <c r="G61" s="64">
        <f t="shared" ca="1" si="12"/>
        <v>1176350.9699871016</v>
      </c>
      <c r="H61" s="64">
        <f ca="1">H48+H54+H59</f>
        <v>1175823.850853422</v>
      </c>
      <c r="I61" s="64">
        <f t="shared" ca="1" si="12"/>
        <v>1175317.6378806846</v>
      </c>
      <c r="J61" s="64">
        <f t="shared" ca="1" si="12"/>
        <v>1175315.8197097348</v>
      </c>
      <c r="K61" s="64">
        <f t="shared" ca="1" si="12"/>
        <v>1175314.2461907794</v>
      </c>
      <c r="L61" s="64">
        <f t="shared" ca="1" si="12"/>
        <v>1175314.5985146745</v>
      </c>
      <c r="M61" s="64">
        <f t="shared" ref="M61:AM61" ca="1" si="13">M48+M54+M59</f>
        <v>1175313.5178780721</v>
      </c>
      <c r="N61" s="64">
        <f t="shared" ca="1" si="13"/>
        <v>1175314.3654834502</v>
      </c>
      <c r="O61" s="64">
        <f t="shared" ca="1" si="13"/>
        <v>1175313.7825391386</v>
      </c>
      <c r="P61" s="64">
        <f t="shared" ca="1" si="13"/>
        <v>1172193.9235926827</v>
      </c>
      <c r="Q61" s="64">
        <f t="shared" ca="1" si="13"/>
        <v>1172198.8831975383</v>
      </c>
      <c r="R61" s="64">
        <f t="shared" ca="1" si="13"/>
        <v>1172199.0559131003</v>
      </c>
      <c r="S61" s="64">
        <f t="shared" ca="1" si="13"/>
        <v>1172201.1629713972</v>
      </c>
      <c r="T61" s="64">
        <f t="shared" ca="1" si="13"/>
        <v>1172201.8456104556</v>
      </c>
      <c r="U61" s="64">
        <f t="shared" ca="1" si="13"/>
        <v>1172204.4650743273</v>
      </c>
      <c r="V61" s="64">
        <f t="shared" ca="1" si="13"/>
        <v>1172215.6626131206</v>
      </c>
      <c r="W61" s="64">
        <f t="shared" ca="1" si="13"/>
        <v>1172212.2626104073</v>
      </c>
      <c r="X61" s="64">
        <f t="shared" ca="1" si="13"/>
        <v>1172229.5004220302</v>
      </c>
      <c r="Y61" s="64">
        <f t="shared" ca="1" si="13"/>
        <v>1172221.7123785017</v>
      </c>
      <c r="Z61" s="64">
        <f t="shared" ca="1" si="13"/>
        <v>1172215.8199283108</v>
      </c>
      <c r="AA61" s="64">
        <f t="shared" ca="1" si="13"/>
        <v>1172208.4641208693</v>
      </c>
      <c r="AB61" s="64">
        <f t="shared" ca="1" si="13"/>
        <v>1169020.01454403</v>
      </c>
      <c r="AC61" s="64">
        <f t="shared" ca="1" si="13"/>
        <v>1169018.1351907784</v>
      </c>
      <c r="AD61" s="64">
        <f t="shared" ca="1" si="13"/>
        <v>1169011.4356592586</v>
      </c>
      <c r="AE61" s="64">
        <f t="shared" ca="1" si="13"/>
        <v>1169006.6370194636</v>
      </c>
      <c r="AF61" s="64">
        <f t="shared" ca="1" si="13"/>
        <v>1169000.3803465953</v>
      </c>
      <c r="AG61" s="64">
        <f t="shared" ca="1" si="13"/>
        <v>1168974.4882831427</v>
      </c>
      <c r="AH61" s="64">
        <f t="shared" ca="1" si="13"/>
        <v>1168935.0262</v>
      </c>
      <c r="AI61" s="64">
        <f t="shared" ca="1" si="13"/>
        <v>1168882.9462000001</v>
      </c>
      <c r="AJ61" s="64">
        <f t="shared" ca="1" si="13"/>
        <v>1168832.5462</v>
      </c>
      <c r="AK61" s="64">
        <f t="shared" ca="1" si="13"/>
        <v>1168780.4662000001</v>
      </c>
      <c r="AL61" s="64">
        <f t="shared" ca="1" si="13"/>
        <v>1168730.0662</v>
      </c>
      <c r="AM61" s="64">
        <f t="shared" ca="1" si="13"/>
        <v>266062.42619999999</v>
      </c>
    </row>
    <row r="62" spans="3:39" x14ac:dyDescent="0.25">
      <c r="C62" s="14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</row>
    <row r="63" spans="3:39" s="27" customFormat="1" x14ac:dyDescent="0.25">
      <c r="C63" s="11" t="s">
        <v>84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f ca="1">+M_IRES!O12</f>
        <v>3517952.2636048989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1">
        <v>0</v>
      </c>
      <c r="Y63" s="131">
        <v>0</v>
      </c>
      <c r="Z63" s="131">
        <v>0</v>
      </c>
      <c r="AA63" s="131">
        <f ca="1">+M_IRES!AA12</f>
        <v>3371848.5387478527</v>
      </c>
      <c r="AB63" s="131">
        <v>0</v>
      </c>
      <c r="AC63" s="131">
        <v>0</v>
      </c>
      <c r="AD63" s="131">
        <v>0</v>
      </c>
      <c r="AE63" s="131">
        <v>0</v>
      </c>
      <c r="AF63" s="131">
        <v>0</v>
      </c>
      <c r="AG63" s="131">
        <v>0</v>
      </c>
      <c r="AH63" s="131">
        <v>0</v>
      </c>
      <c r="AI63" s="131">
        <v>0</v>
      </c>
      <c r="AJ63" s="131">
        <v>0</v>
      </c>
      <c r="AK63" s="131">
        <v>0</v>
      </c>
      <c r="AL63" s="131">
        <v>0</v>
      </c>
      <c r="AM63" s="131">
        <f ca="1">+M_IRES!AM12</f>
        <v>3143950.6963783847</v>
      </c>
    </row>
    <row r="64" spans="3:39" s="27" customFormat="1" x14ac:dyDescent="0.25">
      <c r="C64" s="11" t="s">
        <v>85</v>
      </c>
      <c r="D64" s="131">
        <f>+M_IRAP!D14</f>
        <v>0</v>
      </c>
      <c r="E64" s="131">
        <f>+M_IRAP!E14</f>
        <v>0</v>
      </c>
      <c r="F64" s="131">
        <f>+M_IRAP!F14</f>
        <v>0</v>
      </c>
      <c r="G64" s="131">
        <f>+M_IRAP!G14</f>
        <v>0</v>
      </c>
      <c r="H64" s="131">
        <f>+M_IRAP!H14</f>
        <v>0</v>
      </c>
      <c r="I64" s="131">
        <f>+M_IRAP!I14</f>
        <v>0</v>
      </c>
      <c r="J64" s="131">
        <f>+M_IRAP!J14</f>
        <v>0</v>
      </c>
      <c r="K64" s="131">
        <f>+M_IRAP!K14</f>
        <v>0</v>
      </c>
      <c r="L64" s="131">
        <f>+M_IRAP!L14</f>
        <v>0</v>
      </c>
      <c r="M64" s="131">
        <f>+M_IRAP!M14</f>
        <v>0</v>
      </c>
      <c r="N64" s="131">
        <f>+M_IRAP!N14</f>
        <v>0</v>
      </c>
      <c r="O64" s="131">
        <f ca="1">+M_IRAP!O14</f>
        <v>885591.57966099889</v>
      </c>
      <c r="P64" s="131">
        <f>+M_IRAP!P14</f>
        <v>0</v>
      </c>
      <c r="Q64" s="131">
        <f>+M_IRAP!Q14</f>
        <v>0</v>
      </c>
      <c r="R64" s="131">
        <f>+M_IRAP!R14</f>
        <v>0</v>
      </c>
      <c r="S64" s="131">
        <f>+M_IRAP!S14</f>
        <v>0</v>
      </c>
      <c r="T64" s="131">
        <f>+M_IRAP!T14</f>
        <v>0</v>
      </c>
      <c r="U64" s="131">
        <f>+M_IRAP!U14</f>
        <v>0</v>
      </c>
      <c r="V64" s="131">
        <f>+M_IRAP!V14</f>
        <v>0</v>
      </c>
      <c r="W64" s="131">
        <f>+M_IRAP!W14</f>
        <v>0</v>
      </c>
      <c r="X64" s="131">
        <f>+M_IRAP!X14</f>
        <v>0</v>
      </c>
      <c r="Y64" s="131">
        <f>+M_IRAP!Y14</f>
        <v>0</v>
      </c>
      <c r="Z64" s="131">
        <f>+M_IRAP!Z14</f>
        <v>0</v>
      </c>
      <c r="AA64" s="131">
        <f ca="1">+M_IRAP!AA14</f>
        <v>851830.49873900122</v>
      </c>
      <c r="AB64" s="131">
        <f>+M_IRAP!AB14</f>
        <v>0</v>
      </c>
      <c r="AC64" s="131">
        <f>+M_IRAP!AC14</f>
        <v>0</v>
      </c>
      <c r="AD64" s="131">
        <f>+M_IRAP!AD14</f>
        <v>0</v>
      </c>
      <c r="AE64" s="131">
        <f>+M_IRAP!AE14</f>
        <v>0</v>
      </c>
      <c r="AF64" s="131">
        <f>+M_IRAP!AF14</f>
        <v>0</v>
      </c>
      <c r="AG64" s="131">
        <f>+M_IRAP!AG14</f>
        <v>0</v>
      </c>
      <c r="AH64" s="131">
        <f>+M_IRAP!AH14</f>
        <v>0</v>
      </c>
      <c r="AI64" s="131">
        <f>+M_IRAP!AI14</f>
        <v>0</v>
      </c>
      <c r="AJ64" s="131">
        <f>+M_IRAP!AJ14</f>
        <v>0</v>
      </c>
      <c r="AK64" s="131">
        <f>+M_IRAP!AK14</f>
        <v>0</v>
      </c>
      <c r="AL64" s="131">
        <f>+M_IRAP!AL14</f>
        <v>0</v>
      </c>
      <c r="AM64" s="131">
        <f ca="1">+M_IRAP!AM14</f>
        <v>797630.19614400005</v>
      </c>
    </row>
    <row r="65" spans="3:39" s="27" customFormat="1" x14ac:dyDescent="0.25">
      <c r="C65" s="17" t="s">
        <v>86</v>
      </c>
      <c r="D65" s="64">
        <f ca="1">D61-D63-D64</f>
        <v>1734905.2670000002</v>
      </c>
      <c r="E65" s="64">
        <f t="shared" ref="E65:L65" ca="1" si="14">E61-E63-E64</f>
        <v>1177682.6376666669</v>
      </c>
      <c r="F65" s="64">
        <f t="shared" ca="1" si="14"/>
        <v>1177630.5576666668</v>
      </c>
      <c r="G65" s="64">
        <f t="shared" ca="1" si="14"/>
        <v>1176350.9699871016</v>
      </c>
      <c r="H65" s="64">
        <f t="shared" ca="1" si="14"/>
        <v>1175823.850853422</v>
      </c>
      <c r="I65" s="64">
        <f t="shared" ca="1" si="14"/>
        <v>1175317.6378806846</v>
      </c>
      <c r="J65" s="64">
        <f t="shared" ca="1" si="14"/>
        <v>1175315.8197097348</v>
      </c>
      <c r="K65" s="64">
        <f t="shared" ca="1" si="14"/>
        <v>1175314.2461907794</v>
      </c>
      <c r="L65" s="64">
        <f t="shared" ca="1" si="14"/>
        <v>1175314.5985146745</v>
      </c>
      <c r="M65" s="64">
        <f t="shared" ref="M65:AM65" ca="1" si="15">M61-M63-M64</f>
        <v>1175313.5178780721</v>
      </c>
      <c r="N65" s="64">
        <f t="shared" ca="1" si="15"/>
        <v>1175314.3654834502</v>
      </c>
      <c r="O65" s="64">
        <f t="shared" ca="1" si="15"/>
        <v>-3228230.060726759</v>
      </c>
      <c r="P65" s="64">
        <f t="shared" ca="1" si="15"/>
        <v>1172193.9235926827</v>
      </c>
      <c r="Q65" s="64">
        <f t="shared" ca="1" si="15"/>
        <v>1172198.8831975383</v>
      </c>
      <c r="R65" s="64">
        <f t="shared" ca="1" si="15"/>
        <v>1172199.0559131003</v>
      </c>
      <c r="S65" s="64">
        <f t="shared" ca="1" si="15"/>
        <v>1172201.1629713972</v>
      </c>
      <c r="T65" s="64">
        <f t="shared" ca="1" si="15"/>
        <v>1172201.8456104556</v>
      </c>
      <c r="U65" s="64">
        <f t="shared" ca="1" si="15"/>
        <v>1172204.4650743273</v>
      </c>
      <c r="V65" s="64">
        <f t="shared" ca="1" si="15"/>
        <v>1172215.6626131206</v>
      </c>
      <c r="W65" s="64">
        <f t="shared" ca="1" si="15"/>
        <v>1172212.2626104073</v>
      </c>
      <c r="X65" s="64">
        <f t="shared" ca="1" si="15"/>
        <v>1172229.5004220302</v>
      </c>
      <c r="Y65" s="64">
        <f t="shared" ca="1" si="15"/>
        <v>1172221.7123785017</v>
      </c>
      <c r="Z65" s="64">
        <f t="shared" ca="1" si="15"/>
        <v>1172215.8199283108</v>
      </c>
      <c r="AA65" s="64">
        <f ca="1">AA61-AA63-AA64</f>
        <v>-3051470.5733659845</v>
      </c>
      <c r="AB65" s="64">
        <f t="shared" ca="1" si="15"/>
        <v>1169020.01454403</v>
      </c>
      <c r="AC65" s="64">
        <f t="shared" ca="1" si="15"/>
        <v>1169018.1351907784</v>
      </c>
      <c r="AD65" s="64">
        <f t="shared" ca="1" si="15"/>
        <v>1169011.4356592586</v>
      </c>
      <c r="AE65" s="64">
        <f t="shared" ca="1" si="15"/>
        <v>1169006.6370194636</v>
      </c>
      <c r="AF65" s="64">
        <f t="shared" ca="1" si="15"/>
        <v>1169000.3803465953</v>
      </c>
      <c r="AG65" s="64">
        <f t="shared" ca="1" si="15"/>
        <v>1168974.4882831427</v>
      </c>
      <c r="AH65" s="64">
        <f t="shared" ca="1" si="15"/>
        <v>1168935.0262</v>
      </c>
      <c r="AI65" s="64">
        <f t="shared" ca="1" si="15"/>
        <v>1168882.9462000001</v>
      </c>
      <c r="AJ65" s="64">
        <f t="shared" ca="1" si="15"/>
        <v>1168832.5462</v>
      </c>
      <c r="AK65" s="64">
        <f t="shared" ca="1" si="15"/>
        <v>1168780.4662000001</v>
      </c>
      <c r="AL65" s="64">
        <f t="shared" ca="1" si="15"/>
        <v>1168730.0662</v>
      </c>
      <c r="AM65" s="64">
        <f t="shared" ca="1" si="15"/>
        <v>-3675518.4663223848</v>
      </c>
    </row>
    <row r="66" spans="3:39" x14ac:dyDescent="0.25"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</row>
  </sheetData>
  <mergeCells count="1">
    <mergeCell ref="O1:S1"/>
  </mergeCells>
  <hyperlinks>
    <hyperlink ref="C1" location="CRUSCOTTO!A1" display="RITORNA AL CRUSCOTTO" xr:uid="{58850210-8398-4B57-A615-CF63BD731FBA}"/>
  </hyperlink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26</vt:i4>
      </vt:variant>
    </vt:vector>
  </HeadingPairs>
  <TitlesOfParts>
    <vt:vector size="26" baseType="lpstr">
      <vt:lpstr>CRUSCOTTO</vt:lpstr>
      <vt:lpstr>IMPUT -&gt;</vt:lpstr>
      <vt:lpstr>I_COSTI GESTIONE</vt:lpstr>
      <vt:lpstr>AL. MARGINALI</vt:lpstr>
      <vt:lpstr>I_VENDITE</vt:lpstr>
      <vt:lpstr>I_ACQUISTI</vt:lpstr>
      <vt:lpstr>ELABORATI -&gt;</vt:lpstr>
      <vt:lpstr>SPm</vt:lpstr>
      <vt:lpstr>CEm</vt:lpstr>
      <vt:lpstr>RENDICONTO FINANZIARIO</vt:lpstr>
      <vt:lpstr>FLUSSI CASSA</vt:lpstr>
      <vt:lpstr>MODULO IVA</vt:lpstr>
      <vt:lpstr>M_VENDITE PRODOTTI SOP</vt:lpstr>
      <vt:lpstr>M_VENDITE FARMACI CON RICETTA</vt:lpstr>
      <vt:lpstr>M_ACQUISTI</vt:lpstr>
      <vt:lpstr>M_PERSONALE</vt:lpstr>
      <vt:lpstr>INVESTIMENTI</vt:lpstr>
      <vt:lpstr>M_FINANZIAMENTI</vt:lpstr>
      <vt:lpstr>M_LEASING</vt:lpstr>
      <vt:lpstr>M_CONTRIBUTI</vt:lpstr>
      <vt:lpstr>M_CAPITALE</vt:lpstr>
      <vt:lpstr>M_IRES</vt:lpstr>
      <vt:lpstr>M_IRAP</vt:lpstr>
      <vt:lpstr>INDICATORI</vt:lpstr>
      <vt:lpstr>DSCR	</vt:lpstr>
      <vt:lpstr>VARIAZIONI PATRIMONIALI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2020-01-09T12:56:18Z</dcterms:created>
  <dcterms:modified xsi:type="dcterms:W3CDTF">2020-01-17T10:06:08Z</dcterms:modified>
</cp:coreProperties>
</file>