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nluca.imperiale\Dropbox\pagamenti\Progetto Blog\IRI\"/>
    </mc:Choice>
  </mc:AlternateContent>
  <bookViews>
    <workbookView xWindow="0" yWindow="0" windowWidth="23040" windowHeight="7572"/>
  </bookViews>
  <sheets>
    <sheet name="Modello" sheetId="1" r:id="rId1"/>
    <sheet name="@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70" i="1" s="1"/>
  <c r="F21" i="1"/>
  <c r="F22" i="1" s="1"/>
  <c r="I66" i="1"/>
  <c r="H57" i="1"/>
  <c r="G48" i="1"/>
  <c r="I21" i="1"/>
  <c r="I22" i="1" s="1"/>
  <c r="H61" i="1" s="1"/>
  <c r="G21" i="1"/>
  <c r="G22" i="1" s="1"/>
  <c r="F43" i="1" s="1"/>
  <c r="H21" i="1"/>
  <c r="H22" i="1" s="1"/>
  <c r="G52" i="1" s="1"/>
  <c r="F39" i="1"/>
  <c r="F28" i="1"/>
  <c r="J66" i="1" l="1"/>
  <c r="H48" i="1"/>
  <c r="I67" i="1"/>
  <c r="J67" i="1" s="1"/>
  <c r="I57" i="1"/>
  <c r="H58" i="1"/>
  <c r="I58" i="1" s="1"/>
  <c r="G49" i="1"/>
  <c r="H49" i="1"/>
  <c r="F40" i="1"/>
  <c r="F41" i="1" s="1"/>
  <c r="F42" i="1" s="1"/>
  <c r="G43" i="1" s="1"/>
  <c r="F18" i="1"/>
  <c r="F12" i="1" s="1"/>
  <c r="G39" i="1"/>
  <c r="G40" i="1" l="1"/>
  <c r="I68" i="1"/>
  <c r="I69" i="1" s="1"/>
  <c r="J70" i="1" s="1"/>
  <c r="H59" i="1"/>
  <c r="I59" i="1" s="1"/>
  <c r="G50" i="1"/>
  <c r="H50" i="1" s="1"/>
  <c r="G41" i="1"/>
  <c r="J68" i="1" l="1"/>
  <c r="J69" i="1"/>
  <c r="H60" i="1"/>
  <c r="I61" i="1" s="1"/>
  <c r="G51" i="1"/>
  <c r="H52" i="1" s="1"/>
  <c r="G42" i="1"/>
  <c r="I60" i="1" l="1"/>
  <c r="H51" i="1"/>
  <c r="H53" i="1" s="1"/>
  <c r="H25" i="1" s="1"/>
  <c r="J71" i="1"/>
  <c r="J25" i="1" s="1"/>
  <c r="I62" i="1"/>
  <c r="I25" i="1" s="1"/>
  <c r="E34" i="1"/>
  <c r="E30" i="1" l="1"/>
  <c r="F30" i="1" s="1"/>
  <c r="G18" i="1"/>
  <c r="F14" i="1"/>
  <c r="G8" i="1"/>
  <c r="G37" i="1" s="1"/>
  <c r="G13" i="1" l="1"/>
  <c r="G14" i="1" s="1"/>
  <c r="F16" i="1"/>
  <c r="F24" i="1" s="1"/>
  <c r="H18" i="1"/>
  <c r="G12" i="1"/>
  <c r="H8" i="1"/>
  <c r="E31" i="1"/>
  <c r="E32" i="1" s="1"/>
  <c r="E33" i="1" s="1"/>
  <c r="F34" i="1" s="1"/>
  <c r="I18" i="1" l="1"/>
  <c r="H12" i="1"/>
  <c r="H13" i="1"/>
  <c r="H14" i="1" s="1"/>
  <c r="G16" i="1"/>
  <c r="G24" i="1" s="1"/>
  <c r="H46" i="1"/>
  <c r="I8" i="1"/>
  <c r="F31" i="1"/>
  <c r="G44" i="1"/>
  <c r="G25" i="1" s="1"/>
  <c r="F32" i="1"/>
  <c r="F33" i="1"/>
  <c r="G26" i="1" l="1"/>
  <c r="I13" i="1"/>
  <c r="I14" i="1" s="1"/>
  <c r="H16" i="1"/>
  <c r="H24" i="1" s="1"/>
  <c r="H26" i="1" s="1"/>
  <c r="J18" i="1"/>
  <c r="J12" i="1" s="1"/>
  <c r="I12" i="1"/>
  <c r="J8" i="1"/>
  <c r="J64" i="1" s="1"/>
  <c r="I55" i="1"/>
  <c r="F35" i="1"/>
  <c r="F25" i="1" s="1"/>
  <c r="F26" i="1" l="1"/>
  <c r="L25" i="1"/>
  <c r="I16" i="1"/>
  <c r="I24" i="1" s="1"/>
  <c r="I26" i="1" s="1"/>
  <c r="J13" i="1"/>
  <c r="J14" i="1" s="1"/>
  <c r="J16" i="1" s="1"/>
  <c r="J24" i="1" s="1"/>
  <c r="J26" i="1" s="1"/>
  <c r="L26" i="1" l="1"/>
  <c r="L24" i="1"/>
</calcChain>
</file>

<file path=xl/sharedStrings.xml><?xml version="1.0" encoding="utf-8"?>
<sst xmlns="http://schemas.openxmlformats.org/spreadsheetml/2006/main" count="53" uniqueCount="24">
  <si>
    <t>Utile di Esercizio</t>
  </si>
  <si>
    <t>Prelevamento</t>
  </si>
  <si>
    <t>Utile di esercizio dopo Tassazione</t>
  </si>
  <si>
    <t>Riserva Utili</t>
  </si>
  <si>
    <t>Scaglioni reddito</t>
  </si>
  <si>
    <t>Da</t>
  </si>
  <si>
    <t>a</t>
  </si>
  <si>
    <t>Aliquota</t>
  </si>
  <si>
    <t>Fascia</t>
  </si>
  <si>
    <t>Tassazione Marginale</t>
  </si>
  <si>
    <t>TOTALE</t>
  </si>
  <si>
    <t>Altri Redditi</t>
  </si>
  <si>
    <t>Reddito Totale Socio</t>
  </si>
  <si>
    <t>CELLE INPUT</t>
  </si>
  <si>
    <t>Riporto Perdita</t>
  </si>
  <si>
    <t>QUOTA SOCIO</t>
  </si>
  <si>
    <t>Tassazione  IRI Azienda 24%</t>
  </si>
  <si>
    <t>Reddito di Impresa Socio</t>
  </si>
  <si>
    <t>Tassazione Irpef Socio</t>
  </si>
  <si>
    <t>Tassazione IRI Socio</t>
  </si>
  <si>
    <t>Tassazione Totale</t>
  </si>
  <si>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bpexcel.it</t>
    </r>
  </si>
  <si>
    <t>note: La stampa, il download, come pure la consultazione e l'accesso al File è permesso solamente ad uso informativo e divulgativo, restando pertanto vietata qualsiasi riproduzione anche parziale dello stesso diversa dall'uso informativo e divulgativo, tranne che per i realizzatori del file stesso e BPExcel. È in ogni caso vietato ogni utilizzo per scopi direttamente e/o indirettamente commerciali, tranne che per i realizzatori del file stesso e BPExcel. Nessuna riproduzione di questo File e del suo contenuto o di sue parti, pertanto, può essere venduta, né modificata, distribuita o altrimenti utilizzata a fini commerciali, tranne che per i realizzatori del file stesso e BPExcel.</t>
  </si>
  <si>
    <t>realizzato da : Gianluca Imperiale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</si>
</sst>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21"/>
      </left>
      <right/>
      <top style="medium">
        <color indexed="21"/>
      </top>
      <bottom style="thin">
        <color indexed="64"/>
      </bottom>
      <diagonal/>
    </border>
    <border>
      <left/>
      <right/>
      <top style="medium">
        <color indexed="21"/>
      </top>
      <bottom style="thin">
        <color indexed="64"/>
      </bottom>
      <diagonal/>
    </border>
    <border>
      <left/>
      <right style="thin">
        <color indexed="64"/>
      </right>
      <top style="medium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1"/>
      </top>
      <bottom style="thin">
        <color indexed="64"/>
      </bottom>
      <diagonal/>
    </border>
    <border>
      <left style="medium">
        <color indexed="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21"/>
      </left>
      <right style="thin">
        <color indexed="64"/>
      </right>
      <top/>
      <bottom/>
      <diagonal/>
    </border>
    <border>
      <left style="medium">
        <color indexed="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Fill="1" applyAlignment="1">
      <alignment horizontal="left"/>
    </xf>
    <xf numFmtId="0" fontId="0" fillId="0" borderId="0" xfId="0" applyFill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3" fontId="2" fillId="0" borderId="9" xfId="0" applyNumberFormat="1" applyFont="1" applyBorder="1"/>
    <xf numFmtId="4" fontId="2" fillId="0" borderId="9" xfId="0" applyNumberFormat="1" applyFont="1" applyBorder="1"/>
    <xf numFmtId="0" fontId="1" fillId="0" borderId="0" xfId="0" applyFont="1"/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4" fontId="2" fillId="0" borderId="7" xfId="0" applyNumberFormat="1" applyFont="1" applyBorder="1"/>
    <xf numFmtId="3" fontId="2" fillId="0" borderId="7" xfId="0" applyNumberFormat="1" applyFont="1" applyBorder="1"/>
    <xf numFmtId="3" fontId="1" fillId="0" borderId="0" xfId="0" applyNumberFormat="1" applyFont="1"/>
    <xf numFmtId="164" fontId="0" fillId="3" borderId="1" xfId="0" applyNumberFormat="1" applyFill="1" applyBorder="1"/>
    <xf numFmtId="0" fontId="0" fillId="3" borderId="0" xfId="0" applyFill="1"/>
    <xf numFmtId="164" fontId="1" fillId="0" borderId="1" xfId="0" applyNumberFormat="1" applyFont="1" applyBorder="1"/>
    <xf numFmtId="164" fontId="1" fillId="0" borderId="0" xfId="0" applyNumberFormat="1" applyFont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9" fontId="2" fillId="3" borderId="9" xfId="0" applyNumberFormat="1" applyFont="1" applyFill="1" applyBorder="1" applyAlignment="1">
      <alignment horizontal="center"/>
    </xf>
    <xf numFmtId="3" fontId="2" fillId="3" borderId="11" xfId="0" applyNumberFormat="1" applyFont="1" applyFill="1" applyBorder="1"/>
    <xf numFmtId="3" fontId="2" fillId="3" borderId="10" xfId="0" applyNumberFormat="1" applyFont="1" applyFill="1" applyBorder="1"/>
    <xf numFmtId="9" fontId="2" fillId="3" borderId="10" xfId="0" applyNumberFormat="1" applyFont="1" applyFill="1" applyBorder="1" applyAlignment="1">
      <alignment horizontal="center"/>
    </xf>
    <xf numFmtId="3" fontId="2" fillId="3" borderId="12" xfId="0" applyNumberFormat="1" applyFont="1" applyFill="1" applyBorder="1"/>
    <xf numFmtId="3" fontId="2" fillId="3" borderId="13" xfId="0" applyNumberFormat="1" applyFont="1" applyFill="1" applyBorder="1"/>
    <xf numFmtId="9" fontId="2" fillId="3" borderId="13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 wrapText="1" shrinkToFit="1"/>
    </xf>
    <xf numFmtId="9" fontId="1" fillId="3" borderId="1" xfId="1" applyFont="1" applyFill="1" applyBorder="1" applyAlignment="1">
      <alignment horizontal="center"/>
    </xf>
    <xf numFmtId="164" fontId="0" fillId="0" borderId="1" xfId="0" applyNumberFormat="1" applyFont="1" applyBorder="1"/>
    <xf numFmtId="164" fontId="1" fillId="0" borderId="0" xfId="0" applyNumberFormat="1" applyFont="1"/>
    <xf numFmtId="0" fontId="0" fillId="0" borderId="0" xfId="0" applyProtection="1"/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protection hidden="1"/>
    </xf>
    <xf numFmtId="0" fontId="8" fillId="0" borderId="0" xfId="0" applyFont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1043940</xdr:colOff>
      <xdr:row>3</xdr:row>
      <xdr:rowOff>130707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5220" cy="679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578093</xdr:colOff>
      <xdr:row>3</xdr:row>
      <xdr:rowOff>117232</xdr:rowOff>
    </xdr:from>
    <xdr:to>
      <xdr:col>2</xdr:col>
      <xdr:colOff>4038600</xdr:colOff>
      <xdr:row>8</xdr:row>
      <xdr:rowOff>95250</xdr:rowOff>
    </xdr:to>
    <xdr:pic>
      <xdr:nvPicPr>
        <xdr:cNvPr id="2" name="Immagine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693" y="665872"/>
          <a:ext cx="4070107" cy="892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71"/>
  <sheetViews>
    <sheetView showGridLines="0" tabSelected="1" workbookViewId="0">
      <selection activeCell="C10" sqref="C10"/>
    </sheetView>
  </sheetViews>
  <sheetFormatPr defaultRowHeight="14.4" x14ac:dyDescent="0.3"/>
  <cols>
    <col min="2" max="2" width="11.5546875" bestFit="1" customWidth="1"/>
    <col min="5" max="5" width="28.77734375" bestFit="1" customWidth="1"/>
    <col min="6" max="6" width="20.77734375" customWidth="1"/>
    <col min="7" max="7" width="21.109375" customWidth="1"/>
    <col min="8" max="9" width="25.6640625" bestFit="1" customWidth="1"/>
    <col min="10" max="10" width="18.21875" customWidth="1"/>
  </cols>
  <sheetData>
    <row r="5" spans="2:12" x14ac:dyDescent="0.3">
      <c r="B5" s="21" t="s">
        <v>13</v>
      </c>
    </row>
    <row r="6" spans="2:12" x14ac:dyDescent="0.3">
      <c r="E6" t="s">
        <v>15</v>
      </c>
      <c r="F6" s="34">
        <v>0.5</v>
      </c>
      <c r="G6" s="34">
        <v>0.5</v>
      </c>
      <c r="H6" s="34">
        <v>0.5</v>
      </c>
      <c r="I6" s="34">
        <v>0.5</v>
      </c>
      <c r="J6" s="34">
        <v>0.5</v>
      </c>
      <c r="L6" t="s">
        <v>10</v>
      </c>
    </row>
    <row r="8" spans="2:12" x14ac:dyDescent="0.3">
      <c r="F8" s="1">
        <v>2017</v>
      </c>
      <c r="G8" s="1">
        <f>+F8+1</f>
        <v>2018</v>
      </c>
      <c r="H8" s="1">
        <f t="shared" ref="H8:J8" si="0">+G8+1</f>
        <v>2019</v>
      </c>
      <c r="I8" s="1">
        <f t="shared" si="0"/>
        <v>2020</v>
      </c>
      <c r="J8" s="1">
        <f t="shared" si="0"/>
        <v>2021</v>
      </c>
    </row>
    <row r="9" spans="2:12" x14ac:dyDescent="0.3">
      <c r="E9" t="s">
        <v>0</v>
      </c>
      <c r="F9" s="20">
        <v>30000</v>
      </c>
      <c r="G9" s="20">
        <v>40000</v>
      </c>
      <c r="H9" s="20">
        <v>60000</v>
      </c>
      <c r="I9" s="20">
        <v>70000</v>
      </c>
      <c r="J9" s="20">
        <v>120000</v>
      </c>
    </row>
    <row r="10" spans="2:12" x14ac:dyDescent="0.3">
      <c r="F10" s="11"/>
      <c r="G10" s="11"/>
      <c r="H10" s="11"/>
      <c r="I10" s="11"/>
      <c r="J10" s="11"/>
    </row>
    <row r="11" spans="2:12" x14ac:dyDescent="0.3">
      <c r="E11" t="s">
        <v>1</v>
      </c>
      <c r="F11" s="20"/>
      <c r="G11" s="20"/>
      <c r="H11" s="20"/>
      <c r="I11" s="20"/>
      <c r="J11" s="20"/>
    </row>
    <row r="12" spans="2:12" ht="29.4" customHeight="1" x14ac:dyDescent="0.3">
      <c r="F12" s="33" t="str">
        <f>+IF(F18&lt;0,"non si possono prelevare utile maggiori della Risreva utili","")</f>
        <v/>
      </c>
      <c r="G12" s="33" t="str">
        <f t="shared" ref="G12:J12" si="1">+IF(G18&lt;0,"non si possono prelevare utile maggiori della Risreva utili","")</f>
        <v/>
      </c>
      <c r="H12" s="33" t="str">
        <f t="shared" si="1"/>
        <v/>
      </c>
      <c r="I12" s="33" t="str">
        <f t="shared" si="1"/>
        <v/>
      </c>
      <c r="J12" s="33" t="str">
        <f t="shared" si="1"/>
        <v/>
      </c>
    </row>
    <row r="13" spans="2:12" x14ac:dyDescent="0.3">
      <c r="E13" t="s">
        <v>14</v>
      </c>
      <c r="F13" s="20"/>
      <c r="G13" s="10">
        <f>+IF(F14&lt;0,F14,0)</f>
        <v>0</v>
      </c>
      <c r="H13" s="10">
        <f t="shared" ref="H13:J13" si="2">+IF(G14&lt;0,G14,0)</f>
        <v>0</v>
      </c>
      <c r="I13" s="10">
        <f t="shared" si="2"/>
        <v>0</v>
      </c>
      <c r="J13" s="10">
        <f t="shared" si="2"/>
        <v>0</v>
      </c>
    </row>
    <row r="14" spans="2:12" x14ac:dyDescent="0.3">
      <c r="E14" t="s">
        <v>2</v>
      </c>
      <c r="F14" s="10">
        <f>+F9-F11</f>
        <v>30000</v>
      </c>
      <c r="G14" s="10">
        <f>+G9-G11+G13</f>
        <v>40000</v>
      </c>
      <c r="H14" s="10">
        <f>+H9-H11+H13</f>
        <v>60000</v>
      </c>
      <c r="I14" s="10">
        <f>+I9-I11+I13</f>
        <v>70000</v>
      </c>
      <c r="J14" s="10">
        <f>+J9-J11+J13</f>
        <v>120000</v>
      </c>
    </row>
    <row r="15" spans="2:12" x14ac:dyDescent="0.3">
      <c r="F15" s="11"/>
      <c r="G15" s="11"/>
      <c r="H15" s="11"/>
      <c r="I15" s="11"/>
      <c r="J15" s="11"/>
    </row>
    <row r="16" spans="2:12" x14ac:dyDescent="0.3">
      <c r="E16" t="s">
        <v>16</v>
      </c>
      <c r="F16" s="22">
        <f>+IF(F14&lt;0,0,F14*0.24)</f>
        <v>7200</v>
      </c>
      <c r="G16" s="22">
        <f t="shared" ref="G16:J16" si="3">+IF(G14&lt;0,0,G14*0.24)</f>
        <v>9600</v>
      </c>
      <c r="H16" s="22">
        <f t="shared" si="3"/>
        <v>14400</v>
      </c>
      <c r="I16" s="22">
        <f t="shared" si="3"/>
        <v>16800</v>
      </c>
      <c r="J16" s="22">
        <f t="shared" si="3"/>
        <v>28800</v>
      </c>
    </row>
    <row r="17" spans="2:12" x14ac:dyDescent="0.3">
      <c r="F17" s="11"/>
      <c r="G17" s="11"/>
      <c r="H17" s="11"/>
      <c r="I17" s="11"/>
      <c r="J17" s="11"/>
    </row>
    <row r="18" spans="2:12" x14ac:dyDescent="0.3">
      <c r="E18" t="s">
        <v>3</v>
      </c>
      <c r="F18" s="10">
        <f>+F9-F11</f>
        <v>30000</v>
      </c>
      <c r="G18" s="10">
        <f>+G9-G11+F18</f>
        <v>70000</v>
      </c>
      <c r="H18" s="10">
        <f>+H9-H11+G18</f>
        <v>130000</v>
      </c>
      <c r="I18" s="10">
        <f>+I9-I11+H18</f>
        <v>200000</v>
      </c>
      <c r="J18" s="10">
        <f>+J9-J11+I18</f>
        <v>320000</v>
      </c>
    </row>
    <row r="20" spans="2:12" x14ac:dyDescent="0.3">
      <c r="E20" s="9" t="s">
        <v>11</v>
      </c>
      <c r="F20" s="20">
        <v>20000</v>
      </c>
      <c r="G20" s="20">
        <v>20000</v>
      </c>
      <c r="H20" s="20">
        <v>20000</v>
      </c>
      <c r="I20" s="20">
        <v>20000</v>
      </c>
      <c r="J20" s="20">
        <v>20000</v>
      </c>
    </row>
    <row r="21" spans="2:12" x14ac:dyDescent="0.3">
      <c r="E21" s="9" t="s">
        <v>17</v>
      </c>
      <c r="F21" s="10">
        <f>+F11*F6</f>
        <v>0</v>
      </c>
      <c r="G21" s="10">
        <f>+G11*G6</f>
        <v>0</v>
      </c>
      <c r="H21" s="10">
        <f>+H11*H6</f>
        <v>0</v>
      </c>
      <c r="I21" s="10">
        <f>+I11*I6</f>
        <v>0</v>
      </c>
      <c r="J21" s="10">
        <f>+J11*J6</f>
        <v>0</v>
      </c>
    </row>
    <row r="22" spans="2:12" x14ac:dyDescent="0.3">
      <c r="E22" s="9" t="s">
        <v>12</v>
      </c>
      <c r="F22" s="10">
        <f>+F20+F21</f>
        <v>20000</v>
      </c>
      <c r="G22" s="10">
        <f t="shared" ref="G22:J22" si="4">+G20+G21</f>
        <v>20000</v>
      </c>
      <c r="H22" s="10">
        <f t="shared" si="4"/>
        <v>20000</v>
      </c>
      <c r="I22" s="10">
        <f t="shared" si="4"/>
        <v>20000</v>
      </c>
      <c r="J22" s="10">
        <f t="shared" si="4"/>
        <v>20000</v>
      </c>
    </row>
    <row r="23" spans="2:12" x14ac:dyDescent="0.3">
      <c r="E23" s="9"/>
      <c r="F23" s="12"/>
      <c r="G23" s="12"/>
      <c r="H23" s="12"/>
      <c r="I23" s="12"/>
      <c r="J23" s="12"/>
    </row>
    <row r="24" spans="2:12" x14ac:dyDescent="0.3">
      <c r="E24" s="9" t="s">
        <v>19</v>
      </c>
      <c r="F24" s="35">
        <f>+F16*F6</f>
        <v>3600</v>
      </c>
      <c r="G24" s="35">
        <f t="shared" ref="G24:J24" si="5">+G16*G6</f>
        <v>4800</v>
      </c>
      <c r="H24" s="35">
        <f t="shared" si="5"/>
        <v>7200</v>
      </c>
      <c r="I24" s="35">
        <f t="shared" si="5"/>
        <v>8400</v>
      </c>
      <c r="J24" s="35">
        <f t="shared" si="5"/>
        <v>14400</v>
      </c>
      <c r="L24" s="11">
        <f>SUM(F24:J24)</f>
        <v>38400</v>
      </c>
    </row>
    <row r="25" spans="2:12" x14ac:dyDescent="0.3">
      <c r="E25" s="9" t="s">
        <v>18</v>
      </c>
      <c r="F25" s="35">
        <f>+F35</f>
        <v>0</v>
      </c>
      <c r="G25" s="35">
        <f>+G44</f>
        <v>0</v>
      </c>
      <c r="H25" s="35">
        <f>+H53</f>
        <v>0</v>
      </c>
      <c r="I25" s="35">
        <f>+I62</f>
        <v>0</v>
      </c>
      <c r="J25" s="35">
        <f>+J71</f>
        <v>0</v>
      </c>
      <c r="L25" s="11">
        <f t="shared" ref="L25:L26" si="6">SUM(F25:J25)</f>
        <v>0</v>
      </c>
    </row>
    <row r="26" spans="2:12" x14ac:dyDescent="0.3">
      <c r="E26" s="9" t="s">
        <v>20</v>
      </c>
      <c r="F26" s="23">
        <f>SUM(F24:F25)</f>
        <v>3600</v>
      </c>
      <c r="G26" s="23">
        <f t="shared" ref="G26:J26" si="7">SUM(G24:G25)</f>
        <v>4800</v>
      </c>
      <c r="H26" s="23">
        <f t="shared" si="7"/>
        <v>7200</v>
      </c>
      <c r="I26" s="23">
        <f t="shared" si="7"/>
        <v>8400</v>
      </c>
      <c r="J26" s="23">
        <f t="shared" si="7"/>
        <v>14400</v>
      </c>
      <c r="L26" s="36">
        <f t="shared" si="6"/>
        <v>38400</v>
      </c>
    </row>
    <row r="27" spans="2:12" ht="15" thickBot="1" x14ac:dyDescent="0.35">
      <c r="B27" s="2"/>
      <c r="C27" s="3"/>
      <c r="D27" s="3"/>
      <c r="E27" s="3"/>
      <c r="F27" s="3"/>
    </row>
    <row r="28" spans="2:12" x14ac:dyDescent="0.3">
      <c r="B28" s="13" t="s">
        <v>4</v>
      </c>
      <c r="C28" s="14"/>
      <c r="D28" s="15"/>
      <c r="E28" s="4"/>
      <c r="F28" s="16">
        <f>+F8</f>
        <v>2017</v>
      </c>
    </row>
    <row r="29" spans="2:12" x14ac:dyDescent="0.3">
      <c r="B29" s="5" t="s">
        <v>5</v>
      </c>
      <c r="C29" s="6" t="s">
        <v>6</v>
      </c>
      <c r="D29" s="6" t="s">
        <v>7</v>
      </c>
      <c r="E29" s="6" t="s">
        <v>8</v>
      </c>
      <c r="F29" s="6" t="s">
        <v>9</v>
      </c>
    </row>
    <row r="30" spans="2:12" x14ac:dyDescent="0.3">
      <c r="B30" s="24">
        <v>0</v>
      </c>
      <c r="C30" s="25">
        <v>15000</v>
      </c>
      <c r="D30" s="26">
        <v>0.23</v>
      </c>
      <c r="E30" s="8">
        <f>+IF($F$20&gt;=C30,0,IF($F$22&lt;=C30,$F$21,IF($F$22&gt;=C30,IF($F$20&lt;C30,C30-$F$20,0))))</f>
        <v>0</v>
      </c>
      <c r="F30" s="7">
        <f>+IF(F$21&lt;$E$30,F$21*$D$30,$E$30*$D$30)</f>
        <v>0</v>
      </c>
    </row>
    <row r="31" spans="2:12" x14ac:dyDescent="0.3">
      <c r="B31" s="27">
        <v>15000</v>
      </c>
      <c r="C31" s="28">
        <v>28000</v>
      </c>
      <c r="D31" s="29">
        <v>0.27</v>
      </c>
      <c r="E31" s="8">
        <f>+IF($F$20&gt;=C31,0,IF($F$22&lt;=C31,$F$21-E30,IF($F$22&gt;=C31,IF($F$20&lt;C31,C31-$F$20-E30,0))))</f>
        <v>0</v>
      </c>
      <c r="F31" s="7">
        <f>+IF(F$21&lt;=$E$30,0,IF(F$21-$E$31-$E$30&gt;0,($E$31*$D$31),(F$21-$E$30)*$D$31))</f>
        <v>0</v>
      </c>
    </row>
    <row r="32" spans="2:12" x14ac:dyDescent="0.3">
      <c r="B32" s="27">
        <v>28000</v>
      </c>
      <c r="C32" s="28">
        <v>55000</v>
      </c>
      <c r="D32" s="29">
        <v>0.38</v>
      </c>
      <c r="E32" s="8">
        <f>+IF($F$20&gt;=C32,0,IF($F$22&lt;=C32,$F$21-E31-E30,IF($F$22&gt;=C32,IF($F$20&lt;C32,C32-$F$20-E31-E30,0))))</f>
        <v>0</v>
      </c>
      <c r="F32" s="7">
        <f>+IF($F$21&lt;=E31,0,IF($F$21-E32-E31&gt;0,E32*D32,($F$21-E31)*D32))</f>
        <v>0</v>
      </c>
    </row>
    <row r="33" spans="2:10" x14ac:dyDescent="0.3">
      <c r="B33" s="27">
        <v>55000</v>
      </c>
      <c r="C33" s="28">
        <v>75000</v>
      </c>
      <c r="D33" s="29">
        <v>0.41</v>
      </c>
      <c r="E33" s="8">
        <f>+IF($F$20&gt;=C33,0,IF($F$22&lt;=C33,$F$21-E32-E31-E30,IF($F$22&gt;=C33,IF($F$20&lt;=C33,C33-$F$20-E32-E31-E30,0))))</f>
        <v>0</v>
      </c>
      <c r="F33" s="7">
        <f>+IF($F$21&lt;=E32,0,IF($F$21-E33-E32&gt;0,E33*D33,($F$21-E32)*D33))</f>
        <v>0</v>
      </c>
    </row>
    <row r="34" spans="2:10" x14ac:dyDescent="0.3">
      <c r="B34" s="30">
        <v>75000</v>
      </c>
      <c r="C34" s="31"/>
      <c r="D34" s="32">
        <v>0.43</v>
      </c>
      <c r="E34" s="17">
        <f>+IF(F$22&lt;=B34,0,IF(F$20&gt;=B34,(F$22-B34+B34-F$20),+((F$20+F$21)-B34)))</f>
        <v>0</v>
      </c>
      <c r="F34" s="18">
        <f>+IF($F$21&lt;=E33,0,IF($F$21-E34-E33&gt;0,E34*D34,($F$21-E33)*D34))</f>
        <v>0</v>
      </c>
    </row>
    <row r="35" spans="2:10" x14ac:dyDescent="0.3">
      <c r="E35" s="9" t="s">
        <v>10</v>
      </c>
      <c r="F35" s="19">
        <f>SUM(F30:F34)</f>
        <v>0</v>
      </c>
      <c r="G35" s="19"/>
      <c r="H35" s="19"/>
      <c r="I35" s="19"/>
      <c r="J35" s="19"/>
    </row>
    <row r="36" spans="2:10" ht="15" thickBot="1" x14ac:dyDescent="0.35"/>
    <row r="37" spans="2:10" x14ac:dyDescent="0.3">
      <c r="C37" s="13" t="s">
        <v>4</v>
      </c>
      <c r="D37" s="14"/>
      <c r="E37" s="15"/>
      <c r="F37" s="4"/>
      <c r="G37" s="16">
        <f>+G8</f>
        <v>2018</v>
      </c>
    </row>
    <row r="38" spans="2:10" x14ac:dyDescent="0.3">
      <c r="C38" s="5" t="s">
        <v>5</v>
      </c>
      <c r="D38" s="6" t="s">
        <v>6</v>
      </c>
      <c r="E38" s="6" t="s">
        <v>7</v>
      </c>
      <c r="F38" s="6" t="s">
        <v>8</v>
      </c>
      <c r="G38" s="6" t="s">
        <v>9</v>
      </c>
    </row>
    <row r="39" spans="2:10" x14ac:dyDescent="0.3">
      <c r="C39" s="24">
        <v>0</v>
      </c>
      <c r="D39" s="25">
        <v>15000</v>
      </c>
      <c r="E39" s="26">
        <v>0.23</v>
      </c>
      <c r="F39" s="8">
        <f>+IF(G$20&gt;=D39,0,IF(G$22&lt;=D39,G$21,IF(G$22&gt;=D39,IF(G$20&lt;D39,D39-G$20,0))))</f>
        <v>0</v>
      </c>
      <c r="G39" s="7">
        <f>+IF(G$21&lt;F39,G$21*E39,F39*E39)</f>
        <v>0</v>
      </c>
    </row>
    <row r="40" spans="2:10" x14ac:dyDescent="0.3">
      <c r="C40" s="27">
        <v>15000</v>
      </c>
      <c r="D40" s="28">
        <v>28000</v>
      </c>
      <c r="E40" s="29">
        <v>0.27</v>
      </c>
      <c r="F40" s="8">
        <f>+IF(G$20&gt;=D40,0,IF(G$22&lt;=D40,G$21-F39,IF(G$22&gt;=D40,IF(G$20&lt;D40,D40-G$20-F39,0))))</f>
        <v>0</v>
      </c>
      <c r="G40" s="7">
        <f>+IF(G$21&lt;=F39,0,IF(G$21-F40-F39&gt;0,(F40*E40),(G$21-F39)*E40))</f>
        <v>0</v>
      </c>
    </row>
    <row r="41" spans="2:10" x14ac:dyDescent="0.3">
      <c r="C41" s="27">
        <v>28000</v>
      </c>
      <c r="D41" s="28">
        <v>55000</v>
      </c>
      <c r="E41" s="29">
        <v>0.38</v>
      </c>
      <c r="F41" s="8">
        <f>+IF(G$20&gt;=D41,0,IF(G$22&lt;=D41,G$21-F40-F39,IF(G$22&gt;=D41,IF(G$20&lt;D41,D41-G$20-F40-F39,0))))</f>
        <v>0</v>
      </c>
      <c r="G41" s="7">
        <f>+IF(G$21&lt;=F40,0,IF(G$21-F41-F40&gt;0,F41*E41,(G$21-F40)*E41))</f>
        <v>0</v>
      </c>
    </row>
    <row r="42" spans="2:10" x14ac:dyDescent="0.3">
      <c r="C42" s="27">
        <v>55000</v>
      </c>
      <c r="D42" s="28">
        <v>75000</v>
      </c>
      <c r="E42" s="29">
        <v>0.41</v>
      </c>
      <c r="F42" s="8">
        <f>+IF(G$20&gt;=D42,0,IF(G$22&lt;=D42,G$21-F41-F40-F39,IF(G$22&gt;=D42,IF(G$20&lt;=D42,D42-G$20-F41-F40-F39,0))))</f>
        <v>0</v>
      </c>
      <c r="G42" s="7">
        <f>+IF(G$21&lt;=F41,0,IF(G$21-F42-F41&gt;0,F42*E42,(G$21-F41)*E42))</f>
        <v>0</v>
      </c>
    </row>
    <row r="43" spans="2:10" x14ac:dyDescent="0.3">
      <c r="C43" s="30">
        <v>75000</v>
      </c>
      <c r="D43" s="31"/>
      <c r="E43" s="32">
        <v>0.43</v>
      </c>
      <c r="F43" s="17">
        <f>+IF(G$22&lt;=C43,0,IF(G$20&gt;=C43,(G$22-C43+C43-G$20),+((G$20+G$21)-C43)))</f>
        <v>0</v>
      </c>
      <c r="G43" s="18">
        <f>+IF(G$21&lt;=F42,0,IF(G$21-F43-F42&gt;0,F43*E43,(G$21-F42)*E43))</f>
        <v>0</v>
      </c>
    </row>
    <row r="44" spans="2:10" x14ac:dyDescent="0.3">
      <c r="F44" s="9" t="s">
        <v>10</v>
      </c>
      <c r="G44" s="19">
        <f>SUM(G39:G43)</f>
        <v>0</v>
      </c>
    </row>
    <row r="45" spans="2:10" ht="15" thickBot="1" x14ac:dyDescent="0.35"/>
    <row r="46" spans="2:10" x14ac:dyDescent="0.3">
      <c r="D46" s="13" t="s">
        <v>4</v>
      </c>
      <c r="E46" s="14"/>
      <c r="F46" s="15"/>
      <c r="G46" s="4"/>
      <c r="H46" s="16">
        <f>+H8</f>
        <v>2019</v>
      </c>
    </row>
    <row r="47" spans="2:10" x14ac:dyDescent="0.3">
      <c r="D47" s="5" t="s">
        <v>5</v>
      </c>
      <c r="E47" s="6" t="s">
        <v>6</v>
      </c>
      <c r="F47" s="6" t="s">
        <v>7</v>
      </c>
      <c r="G47" s="6" t="s">
        <v>8</v>
      </c>
      <c r="H47" s="6" t="s">
        <v>9</v>
      </c>
    </row>
    <row r="48" spans="2:10" x14ac:dyDescent="0.3">
      <c r="D48" s="24">
        <v>0</v>
      </c>
      <c r="E48" s="25">
        <v>15000</v>
      </c>
      <c r="F48" s="26">
        <v>0.23</v>
      </c>
      <c r="G48" s="8">
        <f>+IF(H$20&gt;=E48,0,IF(H$22&lt;=E48,H$21,IF(H$22&gt;=E48,IF(H$20&lt;E48,E48-H$20,0))))</f>
        <v>0</v>
      </c>
      <c r="H48" s="7">
        <f>+IF(H$21&lt;G48,H$21*F48,G48*F48)</f>
        <v>0</v>
      </c>
    </row>
    <row r="49" spans="4:10" x14ac:dyDescent="0.3">
      <c r="D49" s="27">
        <v>15000</v>
      </c>
      <c r="E49" s="28">
        <v>28000</v>
      </c>
      <c r="F49" s="29">
        <v>0.27</v>
      </c>
      <c r="G49" s="8">
        <f>+IF(H$20&gt;=E49,0,IF(H$22&lt;=E49,H$21-G48,IF(H$22&gt;=E49,IF(H$20&lt;E49,E49-H$20-G48,0))))</f>
        <v>0</v>
      </c>
      <c r="H49" s="7">
        <f>+IF(H$21&lt;=G48,0,IF(H$21-G49-G48&gt;0,(G49*F49),(H$21-G48)*F49))</f>
        <v>0</v>
      </c>
    </row>
    <row r="50" spans="4:10" x14ac:dyDescent="0.3">
      <c r="D50" s="27">
        <v>28000</v>
      </c>
      <c r="E50" s="28">
        <v>55000</v>
      </c>
      <c r="F50" s="29">
        <v>0.38</v>
      </c>
      <c r="G50" s="8">
        <f>+IF(H$20&gt;=E50,0,IF(H$22&lt;=E50,H$21-G49-G48,IF(H$22&gt;=E50,IF(H$20&lt;E50,E50-H$20-G49-G48,0))))</f>
        <v>0</v>
      </c>
      <c r="H50" s="7">
        <f>+IF(H$21&lt;=G49,0,IF(H$21-G50-G49&gt;0,G50*F50,(H$21-G49)*F50))</f>
        <v>0</v>
      </c>
    </row>
    <row r="51" spans="4:10" x14ac:dyDescent="0.3">
      <c r="D51" s="27">
        <v>55000</v>
      </c>
      <c r="E51" s="28">
        <v>75000</v>
      </c>
      <c r="F51" s="29">
        <v>0.41</v>
      </c>
      <c r="G51" s="8">
        <f>+IF(H$20&gt;=E51,0,IF(H$22&lt;=E51,H$21-G50-G49-G48,IF(H$22&gt;=E51,IF(H$20&lt;=E51,E51-H$20-G50-G49-G48,0))))</f>
        <v>0</v>
      </c>
      <c r="H51" s="7">
        <f>+IF(H$21&lt;=G50,0,IF(H$21-G51-G50&gt;0,G51*F51,(H$21-G50)*F51))</f>
        <v>0</v>
      </c>
    </row>
    <row r="52" spans="4:10" x14ac:dyDescent="0.3">
      <c r="D52" s="30">
        <v>75000</v>
      </c>
      <c r="E52" s="31"/>
      <c r="F52" s="32">
        <v>0.43</v>
      </c>
      <c r="G52" s="17">
        <f>+IF(H$22&lt;=D52,0,IF(H$20&gt;=D52,(H$22-D52+D52-H$20),+((H$20+H$21)-D52)))</f>
        <v>0</v>
      </c>
      <c r="H52" s="18">
        <f>+IF(H$21&lt;=G51,0,IF(H$21-G52-G51&gt;0,G52*F52,(H$21-G51)*F52))</f>
        <v>0</v>
      </c>
    </row>
    <row r="53" spans="4:10" x14ac:dyDescent="0.3">
      <c r="G53" s="9" t="s">
        <v>10</v>
      </c>
      <c r="H53" s="19">
        <f>SUM(H48:H52)</f>
        <v>0</v>
      </c>
    </row>
    <row r="54" spans="4:10" ht="15" thickBot="1" x14ac:dyDescent="0.35"/>
    <row r="55" spans="4:10" x14ac:dyDescent="0.3">
      <c r="E55" s="13" t="s">
        <v>4</v>
      </c>
      <c r="F55" s="14"/>
      <c r="G55" s="15"/>
      <c r="H55" s="4"/>
      <c r="I55" s="16">
        <f>+I8</f>
        <v>2020</v>
      </c>
    </row>
    <row r="56" spans="4:10" x14ac:dyDescent="0.3">
      <c r="E56" s="5" t="s">
        <v>5</v>
      </c>
      <c r="F56" s="6" t="s">
        <v>6</v>
      </c>
      <c r="G56" s="6" t="s">
        <v>7</v>
      </c>
      <c r="H56" s="6" t="s">
        <v>8</v>
      </c>
      <c r="I56" s="6" t="s">
        <v>9</v>
      </c>
    </row>
    <row r="57" spans="4:10" x14ac:dyDescent="0.3">
      <c r="E57" s="24">
        <v>0</v>
      </c>
      <c r="F57" s="25">
        <v>15000</v>
      </c>
      <c r="G57" s="26">
        <v>0.23</v>
      </c>
      <c r="H57" s="8">
        <f>+IF(I$20&gt;=F57,0,IF(I$22&lt;=F57,I$21,IF(I$22&gt;=F57,IF(I$20&lt;F57,F57-I$20,0))))</f>
        <v>0</v>
      </c>
      <c r="I57" s="7">
        <f>+IF(I$21&lt;H57,I$21*G57,H57*G57)</f>
        <v>0</v>
      </c>
    </row>
    <row r="58" spans="4:10" x14ac:dyDescent="0.3">
      <c r="E58" s="27">
        <v>15000</v>
      </c>
      <c r="F58" s="28">
        <v>28000</v>
      </c>
      <c r="G58" s="29">
        <v>0.27</v>
      </c>
      <c r="H58" s="8">
        <f>+IF(I$20&gt;=F58,0,IF(I$22&lt;=F58,I$21-H57,IF(I$22&gt;=F58,IF(I$20&lt;F58,F58-I$20-H57,0))))</f>
        <v>0</v>
      </c>
      <c r="I58" s="7">
        <f>+IF(I$21&lt;=H57,0,IF(I$21-H58-H57&gt;0,(H58*G58),(I$21-H57)*G58))</f>
        <v>0</v>
      </c>
    </row>
    <row r="59" spans="4:10" x14ac:dyDescent="0.3">
      <c r="E59" s="27">
        <v>28000</v>
      </c>
      <c r="F59" s="28">
        <v>55000</v>
      </c>
      <c r="G59" s="29">
        <v>0.38</v>
      </c>
      <c r="H59" s="8">
        <f>+IF(I$20&gt;=F59,0,IF(I$22&lt;=F59,I$21-H58-H57,IF(I$22&gt;=F59,IF(I$20&lt;F59,F59-I$20-H58-H57,0))))</f>
        <v>0</v>
      </c>
      <c r="I59" s="7">
        <f>+IF(I$21&lt;=H58,0,IF(I$21-H59-H58&gt;0,H59*G59,(I$21-H58)*G59))</f>
        <v>0</v>
      </c>
    </row>
    <row r="60" spans="4:10" x14ac:dyDescent="0.3">
      <c r="E60" s="27">
        <v>55000</v>
      </c>
      <c r="F60" s="28">
        <v>75000</v>
      </c>
      <c r="G60" s="29">
        <v>0.41</v>
      </c>
      <c r="H60" s="8">
        <f>+IF(I$20&gt;=F60,0,IF(I$22&lt;=F60,I$21-H59-H58-H57,IF(I$22&gt;=F60,IF(I$20&lt;=F60,F60-I$20-H59-H58-H57,0))))</f>
        <v>0</v>
      </c>
      <c r="I60" s="7">
        <f>+IF(I$21&lt;=H59,0,IF(I$21-H60-H59&gt;0,H60*G60,(I$21-H59)*G60))</f>
        <v>0</v>
      </c>
    </row>
    <row r="61" spans="4:10" x14ac:dyDescent="0.3">
      <c r="E61" s="30">
        <v>75000</v>
      </c>
      <c r="F61" s="31"/>
      <c r="G61" s="32">
        <v>0.43</v>
      </c>
      <c r="H61" s="17">
        <f>+IF(I$22&lt;=E61,0,IF(I$20&gt;=E61,(I$22-E61+E61-I$20),+((I$20+I$21)-E61)))</f>
        <v>0</v>
      </c>
      <c r="I61" s="18">
        <f>+IF(I$21&lt;=H60,0,IF(I$21-H61-H60&gt;0,H61*G61,(I$21-H60)*G61))</f>
        <v>0</v>
      </c>
    </row>
    <row r="62" spans="4:10" x14ac:dyDescent="0.3">
      <c r="H62" s="9" t="s">
        <v>10</v>
      </c>
      <c r="I62" s="19">
        <f>SUM(I57:I61)</f>
        <v>0</v>
      </c>
    </row>
    <row r="63" spans="4:10" ht="15" thickBot="1" x14ac:dyDescent="0.35"/>
    <row r="64" spans="4:10" x14ac:dyDescent="0.3">
      <c r="F64" s="13" t="s">
        <v>4</v>
      </c>
      <c r="G64" s="14"/>
      <c r="H64" s="15"/>
      <c r="I64" s="4"/>
      <c r="J64" s="16">
        <f>+J8</f>
        <v>2021</v>
      </c>
    </row>
    <row r="65" spans="6:10" x14ac:dyDescent="0.3">
      <c r="F65" s="5" t="s">
        <v>5</v>
      </c>
      <c r="G65" s="6" t="s">
        <v>6</v>
      </c>
      <c r="H65" s="6" t="s">
        <v>7</v>
      </c>
      <c r="I65" s="6" t="s">
        <v>8</v>
      </c>
      <c r="J65" s="6" t="s">
        <v>9</v>
      </c>
    </row>
    <row r="66" spans="6:10" x14ac:dyDescent="0.3">
      <c r="F66" s="24">
        <v>0</v>
      </c>
      <c r="G66" s="25">
        <v>15000</v>
      </c>
      <c r="H66" s="26">
        <v>0.23</v>
      </c>
      <c r="I66" s="8">
        <f>+IF(J$20&gt;=G66,0,IF(J$22&lt;=G66,J$21,IF(J$22&gt;=G66,IF(J$20&lt;G66,G66-J$20,0))))</f>
        <v>0</v>
      </c>
      <c r="J66" s="7">
        <f>+IF(J$21&lt;I66,J$21*H66,I66*H66)</f>
        <v>0</v>
      </c>
    </row>
    <row r="67" spans="6:10" x14ac:dyDescent="0.3">
      <c r="F67" s="27">
        <v>15000</v>
      </c>
      <c r="G67" s="28">
        <v>28000</v>
      </c>
      <c r="H67" s="29">
        <v>0.27</v>
      </c>
      <c r="I67" s="8">
        <f>+IF(J$20&gt;=G67,0,IF(J$22&lt;=G67,J$21-I66,IF(J$22&gt;=G67,IF(J$20&lt;G67,G67-J$20-I66,0))))</f>
        <v>0</v>
      </c>
      <c r="J67" s="7">
        <f>+IF(J$21&lt;=I66,0,IF(J$21-I67-I66&gt;0,(I67*H67),(J$21-I66)*H67))</f>
        <v>0</v>
      </c>
    </row>
    <row r="68" spans="6:10" x14ac:dyDescent="0.3">
      <c r="F68" s="27">
        <v>28000</v>
      </c>
      <c r="G68" s="28">
        <v>55000</v>
      </c>
      <c r="H68" s="29">
        <v>0.38</v>
      </c>
      <c r="I68" s="8">
        <f>+IF(J$20&gt;=G68,0,IF(J$22&lt;=G68,J$21-I67-I66,IF(J$22&gt;=G68,IF(J$20&lt;G68,G68-J$20-I67-I66,0))))</f>
        <v>0</v>
      </c>
      <c r="J68" s="7">
        <f>+IF(J$21&lt;=I67,0,IF(J$21-I68-I67&gt;0,I68*H68,(J$21-I67)*H68))</f>
        <v>0</v>
      </c>
    </row>
    <row r="69" spans="6:10" x14ac:dyDescent="0.3">
      <c r="F69" s="27">
        <v>55000</v>
      </c>
      <c r="G69" s="28">
        <v>75000</v>
      </c>
      <c r="H69" s="29">
        <v>0.41</v>
      </c>
      <c r="I69" s="8">
        <f>+IF(J$20&gt;=G69,0,IF(J$22&lt;=G69,J$21-I68-I67-I66,IF(J$22&gt;=G69,IF(J$20&lt;=G69,G69-J$20-I68-I67-I66,0))))</f>
        <v>0</v>
      </c>
      <c r="J69" s="7">
        <f>+IF(J$21&lt;=I68,0,IF(J$21-I69-I68&gt;0,I69*H69,(J$21-I68)*H69))</f>
        <v>0</v>
      </c>
    </row>
    <row r="70" spans="6:10" x14ac:dyDescent="0.3">
      <c r="F70" s="30">
        <v>75000</v>
      </c>
      <c r="G70" s="31"/>
      <c r="H70" s="32">
        <v>0.43</v>
      </c>
      <c r="I70" s="17">
        <f>+IF(J$22&lt;=F70,0,IF(J$20&gt;=F70,(J$22-F70+F70-J$20),+((J$20+J$21)-F70)))</f>
        <v>0</v>
      </c>
      <c r="J70" s="18">
        <f>+IF(J$21&lt;=I69,0,IF(J$21-I70-I69&gt;0,I70*H70,(J$21-I69)*H70))</f>
        <v>0</v>
      </c>
    </row>
    <row r="71" spans="6:10" x14ac:dyDescent="0.3">
      <c r="I71" s="9" t="s">
        <v>10</v>
      </c>
      <c r="J71" s="19">
        <f>SUM(J66:J70)</f>
        <v>0</v>
      </c>
    </row>
  </sheetData>
  <mergeCells count="5">
    <mergeCell ref="B28:D28"/>
    <mergeCell ref="C37:E37"/>
    <mergeCell ref="D46:F46"/>
    <mergeCell ref="E55:G55"/>
    <mergeCell ref="F64:H6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C2" sqref="C2"/>
    </sheetView>
  </sheetViews>
  <sheetFormatPr defaultRowHeight="14.4" x14ac:dyDescent="0.3"/>
  <cols>
    <col min="3" max="3" width="63.44140625" customWidth="1"/>
  </cols>
  <sheetData>
    <row r="1" spans="1:5" x14ac:dyDescent="0.3">
      <c r="A1" s="37"/>
      <c r="B1" s="37"/>
      <c r="C1" s="37"/>
      <c r="D1" s="37"/>
      <c r="E1" s="37"/>
    </row>
    <row r="2" spans="1:5" x14ac:dyDescent="0.3">
      <c r="A2" s="37"/>
      <c r="B2" s="37"/>
      <c r="C2" s="38" t="s">
        <v>23</v>
      </c>
      <c r="D2" s="37"/>
      <c r="E2" s="37"/>
    </row>
    <row r="3" spans="1:5" x14ac:dyDescent="0.3">
      <c r="A3" s="37"/>
      <c r="B3" s="37"/>
      <c r="C3" s="37"/>
      <c r="D3" s="37"/>
      <c r="E3" s="37"/>
    </row>
    <row r="4" spans="1:5" x14ac:dyDescent="0.3">
      <c r="A4" s="37"/>
      <c r="B4" s="37"/>
      <c r="C4" s="37"/>
      <c r="D4" s="37"/>
      <c r="E4" s="37"/>
    </row>
    <row r="5" spans="1:5" x14ac:dyDescent="0.3">
      <c r="A5" s="37"/>
      <c r="B5" s="37"/>
      <c r="C5" s="37"/>
      <c r="D5" s="37"/>
      <c r="E5" s="37"/>
    </row>
    <row r="6" spans="1:5" x14ac:dyDescent="0.3">
      <c r="A6" s="37"/>
      <c r="B6" s="37"/>
      <c r="C6" s="37"/>
      <c r="D6" s="37"/>
      <c r="E6" s="37"/>
    </row>
    <row r="7" spans="1:5" x14ac:dyDescent="0.3">
      <c r="A7" s="37"/>
      <c r="B7" s="37"/>
      <c r="C7" s="37"/>
      <c r="D7" s="37"/>
      <c r="E7" s="37"/>
    </row>
    <row r="8" spans="1:5" x14ac:dyDescent="0.3">
      <c r="A8" s="37"/>
      <c r="B8" s="37"/>
      <c r="C8" s="37"/>
      <c r="D8" s="37"/>
      <c r="E8" s="37"/>
    </row>
    <row r="9" spans="1:5" x14ac:dyDescent="0.3">
      <c r="A9" s="37"/>
      <c r="B9" s="37"/>
      <c r="C9" s="37"/>
      <c r="D9" s="37"/>
      <c r="E9" s="37"/>
    </row>
    <row r="10" spans="1:5" ht="22.5" customHeight="1" x14ac:dyDescent="0.3">
      <c r="A10" s="37"/>
      <c r="B10" s="37"/>
      <c r="C10" s="39" t="s">
        <v>21</v>
      </c>
      <c r="D10" s="37"/>
      <c r="E10" s="37"/>
    </row>
    <row r="11" spans="1:5" ht="46.8" x14ac:dyDescent="0.3">
      <c r="A11" s="37"/>
      <c r="B11" s="37"/>
      <c r="C11" s="40" t="s">
        <v>22</v>
      </c>
      <c r="D11" s="37"/>
      <c r="E11" s="37"/>
    </row>
    <row r="12" spans="1:5" x14ac:dyDescent="0.3">
      <c r="A12" s="37"/>
      <c r="B12" s="37"/>
      <c r="C12" s="37"/>
      <c r="D12" s="37"/>
      <c r="E12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Modello</vt:lpstr>
      <vt:lpstr>@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2017-01-03T22:14:46Z</dcterms:created>
  <dcterms:modified xsi:type="dcterms:W3CDTF">2017-01-05T08:38:26Z</dcterms:modified>
</cp:coreProperties>
</file>