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rendiconto Finanziario\"/>
    </mc:Choice>
  </mc:AlternateContent>
  <bookViews>
    <workbookView xWindow="0" yWindow="0" windowWidth="24000" windowHeight="9135" activeTab="2"/>
  </bookViews>
  <sheets>
    <sheet name="Menu" sheetId="4" r:id="rId1"/>
    <sheet name="Rettifica" sheetId="6" r:id="rId2"/>
    <sheet name="SP" sheetId="1" r:id="rId3"/>
    <sheet name="CE" sheetId="2" r:id="rId4"/>
    <sheet name="Sheet1" sheetId="5" state="hidden" r:id="rId5"/>
    <sheet name="Rendiconto Finanziario" sheetId="3" r:id="rId6"/>
  </sheets>
  <externalReferences>
    <externalReference r:id="rId7"/>
  </externalReferences>
  <definedNames>
    <definedName name="anno_Prec">[1]Configurazione!$M$1</definedName>
    <definedName name="anno_Rif">[1]Configurazione!$K$1</definedName>
    <definedName name="firstItemRow" localSheetId="3">CE!$C$2</definedName>
    <definedName name="nomeFoglio" localSheetId="3">CE!$F$2</definedName>
    <definedName name="prefix">CE!$B$2</definedName>
    <definedName name="prospettiRng">[1]Impostazioni!$A$20:$J$52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3" l="1"/>
  <c r="H48" i="3"/>
  <c r="K56" i="1" l="1"/>
  <c r="L56" i="1"/>
  <c r="G56" i="1"/>
  <c r="D64" i="3" l="1"/>
  <c r="M57" i="1" l="1"/>
  <c r="C76" i="3" l="1"/>
  <c r="C75" i="3"/>
  <c r="H4" i="1" l="1"/>
  <c r="G4" i="1"/>
  <c r="D1" i="6" l="1"/>
  <c r="G4" i="2"/>
  <c r="H212" i="1"/>
  <c r="H204" i="1"/>
  <c r="H196" i="1"/>
  <c r="H188" i="1"/>
  <c r="H180" i="1"/>
  <c r="H172" i="1"/>
  <c r="H164" i="1"/>
  <c r="H144" i="1"/>
  <c r="H103" i="1"/>
  <c r="H94" i="1"/>
  <c r="H86" i="1"/>
  <c r="H78" i="1"/>
  <c r="H70" i="1"/>
  <c r="H221" i="1"/>
  <c r="H216" i="1"/>
  <c r="H208" i="1"/>
  <c r="H200" i="1"/>
  <c r="H192" i="1"/>
  <c r="H184" i="1"/>
  <c r="H176" i="1"/>
  <c r="H168" i="1"/>
  <c r="H158" i="1"/>
  <c r="H108" i="1"/>
  <c r="H74" i="1"/>
  <c r="H146" i="1"/>
  <c r="H65" i="1"/>
  <c r="H123" i="1"/>
  <c r="H90" i="1"/>
  <c r="H113" i="1"/>
  <c r="H82" i="1"/>
  <c r="H52" i="1"/>
  <c r="H44" i="1"/>
  <c r="H35" i="1"/>
  <c r="H56" i="1" s="1"/>
  <c r="H21" i="1"/>
  <c r="D48" i="3" s="1"/>
  <c r="H48" i="1"/>
  <c r="H40" i="1"/>
  <c r="H28" i="1"/>
  <c r="I4" i="1"/>
  <c r="C1" i="6"/>
  <c r="G221" i="1"/>
  <c r="G216" i="1"/>
  <c r="G208" i="1"/>
  <c r="G200" i="1"/>
  <c r="G192" i="1"/>
  <c r="G184" i="1"/>
  <c r="G176" i="1"/>
  <c r="G168" i="1"/>
  <c r="G158" i="1"/>
  <c r="G123" i="1"/>
  <c r="G113" i="1"/>
  <c r="G108" i="1"/>
  <c r="D75" i="3" s="1"/>
  <c r="G90" i="1"/>
  <c r="G82" i="1"/>
  <c r="G74" i="1"/>
  <c r="G65" i="1"/>
  <c r="G21" i="1"/>
  <c r="G57" i="1" s="1"/>
  <c r="G212" i="1"/>
  <c r="G204" i="1"/>
  <c r="G196" i="1"/>
  <c r="G188" i="1"/>
  <c r="G180" i="1"/>
  <c r="G172" i="1"/>
  <c r="G164" i="1"/>
  <c r="G152" i="1"/>
  <c r="G144" i="1"/>
  <c r="G146" i="1" s="1"/>
  <c r="G153" i="1" s="1"/>
  <c r="G103" i="1"/>
  <c r="G94" i="1"/>
  <c r="G86" i="1"/>
  <c r="G78" i="1"/>
  <c r="G70" i="1"/>
  <c r="G52" i="1"/>
  <c r="G44" i="1"/>
  <c r="G35" i="1"/>
  <c r="G11" i="1"/>
  <c r="G48" i="1"/>
  <c r="G40" i="1"/>
  <c r="G28" i="1"/>
  <c r="G5" i="1"/>
  <c r="H5" i="1"/>
  <c r="G5" i="2" s="1"/>
  <c r="H11" i="1"/>
  <c r="D66" i="3"/>
  <c r="D28" i="3"/>
  <c r="H57" i="1" l="1"/>
  <c r="H95" i="1"/>
  <c r="G95" i="1"/>
  <c r="G109" i="1" s="1"/>
  <c r="G114" i="1" s="1"/>
  <c r="H53" i="1"/>
  <c r="H217" i="1"/>
  <c r="G217" i="1"/>
  <c r="H109" i="1"/>
  <c r="G53" i="1"/>
  <c r="G222" i="1"/>
  <c r="H114" i="1"/>
  <c r="E1" i="6"/>
  <c r="I11" i="1"/>
  <c r="I200" i="1"/>
  <c r="I164" i="1"/>
  <c r="I94" i="1"/>
  <c r="I95" i="1" s="1"/>
  <c r="I65" i="1"/>
  <c r="I172" i="1"/>
  <c r="I70" i="1"/>
  <c r="I158" i="1"/>
  <c r="I28" i="1"/>
  <c r="I35" i="1"/>
  <c r="I56" i="1" s="1"/>
  <c r="I5" i="1"/>
  <c r="H5" i="2" s="1"/>
  <c r="H4" i="2"/>
  <c r="I192" i="1"/>
  <c r="I123" i="1"/>
  <c r="I86" i="1"/>
  <c r="I221" i="1"/>
  <c r="I168" i="1"/>
  <c r="I212" i="1"/>
  <c r="I144" i="1"/>
  <c r="I40" i="1"/>
  <c r="I53" i="1" s="1"/>
  <c r="I44" i="1"/>
  <c r="I216" i="1"/>
  <c r="I184" i="1"/>
  <c r="I113" i="1"/>
  <c r="I78" i="1"/>
  <c r="I204" i="1"/>
  <c r="I103" i="1"/>
  <c r="I196" i="1"/>
  <c r="I82" i="1"/>
  <c r="J4" i="1"/>
  <c r="I52" i="1"/>
  <c r="I208" i="1"/>
  <c r="I176" i="1"/>
  <c r="I108" i="1"/>
  <c r="I74" i="1"/>
  <c r="I188" i="1"/>
  <c r="I90" i="1"/>
  <c r="I180" i="1"/>
  <c r="I48" i="1"/>
  <c r="I21" i="1"/>
  <c r="D2" i="3"/>
  <c r="G93" i="2"/>
  <c r="G75" i="2"/>
  <c r="G60" i="2"/>
  <c r="G101" i="2"/>
  <c r="G87" i="2"/>
  <c r="G52" i="2"/>
  <c r="G33" i="2"/>
  <c r="G67" i="2"/>
  <c r="G45" i="2"/>
  <c r="G27" i="2"/>
  <c r="G80" i="2"/>
  <c r="G16" i="2"/>
  <c r="I57" i="1" l="1"/>
  <c r="F47" i="3"/>
  <c r="E48" i="3"/>
  <c r="I217" i="1"/>
  <c r="G81" i="2"/>
  <c r="G38" i="2"/>
  <c r="G39" i="2" s="1"/>
  <c r="G61" i="2"/>
  <c r="G69" i="2" s="1"/>
  <c r="I109" i="1"/>
  <c r="I114" i="1" s="1"/>
  <c r="I146" i="1"/>
  <c r="G94" i="2"/>
  <c r="E2" i="3"/>
  <c r="H93" i="2"/>
  <c r="H87" i="2"/>
  <c r="H16" i="2"/>
  <c r="H75" i="2"/>
  <c r="H52" i="2"/>
  <c r="H67" i="2"/>
  <c r="H60" i="2"/>
  <c r="H33" i="2"/>
  <c r="H45" i="2"/>
  <c r="H101" i="2"/>
  <c r="H80" i="2"/>
  <c r="H27" i="2"/>
  <c r="H81" i="2"/>
  <c r="E18" i="3" s="1"/>
  <c r="F1" i="6"/>
  <c r="J216" i="1"/>
  <c r="J184" i="1"/>
  <c r="J113" i="1"/>
  <c r="J70" i="1"/>
  <c r="J192" i="1"/>
  <c r="J158" i="1"/>
  <c r="J94" i="1"/>
  <c r="J28" i="1"/>
  <c r="J44" i="1"/>
  <c r="J5" i="1"/>
  <c r="I5" i="2" s="1"/>
  <c r="J212" i="1"/>
  <c r="J180" i="1"/>
  <c r="J103" i="1"/>
  <c r="J65" i="1"/>
  <c r="J188" i="1"/>
  <c r="J144" i="1"/>
  <c r="J90" i="1"/>
  <c r="J11" i="1"/>
  <c r="K4" i="1"/>
  <c r="J35" i="1"/>
  <c r="J56" i="1" s="1"/>
  <c r="I4" i="2"/>
  <c r="J200" i="1"/>
  <c r="J168" i="1"/>
  <c r="J86" i="1"/>
  <c r="J208" i="1"/>
  <c r="J176" i="1"/>
  <c r="J123" i="1"/>
  <c r="J146" i="1" s="1"/>
  <c r="J78" i="1"/>
  <c r="J48" i="1"/>
  <c r="J21" i="1"/>
  <c r="F48" i="3" s="1"/>
  <c r="J221" i="1"/>
  <c r="J196" i="1"/>
  <c r="J164" i="1"/>
  <c r="J82" i="1"/>
  <c r="J204" i="1"/>
  <c r="J172" i="1"/>
  <c r="J108" i="1"/>
  <c r="J74" i="1"/>
  <c r="J40" i="1"/>
  <c r="J52" i="1"/>
  <c r="D65" i="3"/>
  <c r="G95" i="2" l="1"/>
  <c r="G102" i="2" s="1"/>
  <c r="G48" i="3"/>
  <c r="G47" i="3"/>
  <c r="H38" i="2"/>
  <c r="H61" i="2"/>
  <c r="E33" i="3"/>
  <c r="H94" i="2"/>
  <c r="J53" i="1"/>
  <c r="J95" i="1"/>
  <c r="J109" i="1" s="1"/>
  <c r="J217" i="1"/>
  <c r="E34" i="3"/>
  <c r="J57" i="1"/>
  <c r="H69" i="2"/>
  <c r="E10" i="3" s="1"/>
  <c r="F2" i="3"/>
  <c r="I16" i="2"/>
  <c r="I101" i="2"/>
  <c r="I45" i="2"/>
  <c r="I93" i="2"/>
  <c r="I87" i="2"/>
  <c r="I94" i="2" s="1"/>
  <c r="I33" i="2"/>
  <c r="I75" i="2"/>
  <c r="I81" i="2" s="1"/>
  <c r="I67" i="2"/>
  <c r="I27" i="2"/>
  <c r="I80" i="2"/>
  <c r="I60" i="2"/>
  <c r="I52" i="2"/>
  <c r="G1" i="6"/>
  <c r="K212" i="1"/>
  <c r="K180" i="1"/>
  <c r="K144" i="1"/>
  <c r="K70" i="1"/>
  <c r="K184" i="1"/>
  <c r="K74" i="1"/>
  <c r="K164" i="1"/>
  <c r="K78" i="1"/>
  <c r="K5" i="1"/>
  <c r="J5" i="2" s="1"/>
  <c r="K21" i="1"/>
  <c r="K204" i="1"/>
  <c r="K172" i="1"/>
  <c r="K103" i="1"/>
  <c r="J4" i="2"/>
  <c r="K123" i="1"/>
  <c r="K208" i="1"/>
  <c r="K65" i="1"/>
  <c r="K48" i="1"/>
  <c r="K52" i="1"/>
  <c r="K53" i="1" s="1"/>
  <c r="K11" i="1"/>
  <c r="K196" i="1"/>
  <c r="K168" i="1"/>
  <c r="K90" i="1"/>
  <c r="K216" i="1"/>
  <c r="K108" i="1"/>
  <c r="K192" i="1"/>
  <c r="K113" i="1"/>
  <c r="L4" i="1"/>
  <c r="K40" i="1"/>
  <c r="K44" i="1"/>
  <c r="K221" i="1"/>
  <c r="K188" i="1"/>
  <c r="K158" i="1"/>
  <c r="K82" i="1"/>
  <c r="K200" i="1"/>
  <c r="K86" i="1"/>
  <c r="K176" i="1"/>
  <c r="K94" i="1"/>
  <c r="K28" i="1"/>
  <c r="K35" i="1"/>
  <c r="H39" i="2"/>
  <c r="E64" i="3"/>
  <c r="E66" i="3"/>
  <c r="E70" i="3"/>
  <c r="E56" i="3"/>
  <c r="E27" i="3"/>
  <c r="E23" i="3"/>
  <c r="E43" i="3"/>
  <c r="E65" i="3"/>
  <c r="E69" i="3"/>
  <c r="E47" i="3"/>
  <c r="E55" i="3"/>
  <c r="E26" i="3"/>
  <c r="E17" i="3"/>
  <c r="E75" i="3"/>
  <c r="E52" i="3"/>
  <c r="E35" i="3"/>
  <c r="E25" i="3"/>
  <c r="E16" i="3"/>
  <c r="E51" i="3"/>
  <c r="E28" i="3"/>
  <c r="E24" i="3"/>
  <c r="E44" i="3"/>
  <c r="E11" i="3"/>
  <c r="E9" i="3"/>
  <c r="D17" i="3"/>
  <c r="D16" i="3"/>
  <c r="D9" i="3"/>
  <c r="J114" i="1" l="1"/>
  <c r="E42" i="3"/>
  <c r="E46" i="3"/>
  <c r="E29" i="3"/>
  <c r="K146" i="1"/>
  <c r="E50" i="3"/>
  <c r="E54" i="3"/>
  <c r="H95" i="2"/>
  <c r="H102" i="2" s="1"/>
  <c r="E8" i="3" s="1"/>
  <c r="E13" i="3" s="1"/>
  <c r="I61" i="2"/>
  <c r="I69" i="2" s="1"/>
  <c r="F32" i="3" s="1"/>
  <c r="F18" i="3"/>
  <c r="F34" i="3"/>
  <c r="E32" i="3"/>
  <c r="E36" i="3" s="1"/>
  <c r="F9" i="3"/>
  <c r="K95" i="1"/>
  <c r="K109" i="1" s="1"/>
  <c r="E20" i="3"/>
  <c r="K217" i="1"/>
  <c r="K57" i="1"/>
  <c r="I38" i="2"/>
  <c r="I39" i="2" s="1"/>
  <c r="I95" i="2" s="1"/>
  <c r="I102" i="2" s="1"/>
  <c r="G2" i="3"/>
  <c r="J45" i="2"/>
  <c r="J101" i="2"/>
  <c r="J60" i="2"/>
  <c r="J27" i="2"/>
  <c r="J93" i="2"/>
  <c r="J52" i="2"/>
  <c r="J80" i="2"/>
  <c r="J87" i="2"/>
  <c r="J33" i="2"/>
  <c r="J67" i="2"/>
  <c r="J16" i="2"/>
  <c r="J75" i="2"/>
  <c r="H1" i="6"/>
  <c r="L221" i="1"/>
  <c r="L158" i="1"/>
  <c r="L208" i="1"/>
  <c r="L108" i="1"/>
  <c r="L204" i="1"/>
  <c r="L103" i="1"/>
  <c r="L200" i="1"/>
  <c r="L86" i="1"/>
  <c r="L48" i="1"/>
  <c r="L28" i="1"/>
  <c r="L212" i="1"/>
  <c r="L144" i="1"/>
  <c r="L192" i="1"/>
  <c r="L94" i="1"/>
  <c r="L95" i="1" s="1"/>
  <c r="L109" i="1" s="1"/>
  <c r="L188" i="1"/>
  <c r="L90" i="1"/>
  <c r="L184" i="1"/>
  <c r="L65" i="1"/>
  <c r="L21" i="1"/>
  <c r="L44" i="1"/>
  <c r="L196" i="1"/>
  <c r="L82" i="1"/>
  <c r="L176" i="1"/>
  <c r="L78" i="1"/>
  <c r="L172" i="1"/>
  <c r="L70" i="1"/>
  <c r="L164" i="1"/>
  <c r="L40" i="1"/>
  <c r="L5" i="1"/>
  <c r="K5" i="2" s="1"/>
  <c r="L11" i="1"/>
  <c r="L180" i="1"/>
  <c r="K4" i="2"/>
  <c r="L123" i="1"/>
  <c r="L74" i="1"/>
  <c r="L168" i="1"/>
  <c r="L216" i="1"/>
  <c r="L113" i="1"/>
  <c r="L52" i="1"/>
  <c r="L35" i="1"/>
  <c r="F64" i="3"/>
  <c r="F75" i="3"/>
  <c r="F65" i="3"/>
  <c r="F55" i="3"/>
  <c r="F54" i="3" s="1"/>
  <c r="F26" i="3"/>
  <c r="F17" i="3"/>
  <c r="F70" i="3"/>
  <c r="F44" i="3"/>
  <c r="F52" i="3"/>
  <c r="F35" i="3"/>
  <c r="F25" i="3"/>
  <c r="F16" i="3"/>
  <c r="F69" i="3"/>
  <c r="F43" i="3"/>
  <c r="F51" i="3"/>
  <c r="F28" i="3"/>
  <c r="F24" i="3"/>
  <c r="F66" i="3"/>
  <c r="F56" i="3"/>
  <c r="F27" i="3"/>
  <c r="F23" i="3"/>
  <c r="F33" i="3"/>
  <c r="F11" i="3"/>
  <c r="D33" i="3"/>
  <c r="D44" i="3"/>
  <c r="F2" i="2"/>
  <c r="E2" i="2"/>
  <c r="C2" i="2"/>
  <c r="G2" i="2"/>
  <c r="I149" i="1" l="1"/>
  <c r="F71" i="3" s="1"/>
  <c r="F72" i="3" s="1"/>
  <c r="E59" i="3"/>
  <c r="J81" i="2"/>
  <c r="G18" i="3" s="1"/>
  <c r="K114" i="1"/>
  <c r="F10" i="3"/>
  <c r="L57" i="1"/>
  <c r="L114" i="1" s="1"/>
  <c r="G9" i="3"/>
  <c r="F42" i="3"/>
  <c r="J38" i="2"/>
  <c r="J39" i="2" s="1"/>
  <c r="J95" i="2" s="1"/>
  <c r="J102" i="2" s="1"/>
  <c r="G34" i="3"/>
  <c r="F29" i="3"/>
  <c r="J61" i="2"/>
  <c r="J69" i="2" s="1"/>
  <c r="G10" i="3" s="1"/>
  <c r="E38" i="3"/>
  <c r="L53" i="1"/>
  <c r="L217" i="1"/>
  <c r="F20" i="3"/>
  <c r="F8" i="3"/>
  <c r="J149" i="1"/>
  <c r="H2" i="3"/>
  <c r="K52" i="2"/>
  <c r="K27" i="2"/>
  <c r="K80" i="2"/>
  <c r="K33" i="2"/>
  <c r="K93" i="2"/>
  <c r="K16" i="2"/>
  <c r="K101" i="2"/>
  <c r="K67" i="2"/>
  <c r="K75" i="2"/>
  <c r="K87" i="2"/>
  <c r="K45" i="2"/>
  <c r="K60" i="2"/>
  <c r="K61" i="2" s="1"/>
  <c r="K69" i="2" s="1"/>
  <c r="J94" i="2"/>
  <c r="G64" i="3"/>
  <c r="G70" i="3"/>
  <c r="G56" i="3"/>
  <c r="G27" i="3"/>
  <c r="G23" i="3"/>
  <c r="G43" i="3"/>
  <c r="G51" i="3"/>
  <c r="G69" i="3"/>
  <c r="G55" i="3"/>
  <c r="G26" i="3"/>
  <c r="G29" i="3" s="1"/>
  <c r="G17" i="3"/>
  <c r="G65" i="3"/>
  <c r="G66" i="3"/>
  <c r="G35" i="3"/>
  <c r="G25" i="3"/>
  <c r="G16" i="3"/>
  <c r="G46" i="3"/>
  <c r="G75" i="3"/>
  <c r="G28" i="3"/>
  <c r="G24" i="3"/>
  <c r="G44" i="3"/>
  <c r="G52" i="3"/>
  <c r="G33" i="3"/>
  <c r="G11" i="3"/>
  <c r="G32" i="3"/>
  <c r="G36" i="3" s="1"/>
  <c r="F36" i="3"/>
  <c r="F50" i="3"/>
  <c r="F46" i="3"/>
  <c r="F59" i="3" s="1"/>
  <c r="L146" i="1"/>
  <c r="D35" i="3"/>
  <c r="D56" i="3"/>
  <c r="D55" i="3"/>
  <c r="D54" i="3" s="1"/>
  <c r="D24" i="3"/>
  <c r="D70" i="3"/>
  <c r="D69" i="3"/>
  <c r="D47" i="3"/>
  <c r="D43" i="3"/>
  <c r="D42" i="3" s="1"/>
  <c r="D18" i="3"/>
  <c r="D34" i="3"/>
  <c r="D11" i="3"/>
  <c r="D27" i="3"/>
  <c r="D25" i="3"/>
  <c r="D23" i="3"/>
  <c r="D26" i="3"/>
  <c r="D2" i="2"/>
  <c r="G50" i="3" l="1"/>
  <c r="I152" i="1"/>
  <c r="I153" i="1" s="1"/>
  <c r="I222" i="1" s="1"/>
  <c r="G42" i="3"/>
  <c r="F13" i="3"/>
  <c r="F38" i="3" s="1"/>
  <c r="F74" i="3" s="1"/>
  <c r="F76" i="3" s="1"/>
  <c r="K81" i="2"/>
  <c r="G20" i="3"/>
  <c r="G54" i="3"/>
  <c r="G59" i="3"/>
  <c r="K94" i="2"/>
  <c r="H18" i="3"/>
  <c r="G8" i="3"/>
  <c r="G13" i="3" s="1"/>
  <c r="K149" i="1"/>
  <c r="K38" i="2"/>
  <c r="K39" i="2" s="1"/>
  <c r="K95" i="2" s="1"/>
  <c r="K102" i="2" s="1"/>
  <c r="H64" i="3"/>
  <c r="H65" i="3"/>
  <c r="H51" i="3"/>
  <c r="H28" i="3"/>
  <c r="H24" i="3"/>
  <c r="H44" i="3"/>
  <c r="H75" i="3"/>
  <c r="H56" i="3"/>
  <c r="H27" i="3"/>
  <c r="H23" i="3"/>
  <c r="H43" i="3"/>
  <c r="H70" i="3"/>
  <c r="H55" i="3"/>
  <c r="H26" i="3"/>
  <c r="H17" i="3"/>
  <c r="H66" i="3"/>
  <c r="H69" i="3"/>
  <c r="H52" i="3"/>
  <c r="H35" i="3"/>
  <c r="H25" i="3"/>
  <c r="H16" i="3"/>
  <c r="H11" i="3"/>
  <c r="H9" i="3"/>
  <c r="H32" i="3"/>
  <c r="H10" i="3"/>
  <c r="G71" i="3"/>
  <c r="G72" i="3" s="1"/>
  <c r="J152" i="1"/>
  <c r="J153" i="1" s="1"/>
  <c r="J222" i="1" s="1"/>
  <c r="H34" i="3"/>
  <c r="H33" i="3"/>
  <c r="D51" i="3"/>
  <c r="D29" i="3"/>
  <c r="D52" i="3"/>
  <c r="D20" i="3"/>
  <c r="E71" i="3"/>
  <c r="E72" i="3" s="1"/>
  <c r="E74" i="3" s="1"/>
  <c r="E76" i="3" s="1"/>
  <c r="D46" i="3"/>
  <c r="D32" i="3"/>
  <c r="D36" i="3" s="1"/>
  <c r="D10" i="3"/>
  <c r="H54" i="3" l="1"/>
  <c r="G38" i="3"/>
  <c r="H46" i="3"/>
  <c r="H20" i="3"/>
  <c r="H29" i="3"/>
  <c r="H42" i="3"/>
  <c r="L149" i="1"/>
  <c r="L152" i="1" s="1"/>
  <c r="L153" i="1" s="1"/>
  <c r="L222" i="1" s="1"/>
  <c r="H8" i="3"/>
  <c r="H13" i="3" s="1"/>
  <c r="H38" i="3" s="1"/>
  <c r="H71" i="3"/>
  <c r="H72" i="3" s="1"/>
  <c r="K152" i="1"/>
  <c r="K153" i="1" s="1"/>
  <c r="K222" i="1" s="1"/>
  <c r="H36" i="3"/>
  <c r="G74" i="3"/>
  <c r="G76" i="3" s="1"/>
  <c r="H50" i="3"/>
  <c r="H152" i="1"/>
  <c r="H153" i="1" s="1"/>
  <c r="H222" i="1" s="1"/>
  <c r="D50" i="3"/>
  <c r="D59" i="3" s="1"/>
  <c r="D8" i="3"/>
  <c r="D13" i="3" s="1"/>
  <c r="H59" i="3" l="1"/>
  <c r="H74" i="3" s="1"/>
  <c r="H76" i="3" s="1"/>
  <c r="D38" i="3"/>
  <c r="D71" i="3" l="1"/>
  <c r="D72" i="3" s="1"/>
  <c r="D74" i="3" s="1"/>
  <c r="D76" i="3" s="1"/>
</calcChain>
</file>

<file path=xl/sharedStrings.xml><?xml version="1.0" encoding="utf-8"?>
<sst xmlns="http://schemas.openxmlformats.org/spreadsheetml/2006/main" count="1406" uniqueCount="877">
  <si>
    <t>LabelIT</t>
  </si>
  <si>
    <t>prefix</t>
  </si>
  <si>
    <t>firstItemRow</t>
  </si>
  <si>
    <t>lastItemRow</t>
  </si>
  <si>
    <t>Name</t>
  </si>
  <si>
    <t>nomeFoglio</t>
  </si>
  <si>
    <t>firstItemRowIstanza</t>
  </si>
  <si>
    <t>inputAnnoRif</t>
  </si>
  <si>
    <t>Stato patrimoniale (schema civilistico)</t>
  </si>
  <si>
    <t>Sp</t>
  </si>
  <si>
    <t>F</t>
  </si>
  <si>
    <t>SP</t>
  </si>
  <si>
    <t>G</t>
  </si>
  <si>
    <t>formula</t>
  </si>
  <si>
    <t>formula_1</t>
  </si>
  <si>
    <t>livello</t>
  </si>
  <si>
    <t>Label - Standard (en)</t>
  </si>
  <si>
    <t>Stato patrimoniale</t>
  </si>
  <si>
    <t>Balance sheet (mandatory scheme)</t>
  </si>
  <si>
    <t>StatoPatrimoniale</t>
  </si>
  <si>
    <t/>
  </si>
  <si>
    <t>Attivo</t>
  </si>
  <si>
    <t>Assets</t>
  </si>
  <si>
    <t>A) Crediti verso soci per versamenti ancora dovuti</t>
  </si>
  <si>
    <t>A) Receivables from shareholders</t>
  </si>
  <si>
    <t>CreditiVersoSociVersamentiAncoraDovuti</t>
  </si>
  <si>
    <t>Parte richiamata</t>
  </si>
  <si>
    <t>Called</t>
  </si>
  <si>
    <t>CreditiVersoSociVersamentiAncoraDovutiParteRichiamata</t>
  </si>
  <si>
    <t>Parte da richiamare</t>
  </si>
  <si>
    <t>To be called</t>
  </si>
  <si>
    <t>CreditiVersoSociVersamentiAncoraDovutiParteRichiamare</t>
  </si>
  <si>
    <t>Totale crediti verso soci per versamenti ancora dovuti (A)</t>
  </si>
  <si>
    <t>Total receivables from shareholders (A)</t>
  </si>
  <si>
    <t>TotaleCreditiVersoSociVersamentiAncoraDovuti</t>
  </si>
  <si>
    <t>B) Immobilizzazioni</t>
  </si>
  <si>
    <t>B) Fixed assets</t>
  </si>
  <si>
    <t>Immobilizzazioni</t>
  </si>
  <si>
    <t>I - Immobilizzazioni immateriali</t>
  </si>
  <si>
    <t>I - Intangible fixed assets</t>
  </si>
  <si>
    <t>ImmobilizzazioniImmateriali</t>
  </si>
  <si>
    <t>1) costi di impianto e di ampliamento</t>
  </si>
  <si>
    <t>1) start-up and expansion costs</t>
  </si>
  <si>
    <t>ImmobilizzazioniImmaterialiCostiImpiantoAmpliamento</t>
  </si>
  <si>
    <t>2) costi di ricerca, di sviluppo e di pubblicità</t>
  </si>
  <si>
    <t>2) research, development and adverstising costs</t>
  </si>
  <si>
    <t>ImmobilizzazioniImmaterialiCostiRicercaSviluppoPubblicita</t>
  </si>
  <si>
    <t>3) diritti di brevetto industriale e diritti di utilizzazione delle opere dell'ingegno</t>
  </si>
  <si>
    <t>3) industrial patents and intellectual property rights</t>
  </si>
  <si>
    <t>ImmobilizzazioniImmaterialiDirittiBrevettoIndustrialeDirittiUtilizzazioneOpereIngegno</t>
  </si>
  <si>
    <t>4) concessioni, licenze, marchi e diritti simili</t>
  </si>
  <si>
    <t>4) concessions, licenses, trademarks and similar rights</t>
  </si>
  <si>
    <t>ImmobilizzazioniImmaterialiConcessioniLicenzeMarchiDirittiSimili</t>
  </si>
  <si>
    <t>5) avviamento</t>
  </si>
  <si>
    <t>5) goodwill</t>
  </si>
  <si>
    <t>ImmobilizzazioniImmaterialiAvviamento</t>
  </si>
  <si>
    <t>6) immobilizzazioni in corso e acconti</t>
  </si>
  <si>
    <t>6) assets in process of formation and advances</t>
  </si>
  <si>
    <t>ImmobilizzazioniImmaterialiImmobilizzazioniCorsoAcconti</t>
  </si>
  <si>
    <t>7) altre.</t>
  </si>
  <si>
    <t>7) other</t>
  </si>
  <si>
    <t>ImmobilizzazioniImmaterialiAltre</t>
  </si>
  <si>
    <t>Totale immobilizzazioni immateriali</t>
  </si>
  <si>
    <t>Total intangible fixed assets</t>
  </si>
  <si>
    <t>TotaleImmobilizzazioniImmateriali</t>
  </si>
  <si>
    <t>II - Immobilizzazioni materiali</t>
  </si>
  <si>
    <t>II - Tangible fixed assets</t>
  </si>
  <si>
    <t>ImmobilizzazioniMateriali</t>
  </si>
  <si>
    <t>1) terreni e fabbricati</t>
  </si>
  <si>
    <t>1) land and buildings</t>
  </si>
  <si>
    <t>ImmobilizzazioniMaterialiTerreniFabbricati</t>
  </si>
  <si>
    <t>2) impianti e macchinario</t>
  </si>
  <si>
    <t>2) plant and machinery</t>
  </si>
  <si>
    <t>ImmobilizzazioniMaterialiImpiantiMacchinario</t>
  </si>
  <si>
    <t>3) attrezzature industriali e commerciali</t>
  </si>
  <si>
    <t>3) industrial and commercial equipment</t>
  </si>
  <si>
    <t>ImmobilizzazioniMaterialiAttrezzatureIndustrialiCommerciali</t>
  </si>
  <si>
    <t>4) altri beni</t>
  </si>
  <si>
    <t>4) other assets</t>
  </si>
  <si>
    <t>ImmobilizzazioniMaterialiAltriBeni</t>
  </si>
  <si>
    <t>5) immobilizzazioni in corso e acconti.</t>
  </si>
  <si>
    <t>5) assets in process of formation and advances</t>
  </si>
  <si>
    <t>ImmobilizzazioniMaterialiImmobilizzazioniCorsoAcconti</t>
  </si>
  <si>
    <t>Totale immobilizzazioni materiali</t>
  </si>
  <si>
    <t>Total tangible fixed assets</t>
  </si>
  <si>
    <t>TotaleImmobilizzazioniMateriali</t>
  </si>
  <si>
    <t>III - Immobilizzazioni finanziarie</t>
  </si>
  <si>
    <t>III - Financial fixed assets</t>
  </si>
  <si>
    <t>ImmobilizzazioniFinanziarie</t>
  </si>
  <si>
    <t>1) partecipazioni in</t>
  </si>
  <si>
    <t>1) equity investments in</t>
  </si>
  <si>
    <t>ImmobilizzazioniFinanziariePartecipazioni</t>
  </si>
  <si>
    <t>a) imprese controllate</t>
  </si>
  <si>
    <t>a) subsidiary companies</t>
  </si>
  <si>
    <t>ImmobilizzazioniFinanziariePartecipazioniImpreseControllate</t>
  </si>
  <si>
    <t>b) imprese collegate</t>
  </si>
  <si>
    <t>b) associated companies</t>
  </si>
  <si>
    <t>ImmobilizzazioniFinanziariePartecipazioniImpreseCollegate</t>
  </si>
  <si>
    <t>c) imprese controllanti</t>
  </si>
  <si>
    <t>c) parent companies</t>
  </si>
  <si>
    <t>ImmobilizzazioniFinanziariePartecipazioniImpreseControllanti</t>
  </si>
  <si>
    <t>d) altre imprese</t>
  </si>
  <si>
    <t>d) third parties</t>
  </si>
  <si>
    <t>ImmobilizzazioniFinanziariePartecipazioniAltreImprese</t>
  </si>
  <si>
    <t>Totale partecipazioni</t>
  </si>
  <si>
    <t>Total equity investments</t>
  </si>
  <si>
    <t>ImmobilizzazioniFinanziariePartecipazioniTotalePartecipazioni</t>
  </si>
  <si>
    <t>2) crediti</t>
  </si>
  <si>
    <t>2) receivables due from</t>
  </si>
  <si>
    <t>ImmobilizzazioniFinanziarieCrediti</t>
  </si>
  <si>
    <t>a) verso imprese controllate</t>
  </si>
  <si>
    <t>ImmobilizzazioniFinanziarieCreditiVersoImpreseControllate</t>
  </si>
  <si>
    <t>esigibili entro l'esercizio successivo</t>
  </si>
  <si>
    <t>due within the following year</t>
  </si>
  <si>
    <t>ImmobilizzazioniFinanziarieCreditiVersoImpreseControllateEsigibiliEntroEsercizioSuccessivo</t>
  </si>
  <si>
    <t>esigibili oltre l'esercizio successivo</t>
  </si>
  <si>
    <t>due beyond the following year</t>
  </si>
  <si>
    <t>ImmobilizzazioniFinanziarieCreditiVersoImpreseControllateEsigibiliOltreEsercizioSuccessivo</t>
  </si>
  <si>
    <t>Totale crediti verso imprese controllate</t>
  </si>
  <si>
    <t>Total receivables due from subsidiary companies</t>
  </si>
  <si>
    <t>ImmobilizzazioniFinanziarieCreditiVersoImpreseControllateTotaleCreditiVersoImpreseControllate</t>
  </si>
  <si>
    <t>b) verso imprese collegate</t>
  </si>
  <si>
    <t>ImmobilizzazioniFinanziarieCreditiVersoImpreseCollegate</t>
  </si>
  <si>
    <t>ImmobilizzazioniFinanziarieCreditiVersoImpreseCollegateEsigibiliEntroEsercizioSuccessivo</t>
  </si>
  <si>
    <t>ImmobilizzazioniFinanziarieCreditiVersoImpreseCollegateEsigibiliOltreEsercizioSuccessivo</t>
  </si>
  <si>
    <t>Totale crediti verso imprese collegate</t>
  </si>
  <si>
    <t>Total receivables due from associated companies</t>
  </si>
  <si>
    <t>ImmobilizzazioniFinanziarieCreditiVersoImpreseCollegateTotaleCreditiVersoImpreseCollegate</t>
  </si>
  <si>
    <t>c) verso controllanti</t>
  </si>
  <si>
    <t>ImmobilizzazioniFinanziarieCreditiVersoControllanti</t>
  </si>
  <si>
    <t>ImmobilizzazioniFinanziarieCreditiVersoControllantiEsigibiliEntroEsercizioSuccessivo</t>
  </si>
  <si>
    <t>ImmobilizzazioniFinanziarieCreditiVersoControllantiEsigibiliOltreEsercizioSuccessivo</t>
  </si>
  <si>
    <t>Totale crediti verso controllanti</t>
  </si>
  <si>
    <t>Total receivables due from parent companies</t>
  </si>
  <si>
    <t>ImmobilizzazioniFinanziarieCreditiVersoControllantiTotaleCreditiVersoControllanti</t>
  </si>
  <si>
    <t>d) verso altri</t>
  </si>
  <si>
    <t>ImmobilizzazioniFinanziarieCreditiVersoAltri</t>
  </si>
  <si>
    <t>ImmobilizzazioniFinanziarieCreditiVersoAltriEsigibiliEntroEsercizioSuccessivo</t>
  </si>
  <si>
    <t>ImmobilizzazioniFinanziarieCreditiVersoAltriEsigibiliOltreEsercizioSuccessivo</t>
  </si>
  <si>
    <t>Totale crediti verso altri</t>
  </si>
  <si>
    <t>Total receivables due from third parties</t>
  </si>
  <si>
    <t>ImmobilizzazioniFinanziarieCreditiVersoAltriTotaleCreditiVersoAltri</t>
  </si>
  <si>
    <t>Totale crediti</t>
  </si>
  <si>
    <t>Total receivables</t>
  </si>
  <si>
    <t>ImmobilizzazioniFinanziarieCreditiTotaleCrediti</t>
  </si>
  <si>
    <t>3) altri titoli</t>
  </si>
  <si>
    <t>3) other securities</t>
  </si>
  <si>
    <t>ImmobilizzazioniFinanziarieAltriTitoli</t>
  </si>
  <si>
    <t>4) azioni proprie</t>
  </si>
  <si>
    <t>4) own shares</t>
  </si>
  <si>
    <t>ImmobilizzazioniFinanziarieAzioniProprie</t>
  </si>
  <si>
    <t>Totale immobilizzazioni finanziarie</t>
  </si>
  <si>
    <t>Total financial fixed assets</t>
  </si>
  <si>
    <t>TotaleImmobilizzazioniFinanziarie</t>
  </si>
  <si>
    <t>Totale immobilizzazioni (B)</t>
  </si>
  <si>
    <t>Total fixed assets (B)</t>
  </si>
  <si>
    <t>TotaleImmobilizzazioni</t>
  </si>
  <si>
    <t>C) Attivo circolante</t>
  </si>
  <si>
    <t>C) Current assets</t>
  </si>
  <si>
    <t>AttivoCircolante</t>
  </si>
  <si>
    <t>I - Rimanenze</t>
  </si>
  <si>
    <t>I - Inventories</t>
  </si>
  <si>
    <t>Rimanenze</t>
  </si>
  <si>
    <t>1) materie prime, sussidiarie e di consumo</t>
  </si>
  <si>
    <t>1) raw, ancillary and consumable materials</t>
  </si>
  <si>
    <t>RimanenzeMateriePrimeSussidiarieConsumo</t>
  </si>
  <si>
    <t>2) prodotti in corso di lavorazione e semilavorati</t>
  </si>
  <si>
    <t>2) work in progress and semi-finished products</t>
  </si>
  <si>
    <t>RimanenzeProdottiCorsoLavorazioneSemilavorati</t>
  </si>
  <si>
    <t>3) lavori in corso su ordinazione</t>
  </si>
  <si>
    <t>3) contract work in progress</t>
  </si>
  <si>
    <t>RimanenzeLavoriCorsoOrdinazione</t>
  </si>
  <si>
    <t>4) prodotti finiti e merci</t>
  </si>
  <si>
    <t>4) finished products and goods for resale</t>
  </si>
  <si>
    <t>RimanenzeProdottiFinitiMerci</t>
  </si>
  <si>
    <t>5) acconti</t>
  </si>
  <si>
    <t>5) advances</t>
  </si>
  <si>
    <t>RimanenzeAcconti</t>
  </si>
  <si>
    <t>Totale rimanenze</t>
  </si>
  <si>
    <t>Total inventories</t>
  </si>
  <si>
    <t>TotaleRimanenze</t>
  </si>
  <si>
    <t>II - Crediti</t>
  </si>
  <si>
    <t>II - Receivables</t>
  </si>
  <si>
    <t>Crediti</t>
  </si>
  <si>
    <t>1) verso clienti</t>
  </si>
  <si>
    <t>1) trade accounts</t>
  </si>
  <si>
    <t>CreditiVersoClienti</t>
  </si>
  <si>
    <t>CreditiVersoClientiEsigibiliEntroEsercizioSuccessivo</t>
  </si>
  <si>
    <t>CreditiVersoClientiEsigibiliOltreEsercizioSuccessivo</t>
  </si>
  <si>
    <t>Totale crediti verso clienti</t>
  </si>
  <si>
    <t>Total trade accounts</t>
  </si>
  <si>
    <t>CreditiVersoClientiTotaleCreditiVersoClienti</t>
  </si>
  <si>
    <t>2) verso imprese controllate</t>
  </si>
  <si>
    <t>2) due from subsidiary companies</t>
  </si>
  <si>
    <t>CreditiVersoImpreseControllate</t>
  </si>
  <si>
    <t>CreditiVersoImpreseControllateEsigibiliEntroEsercizioSuccessivo</t>
  </si>
  <si>
    <t>CreditiVersoImpreseControllateEsigibiliOltreEsercizioSuccessivo</t>
  </si>
  <si>
    <t>CreditiVersoImpreseControllateTotaleCreditiVersoImpreseControllate</t>
  </si>
  <si>
    <t>3) verso imprese collegate</t>
  </si>
  <si>
    <t>3) due from associated companies</t>
  </si>
  <si>
    <t>CreditiVersoImpreseCollegate</t>
  </si>
  <si>
    <t>CreditiVersoImpreseCollegateEsigibiliEntroEsercizioSuccessivo</t>
  </si>
  <si>
    <t>CreditiVersoImpreseCollegateEsigibiliOltreEsercizioSuccessivo</t>
  </si>
  <si>
    <t>CreditiVersoImpreseCollegateTotaleCreditiVersoImpreseCollegate</t>
  </si>
  <si>
    <t>4) verso controllanti</t>
  </si>
  <si>
    <t>4) due from parent companies</t>
  </si>
  <si>
    <t>CreditiVersoControllanti</t>
  </si>
  <si>
    <t>CreditiVersoControllantiEsigibiliEntroEsercizioSuccessivo</t>
  </si>
  <si>
    <t>CreditiVersoControllantiEsigibiliOltreEsercizioSuccessivo</t>
  </si>
  <si>
    <t>CreditiVersoControllantiTotaleCreditiVersoControllanti</t>
  </si>
  <si>
    <t>4-bis) crediti tributari</t>
  </si>
  <si>
    <t>4-bis) due from tax authorities</t>
  </si>
  <si>
    <t>CreditiCreditiTributari</t>
  </si>
  <si>
    <t>CreditiCreditiTributariEsigibiliEntroEsercizioSuccessivo</t>
  </si>
  <si>
    <t>CreditiCreditiTributariEsigibiliOltreEsercizioSuccessivo</t>
  </si>
  <si>
    <t>Totale crediti tributari</t>
  </si>
  <si>
    <t>Total receivables due from tax authorities</t>
  </si>
  <si>
    <t>CreditiCreditiTributariTotaleCreditiTributari</t>
  </si>
  <si>
    <t>4-ter) imposte anticipate</t>
  </si>
  <si>
    <t>4-ter) advances on tax payments</t>
  </si>
  <si>
    <t>CreditiImposteAnticipate</t>
  </si>
  <si>
    <t>CreditiImposteAnticipateEsigibiliEntroEsercizioSuccessivo</t>
  </si>
  <si>
    <t>CreditiImposteAnticipateEsigibiliOltreEsercizioSuccessivo</t>
  </si>
  <si>
    <t>Totale imposte anticipate</t>
  </si>
  <si>
    <t>Total advances on tax payments</t>
  </si>
  <si>
    <t>CreditiImposteAnticipateTotaleImposteAnticipate</t>
  </si>
  <si>
    <t>5) verso altri</t>
  </si>
  <si>
    <t>5) due from third parties</t>
  </si>
  <si>
    <t>CreditiVersoAltri</t>
  </si>
  <si>
    <t>CreditiVersoAltriEsigibiliEntroEsercizioSuccessivo</t>
  </si>
  <si>
    <t>CreditiVersoAltriEsigibiliOltreEsercizioSuccessivo</t>
  </si>
  <si>
    <t>CreditiVersoAltriTotaleCreditiVersoAltri</t>
  </si>
  <si>
    <t>TotaleCrediti</t>
  </si>
  <si>
    <t>III - Attività finanziarie che non costituiscono immobilizzazioni</t>
  </si>
  <si>
    <t>III - Current financial assets</t>
  </si>
  <si>
    <t>AttivitaFinanziarieNonCostituisconoImmobilizzazioni</t>
  </si>
  <si>
    <t>1) partecipazioni in imprese controllate</t>
  </si>
  <si>
    <t>1) investments in subsidiary companies</t>
  </si>
  <si>
    <t>AttivitaFinanziarieNonCostituisconoImmobilizzazioniPartecipazioniImpreseControllate</t>
  </si>
  <si>
    <t>2) partecipazioni in imprese collegate</t>
  </si>
  <si>
    <t>2) investments in associated companies</t>
  </si>
  <si>
    <t>AttivitaFinanziarieNonCostituisconoImmobilizzazioniPartecipazioniImpreseCollegate</t>
  </si>
  <si>
    <t>3) partecipazioni in imprese controllanti</t>
  </si>
  <si>
    <t>3) investments in parent companies</t>
  </si>
  <si>
    <t>AttivitaFinanziarieNonCostituisconoImmobilizzazioniPartecipazioniImpreseControllanti</t>
  </si>
  <si>
    <t>4) altre partecipazioni</t>
  </si>
  <si>
    <t>4) investments in other companies</t>
  </si>
  <si>
    <t>AttivitaFinanziarieNonCostituisconoImmobilizzazioniAltrePartecipazioni</t>
  </si>
  <si>
    <t>5) azioni proprie</t>
  </si>
  <si>
    <t>5) own shares</t>
  </si>
  <si>
    <t>AttivitaFinanziarieNonCostituisconoImmobilizzazioniAzioniProprie</t>
  </si>
  <si>
    <t>6) altri titoli.</t>
  </si>
  <si>
    <t>6) other securities</t>
  </si>
  <si>
    <t>AttivitaFinanziarieNonCostituisconoImmobilizzazioniAltriTitoli</t>
  </si>
  <si>
    <t>Totale attività finanziarie che non costituiscono immobilizzazioni</t>
  </si>
  <si>
    <t>Total financial current assets</t>
  </si>
  <si>
    <t>TotaleAttivitaFinanziarieNonCostituisconoImmobilizzazioni</t>
  </si>
  <si>
    <t>IV - Disponibilità liquide</t>
  </si>
  <si>
    <t>IV - Liquid funds</t>
  </si>
  <si>
    <t>DisponibilitaLiquide</t>
  </si>
  <si>
    <t>1) depositi bancari e postali</t>
  </si>
  <si>
    <t>1) bank and post office deposits</t>
  </si>
  <si>
    <t>DisponibilitaLiquideDepositiBancariPostali</t>
  </si>
  <si>
    <t>2) assegni</t>
  </si>
  <si>
    <t>2) cheques</t>
  </si>
  <si>
    <t>DisponibilitaLiquideAssegni</t>
  </si>
  <si>
    <t>3) danaro e valori in cassa.</t>
  </si>
  <si>
    <t>3) cash and equivalents on hand</t>
  </si>
  <si>
    <t>DisponibilitaLiquideDanaroValoriCassa</t>
  </si>
  <si>
    <t>Totale disponibilità liquide</t>
  </si>
  <si>
    <t>Total liquid funds</t>
  </si>
  <si>
    <t>TotaleDisponibilitaLiquide</t>
  </si>
  <si>
    <t>Totale attivo circolante (C)</t>
  </si>
  <si>
    <t>Total current assets (C)</t>
  </si>
  <si>
    <t>TotaleAttivoCircolante</t>
  </si>
  <si>
    <t>D) Ratei e risconti</t>
  </si>
  <si>
    <t>D) Accrued income and prepayments</t>
  </si>
  <si>
    <t>AttivoRateiRisconti</t>
  </si>
  <si>
    <t>Ratei e risconti attivi</t>
  </si>
  <si>
    <t>accrued income and prepayments</t>
  </si>
  <si>
    <t>AttivoRateiRiscontiRateiRiscontiAttivi</t>
  </si>
  <si>
    <t>Disaggio su prestiti emessi</t>
  </si>
  <si>
    <t>amortisable discount on issued debt</t>
  </si>
  <si>
    <t>AttivoRateiRiscontiDisaggioPrestitiEmessi</t>
  </si>
  <si>
    <t>Totale ratei e risconti (D)</t>
  </si>
  <si>
    <t>Total accrued income and prepayments (D)</t>
  </si>
  <si>
    <t>AttivoRateiRiscontiTotaleRateiRisconti</t>
  </si>
  <si>
    <t>Totale attivo</t>
  </si>
  <si>
    <t>Total assets</t>
  </si>
  <si>
    <t>TotaleAttivo</t>
  </si>
  <si>
    <t>Passivo</t>
  </si>
  <si>
    <t>Liabilities and shareholders' equity</t>
  </si>
  <si>
    <t>A) Patrimonio netto</t>
  </si>
  <si>
    <t>A) Shareholders' equity</t>
  </si>
  <si>
    <t>PatrimonioNetto</t>
  </si>
  <si>
    <t>I - Capitale.</t>
  </si>
  <si>
    <t>I - Share capital</t>
  </si>
  <si>
    <t>PatrimonioNettoCapitale</t>
  </si>
  <si>
    <t>II - Riserva da soprapprezzo delle azioni.</t>
  </si>
  <si>
    <t>II - Share premium reserve</t>
  </si>
  <si>
    <t>PatrimonioNettoRiservaSoprapprezzoAzioni</t>
  </si>
  <si>
    <t>III - Riserve di rivalutazione.</t>
  </si>
  <si>
    <t>III - Revaluation reserves</t>
  </si>
  <si>
    <t>PatrimonioNettoRiserveRivalutazione</t>
  </si>
  <si>
    <t>IV - Riserva legale.</t>
  </si>
  <si>
    <t>IV - Legal reserve</t>
  </si>
  <si>
    <t>PatrimonioNettoRiservaLegale</t>
  </si>
  <si>
    <t>V - Riserve statutarie</t>
  </si>
  <si>
    <t>V - Reserve for own shares in portfolio</t>
  </si>
  <si>
    <t>PatrimonioNettoRiserveStatutarie</t>
  </si>
  <si>
    <t>VI - Riserva per azioni proprie in portafoglio.</t>
  </si>
  <si>
    <t>VI - Statutory reserves</t>
  </si>
  <si>
    <t>PatrimonioNettoRiservaAzioniPropriePortafoglio</t>
  </si>
  <si>
    <t>VII - Altre riserve, distintamente indicate.</t>
  </si>
  <si>
    <t>VII - Other reserves</t>
  </si>
  <si>
    <t>PatrimonioNettoAltreRiserveDistintamenteIndicate</t>
  </si>
  <si>
    <t>Riserva straordinaria o facoltativa</t>
  </si>
  <si>
    <t>Special reserve</t>
  </si>
  <si>
    <t>PatrimonioNettoAltreRiserveDistintamenteIndicateRiservaStraordinariaFacoltativa</t>
  </si>
  <si>
    <t>Riserva per rinnovamento impianti e macchinari</t>
  </si>
  <si>
    <t>Plant and equipment renewal reserve</t>
  </si>
  <si>
    <t>PatrimonioNettoAltreRiserveDistintamenteIndicateRiservaRinnovamentoImpiantiMacchinari</t>
  </si>
  <si>
    <t>Riserva ammortamento anticipato</t>
  </si>
  <si>
    <t>Advance depreciation/amortization reserve</t>
  </si>
  <si>
    <t>PatrimonioNettoAltreRiserveDistintamenteIndicateRiservaAmmortamentoAnticipato</t>
  </si>
  <si>
    <t>Riserva per acquisto azioni proprie.</t>
  </si>
  <si>
    <t>Reserve for the purchase of own shares</t>
  </si>
  <si>
    <t>PatrimonioNettoAltreRiserveDistintamenteIndicateRiservaAcquistoAzioniProprie</t>
  </si>
  <si>
    <t>Riserva da deroghe ex art. 2423 Cod. Civ</t>
  </si>
  <si>
    <t>Reserve related to exemption as per art. 2423 of the Civil Code</t>
  </si>
  <si>
    <t>PatrimonioNettoAltreRiserveDistintamenteIndicateRiservaDerogheExArt2423CodCiv</t>
  </si>
  <si>
    <t>Riserva azioni (quote) della società controllante</t>
  </si>
  <si>
    <t>Shares reserve of the parent entity</t>
  </si>
  <si>
    <t>PatrimonioNettoAltreRiserveDistintamenteIndicateRiservaAzioniQuoteSocietaControllante</t>
  </si>
  <si>
    <t>Riserva non distribuibile da rivalutazione delle partecipazioni</t>
  </si>
  <si>
    <t>Non distributable revaluation reserve</t>
  </si>
  <si>
    <t>PatrimonioNettoAltreRiserveDistintamenteIndicateRiservaNonDistribuibileRivalutazionePartecipazioni</t>
  </si>
  <si>
    <t>Versamenti in conto aumento di capitale</t>
  </si>
  <si>
    <t>Contributions for capital increase</t>
  </si>
  <si>
    <t>PatrimonioNettoAltreRiserveDistintamenteIndicateVersamentiContoAumentoCapitale</t>
  </si>
  <si>
    <t>Versamenti in conto futuro aumento di capitale</t>
  </si>
  <si>
    <t>Contributions for future capital increase</t>
  </si>
  <si>
    <t>PatrimonioNettoAltreRiserveDistintamenteIndicateVersamentiContoFuturoAumentoCapitale</t>
  </si>
  <si>
    <t>Versamenti in conto capitale</t>
  </si>
  <si>
    <t>PatrimonioNettoAltreRiserveDistintamenteIndicateVersamentiContoCapitale</t>
  </si>
  <si>
    <t>Versamenti a copertura perdite</t>
  </si>
  <si>
    <t>PatrimonioNettoAltreRiserveDistintamenteIndicateVersamentiCoperturaPerdite</t>
  </si>
  <si>
    <t>Riserva da riduzione capitale sociale</t>
  </si>
  <si>
    <t>Capital reduction reserve</t>
  </si>
  <si>
    <t>PatrimonioNettoAltreRiserveDistintamenteIndicateRiservaRiduzioneCapitaleSociale</t>
  </si>
  <si>
    <t>Riserva avanzo di fusione</t>
  </si>
  <si>
    <t>Merger surplus reserve</t>
  </si>
  <si>
    <t>PatrimonioNettoAltreRiserveDistintamenteIndicateRiservaAvanzoFusione</t>
  </si>
  <si>
    <t>Riserva per utili su cambi</t>
  </si>
  <si>
    <t>Reserve for returns on exchange rate</t>
  </si>
  <si>
    <t>PatrimonioNettoAltreRiserveDistintamenteIndicateRiservaUtiliCambi</t>
  </si>
  <si>
    <t>Differenza da arrotondamento all'unità di Euro</t>
  </si>
  <si>
    <t>Differences arising from rounding to the Euro unit</t>
  </si>
  <si>
    <t>PatrimonioNettoAltreRiserveDistintamenteIndicateDifferenzaArrotondamentoUnitaEuro</t>
  </si>
  <si>
    <t>Riserve da condono fiscale:</t>
  </si>
  <si>
    <t>Reserve from tax amnesty</t>
  </si>
  <si>
    <t>PatrimonioNettoAltreRiserveDistintamenteIndicateRiserveCondonoFiscale</t>
  </si>
  <si>
    <t>Riserva da condono ex L. 19 dicembre 1973, n. 823;</t>
  </si>
  <si>
    <t>Reserve from tax amnesty as per Law 823 of 19 December 1973;</t>
  </si>
  <si>
    <t>PatrimonioNettoAltreRiserveDistintamenteIndicateRiserveCondonoFiscaleRiservaCondonoExL19Dicembre1973N823</t>
  </si>
  <si>
    <t>Riserva da condono ex L. 7 agosto 1982, n. 516;</t>
  </si>
  <si>
    <t>Reserve from tax amnesty as per Law 516 of 7 August 1982;</t>
  </si>
  <si>
    <t>PatrimonioNettoAltreRiserveDistintamenteIndicateRiserveCondonoFiscaleRiservaCondonoExL7Agosto1982N516</t>
  </si>
  <si>
    <t>Riserva da condono ex L. 30 dicembre 1991, n. 413.</t>
  </si>
  <si>
    <t>Reserve from tax amnesty as per Law 413 of 30 December 1991;</t>
  </si>
  <si>
    <t>PatrimonioNettoAltreRiserveDistintamenteIndicateRiserveCondonoFiscaleRiservaCondonoExL30Dicembre1991N413</t>
  </si>
  <si>
    <t>Riserva da condono ex L. 27 dicembre 2002, n. 289.</t>
  </si>
  <si>
    <t>PatrimonioNettoAltreRiserveDistintamenteIndicateRiserveCondonoFiscaleRiservaCondonoExL27Dicembre2002N289</t>
  </si>
  <si>
    <t>Totale riserve da condono fiscale</t>
  </si>
  <si>
    <t>Total reserves from tax amnesty</t>
  </si>
  <si>
    <t>PatrimonioNettoAltreRiserveDistintamenteIndicateRiserveCondonoFiscaleTotaleRiserveCondonoFiscale</t>
  </si>
  <si>
    <t>Varie altre riserve</t>
  </si>
  <si>
    <t>Miscellaneous other reserves</t>
  </si>
  <si>
    <t>PatrimonioNettoAltreRiserveDistintamenteIndicateVarieAltreRiserve</t>
  </si>
  <si>
    <t>Totale altre riserve</t>
  </si>
  <si>
    <t>Total other reserves</t>
  </si>
  <si>
    <t>PatrimonioNettoAltreRiserveDistintamenteIndicateTotaleAltreRiserve</t>
  </si>
  <si>
    <t>VIII - Utili (perdite) portati a nuovo.</t>
  </si>
  <si>
    <t>VIII - Retained earnings (accumulated losses)</t>
  </si>
  <si>
    <t>PatrimonioNettoUtiliPerditePortatiNuovo</t>
  </si>
  <si>
    <t>IX - Utile (perdita) dell'esercizio.</t>
  </si>
  <si>
    <t>IX - Net profit (loss) for the year</t>
  </si>
  <si>
    <t>PatrimonioNettoUtilePerditaEsercizio</t>
  </si>
  <si>
    <t>Utile (perdita) dell'esercizio.</t>
  </si>
  <si>
    <t>Net profit (loss) for the year</t>
  </si>
  <si>
    <t>PatrimonioNettoUtilePerditaEsercizioUtilePerditaEsercizio</t>
  </si>
  <si>
    <t>Acconti su dividendi</t>
  </si>
  <si>
    <t>Accounts on dividends</t>
  </si>
  <si>
    <t>PatrimonioNettoUtilePerditaEsercizioAccontiDividendi</t>
  </si>
  <si>
    <t>Copertura parziale perdita d'esercizio</t>
  </si>
  <si>
    <t>Partial coverage of losses for the period</t>
  </si>
  <si>
    <t>PatrimonioNettoUtilePerditaEsercizioCoperturaParzialePerditaEsercizio</t>
  </si>
  <si>
    <t>Utile (perdita) residua</t>
  </si>
  <si>
    <t>Residual net profit (loss) for the year</t>
  </si>
  <si>
    <t>PatrimonioNettoUtilePerditaEsercizioUtilePerditaResidua</t>
  </si>
  <si>
    <t>Totale patrimonio netto</t>
  </si>
  <si>
    <t>Total shareholders' equity</t>
  </si>
  <si>
    <t>TotalePatrimonioNetto</t>
  </si>
  <si>
    <t>B) Fondi per rischi e oneri</t>
  </si>
  <si>
    <t>B) Reserves for contingencies and other charges</t>
  </si>
  <si>
    <t>FondiRischiOneri</t>
  </si>
  <si>
    <t>1) per trattamento di quiescenza e obblighi simili</t>
  </si>
  <si>
    <t>1) pension and similar commitments</t>
  </si>
  <si>
    <t>FondiRischiOneriTrattamentoQuiescenzaObblighiSimili</t>
  </si>
  <si>
    <t>2) per imposte, anche differite</t>
  </si>
  <si>
    <t>2) taxation</t>
  </si>
  <si>
    <t>FondiRischiOneriImposteAncheDifferite</t>
  </si>
  <si>
    <t>3) altri</t>
  </si>
  <si>
    <t>3) other</t>
  </si>
  <si>
    <t>FondiRischiOneriAltri</t>
  </si>
  <si>
    <t>Totale fondi per rischi ed oneri</t>
  </si>
  <si>
    <t xml:space="preserve">Total reserves for contingencies and other charges </t>
  </si>
  <si>
    <t>TotaleFondiRischiOneri</t>
  </si>
  <si>
    <t>C) Trattamento di fine rapporto di lavoro subordinato.</t>
  </si>
  <si>
    <t>C) Reserve for severance indemnities (TFR)</t>
  </si>
  <si>
    <t>TrattamentoFineRapportoLavoroSubordinato</t>
  </si>
  <si>
    <t>D) Debiti</t>
  </si>
  <si>
    <t>D) Payables</t>
  </si>
  <si>
    <t>Debiti</t>
  </si>
  <si>
    <t>1) obbligazioni</t>
  </si>
  <si>
    <t>1) bonds</t>
  </si>
  <si>
    <t>DebitiObbligazioni</t>
  </si>
  <si>
    <t>DebitiObbligazioniEsigibiliEntroEsercizioSuccessivo</t>
  </si>
  <si>
    <t>DebitiObbligazioniEsigibiliOltreEsercizioSuccessivo</t>
  </si>
  <si>
    <t>Totale obbligazioni</t>
  </si>
  <si>
    <t>Total bonds</t>
  </si>
  <si>
    <t>DebitiObbligazioniTotaleObbligazioni</t>
  </si>
  <si>
    <t>2) obbligazioni convertibili</t>
  </si>
  <si>
    <t>2) convertible bonds</t>
  </si>
  <si>
    <t>DebitiObbligazioniConvertibili</t>
  </si>
  <si>
    <t>DebitiObbligazioniConvertibiliEsigibiliEntroEsercizioSuccessivo</t>
  </si>
  <si>
    <t>DebitiObbligazioniConvertibiliEsigibiliOltreEsercizioSuccessivo</t>
  </si>
  <si>
    <t>Totale obbligazioni convertibili</t>
  </si>
  <si>
    <t>Total convertible bonds</t>
  </si>
  <si>
    <t>DebitiObbligazioniConvertibiliTotaleObbligazioniConvertibili</t>
  </si>
  <si>
    <t>3) debiti verso soci per finanziamenti</t>
  </si>
  <si>
    <t>3) due to partners for financing</t>
  </si>
  <si>
    <t>DebitiDebitiVersoSociFinanziamenti</t>
  </si>
  <si>
    <t>DebitiDebitiVersoSociFinanziamentiEsigibiliEntroEsercizioSuccessivo</t>
  </si>
  <si>
    <t>DebitiDebitiVersoSociFinanziamentiEsigibiliOltreEsercizioSuccessivo</t>
  </si>
  <si>
    <t>Totale debiti verso soci per finanziamenti</t>
  </si>
  <si>
    <t>Total payables due to partners for financing</t>
  </si>
  <si>
    <t>DebitiDebitiVersoSociFinanziamentiTotaleDebitiVersoSociFinanziamenti</t>
  </si>
  <si>
    <t>4) debiti verso banche</t>
  </si>
  <si>
    <t>4) due to banks</t>
  </si>
  <si>
    <t>DebitiDebitiVersoBanche</t>
  </si>
  <si>
    <t>DebitiDebitiVersoBancheEsigibiliEntroEsercizioSuccessivo</t>
  </si>
  <si>
    <t>DebitiDebitiVersoBancheEsigibiliOltreEsercizioSuccessivo</t>
  </si>
  <si>
    <t>Totale debiti verso banche</t>
  </si>
  <si>
    <t>Total payables due to banks</t>
  </si>
  <si>
    <t>DebitiDebitiVersoBancheTotaleDebitiVersoBanche</t>
  </si>
  <si>
    <t>5) debiti verso altri finanziatori</t>
  </si>
  <si>
    <t>5) due to other providers of finance</t>
  </si>
  <si>
    <t>DebitiDebitiVersoAltriFinanziatori</t>
  </si>
  <si>
    <t>DebitiDebitiVersoAltriFinanziatoriEsigibiliEntroEsercizioSuccessivo</t>
  </si>
  <si>
    <t>DebitiDebitiVersoAltriFinanziatoriEsigibiliOltreEsercizioSuccessivo</t>
  </si>
  <si>
    <t>Totale debiti verso altri finanziatori</t>
  </si>
  <si>
    <t>Total payables due to other providers of finance</t>
  </si>
  <si>
    <t>DebitiDebitiVersoAltriFinanziatoriTotaleDebitiVersoAltriFinanziatori</t>
  </si>
  <si>
    <t>6) acconti</t>
  </si>
  <si>
    <t>6) advances</t>
  </si>
  <si>
    <t>DebitiAcconti</t>
  </si>
  <si>
    <t>DebitiAccontiEsigibiliEntroEsercizioSuccessivo</t>
  </si>
  <si>
    <t>DebitiAccontiEsigibiliOltreEsercizioSuccessivo</t>
  </si>
  <si>
    <t>Totale  acconti</t>
  </si>
  <si>
    <t>Total advances</t>
  </si>
  <si>
    <t>DebitiAccontiTotaleAcconti</t>
  </si>
  <si>
    <t>7) debiti verso fornitori</t>
  </si>
  <si>
    <t>7) trade accounts</t>
  </si>
  <si>
    <t>DebitiDebitiVersoFornitori</t>
  </si>
  <si>
    <t>DebitiDebitiVersoFornitoriEsigibiliEntroEsercizioSuccessivo</t>
  </si>
  <si>
    <t>DebitiDebitiVersoFornitoriEsigibiliOltreEsercizioSuccessivo</t>
  </si>
  <si>
    <t>Totale debiti verso fornitori</t>
  </si>
  <si>
    <t>DebitiDebitiVersoFornitoriTotaleDebitiVersoFornitori</t>
  </si>
  <si>
    <t>8) debiti rappresentati da titoli di credito</t>
  </si>
  <si>
    <t>8) payables represented by credit instruments</t>
  </si>
  <si>
    <t>DebitiDebitiRappresentatiTitoliCredito</t>
  </si>
  <si>
    <t>DebitiDebitiRappresentatiTitoliCreditoEsigibiliEntroEsercizioSuccessivo</t>
  </si>
  <si>
    <t>DebitiDebitiRappresentatiTitoliCreditoEsigibiliOltreEsercizioSuccessivo</t>
  </si>
  <si>
    <t>Totale debiti rappresentati da titoli di credito</t>
  </si>
  <si>
    <t>Total payables represented by credit instruments</t>
  </si>
  <si>
    <t>DebitiDebitiRappresentatiTitoliCreditoTotaleDebitiRappresentatiTitoliCredito</t>
  </si>
  <si>
    <t>9) debiti verso imprese controllate</t>
  </si>
  <si>
    <t>9) due to subsidiary companies</t>
  </si>
  <si>
    <t>DebitiDebitiVersoImpreseControllate</t>
  </si>
  <si>
    <t>DebitiDebitiVersoImpreseControllateEsigibiliEntroEsercizioSuccessivo</t>
  </si>
  <si>
    <t>DebitiDebitiVersoImpreseControllateEsigibiliOltreEsercizioSuccessivo</t>
  </si>
  <si>
    <t>Totale debiti verso imprese controllate</t>
  </si>
  <si>
    <t>Total payables due to subsidiary companies</t>
  </si>
  <si>
    <t>DebitiDebitiVersoImpreseControllateTotaleDebitiVersoImpreseControllate</t>
  </si>
  <si>
    <t>10) debiti verso imprese collegate</t>
  </si>
  <si>
    <t>10) due to associated companies</t>
  </si>
  <si>
    <t>DebitiDebitiVersoImpreseCollegate</t>
  </si>
  <si>
    <t>DebitiDebitiVersoImpreseCollegateEsigibiliEntroEsercizioSuccessivo</t>
  </si>
  <si>
    <t>DebitiDebitiVersoImpreseCollegateEsigibiliOltreEsercizioSuccessivo</t>
  </si>
  <si>
    <t>Totale debiti verso imprese collegate</t>
  </si>
  <si>
    <t>Total payables due to associated companies</t>
  </si>
  <si>
    <t>DebitiDebitiVersoImpreseCollegateTotaleDebitiVersoImpreseCollegate</t>
  </si>
  <si>
    <t>11) debiti verso controllanti</t>
  </si>
  <si>
    <t>11) due to parent companies</t>
  </si>
  <si>
    <t>DebitiDebitiVersoControllanti</t>
  </si>
  <si>
    <t>DebitiDebitiVersoControllantiEsigibiliEntroEsercizioSuccessivo</t>
  </si>
  <si>
    <t>DebitiDebitiVersoControllantiEsigibiliOltreEsercizioSuccessivo</t>
  </si>
  <si>
    <t>Totale debiti verso controllanti</t>
  </si>
  <si>
    <t>Total payables due to parent companies</t>
  </si>
  <si>
    <t>DebitiDebitiVersoControllantiTotaleDebitiVersoControllanti</t>
  </si>
  <si>
    <t>12) debiti tributari</t>
  </si>
  <si>
    <t>12) due to tax authorities</t>
  </si>
  <si>
    <t>DebitiDebitiTributari</t>
  </si>
  <si>
    <t>DebitiDebitiTributariEsigibiliEntroEsercizioSuccessivo</t>
  </si>
  <si>
    <t>DebitiDebitiTributariEsigibiliOltreEsercizioSuccessivo</t>
  </si>
  <si>
    <t>Totale debiti tributari</t>
  </si>
  <si>
    <t>Total payables due to tax authorities</t>
  </si>
  <si>
    <t>DebitiDebitiTributariTotaleDebitiTributari</t>
  </si>
  <si>
    <t>13) debiti verso istituti di previdenza e di sicurezza sociale</t>
  </si>
  <si>
    <t>13) due to social security and welfare institutions</t>
  </si>
  <si>
    <t>DebitiDebitiVersoIstitutiPrevidenzaSicurezzaSociale</t>
  </si>
  <si>
    <t>DebitiDebitiVersoIstitutiPrevidenzaSicurezzaSocialeEsigibiliEntroEsercizioSuccessivo</t>
  </si>
  <si>
    <t>DebitiDebitiVersoIstitutiPrevidenzaSicurezzaSocialeEsigibiliOltreEsercizioSuccessivo</t>
  </si>
  <si>
    <t>Totale debiti verso istituti di previdenza e di sicurezza sociale</t>
  </si>
  <si>
    <t>Total payables due to social security and welfare institutions</t>
  </si>
  <si>
    <t>DebitiDebitiVersoIstitutiPrevidenzaSicurezzaSocialeTotaleDebitiVersoIstitutiPrevidenzaSicurezzaSociale</t>
  </si>
  <si>
    <t>14) altri debiti</t>
  </si>
  <si>
    <t>14) other payables</t>
  </si>
  <si>
    <t>DebitiAltriDebiti</t>
  </si>
  <si>
    <t>DebitiAltriDebitiEsigibiliEntroEsercizioSuccessivo</t>
  </si>
  <si>
    <t>DebitiAltriDebitiEsigibiliOltreEsercizioSuccessivo</t>
  </si>
  <si>
    <t>Totale altri debiti</t>
  </si>
  <si>
    <t>Total other payables</t>
  </si>
  <si>
    <t>DebitiAltriDebitiTotaleAltriDebiti</t>
  </si>
  <si>
    <t>Totale debiti</t>
  </si>
  <si>
    <t>Total payables (D)</t>
  </si>
  <si>
    <t>TotaleDebiti</t>
  </si>
  <si>
    <t>E) Ratei e risconti</t>
  </si>
  <si>
    <t>E) Accrued liabilities and deferred income</t>
  </si>
  <si>
    <t>PassivoRateiRisconti</t>
  </si>
  <si>
    <t>Ratei e risconti passivi</t>
  </si>
  <si>
    <t>accrued liabilities and deferred income</t>
  </si>
  <si>
    <t>PassivoRateiRiscontiRateiRiscontiPassivi</t>
  </si>
  <si>
    <t>Aggio su prestiti emessi</t>
  </si>
  <si>
    <t>premium on issued debt</t>
  </si>
  <si>
    <t>PassivoRateiRiscontiAggioPrestitiEmessi</t>
  </si>
  <si>
    <t>Totale ratei e risconti</t>
  </si>
  <si>
    <t>Total accrued liabilities and deferred income</t>
  </si>
  <si>
    <t>PassivoRateiRiscontiTotaleRateiRisconti</t>
  </si>
  <si>
    <t>Totale passivo</t>
  </si>
  <si>
    <t>Total liabilities and shareholders' equity</t>
  </si>
  <si>
    <t>TotalePassivo</t>
  </si>
  <si>
    <t>Ce</t>
  </si>
  <si>
    <t>Conto economico</t>
  </si>
  <si>
    <t>Income statement (value and cost of production)</t>
  </si>
  <si>
    <t>ContoEconomico</t>
  </si>
  <si>
    <t>A) Valore della produzione:</t>
  </si>
  <si>
    <t>A) Value of production</t>
  </si>
  <si>
    <t>ValoreProduzione</t>
  </si>
  <si>
    <t>1) ricavi delle vendite e delle prestazioni</t>
  </si>
  <si>
    <t>1) Revenues from sales and services</t>
  </si>
  <si>
    <t>ValoreProduzioneRicaviVenditePrestazioni</t>
  </si>
  <si>
    <t>2) variazioni delle rimanenze di prodotti in corso di lavorazione, semilavorati e finiti</t>
  </si>
  <si>
    <t>2) Change in work in progress, semi-finished and finished products</t>
  </si>
  <si>
    <t>ValoreProduzioneVariazioniRimanenzeProdottiCorsoLavorazioneSemilavoratiFiniti</t>
  </si>
  <si>
    <t>3) variazioni dei lavori in corso su ordinazione</t>
  </si>
  <si>
    <t>3) Change in contract work in progress</t>
  </si>
  <si>
    <t>ValoreProduzioneVariazioniLavoriCorsoOrdinazione</t>
  </si>
  <si>
    <t>4) incrementi di immobilizzazioni per lavori interni</t>
  </si>
  <si>
    <t>4) Increases in internally constructuied fixed assets</t>
  </si>
  <si>
    <t>ValoreProduzioneIncrementiImmobilizzazioniLavoriInterni</t>
  </si>
  <si>
    <t>5) altri ricavi e proventi</t>
  </si>
  <si>
    <t>5) Other income and revenues</t>
  </si>
  <si>
    <t>ValoreProduzioneAltriRicaviProventi</t>
  </si>
  <si>
    <t>contributi in conto esercizio</t>
  </si>
  <si>
    <t>operating grants</t>
  </si>
  <si>
    <t>ValoreProduzioneAltriRicaviProventiContributiContoEsercizio</t>
  </si>
  <si>
    <t>altri</t>
  </si>
  <si>
    <t>other operating income</t>
  </si>
  <si>
    <t>ValoreProduzioneAltriRicaviProventiAltri</t>
  </si>
  <si>
    <t>Totale altri ricavi e proventi</t>
  </si>
  <si>
    <t>Total Other income and revenues</t>
  </si>
  <si>
    <t>ValoreProduzioneAltriRicaviProventiTotaleAltriRicaviProventi</t>
  </si>
  <si>
    <t>Totale valore della produzione</t>
  </si>
  <si>
    <t>Total value of production</t>
  </si>
  <si>
    <t>TotaleValoreProduzione</t>
  </si>
  <si>
    <t>B) Costi della produzione:</t>
  </si>
  <si>
    <t>B) Cost of production</t>
  </si>
  <si>
    <t>CostiProduzione</t>
  </si>
  <si>
    <t>6) per materie prime, sussidiarie, di consumo e di merci</t>
  </si>
  <si>
    <t>6) Raw, ancillary and consumable materials and goods for resale</t>
  </si>
  <si>
    <t>CostiProduzioneMateriePrimeSussidiarieConsumoMerci</t>
  </si>
  <si>
    <t>7) per servizi</t>
  </si>
  <si>
    <t>7) Services</t>
  </si>
  <si>
    <t>CostiProduzioneServizi</t>
  </si>
  <si>
    <t>8) per godimento di beni di terzi</t>
  </si>
  <si>
    <t>8) Use of third party assets</t>
  </si>
  <si>
    <t>CostiProduzioneGodimentoBeniTerzi</t>
  </si>
  <si>
    <t>9) per il personale:</t>
  </si>
  <si>
    <t>9) Payroll and related costs</t>
  </si>
  <si>
    <t>CostiProduzionePersonale</t>
  </si>
  <si>
    <t>a) salari e stipendi</t>
  </si>
  <si>
    <t>a) wages and salaries</t>
  </si>
  <si>
    <t>CostiProduzionePersonaleSalariStipendi</t>
  </si>
  <si>
    <t>b) oneri sociali</t>
  </si>
  <si>
    <t>b) related salaries</t>
  </si>
  <si>
    <t>CostiProduzionePersonaleOneriSociali</t>
  </si>
  <si>
    <t>c) trattamento di fine rapporto</t>
  </si>
  <si>
    <t>c) severance</t>
  </si>
  <si>
    <t>CostiProduzionePersonaleTrattamentoFineRapporto</t>
  </si>
  <si>
    <t>d) trattamento di quiescenza e simili</t>
  </si>
  <si>
    <t>d) pensions and similar commitments</t>
  </si>
  <si>
    <t>CostiProduzionePersonaleTrattamentoQuiescenzaSimili</t>
  </si>
  <si>
    <t>e) altri costi</t>
  </si>
  <si>
    <t>e) other costs</t>
  </si>
  <si>
    <t>CostiProduzionePersonaleAltriCosti</t>
  </si>
  <si>
    <t>Totale costi per il personale</t>
  </si>
  <si>
    <t>Total payroll and related costs</t>
  </si>
  <si>
    <t>CostiProduzionePersonaleTotaleCostiPersonale</t>
  </si>
  <si>
    <t>10) ammortamenti e svalutazioni:</t>
  </si>
  <si>
    <t>10) Amortisation, depreciation and writedowns</t>
  </si>
  <si>
    <t>CostiProduzioneAmmortamentiSvalutazioni</t>
  </si>
  <si>
    <t>a) ammortamento delle immobilizzazioni immateriali</t>
  </si>
  <si>
    <t>a) amortisation of intangible fixed assets</t>
  </si>
  <si>
    <t>CostiProduzioneAmmortamentiSvalutazioniAmmortamentoImmobilizzazioniImmateriali</t>
  </si>
  <si>
    <t>b) ammortamento delle immobilizzazioni materiali</t>
  </si>
  <si>
    <t>b) depreciation of tangible fixed assets</t>
  </si>
  <si>
    <t>CostiProduzioneAmmortamentiSvalutazioniAmmortamentoImmobilizzazioniMateriali</t>
  </si>
  <si>
    <t>c) altre svalutazioni delle immobilizzazioni</t>
  </si>
  <si>
    <t>c) other amounts written off fixed assets</t>
  </si>
  <si>
    <t>CostiProduzioneAmmortamentiSvalutazioniAltreSvalutazioniImmobilizzazioni</t>
  </si>
  <si>
    <t>d) svalutazioni dei crediti compresi nell'attivo circolante e delle disponibilità liquide</t>
  </si>
  <si>
    <t>d) writedowns of accounts included among current assets</t>
  </si>
  <si>
    <t>CostiProduzioneAmmortamentiSvalutazioniSvalutazioniCreditiCompresiAttivoCircolanteDisponibilitaLiquide</t>
  </si>
  <si>
    <t>Totale ammortamenti e svalutazioni</t>
  </si>
  <si>
    <t>Total Amortisation, depreciation and writedowns</t>
  </si>
  <si>
    <t>CostiProduzioneAmmortamentiSvalutazioniTotaleAmmortamentiSvalutazioni</t>
  </si>
  <si>
    <t>11) variazioni delle rimanenze di materie prime, sussidiarie, di consumo e merci</t>
  </si>
  <si>
    <t>11) Changes in inventories of raw, ancillary and consumable materials and goods for resale</t>
  </si>
  <si>
    <t>CostiProduzioneVariazioniRimanenzeMateriePrimeSussidiarieConsumoMerci</t>
  </si>
  <si>
    <t>12) accantonamenti per rischi</t>
  </si>
  <si>
    <t>12) Provisions for contingencies and other charges</t>
  </si>
  <si>
    <t>CostiProduzioneAccantonamentiRischi</t>
  </si>
  <si>
    <t>13) altri accantonamenti</t>
  </si>
  <si>
    <t>13) Other provisions</t>
  </si>
  <si>
    <t>CostiProduzioneAltriAccantonamenti</t>
  </si>
  <si>
    <t>14) oneri diversi di gestione</t>
  </si>
  <si>
    <t>14) Other operating expenses</t>
  </si>
  <si>
    <t>CostiProduzioneOneriDiversiGestione</t>
  </si>
  <si>
    <t>Totale costi della produzione</t>
  </si>
  <si>
    <t>Total cost of production</t>
  </si>
  <si>
    <t>TotaleCostiProduzione</t>
  </si>
  <si>
    <t>Differenza tra valore e costi della produzione (A - B)</t>
  </si>
  <si>
    <t>Difference between value and cost of production (A - B)</t>
  </si>
  <si>
    <t>DifferenzaValoreCostiProduzione</t>
  </si>
  <si>
    <t>C) Proventi e oneri finanziari:</t>
  </si>
  <si>
    <t>C) Financial income and expense</t>
  </si>
  <si>
    <t>ProventiOneriFinanziari</t>
  </si>
  <si>
    <t>15) proventi da partecipazioni</t>
  </si>
  <si>
    <t>15) Income from equity investments</t>
  </si>
  <si>
    <t>ProventiOneriFinanziariProventiPartecipazioni</t>
  </si>
  <si>
    <t>da imprese controllate</t>
  </si>
  <si>
    <t>subsidiary companies</t>
  </si>
  <si>
    <t>ProventiOneriFinanziariProventiPartecipazioniImpreseControllate</t>
  </si>
  <si>
    <t>da imprese collegate</t>
  </si>
  <si>
    <t>associated companies</t>
  </si>
  <si>
    <t>ProventiOneriFinanziariProventiPartecipazioniImpreseCollegate</t>
  </si>
  <si>
    <t>other companies</t>
  </si>
  <si>
    <t>ProventiOneriFinanziariProventiPartecipazioniAltri</t>
  </si>
  <si>
    <t>Totale proventi da partecipazioni</t>
  </si>
  <si>
    <t>Total income from equity investments</t>
  </si>
  <si>
    <t>ProventiOneriFinanziariProventiPartecipazioniTotaleProventiPartecipazioni</t>
  </si>
  <si>
    <t>16) altri proventi finanziari:</t>
  </si>
  <si>
    <t>16) Other financial income</t>
  </si>
  <si>
    <t>ProventiOneriFinanziariAltriProventiFinanziari</t>
  </si>
  <si>
    <t>a) da crediti iscritti nelle immobilizzazioni</t>
  </si>
  <si>
    <t>a) from receivables held as financial fixed assets</t>
  </si>
  <si>
    <t>ProventiOneriFinanziariAltriProventiFinanziariCreditiIscrittiImmobilizzazioni</t>
  </si>
  <si>
    <t>ProventiOneriFinanziariAltriProventiFinanziariCreditiIscrittiImmobilizzazioniImpreseControllate</t>
  </si>
  <si>
    <t>ProventiOneriFinanziariAltriProventiFinanziariCreditiIscrittiImmobilizzazioniImpreseCollegate</t>
  </si>
  <si>
    <t>da imprese controllanti</t>
  </si>
  <si>
    <t>parent companies</t>
  </si>
  <si>
    <t>ProventiOneriFinanziariAltriProventiFinanziariCreditiIscrittiImmobilizzazioniImpreseControllanti</t>
  </si>
  <si>
    <t>third parties</t>
  </si>
  <si>
    <t>ProventiOneriFinanziariAltriProventiFinanziariCreditiIscrittiImmobilizzazioniAltri</t>
  </si>
  <si>
    <t>Totale proventi finanziari da crediti iscritti nelle immobilizzazioni</t>
  </si>
  <si>
    <t>Total receivables held as financial fixed assets</t>
  </si>
  <si>
    <t>ProventiOneriFinanziariAltriProventiFinanziariCreditiIscrittiImmobilizzazioniTotaleProventiFinanziariCreditiIscrittiImmobilizzazioni</t>
  </si>
  <si>
    <t>b) da titoli iscritti nelle immobilizzazioni che non costituiscono partecipazioni</t>
  </si>
  <si>
    <t>b) from securities held as financial fixed assets not representing equity investments</t>
  </si>
  <si>
    <t>ProventiOneriFinanziariAltriProventiFinanziariTitoliIscrittiImmobilizzazioniNonCostituisconoPartecipazioni</t>
  </si>
  <si>
    <t>c) da titoli iscritti nell'attivo circolante che non costituiscono partecipazioni</t>
  </si>
  <si>
    <t>c) from securities included among current assets not representing equity investments</t>
  </si>
  <si>
    <t>ProventiOneriFinanziariAltriProventiFinanziariTitoliIscrittiAttivoCircolanteNonCostituisconoPartecipazioni</t>
  </si>
  <si>
    <t>d) proventi diversi dai precedenti</t>
  </si>
  <si>
    <t>d) income other than the above</t>
  </si>
  <si>
    <t>ProventiOneriFinanziariAltriProventiFinanziariProventiDiversiPrecedenti</t>
  </si>
  <si>
    <t>ProventiOneriFinanziariAltriProventiFinanziariProventiDiversiPrecedentiImpreseControllate</t>
  </si>
  <si>
    <t>ProventiOneriFinanziariAltriProventiFinanziariProventiDiversiPrecedentiImpreseCollegate</t>
  </si>
  <si>
    <t>ProventiOneriFinanziariAltriProventiFinanziariProventiDiversiPrecedentiImpreseControllanti</t>
  </si>
  <si>
    <t>ProventiOneriFinanziariAltriProventiFinanziariProventiDiversiPrecedentiAltri</t>
  </si>
  <si>
    <t>Totale proventi diversi dai precedenti</t>
  </si>
  <si>
    <t>Total income other than the above</t>
  </si>
  <si>
    <t>ProventiOneriFinanziariAltriProventiFinanziariProventiDiversiPrecedentiTotaleProventiDiversiPrecedenti</t>
  </si>
  <si>
    <t>Totale altri proventi finanziari</t>
  </si>
  <si>
    <t>Total other financial income</t>
  </si>
  <si>
    <t>ProventiOneriFinanziariAltriProventiFinanziariTotaleAltriProventiFinanziari</t>
  </si>
  <si>
    <t>17) interessi e altri oneri finanziari</t>
  </si>
  <si>
    <t>17) Interest and other financial expense</t>
  </si>
  <si>
    <t>ProventiOneriFinanziariInteressiAltriOneriFinanziari</t>
  </si>
  <si>
    <t>a imprese controllate</t>
  </si>
  <si>
    <t>charged by subsidiary companies</t>
  </si>
  <si>
    <t>ProventiOneriFinanziariInteressiAltriOneriFinanziariImpreseControllate</t>
  </si>
  <si>
    <t>a imprese collegate</t>
  </si>
  <si>
    <t>charged by associated companies</t>
  </si>
  <si>
    <t>ProventiOneriFinanziariInteressiAltriOneriFinanziariImpreseCollegate</t>
  </si>
  <si>
    <t>a imprese controllanti</t>
  </si>
  <si>
    <t>charged by parent companies</t>
  </si>
  <si>
    <t>ProventiOneriFinanziariInteressiAltriOneriFinanziariImpreseControllanti</t>
  </si>
  <si>
    <t>charged by third parties</t>
  </si>
  <si>
    <t>ProventiOneriFinanziariInteressiAltriOneriFinanziariAltri</t>
  </si>
  <si>
    <t>Totale interessi e altri oneri finanziari</t>
  </si>
  <si>
    <t>Total interest and other financial expense</t>
  </si>
  <si>
    <t>ProventiOneriFinanziariInteressiAltriOneriFinanziariTotaleInteressiAltriOneriFinanziari</t>
  </si>
  <si>
    <t>17-bis) utili e perdite su cambi</t>
  </si>
  <si>
    <t>17-bis) Currency gains and losses</t>
  </si>
  <si>
    <t>ProventiOneriFinanziariUtiliPerditeCambi</t>
  </si>
  <si>
    <t>Totale proventi e oneri finanziari (15 + 16 - 17 + - 17-bis)</t>
  </si>
  <si>
    <t>Total financial income and expense (15 + 16 - 17 + - 17-bis)</t>
  </si>
  <si>
    <t>TotaleProventiOneriFinanziari</t>
  </si>
  <si>
    <t>D) Rettifiche di valore di attività finanziarie:</t>
  </si>
  <si>
    <t>D) Adjustments to financial assets</t>
  </si>
  <si>
    <t>RettificheValoreAttivitaFinanziarie</t>
  </si>
  <si>
    <t>18) rivalutazioni:</t>
  </si>
  <si>
    <t>18) Revaluations</t>
  </si>
  <si>
    <t>RettificheValoreAttivitaFinanziarieRivalutazioni</t>
  </si>
  <si>
    <t>a) di partecipazioni</t>
  </si>
  <si>
    <t>a) equity investments</t>
  </si>
  <si>
    <t>RettificheValoreAttivitaFinanziarieRivalutazioniPartecipazioni</t>
  </si>
  <si>
    <t>b) di immobilizzazioni finanziarie che non costituiscono partecipazioni</t>
  </si>
  <si>
    <t>b) financial fixed assets not representing equity investments</t>
  </si>
  <si>
    <t>RettificheValoreAttivitaFinanziarieRivalutazioniImmobilizzazioniFinanziarieNonCostituisconoPartecipazioni</t>
  </si>
  <si>
    <t>c) di titoli iscritti all'attivo circolante che non costituiscono partecipazioni</t>
  </si>
  <si>
    <t>c) securities included among current assets not representing equity investments</t>
  </si>
  <si>
    <t>RettificheValoreAttivitaFinanziarieRivalutazioniTitoliIscrittiAttivoCircolanteNonCostituisconoPartecipazioni</t>
  </si>
  <si>
    <t>Totale rivalutazioni</t>
  </si>
  <si>
    <t>Total revaluations</t>
  </si>
  <si>
    <t>RettificheValoreAttivitaFinanziarieRivalutazioniTotaleRivalutazioni</t>
  </si>
  <si>
    <t>19) svalutazioni:</t>
  </si>
  <si>
    <t>19) Writedowns</t>
  </si>
  <si>
    <t>RettificheValoreAttivitaFinanziarieSvalutazioni</t>
  </si>
  <si>
    <t>RettificheValoreAttivitaFinanziarieSvalutazioniPartecipazioni</t>
  </si>
  <si>
    <t>RettificheValoreAttivitaFinanziarieSvalutazioniImmobilizzazioniFinanziarieNonCostituisconoPartecipazioni</t>
  </si>
  <si>
    <t>c) di titoli iscritti nell'attivo circolante che non costituiscono partecipazioni</t>
  </si>
  <si>
    <t>RettificheValoreAttivitaFinanziarieSvalutazioniTitoliIscrittiAttivoCircolanteNonCostituisconoPartecipazioni</t>
  </si>
  <si>
    <t>Totale svalutazioni</t>
  </si>
  <si>
    <t>Total writedowns</t>
  </si>
  <si>
    <t>RettificheValoreAttivitaFinanziarieSvalutazioniTotaleSvalutazioni</t>
  </si>
  <si>
    <t>Totale delle rettifiche di valore di attività finanziarie (18 - 19)</t>
  </si>
  <si>
    <t>Total adjustments to financial assets (18 - 19)</t>
  </si>
  <si>
    <t>TotaleRettificheValoreAttivitaFinanziarie</t>
  </si>
  <si>
    <t>E) Proventi e oneri straordinari:</t>
  </si>
  <si>
    <t>E) Non-recurring income and expense</t>
  </si>
  <si>
    <t>ProventiOneriStraordinari</t>
  </si>
  <si>
    <t>20) proventi</t>
  </si>
  <si>
    <t>20) Income</t>
  </si>
  <si>
    <t>ProventiOneriStraordinariProventi</t>
  </si>
  <si>
    <t>plusvalenze da alienazioni i cui ricavi non sono iscrivibili al n 5</t>
  </si>
  <si>
    <t>gains on disposals deriving from non-recurring operations</t>
  </si>
  <si>
    <t>ProventiOneriStraordinariProventiPlusvalenzeAlienazioniCuiRicaviNonSonoIscrivibiliN5</t>
  </si>
  <si>
    <t>Differences from rounding to the Euro unit</t>
  </si>
  <si>
    <t>ProventiOneriStraordinariProventiDifferenzaArrotondamentoUnitaEuro</t>
  </si>
  <si>
    <t>other</t>
  </si>
  <si>
    <t>ProventiOneriStraordinariProventiAltri</t>
  </si>
  <si>
    <t>Totale proventi</t>
  </si>
  <si>
    <t>Total income</t>
  </si>
  <si>
    <t>ProventiOneriStraordinariProventiTotaleProventi</t>
  </si>
  <si>
    <t>21) oneri</t>
  </si>
  <si>
    <t>21) Expense</t>
  </si>
  <si>
    <t>ProventiOneriStraordinariOneri</t>
  </si>
  <si>
    <t>minusvalenze da alienazioni i cui effetti contabili non sono iscrivibili al n 14</t>
  </si>
  <si>
    <t>losses on disposals deriving from non-recurring operations</t>
  </si>
  <si>
    <t>ProventiOneriStraordinariOneriMinusvalenzeAlienazioniCuiEffettiContabiliNonSonoIscrivibiliN14</t>
  </si>
  <si>
    <t>imposte relative ad esercizi precedenti</t>
  </si>
  <si>
    <t>taxation relating to previous years</t>
  </si>
  <si>
    <t>ProventiOneriStraordinariOneriImposteRelativeEserciziPrecedenti</t>
  </si>
  <si>
    <t>ProventiOneriStraordinariOneriDifferenzaArrotondamentoUnitaEuro</t>
  </si>
  <si>
    <t>ProventiOneriStraordinariOneriAltri</t>
  </si>
  <si>
    <t>Totale oneri</t>
  </si>
  <si>
    <t>Total expence</t>
  </si>
  <si>
    <t>ProventiOneriStraordinariOneriTotaleOneri</t>
  </si>
  <si>
    <t>Totale delle partite straordinarie (20 - 21)</t>
  </si>
  <si>
    <t>Total non-recurring items (20 - 21)</t>
  </si>
  <si>
    <t>TotalePartiteStraordinarie</t>
  </si>
  <si>
    <t>Risultato prima delle imposte (A - B + - C + - D + - E)</t>
  </si>
  <si>
    <t>Profit before taxes (A - B + - C + - D + - E)</t>
  </si>
  <si>
    <t>RisultatoPrimaImposte</t>
  </si>
  <si>
    <t>22) imposte sul reddito dell'esercizio, correnti, differite e anticipate</t>
  </si>
  <si>
    <t>22) Taxes on the income for the year</t>
  </si>
  <si>
    <t>ImposteRedditoEsercizioCorrentiDifferiteAnticipate</t>
  </si>
  <si>
    <t>Imposte correnti</t>
  </si>
  <si>
    <t>Current taxes</t>
  </si>
  <si>
    <t>ImposteRedditoEsercizioCorrentiDifferiteAnticipateImposteCorrenti</t>
  </si>
  <si>
    <t>Imposte differite</t>
  </si>
  <si>
    <t>Deferred taxes</t>
  </si>
  <si>
    <t>ImposteRedditoEsercizioCorrentiDifferiteAnticipateImposteDifferite</t>
  </si>
  <si>
    <t>Imposte anticipate</t>
  </si>
  <si>
    <t>Advance taxes</t>
  </si>
  <si>
    <t>ImposteRedditoEsercizioCorrentiDifferiteAnticipateImposteAnticipate</t>
  </si>
  <si>
    <t>proventi (oneri) da adesione al regime di consolidato fiscale / trasparenza fiscale</t>
  </si>
  <si>
    <t>Income (expense) arising from the adoption of the fiscal consolidated system/fiscal transparency</t>
  </si>
  <si>
    <t>ImposteRedditoEsercizioCorrentiDifferiteAnticipateProventiOneriAdesioneRegimeConsolidatoFiscaleTrasparenzaFiscale</t>
  </si>
  <si>
    <t>Totale delle imposte sul reddito dell'esercizio, correnti, differite e anticipate</t>
  </si>
  <si>
    <t>Total taxes on the income for the year</t>
  </si>
  <si>
    <t>ImposteRedditoEsercizioCorrentiDifferiteAnticipateTotaleImposteRedditoEsercizioCorrentiDifferiteAnticipate</t>
  </si>
  <si>
    <t>23) Utile (perdita) dell'esercizio</t>
  </si>
  <si>
    <t>UtilePerditaEsercizio</t>
  </si>
  <si>
    <t>Schema n. 1: Flusso della gestione reddituale determinato con il metodo indiretto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</si>
  <si>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</si>
  <si>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</si>
  <si>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</si>
  <si>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</si>
  <si>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</si>
  <si>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</si>
  <si>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</si>
  <si>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</si>
  <si>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</si>
  <si>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</si>
  <si>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</si>
  <si>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</si>
  <si>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</si>
  <si>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</si>
  <si>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</si>
  <si>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</si>
  <si>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</si>
  <si>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</si>
  <si>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</si>
  <si>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</si>
  <si>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</si>
  <si>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</si>
  <si>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</si>
  <si>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</si>
  <si>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</si>
  <si>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</si>
  <si>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</si>
  <si>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</si>
  <si>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</si>
  <si>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</si>
  <si>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</si>
  <si>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</si>
  <si>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</si>
  <si>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</si>
  <si>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</si>
  <si>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</si>
  <si>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</si>
  <si>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</si>
  <si>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</si>
  <si>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</si>
  <si>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</si>
  <si>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</si>
  <si>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</si>
  <si>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</si>
  <si>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</si>
  <si>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</si>
  <si>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</si>
  <si>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>Conto economico a valore e costo della produzione (schema civilistico)</t>
  </si>
  <si>
    <t>Inserisci SP</t>
  </si>
  <si>
    <t>Inserisci CE</t>
  </si>
  <si>
    <t>Vedi Rendiconto Finanziario</t>
  </si>
  <si>
    <t>MENU</t>
  </si>
  <si>
    <t>CELLE INPUT</t>
  </si>
  <si>
    <t>s</t>
  </si>
  <si>
    <t>1° Anno</t>
  </si>
  <si>
    <t>Numero Anni</t>
  </si>
  <si>
    <t>Debiti v/banche a breve termine (Banche e depositi Postali)</t>
  </si>
  <si>
    <t>Rettifica Banche e depositi Postali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</si>
</sst>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3" fontId="0" fillId="0" borderId="0" xfId="0" applyNumberForma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indent="7"/>
      <protection hidden="1"/>
    </xf>
    <xf numFmtId="0" fontId="2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2"/>
      <protection hidden="1"/>
    </xf>
    <xf numFmtId="0" fontId="12" fillId="0" borderId="0" xfId="0" applyFont="1" applyFill="1" applyBorder="1" applyAlignment="1" applyProtection="1">
      <alignment horizontal="left" indent="5"/>
      <protection hidden="1"/>
    </xf>
    <xf numFmtId="0" fontId="12" fillId="0" borderId="0" xfId="0" applyFont="1" applyFill="1" applyBorder="1" applyAlignment="1" applyProtection="1">
      <alignment horizontal="left" indent="3"/>
      <protection hidden="1"/>
    </xf>
    <xf numFmtId="0" fontId="13" fillId="0" borderId="0" xfId="0" applyFont="1" applyFill="1" applyBorder="1" applyAlignment="1" applyProtection="1">
      <alignment horizontal="left" indent="2"/>
      <protection hidden="1"/>
    </xf>
    <xf numFmtId="0" fontId="13" fillId="0" borderId="0" xfId="0" applyFont="1" applyFill="1" applyBorder="1" applyAlignment="1" applyProtection="1">
      <alignment horizontal="left" indent="3"/>
      <protection hidden="1"/>
    </xf>
    <xf numFmtId="3" fontId="13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indent="3"/>
      <protection hidden="1"/>
    </xf>
    <xf numFmtId="0" fontId="3" fillId="0" borderId="0" xfId="0" applyFont="1" applyFill="1" applyBorder="1" applyAlignment="1" applyProtection="1">
      <alignment horizontal="left" indent="7"/>
      <protection hidden="1"/>
    </xf>
    <xf numFmtId="0" fontId="3" fillId="0" borderId="0" xfId="0" applyFont="1" applyFill="1" applyBorder="1" applyAlignment="1" applyProtection="1">
      <alignment horizontal="left" indent="4"/>
      <protection hidden="1"/>
    </xf>
    <xf numFmtId="0" fontId="3" fillId="0" borderId="0" xfId="0" applyFont="1" applyFill="1" applyBorder="1" applyAlignment="1" applyProtection="1">
      <alignment horizontal="right" indent="2"/>
      <protection hidden="1"/>
    </xf>
    <xf numFmtId="0" fontId="15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 indent="4"/>
      <protection hidden="1"/>
    </xf>
    <xf numFmtId="0" fontId="3" fillId="0" borderId="0" xfId="0" applyFont="1" applyFill="1" applyBorder="1" applyAlignment="1" applyProtection="1">
      <alignment horizontal="left" indent="9"/>
      <protection hidden="1"/>
    </xf>
    <xf numFmtId="0" fontId="3" fillId="0" borderId="0" xfId="0" applyFont="1" applyFill="1" applyBorder="1" applyAlignment="1" applyProtection="1">
      <alignment horizontal="left" indent="5"/>
      <protection hidden="1"/>
    </xf>
    <xf numFmtId="0" fontId="3" fillId="0" borderId="0" xfId="0" applyFont="1" applyFill="1" applyBorder="1" applyAlignment="1" applyProtection="1">
      <alignment horizontal="left" indent="13"/>
      <protection hidden="1"/>
    </xf>
    <xf numFmtId="0" fontId="3" fillId="0" borderId="0" xfId="0" applyFont="1" applyFill="1" applyBorder="1" applyAlignment="1" applyProtection="1">
      <alignment horizontal="left" indent="6"/>
      <protection hidden="1"/>
    </xf>
    <xf numFmtId="0" fontId="3" fillId="0" borderId="0" xfId="0" applyFont="1" applyFill="1" applyBorder="1" applyAlignment="1" applyProtection="1">
      <alignment horizontal="left" indent="11"/>
      <protection hidden="1"/>
    </xf>
    <xf numFmtId="0" fontId="1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left" indent="2"/>
      <protection hidden="1"/>
    </xf>
    <xf numFmtId="3" fontId="11" fillId="0" borderId="0" xfId="0" applyNumberFormat="1" applyFont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/>
      <protection hidden="1"/>
    </xf>
    <xf numFmtId="164" fontId="12" fillId="2" borderId="0" xfId="0" applyNumberFormat="1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hidden="1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3" fontId="0" fillId="0" borderId="0" xfId="0" applyNumberFormat="1" applyFill="1" applyBorder="1" applyProtection="1"/>
    <xf numFmtId="0" fontId="15" fillId="0" borderId="0" xfId="0" applyFont="1" applyFill="1" applyBorder="1" applyAlignment="1" applyProtection="1">
      <alignment horizontal="left" indent="2"/>
      <protection hidden="1"/>
    </xf>
    <xf numFmtId="3" fontId="3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indent="2"/>
      <protection hidden="1"/>
    </xf>
    <xf numFmtId="0" fontId="16" fillId="0" borderId="0" xfId="0" applyFont="1" applyFill="1" applyBorder="1" applyAlignment="1" applyProtection="1">
      <alignment horizontal="left" indent="1"/>
      <protection hidden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2" borderId="0" xfId="0" applyFill="1"/>
    <xf numFmtId="0" fontId="1" fillId="0" borderId="0" xfId="0" applyFont="1" applyAlignment="1">
      <alignment horizontal="center"/>
    </xf>
    <xf numFmtId="0" fontId="7" fillId="0" borderId="0" xfId="1" applyAlignment="1" applyProtection="1"/>
    <xf numFmtId="0" fontId="7" fillId="0" borderId="0" xfId="1" applyFill="1" applyBorder="1" applyAlignment="1" applyProtection="1">
      <protection hidden="1"/>
    </xf>
    <xf numFmtId="3" fontId="12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tanzaXBRL_win7/istanzaXB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s"/>
      <sheetName val="Indice"/>
      <sheetName val="Impostazioni"/>
      <sheetName val="Estensione"/>
      <sheetName val="Anagrafica"/>
      <sheetName val="Info"/>
      <sheetName val="Info_istanza"/>
      <sheetName val="DatiNormalizzati"/>
      <sheetName val="DatiGestionale"/>
      <sheetName val="ValoriRimappati"/>
      <sheetName val="SP"/>
      <sheetName val="SP_istanza"/>
      <sheetName val="SPAbb"/>
      <sheetName val="SPAbb_istanza"/>
      <sheetName val="SPAbbSemp"/>
      <sheetName val="SPAbbSemp_istanza"/>
      <sheetName val="SPCons"/>
      <sheetName val="SPCons_istanza"/>
      <sheetName val="CO"/>
      <sheetName val="CO_istanza"/>
      <sheetName val="CE"/>
      <sheetName val="CE_istanza"/>
      <sheetName val="CEAbb"/>
      <sheetName val="CEAbb_istanza"/>
      <sheetName val="CECons"/>
      <sheetName val="CECons_istanza"/>
      <sheetName val="BAK"/>
      <sheetName val="BAK_istanza"/>
      <sheetName val="Ext_SPAbb"/>
      <sheetName val="Configurazione"/>
      <sheetName val="Import"/>
      <sheetName val="InstanceTemplate"/>
      <sheetName val="Stylesheet"/>
    </sheetNames>
    <sheetDataSet>
      <sheetData sheetId="0" refreshError="1"/>
      <sheetData sheetId="1" refreshError="1"/>
      <sheetData sheetId="2">
        <row r="20">
          <cell r="A20" t="str">
            <v>Ce</v>
          </cell>
          <cell r="B20" t="str">
            <v>Conto economico a valore e costo della produzione (schema civilistico)</v>
          </cell>
          <cell r="C20" t="str">
            <v>CEValProduzioneCodCivile</v>
          </cell>
          <cell r="D20" t="str">
            <v>Income statement (value and cost of production)</v>
          </cell>
          <cell r="E20" t="b">
            <v>1</v>
          </cell>
          <cell r="F20" t="b">
            <v>1</v>
          </cell>
          <cell r="G20" t="b">
            <v>0</v>
          </cell>
          <cell r="H20" t="b">
            <v>0</v>
          </cell>
          <cell r="I20" t="str">
            <v>ese</v>
          </cell>
          <cell r="J20" t="str">
            <v>itcc-ci-ese-2011-01-04</v>
          </cell>
        </row>
        <row r="21">
          <cell r="A21" t="str">
            <v>Co</v>
          </cell>
          <cell r="B21" t="str">
            <v>Conti d'ordine</v>
          </cell>
          <cell r="C21" t="str">
            <v>ContiOrdine</v>
          </cell>
          <cell r="D21" t="str">
            <v>Memo Accounts</v>
          </cell>
          <cell r="E21" t="b">
            <v>1</v>
          </cell>
          <cell r="F21" t="b">
            <v>1</v>
          </cell>
          <cell r="G21" t="b">
            <v>0</v>
          </cell>
          <cell r="H21" t="b">
            <v>0</v>
          </cell>
          <cell r="I21" t="str">
            <v>ese</v>
          </cell>
          <cell r="J21" t="str">
            <v>itcc-ci-ese-2011-01-04</v>
          </cell>
        </row>
        <row r="22">
          <cell r="E22" t="b">
            <v>1</v>
          </cell>
          <cell r="F22" t="b">
            <v>1</v>
          </cell>
          <cell r="G22" t="b">
            <v>0</v>
          </cell>
          <cell r="H22" t="b">
            <v>0</v>
          </cell>
          <cell r="I22" t="str">
            <v>cons</v>
          </cell>
          <cell r="J22" t="str">
            <v>itcc-ci-cons-2011-01-04</v>
          </cell>
        </row>
        <row r="23">
          <cell r="E23" t="b">
            <v>1</v>
          </cell>
          <cell r="F23" t="b">
            <v>1</v>
          </cell>
          <cell r="G23" t="b">
            <v>0</v>
          </cell>
          <cell r="H23" t="b">
            <v>0</v>
          </cell>
          <cell r="I23" t="str">
            <v>abb</v>
          </cell>
          <cell r="J23" t="str">
            <v>itcc-ci-abb-2011-01-04</v>
          </cell>
        </row>
        <row r="24">
          <cell r="E24" t="b">
            <v>1</v>
          </cell>
          <cell r="F24" t="b">
            <v>1</v>
          </cell>
          <cell r="G24" t="b">
            <v>0</v>
          </cell>
          <cell r="H24" t="b">
            <v>0</v>
          </cell>
          <cell r="I24" t="str">
            <v>abbsemp</v>
          </cell>
          <cell r="J24" t="str">
            <v>itcc-ci-abbsemp-2011-01-04</v>
          </cell>
        </row>
        <row r="25">
          <cell r="A25" t="str">
            <v>Info</v>
          </cell>
          <cell r="B25" t="str">
            <v>Informazioni generali sull'azienda</v>
          </cell>
          <cell r="C25" t="str">
            <v>InfoGenerali</v>
          </cell>
          <cell r="D25" t="str">
            <v>General information about the firm</v>
          </cell>
          <cell r="E25" t="b">
            <v>1</v>
          </cell>
          <cell r="F25" t="b">
            <v>0</v>
          </cell>
          <cell r="G25" t="b">
            <v>0</v>
          </cell>
          <cell r="H25" t="b">
            <v>0</v>
          </cell>
          <cell r="I25" t="str">
            <v>ese</v>
          </cell>
          <cell r="J25" t="str">
            <v>itcc-ci-ese-2011-01-04</v>
          </cell>
        </row>
        <row r="26">
          <cell r="E26" t="b">
            <v>1</v>
          </cell>
          <cell r="F26" t="b">
            <v>0</v>
          </cell>
          <cell r="G26" t="b">
            <v>0</v>
          </cell>
          <cell r="H26" t="b">
            <v>0</v>
          </cell>
          <cell r="I26" t="str">
            <v>cons</v>
          </cell>
          <cell r="J26" t="str">
            <v>itcc-ci-cons-2011-01-04</v>
          </cell>
        </row>
        <row r="27">
          <cell r="E27" t="b">
            <v>1</v>
          </cell>
          <cell r="F27" t="b">
            <v>0</v>
          </cell>
          <cell r="G27" t="b">
            <v>0</v>
          </cell>
          <cell r="H27" t="b">
            <v>0</v>
          </cell>
          <cell r="I27" t="str">
            <v>abb</v>
          </cell>
          <cell r="J27" t="str">
            <v>itcc-ci-abb-2011-01-04</v>
          </cell>
        </row>
        <row r="28">
          <cell r="E28" t="b">
            <v>1</v>
          </cell>
          <cell r="F28" t="b">
            <v>0</v>
          </cell>
          <cell r="G28" t="b">
            <v>0</v>
          </cell>
          <cell r="H28" t="b">
            <v>0</v>
          </cell>
          <cell r="I28" t="str">
            <v>abbsemp</v>
          </cell>
          <cell r="J28" t="str">
            <v>itcc-ci-abbsemp-2011-01-04</v>
          </cell>
        </row>
        <row r="29">
          <cell r="A29" t="str">
            <v>Sp</v>
          </cell>
          <cell r="B29" t="str">
            <v>Stato patrimoniale (schema civilistico)</v>
          </cell>
          <cell r="C29" t="str">
            <v>SpCodCivile</v>
          </cell>
          <cell r="D29" t="str">
            <v>Balance sheet (mandatory scheme)</v>
          </cell>
          <cell r="E29" t="b">
            <v>1</v>
          </cell>
          <cell r="F29" t="b">
            <v>1</v>
          </cell>
          <cell r="G29" t="b">
            <v>0</v>
          </cell>
          <cell r="H29" t="b">
            <v>0</v>
          </cell>
          <cell r="I29" t="str">
            <v>ese</v>
          </cell>
          <cell r="J29" t="str">
            <v>itcc-ci-ese-2011-01-04</v>
          </cell>
        </row>
        <row r="30">
          <cell r="A30" t="str">
            <v>CeAbb</v>
          </cell>
          <cell r="B30" t="str">
            <v>Conto Economico in forma abbreviata</v>
          </cell>
          <cell r="C30" t="str">
            <v>CEAbbreviata</v>
          </cell>
          <cell r="D30" t="str">
            <v>Income statement (short form)</v>
          </cell>
          <cell r="E30" t="b">
            <v>1</v>
          </cell>
          <cell r="F30" t="b">
            <v>1</v>
          </cell>
          <cell r="G30" t="b">
            <v>0</v>
          </cell>
          <cell r="H30" t="b">
            <v>0</v>
          </cell>
          <cell r="I30" t="str">
            <v>abb</v>
          </cell>
          <cell r="J30" t="str">
            <v>itcc-ci-abb-2011-01-04</v>
          </cell>
        </row>
        <row r="31">
          <cell r="E31" t="b">
            <v>1</v>
          </cell>
          <cell r="F31" t="b">
            <v>1</v>
          </cell>
          <cell r="G31" t="b">
            <v>0</v>
          </cell>
          <cell r="H31" t="b">
            <v>0</v>
          </cell>
          <cell r="I31" t="str">
            <v>abbsemp</v>
          </cell>
          <cell r="J31" t="str">
            <v>itcc-ci-abbsemp-2011-01-04</v>
          </cell>
        </row>
        <row r="32">
          <cell r="A32" t="str">
            <v>SpAbb</v>
          </cell>
          <cell r="B32" t="str">
            <v>Stato patrimoniale in forma abbreviata</v>
          </cell>
          <cell r="C32" t="str">
            <v>SPAbbreviata</v>
          </cell>
          <cell r="D32" t="str">
            <v>Balance sheet (short form)</v>
          </cell>
          <cell r="E32" t="b">
            <v>1</v>
          </cell>
          <cell r="F32" t="b">
            <v>1</v>
          </cell>
          <cell r="G32" t="b">
            <v>0</v>
          </cell>
          <cell r="H32" t="b">
            <v>0</v>
          </cell>
          <cell r="I32" t="str">
            <v>abb</v>
          </cell>
          <cell r="J32" t="str">
            <v>itcc-ci-abb-2011-01-04</v>
          </cell>
        </row>
        <row r="33">
          <cell r="A33" t="str">
            <v>SpAbbSemp</v>
          </cell>
          <cell r="B33" t="str">
            <v>Stato patrimoniale in forma abbr. Semplificata</v>
          </cell>
          <cell r="C33" t="str">
            <v>SPAbbreviataSemplificata</v>
          </cell>
          <cell r="D33" t="str">
            <v>Balance sheet (simplified form)</v>
          </cell>
          <cell r="E33" t="b">
            <v>1</v>
          </cell>
          <cell r="F33" t="b">
            <v>1</v>
          </cell>
          <cell r="G33" t="b">
            <v>0</v>
          </cell>
          <cell r="H33" t="b">
            <v>0</v>
          </cell>
          <cell r="I33" t="str">
            <v>abbsemp</v>
          </cell>
          <cell r="J33" t="str">
            <v>itcc-ci-abbsemp-2011-01-04</v>
          </cell>
        </row>
        <row r="34">
          <cell r="A34" t="str">
            <v>CECons</v>
          </cell>
          <cell r="B34" t="str">
            <v>Conto economico consolidato</v>
          </cell>
          <cell r="C34" t="str">
            <v>CEConsolidato</v>
          </cell>
          <cell r="D34" t="str">
            <v>Income statement (consolidated form)</v>
          </cell>
          <cell r="E34" t="b">
            <v>1</v>
          </cell>
          <cell r="F34" t="b">
            <v>1</v>
          </cell>
          <cell r="G34" t="b">
            <v>0</v>
          </cell>
          <cell r="H34" t="b">
            <v>0</v>
          </cell>
          <cell r="I34" t="str">
            <v>cons</v>
          </cell>
          <cell r="J34" t="str">
            <v>itcc-ci-cons-2011-01-04</v>
          </cell>
        </row>
        <row r="35">
          <cell r="A35" t="str">
            <v>CECons_1</v>
          </cell>
          <cell r="B35" t="str">
            <v>Conto economico consolidato, altre relazioni</v>
          </cell>
          <cell r="C35" t="str">
            <v>CEConsolidatoAltro</v>
          </cell>
          <cell r="D35" t="str">
            <v>Income statement, other (consolidated form)</v>
          </cell>
          <cell r="E35" t="b">
            <v>0</v>
          </cell>
          <cell r="F35" t="b">
            <v>1</v>
          </cell>
          <cell r="G35" t="b">
            <v>0</v>
          </cell>
          <cell r="H35" t="b">
            <v>0</v>
          </cell>
          <cell r="I35" t="str">
            <v>cons</v>
          </cell>
          <cell r="J35" t="str">
            <v>itcc-ci-cons-2011-01-04</v>
          </cell>
        </row>
        <row r="36">
          <cell r="A36" t="str">
            <v>SPCons</v>
          </cell>
          <cell r="B36" t="str">
            <v>Stato patrimoniale consolidato</v>
          </cell>
          <cell r="C36" t="str">
            <v>SPConsolidato</v>
          </cell>
          <cell r="D36" t="str">
            <v>Balance sheet (consolidated form)</v>
          </cell>
          <cell r="E36" t="b">
            <v>1</v>
          </cell>
          <cell r="F36" t="b">
            <v>1</v>
          </cell>
          <cell r="G36" t="b">
            <v>0</v>
          </cell>
          <cell r="H36" t="b">
            <v>0</v>
          </cell>
          <cell r="I36" t="str">
            <v>cons</v>
          </cell>
          <cell r="J36" t="str">
            <v>itcc-ci-cons-2011-01-04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K1" t="str">
            <v>31-12-2011</v>
          </cell>
          <cell r="M1" t="str">
            <v>31-12-2010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/>
  </sheetViews>
  <sheetFormatPr defaultRowHeight="15" x14ac:dyDescent="0.25"/>
  <cols>
    <col min="2" max="2" width="26.42578125" bestFit="1" customWidth="1"/>
  </cols>
  <sheetData>
    <row r="2" spans="2:3" x14ac:dyDescent="0.25">
      <c r="B2" s="55" t="s">
        <v>874</v>
      </c>
      <c r="C2" s="62">
        <v>5</v>
      </c>
    </row>
    <row r="3" spans="2:3" x14ac:dyDescent="0.25">
      <c r="B3" s="55"/>
      <c r="C3" s="55"/>
    </row>
    <row r="4" spans="2:3" x14ac:dyDescent="0.25">
      <c r="B4" s="55" t="s">
        <v>873</v>
      </c>
      <c r="C4" s="62">
        <v>2013</v>
      </c>
    </row>
    <row r="7" spans="2:3" x14ac:dyDescent="0.25">
      <c r="B7" s="64" t="s">
        <v>867</v>
      </c>
    </row>
    <row r="8" spans="2:3" x14ac:dyDescent="0.25">
      <c r="B8" s="64" t="s">
        <v>868</v>
      </c>
    </row>
    <row r="10" spans="2:3" x14ac:dyDescent="0.25">
      <c r="B10" s="64" t="s">
        <v>876</v>
      </c>
    </row>
    <row r="12" spans="2:3" x14ac:dyDescent="0.25">
      <c r="B12" s="64" t="s">
        <v>869</v>
      </c>
    </row>
  </sheetData>
  <hyperlinks>
    <hyperlink ref="B7" location="SP!A1" display="Inserisci SP"/>
    <hyperlink ref="B8" location="CE!A1" display="Inserisci CE"/>
    <hyperlink ref="B12" location="'Rendiconto Finanziario'!A1" display="Vedi Rendiconto Finanziario"/>
    <hyperlink ref="B10" location="Rettifica!A1" display="Rettifica Banche e depositi Postali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Sheet1!$E$3:$E$7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GridLines="0" workbookViewId="0"/>
  </sheetViews>
  <sheetFormatPr defaultRowHeight="15" x14ac:dyDescent="0.25"/>
  <cols>
    <col min="2" max="2" width="55.28515625" bestFit="1" customWidth="1"/>
  </cols>
  <sheetData>
    <row r="1" spans="1:8" x14ac:dyDescent="0.25">
      <c r="A1" s="65" t="s">
        <v>870</v>
      </c>
      <c r="C1">
        <f>+SP!G4</f>
        <v>2012</v>
      </c>
      <c r="D1">
        <f>+SP!H4</f>
        <v>2013</v>
      </c>
      <c r="E1">
        <f>+SP!I4</f>
        <v>2014</v>
      </c>
      <c r="F1">
        <f>+SP!J4</f>
        <v>2015</v>
      </c>
      <c r="G1">
        <f>+SP!K4</f>
        <v>2016</v>
      </c>
      <c r="H1">
        <f>+SP!L4</f>
        <v>2017</v>
      </c>
    </row>
    <row r="2" spans="1:8" x14ac:dyDescent="0.25">
      <c r="B2" t="s">
        <v>875</v>
      </c>
      <c r="C2" s="40"/>
      <c r="D2" s="40"/>
      <c r="E2" s="40"/>
      <c r="F2" s="40"/>
      <c r="G2" s="40"/>
      <c r="H2" s="40"/>
    </row>
  </sheetData>
  <conditionalFormatting sqref="C2:H2">
    <cfRule type="expression" dxfId="45" priority="1" stopIfTrue="1">
      <formula>ABS(SUM(C2)-SUM(#REF!))&gt;=1</formula>
    </cfRule>
  </conditionalFormatting>
  <hyperlinks>
    <hyperlink ref="A1" location="Menu!A1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showGridLines="0" tabSelected="1" topLeftCell="A3" workbookViewId="0">
      <pane xSplit="6" ySplit="3" topLeftCell="G200" activePane="bottomRight" state="frozen"/>
      <selection activeCell="A3" sqref="A3"/>
      <selection pane="topRight" activeCell="G3" sqref="G3"/>
      <selection pane="bottomLeft" activeCell="A6" sqref="A6"/>
      <selection pane="bottomRight" activeCell="H149" sqref="H149"/>
    </sheetView>
  </sheetViews>
  <sheetFormatPr defaultColWidth="8.85546875" defaultRowHeight="15" x14ac:dyDescent="0.25"/>
  <cols>
    <col min="1" max="1" width="71.5703125" style="4" customWidth="1"/>
    <col min="2" max="2" width="10.28515625" style="4" hidden="1" customWidth="1"/>
    <col min="3" max="3" width="8.85546875" style="4" hidden="1" customWidth="1"/>
    <col min="4" max="4" width="6.7109375" style="4" hidden="1" customWidth="1"/>
    <col min="5" max="5" width="58.85546875" style="4" hidden="1" customWidth="1"/>
    <col min="6" max="6" width="33" style="3" hidden="1" customWidth="1"/>
    <col min="7" max="12" width="16.7109375" style="4" customWidth="1"/>
    <col min="13" max="253" width="8.85546875" style="4"/>
    <col min="254" max="254" width="71.5703125" style="4" customWidth="1"/>
    <col min="255" max="259" width="0" style="4" hidden="1" customWidth="1"/>
    <col min="260" max="263" width="16.7109375" style="4" customWidth="1"/>
    <col min="264" max="264" width="50.7109375" style="4" customWidth="1"/>
    <col min="265" max="509" width="8.85546875" style="4"/>
    <col min="510" max="510" width="71.5703125" style="4" customWidth="1"/>
    <col min="511" max="515" width="0" style="4" hidden="1" customWidth="1"/>
    <col min="516" max="519" width="16.7109375" style="4" customWidth="1"/>
    <col min="520" max="520" width="50.7109375" style="4" customWidth="1"/>
    <col min="521" max="765" width="8.85546875" style="4"/>
    <col min="766" max="766" width="71.5703125" style="4" customWidth="1"/>
    <col min="767" max="771" width="0" style="4" hidden="1" customWidth="1"/>
    <col min="772" max="775" width="16.7109375" style="4" customWidth="1"/>
    <col min="776" max="776" width="50.7109375" style="4" customWidth="1"/>
    <col min="777" max="1021" width="8.85546875" style="4"/>
    <col min="1022" max="1022" width="71.5703125" style="4" customWidth="1"/>
    <col min="1023" max="1027" width="0" style="4" hidden="1" customWidth="1"/>
    <col min="1028" max="1031" width="16.7109375" style="4" customWidth="1"/>
    <col min="1032" max="1032" width="50.7109375" style="4" customWidth="1"/>
    <col min="1033" max="1277" width="8.85546875" style="4"/>
    <col min="1278" max="1278" width="71.5703125" style="4" customWidth="1"/>
    <col min="1279" max="1283" width="0" style="4" hidden="1" customWidth="1"/>
    <col min="1284" max="1287" width="16.7109375" style="4" customWidth="1"/>
    <col min="1288" max="1288" width="50.7109375" style="4" customWidth="1"/>
    <col min="1289" max="1533" width="8.85546875" style="4"/>
    <col min="1534" max="1534" width="71.5703125" style="4" customWidth="1"/>
    <col min="1535" max="1539" width="0" style="4" hidden="1" customWidth="1"/>
    <col min="1540" max="1543" width="16.7109375" style="4" customWidth="1"/>
    <col min="1544" max="1544" width="50.7109375" style="4" customWidth="1"/>
    <col min="1545" max="1789" width="8.85546875" style="4"/>
    <col min="1790" max="1790" width="71.5703125" style="4" customWidth="1"/>
    <col min="1791" max="1795" width="0" style="4" hidden="1" customWidth="1"/>
    <col min="1796" max="1799" width="16.7109375" style="4" customWidth="1"/>
    <col min="1800" max="1800" width="50.7109375" style="4" customWidth="1"/>
    <col min="1801" max="2045" width="8.85546875" style="4"/>
    <col min="2046" max="2046" width="71.5703125" style="4" customWidth="1"/>
    <col min="2047" max="2051" width="0" style="4" hidden="1" customWidth="1"/>
    <col min="2052" max="2055" width="16.7109375" style="4" customWidth="1"/>
    <col min="2056" max="2056" width="50.7109375" style="4" customWidth="1"/>
    <col min="2057" max="2301" width="8.85546875" style="4"/>
    <col min="2302" max="2302" width="71.5703125" style="4" customWidth="1"/>
    <col min="2303" max="2307" width="0" style="4" hidden="1" customWidth="1"/>
    <col min="2308" max="2311" width="16.7109375" style="4" customWidth="1"/>
    <col min="2312" max="2312" width="50.7109375" style="4" customWidth="1"/>
    <col min="2313" max="2557" width="8.85546875" style="4"/>
    <col min="2558" max="2558" width="71.5703125" style="4" customWidth="1"/>
    <col min="2559" max="2563" width="0" style="4" hidden="1" customWidth="1"/>
    <col min="2564" max="2567" width="16.7109375" style="4" customWidth="1"/>
    <col min="2568" max="2568" width="50.7109375" style="4" customWidth="1"/>
    <col min="2569" max="2813" width="8.85546875" style="4"/>
    <col min="2814" max="2814" width="71.5703125" style="4" customWidth="1"/>
    <col min="2815" max="2819" width="0" style="4" hidden="1" customWidth="1"/>
    <col min="2820" max="2823" width="16.7109375" style="4" customWidth="1"/>
    <col min="2824" max="2824" width="50.7109375" style="4" customWidth="1"/>
    <col min="2825" max="3069" width="8.85546875" style="4"/>
    <col min="3070" max="3070" width="71.5703125" style="4" customWidth="1"/>
    <col min="3071" max="3075" width="0" style="4" hidden="1" customWidth="1"/>
    <col min="3076" max="3079" width="16.7109375" style="4" customWidth="1"/>
    <col min="3080" max="3080" width="50.7109375" style="4" customWidth="1"/>
    <col min="3081" max="3325" width="8.85546875" style="4"/>
    <col min="3326" max="3326" width="71.5703125" style="4" customWidth="1"/>
    <col min="3327" max="3331" width="0" style="4" hidden="1" customWidth="1"/>
    <col min="3332" max="3335" width="16.7109375" style="4" customWidth="1"/>
    <col min="3336" max="3336" width="50.7109375" style="4" customWidth="1"/>
    <col min="3337" max="3581" width="8.85546875" style="4"/>
    <col min="3582" max="3582" width="71.5703125" style="4" customWidth="1"/>
    <col min="3583" max="3587" width="0" style="4" hidden="1" customWidth="1"/>
    <col min="3588" max="3591" width="16.7109375" style="4" customWidth="1"/>
    <col min="3592" max="3592" width="50.7109375" style="4" customWidth="1"/>
    <col min="3593" max="3837" width="8.85546875" style="4"/>
    <col min="3838" max="3838" width="71.5703125" style="4" customWidth="1"/>
    <col min="3839" max="3843" width="0" style="4" hidden="1" customWidth="1"/>
    <col min="3844" max="3847" width="16.7109375" style="4" customWidth="1"/>
    <col min="3848" max="3848" width="50.7109375" style="4" customWidth="1"/>
    <col min="3849" max="4093" width="8.85546875" style="4"/>
    <col min="4094" max="4094" width="71.5703125" style="4" customWidth="1"/>
    <col min="4095" max="4099" width="0" style="4" hidden="1" customWidth="1"/>
    <col min="4100" max="4103" width="16.7109375" style="4" customWidth="1"/>
    <col min="4104" max="4104" width="50.7109375" style="4" customWidth="1"/>
    <col min="4105" max="4349" width="8.85546875" style="4"/>
    <col min="4350" max="4350" width="71.5703125" style="4" customWidth="1"/>
    <col min="4351" max="4355" width="0" style="4" hidden="1" customWidth="1"/>
    <col min="4356" max="4359" width="16.7109375" style="4" customWidth="1"/>
    <col min="4360" max="4360" width="50.7109375" style="4" customWidth="1"/>
    <col min="4361" max="4605" width="8.85546875" style="4"/>
    <col min="4606" max="4606" width="71.5703125" style="4" customWidth="1"/>
    <col min="4607" max="4611" width="0" style="4" hidden="1" customWidth="1"/>
    <col min="4612" max="4615" width="16.7109375" style="4" customWidth="1"/>
    <col min="4616" max="4616" width="50.7109375" style="4" customWidth="1"/>
    <col min="4617" max="4861" width="8.85546875" style="4"/>
    <col min="4862" max="4862" width="71.5703125" style="4" customWidth="1"/>
    <col min="4863" max="4867" width="0" style="4" hidden="1" customWidth="1"/>
    <col min="4868" max="4871" width="16.7109375" style="4" customWidth="1"/>
    <col min="4872" max="4872" width="50.7109375" style="4" customWidth="1"/>
    <col min="4873" max="5117" width="8.85546875" style="4"/>
    <col min="5118" max="5118" width="71.5703125" style="4" customWidth="1"/>
    <col min="5119" max="5123" width="0" style="4" hidden="1" customWidth="1"/>
    <col min="5124" max="5127" width="16.7109375" style="4" customWidth="1"/>
    <col min="5128" max="5128" width="50.7109375" style="4" customWidth="1"/>
    <col min="5129" max="5373" width="8.85546875" style="4"/>
    <col min="5374" max="5374" width="71.5703125" style="4" customWidth="1"/>
    <col min="5375" max="5379" width="0" style="4" hidden="1" customWidth="1"/>
    <col min="5380" max="5383" width="16.7109375" style="4" customWidth="1"/>
    <col min="5384" max="5384" width="50.7109375" style="4" customWidth="1"/>
    <col min="5385" max="5629" width="8.85546875" style="4"/>
    <col min="5630" max="5630" width="71.5703125" style="4" customWidth="1"/>
    <col min="5631" max="5635" width="0" style="4" hidden="1" customWidth="1"/>
    <col min="5636" max="5639" width="16.7109375" style="4" customWidth="1"/>
    <col min="5640" max="5640" width="50.7109375" style="4" customWidth="1"/>
    <col min="5641" max="5885" width="8.85546875" style="4"/>
    <col min="5886" max="5886" width="71.5703125" style="4" customWidth="1"/>
    <col min="5887" max="5891" width="0" style="4" hidden="1" customWidth="1"/>
    <col min="5892" max="5895" width="16.7109375" style="4" customWidth="1"/>
    <col min="5896" max="5896" width="50.7109375" style="4" customWidth="1"/>
    <col min="5897" max="6141" width="8.85546875" style="4"/>
    <col min="6142" max="6142" width="71.5703125" style="4" customWidth="1"/>
    <col min="6143" max="6147" width="0" style="4" hidden="1" customWidth="1"/>
    <col min="6148" max="6151" width="16.7109375" style="4" customWidth="1"/>
    <col min="6152" max="6152" width="50.7109375" style="4" customWidth="1"/>
    <col min="6153" max="6397" width="8.85546875" style="4"/>
    <col min="6398" max="6398" width="71.5703125" style="4" customWidth="1"/>
    <col min="6399" max="6403" width="0" style="4" hidden="1" customWidth="1"/>
    <col min="6404" max="6407" width="16.7109375" style="4" customWidth="1"/>
    <col min="6408" max="6408" width="50.7109375" style="4" customWidth="1"/>
    <col min="6409" max="6653" width="8.85546875" style="4"/>
    <col min="6654" max="6654" width="71.5703125" style="4" customWidth="1"/>
    <col min="6655" max="6659" width="0" style="4" hidden="1" customWidth="1"/>
    <col min="6660" max="6663" width="16.7109375" style="4" customWidth="1"/>
    <col min="6664" max="6664" width="50.7109375" style="4" customWidth="1"/>
    <col min="6665" max="6909" width="8.85546875" style="4"/>
    <col min="6910" max="6910" width="71.5703125" style="4" customWidth="1"/>
    <col min="6911" max="6915" width="0" style="4" hidden="1" customWidth="1"/>
    <col min="6916" max="6919" width="16.7109375" style="4" customWidth="1"/>
    <col min="6920" max="6920" width="50.7109375" style="4" customWidth="1"/>
    <col min="6921" max="7165" width="8.85546875" style="4"/>
    <col min="7166" max="7166" width="71.5703125" style="4" customWidth="1"/>
    <col min="7167" max="7171" width="0" style="4" hidden="1" customWidth="1"/>
    <col min="7172" max="7175" width="16.7109375" style="4" customWidth="1"/>
    <col min="7176" max="7176" width="50.7109375" style="4" customWidth="1"/>
    <col min="7177" max="7421" width="8.85546875" style="4"/>
    <col min="7422" max="7422" width="71.5703125" style="4" customWidth="1"/>
    <col min="7423" max="7427" width="0" style="4" hidden="1" customWidth="1"/>
    <col min="7428" max="7431" width="16.7109375" style="4" customWidth="1"/>
    <col min="7432" max="7432" width="50.7109375" style="4" customWidth="1"/>
    <col min="7433" max="7677" width="8.85546875" style="4"/>
    <col min="7678" max="7678" width="71.5703125" style="4" customWidth="1"/>
    <col min="7679" max="7683" width="0" style="4" hidden="1" customWidth="1"/>
    <col min="7684" max="7687" width="16.7109375" style="4" customWidth="1"/>
    <col min="7688" max="7688" width="50.7109375" style="4" customWidth="1"/>
    <col min="7689" max="7933" width="8.85546875" style="4"/>
    <col min="7934" max="7934" width="71.5703125" style="4" customWidth="1"/>
    <col min="7935" max="7939" width="0" style="4" hidden="1" customWidth="1"/>
    <col min="7940" max="7943" width="16.7109375" style="4" customWidth="1"/>
    <col min="7944" max="7944" width="50.7109375" style="4" customWidth="1"/>
    <col min="7945" max="8189" width="8.85546875" style="4"/>
    <col min="8190" max="8190" width="71.5703125" style="4" customWidth="1"/>
    <col min="8191" max="8195" width="0" style="4" hidden="1" customWidth="1"/>
    <col min="8196" max="8199" width="16.7109375" style="4" customWidth="1"/>
    <col min="8200" max="8200" width="50.7109375" style="4" customWidth="1"/>
    <col min="8201" max="8445" width="8.85546875" style="4"/>
    <col min="8446" max="8446" width="71.5703125" style="4" customWidth="1"/>
    <col min="8447" max="8451" width="0" style="4" hidden="1" customWidth="1"/>
    <col min="8452" max="8455" width="16.7109375" style="4" customWidth="1"/>
    <col min="8456" max="8456" width="50.7109375" style="4" customWidth="1"/>
    <col min="8457" max="8701" width="8.85546875" style="4"/>
    <col min="8702" max="8702" width="71.5703125" style="4" customWidth="1"/>
    <col min="8703" max="8707" width="0" style="4" hidden="1" customWidth="1"/>
    <col min="8708" max="8711" width="16.7109375" style="4" customWidth="1"/>
    <col min="8712" max="8712" width="50.7109375" style="4" customWidth="1"/>
    <col min="8713" max="8957" width="8.85546875" style="4"/>
    <col min="8958" max="8958" width="71.5703125" style="4" customWidth="1"/>
    <col min="8959" max="8963" width="0" style="4" hidden="1" customWidth="1"/>
    <col min="8964" max="8967" width="16.7109375" style="4" customWidth="1"/>
    <col min="8968" max="8968" width="50.7109375" style="4" customWidth="1"/>
    <col min="8969" max="9213" width="8.85546875" style="4"/>
    <col min="9214" max="9214" width="71.5703125" style="4" customWidth="1"/>
    <col min="9215" max="9219" width="0" style="4" hidden="1" customWidth="1"/>
    <col min="9220" max="9223" width="16.7109375" style="4" customWidth="1"/>
    <col min="9224" max="9224" width="50.7109375" style="4" customWidth="1"/>
    <col min="9225" max="9469" width="8.85546875" style="4"/>
    <col min="9470" max="9470" width="71.5703125" style="4" customWidth="1"/>
    <col min="9471" max="9475" width="0" style="4" hidden="1" customWidth="1"/>
    <col min="9476" max="9479" width="16.7109375" style="4" customWidth="1"/>
    <col min="9480" max="9480" width="50.7109375" style="4" customWidth="1"/>
    <col min="9481" max="9725" width="8.85546875" style="4"/>
    <col min="9726" max="9726" width="71.5703125" style="4" customWidth="1"/>
    <col min="9727" max="9731" width="0" style="4" hidden="1" customWidth="1"/>
    <col min="9732" max="9735" width="16.7109375" style="4" customWidth="1"/>
    <col min="9736" max="9736" width="50.7109375" style="4" customWidth="1"/>
    <col min="9737" max="9981" width="8.85546875" style="4"/>
    <col min="9982" max="9982" width="71.5703125" style="4" customWidth="1"/>
    <col min="9983" max="9987" width="0" style="4" hidden="1" customWidth="1"/>
    <col min="9988" max="9991" width="16.7109375" style="4" customWidth="1"/>
    <col min="9992" max="9992" width="50.7109375" style="4" customWidth="1"/>
    <col min="9993" max="10237" width="8.85546875" style="4"/>
    <col min="10238" max="10238" width="71.5703125" style="4" customWidth="1"/>
    <col min="10239" max="10243" width="0" style="4" hidden="1" customWidth="1"/>
    <col min="10244" max="10247" width="16.7109375" style="4" customWidth="1"/>
    <col min="10248" max="10248" width="50.7109375" style="4" customWidth="1"/>
    <col min="10249" max="10493" width="8.85546875" style="4"/>
    <col min="10494" max="10494" width="71.5703125" style="4" customWidth="1"/>
    <col min="10495" max="10499" width="0" style="4" hidden="1" customWidth="1"/>
    <col min="10500" max="10503" width="16.7109375" style="4" customWidth="1"/>
    <col min="10504" max="10504" width="50.7109375" style="4" customWidth="1"/>
    <col min="10505" max="10749" width="8.85546875" style="4"/>
    <col min="10750" max="10750" width="71.5703125" style="4" customWidth="1"/>
    <col min="10751" max="10755" width="0" style="4" hidden="1" customWidth="1"/>
    <col min="10756" max="10759" width="16.7109375" style="4" customWidth="1"/>
    <col min="10760" max="10760" width="50.7109375" style="4" customWidth="1"/>
    <col min="10761" max="11005" width="8.85546875" style="4"/>
    <col min="11006" max="11006" width="71.5703125" style="4" customWidth="1"/>
    <col min="11007" max="11011" width="0" style="4" hidden="1" customWidth="1"/>
    <col min="11012" max="11015" width="16.7109375" style="4" customWidth="1"/>
    <col min="11016" max="11016" width="50.7109375" style="4" customWidth="1"/>
    <col min="11017" max="11261" width="8.85546875" style="4"/>
    <col min="11262" max="11262" width="71.5703125" style="4" customWidth="1"/>
    <col min="11263" max="11267" width="0" style="4" hidden="1" customWidth="1"/>
    <col min="11268" max="11271" width="16.7109375" style="4" customWidth="1"/>
    <col min="11272" max="11272" width="50.7109375" style="4" customWidth="1"/>
    <col min="11273" max="11517" width="8.85546875" style="4"/>
    <col min="11518" max="11518" width="71.5703125" style="4" customWidth="1"/>
    <col min="11519" max="11523" width="0" style="4" hidden="1" customWidth="1"/>
    <col min="11524" max="11527" width="16.7109375" style="4" customWidth="1"/>
    <col min="11528" max="11528" width="50.7109375" style="4" customWidth="1"/>
    <col min="11529" max="11773" width="8.85546875" style="4"/>
    <col min="11774" max="11774" width="71.5703125" style="4" customWidth="1"/>
    <col min="11775" max="11779" width="0" style="4" hidden="1" customWidth="1"/>
    <col min="11780" max="11783" width="16.7109375" style="4" customWidth="1"/>
    <col min="11784" max="11784" width="50.7109375" style="4" customWidth="1"/>
    <col min="11785" max="12029" width="8.85546875" style="4"/>
    <col min="12030" max="12030" width="71.5703125" style="4" customWidth="1"/>
    <col min="12031" max="12035" width="0" style="4" hidden="1" customWidth="1"/>
    <col min="12036" max="12039" width="16.7109375" style="4" customWidth="1"/>
    <col min="12040" max="12040" width="50.7109375" style="4" customWidth="1"/>
    <col min="12041" max="12285" width="8.85546875" style="4"/>
    <col min="12286" max="12286" width="71.5703125" style="4" customWidth="1"/>
    <col min="12287" max="12291" width="0" style="4" hidden="1" customWidth="1"/>
    <col min="12292" max="12295" width="16.7109375" style="4" customWidth="1"/>
    <col min="12296" max="12296" width="50.7109375" style="4" customWidth="1"/>
    <col min="12297" max="12541" width="8.85546875" style="4"/>
    <col min="12542" max="12542" width="71.5703125" style="4" customWidth="1"/>
    <col min="12543" max="12547" width="0" style="4" hidden="1" customWidth="1"/>
    <col min="12548" max="12551" width="16.7109375" style="4" customWidth="1"/>
    <col min="12552" max="12552" width="50.7109375" style="4" customWidth="1"/>
    <col min="12553" max="12797" width="8.85546875" style="4"/>
    <col min="12798" max="12798" width="71.5703125" style="4" customWidth="1"/>
    <col min="12799" max="12803" width="0" style="4" hidden="1" customWidth="1"/>
    <col min="12804" max="12807" width="16.7109375" style="4" customWidth="1"/>
    <col min="12808" max="12808" width="50.7109375" style="4" customWidth="1"/>
    <col min="12809" max="13053" width="8.85546875" style="4"/>
    <col min="13054" max="13054" width="71.5703125" style="4" customWidth="1"/>
    <col min="13055" max="13059" width="0" style="4" hidden="1" customWidth="1"/>
    <col min="13060" max="13063" width="16.7109375" style="4" customWidth="1"/>
    <col min="13064" max="13064" width="50.7109375" style="4" customWidth="1"/>
    <col min="13065" max="13309" width="8.85546875" style="4"/>
    <col min="13310" max="13310" width="71.5703125" style="4" customWidth="1"/>
    <col min="13311" max="13315" width="0" style="4" hidden="1" customWidth="1"/>
    <col min="13316" max="13319" width="16.7109375" style="4" customWidth="1"/>
    <col min="13320" max="13320" width="50.7109375" style="4" customWidth="1"/>
    <col min="13321" max="13565" width="8.85546875" style="4"/>
    <col min="13566" max="13566" width="71.5703125" style="4" customWidth="1"/>
    <col min="13567" max="13571" width="0" style="4" hidden="1" customWidth="1"/>
    <col min="13572" max="13575" width="16.7109375" style="4" customWidth="1"/>
    <col min="13576" max="13576" width="50.7109375" style="4" customWidth="1"/>
    <col min="13577" max="13821" width="8.85546875" style="4"/>
    <col min="13822" max="13822" width="71.5703125" style="4" customWidth="1"/>
    <col min="13823" max="13827" width="0" style="4" hidden="1" customWidth="1"/>
    <col min="13828" max="13831" width="16.7109375" style="4" customWidth="1"/>
    <col min="13832" max="13832" width="50.7109375" style="4" customWidth="1"/>
    <col min="13833" max="14077" width="8.85546875" style="4"/>
    <col min="14078" max="14078" width="71.5703125" style="4" customWidth="1"/>
    <col min="14079" max="14083" width="0" style="4" hidden="1" customWidth="1"/>
    <col min="14084" max="14087" width="16.7109375" style="4" customWidth="1"/>
    <col min="14088" max="14088" width="50.7109375" style="4" customWidth="1"/>
    <col min="14089" max="14333" width="8.85546875" style="4"/>
    <col min="14334" max="14334" width="71.5703125" style="4" customWidth="1"/>
    <col min="14335" max="14339" width="0" style="4" hidden="1" customWidth="1"/>
    <col min="14340" max="14343" width="16.7109375" style="4" customWidth="1"/>
    <col min="14344" max="14344" width="50.7109375" style="4" customWidth="1"/>
    <col min="14345" max="14589" width="8.85546875" style="4"/>
    <col min="14590" max="14590" width="71.5703125" style="4" customWidth="1"/>
    <col min="14591" max="14595" width="0" style="4" hidden="1" customWidth="1"/>
    <col min="14596" max="14599" width="16.7109375" style="4" customWidth="1"/>
    <col min="14600" max="14600" width="50.7109375" style="4" customWidth="1"/>
    <col min="14601" max="14845" width="8.85546875" style="4"/>
    <col min="14846" max="14846" width="71.5703125" style="4" customWidth="1"/>
    <col min="14847" max="14851" width="0" style="4" hidden="1" customWidth="1"/>
    <col min="14852" max="14855" width="16.7109375" style="4" customWidth="1"/>
    <col min="14856" max="14856" width="50.7109375" style="4" customWidth="1"/>
    <col min="14857" max="15101" width="8.85546875" style="4"/>
    <col min="15102" max="15102" width="71.5703125" style="4" customWidth="1"/>
    <col min="15103" max="15107" width="0" style="4" hidden="1" customWidth="1"/>
    <col min="15108" max="15111" width="16.7109375" style="4" customWidth="1"/>
    <col min="15112" max="15112" width="50.7109375" style="4" customWidth="1"/>
    <col min="15113" max="15357" width="8.85546875" style="4"/>
    <col min="15358" max="15358" width="71.5703125" style="4" customWidth="1"/>
    <col min="15359" max="15363" width="0" style="4" hidden="1" customWidth="1"/>
    <col min="15364" max="15367" width="16.7109375" style="4" customWidth="1"/>
    <col min="15368" max="15368" width="50.7109375" style="4" customWidth="1"/>
    <col min="15369" max="15613" width="8.85546875" style="4"/>
    <col min="15614" max="15614" width="71.5703125" style="4" customWidth="1"/>
    <col min="15615" max="15619" width="0" style="4" hidden="1" customWidth="1"/>
    <col min="15620" max="15623" width="16.7109375" style="4" customWidth="1"/>
    <col min="15624" max="15624" width="50.7109375" style="4" customWidth="1"/>
    <col min="15625" max="15869" width="8.85546875" style="4"/>
    <col min="15870" max="15870" width="71.5703125" style="4" customWidth="1"/>
    <col min="15871" max="15875" width="0" style="4" hidden="1" customWidth="1"/>
    <col min="15876" max="15879" width="16.7109375" style="4" customWidth="1"/>
    <col min="15880" max="15880" width="50.7109375" style="4" customWidth="1"/>
    <col min="15881" max="16125" width="8.85546875" style="4"/>
    <col min="16126" max="16126" width="71.5703125" style="4" customWidth="1"/>
    <col min="16127" max="16131" width="0" style="4" hidden="1" customWidth="1"/>
    <col min="16132" max="16135" width="16.7109375" style="4" customWidth="1"/>
    <col min="16136" max="16136" width="50.7109375" style="4" customWidth="1"/>
    <col min="16137" max="16384" width="8.85546875" style="4"/>
  </cols>
  <sheetData>
    <row r="1" spans="1:12" ht="13.15" hidden="1" customHeight="1" x14ac:dyDescent="0.25">
      <c r="A1" s="9" t="s">
        <v>0</v>
      </c>
      <c r="B1" s="9" t="s">
        <v>1</v>
      </c>
      <c r="C1" s="3" t="s">
        <v>2</v>
      </c>
      <c r="D1" s="3" t="s">
        <v>3</v>
      </c>
      <c r="E1" s="3" t="s">
        <v>4</v>
      </c>
      <c r="F1" s="10" t="s">
        <v>5</v>
      </c>
      <c r="G1" s="3" t="s">
        <v>6</v>
      </c>
      <c r="H1" s="3" t="s">
        <v>7</v>
      </c>
      <c r="I1" s="3"/>
      <c r="J1" s="3"/>
      <c r="K1" s="3"/>
      <c r="L1" s="3"/>
    </row>
    <row r="2" spans="1:12" ht="13.15" hidden="1" customHeight="1" x14ac:dyDescent="0.25">
      <c r="A2" s="2" t="s">
        <v>8</v>
      </c>
      <c r="B2" s="2" t="s">
        <v>9</v>
      </c>
      <c r="C2" s="3">
        <v>6</v>
      </c>
      <c r="D2" s="3">
        <v>224</v>
      </c>
      <c r="E2" s="3" t="s">
        <v>10</v>
      </c>
      <c r="F2" s="4" t="s">
        <v>11</v>
      </c>
      <c r="G2" s="3">
        <v>6</v>
      </c>
      <c r="H2" s="3" t="s">
        <v>12</v>
      </c>
      <c r="I2" s="3"/>
      <c r="J2" s="3"/>
      <c r="K2" s="3"/>
      <c r="L2" s="3"/>
    </row>
    <row r="3" spans="1:12" ht="18" customHeight="1" x14ac:dyDescent="0.25">
      <c r="A3" s="65" t="s">
        <v>870</v>
      </c>
      <c r="H3" s="11"/>
      <c r="I3" s="11"/>
      <c r="J3" s="11"/>
      <c r="K3" s="11"/>
      <c r="L3" s="11"/>
    </row>
    <row r="4" spans="1:12" ht="23.25" customHeight="1" x14ac:dyDescent="0.25">
      <c r="A4" s="40" t="s">
        <v>871</v>
      </c>
      <c r="F4" s="5"/>
      <c r="G4" s="12">
        <f>+Menu!C4-1</f>
        <v>2012</v>
      </c>
      <c r="H4" s="12">
        <f>+Menu!C4</f>
        <v>2013</v>
      </c>
      <c r="I4" s="12">
        <f>+IF(Menu!$C2&gt;1,H4+1,"")</f>
        <v>2014</v>
      </c>
      <c r="J4" s="12">
        <f>+IF(Menu!$C2&gt;2,I4+1,"")</f>
        <v>2015</v>
      </c>
      <c r="K4" s="12">
        <f>+IF(Menu!$C2&gt;3,J4+1,"")</f>
        <v>2016</v>
      </c>
      <c r="L4" s="12">
        <f>+IF(Menu!$C2&gt;4,K4+1,"")</f>
        <v>2017</v>
      </c>
    </row>
    <row r="5" spans="1:12" s="2" customFormat="1" ht="12.75" x14ac:dyDescent="0.2">
      <c r="A5" s="13"/>
      <c r="B5" s="2" t="s">
        <v>13</v>
      </c>
      <c r="C5" s="14" t="s">
        <v>14</v>
      </c>
      <c r="D5" s="2" t="s">
        <v>15</v>
      </c>
      <c r="E5" s="2" t="s">
        <v>16</v>
      </c>
      <c r="F5" s="2" t="s">
        <v>4</v>
      </c>
      <c r="G5" s="12" t="str">
        <f>+IF(G4="","","input")</f>
        <v>input</v>
      </c>
      <c r="H5" s="12" t="str">
        <f t="shared" ref="H5:L5" si="0">+IF(H4="","","input")</f>
        <v>input</v>
      </c>
      <c r="I5" s="12" t="str">
        <f t="shared" si="0"/>
        <v>input</v>
      </c>
      <c r="J5" s="12" t="str">
        <f t="shared" si="0"/>
        <v>input</v>
      </c>
      <c r="K5" s="12" t="str">
        <f t="shared" si="0"/>
        <v>input</v>
      </c>
      <c r="L5" s="12" t="str">
        <f t="shared" si="0"/>
        <v>input</v>
      </c>
    </row>
    <row r="6" spans="1:12" ht="18" customHeight="1" x14ac:dyDescent="0.25">
      <c r="A6" s="15" t="s">
        <v>17</v>
      </c>
      <c r="D6" s="4">
        <v>0</v>
      </c>
      <c r="E6" s="15" t="s">
        <v>18</v>
      </c>
      <c r="F6" s="3" t="s">
        <v>19</v>
      </c>
      <c r="G6" s="6" t="s">
        <v>20</v>
      </c>
      <c r="H6" s="6" t="s">
        <v>20</v>
      </c>
      <c r="I6" s="6"/>
      <c r="J6" s="6"/>
      <c r="K6" s="6"/>
      <c r="L6" s="6"/>
    </row>
    <row r="7" spans="1:12" ht="18" customHeight="1" x14ac:dyDescent="0.25">
      <c r="A7" s="16" t="s">
        <v>21</v>
      </c>
      <c r="D7" s="4">
        <v>1</v>
      </c>
      <c r="E7" s="17" t="s">
        <v>22</v>
      </c>
      <c r="F7" s="3" t="s">
        <v>21</v>
      </c>
      <c r="G7" s="6" t="s">
        <v>20</v>
      </c>
      <c r="H7" s="6" t="s">
        <v>20</v>
      </c>
      <c r="I7" s="6"/>
      <c r="J7" s="6"/>
      <c r="K7" s="6"/>
      <c r="L7" s="6"/>
    </row>
    <row r="8" spans="1:12" ht="18" customHeight="1" x14ac:dyDescent="0.25">
      <c r="A8" s="18" t="s">
        <v>23</v>
      </c>
      <c r="D8" s="4">
        <v>2</v>
      </c>
      <c r="E8" s="19" t="s">
        <v>24</v>
      </c>
      <c r="F8" s="3" t="s">
        <v>25</v>
      </c>
      <c r="G8" s="6" t="s">
        <v>20</v>
      </c>
      <c r="H8" s="6" t="s">
        <v>20</v>
      </c>
      <c r="I8" s="6"/>
      <c r="J8" s="6"/>
      <c r="K8" s="6"/>
      <c r="L8" s="6"/>
    </row>
    <row r="9" spans="1:12" ht="18" customHeight="1" x14ac:dyDescent="0.25">
      <c r="A9" s="20" t="s">
        <v>26</v>
      </c>
      <c r="B9" s="4">
        <v>23</v>
      </c>
      <c r="D9" s="4">
        <v>3</v>
      </c>
      <c r="E9" s="21" t="s">
        <v>27</v>
      </c>
      <c r="F9" s="3" t="s">
        <v>28</v>
      </c>
      <c r="G9" s="40"/>
      <c r="H9" s="40"/>
      <c r="I9" s="40"/>
      <c r="J9" s="40"/>
      <c r="K9" s="40"/>
      <c r="L9" s="40"/>
    </row>
    <row r="10" spans="1:12" x14ac:dyDescent="0.25">
      <c r="A10" s="20" t="s">
        <v>29</v>
      </c>
      <c r="B10" s="4">
        <v>33</v>
      </c>
      <c r="D10" s="4">
        <v>3</v>
      </c>
      <c r="E10" s="21" t="s">
        <v>30</v>
      </c>
      <c r="F10" s="3" t="s">
        <v>31</v>
      </c>
      <c r="G10" s="40"/>
      <c r="H10" s="40"/>
      <c r="I10" s="40"/>
      <c r="J10" s="40"/>
      <c r="K10" s="40"/>
      <c r="L10" s="40"/>
    </row>
    <row r="11" spans="1:12" x14ac:dyDescent="0.25">
      <c r="A11" s="22" t="s">
        <v>32</v>
      </c>
      <c r="B11" s="4">
        <v>56</v>
      </c>
      <c r="D11" s="4">
        <v>3</v>
      </c>
      <c r="E11" s="23" t="s">
        <v>33</v>
      </c>
      <c r="F11" s="3" t="s">
        <v>34</v>
      </c>
      <c r="G11" s="41">
        <f>+IF(G$4="","",SUM(G9:G10))</f>
        <v>0</v>
      </c>
      <c r="H11" s="41">
        <f t="shared" ref="H11:L11" si="1">+IF(H4="","",SUM(H9:H10))</f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</row>
    <row r="12" spans="1:12" ht="18" customHeight="1" x14ac:dyDescent="0.25">
      <c r="A12" s="18" t="s">
        <v>35</v>
      </c>
      <c r="D12" s="4">
        <v>2</v>
      </c>
      <c r="E12" s="19" t="s">
        <v>36</v>
      </c>
      <c r="F12" s="3" t="s">
        <v>37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</row>
    <row r="13" spans="1:12" ht="18" customHeight="1" x14ac:dyDescent="0.25">
      <c r="A13" s="25" t="s">
        <v>38</v>
      </c>
      <c r="D13" s="4">
        <v>3</v>
      </c>
      <c r="E13" s="25" t="s">
        <v>39</v>
      </c>
      <c r="F13" s="3" t="s">
        <v>40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</row>
    <row r="14" spans="1:12" x14ac:dyDescent="0.25">
      <c r="A14" s="26" t="s">
        <v>41</v>
      </c>
      <c r="B14" s="4">
        <v>5</v>
      </c>
      <c r="D14" s="4">
        <v>4</v>
      </c>
      <c r="E14" s="27" t="s">
        <v>42</v>
      </c>
      <c r="F14" s="3" t="s">
        <v>43</v>
      </c>
      <c r="G14" s="40" t="s">
        <v>20</v>
      </c>
      <c r="H14" s="40" t="s">
        <v>20</v>
      </c>
      <c r="I14" s="40" t="s">
        <v>20</v>
      </c>
      <c r="J14" s="40" t="s">
        <v>20</v>
      </c>
      <c r="K14" s="40" t="s">
        <v>20</v>
      </c>
      <c r="L14" s="40" t="s">
        <v>20</v>
      </c>
    </row>
    <row r="15" spans="1:12" x14ac:dyDescent="0.25">
      <c r="A15" s="26" t="s">
        <v>44</v>
      </c>
      <c r="B15" s="4">
        <v>5</v>
      </c>
      <c r="D15" s="4">
        <v>4</v>
      </c>
      <c r="E15" s="27" t="s">
        <v>45</v>
      </c>
      <c r="F15" s="3" t="s">
        <v>46</v>
      </c>
      <c r="G15" s="40"/>
      <c r="H15" s="40"/>
      <c r="I15" s="40"/>
      <c r="J15" s="40"/>
      <c r="K15" s="40"/>
      <c r="L15" s="40"/>
    </row>
    <row r="16" spans="1:12" x14ac:dyDescent="0.25">
      <c r="A16" s="26" t="s">
        <v>47</v>
      </c>
      <c r="B16" s="4">
        <v>5</v>
      </c>
      <c r="D16" s="4">
        <v>4</v>
      </c>
      <c r="E16" s="27" t="s">
        <v>48</v>
      </c>
      <c r="F16" s="3" t="s">
        <v>49</v>
      </c>
      <c r="G16" s="40"/>
      <c r="H16" s="40"/>
      <c r="I16" s="40"/>
      <c r="J16" s="40"/>
      <c r="K16" s="40"/>
      <c r="L16" s="40"/>
    </row>
    <row r="17" spans="1:13" x14ac:dyDescent="0.25">
      <c r="A17" s="26" t="s">
        <v>50</v>
      </c>
      <c r="B17" s="4">
        <v>5</v>
      </c>
      <c r="D17" s="4">
        <v>4</v>
      </c>
      <c r="E17" s="27" t="s">
        <v>51</v>
      </c>
      <c r="F17" s="3" t="s">
        <v>52</v>
      </c>
      <c r="G17" s="40"/>
      <c r="H17" s="40"/>
      <c r="I17" s="40"/>
      <c r="J17" s="40"/>
      <c r="K17" s="40"/>
      <c r="L17" s="40"/>
    </row>
    <row r="18" spans="1:13" x14ac:dyDescent="0.25">
      <c r="A18" s="26" t="s">
        <v>53</v>
      </c>
      <c r="B18" s="4">
        <v>5</v>
      </c>
      <c r="D18" s="4">
        <v>4</v>
      </c>
      <c r="E18" s="27" t="s">
        <v>54</v>
      </c>
      <c r="F18" s="3" t="s">
        <v>55</v>
      </c>
      <c r="G18" s="40"/>
      <c r="H18" s="40"/>
      <c r="I18" s="40"/>
      <c r="J18" s="40"/>
      <c r="K18" s="40"/>
      <c r="L18" s="40"/>
    </row>
    <row r="19" spans="1:13" x14ac:dyDescent="0.25">
      <c r="A19" s="26" t="s">
        <v>56</v>
      </c>
      <c r="B19" s="4">
        <v>5</v>
      </c>
      <c r="D19" s="4">
        <v>4</v>
      </c>
      <c r="E19" s="27" t="s">
        <v>57</v>
      </c>
      <c r="F19" s="3" t="s">
        <v>58</v>
      </c>
      <c r="G19" s="40"/>
      <c r="H19" s="40"/>
      <c r="I19" s="40"/>
      <c r="J19" s="40"/>
      <c r="K19" s="40"/>
      <c r="L19" s="40"/>
    </row>
    <row r="20" spans="1:13" x14ac:dyDescent="0.25">
      <c r="A20" s="26" t="s">
        <v>59</v>
      </c>
      <c r="B20" s="4">
        <v>5</v>
      </c>
      <c r="D20" s="4">
        <v>4</v>
      </c>
      <c r="E20" s="27" t="s">
        <v>60</v>
      </c>
      <c r="F20" s="3" t="s">
        <v>61</v>
      </c>
      <c r="G20" s="40"/>
      <c r="H20" s="40"/>
      <c r="I20" s="40"/>
      <c r="J20" s="40"/>
      <c r="K20" s="40"/>
      <c r="L20" s="40"/>
    </row>
    <row r="21" spans="1:13" x14ac:dyDescent="0.25">
      <c r="A21" s="28" t="s">
        <v>62</v>
      </c>
      <c r="B21" s="29">
        <v>35</v>
      </c>
      <c r="C21" s="29"/>
      <c r="D21" s="29">
        <v>4</v>
      </c>
      <c r="E21" s="27" t="s">
        <v>63</v>
      </c>
      <c r="F21" s="3" t="s">
        <v>64</v>
      </c>
      <c r="G21" s="41">
        <f>+IF(G$4="","",SUM(G14:G20))</f>
        <v>0</v>
      </c>
      <c r="H21" s="41">
        <f t="shared" ref="H21:L21" si="2">+IF(H$4="","",SUM(H14:H20))</f>
        <v>0</v>
      </c>
      <c r="I21" s="41">
        <f t="shared" si="2"/>
        <v>0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3"/>
    </row>
    <row r="22" spans="1:13" ht="18" customHeight="1" x14ac:dyDescent="0.25">
      <c r="A22" s="25" t="s">
        <v>65</v>
      </c>
      <c r="D22" s="4">
        <v>3</v>
      </c>
      <c r="E22" s="25" t="s">
        <v>66</v>
      </c>
      <c r="F22" s="3" t="s">
        <v>67</v>
      </c>
      <c r="G22" s="40" t="s">
        <v>20</v>
      </c>
      <c r="H22" s="40" t="s">
        <v>20</v>
      </c>
      <c r="I22" s="40" t="s">
        <v>20</v>
      </c>
      <c r="J22" s="40" t="s">
        <v>20</v>
      </c>
      <c r="K22" s="40" t="s">
        <v>20</v>
      </c>
      <c r="L22" s="40" t="s">
        <v>20</v>
      </c>
    </row>
    <row r="23" spans="1:13" x14ac:dyDescent="0.25">
      <c r="A23" s="26" t="s">
        <v>68</v>
      </c>
      <c r="B23" s="4">
        <v>12</v>
      </c>
      <c r="D23" s="4">
        <v>4</v>
      </c>
      <c r="E23" s="27" t="s">
        <v>69</v>
      </c>
      <c r="F23" s="3" t="s">
        <v>70</v>
      </c>
      <c r="G23" s="40"/>
      <c r="H23" s="40"/>
      <c r="I23" s="40"/>
      <c r="J23" s="40"/>
      <c r="K23" s="40"/>
      <c r="L23" s="40"/>
    </row>
    <row r="24" spans="1:13" x14ac:dyDescent="0.25">
      <c r="A24" s="26" t="s">
        <v>71</v>
      </c>
      <c r="B24" s="4">
        <v>12</v>
      </c>
      <c r="D24" s="4">
        <v>4</v>
      </c>
      <c r="E24" s="27" t="s">
        <v>72</v>
      </c>
      <c r="F24" s="3" t="s">
        <v>73</v>
      </c>
      <c r="G24" s="40"/>
      <c r="H24" s="40"/>
      <c r="I24" s="40"/>
      <c r="J24" s="40"/>
      <c r="K24" s="40"/>
      <c r="L24" s="40"/>
    </row>
    <row r="25" spans="1:13" x14ac:dyDescent="0.25">
      <c r="A25" s="26" t="s">
        <v>74</v>
      </c>
      <c r="B25" s="4">
        <v>12</v>
      </c>
      <c r="D25" s="4">
        <v>4</v>
      </c>
      <c r="E25" s="27" t="s">
        <v>75</v>
      </c>
      <c r="F25" s="3" t="s">
        <v>76</v>
      </c>
      <c r="G25" s="40"/>
      <c r="H25" s="40"/>
      <c r="I25" s="40"/>
      <c r="J25" s="40"/>
      <c r="K25" s="40"/>
      <c r="L25" s="40"/>
    </row>
    <row r="26" spans="1:13" x14ac:dyDescent="0.25">
      <c r="A26" s="26" t="s">
        <v>77</v>
      </c>
      <c r="B26" s="4">
        <v>12</v>
      </c>
      <c r="D26" s="4">
        <v>4</v>
      </c>
      <c r="E26" s="27" t="s">
        <v>78</v>
      </c>
      <c r="F26" s="3" t="s">
        <v>79</v>
      </c>
      <c r="G26" s="40"/>
      <c r="H26" s="40"/>
      <c r="I26" s="40"/>
      <c r="J26" s="40"/>
      <c r="K26" s="40"/>
      <c r="L26" s="40"/>
    </row>
    <row r="27" spans="1:13" x14ac:dyDescent="0.25">
      <c r="A27" s="26" t="s">
        <v>80</v>
      </c>
      <c r="B27" s="4">
        <v>12</v>
      </c>
      <c r="D27" s="4">
        <v>4</v>
      </c>
      <c r="E27" s="27" t="s">
        <v>81</v>
      </c>
      <c r="F27" s="3" t="s">
        <v>82</v>
      </c>
      <c r="G27" s="40" t="s">
        <v>20</v>
      </c>
      <c r="H27" s="40" t="s">
        <v>20</v>
      </c>
      <c r="I27" s="40" t="s">
        <v>20</v>
      </c>
      <c r="J27" s="40" t="s">
        <v>20</v>
      </c>
      <c r="K27" s="40" t="s">
        <v>20</v>
      </c>
      <c r="L27" s="40" t="s">
        <v>20</v>
      </c>
    </row>
    <row r="28" spans="1:13" x14ac:dyDescent="0.25">
      <c r="A28" s="28" t="s">
        <v>83</v>
      </c>
      <c r="B28" s="4">
        <v>60</v>
      </c>
      <c r="D28" s="4">
        <v>4</v>
      </c>
      <c r="E28" s="30" t="s">
        <v>84</v>
      </c>
      <c r="F28" s="3" t="s">
        <v>85</v>
      </c>
      <c r="G28" s="41">
        <f>+IF(G$4="","",SUM(G23:G27))</f>
        <v>0</v>
      </c>
      <c r="H28" s="41">
        <f t="shared" ref="H28:L28" si="3">+IF(H$4="","",SUM(H23:H27))</f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</row>
    <row r="29" spans="1:13" ht="18" customHeight="1" x14ac:dyDescent="0.25">
      <c r="A29" s="25" t="s">
        <v>86</v>
      </c>
      <c r="D29" s="4">
        <v>3</v>
      </c>
      <c r="E29" s="25" t="s">
        <v>87</v>
      </c>
      <c r="F29" s="3" t="s">
        <v>88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</row>
    <row r="30" spans="1:13" ht="12.75" customHeight="1" x14ac:dyDescent="0.25">
      <c r="A30" s="26" t="s">
        <v>89</v>
      </c>
      <c r="D30" s="4">
        <v>4</v>
      </c>
      <c r="E30" s="27" t="s">
        <v>90</v>
      </c>
      <c r="F30" s="3" t="s">
        <v>91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</row>
    <row r="31" spans="1:13" x14ac:dyDescent="0.25">
      <c r="A31" s="31" t="s">
        <v>92</v>
      </c>
      <c r="B31" s="4">
        <v>1</v>
      </c>
      <c r="D31" s="4">
        <v>5</v>
      </c>
      <c r="E31" s="32" t="s">
        <v>93</v>
      </c>
      <c r="F31" s="3" t="s">
        <v>94</v>
      </c>
      <c r="G31" s="40"/>
      <c r="H31" s="40"/>
      <c r="I31" s="40"/>
      <c r="J31" s="40"/>
      <c r="K31" s="40"/>
      <c r="L31" s="40"/>
    </row>
    <row r="32" spans="1:13" x14ac:dyDescent="0.25">
      <c r="A32" s="31" t="s">
        <v>95</v>
      </c>
      <c r="B32" s="4">
        <v>1</v>
      </c>
      <c r="D32" s="4">
        <v>5</v>
      </c>
      <c r="E32" s="32" t="s">
        <v>96</v>
      </c>
      <c r="F32" s="3" t="s">
        <v>97</v>
      </c>
      <c r="G32" s="40"/>
      <c r="H32" s="40"/>
      <c r="I32" s="40"/>
      <c r="J32" s="40"/>
      <c r="K32" s="40"/>
      <c r="L32" s="40"/>
    </row>
    <row r="33" spans="1:12" x14ac:dyDescent="0.25">
      <c r="A33" s="31" t="s">
        <v>98</v>
      </c>
      <c r="B33" s="4">
        <v>1</v>
      </c>
      <c r="D33" s="4">
        <v>5</v>
      </c>
      <c r="E33" s="32" t="s">
        <v>99</v>
      </c>
      <c r="F33" s="3" t="s">
        <v>100</v>
      </c>
      <c r="G33" s="40"/>
      <c r="H33" s="40"/>
      <c r="I33" s="40"/>
      <c r="J33" s="40"/>
      <c r="K33" s="40"/>
      <c r="L33" s="40"/>
    </row>
    <row r="34" spans="1:12" x14ac:dyDescent="0.25">
      <c r="A34" s="31" t="s">
        <v>101</v>
      </c>
      <c r="B34" s="4">
        <v>1</v>
      </c>
      <c r="D34" s="4">
        <v>5</v>
      </c>
      <c r="E34" s="32" t="s">
        <v>102</v>
      </c>
      <c r="F34" s="3" t="s">
        <v>103</v>
      </c>
      <c r="G34" s="40"/>
      <c r="H34" s="40"/>
      <c r="I34" s="40"/>
      <c r="J34" s="40"/>
      <c r="K34" s="40"/>
      <c r="L34" s="40"/>
    </row>
    <row r="35" spans="1:12" x14ac:dyDescent="0.25">
      <c r="A35" s="28" t="s">
        <v>104</v>
      </c>
      <c r="B35" s="4">
        <v>4</v>
      </c>
      <c r="D35" s="4">
        <v>5</v>
      </c>
      <c r="E35" s="32" t="s">
        <v>105</v>
      </c>
      <c r="F35" s="3" t="s">
        <v>106</v>
      </c>
      <c r="G35" s="41">
        <f>+IF(G$4="","",SUM(G31:G34))</f>
        <v>0</v>
      </c>
      <c r="H35" s="41">
        <f t="shared" ref="H35:L35" si="4">+IF(H$4="","",SUM(H31:H34))</f>
        <v>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</row>
    <row r="36" spans="1:12" ht="18" customHeight="1" x14ac:dyDescent="0.25">
      <c r="A36" s="26" t="s">
        <v>107</v>
      </c>
      <c r="D36" s="4">
        <v>4</v>
      </c>
      <c r="E36" s="27" t="s">
        <v>108</v>
      </c>
      <c r="F36" s="3" t="s">
        <v>109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</row>
    <row r="37" spans="1:12" x14ac:dyDescent="0.25">
      <c r="A37" s="31" t="s">
        <v>110</v>
      </c>
      <c r="D37" s="4">
        <v>5</v>
      </c>
      <c r="E37" s="32" t="s">
        <v>93</v>
      </c>
      <c r="F37" s="3" t="s">
        <v>111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</row>
    <row r="38" spans="1:12" x14ac:dyDescent="0.25">
      <c r="A38" s="33" t="s">
        <v>112</v>
      </c>
      <c r="B38" s="4">
        <v>1</v>
      </c>
      <c r="D38" s="4">
        <v>6</v>
      </c>
      <c r="E38" s="34" t="s">
        <v>113</v>
      </c>
      <c r="F38" s="3" t="s">
        <v>114</v>
      </c>
      <c r="G38" s="40"/>
      <c r="H38" s="40"/>
      <c r="I38" s="40"/>
      <c r="J38" s="40"/>
      <c r="K38" s="40"/>
      <c r="L38" s="40"/>
    </row>
    <row r="39" spans="1:12" x14ac:dyDescent="0.25">
      <c r="A39" s="33" t="s">
        <v>115</v>
      </c>
      <c r="B39" s="4">
        <v>1</v>
      </c>
      <c r="D39" s="4">
        <v>6</v>
      </c>
      <c r="E39" s="34" t="s">
        <v>116</v>
      </c>
      <c r="F39" s="3" t="s">
        <v>117</v>
      </c>
      <c r="G39" s="40"/>
      <c r="H39" s="40"/>
      <c r="I39" s="40"/>
      <c r="J39" s="40"/>
      <c r="K39" s="40"/>
      <c r="L39" s="40"/>
    </row>
    <row r="40" spans="1:12" x14ac:dyDescent="0.25">
      <c r="A40" s="28" t="s">
        <v>118</v>
      </c>
      <c r="B40" s="4">
        <v>2</v>
      </c>
      <c r="D40" s="4">
        <v>6</v>
      </c>
      <c r="E40" s="34" t="s">
        <v>119</v>
      </c>
      <c r="F40" s="3" t="s">
        <v>120</v>
      </c>
      <c r="G40" s="41">
        <f>+IF(G$4="","",SUM(G38:G39))</f>
        <v>0</v>
      </c>
      <c r="H40" s="41">
        <f t="shared" ref="H40:L40" si="5">+IF(H$4="","",SUM(H38:H39))</f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</row>
    <row r="41" spans="1:12" x14ac:dyDescent="0.25">
      <c r="A41" s="31" t="s">
        <v>121</v>
      </c>
      <c r="D41" s="4">
        <v>5</v>
      </c>
      <c r="E41" s="32" t="s">
        <v>96</v>
      </c>
      <c r="F41" s="3" t="s">
        <v>122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</row>
    <row r="42" spans="1:12" x14ac:dyDescent="0.25">
      <c r="A42" s="33" t="s">
        <v>112</v>
      </c>
      <c r="B42" s="4">
        <v>1</v>
      </c>
      <c r="D42" s="4">
        <v>6</v>
      </c>
      <c r="E42" s="34" t="s">
        <v>113</v>
      </c>
      <c r="F42" s="3" t="s">
        <v>123</v>
      </c>
      <c r="G42" s="40"/>
      <c r="H42" s="40"/>
      <c r="I42" s="40"/>
      <c r="J42" s="40"/>
      <c r="K42" s="40"/>
      <c r="L42" s="40"/>
    </row>
    <row r="43" spans="1:12" x14ac:dyDescent="0.25">
      <c r="A43" s="33" t="s">
        <v>115</v>
      </c>
      <c r="B43" s="4">
        <v>1</v>
      </c>
      <c r="D43" s="4">
        <v>6</v>
      </c>
      <c r="E43" s="34" t="s">
        <v>116</v>
      </c>
      <c r="F43" s="3" t="s">
        <v>124</v>
      </c>
      <c r="G43" s="40"/>
      <c r="H43" s="40"/>
      <c r="I43" s="40"/>
      <c r="J43" s="40"/>
      <c r="K43" s="40"/>
      <c r="L43" s="40"/>
    </row>
    <row r="44" spans="1:12" x14ac:dyDescent="0.25">
      <c r="A44" s="28" t="s">
        <v>125</v>
      </c>
      <c r="B44" s="4">
        <v>2</v>
      </c>
      <c r="D44" s="4">
        <v>6</v>
      </c>
      <c r="E44" s="34" t="s">
        <v>126</v>
      </c>
      <c r="F44" s="3" t="s">
        <v>127</v>
      </c>
      <c r="G44" s="41">
        <f>+IF(G$4="","",SUM(G42:G43))</f>
        <v>0</v>
      </c>
      <c r="H44" s="41">
        <f t="shared" ref="H44:L44" si="6">+IF(H$4="","",SUM(H42:H43))</f>
        <v>0</v>
      </c>
      <c r="I44" s="41">
        <f t="shared" si="6"/>
        <v>0</v>
      </c>
      <c r="J44" s="41">
        <f t="shared" si="6"/>
        <v>0</v>
      </c>
      <c r="K44" s="41">
        <f t="shared" si="6"/>
        <v>0</v>
      </c>
      <c r="L44" s="41">
        <f t="shared" si="6"/>
        <v>0</v>
      </c>
    </row>
    <row r="45" spans="1:12" x14ac:dyDescent="0.25">
      <c r="A45" s="31" t="s">
        <v>128</v>
      </c>
      <c r="D45" s="4">
        <v>5</v>
      </c>
      <c r="E45" s="32" t="s">
        <v>99</v>
      </c>
      <c r="F45" s="3" t="s">
        <v>129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</row>
    <row r="46" spans="1:12" x14ac:dyDescent="0.25">
      <c r="A46" s="33" t="s">
        <v>112</v>
      </c>
      <c r="B46" s="4">
        <v>1</v>
      </c>
      <c r="D46" s="4">
        <v>6</v>
      </c>
      <c r="E46" s="34" t="s">
        <v>113</v>
      </c>
      <c r="F46" s="3" t="s">
        <v>130</v>
      </c>
      <c r="G46" s="40"/>
      <c r="H46" s="40"/>
      <c r="I46" s="40"/>
      <c r="J46" s="40"/>
      <c r="K46" s="40"/>
      <c r="L46" s="40"/>
    </row>
    <row r="47" spans="1:12" x14ac:dyDescent="0.25">
      <c r="A47" s="33" t="s">
        <v>115</v>
      </c>
      <c r="B47" s="4">
        <v>1</v>
      </c>
      <c r="D47" s="4">
        <v>6</v>
      </c>
      <c r="E47" s="34" t="s">
        <v>116</v>
      </c>
      <c r="F47" s="3" t="s">
        <v>131</v>
      </c>
      <c r="G47" s="40"/>
      <c r="H47" s="40"/>
      <c r="I47" s="40"/>
      <c r="J47" s="40"/>
      <c r="K47" s="40"/>
      <c r="L47" s="40"/>
    </row>
    <row r="48" spans="1:12" x14ac:dyDescent="0.25">
      <c r="A48" s="28" t="s">
        <v>132</v>
      </c>
      <c r="B48" s="4">
        <v>2</v>
      </c>
      <c r="D48" s="4">
        <v>6</v>
      </c>
      <c r="E48" s="34" t="s">
        <v>133</v>
      </c>
      <c r="F48" s="3" t="s">
        <v>134</v>
      </c>
      <c r="G48" s="41">
        <f>+IF(G$4="","",SUM(G46:G47))</f>
        <v>0</v>
      </c>
      <c r="H48" s="41">
        <f t="shared" ref="H48:L48" si="7">+IF(H$4="","",SUM(H46:H47))</f>
        <v>0</v>
      </c>
      <c r="I48" s="41">
        <f t="shared" si="7"/>
        <v>0</v>
      </c>
      <c r="J48" s="41">
        <f t="shared" si="7"/>
        <v>0</v>
      </c>
      <c r="K48" s="41">
        <f t="shared" si="7"/>
        <v>0</v>
      </c>
      <c r="L48" s="41">
        <f t="shared" si="7"/>
        <v>0</v>
      </c>
    </row>
    <row r="49" spans="1:13" x14ac:dyDescent="0.25">
      <c r="A49" s="31" t="s">
        <v>135</v>
      </c>
      <c r="D49" s="4">
        <v>5</v>
      </c>
      <c r="E49" s="32" t="s">
        <v>102</v>
      </c>
      <c r="F49" s="3" t="s">
        <v>136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</row>
    <row r="50" spans="1:13" x14ac:dyDescent="0.25">
      <c r="A50" s="33" t="s">
        <v>112</v>
      </c>
      <c r="B50" s="4">
        <v>1</v>
      </c>
      <c r="D50" s="4">
        <v>6</v>
      </c>
      <c r="E50" s="34" t="s">
        <v>113</v>
      </c>
      <c r="F50" s="3" t="s">
        <v>137</v>
      </c>
      <c r="G50" s="40"/>
      <c r="H50" s="40"/>
      <c r="I50" s="40"/>
      <c r="J50" s="40"/>
      <c r="K50" s="40"/>
      <c r="L50" s="40"/>
    </row>
    <row r="51" spans="1:13" x14ac:dyDescent="0.25">
      <c r="A51" s="33" t="s">
        <v>115</v>
      </c>
      <c r="B51" s="4">
        <v>1</v>
      </c>
      <c r="D51" s="4">
        <v>6</v>
      </c>
      <c r="E51" s="34" t="s">
        <v>116</v>
      </c>
      <c r="F51" s="3" t="s">
        <v>138</v>
      </c>
      <c r="G51" s="40"/>
      <c r="H51" s="40"/>
      <c r="I51" s="40"/>
      <c r="J51" s="40"/>
      <c r="K51" s="40"/>
      <c r="L51" s="40"/>
    </row>
    <row r="52" spans="1:13" x14ac:dyDescent="0.25">
      <c r="A52" s="28" t="s">
        <v>139</v>
      </c>
      <c r="B52" s="4">
        <v>2</v>
      </c>
      <c r="D52" s="4">
        <v>6</v>
      </c>
      <c r="E52" s="34" t="s">
        <v>140</v>
      </c>
      <c r="F52" s="3" t="s">
        <v>141</v>
      </c>
      <c r="G52" s="41">
        <f>+IF(G$4="","",SUM(G50:G51))</f>
        <v>0</v>
      </c>
      <c r="H52" s="41">
        <f t="shared" ref="H52:L52" si="8">+IF(H$4="","",SUM(H50:H51))</f>
        <v>0</v>
      </c>
      <c r="I52" s="41">
        <f t="shared" si="8"/>
        <v>0</v>
      </c>
      <c r="J52" s="41">
        <f t="shared" si="8"/>
        <v>0</v>
      </c>
      <c r="K52" s="41">
        <f t="shared" si="8"/>
        <v>0</v>
      </c>
      <c r="L52" s="41">
        <f t="shared" si="8"/>
        <v>0</v>
      </c>
    </row>
    <row r="53" spans="1:13" x14ac:dyDescent="0.25">
      <c r="A53" s="28" t="s">
        <v>142</v>
      </c>
      <c r="B53" s="4">
        <v>8</v>
      </c>
      <c r="D53" s="4">
        <v>5</v>
      </c>
      <c r="E53" s="32" t="s">
        <v>143</v>
      </c>
      <c r="F53" s="3" t="s">
        <v>144</v>
      </c>
      <c r="G53" s="24">
        <f>+IF(G4="","",(+G52+G48+G44+G40))</f>
        <v>0</v>
      </c>
      <c r="H53" s="24">
        <f t="shared" ref="H53:L53" si="9">+IF(H4="","",(+H52+H48+H44+H40))</f>
        <v>0</v>
      </c>
      <c r="I53" s="24">
        <f t="shared" si="9"/>
        <v>0</v>
      </c>
      <c r="J53" s="24">
        <f t="shared" si="9"/>
        <v>0</v>
      </c>
      <c r="K53" s="24">
        <f t="shared" si="9"/>
        <v>0</v>
      </c>
      <c r="L53" s="24">
        <f t="shared" si="9"/>
        <v>0</v>
      </c>
    </row>
    <row r="54" spans="1:13" ht="18" customHeight="1" x14ac:dyDescent="0.25">
      <c r="A54" s="26" t="s">
        <v>145</v>
      </c>
      <c r="B54" s="4">
        <v>12</v>
      </c>
      <c r="D54" s="4">
        <v>4</v>
      </c>
      <c r="E54" s="27" t="s">
        <v>146</v>
      </c>
      <c r="F54" s="3" t="s">
        <v>147</v>
      </c>
      <c r="G54" s="40"/>
      <c r="H54" s="40"/>
      <c r="I54" s="40"/>
      <c r="J54" s="40"/>
      <c r="K54" s="40"/>
      <c r="L54" s="40"/>
    </row>
    <row r="55" spans="1:13" ht="18" customHeight="1" x14ac:dyDescent="0.25">
      <c r="A55" s="26" t="s">
        <v>148</v>
      </c>
      <c r="B55" s="4">
        <v>25</v>
      </c>
      <c r="D55" s="4">
        <v>4</v>
      </c>
      <c r="E55" s="27" t="s">
        <v>149</v>
      </c>
      <c r="F55" s="3" t="s">
        <v>150</v>
      </c>
      <c r="G55" s="40"/>
      <c r="H55" s="40"/>
      <c r="I55" s="40"/>
      <c r="J55" s="40"/>
      <c r="K55" s="40"/>
      <c r="L55" s="40"/>
    </row>
    <row r="56" spans="1:13" x14ac:dyDescent="0.25">
      <c r="A56" s="28" t="s">
        <v>151</v>
      </c>
      <c r="B56" s="4">
        <v>49</v>
      </c>
      <c r="D56" s="4">
        <v>4</v>
      </c>
      <c r="E56" s="30" t="s">
        <v>152</v>
      </c>
      <c r="F56" s="3" t="s">
        <v>153</v>
      </c>
      <c r="G56" s="41">
        <f>+IF(G$4="","",SUM(G54:G55)+G53+G35)</f>
        <v>0</v>
      </c>
      <c r="H56" s="41">
        <f t="shared" ref="H56:L56" si="10">+IF(H$4="","",SUM(H54:H55)+H53+H35)</f>
        <v>0</v>
      </c>
      <c r="I56" s="41">
        <f t="shared" si="10"/>
        <v>0</v>
      </c>
      <c r="J56" s="41">
        <f t="shared" si="10"/>
        <v>0</v>
      </c>
      <c r="K56" s="41">
        <f t="shared" si="10"/>
        <v>0</v>
      </c>
      <c r="L56" s="41">
        <f t="shared" si="10"/>
        <v>0</v>
      </c>
    </row>
    <row r="57" spans="1:13" x14ac:dyDescent="0.25">
      <c r="A57" s="22" t="s">
        <v>154</v>
      </c>
      <c r="B57" s="4">
        <v>144</v>
      </c>
      <c r="D57" s="4">
        <v>3</v>
      </c>
      <c r="E57" s="23" t="s">
        <v>155</v>
      </c>
      <c r="F57" s="3" t="s">
        <v>156</v>
      </c>
      <c r="G57" s="41">
        <f>+IF(G$4="","",+G56+G28+G21)</f>
        <v>0</v>
      </c>
      <c r="H57" s="41">
        <f t="shared" ref="H57:M57" si="11">+IF(H$4="","",+H56+H28+H21)</f>
        <v>0</v>
      </c>
      <c r="I57" s="41">
        <f t="shared" si="11"/>
        <v>0</v>
      </c>
      <c r="J57" s="41">
        <f t="shared" si="11"/>
        <v>0</v>
      </c>
      <c r="K57" s="41">
        <f t="shared" si="11"/>
        <v>0</v>
      </c>
      <c r="L57" s="41">
        <f t="shared" si="11"/>
        <v>0</v>
      </c>
      <c r="M57" s="41" t="str">
        <f t="shared" si="11"/>
        <v/>
      </c>
    </row>
    <row r="58" spans="1:13" ht="18" customHeight="1" x14ac:dyDescent="0.25">
      <c r="A58" s="18" t="s">
        <v>157</v>
      </c>
      <c r="D58" s="4">
        <v>2</v>
      </c>
      <c r="E58" s="19" t="s">
        <v>158</v>
      </c>
      <c r="F58" s="3" t="s">
        <v>159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</row>
    <row r="59" spans="1:13" ht="18" customHeight="1" x14ac:dyDescent="0.25">
      <c r="A59" s="25" t="s">
        <v>160</v>
      </c>
      <c r="D59" s="4">
        <v>3</v>
      </c>
      <c r="E59" s="25" t="s">
        <v>161</v>
      </c>
      <c r="F59" s="3" t="s">
        <v>162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</row>
    <row r="60" spans="1:13" x14ac:dyDescent="0.25">
      <c r="A60" s="26" t="s">
        <v>163</v>
      </c>
      <c r="B60" s="4">
        <v>8</v>
      </c>
      <c r="D60" s="4">
        <v>4</v>
      </c>
      <c r="E60" s="27" t="s">
        <v>164</v>
      </c>
      <c r="F60" s="3" t="s">
        <v>165</v>
      </c>
      <c r="G60" s="40"/>
      <c r="H60" s="40"/>
      <c r="I60" s="40"/>
      <c r="J60" s="40"/>
      <c r="K60" s="40"/>
      <c r="L60" s="40"/>
    </row>
    <row r="61" spans="1:13" x14ac:dyDescent="0.25">
      <c r="A61" s="26" t="s">
        <v>166</v>
      </c>
      <c r="B61" s="4">
        <v>8</v>
      </c>
      <c r="D61" s="4">
        <v>4</v>
      </c>
      <c r="E61" s="27" t="s">
        <v>167</v>
      </c>
      <c r="F61" s="3" t="s">
        <v>168</v>
      </c>
      <c r="G61" s="40"/>
      <c r="H61" s="40"/>
      <c r="I61" s="40"/>
      <c r="J61" s="40"/>
      <c r="K61" s="40"/>
      <c r="L61" s="40"/>
    </row>
    <row r="62" spans="1:13" x14ac:dyDescent="0.25">
      <c r="A62" s="26" t="s">
        <v>169</v>
      </c>
      <c r="B62" s="4">
        <v>8</v>
      </c>
      <c r="D62" s="4">
        <v>4</v>
      </c>
      <c r="E62" s="27" t="s">
        <v>170</v>
      </c>
      <c r="F62" s="3" t="s">
        <v>171</v>
      </c>
      <c r="G62" s="40"/>
      <c r="H62" s="40"/>
      <c r="I62" s="40"/>
      <c r="J62" s="40"/>
      <c r="K62" s="40"/>
      <c r="L62" s="40"/>
    </row>
    <row r="63" spans="1:13" x14ac:dyDescent="0.25">
      <c r="A63" s="26" t="s">
        <v>172</v>
      </c>
      <c r="B63" s="4">
        <v>8</v>
      </c>
      <c r="D63" s="4">
        <v>4</v>
      </c>
      <c r="E63" s="27" t="s">
        <v>173</v>
      </c>
      <c r="F63" s="3" t="s">
        <v>174</v>
      </c>
      <c r="G63" s="40"/>
      <c r="H63" s="40"/>
      <c r="I63" s="40"/>
      <c r="J63" s="40"/>
      <c r="K63" s="40"/>
      <c r="L63" s="40"/>
    </row>
    <row r="64" spans="1:13" x14ac:dyDescent="0.25">
      <c r="A64" s="26" t="s">
        <v>175</v>
      </c>
      <c r="B64" s="4">
        <v>8</v>
      </c>
      <c r="D64" s="4">
        <v>4</v>
      </c>
      <c r="E64" s="27" t="s">
        <v>176</v>
      </c>
      <c r="F64" s="3" t="s">
        <v>177</v>
      </c>
      <c r="G64" s="40"/>
      <c r="H64" s="40"/>
      <c r="I64" s="40"/>
      <c r="J64" s="40"/>
      <c r="K64" s="40"/>
      <c r="L64" s="40"/>
    </row>
    <row r="65" spans="1:12" x14ac:dyDescent="0.25">
      <c r="A65" s="28" t="s">
        <v>178</v>
      </c>
      <c r="B65" s="4">
        <v>40</v>
      </c>
      <c r="D65" s="4">
        <v>4</v>
      </c>
      <c r="E65" s="30" t="s">
        <v>179</v>
      </c>
      <c r="F65" s="3" t="s">
        <v>180</v>
      </c>
      <c r="G65" s="41">
        <f>+IF(G$4="","",SUM(G60:G64))</f>
        <v>0</v>
      </c>
      <c r="H65" s="41">
        <f t="shared" ref="H65:L65" si="12">+IF(H$4="","",SUM(H60:H64))</f>
        <v>0</v>
      </c>
      <c r="I65" s="41">
        <f t="shared" si="12"/>
        <v>0</v>
      </c>
      <c r="J65" s="41">
        <f t="shared" si="12"/>
        <v>0</v>
      </c>
      <c r="K65" s="41">
        <f t="shared" si="12"/>
        <v>0</v>
      </c>
      <c r="L65" s="41">
        <f t="shared" si="12"/>
        <v>0</v>
      </c>
    </row>
    <row r="66" spans="1:12" ht="18" customHeight="1" x14ac:dyDescent="0.25">
      <c r="A66" s="25" t="s">
        <v>181</v>
      </c>
      <c r="D66" s="4">
        <v>3</v>
      </c>
      <c r="E66" s="25" t="s">
        <v>182</v>
      </c>
      <c r="F66" s="3" t="s">
        <v>183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</row>
    <row r="67" spans="1:12" ht="18" customHeight="1" x14ac:dyDescent="0.25">
      <c r="A67" s="26" t="s">
        <v>184</v>
      </c>
      <c r="D67" s="4">
        <v>4</v>
      </c>
      <c r="E67" s="27" t="s">
        <v>185</v>
      </c>
      <c r="F67" s="3" t="s">
        <v>186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</row>
    <row r="68" spans="1:12" x14ac:dyDescent="0.25">
      <c r="A68" s="35" t="s">
        <v>112</v>
      </c>
      <c r="B68" s="4">
        <v>2</v>
      </c>
      <c r="D68" s="4">
        <v>5</v>
      </c>
      <c r="E68" s="32" t="s">
        <v>113</v>
      </c>
      <c r="F68" s="3" t="s">
        <v>187</v>
      </c>
      <c r="G68" s="40"/>
      <c r="H68" s="40"/>
      <c r="I68" s="40"/>
      <c r="J68" s="40"/>
      <c r="K68" s="40"/>
      <c r="L68" s="40"/>
    </row>
    <row r="69" spans="1:12" x14ac:dyDescent="0.25">
      <c r="A69" s="35" t="s">
        <v>115</v>
      </c>
      <c r="B69" s="4">
        <v>3</v>
      </c>
      <c r="D69" s="4">
        <v>5</v>
      </c>
      <c r="E69" s="32" t="s">
        <v>116</v>
      </c>
      <c r="F69" s="3" t="s">
        <v>188</v>
      </c>
      <c r="G69" s="40"/>
      <c r="H69" s="40"/>
      <c r="I69" s="40"/>
      <c r="J69" s="40"/>
      <c r="K69" s="40"/>
      <c r="L69" s="40"/>
    </row>
    <row r="70" spans="1:12" x14ac:dyDescent="0.25">
      <c r="A70" s="28" t="s">
        <v>189</v>
      </c>
      <c r="B70" s="4">
        <v>5</v>
      </c>
      <c r="D70" s="4">
        <v>5</v>
      </c>
      <c r="E70" s="32" t="s">
        <v>190</v>
      </c>
      <c r="F70" s="3" t="s">
        <v>191</v>
      </c>
      <c r="G70" s="41">
        <f>+IF(G$4="","",SUM(G68:G69))</f>
        <v>0</v>
      </c>
      <c r="H70" s="41">
        <f t="shared" ref="H70:L70" si="13">+IF(H$4="","",SUM(H68:H69))</f>
        <v>0</v>
      </c>
      <c r="I70" s="41">
        <f t="shared" si="13"/>
        <v>0</v>
      </c>
      <c r="J70" s="41">
        <f t="shared" si="13"/>
        <v>0</v>
      </c>
      <c r="K70" s="41">
        <f t="shared" si="13"/>
        <v>0</v>
      </c>
      <c r="L70" s="41">
        <f t="shared" si="13"/>
        <v>0</v>
      </c>
    </row>
    <row r="71" spans="1:12" ht="18" customHeight="1" x14ac:dyDescent="0.25">
      <c r="A71" s="26" t="s">
        <v>192</v>
      </c>
      <c r="D71" s="4">
        <v>4</v>
      </c>
      <c r="E71" s="27" t="s">
        <v>193</v>
      </c>
      <c r="F71" s="3" t="s">
        <v>194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</row>
    <row r="72" spans="1:12" x14ac:dyDescent="0.25">
      <c r="A72" s="35" t="s">
        <v>112</v>
      </c>
      <c r="B72" s="4">
        <v>2</v>
      </c>
      <c r="D72" s="4">
        <v>5</v>
      </c>
      <c r="E72" s="32" t="s">
        <v>113</v>
      </c>
      <c r="F72" s="3" t="s">
        <v>195</v>
      </c>
      <c r="G72" s="40"/>
      <c r="H72" s="40"/>
      <c r="I72" s="40"/>
      <c r="J72" s="40"/>
      <c r="K72" s="40"/>
      <c r="L72" s="40"/>
    </row>
    <row r="73" spans="1:12" x14ac:dyDescent="0.25">
      <c r="A73" s="35" t="s">
        <v>115</v>
      </c>
      <c r="B73" s="4">
        <v>3</v>
      </c>
      <c r="D73" s="4">
        <v>5</v>
      </c>
      <c r="E73" s="32" t="s">
        <v>116</v>
      </c>
      <c r="F73" s="3" t="s">
        <v>196</v>
      </c>
      <c r="G73" s="40"/>
      <c r="H73" s="40"/>
      <c r="I73" s="40"/>
      <c r="J73" s="40"/>
      <c r="K73" s="40"/>
      <c r="L73" s="40"/>
    </row>
    <row r="74" spans="1:12" x14ac:dyDescent="0.25">
      <c r="A74" s="28" t="s">
        <v>118</v>
      </c>
      <c r="B74" s="4">
        <v>5</v>
      </c>
      <c r="D74" s="4">
        <v>5</v>
      </c>
      <c r="E74" s="32" t="s">
        <v>119</v>
      </c>
      <c r="F74" s="3" t="s">
        <v>197</v>
      </c>
      <c r="G74" s="41">
        <f>+IF(G$4="","",SUM(G72:G73))</f>
        <v>0</v>
      </c>
      <c r="H74" s="41">
        <f t="shared" ref="H74:L74" si="14">+IF(H$4="","",SUM(H72:H73))</f>
        <v>0</v>
      </c>
      <c r="I74" s="41">
        <f t="shared" si="14"/>
        <v>0</v>
      </c>
      <c r="J74" s="41">
        <f t="shared" si="14"/>
        <v>0</v>
      </c>
      <c r="K74" s="41">
        <f t="shared" si="14"/>
        <v>0</v>
      </c>
      <c r="L74" s="41">
        <f t="shared" si="14"/>
        <v>0</v>
      </c>
    </row>
    <row r="75" spans="1:12" ht="18" customHeight="1" x14ac:dyDescent="0.25">
      <c r="A75" s="26" t="s">
        <v>198</v>
      </c>
      <c r="D75" s="4">
        <v>4</v>
      </c>
      <c r="E75" s="27" t="s">
        <v>199</v>
      </c>
      <c r="F75" s="3" t="s">
        <v>200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</row>
    <row r="76" spans="1:12" x14ac:dyDescent="0.25">
      <c r="A76" s="35" t="s">
        <v>112</v>
      </c>
      <c r="B76" s="4">
        <v>2</v>
      </c>
      <c r="D76" s="4">
        <v>5</v>
      </c>
      <c r="E76" s="32" t="s">
        <v>113</v>
      </c>
      <c r="F76" s="3" t="s">
        <v>201</v>
      </c>
      <c r="G76" s="40"/>
      <c r="H76" s="40"/>
      <c r="I76" s="40"/>
      <c r="J76" s="40"/>
      <c r="K76" s="40"/>
      <c r="L76" s="40"/>
    </row>
    <row r="77" spans="1:12" x14ac:dyDescent="0.25">
      <c r="A77" s="35" t="s">
        <v>115</v>
      </c>
      <c r="B77" s="4">
        <v>3</v>
      </c>
      <c r="D77" s="4">
        <v>5</v>
      </c>
      <c r="E77" s="32" t="s">
        <v>116</v>
      </c>
      <c r="F77" s="3" t="s">
        <v>202</v>
      </c>
      <c r="G77" s="40"/>
      <c r="H77" s="40"/>
      <c r="I77" s="40"/>
      <c r="J77" s="40"/>
      <c r="K77" s="40"/>
      <c r="L77" s="40"/>
    </row>
    <row r="78" spans="1:12" x14ac:dyDescent="0.25">
      <c r="A78" s="28" t="s">
        <v>125</v>
      </c>
      <c r="B78" s="4">
        <v>5</v>
      </c>
      <c r="D78" s="4">
        <v>5</v>
      </c>
      <c r="E78" s="32" t="s">
        <v>126</v>
      </c>
      <c r="F78" s="3" t="s">
        <v>203</v>
      </c>
      <c r="G78" s="41">
        <f>+IF(G$4="","",SUM(G76:G77))</f>
        <v>0</v>
      </c>
      <c r="H78" s="41">
        <f t="shared" ref="H78" si="15">+IF(H$4="","",SUM(H76:H77))</f>
        <v>0</v>
      </c>
      <c r="I78" s="41">
        <f t="shared" ref="I78" si="16">+IF(I$4="","",SUM(I76:I77))</f>
        <v>0</v>
      </c>
      <c r="J78" s="41">
        <f t="shared" ref="J78" si="17">+IF(J$4="","",SUM(J76:J77))</f>
        <v>0</v>
      </c>
      <c r="K78" s="41">
        <f t="shared" ref="K78" si="18">+IF(K$4="","",SUM(K76:K77))</f>
        <v>0</v>
      </c>
      <c r="L78" s="41">
        <f t="shared" ref="L78" si="19">+IF(L$4="","",SUM(L76:L77))</f>
        <v>0</v>
      </c>
    </row>
    <row r="79" spans="1:12" ht="18" customHeight="1" x14ac:dyDescent="0.25">
      <c r="A79" s="26" t="s">
        <v>204</v>
      </c>
      <c r="D79" s="4">
        <v>4</v>
      </c>
      <c r="E79" s="27" t="s">
        <v>205</v>
      </c>
      <c r="F79" s="3" t="s">
        <v>206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20</v>
      </c>
      <c r="L79" s="7" t="s">
        <v>20</v>
      </c>
    </row>
    <row r="80" spans="1:12" x14ac:dyDescent="0.25">
      <c r="A80" s="35" t="s">
        <v>112</v>
      </c>
      <c r="B80" s="4">
        <v>2</v>
      </c>
      <c r="D80" s="4">
        <v>5</v>
      </c>
      <c r="E80" s="32" t="s">
        <v>113</v>
      </c>
      <c r="F80" s="3" t="s">
        <v>207</v>
      </c>
      <c r="G80" s="40"/>
      <c r="H80" s="40"/>
      <c r="I80" s="40"/>
      <c r="J80" s="40"/>
      <c r="K80" s="40"/>
      <c r="L80" s="40"/>
    </row>
    <row r="81" spans="1:12" x14ac:dyDescent="0.25">
      <c r="A81" s="35" t="s">
        <v>115</v>
      </c>
      <c r="B81" s="4">
        <v>3</v>
      </c>
      <c r="D81" s="4">
        <v>5</v>
      </c>
      <c r="E81" s="32" t="s">
        <v>116</v>
      </c>
      <c r="F81" s="3" t="s">
        <v>208</v>
      </c>
      <c r="G81" s="40"/>
      <c r="H81" s="40"/>
      <c r="I81" s="40"/>
      <c r="J81" s="40"/>
      <c r="K81" s="40"/>
      <c r="L81" s="40"/>
    </row>
    <row r="82" spans="1:12" x14ac:dyDescent="0.25">
      <c r="A82" s="28" t="s">
        <v>132</v>
      </c>
      <c r="B82" s="4">
        <v>5</v>
      </c>
      <c r="D82" s="4">
        <v>5</v>
      </c>
      <c r="E82" s="32" t="s">
        <v>133</v>
      </c>
      <c r="F82" s="3" t="s">
        <v>209</v>
      </c>
      <c r="G82" s="41">
        <f>+IF(G$4="","",SUM(G80:G81))</f>
        <v>0</v>
      </c>
      <c r="H82" s="41">
        <f t="shared" ref="H82" si="20">+IF(H$4="","",SUM(H80:H81))</f>
        <v>0</v>
      </c>
      <c r="I82" s="41">
        <f t="shared" ref="I82" si="21">+IF(I$4="","",SUM(I80:I81))</f>
        <v>0</v>
      </c>
      <c r="J82" s="41">
        <f t="shared" ref="J82" si="22">+IF(J$4="","",SUM(J80:J81))</f>
        <v>0</v>
      </c>
      <c r="K82" s="41">
        <f t="shared" ref="K82" si="23">+IF(K$4="","",SUM(K80:K81))</f>
        <v>0</v>
      </c>
      <c r="L82" s="41">
        <f t="shared" ref="L82" si="24">+IF(L$4="","",SUM(L80:L81))</f>
        <v>0</v>
      </c>
    </row>
    <row r="83" spans="1:12" ht="18" customHeight="1" x14ac:dyDescent="0.25">
      <c r="A83" s="26" t="s">
        <v>210</v>
      </c>
      <c r="D83" s="4">
        <v>4</v>
      </c>
      <c r="E83" s="27" t="s">
        <v>211</v>
      </c>
      <c r="F83" s="3" t="s">
        <v>212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20</v>
      </c>
      <c r="L83" s="7" t="s">
        <v>20</v>
      </c>
    </row>
    <row r="84" spans="1:12" x14ac:dyDescent="0.25">
      <c r="A84" s="35" t="s">
        <v>112</v>
      </c>
      <c r="B84" s="4">
        <v>2</v>
      </c>
      <c r="D84" s="4">
        <v>5</v>
      </c>
      <c r="E84" s="32" t="s">
        <v>113</v>
      </c>
      <c r="F84" s="3" t="s">
        <v>213</v>
      </c>
      <c r="G84" s="40"/>
      <c r="H84" s="40"/>
      <c r="I84" s="40"/>
      <c r="J84" s="40"/>
      <c r="K84" s="40"/>
      <c r="L84" s="40"/>
    </row>
    <row r="85" spans="1:12" x14ac:dyDescent="0.25">
      <c r="A85" s="35" t="s">
        <v>115</v>
      </c>
      <c r="B85" s="4">
        <v>3</v>
      </c>
      <c r="D85" s="4">
        <v>5</v>
      </c>
      <c r="E85" s="32" t="s">
        <v>116</v>
      </c>
      <c r="F85" s="3" t="s">
        <v>214</v>
      </c>
      <c r="G85" s="40"/>
      <c r="H85" s="40"/>
      <c r="I85" s="40"/>
      <c r="J85" s="40"/>
      <c r="K85" s="40"/>
      <c r="L85" s="40"/>
    </row>
    <row r="86" spans="1:12" x14ac:dyDescent="0.25">
      <c r="A86" s="28" t="s">
        <v>215</v>
      </c>
      <c r="B86" s="4">
        <v>5</v>
      </c>
      <c r="D86" s="4">
        <v>5</v>
      </c>
      <c r="E86" s="32" t="s">
        <v>216</v>
      </c>
      <c r="F86" s="3" t="s">
        <v>217</v>
      </c>
      <c r="G86" s="41">
        <f>+IF(G$4="","",SUM(G84:G85))</f>
        <v>0</v>
      </c>
      <c r="H86" s="41">
        <f t="shared" ref="H86" si="25">+IF(H$4="","",SUM(H84:H85))</f>
        <v>0</v>
      </c>
      <c r="I86" s="41">
        <f t="shared" ref="I86" si="26">+IF(I$4="","",SUM(I84:I85))</f>
        <v>0</v>
      </c>
      <c r="J86" s="41">
        <f t="shared" ref="J86" si="27">+IF(J$4="","",SUM(J84:J85))</f>
        <v>0</v>
      </c>
      <c r="K86" s="41">
        <f t="shared" ref="K86" si="28">+IF(K$4="","",SUM(K84:K85))</f>
        <v>0</v>
      </c>
      <c r="L86" s="41">
        <f t="shared" ref="L86" si="29">+IF(L$4="","",SUM(L84:L85))</f>
        <v>0</v>
      </c>
    </row>
    <row r="87" spans="1:12" ht="18" customHeight="1" x14ac:dyDescent="0.25">
      <c r="A87" s="26" t="s">
        <v>218</v>
      </c>
      <c r="D87" s="4">
        <v>4</v>
      </c>
      <c r="E87" s="27" t="s">
        <v>219</v>
      </c>
      <c r="F87" s="3" t="s">
        <v>220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</row>
    <row r="88" spans="1:12" x14ac:dyDescent="0.25">
      <c r="A88" s="35" t="s">
        <v>112</v>
      </c>
      <c r="B88" s="4">
        <v>2</v>
      </c>
      <c r="D88" s="4">
        <v>5</v>
      </c>
      <c r="E88" s="32" t="s">
        <v>113</v>
      </c>
      <c r="F88" s="3" t="s">
        <v>221</v>
      </c>
      <c r="G88" s="40"/>
      <c r="H88" s="40"/>
      <c r="I88" s="40"/>
      <c r="J88" s="40"/>
      <c r="K88" s="40"/>
      <c r="L88" s="40"/>
    </row>
    <row r="89" spans="1:12" x14ac:dyDescent="0.25">
      <c r="A89" s="35" t="s">
        <v>115</v>
      </c>
      <c r="B89" s="4">
        <v>3</v>
      </c>
      <c r="D89" s="4">
        <v>5</v>
      </c>
      <c r="E89" s="32" t="s">
        <v>116</v>
      </c>
      <c r="F89" s="3" t="s">
        <v>222</v>
      </c>
      <c r="G89" s="40"/>
      <c r="H89" s="40"/>
      <c r="I89" s="40"/>
      <c r="J89" s="40"/>
      <c r="K89" s="40"/>
      <c r="L89" s="40"/>
    </row>
    <row r="90" spans="1:12" x14ac:dyDescent="0.25">
      <c r="A90" s="28" t="s">
        <v>223</v>
      </c>
      <c r="B90" s="4">
        <v>5</v>
      </c>
      <c r="D90" s="4">
        <v>5</v>
      </c>
      <c r="E90" s="32" t="s">
        <v>224</v>
      </c>
      <c r="F90" s="3" t="s">
        <v>225</v>
      </c>
      <c r="G90" s="41">
        <f>+IF(G$4="","",SUM(G88:G89))</f>
        <v>0</v>
      </c>
      <c r="H90" s="41">
        <f t="shared" ref="H90" si="30">+IF(H$4="","",SUM(H88:H89))</f>
        <v>0</v>
      </c>
      <c r="I90" s="41">
        <f t="shared" ref="I90" si="31">+IF(I$4="","",SUM(I88:I89))</f>
        <v>0</v>
      </c>
      <c r="J90" s="41">
        <f t="shared" ref="J90" si="32">+IF(J$4="","",SUM(J88:J89))</f>
        <v>0</v>
      </c>
      <c r="K90" s="41">
        <f t="shared" ref="K90" si="33">+IF(K$4="","",SUM(K88:K89))</f>
        <v>0</v>
      </c>
      <c r="L90" s="41">
        <f t="shared" ref="L90" si="34">+IF(L$4="","",SUM(L88:L89))</f>
        <v>0</v>
      </c>
    </row>
    <row r="91" spans="1:12" ht="18.75" customHeight="1" x14ac:dyDescent="0.25">
      <c r="A91" s="26" t="s">
        <v>226</v>
      </c>
      <c r="D91" s="4">
        <v>4</v>
      </c>
      <c r="E91" s="27" t="s">
        <v>227</v>
      </c>
      <c r="F91" s="3" t="s">
        <v>228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20</v>
      </c>
      <c r="L91" s="7" t="s">
        <v>20</v>
      </c>
    </row>
    <row r="92" spans="1:12" x14ac:dyDescent="0.25">
      <c r="A92" s="35" t="s">
        <v>112</v>
      </c>
      <c r="B92" s="4">
        <v>2</v>
      </c>
      <c r="D92" s="4">
        <v>5</v>
      </c>
      <c r="E92" s="32" t="s">
        <v>113</v>
      </c>
      <c r="F92" s="3" t="s">
        <v>229</v>
      </c>
      <c r="G92" s="40"/>
      <c r="H92" s="40"/>
      <c r="I92" s="40"/>
      <c r="J92" s="40"/>
      <c r="K92" s="40"/>
      <c r="L92" s="40"/>
    </row>
    <row r="93" spans="1:12" x14ac:dyDescent="0.25">
      <c r="A93" s="35" t="s">
        <v>115</v>
      </c>
      <c r="B93" s="4">
        <v>3</v>
      </c>
      <c r="D93" s="4">
        <v>5</v>
      </c>
      <c r="E93" s="32" t="s">
        <v>116</v>
      </c>
      <c r="F93" s="3" t="s">
        <v>230</v>
      </c>
      <c r="G93" s="40"/>
      <c r="H93" s="40"/>
      <c r="I93" s="40"/>
      <c r="J93" s="40"/>
      <c r="K93" s="40"/>
      <c r="L93" s="40"/>
    </row>
    <row r="94" spans="1:12" x14ac:dyDescent="0.25">
      <c r="A94" s="28" t="s">
        <v>139</v>
      </c>
      <c r="B94" s="4">
        <v>5</v>
      </c>
      <c r="D94" s="4">
        <v>5</v>
      </c>
      <c r="E94" s="32" t="s">
        <v>140</v>
      </c>
      <c r="F94" s="3" t="s">
        <v>231</v>
      </c>
      <c r="G94" s="41">
        <f>+IF(G$4="","",SUM(G92:G93))</f>
        <v>0</v>
      </c>
      <c r="H94" s="41">
        <f t="shared" ref="H94" si="35">+IF(H$4="","",SUM(H92:H93))</f>
        <v>0</v>
      </c>
      <c r="I94" s="41">
        <f t="shared" ref="I94" si="36">+IF(I$4="","",SUM(I92:I93))</f>
        <v>0</v>
      </c>
      <c r="J94" s="41">
        <f t="shared" ref="J94" si="37">+IF(J$4="","",SUM(J92:J93))</f>
        <v>0</v>
      </c>
      <c r="K94" s="41">
        <f t="shared" ref="K94" si="38">+IF(K$4="","",SUM(K92:K93))</f>
        <v>0</v>
      </c>
      <c r="L94" s="41">
        <f t="shared" ref="L94" si="39">+IF(L$4="","",SUM(L92:L93))</f>
        <v>0</v>
      </c>
    </row>
    <row r="95" spans="1:12" x14ac:dyDescent="0.25">
      <c r="A95" s="28" t="s">
        <v>142</v>
      </c>
      <c r="B95" s="4">
        <v>35</v>
      </c>
      <c r="D95" s="4">
        <v>4</v>
      </c>
      <c r="E95" s="30" t="s">
        <v>143</v>
      </c>
      <c r="F95" s="3" t="s">
        <v>232</v>
      </c>
      <c r="G95" s="41">
        <f>+IF(G4="","",G94+G90+G86+G82+G78+G74+I97)</f>
        <v>0</v>
      </c>
      <c r="H95" s="41">
        <f t="shared" ref="H95:L95" si="40">+IF(H4="","",H94+H90+H86+H82+H78+H74+J97)</f>
        <v>0</v>
      </c>
      <c r="I95" s="41">
        <f t="shared" si="40"/>
        <v>0</v>
      </c>
      <c r="J95" s="41">
        <f t="shared" si="40"/>
        <v>0</v>
      </c>
      <c r="K95" s="41">
        <f t="shared" si="40"/>
        <v>0</v>
      </c>
      <c r="L95" s="41">
        <f t="shared" si="40"/>
        <v>0</v>
      </c>
    </row>
    <row r="96" spans="1:12" ht="18" customHeight="1" x14ac:dyDescent="0.25">
      <c r="A96" s="25" t="s">
        <v>233</v>
      </c>
      <c r="D96" s="4">
        <v>3</v>
      </c>
      <c r="E96" s="25" t="s">
        <v>234</v>
      </c>
      <c r="F96" s="3" t="s">
        <v>235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20</v>
      </c>
      <c r="L96" s="7" t="s">
        <v>20</v>
      </c>
    </row>
    <row r="97" spans="1:12" x14ac:dyDescent="0.25">
      <c r="A97" s="26" t="s">
        <v>236</v>
      </c>
      <c r="B97" s="4">
        <v>3</v>
      </c>
      <c r="D97" s="4">
        <v>4</v>
      </c>
      <c r="E97" s="27" t="s">
        <v>237</v>
      </c>
      <c r="F97" s="3" t="s">
        <v>238</v>
      </c>
      <c r="G97" s="40"/>
      <c r="H97" s="40"/>
      <c r="I97" s="40"/>
      <c r="J97" s="40"/>
      <c r="K97" s="40"/>
      <c r="L97" s="40"/>
    </row>
    <row r="98" spans="1:12" x14ac:dyDescent="0.25">
      <c r="A98" s="26" t="s">
        <v>239</v>
      </c>
      <c r="B98" s="4">
        <v>3</v>
      </c>
      <c r="D98" s="4">
        <v>4</v>
      </c>
      <c r="E98" s="27" t="s">
        <v>240</v>
      </c>
      <c r="F98" s="3" t="s">
        <v>241</v>
      </c>
      <c r="G98" s="40"/>
      <c r="H98" s="40"/>
      <c r="I98" s="40"/>
      <c r="J98" s="40"/>
      <c r="K98" s="40"/>
      <c r="L98" s="40"/>
    </row>
    <row r="99" spans="1:12" x14ac:dyDescent="0.25">
      <c r="A99" s="26" t="s">
        <v>242</v>
      </c>
      <c r="B99" s="4">
        <v>3</v>
      </c>
      <c r="D99" s="4">
        <v>4</v>
      </c>
      <c r="E99" s="27" t="s">
        <v>243</v>
      </c>
      <c r="F99" s="3" t="s">
        <v>244</v>
      </c>
      <c r="G99" s="40"/>
      <c r="H99" s="40"/>
      <c r="I99" s="40"/>
      <c r="J99" s="40"/>
      <c r="K99" s="40"/>
      <c r="L99" s="40"/>
    </row>
    <row r="100" spans="1:12" x14ac:dyDescent="0.25">
      <c r="A100" s="26" t="s">
        <v>245</v>
      </c>
      <c r="B100" s="4">
        <v>3</v>
      </c>
      <c r="D100" s="4">
        <v>4</v>
      </c>
      <c r="E100" s="27" t="s">
        <v>246</v>
      </c>
      <c r="F100" s="3" t="s">
        <v>247</v>
      </c>
      <c r="G100" s="40"/>
      <c r="H100" s="40"/>
      <c r="I100" s="40"/>
      <c r="J100" s="40"/>
      <c r="K100" s="40"/>
      <c r="L100" s="40"/>
    </row>
    <row r="101" spans="1:12" x14ac:dyDescent="0.25">
      <c r="A101" s="26" t="s">
        <v>248</v>
      </c>
      <c r="B101" s="4">
        <v>5</v>
      </c>
      <c r="D101" s="4">
        <v>4</v>
      </c>
      <c r="E101" s="27" t="s">
        <v>249</v>
      </c>
      <c r="F101" s="3" t="s">
        <v>250</v>
      </c>
      <c r="G101" s="40"/>
      <c r="H101" s="40"/>
      <c r="I101" s="40"/>
      <c r="J101" s="40"/>
      <c r="K101" s="40"/>
      <c r="L101" s="40"/>
    </row>
    <row r="102" spans="1:12" x14ac:dyDescent="0.25">
      <c r="A102" s="26" t="s">
        <v>251</v>
      </c>
      <c r="B102" s="4">
        <v>3</v>
      </c>
      <c r="D102" s="4">
        <v>4</v>
      </c>
      <c r="E102" s="27" t="s">
        <v>252</v>
      </c>
      <c r="F102" s="3" t="s">
        <v>253</v>
      </c>
      <c r="G102" s="40"/>
      <c r="H102" s="40"/>
      <c r="I102" s="40"/>
      <c r="J102" s="40"/>
      <c r="K102" s="40"/>
      <c r="L102" s="40"/>
    </row>
    <row r="103" spans="1:12" x14ac:dyDescent="0.25">
      <c r="A103" s="28" t="s">
        <v>254</v>
      </c>
      <c r="B103" s="4">
        <v>24</v>
      </c>
      <c r="D103" s="4">
        <v>4</v>
      </c>
      <c r="E103" s="30" t="s">
        <v>255</v>
      </c>
      <c r="F103" s="3" t="s">
        <v>256</v>
      </c>
      <c r="G103" s="41">
        <f>+IF(G$4="","",SUM(G97:G102))</f>
        <v>0</v>
      </c>
      <c r="H103" s="41">
        <f t="shared" ref="H103:L103" si="41">+IF(H$4="","",SUM(H97:H102))</f>
        <v>0</v>
      </c>
      <c r="I103" s="41">
        <f t="shared" si="41"/>
        <v>0</v>
      </c>
      <c r="J103" s="41">
        <f t="shared" si="41"/>
        <v>0</v>
      </c>
      <c r="K103" s="41">
        <f t="shared" si="41"/>
        <v>0</v>
      </c>
      <c r="L103" s="41">
        <f t="shared" si="41"/>
        <v>0</v>
      </c>
    </row>
    <row r="104" spans="1:12" ht="18" customHeight="1" x14ac:dyDescent="0.25">
      <c r="A104" s="25" t="s">
        <v>257</v>
      </c>
      <c r="D104" s="4">
        <v>3</v>
      </c>
      <c r="E104" s="25" t="s">
        <v>258</v>
      </c>
      <c r="F104" s="3" t="s">
        <v>259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20</v>
      </c>
      <c r="L104" s="7" t="s">
        <v>20</v>
      </c>
    </row>
    <row r="105" spans="1:12" x14ac:dyDescent="0.25">
      <c r="A105" s="26" t="s">
        <v>260</v>
      </c>
      <c r="B105" s="4">
        <v>4</v>
      </c>
      <c r="D105" s="4">
        <v>4</v>
      </c>
      <c r="E105" s="27" t="s">
        <v>261</v>
      </c>
      <c r="F105" s="3" t="s">
        <v>262</v>
      </c>
      <c r="G105" s="40"/>
      <c r="H105" s="40"/>
      <c r="I105" s="40"/>
      <c r="J105" s="40"/>
      <c r="K105" s="40"/>
      <c r="L105" s="40"/>
    </row>
    <row r="106" spans="1:12" x14ac:dyDescent="0.25">
      <c r="A106" s="26" t="s">
        <v>263</v>
      </c>
      <c r="B106" s="4">
        <v>4</v>
      </c>
      <c r="D106" s="4">
        <v>4</v>
      </c>
      <c r="E106" s="27" t="s">
        <v>264</v>
      </c>
      <c r="F106" s="3" t="s">
        <v>265</v>
      </c>
      <c r="G106" s="40"/>
      <c r="H106" s="40"/>
      <c r="I106" s="40"/>
      <c r="J106" s="40"/>
      <c r="K106" s="40"/>
      <c r="L106" s="40"/>
    </row>
    <row r="107" spans="1:12" x14ac:dyDescent="0.25">
      <c r="A107" s="26" t="s">
        <v>266</v>
      </c>
      <c r="B107" s="4">
        <v>4</v>
      </c>
      <c r="D107" s="4">
        <v>4</v>
      </c>
      <c r="E107" s="27" t="s">
        <v>267</v>
      </c>
      <c r="F107" s="3" t="s">
        <v>268</v>
      </c>
      <c r="G107" s="40"/>
      <c r="H107" s="40"/>
      <c r="I107" s="40"/>
      <c r="J107" s="40"/>
      <c r="K107" s="40"/>
      <c r="L107" s="40"/>
    </row>
    <row r="108" spans="1:12" x14ac:dyDescent="0.25">
      <c r="A108" s="28" t="s">
        <v>269</v>
      </c>
      <c r="B108" s="4">
        <v>12</v>
      </c>
      <c r="D108" s="4">
        <v>4</v>
      </c>
      <c r="E108" s="30" t="s">
        <v>270</v>
      </c>
      <c r="F108" s="3" t="s">
        <v>271</v>
      </c>
      <c r="G108" s="41">
        <f>+IF(G$4="","",SUM(G105:G107))</f>
        <v>0</v>
      </c>
      <c r="H108" s="41">
        <f t="shared" ref="H108:L108" si="42">+IF(H$4="","",SUM(H105:H107))</f>
        <v>0</v>
      </c>
      <c r="I108" s="41">
        <f t="shared" si="42"/>
        <v>0</v>
      </c>
      <c r="J108" s="41">
        <f t="shared" si="42"/>
        <v>0</v>
      </c>
      <c r="K108" s="41">
        <f t="shared" si="42"/>
        <v>0</v>
      </c>
      <c r="L108" s="41">
        <f t="shared" si="42"/>
        <v>0</v>
      </c>
    </row>
    <row r="109" spans="1:12" x14ac:dyDescent="0.25">
      <c r="A109" s="22" t="s">
        <v>272</v>
      </c>
      <c r="B109" s="4">
        <v>111</v>
      </c>
      <c r="D109" s="4">
        <v>3</v>
      </c>
      <c r="E109" s="23" t="s">
        <v>273</v>
      </c>
      <c r="F109" s="3" t="s">
        <v>274</v>
      </c>
      <c r="G109" s="24">
        <f>+IF(G4="","",G108+G103+G95+G65)</f>
        <v>0</v>
      </c>
      <c r="H109" s="24">
        <f t="shared" ref="H109:L109" si="43">+IF(H4="","",H108+H103+H95+H65)</f>
        <v>0</v>
      </c>
      <c r="I109" s="24">
        <f t="shared" si="43"/>
        <v>0</v>
      </c>
      <c r="J109" s="24">
        <f t="shared" si="43"/>
        <v>0</v>
      </c>
      <c r="K109" s="24">
        <f t="shared" si="43"/>
        <v>0</v>
      </c>
      <c r="L109" s="24">
        <f t="shared" si="43"/>
        <v>0</v>
      </c>
    </row>
    <row r="110" spans="1:12" ht="18" customHeight="1" x14ac:dyDescent="0.25">
      <c r="A110" s="18" t="s">
        <v>275</v>
      </c>
      <c r="D110" s="4">
        <v>2</v>
      </c>
      <c r="E110" s="19" t="s">
        <v>276</v>
      </c>
      <c r="F110" s="3" t="s">
        <v>277</v>
      </c>
      <c r="G110" s="7" t="s">
        <v>20</v>
      </c>
      <c r="H110" s="7" t="s">
        <v>20</v>
      </c>
      <c r="I110" s="7" t="s">
        <v>20</v>
      </c>
      <c r="J110" s="7" t="s">
        <v>20</v>
      </c>
      <c r="K110" s="7" t="s">
        <v>20</v>
      </c>
      <c r="L110" s="7" t="s">
        <v>20</v>
      </c>
    </row>
    <row r="111" spans="1:12" ht="18" customHeight="1" x14ac:dyDescent="0.25">
      <c r="A111" s="20" t="s">
        <v>278</v>
      </c>
      <c r="B111" s="4">
        <v>43</v>
      </c>
      <c r="D111" s="4">
        <v>3</v>
      </c>
      <c r="E111" s="21" t="s">
        <v>279</v>
      </c>
      <c r="F111" s="3" t="s">
        <v>280</v>
      </c>
      <c r="G111" s="40"/>
      <c r="H111" s="40"/>
      <c r="I111" s="40"/>
      <c r="J111" s="40"/>
      <c r="K111" s="40"/>
      <c r="L111" s="40"/>
    </row>
    <row r="112" spans="1:12" x14ac:dyDescent="0.25">
      <c r="A112" s="20" t="s">
        <v>281</v>
      </c>
      <c r="B112" s="4">
        <v>65</v>
      </c>
      <c r="D112" s="4">
        <v>3</v>
      </c>
      <c r="E112" s="21" t="s">
        <v>282</v>
      </c>
      <c r="F112" s="3" t="s">
        <v>283</v>
      </c>
      <c r="G112" s="40"/>
      <c r="H112" s="40"/>
      <c r="I112" s="40"/>
      <c r="J112" s="40"/>
      <c r="K112" s="40"/>
      <c r="L112" s="40"/>
    </row>
    <row r="113" spans="1:12" x14ac:dyDescent="0.25">
      <c r="A113" s="22" t="s">
        <v>284</v>
      </c>
      <c r="B113" s="4">
        <v>108</v>
      </c>
      <c r="D113" s="4">
        <v>3</v>
      </c>
      <c r="E113" s="23" t="s">
        <v>285</v>
      </c>
      <c r="F113" s="3" t="s">
        <v>286</v>
      </c>
      <c r="G113" s="41">
        <f>+IF(G$4="","",SUM(G111:G112))</f>
        <v>0</v>
      </c>
      <c r="H113" s="41">
        <f t="shared" ref="H113:L113" si="44">+IF(H$4="","",SUM(H111:H112))</f>
        <v>0</v>
      </c>
      <c r="I113" s="41">
        <f t="shared" si="44"/>
        <v>0</v>
      </c>
      <c r="J113" s="41">
        <f t="shared" si="44"/>
        <v>0</v>
      </c>
      <c r="K113" s="41">
        <f t="shared" si="44"/>
        <v>0</v>
      </c>
      <c r="L113" s="41">
        <f t="shared" si="44"/>
        <v>0</v>
      </c>
    </row>
    <row r="114" spans="1:12" ht="18" customHeight="1" x14ac:dyDescent="0.25">
      <c r="A114" s="17" t="s">
        <v>287</v>
      </c>
      <c r="B114" s="36">
        <v>419</v>
      </c>
      <c r="C114" s="36"/>
      <c r="D114" s="36">
        <v>2</v>
      </c>
      <c r="E114" s="37" t="s">
        <v>288</v>
      </c>
      <c r="F114" s="36" t="s">
        <v>289</v>
      </c>
      <c r="G114" s="42">
        <f>+IF(G4="","",G113+G109+G57+G11)</f>
        <v>0</v>
      </c>
      <c r="H114" s="42">
        <f t="shared" ref="H114:L114" si="45">+IF(H4="","",H113+H109+H57+H11)</f>
        <v>0</v>
      </c>
      <c r="I114" s="42">
        <f t="shared" si="45"/>
        <v>0</v>
      </c>
      <c r="J114" s="42">
        <f t="shared" si="45"/>
        <v>0</v>
      </c>
      <c r="K114" s="42">
        <f t="shared" si="45"/>
        <v>0</v>
      </c>
      <c r="L114" s="42">
        <f t="shared" si="45"/>
        <v>0</v>
      </c>
    </row>
    <row r="115" spans="1:12" ht="18" customHeight="1" x14ac:dyDescent="0.25">
      <c r="A115" s="16" t="s">
        <v>290</v>
      </c>
      <c r="D115" s="4">
        <v>1</v>
      </c>
      <c r="E115" s="17" t="s">
        <v>291</v>
      </c>
      <c r="F115" s="3" t="s">
        <v>290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</row>
    <row r="116" spans="1:12" ht="18" customHeight="1" x14ac:dyDescent="0.25">
      <c r="A116" s="18" t="s">
        <v>292</v>
      </c>
      <c r="D116" s="4">
        <v>2</v>
      </c>
      <c r="E116" s="19" t="s">
        <v>293</v>
      </c>
      <c r="F116" s="3" t="s">
        <v>294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20</v>
      </c>
      <c r="L116" s="7" t="s">
        <v>20</v>
      </c>
    </row>
    <row r="117" spans="1:12" ht="18" customHeight="1" x14ac:dyDescent="0.25">
      <c r="A117" s="21" t="s">
        <v>295</v>
      </c>
      <c r="B117" s="4">
        <v>12</v>
      </c>
      <c r="D117" s="4">
        <v>3</v>
      </c>
      <c r="E117" s="21" t="s">
        <v>296</v>
      </c>
      <c r="F117" s="3" t="s">
        <v>297</v>
      </c>
      <c r="G117" s="40"/>
      <c r="H117" s="40"/>
      <c r="I117" s="40"/>
      <c r="J117" s="40"/>
      <c r="K117" s="40"/>
      <c r="L117" s="40"/>
    </row>
    <row r="118" spans="1:12" x14ac:dyDescent="0.25">
      <c r="A118" s="21" t="s">
        <v>298</v>
      </c>
      <c r="B118" s="4">
        <v>21</v>
      </c>
      <c r="D118" s="4">
        <v>3</v>
      </c>
      <c r="E118" s="21" t="s">
        <v>299</v>
      </c>
      <c r="F118" s="3" t="s">
        <v>300</v>
      </c>
      <c r="G118" s="40"/>
      <c r="H118" s="40"/>
      <c r="I118" s="40"/>
      <c r="J118" s="40"/>
      <c r="K118" s="40"/>
      <c r="L118" s="40"/>
    </row>
    <row r="119" spans="1:12" x14ac:dyDescent="0.25">
      <c r="A119" s="21" t="s">
        <v>301</v>
      </c>
      <c r="B119" s="4">
        <v>32</v>
      </c>
      <c r="D119" s="4">
        <v>3</v>
      </c>
      <c r="E119" s="21" t="s">
        <v>302</v>
      </c>
      <c r="F119" s="3" t="s">
        <v>303</v>
      </c>
      <c r="G119" s="40"/>
      <c r="H119" s="40"/>
      <c r="I119" s="40"/>
      <c r="J119" s="40"/>
      <c r="K119" s="40"/>
      <c r="L119" s="40"/>
    </row>
    <row r="120" spans="1:12" x14ac:dyDescent="0.25">
      <c r="A120" s="21" t="s">
        <v>304</v>
      </c>
      <c r="B120" s="4">
        <v>43</v>
      </c>
      <c r="D120" s="4">
        <v>3</v>
      </c>
      <c r="E120" s="21" t="s">
        <v>305</v>
      </c>
      <c r="F120" s="3" t="s">
        <v>306</v>
      </c>
      <c r="G120" s="40"/>
      <c r="H120" s="40"/>
      <c r="I120" s="40"/>
      <c r="J120" s="40"/>
      <c r="K120" s="40"/>
      <c r="L120" s="40"/>
    </row>
    <row r="121" spans="1:12" x14ac:dyDescent="0.25">
      <c r="A121" s="21" t="s">
        <v>307</v>
      </c>
      <c r="B121" s="4">
        <v>45</v>
      </c>
      <c r="D121" s="4">
        <v>3</v>
      </c>
      <c r="E121" s="21" t="s">
        <v>308</v>
      </c>
      <c r="F121" s="3" t="s">
        <v>309</v>
      </c>
      <c r="G121" s="40"/>
      <c r="H121" s="40"/>
      <c r="I121" s="40"/>
      <c r="J121" s="40"/>
      <c r="K121" s="40"/>
      <c r="L121" s="40"/>
    </row>
    <row r="122" spans="1:12" x14ac:dyDescent="0.25">
      <c r="A122" s="21" t="s">
        <v>310</v>
      </c>
      <c r="B122" s="4">
        <v>33</v>
      </c>
      <c r="D122" s="4">
        <v>3</v>
      </c>
      <c r="E122" s="21" t="s">
        <v>311</v>
      </c>
      <c r="F122" s="3" t="s">
        <v>312</v>
      </c>
      <c r="G122" s="40"/>
      <c r="H122" s="40"/>
      <c r="I122" s="40"/>
      <c r="J122" s="40"/>
      <c r="K122" s="40"/>
      <c r="L122" s="40"/>
    </row>
    <row r="123" spans="1:12" ht="18" customHeight="1" x14ac:dyDescent="0.25">
      <c r="A123" s="21" t="s">
        <v>313</v>
      </c>
      <c r="D123" s="4">
        <v>3</v>
      </c>
      <c r="E123" s="21" t="s">
        <v>314</v>
      </c>
      <c r="F123" s="3" t="s">
        <v>315</v>
      </c>
      <c r="G123" s="42">
        <f>+IF(G4="","",SUM(G124:G138))</f>
        <v>0</v>
      </c>
      <c r="H123" s="42">
        <f t="shared" ref="H123:L123" si="46">+IF(H4="","",SUM(H124:H138))</f>
        <v>0</v>
      </c>
      <c r="I123" s="42">
        <f t="shared" si="46"/>
        <v>0</v>
      </c>
      <c r="J123" s="42">
        <f t="shared" si="46"/>
        <v>0</v>
      </c>
      <c r="K123" s="42">
        <f t="shared" si="46"/>
        <v>0</v>
      </c>
      <c r="L123" s="42">
        <f t="shared" si="46"/>
        <v>0</v>
      </c>
    </row>
    <row r="124" spans="1:12" x14ac:dyDescent="0.25">
      <c r="A124" s="8" t="s">
        <v>316</v>
      </c>
      <c r="B124" s="4">
        <v>1</v>
      </c>
      <c r="D124" s="4">
        <v>4</v>
      </c>
      <c r="E124" s="27" t="s">
        <v>317</v>
      </c>
      <c r="F124" s="3" t="s">
        <v>318</v>
      </c>
      <c r="G124" s="40"/>
      <c r="H124" s="40"/>
      <c r="I124" s="40"/>
      <c r="J124" s="40"/>
      <c r="K124" s="40"/>
      <c r="L124" s="40"/>
    </row>
    <row r="125" spans="1:12" x14ac:dyDescent="0.25">
      <c r="A125" s="8" t="s">
        <v>319</v>
      </c>
      <c r="B125" s="4">
        <v>1</v>
      </c>
      <c r="D125" s="4">
        <v>4</v>
      </c>
      <c r="E125" s="27" t="s">
        <v>320</v>
      </c>
      <c r="F125" s="3" t="s">
        <v>321</v>
      </c>
      <c r="G125" s="40"/>
      <c r="H125" s="40"/>
      <c r="I125" s="40"/>
      <c r="J125" s="40"/>
      <c r="K125" s="40"/>
      <c r="L125" s="40"/>
    </row>
    <row r="126" spans="1:12" x14ac:dyDescent="0.25">
      <c r="A126" s="8" t="s">
        <v>322</v>
      </c>
      <c r="B126" s="4">
        <v>1</v>
      </c>
      <c r="D126" s="4">
        <v>4</v>
      </c>
      <c r="E126" s="27" t="s">
        <v>323</v>
      </c>
      <c r="F126" s="3" t="s">
        <v>324</v>
      </c>
      <c r="G126" s="40"/>
      <c r="H126" s="40"/>
      <c r="I126" s="40"/>
      <c r="J126" s="40"/>
      <c r="K126" s="40"/>
      <c r="L126" s="40"/>
    </row>
    <row r="127" spans="1:12" x14ac:dyDescent="0.25">
      <c r="A127" s="8" t="s">
        <v>325</v>
      </c>
      <c r="B127" s="4">
        <v>1</v>
      </c>
      <c r="D127" s="4">
        <v>4</v>
      </c>
      <c r="E127" s="27" t="s">
        <v>326</v>
      </c>
      <c r="F127" s="3" t="s">
        <v>327</v>
      </c>
      <c r="G127" s="40"/>
      <c r="H127" s="40"/>
      <c r="I127" s="40"/>
      <c r="J127" s="40"/>
      <c r="K127" s="40"/>
      <c r="L127" s="40"/>
    </row>
    <row r="128" spans="1:12" x14ac:dyDescent="0.25">
      <c r="A128" s="8" t="s">
        <v>328</v>
      </c>
      <c r="B128" s="4">
        <v>1</v>
      </c>
      <c r="D128" s="4">
        <v>4</v>
      </c>
      <c r="E128" s="27" t="s">
        <v>329</v>
      </c>
      <c r="F128" s="3" t="s">
        <v>330</v>
      </c>
      <c r="G128" s="40"/>
      <c r="H128" s="40"/>
      <c r="I128" s="40"/>
      <c r="J128" s="40"/>
      <c r="K128" s="40"/>
      <c r="L128" s="40"/>
    </row>
    <row r="129" spans="1:12" x14ac:dyDescent="0.25">
      <c r="A129" s="8" t="s">
        <v>331</v>
      </c>
      <c r="B129" s="4">
        <v>1</v>
      </c>
      <c r="D129" s="4">
        <v>4</v>
      </c>
      <c r="E129" s="27" t="s">
        <v>332</v>
      </c>
      <c r="F129" s="3" t="s">
        <v>333</v>
      </c>
      <c r="G129" s="40"/>
      <c r="H129" s="40"/>
      <c r="I129" s="40"/>
      <c r="J129" s="40"/>
      <c r="K129" s="40"/>
      <c r="L129" s="40"/>
    </row>
    <row r="130" spans="1:12" x14ac:dyDescent="0.25">
      <c r="A130" s="8" t="s">
        <v>334</v>
      </c>
      <c r="B130" s="4">
        <v>1</v>
      </c>
      <c r="D130" s="4">
        <v>4</v>
      </c>
      <c r="E130" s="27" t="s">
        <v>335</v>
      </c>
      <c r="F130" s="3" t="s">
        <v>336</v>
      </c>
      <c r="G130" s="40"/>
      <c r="H130" s="40"/>
      <c r="I130" s="40"/>
      <c r="J130" s="40"/>
      <c r="K130" s="40"/>
      <c r="L130" s="40"/>
    </row>
    <row r="131" spans="1:12" x14ac:dyDescent="0.25">
      <c r="A131" s="8" t="s">
        <v>337</v>
      </c>
      <c r="B131" s="4">
        <v>1</v>
      </c>
      <c r="D131" s="4">
        <v>4</v>
      </c>
      <c r="E131" s="27" t="s">
        <v>338</v>
      </c>
      <c r="F131" s="3" t="s">
        <v>339</v>
      </c>
      <c r="G131" s="40"/>
      <c r="H131" s="40"/>
      <c r="I131" s="40"/>
      <c r="J131" s="40"/>
      <c r="K131" s="40"/>
      <c r="L131" s="40"/>
    </row>
    <row r="132" spans="1:12" x14ac:dyDescent="0.25">
      <c r="A132" s="8" t="s">
        <v>340</v>
      </c>
      <c r="B132" s="4">
        <v>1</v>
      </c>
      <c r="D132" s="4">
        <v>4</v>
      </c>
      <c r="E132" s="27" t="s">
        <v>341</v>
      </c>
      <c r="F132" s="3" t="s">
        <v>342</v>
      </c>
      <c r="G132" s="40"/>
      <c r="H132" s="40"/>
      <c r="I132" s="40"/>
      <c r="J132" s="40"/>
      <c r="K132" s="40"/>
      <c r="L132" s="40"/>
    </row>
    <row r="133" spans="1:12" x14ac:dyDescent="0.25">
      <c r="A133" s="8" t="s">
        <v>343</v>
      </c>
      <c r="B133" s="4">
        <v>1</v>
      </c>
      <c r="D133" s="4">
        <v>4</v>
      </c>
      <c r="E133" s="27"/>
      <c r="F133" s="3" t="s">
        <v>344</v>
      </c>
      <c r="G133" s="40"/>
      <c r="H133" s="40"/>
      <c r="I133" s="40"/>
      <c r="J133" s="40"/>
      <c r="K133" s="40"/>
      <c r="L133" s="40"/>
    </row>
    <row r="134" spans="1:12" x14ac:dyDescent="0.25">
      <c r="A134" s="8" t="s">
        <v>345</v>
      </c>
      <c r="B134" s="4">
        <v>1</v>
      </c>
      <c r="D134" s="4">
        <v>4</v>
      </c>
      <c r="E134" s="27"/>
      <c r="F134" s="3" t="s">
        <v>346</v>
      </c>
      <c r="G134" s="40"/>
      <c r="H134" s="40"/>
      <c r="I134" s="40"/>
      <c r="J134" s="40"/>
      <c r="K134" s="40"/>
      <c r="L134" s="40"/>
    </row>
    <row r="135" spans="1:12" x14ac:dyDescent="0.25">
      <c r="A135" s="8" t="s">
        <v>347</v>
      </c>
      <c r="B135" s="4">
        <v>1</v>
      </c>
      <c r="D135" s="4">
        <v>4</v>
      </c>
      <c r="E135" s="27" t="s">
        <v>348</v>
      </c>
      <c r="F135" s="3" t="s">
        <v>349</v>
      </c>
      <c r="G135" s="40"/>
      <c r="H135" s="40"/>
      <c r="I135" s="40"/>
      <c r="J135" s="40"/>
      <c r="K135" s="40"/>
      <c r="L135" s="40"/>
    </row>
    <row r="136" spans="1:12" x14ac:dyDescent="0.25">
      <c r="A136" s="8" t="s">
        <v>350</v>
      </c>
      <c r="B136" s="4">
        <v>1</v>
      </c>
      <c r="D136" s="4">
        <v>4</v>
      </c>
      <c r="E136" s="27" t="s">
        <v>351</v>
      </c>
      <c r="F136" s="3" t="s">
        <v>352</v>
      </c>
      <c r="G136" s="40"/>
      <c r="H136" s="40"/>
      <c r="I136" s="40"/>
      <c r="J136" s="40"/>
      <c r="K136" s="40"/>
      <c r="L136" s="40"/>
    </row>
    <row r="137" spans="1:12" x14ac:dyDescent="0.25">
      <c r="A137" s="8" t="s">
        <v>353</v>
      </c>
      <c r="B137" s="4">
        <v>1</v>
      </c>
      <c r="D137" s="4">
        <v>4</v>
      </c>
      <c r="E137" s="27" t="s">
        <v>354</v>
      </c>
      <c r="F137" s="3" t="s">
        <v>355</v>
      </c>
      <c r="G137" s="40"/>
      <c r="H137" s="40"/>
      <c r="I137" s="40"/>
      <c r="J137" s="40"/>
      <c r="K137" s="40"/>
      <c r="L137" s="40"/>
    </row>
    <row r="138" spans="1:12" x14ac:dyDescent="0.25">
      <c r="A138" s="8" t="s">
        <v>356</v>
      </c>
      <c r="B138" s="4">
        <v>1</v>
      </c>
      <c r="D138" s="4">
        <v>4</v>
      </c>
      <c r="E138" s="27" t="s">
        <v>357</v>
      </c>
      <c r="F138" s="3" t="s">
        <v>358</v>
      </c>
      <c r="G138" s="40"/>
      <c r="H138" s="40"/>
      <c r="I138" s="40"/>
      <c r="J138" s="40"/>
      <c r="K138" s="40"/>
      <c r="L138" s="40"/>
    </row>
    <row r="139" spans="1:12" ht="18" customHeight="1" x14ac:dyDescent="0.25">
      <c r="A139" s="8" t="s">
        <v>359</v>
      </c>
      <c r="D139" s="4">
        <v>4</v>
      </c>
      <c r="E139" s="27" t="s">
        <v>360</v>
      </c>
      <c r="F139" s="3" t="s">
        <v>361</v>
      </c>
      <c r="G139" s="7"/>
      <c r="H139" s="7"/>
      <c r="I139" s="7"/>
      <c r="J139" s="7"/>
      <c r="K139" s="7"/>
      <c r="L139" s="7"/>
    </row>
    <row r="140" spans="1:12" x14ac:dyDescent="0.25">
      <c r="A140" s="31" t="s">
        <v>362</v>
      </c>
      <c r="B140" s="4">
        <v>1</v>
      </c>
      <c r="D140" s="4">
        <v>5</v>
      </c>
      <c r="E140" s="32" t="s">
        <v>363</v>
      </c>
      <c r="F140" s="3" t="s">
        <v>364</v>
      </c>
      <c r="G140" s="40"/>
      <c r="H140" s="40"/>
      <c r="I140" s="40"/>
      <c r="J140" s="40"/>
      <c r="K140" s="40"/>
      <c r="L140" s="40"/>
    </row>
    <row r="141" spans="1:12" x14ac:dyDescent="0.25">
      <c r="A141" s="31" t="s">
        <v>365</v>
      </c>
      <c r="B141" s="4">
        <v>1</v>
      </c>
      <c r="D141" s="4">
        <v>5</v>
      </c>
      <c r="E141" s="32" t="s">
        <v>366</v>
      </c>
      <c r="F141" s="3" t="s">
        <v>367</v>
      </c>
      <c r="G141" s="40"/>
      <c r="H141" s="40"/>
      <c r="I141" s="40"/>
      <c r="J141" s="40"/>
      <c r="K141" s="40"/>
      <c r="L141" s="40"/>
    </row>
    <row r="142" spans="1:12" x14ac:dyDescent="0.25">
      <c r="A142" s="31" t="s">
        <v>368</v>
      </c>
      <c r="B142" s="4">
        <v>1</v>
      </c>
      <c r="D142" s="4">
        <v>5</v>
      </c>
      <c r="E142" s="32" t="s">
        <v>369</v>
      </c>
      <c r="F142" s="3" t="s">
        <v>370</v>
      </c>
      <c r="G142" s="40"/>
      <c r="H142" s="40"/>
      <c r="I142" s="40"/>
      <c r="J142" s="40"/>
      <c r="K142" s="40"/>
      <c r="L142" s="40"/>
    </row>
    <row r="143" spans="1:12" x14ac:dyDescent="0.25">
      <c r="A143" s="31" t="s">
        <v>371</v>
      </c>
      <c r="B143" s="4">
        <v>1</v>
      </c>
      <c r="D143" s="4">
        <v>5</v>
      </c>
      <c r="E143" s="32"/>
      <c r="F143" s="3" t="s">
        <v>372</v>
      </c>
      <c r="G143" s="40"/>
      <c r="H143" s="40"/>
      <c r="I143" s="40"/>
      <c r="J143" s="40"/>
      <c r="K143" s="40"/>
      <c r="L143" s="40"/>
    </row>
    <row r="144" spans="1:12" x14ac:dyDescent="0.25">
      <c r="A144" s="28" t="s">
        <v>373</v>
      </c>
      <c r="B144" s="4">
        <v>4</v>
      </c>
      <c r="D144" s="4">
        <v>5</v>
      </c>
      <c r="E144" s="32" t="s">
        <v>374</v>
      </c>
      <c r="F144" s="3" t="s">
        <v>375</v>
      </c>
      <c r="G144" s="41">
        <f>+IF(G$4="","",SUM(G140:G143))</f>
        <v>0</v>
      </c>
      <c r="H144" s="41">
        <f t="shared" ref="H144:L144" si="47">+IF(H$4="","",SUM(H140:H143))</f>
        <v>0</v>
      </c>
      <c r="I144" s="41">
        <f t="shared" si="47"/>
        <v>0</v>
      </c>
      <c r="J144" s="41">
        <f t="shared" si="47"/>
        <v>0</v>
      </c>
      <c r="K144" s="41">
        <f t="shared" si="47"/>
        <v>0</v>
      </c>
      <c r="L144" s="41">
        <f t="shared" si="47"/>
        <v>0</v>
      </c>
    </row>
    <row r="145" spans="1:12" ht="12.75" customHeight="1" x14ac:dyDescent="0.25">
      <c r="A145" s="8" t="s">
        <v>376</v>
      </c>
      <c r="B145" s="4">
        <v>1</v>
      </c>
      <c r="D145" s="4">
        <v>4</v>
      </c>
      <c r="E145" s="27" t="s">
        <v>377</v>
      </c>
      <c r="F145" s="3" t="s">
        <v>378</v>
      </c>
      <c r="G145" s="1" t="s">
        <v>20</v>
      </c>
      <c r="H145" s="1" t="s">
        <v>20</v>
      </c>
      <c r="I145" s="1" t="s">
        <v>20</v>
      </c>
      <c r="J145" s="1" t="s">
        <v>20</v>
      </c>
      <c r="K145" s="1" t="s">
        <v>20</v>
      </c>
      <c r="L145" s="1" t="s">
        <v>20</v>
      </c>
    </row>
    <row r="146" spans="1:12" x14ac:dyDescent="0.25">
      <c r="A146" s="28" t="s">
        <v>379</v>
      </c>
      <c r="B146" s="4">
        <v>20</v>
      </c>
      <c r="D146" s="4">
        <v>4</v>
      </c>
      <c r="E146" s="27" t="s">
        <v>380</v>
      </c>
      <c r="F146" s="3" t="s">
        <v>381</v>
      </c>
      <c r="G146" s="42">
        <f>+IF(G4="","",G144+G123)</f>
        <v>0</v>
      </c>
      <c r="H146" s="42">
        <f t="shared" ref="H146:L146" si="48">+IF(H4="","",H144+H123)</f>
        <v>0</v>
      </c>
      <c r="I146" s="42">
        <f t="shared" si="48"/>
        <v>0</v>
      </c>
      <c r="J146" s="42">
        <f t="shared" si="48"/>
        <v>0</v>
      </c>
      <c r="K146" s="42">
        <f t="shared" si="48"/>
        <v>0</v>
      </c>
      <c r="L146" s="42">
        <f t="shared" si="48"/>
        <v>0</v>
      </c>
    </row>
    <row r="147" spans="1:12" ht="18" customHeight="1" x14ac:dyDescent="0.25">
      <c r="A147" s="21" t="s">
        <v>382</v>
      </c>
      <c r="B147" s="4">
        <v>23</v>
      </c>
      <c r="D147" s="4">
        <v>3</v>
      </c>
      <c r="E147" s="21" t="s">
        <v>383</v>
      </c>
      <c r="F147" s="3" t="s">
        <v>384</v>
      </c>
      <c r="G147" s="40"/>
      <c r="H147" s="40"/>
      <c r="I147" s="40"/>
      <c r="J147" s="40"/>
      <c r="K147" s="40"/>
      <c r="L147" s="40"/>
    </row>
    <row r="148" spans="1:12" ht="18" customHeight="1" x14ac:dyDescent="0.25">
      <c r="A148" s="21" t="s">
        <v>385</v>
      </c>
      <c r="D148" s="4">
        <v>3</v>
      </c>
      <c r="E148" s="21" t="s">
        <v>386</v>
      </c>
      <c r="F148" s="3" t="s">
        <v>387</v>
      </c>
      <c r="G148" s="42"/>
      <c r="H148" s="42"/>
      <c r="I148" s="42"/>
      <c r="J148" s="42"/>
      <c r="K148" s="42"/>
      <c r="L148" s="42"/>
    </row>
    <row r="149" spans="1:12" x14ac:dyDescent="0.25">
      <c r="A149" s="8" t="s">
        <v>388</v>
      </c>
      <c r="B149" s="4">
        <v>10</v>
      </c>
      <c r="D149" s="4">
        <v>4</v>
      </c>
      <c r="E149" s="27" t="s">
        <v>389</v>
      </c>
      <c r="F149" s="3" t="s">
        <v>390</v>
      </c>
      <c r="G149" s="40"/>
      <c r="H149" s="40"/>
      <c r="I149" s="40">
        <f>+IF(I4="","",CE!H102)</f>
        <v>0</v>
      </c>
      <c r="J149" s="40">
        <f>+IF(J4="","",CE!I102)</f>
        <v>0</v>
      </c>
      <c r="K149" s="40">
        <f>+IF(K4="","",CE!J102)</f>
        <v>0</v>
      </c>
      <c r="L149" s="40">
        <f>+IF(L4="","",CE!K102)</f>
        <v>0</v>
      </c>
    </row>
    <row r="150" spans="1:12" x14ac:dyDescent="0.25">
      <c r="A150" s="8" t="s">
        <v>391</v>
      </c>
      <c r="B150" s="4">
        <v>3</v>
      </c>
      <c r="D150" s="4">
        <v>4</v>
      </c>
      <c r="E150" s="27" t="s">
        <v>392</v>
      </c>
      <c r="F150" s="3" t="s">
        <v>393</v>
      </c>
      <c r="G150" s="40"/>
      <c r="H150" s="40"/>
      <c r="I150" s="40"/>
      <c r="J150" s="40"/>
      <c r="K150" s="40"/>
      <c r="L150" s="40"/>
    </row>
    <row r="151" spans="1:12" x14ac:dyDescent="0.25">
      <c r="A151" s="8" t="s">
        <v>394</v>
      </c>
      <c r="B151" s="4">
        <v>6</v>
      </c>
      <c r="D151" s="4">
        <v>4</v>
      </c>
      <c r="E151" s="27" t="s">
        <v>395</v>
      </c>
      <c r="F151" s="3" t="s">
        <v>396</v>
      </c>
      <c r="G151" s="40"/>
      <c r="H151" s="40"/>
      <c r="I151" s="40"/>
      <c r="J151" s="40"/>
      <c r="K151" s="40"/>
      <c r="L151" s="40"/>
    </row>
    <row r="152" spans="1:12" x14ac:dyDescent="0.25">
      <c r="A152" s="28" t="s">
        <v>397</v>
      </c>
      <c r="B152" s="4">
        <v>13</v>
      </c>
      <c r="D152" s="4">
        <v>4</v>
      </c>
      <c r="E152" s="27" t="s">
        <v>398</v>
      </c>
      <c r="F152" s="3" t="s">
        <v>399</v>
      </c>
      <c r="G152" s="41">
        <f>+IF(G$4="","",SUM(G149:G151))</f>
        <v>0</v>
      </c>
      <c r="H152" s="41">
        <f t="shared" ref="H152:L152" si="49">+IF(H$4="","",SUM(H149:H151))</f>
        <v>0</v>
      </c>
      <c r="I152" s="41">
        <f t="shared" si="49"/>
        <v>0</v>
      </c>
      <c r="J152" s="41">
        <f t="shared" si="49"/>
        <v>0</v>
      </c>
      <c r="K152" s="41">
        <f t="shared" si="49"/>
        <v>0</v>
      </c>
      <c r="L152" s="41">
        <f t="shared" si="49"/>
        <v>0</v>
      </c>
    </row>
    <row r="153" spans="1:12" ht="18" customHeight="1" x14ac:dyDescent="0.25">
      <c r="A153" s="22" t="s">
        <v>400</v>
      </c>
      <c r="B153" s="4">
        <v>242</v>
      </c>
      <c r="D153" s="4">
        <v>3</v>
      </c>
      <c r="E153" s="23" t="s">
        <v>401</v>
      </c>
      <c r="F153" s="3" t="s">
        <v>402</v>
      </c>
      <c r="G153" s="24">
        <f>+IF(G4="","",G152+G147+G146+G122+G121+G120+G119+G118+G117)</f>
        <v>0</v>
      </c>
      <c r="H153" s="24">
        <f t="shared" ref="H153:L153" si="50">+IF(H4="","",H152+H147+H146+H122+H121+H120+H119+H118+H117)</f>
        <v>0</v>
      </c>
      <c r="I153" s="24">
        <f t="shared" si="50"/>
        <v>0</v>
      </c>
      <c r="J153" s="24">
        <f t="shared" si="50"/>
        <v>0</v>
      </c>
      <c r="K153" s="24">
        <f t="shared" si="50"/>
        <v>0</v>
      </c>
      <c r="L153" s="24">
        <f t="shared" si="50"/>
        <v>0</v>
      </c>
    </row>
    <row r="154" spans="1:12" ht="18" customHeight="1" x14ac:dyDescent="0.25">
      <c r="A154" s="18" t="s">
        <v>403</v>
      </c>
      <c r="D154" s="4">
        <v>2</v>
      </c>
      <c r="E154" s="19" t="s">
        <v>404</v>
      </c>
      <c r="F154" s="3" t="s">
        <v>405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</row>
    <row r="155" spans="1:12" x14ac:dyDescent="0.25">
      <c r="A155" s="21" t="s">
        <v>406</v>
      </c>
      <c r="B155" s="4">
        <v>1</v>
      </c>
      <c r="D155" s="4">
        <v>3</v>
      </c>
      <c r="E155" s="21" t="s">
        <v>407</v>
      </c>
      <c r="F155" s="3" t="s">
        <v>408</v>
      </c>
      <c r="G155" s="40"/>
      <c r="H155" s="40"/>
      <c r="I155" s="40"/>
      <c r="J155" s="40"/>
      <c r="K155" s="40"/>
      <c r="L155" s="40"/>
    </row>
    <row r="156" spans="1:12" x14ac:dyDescent="0.25">
      <c r="A156" s="21" t="s">
        <v>409</v>
      </c>
      <c r="B156" s="4">
        <v>1</v>
      </c>
      <c r="D156" s="4">
        <v>3</v>
      </c>
      <c r="E156" s="21" t="s">
        <v>410</v>
      </c>
      <c r="F156" s="3" t="s">
        <v>411</v>
      </c>
      <c r="G156" s="40"/>
      <c r="H156" s="40"/>
      <c r="I156" s="40"/>
      <c r="J156" s="40"/>
      <c r="K156" s="40"/>
      <c r="L156" s="40"/>
    </row>
    <row r="157" spans="1:12" x14ac:dyDescent="0.25">
      <c r="A157" s="21" t="s">
        <v>412</v>
      </c>
      <c r="B157" s="4">
        <v>1</v>
      </c>
      <c r="D157" s="4">
        <v>3</v>
      </c>
      <c r="E157" s="21" t="s">
        <v>413</v>
      </c>
      <c r="F157" s="3" t="s">
        <v>414</v>
      </c>
      <c r="G157" s="40"/>
      <c r="H157" s="40"/>
      <c r="I157" s="40"/>
      <c r="J157" s="40"/>
      <c r="K157" s="40"/>
      <c r="L157" s="40"/>
    </row>
    <row r="158" spans="1:12" x14ac:dyDescent="0.25">
      <c r="A158" s="22" t="s">
        <v>415</v>
      </c>
      <c r="B158" s="4">
        <v>3</v>
      </c>
      <c r="D158" s="4">
        <v>3</v>
      </c>
      <c r="E158" s="23" t="s">
        <v>416</v>
      </c>
      <c r="F158" s="3" t="s">
        <v>417</v>
      </c>
      <c r="G158" s="42">
        <f>+IF(G$4="","",SUM(G155:G157))</f>
        <v>0</v>
      </c>
      <c r="H158" s="42">
        <f t="shared" ref="H158:L158" si="51">+IF(H$4="","",SUM(H155:H157))</f>
        <v>0</v>
      </c>
      <c r="I158" s="42">
        <f t="shared" si="51"/>
        <v>0</v>
      </c>
      <c r="J158" s="42">
        <f t="shared" si="51"/>
        <v>0</v>
      </c>
      <c r="K158" s="42">
        <f t="shared" si="51"/>
        <v>0</v>
      </c>
      <c r="L158" s="42">
        <f t="shared" si="51"/>
        <v>0</v>
      </c>
    </row>
    <row r="159" spans="1:12" ht="18" customHeight="1" x14ac:dyDescent="0.25">
      <c r="A159" s="18" t="s">
        <v>418</v>
      </c>
      <c r="B159" s="4">
        <v>34</v>
      </c>
      <c r="D159" s="4">
        <v>2</v>
      </c>
      <c r="E159" s="19" t="s">
        <v>419</v>
      </c>
      <c r="F159" s="3" t="s">
        <v>420</v>
      </c>
      <c r="G159" s="40"/>
      <c r="H159" s="40"/>
      <c r="I159" s="40"/>
      <c r="J159" s="40"/>
      <c r="K159" s="40"/>
      <c r="L159" s="40"/>
    </row>
    <row r="160" spans="1:12" ht="18" customHeight="1" x14ac:dyDescent="0.25">
      <c r="A160" s="18" t="s">
        <v>421</v>
      </c>
      <c r="D160" s="4">
        <v>2</v>
      </c>
      <c r="E160" s="19" t="s">
        <v>422</v>
      </c>
      <c r="F160" s="3" t="s">
        <v>423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</row>
    <row r="161" spans="1:12" ht="18" customHeight="1" x14ac:dyDescent="0.25">
      <c r="A161" s="21" t="s">
        <v>424</v>
      </c>
      <c r="D161" s="4">
        <v>3</v>
      </c>
      <c r="E161" s="21" t="s">
        <v>425</v>
      </c>
      <c r="F161" s="3" t="s">
        <v>426</v>
      </c>
      <c r="G161" s="7" t="s">
        <v>20</v>
      </c>
      <c r="H161" s="7" t="s">
        <v>20</v>
      </c>
      <c r="I161" s="7" t="s">
        <v>20</v>
      </c>
      <c r="J161" s="7" t="s">
        <v>20</v>
      </c>
      <c r="K161" s="7" t="s">
        <v>20</v>
      </c>
      <c r="L161" s="7" t="s">
        <v>20</v>
      </c>
    </row>
    <row r="162" spans="1:12" x14ac:dyDescent="0.25">
      <c r="A162" s="26" t="s">
        <v>112</v>
      </c>
      <c r="B162" s="4">
        <v>1</v>
      </c>
      <c r="D162" s="4">
        <v>4</v>
      </c>
      <c r="E162" s="27" t="s">
        <v>113</v>
      </c>
      <c r="F162" s="3" t="s">
        <v>427</v>
      </c>
      <c r="G162" s="40"/>
      <c r="H162" s="40"/>
      <c r="I162" s="40"/>
      <c r="J162" s="40"/>
      <c r="K162" s="40"/>
      <c r="L162" s="40"/>
    </row>
    <row r="163" spans="1:12" x14ac:dyDescent="0.25">
      <c r="A163" s="26" t="s">
        <v>115</v>
      </c>
      <c r="B163" s="4">
        <v>1</v>
      </c>
      <c r="D163" s="4">
        <v>4</v>
      </c>
      <c r="E163" s="27" t="s">
        <v>116</v>
      </c>
      <c r="F163" s="3" t="s">
        <v>428</v>
      </c>
      <c r="G163" s="40"/>
      <c r="H163" s="40"/>
      <c r="I163" s="40"/>
      <c r="J163" s="40"/>
      <c r="K163" s="40"/>
      <c r="L163" s="40"/>
    </row>
    <row r="164" spans="1:12" x14ac:dyDescent="0.25">
      <c r="A164" s="28" t="s">
        <v>429</v>
      </c>
      <c r="B164" s="4">
        <v>2</v>
      </c>
      <c r="D164" s="4">
        <v>4</v>
      </c>
      <c r="E164" s="27" t="s">
        <v>430</v>
      </c>
      <c r="F164" s="3" t="s">
        <v>431</v>
      </c>
      <c r="G164" s="42">
        <f>+IF(G$4="","",SUM(G162:G163))</f>
        <v>0</v>
      </c>
      <c r="H164" s="42">
        <f t="shared" ref="H164:L164" si="52">+IF(H$4="","",SUM(H162:H163))</f>
        <v>0</v>
      </c>
      <c r="I164" s="42">
        <f t="shared" si="52"/>
        <v>0</v>
      </c>
      <c r="J164" s="42">
        <f t="shared" si="52"/>
        <v>0</v>
      </c>
      <c r="K164" s="42">
        <f t="shared" si="52"/>
        <v>0</v>
      </c>
      <c r="L164" s="42">
        <f t="shared" si="52"/>
        <v>0</v>
      </c>
    </row>
    <row r="165" spans="1:12" ht="17.25" customHeight="1" x14ac:dyDescent="0.25">
      <c r="A165" s="21" t="s">
        <v>432</v>
      </c>
      <c r="D165" s="4">
        <v>3</v>
      </c>
      <c r="E165" s="21" t="s">
        <v>433</v>
      </c>
      <c r="F165" s="3" t="s">
        <v>434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</row>
    <row r="166" spans="1:12" x14ac:dyDescent="0.25">
      <c r="A166" s="26" t="s">
        <v>112</v>
      </c>
      <c r="B166" s="4">
        <v>1</v>
      </c>
      <c r="D166" s="4">
        <v>4</v>
      </c>
      <c r="E166" s="27" t="s">
        <v>113</v>
      </c>
      <c r="F166" s="3" t="s">
        <v>435</v>
      </c>
      <c r="G166" s="40"/>
      <c r="H166" s="40"/>
      <c r="I166" s="40"/>
      <c r="J166" s="40"/>
      <c r="K166" s="40"/>
      <c r="L166" s="40"/>
    </row>
    <row r="167" spans="1:12" x14ac:dyDescent="0.25">
      <c r="A167" s="26" t="s">
        <v>115</v>
      </c>
      <c r="B167" s="4">
        <v>1</v>
      </c>
      <c r="D167" s="4">
        <v>4</v>
      </c>
      <c r="E167" s="27" t="s">
        <v>116</v>
      </c>
      <c r="F167" s="3" t="s">
        <v>436</v>
      </c>
      <c r="G167" s="40"/>
      <c r="H167" s="40"/>
      <c r="I167" s="40"/>
      <c r="J167" s="40"/>
      <c r="K167" s="40"/>
      <c r="L167" s="40"/>
    </row>
    <row r="168" spans="1:12" x14ac:dyDescent="0.25">
      <c r="A168" s="28" t="s">
        <v>437</v>
      </c>
      <c r="B168" s="4">
        <v>2</v>
      </c>
      <c r="D168" s="4">
        <v>4</v>
      </c>
      <c r="E168" s="27" t="s">
        <v>438</v>
      </c>
      <c r="F168" s="3" t="s">
        <v>439</v>
      </c>
      <c r="G168" s="42">
        <f>+IF(G$4="","",SUM(G166:G167))</f>
        <v>0</v>
      </c>
      <c r="H168" s="42">
        <f t="shared" ref="H168:L168" si="53">+IF(H$4="","",SUM(H166:H167))</f>
        <v>0</v>
      </c>
      <c r="I168" s="42">
        <f t="shared" si="53"/>
        <v>0</v>
      </c>
      <c r="J168" s="42">
        <f t="shared" si="53"/>
        <v>0</v>
      </c>
      <c r="K168" s="42">
        <f t="shared" si="53"/>
        <v>0</v>
      </c>
      <c r="L168" s="42">
        <f t="shared" si="53"/>
        <v>0</v>
      </c>
    </row>
    <row r="169" spans="1:12" ht="18" customHeight="1" x14ac:dyDescent="0.25">
      <c r="A169" s="21" t="s">
        <v>440</v>
      </c>
      <c r="D169" s="4">
        <v>3</v>
      </c>
      <c r="E169" s="21" t="s">
        <v>441</v>
      </c>
      <c r="F169" s="3" t="s">
        <v>442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</row>
    <row r="170" spans="1:12" x14ac:dyDescent="0.25">
      <c r="A170" s="26" t="s">
        <v>112</v>
      </c>
      <c r="B170" s="4">
        <v>1</v>
      </c>
      <c r="D170" s="4">
        <v>4</v>
      </c>
      <c r="E170" s="27" t="s">
        <v>113</v>
      </c>
      <c r="F170" s="3" t="s">
        <v>443</v>
      </c>
      <c r="G170" s="40"/>
      <c r="H170" s="40"/>
      <c r="I170" s="40"/>
      <c r="J170" s="40"/>
      <c r="K170" s="40"/>
      <c r="L170" s="40"/>
    </row>
    <row r="171" spans="1:12" x14ac:dyDescent="0.25">
      <c r="A171" s="26" t="s">
        <v>115</v>
      </c>
      <c r="B171" s="4">
        <v>1</v>
      </c>
      <c r="D171" s="4">
        <v>4</v>
      </c>
      <c r="E171" s="27" t="s">
        <v>116</v>
      </c>
      <c r="F171" s="3" t="s">
        <v>444</v>
      </c>
      <c r="G171" s="40"/>
      <c r="H171" s="40"/>
      <c r="I171" s="40"/>
      <c r="J171" s="40"/>
      <c r="K171" s="40"/>
      <c r="L171" s="40"/>
    </row>
    <row r="172" spans="1:12" x14ac:dyDescent="0.25">
      <c r="A172" s="28" t="s">
        <v>445</v>
      </c>
      <c r="B172" s="4">
        <v>2</v>
      </c>
      <c r="D172" s="4">
        <v>4</v>
      </c>
      <c r="E172" s="27" t="s">
        <v>446</v>
      </c>
      <c r="F172" s="3" t="s">
        <v>447</v>
      </c>
      <c r="G172" s="42">
        <f>+IF(G$4="","",SUM(G170:G171))</f>
        <v>0</v>
      </c>
      <c r="H172" s="42">
        <f t="shared" ref="H172" si="54">+IF(H$4="","",SUM(H170:H171))</f>
        <v>0</v>
      </c>
      <c r="I172" s="42">
        <f t="shared" ref="I172" si="55">+IF(I$4="","",SUM(I170:I171))</f>
        <v>0</v>
      </c>
      <c r="J172" s="42">
        <f t="shared" ref="J172" si="56">+IF(J$4="","",SUM(J170:J171))</f>
        <v>0</v>
      </c>
      <c r="K172" s="42">
        <f t="shared" ref="K172" si="57">+IF(K$4="","",SUM(K170:K171))</f>
        <v>0</v>
      </c>
      <c r="L172" s="42">
        <f t="shared" ref="L172" si="58">+IF(L$4="","",SUM(L170:L171))</f>
        <v>0</v>
      </c>
    </row>
    <row r="173" spans="1:12" ht="18" customHeight="1" x14ac:dyDescent="0.25">
      <c r="A173" s="21" t="s">
        <v>448</v>
      </c>
      <c r="D173" s="4">
        <v>3</v>
      </c>
      <c r="E173" s="21" t="s">
        <v>449</v>
      </c>
      <c r="F173" s="3" t="s">
        <v>450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20</v>
      </c>
      <c r="L173" s="7" t="s">
        <v>20</v>
      </c>
    </row>
    <row r="174" spans="1:12" x14ac:dyDescent="0.25">
      <c r="A174" s="26" t="s">
        <v>112</v>
      </c>
      <c r="B174" s="4">
        <v>1</v>
      </c>
      <c r="D174" s="4">
        <v>4</v>
      </c>
      <c r="E174" s="27" t="s">
        <v>113</v>
      </c>
      <c r="F174" s="3" t="s">
        <v>451</v>
      </c>
      <c r="G174" s="40"/>
      <c r="H174" s="40"/>
      <c r="I174" s="40"/>
      <c r="J174" s="40"/>
      <c r="K174" s="40"/>
      <c r="L174" s="40"/>
    </row>
    <row r="175" spans="1:12" x14ac:dyDescent="0.25">
      <c r="A175" s="26" t="s">
        <v>115</v>
      </c>
      <c r="B175" s="4">
        <v>1</v>
      </c>
      <c r="D175" s="4">
        <v>4</v>
      </c>
      <c r="E175" s="27" t="s">
        <v>116</v>
      </c>
      <c r="F175" s="3" t="s">
        <v>452</v>
      </c>
      <c r="G175" s="40"/>
      <c r="H175" s="40"/>
      <c r="I175" s="40"/>
      <c r="J175" s="40"/>
      <c r="K175" s="40"/>
      <c r="L175" s="40"/>
    </row>
    <row r="176" spans="1:12" x14ac:dyDescent="0.25">
      <c r="A176" s="28" t="s">
        <v>453</v>
      </c>
      <c r="B176" s="4">
        <v>2</v>
      </c>
      <c r="D176" s="4">
        <v>4</v>
      </c>
      <c r="E176" s="27" t="s">
        <v>454</v>
      </c>
      <c r="F176" s="3" t="s">
        <v>455</v>
      </c>
      <c r="G176" s="42">
        <f>+IF(G$4="","",SUM(G174:G175))</f>
        <v>0</v>
      </c>
      <c r="H176" s="42">
        <f t="shared" ref="H176" si="59">+IF(H$4="","",SUM(H174:H175))</f>
        <v>0</v>
      </c>
      <c r="I176" s="42">
        <f t="shared" ref="I176" si="60">+IF(I$4="","",SUM(I174:I175))</f>
        <v>0</v>
      </c>
      <c r="J176" s="42">
        <f t="shared" ref="J176" si="61">+IF(J$4="","",SUM(J174:J175))</f>
        <v>0</v>
      </c>
      <c r="K176" s="42">
        <f t="shared" ref="K176" si="62">+IF(K$4="","",SUM(K174:K175))</f>
        <v>0</v>
      </c>
      <c r="L176" s="42">
        <f t="shared" ref="L176" si="63">+IF(L$4="","",SUM(L174:L175))</f>
        <v>0</v>
      </c>
    </row>
    <row r="177" spans="1:12" ht="18" customHeight="1" x14ac:dyDescent="0.25">
      <c r="A177" s="21" t="s">
        <v>456</v>
      </c>
      <c r="D177" s="4">
        <v>3</v>
      </c>
      <c r="E177" s="21" t="s">
        <v>457</v>
      </c>
      <c r="F177" s="3" t="s">
        <v>458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20</v>
      </c>
      <c r="L177" s="7" t="s">
        <v>20</v>
      </c>
    </row>
    <row r="178" spans="1:12" x14ac:dyDescent="0.25">
      <c r="A178" s="26" t="s">
        <v>112</v>
      </c>
      <c r="B178" s="4">
        <v>1</v>
      </c>
      <c r="D178" s="4">
        <v>4</v>
      </c>
      <c r="E178" s="27" t="s">
        <v>113</v>
      </c>
      <c r="F178" s="3" t="s">
        <v>459</v>
      </c>
      <c r="G178" s="40"/>
      <c r="H178" s="40"/>
      <c r="I178" s="40"/>
      <c r="J178" s="40"/>
      <c r="K178" s="40"/>
      <c r="L178" s="40"/>
    </row>
    <row r="179" spans="1:12" x14ac:dyDescent="0.25">
      <c r="A179" s="26" t="s">
        <v>115</v>
      </c>
      <c r="B179" s="4">
        <v>1</v>
      </c>
      <c r="D179" s="4">
        <v>4</v>
      </c>
      <c r="E179" s="27" t="s">
        <v>116</v>
      </c>
      <c r="F179" s="3" t="s">
        <v>460</v>
      </c>
      <c r="G179" s="40"/>
      <c r="H179" s="40"/>
      <c r="I179" s="40"/>
      <c r="J179" s="40"/>
      <c r="K179" s="40"/>
      <c r="L179" s="40"/>
    </row>
    <row r="180" spans="1:12" x14ac:dyDescent="0.25">
      <c r="A180" s="28" t="s">
        <v>461</v>
      </c>
      <c r="B180" s="4">
        <v>2</v>
      </c>
      <c r="D180" s="4">
        <v>4</v>
      </c>
      <c r="E180" s="27" t="s">
        <v>462</v>
      </c>
      <c r="F180" s="3" t="s">
        <v>463</v>
      </c>
      <c r="G180" s="42">
        <f>+IF(G$4="","",SUM(G178:G179))</f>
        <v>0</v>
      </c>
      <c r="H180" s="42">
        <f t="shared" ref="H180" si="64">+IF(H$4="","",SUM(H178:H179))</f>
        <v>0</v>
      </c>
      <c r="I180" s="42">
        <f t="shared" ref="I180" si="65">+IF(I$4="","",SUM(I178:I179))</f>
        <v>0</v>
      </c>
      <c r="J180" s="42">
        <f t="shared" ref="J180" si="66">+IF(J$4="","",SUM(J178:J179))</f>
        <v>0</v>
      </c>
      <c r="K180" s="42">
        <f t="shared" ref="K180" si="67">+IF(K$4="","",SUM(K178:K179))</f>
        <v>0</v>
      </c>
      <c r="L180" s="42">
        <f t="shared" ref="L180" si="68">+IF(L$4="","",SUM(L178:L179))</f>
        <v>0</v>
      </c>
    </row>
    <row r="181" spans="1:12" ht="18" customHeight="1" x14ac:dyDescent="0.25">
      <c r="A181" s="21" t="s">
        <v>464</v>
      </c>
      <c r="D181" s="4">
        <v>3</v>
      </c>
      <c r="E181" s="21" t="s">
        <v>465</v>
      </c>
      <c r="F181" s="3" t="s">
        <v>466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20</v>
      </c>
      <c r="L181" s="7" t="s">
        <v>20</v>
      </c>
    </row>
    <row r="182" spans="1:12" x14ac:dyDescent="0.25">
      <c r="A182" s="26" t="s">
        <v>112</v>
      </c>
      <c r="B182" s="4">
        <v>1</v>
      </c>
      <c r="D182" s="4">
        <v>4</v>
      </c>
      <c r="E182" s="27" t="s">
        <v>113</v>
      </c>
      <c r="F182" s="3" t="s">
        <v>467</v>
      </c>
      <c r="G182" s="40"/>
      <c r="H182" s="40"/>
      <c r="I182" s="40"/>
      <c r="J182" s="40"/>
      <c r="K182" s="40"/>
      <c r="L182" s="40"/>
    </row>
    <row r="183" spans="1:12" x14ac:dyDescent="0.25">
      <c r="A183" s="26" t="s">
        <v>115</v>
      </c>
      <c r="B183" s="4">
        <v>1</v>
      </c>
      <c r="D183" s="4">
        <v>4</v>
      </c>
      <c r="E183" s="27" t="s">
        <v>116</v>
      </c>
      <c r="F183" s="3" t="s">
        <v>468</v>
      </c>
      <c r="G183" s="40"/>
      <c r="H183" s="40"/>
      <c r="I183" s="40"/>
      <c r="J183" s="40"/>
      <c r="K183" s="40"/>
      <c r="L183" s="40"/>
    </row>
    <row r="184" spans="1:12" x14ac:dyDescent="0.25">
      <c r="A184" s="28" t="s">
        <v>469</v>
      </c>
      <c r="B184" s="4">
        <v>2</v>
      </c>
      <c r="D184" s="4">
        <v>4</v>
      </c>
      <c r="E184" s="27" t="s">
        <v>470</v>
      </c>
      <c r="F184" s="3" t="s">
        <v>471</v>
      </c>
      <c r="G184" s="42">
        <f>+IF(G$4="","",SUM(G182:G183))</f>
        <v>0</v>
      </c>
      <c r="H184" s="42">
        <f t="shared" ref="H184" si="69">+IF(H$4="","",SUM(H182:H183))</f>
        <v>0</v>
      </c>
      <c r="I184" s="42">
        <f t="shared" ref="I184" si="70">+IF(I$4="","",SUM(I182:I183))</f>
        <v>0</v>
      </c>
      <c r="J184" s="42">
        <f t="shared" ref="J184" si="71">+IF(J$4="","",SUM(J182:J183))</f>
        <v>0</v>
      </c>
      <c r="K184" s="42">
        <f t="shared" ref="K184" si="72">+IF(K$4="","",SUM(K182:K183))</f>
        <v>0</v>
      </c>
      <c r="L184" s="42">
        <f t="shared" ref="L184" si="73">+IF(L$4="","",SUM(L182:L183))</f>
        <v>0</v>
      </c>
    </row>
    <row r="185" spans="1:12" ht="18" customHeight="1" x14ac:dyDescent="0.25">
      <c r="A185" s="21" t="s">
        <v>472</v>
      </c>
      <c r="D185" s="4">
        <v>3</v>
      </c>
      <c r="E185" s="21" t="s">
        <v>473</v>
      </c>
      <c r="F185" s="3" t="s">
        <v>474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</row>
    <row r="186" spans="1:12" x14ac:dyDescent="0.25">
      <c r="A186" s="26" t="s">
        <v>112</v>
      </c>
      <c r="B186" s="4">
        <v>1</v>
      </c>
      <c r="D186" s="4">
        <v>4</v>
      </c>
      <c r="E186" s="27" t="s">
        <v>113</v>
      </c>
      <c r="F186" s="3" t="s">
        <v>475</v>
      </c>
      <c r="G186" s="40"/>
      <c r="H186" s="40"/>
      <c r="I186" s="40"/>
      <c r="J186" s="40"/>
      <c r="K186" s="40"/>
      <c r="L186" s="40"/>
    </row>
    <row r="187" spans="1:12" x14ac:dyDescent="0.25">
      <c r="A187" s="26" t="s">
        <v>115</v>
      </c>
      <c r="B187" s="4">
        <v>1</v>
      </c>
      <c r="D187" s="4">
        <v>4</v>
      </c>
      <c r="E187" s="27" t="s">
        <v>116</v>
      </c>
      <c r="F187" s="3" t="s">
        <v>476</v>
      </c>
      <c r="G187" s="40"/>
      <c r="H187" s="40"/>
      <c r="I187" s="40"/>
      <c r="J187" s="40"/>
      <c r="K187" s="40"/>
      <c r="L187" s="40"/>
    </row>
    <row r="188" spans="1:12" x14ac:dyDescent="0.25">
      <c r="A188" s="28" t="s">
        <v>477</v>
      </c>
      <c r="B188" s="4">
        <v>2</v>
      </c>
      <c r="D188" s="4">
        <v>4</v>
      </c>
      <c r="E188" s="27" t="s">
        <v>190</v>
      </c>
      <c r="F188" s="3" t="s">
        <v>478</v>
      </c>
      <c r="G188" s="42">
        <f>+IF(G$4="","",SUM(G186:G187))</f>
        <v>0</v>
      </c>
      <c r="H188" s="42">
        <f t="shared" ref="H188" si="74">+IF(H$4="","",SUM(H186:H187))</f>
        <v>0</v>
      </c>
      <c r="I188" s="42">
        <f t="shared" ref="I188" si="75">+IF(I$4="","",SUM(I186:I187))</f>
        <v>0</v>
      </c>
      <c r="J188" s="42">
        <f t="shared" ref="J188" si="76">+IF(J$4="","",SUM(J186:J187))</f>
        <v>0</v>
      </c>
      <c r="K188" s="42">
        <f t="shared" ref="K188" si="77">+IF(K$4="","",SUM(K186:K187))</f>
        <v>0</v>
      </c>
      <c r="L188" s="42">
        <f t="shared" ref="L188" si="78">+IF(L$4="","",SUM(L186:L187))</f>
        <v>0</v>
      </c>
    </row>
    <row r="189" spans="1:12" ht="18" customHeight="1" x14ac:dyDescent="0.25">
      <c r="A189" s="21" t="s">
        <v>479</v>
      </c>
      <c r="D189" s="4">
        <v>3</v>
      </c>
      <c r="E189" s="21" t="s">
        <v>480</v>
      </c>
      <c r="F189" s="3" t="s">
        <v>481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20</v>
      </c>
      <c r="L189" s="7" t="s">
        <v>20</v>
      </c>
    </row>
    <row r="190" spans="1:12" x14ac:dyDescent="0.25">
      <c r="A190" s="26" t="s">
        <v>112</v>
      </c>
      <c r="B190" s="4">
        <v>1</v>
      </c>
      <c r="D190" s="4">
        <v>4</v>
      </c>
      <c r="E190" s="27" t="s">
        <v>113</v>
      </c>
      <c r="F190" s="3" t="s">
        <v>482</v>
      </c>
      <c r="G190" s="40"/>
      <c r="H190" s="40"/>
      <c r="I190" s="40"/>
      <c r="J190" s="40"/>
      <c r="K190" s="40"/>
      <c r="L190" s="40"/>
    </row>
    <row r="191" spans="1:12" x14ac:dyDescent="0.25">
      <c r="A191" s="26" t="s">
        <v>115</v>
      </c>
      <c r="B191" s="4">
        <v>1</v>
      </c>
      <c r="D191" s="4">
        <v>4</v>
      </c>
      <c r="E191" s="27" t="s">
        <v>116</v>
      </c>
      <c r="F191" s="3" t="s">
        <v>483</v>
      </c>
      <c r="G191" s="40"/>
      <c r="H191" s="40"/>
      <c r="I191" s="40"/>
      <c r="J191" s="40"/>
      <c r="K191" s="40"/>
      <c r="L191" s="40"/>
    </row>
    <row r="192" spans="1:12" x14ac:dyDescent="0.25">
      <c r="A192" s="28" t="s">
        <v>484</v>
      </c>
      <c r="B192" s="4">
        <v>2</v>
      </c>
      <c r="D192" s="4">
        <v>4</v>
      </c>
      <c r="E192" s="27" t="s">
        <v>485</v>
      </c>
      <c r="F192" s="3" t="s">
        <v>486</v>
      </c>
      <c r="G192" s="42">
        <f>+IF(G$4="","",SUM(G190:G191))</f>
        <v>0</v>
      </c>
      <c r="H192" s="42">
        <f t="shared" ref="H192" si="79">+IF(H$4="","",SUM(H190:H191))</f>
        <v>0</v>
      </c>
      <c r="I192" s="42">
        <f t="shared" ref="I192" si="80">+IF(I$4="","",SUM(I190:I191))</f>
        <v>0</v>
      </c>
      <c r="J192" s="42">
        <f t="shared" ref="J192" si="81">+IF(J$4="","",SUM(J190:J191))</f>
        <v>0</v>
      </c>
      <c r="K192" s="42">
        <f t="shared" ref="K192" si="82">+IF(K$4="","",SUM(K190:K191))</f>
        <v>0</v>
      </c>
      <c r="L192" s="42">
        <f t="shared" ref="L192" si="83">+IF(L$4="","",SUM(L190:L191))</f>
        <v>0</v>
      </c>
    </row>
    <row r="193" spans="1:12" ht="18" customHeight="1" x14ac:dyDescent="0.25">
      <c r="A193" s="21" t="s">
        <v>487</v>
      </c>
      <c r="D193" s="4">
        <v>3</v>
      </c>
      <c r="E193" s="21" t="s">
        <v>488</v>
      </c>
      <c r="F193" s="3" t="s">
        <v>489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20</v>
      </c>
      <c r="L193" s="7" t="s">
        <v>20</v>
      </c>
    </row>
    <row r="194" spans="1:12" x14ac:dyDescent="0.25">
      <c r="A194" s="26" t="s">
        <v>112</v>
      </c>
      <c r="B194" s="4">
        <v>1</v>
      </c>
      <c r="D194" s="4">
        <v>4</v>
      </c>
      <c r="E194" s="27" t="s">
        <v>113</v>
      </c>
      <c r="F194" s="3" t="s">
        <v>490</v>
      </c>
      <c r="G194" s="40"/>
      <c r="H194" s="40"/>
      <c r="I194" s="40"/>
      <c r="J194" s="40"/>
      <c r="K194" s="40"/>
      <c r="L194" s="40"/>
    </row>
    <row r="195" spans="1:12" x14ac:dyDescent="0.25">
      <c r="A195" s="26" t="s">
        <v>115</v>
      </c>
      <c r="B195" s="4">
        <v>1</v>
      </c>
      <c r="D195" s="4">
        <v>4</v>
      </c>
      <c r="E195" s="27" t="s">
        <v>116</v>
      </c>
      <c r="F195" s="3" t="s">
        <v>491</v>
      </c>
      <c r="G195" s="40"/>
      <c r="H195" s="40"/>
      <c r="I195" s="40"/>
      <c r="J195" s="40"/>
      <c r="K195" s="40"/>
      <c r="L195" s="40"/>
    </row>
    <row r="196" spans="1:12" x14ac:dyDescent="0.25">
      <c r="A196" s="28" t="s">
        <v>492</v>
      </c>
      <c r="B196" s="4">
        <v>2</v>
      </c>
      <c r="D196" s="4">
        <v>4</v>
      </c>
      <c r="E196" s="27" t="s">
        <v>493</v>
      </c>
      <c r="F196" s="3" t="s">
        <v>494</v>
      </c>
      <c r="G196" s="42">
        <f>+IF(G$4="","",SUM(G194:G195))</f>
        <v>0</v>
      </c>
      <c r="H196" s="42">
        <f t="shared" ref="H196" si="84">+IF(H$4="","",SUM(H194:H195))</f>
        <v>0</v>
      </c>
      <c r="I196" s="42">
        <f t="shared" ref="I196" si="85">+IF(I$4="","",SUM(I194:I195))</f>
        <v>0</v>
      </c>
      <c r="J196" s="42">
        <f t="shared" ref="J196" si="86">+IF(J$4="","",SUM(J194:J195))</f>
        <v>0</v>
      </c>
      <c r="K196" s="42">
        <f t="shared" ref="K196" si="87">+IF(K$4="","",SUM(K194:K195))</f>
        <v>0</v>
      </c>
      <c r="L196" s="42">
        <f t="shared" ref="L196" si="88">+IF(L$4="","",SUM(L194:L195))</f>
        <v>0</v>
      </c>
    </row>
    <row r="197" spans="1:12" ht="18" customHeight="1" x14ac:dyDescent="0.25">
      <c r="A197" s="21" t="s">
        <v>495</v>
      </c>
      <c r="D197" s="4">
        <v>3</v>
      </c>
      <c r="E197" s="21" t="s">
        <v>496</v>
      </c>
      <c r="F197" s="3" t="s">
        <v>497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20</v>
      </c>
      <c r="L197" s="7" t="s">
        <v>20</v>
      </c>
    </row>
    <row r="198" spans="1:12" x14ac:dyDescent="0.25">
      <c r="A198" s="26" t="s">
        <v>112</v>
      </c>
      <c r="B198" s="4">
        <v>1</v>
      </c>
      <c r="D198" s="4">
        <v>4</v>
      </c>
      <c r="E198" s="27" t="s">
        <v>113</v>
      </c>
      <c r="F198" s="3" t="s">
        <v>498</v>
      </c>
      <c r="G198" s="40"/>
      <c r="H198" s="40"/>
      <c r="I198" s="40"/>
      <c r="J198" s="40"/>
      <c r="K198" s="40"/>
      <c r="L198" s="40"/>
    </row>
    <row r="199" spans="1:12" x14ac:dyDescent="0.25">
      <c r="A199" s="26" t="s">
        <v>115</v>
      </c>
      <c r="B199" s="4">
        <v>1</v>
      </c>
      <c r="D199" s="4">
        <v>4</v>
      </c>
      <c r="E199" s="27" t="s">
        <v>116</v>
      </c>
      <c r="F199" s="3" t="s">
        <v>499</v>
      </c>
      <c r="G199" s="40"/>
      <c r="H199" s="40"/>
      <c r="I199" s="40"/>
      <c r="J199" s="40"/>
      <c r="K199" s="40"/>
      <c r="L199" s="40"/>
    </row>
    <row r="200" spans="1:12" x14ac:dyDescent="0.25">
      <c r="A200" s="28" t="s">
        <v>500</v>
      </c>
      <c r="B200" s="4">
        <v>2</v>
      </c>
      <c r="D200" s="4">
        <v>4</v>
      </c>
      <c r="E200" s="27" t="s">
        <v>501</v>
      </c>
      <c r="F200" s="3" t="s">
        <v>502</v>
      </c>
      <c r="G200" s="42">
        <f>+IF(G$4="","",SUM(G198:G199))</f>
        <v>0</v>
      </c>
      <c r="H200" s="42">
        <f t="shared" ref="H200" si="89">+IF(H$4="","",SUM(H198:H199))</f>
        <v>0</v>
      </c>
      <c r="I200" s="42">
        <f t="shared" ref="I200" si="90">+IF(I$4="","",SUM(I198:I199))</f>
        <v>0</v>
      </c>
      <c r="J200" s="42">
        <f t="shared" ref="J200" si="91">+IF(J$4="","",SUM(J198:J199))</f>
        <v>0</v>
      </c>
      <c r="K200" s="42">
        <f t="shared" ref="K200" si="92">+IF(K$4="","",SUM(K198:K199))</f>
        <v>0</v>
      </c>
      <c r="L200" s="42">
        <f t="shared" ref="L200" si="93">+IF(L$4="","",SUM(L198:L199))</f>
        <v>0</v>
      </c>
    </row>
    <row r="201" spans="1:12" ht="18" customHeight="1" x14ac:dyDescent="0.25">
      <c r="A201" s="21" t="s">
        <v>503</v>
      </c>
      <c r="D201" s="4">
        <v>3</v>
      </c>
      <c r="E201" s="21" t="s">
        <v>504</v>
      </c>
      <c r="F201" s="3" t="s">
        <v>505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20</v>
      </c>
      <c r="L201" s="7" t="s">
        <v>20</v>
      </c>
    </row>
    <row r="202" spans="1:12" x14ac:dyDescent="0.25">
      <c r="A202" s="26" t="s">
        <v>112</v>
      </c>
      <c r="B202" s="4">
        <v>1</v>
      </c>
      <c r="D202" s="4">
        <v>4</v>
      </c>
      <c r="E202" s="27" t="s">
        <v>113</v>
      </c>
      <c r="F202" s="3" t="s">
        <v>506</v>
      </c>
      <c r="G202" s="40"/>
      <c r="H202" s="40"/>
      <c r="I202" s="40"/>
      <c r="J202" s="40"/>
      <c r="K202" s="40"/>
      <c r="L202" s="40"/>
    </row>
    <row r="203" spans="1:12" x14ac:dyDescent="0.25">
      <c r="A203" s="26" t="s">
        <v>115</v>
      </c>
      <c r="B203" s="4">
        <v>1</v>
      </c>
      <c r="D203" s="4">
        <v>4</v>
      </c>
      <c r="E203" s="27" t="s">
        <v>116</v>
      </c>
      <c r="F203" s="3" t="s">
        <v>507</v>
      </c>
      <c r="G203" s="40"/>
      <c r="H203" s="40"/>
      <c r="I203" s="40"/>
      <c r="J203" s="40"/>
      <c r="K203" s="40"/>
      <c r="L203" s="40"/>
    </row>
    <row r="204" spans="1:12" x14ac:dyDescent="0.25">
      <c r="A204" s="28" t="s">
        <v>508</v>
      </c>
      <c r="B204" s="4">
        <v>2</v>
      </c>
      <c r="D204" s="4">
        <v>4</v>
      </c>
      <c r="E204" s="27" t="s">
        <v>509</v>
      </c>
      <c r="F204" s="3" t="s">
        <v>510</v>
      </c>
      <c r="G204" s="42">
        <f>+IF(G$4="","",SUM(G202:G203))</f>
        <v>0</v>
      </c>
      <c r="H204" s="42">
        <f t="shared" ref="H204" si="94">+IF(H$4="","",SUM(H202:H203))</f>
        <v>0</v>
      </c>
      <c r="I204" s="42">
        <f t="shared" ref="I204" si="95">+IF(I$4="","",SUM(I202:I203))</f>
        <v>0</v>
      </c>
      <c r="J204" s="42">
        <f t="shared" ref="J204" si="96">+IF(J$4="","",SUM(J202:J203))</f>
        <v>0</v>
      </c>
      <c r="K204" s="42">
        <f t="shared" ref="K204" si="97">+IF(K$4="","",SUM(K202:K203))</f>
        <v>0</v>
      </c>
      <c r="L204" s="42">
        <f t="shared" ref="L204" si="98">+IF(L$4="","",SUM(L202:L203))</f>
        <v>0</v>
      </c>
    </row>
    <row r="205" spans="1:12" ht="18" customHeight="1" x14ac:dyDescent="0.25">
      <c r="A205" s="21" t="s">
        <v>511</v>
      </c>
      <c r="D205" s="4">
        <v>3</v>
      </c>
      <c r="E205" s="21" t="s">
        <v>512</v>
      </c>
      <c r="F205" s="3" t="s">
        <v>513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</row>
    <row r="206" spans="1:12" x14ac:dyDescent="0.25">
      <c r="A206" s="26" t="s">
        <v>112</v>
      </c>
      <c r="B206" s="4">
        <v>1</v>
      </c>
      <c r="D206" s="4">
        <v>4</v>
      </c>
      <c r="E206" s="27" t="s">
        <v>113</v>
      </c>
      <c r="F206" s="3" t="s">
        <v>514</v>
      </c>
      <c r="G206" s="40"/>
      <c r="H206" s="40"/>
      <c r="I206" s="40"/>
      <c r="J206" s="40"/>
      <c r="K206" s="40"/>
      <c r="L206" s="40"/>
    </row>
    <row r="207" spans="1:12" x14ac:dyDescent="0.25">
      <c r="A207" s="26" t="s">
        <v>115</v>
      </c>
      <c r="B207" s="4">
        <v>1</v>
      </c>
      <c r="D207" s="4">
        <v>4</v>
      </c>
      <c r="E207" s="27" t="s">
        <v>116</v>
      </c>
      <c r="F207" s="3" t="s">
        <v>515</v>
      </c>
      <c r="G207" s="40"/>
      <c r="H207" s="40"/>
      <c r="I207" s="40"/>
      <c r="J207" s="40"/>
      <c r="K207" s="40"/>
      <c r="L207" s="40"/>
    </row>
    <row r="208" spans="1:12" x14ac:dyDescent="0.25">
      <c r="A208" s="28" t="s">
        <v>516</v>
      </c>
      <c r="B208" s="4">
        <v>2</v>
      </c>
      <c r="D208" s="4">
        <v>4</v>
      </c>
      <c r="E208" s="27" t="s">
        <v>517</v>
      </c>
      <c r="F208" s="3" t="s">
        <v>518</v>
      </c>
      <c r="G208" s="42">
        <f>+IF(G$4="","",SUM(G206:G207))</f>
        <v>0</v>
      </c>
      <c r="H208" s="42">
        <f t="shared" ref="H208" si="99">+IF(H$4="","",SUM(H206:H207))</f>
        <v>0</v>
      </c>
      <c r="I208" s="42">
        <f t="shared" ref="I208" si="100">+IF(I$4="","",SUM(I206:I207))</f>
        <v>0</v>
      </c>
      <c r="J208" s="42">
        <f t="shared" ref="J208" si="101">+IF(J$4="","",SUM(J206:J207))</f>
        <v>0</v>
      </c>
      <c r="K208" s="42">
        <f t="shared" ref="K208" si="102">+IF(K$4="","",SUM(K206:K207))</f>
        <v>0</v>
      </c>
      <c r="L208" s="42">
        <f t="shared" ref="L208" si="103">+IF(L$4="","",SUM(L206:L207))</f>
        <v>0</v>
      </c>
    </row>
    <row r="209" spans="1:12" ht="18" customHeight="1" x14ac:dyDescent="0.25">
      <c r="A209" s="21" t="s">
        <v>519</v>
      </c>
      <c r="D209" s="4">
        <v>3</v>
      </c>
      <c r="E209" s="21" t="s">
        <v>520</v>
      </c>
      <c r="F209" s="3" t="s">
        <v>521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20</v>
      </c>
      <c r="L209" s="7" t="s">
        <v>20</v>
      </c>
    </row>
    <row r="210" spans="1:12" x14ac:dyDescent="0.25">
      <c r="A210" s="26" t="s">
        <v>112</v>
      </c>
      <c r="B210" s="4">
        <v>1</v>
      </c>
      <c r="D210" s="4">
        <v>4</v>
      </c>
      <c r="E210" s="27" t="s">
        <v>113</v>
      </c>
      <c r="F210" s="3" t="s">
        <v>522</v>
      </c>
      <c r="G210" s="40"/>
      <c r="H210" s="40"/>
      <c r="I210" s="40"/>
      <c r="J210" s="40"/>
      <c r="K210" s="40"/>
      <c r="L210" s="40"/>
    </row>
    <row r="211" spans="1:12" x14ac:dyDescent="0.25">
      <c r="A211" s="26" t="s">
        <v>115</v>
      </c>
      <c r="B211" s="4">
        <v>1</v>
      </c>
      <c r="D211" s="4">
        <v>4</v>
      </c>
      <c r="E211" s="27" t="s">
        <v>116</v>
      </c>
      <c r="F211" s="3" t="s">
        <v>523</v>
      </c>
      <c r="G211" s="40"/>
      <c r="H211" s="40"/>
      <c r="I211" s="40"/>
      <c r="J211" s="40"/>
      <c r="K211" s="40"/>
      <c r="L211" s="40"/>
    </row>
    <row r="212" spans="1:12" x14ac:dyDescent="0.25">
      <c r="A212" s="28" t="s">
        <v>524</v>
      </c>
      <c r="B212" s="4">
        <v>2</v>
      </c>
      <c r="D212" s="4">
        <v>4</v>
      </c>
      <c r="E212" s="27" t="s">
        <v>525</v>
      </c>
      <c r="F212" s="3" t="s">
        <v>526</v>
      </c>
      <c r="G212" s="42">
        <f>+IF(G$4="","",SUM(G210:G211))</f>
        <v>0</v>
      </c>
      <c r="H212" s="42">
        <f t="shared" ref="H212" si="104">+IF(H$4="","",SUM(H210:H211))</f>
        <v>0</v>
      </c>
      <c r="I212" s="42">
        <f t="shared" ref="I212" si="105">+IF(I$4="","",SUM(I210:I211))</f>
        <v>0</v>
      </c>
      <c r="J212" s="42">
        <f t="shared" ref="J212" si="106">+IF(J$4="","",SUM(J210:J211))</f>
        <v>0</v>
      </c>
      <c r="K212" s="42">
        <f t="shared" ref="K212" si="107">+IF(K$4="","",SUM(K210:K211))</f>
        <v>0</v>
      </c>
      <c r="L212" s="42">
        <f t="shared" ref="L212" si="108">+IF(L$4="","",SUM(L210:L211))</f>
        <v>0</v>
      </c>
    </row>
    <row r="213" spans="1:12" ht="18" customHeight="1" x14ac:dyDescent="0.25">
      <c r="A213" s="21" t="s">
        <v>527</v>
      </c>
      <c r="D213" s="4">
        <v>3</v>
      </c>
      <c r="E213" s="21" t="s">
        <v>528</v>
      </c>
      <c r="F213" s="3" t="s">
        <v>529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20</v>
      </c>
      <c r="L213" s="7" t="s">
        <v>20</v>
      </c>
    </row>
    <row r="214" spans="1:12" x14ac:dyDescent="0.25">
      <c r="A214" s="26" t="s">
        <v>112</v>
      </c>
      <c r="B214" s="4">
        <v>1</v>
      </c>
      <c r="D214" s="4">
        <v>4</v>
      </c>
      <c r="E214" s="27" t="s">
        <v>113</v>
      </c>
      <c r="F214" s="3" t="s">
        <v>530</v>
      </c>
      <c r="G214" s="40"/>
      <c r="H214" s="40"/>
      <c r="I214" s="40"/>
      <c r="J214" s="40"/>
      <c r="K214" s="40"/>
      <c r="L214" s="40"/>
    </row>
    <row r="215" spans="1:12" x14ac:dyDescent="0.25">
      <c r="A215" s="26" t="s">
        <v>115</v>
      </c>
      <c r="B215" s="4">
        <v>1</v>
      </c>
      <c r="D215" s="4">
        <v>4</v>
      </c>
      <c r="E215" s="27" t="s">
        <v>116</v>
      </c>
      <c r="F215" s="3" t="s">
        <v>531</v>
      </c>
      <c r="G215" s="40"/>
      <c r="H215" s="40"/>
      <c r="I215" s="40"/>
      <c r="J215" s="40"/>
      <c r="K215" s="40"/>
      <c r="L215" s="40"/>
    </row>
    <row r="216" spans="1:12" x14ac:dyDescent="0.25">
      <c r="A216" s="28" t="s">
        <v>532</v>
      </c>
      <c r="B216" s="4">
        <v>2</v>
      </c>
      <c r="D216" s="4">
        <v>4</v>
      </c>
      <c r="E216" s="27" t="s">
        <v>533</v>
      </c>
      <c r="F216" s="3" t="s">
        <v>534</v>
      </c>
      <c r="G216" s="42">
        <f>+IF(G$4="","",SUM(G214:G215))</f>
        <v>0</v>
      </c>
      <c r="H216" s="42">
        <f t="shared" ref="H216" si="109">+IF(H$4="","",SUM(H214:H215))</f>
        <v>0</v>
      </c>
      <c r="I216" s="42">
        <f t="shared" ref="I216" si="110">+IF(I$4="","",SUM(I214:I215))</f>
        <v>0</v>
      </c>
      <c r="J216" s="42">
        <f t="shared" ref="J216" si="111">+IF(J$4="","",SUM(J214:J215))</f>
        <v>0</v>
      </c>
      <c r="K216" s="42">
        <f t="shared" ref="K216" si="112">+IF(K$4="","",SUM(K214:K215))</f>
        <v>0</v>
      </c>
      <c r="L216" s="42">
        <f t="shared" ref="L216" si="113">+IF(L$4="","",SUM(L214:L215))</f>
        <v>0</v>
      </c>
    </row>
    <row r="217" spans="1:12" x14ac:dyDescent="0.25">
      <c r="A217" s="22" t="s">
        <v>535</v>
      </c>
      <c r="B217" s="4">
        <v>28</v>
      </c>
      <c r="D217" s="4">
        <v>3</v>
      </c>
      <c r="E217" s="23" t="s">
        <v>536</v>
      </c>
      <c r="F217" s="3" t="s">
        <v>537</v>
      </c>
      <c r="G217" s="66">
        <f>+IF(G4="","",(+G216+G212+G208+G204+G200+G196+G192+G188+G184+G180+G176+G172+G168+G164))</f>
        <v>0</v>
      </c>
      <c r="H217" s="66">
        <f t="shared" ref="H217:L217" si="114">+IF(H4="","",(+H216+H212+H208+H204+H200+H196+H192+H188+H184+H180+H176+H172+H168+H164))</f>
        <v>0</v>
      </c>
      <c r="I217" s="66">
        <f t="shared" si="114"/>
        <v>0</v>
      </c>
      <c r="J217" s="66">
        <f t="shared" si="114"/>
        <v>0</v>
      </c>
      <c r="K217" s="66">
        <f t="shared" si="114"/>
        <v>0</v>
      </c>
      <c r="L217" s="66">
        <f t="shared" si="114"/>
        <v>0</v>
      </c>
    </row>
    <row r="218" spans="1:12" ht="18" customHeight="1" x14ac:dyDescent="0.25">
      <c r="A218" s="18" t="s">
        <v>538</v>
      </c>
      <c r="D218" s="4">
        <v>2</v>
      </c>
      <c r="E218" s="19" t="s">
        <v>539</v>
      </c>
      <c r="F218" s="3" t="s">
        <v>540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20</v>
      </c>
      <c r="L218" s="7" t="s">
        <v>20</v>
      </c>
    </row>
    <row r="219" spans="1:12" ht="18" customHeight="1" x14ac:dyDescent="0.25">
      <c r="A219" s="20" t="s">
        <v>541</v>
      </c>
      <c r="B219" s="4">
        <v>2</v>
      </c>
      <c r="D219" s="4">
        <v>3</v>
      </c>
      <c r="E219" s="21" t="s">
        <v>542</v>
      </c>
      <c r="F219" s="3" t="s">
        <v>543</v>
      </c>
      <c r="G219" s="40"/>
      <c r="H219" s="40"/>
      <c r="I219" s="40"/>
      <c r="J219" s="40"/>
      <c r="K219" s="40"/>
      <c r="L219" s="40"/>
    </row>
    <row r="220" spans="1:12" x14ac:dyDescent="0.25">
      <c r="A220" s="20" t="s">
        <v>544</v>
      </c>
      <c r="B220" s="4">
        <v>2</v>
      </c>
      <c r="D220" s="4">
        <v>3</v>
      </c>
      <c r="E220" s="21" t="s">
        <v>545</v>
      </c>
      <c r="F220" s="3" t="s">
        <v>546</v>
      </c>
      <c r="G220" s="40"/>
      <c r="H220" s="40"/>
      <c r="I220" s="40"/>
      <c r="J220" s="40"/>
      <c r="K220" s="40"/>
      <c r="L220" s="40"/>
    </row>
    <row r="221" spans="1:12" x14ac:dyDescent="0.25">
      <c r="A221" s="22" t="s">
        <v>547</v>
      </c>
      <c r="B221" s="4">
        <v>4</v>
      </c>
      <c r="D221" s="4">
        <v>3</v>
      </c>
      <c r="E221" s="23" t="s">
        <v>548</v>
      </c>
      <c r="F221" s="3" t="s">
        <v>549</v>
      </c>
      <c r="G221" s="24">
        <f>+IF(G$4="","",SUM(G219:G220))</f>
        <v>0</v>
      </c>
      <c r="H221" s="24">
        <f t="shared" ref="H221:L221" si="115">+IF(H$4="","",SUM(H219:H220))</f>
        <v>0</v>
      </c>
      <c r="I221" s="24">
        <f t="shared" si="115"/>
        <v>0</v>
      </c>
      <c r="J221" s="24">
        <f t="shared" si="115"/>
        <v>0</v>
      </c>
      <c r="K221" s="24">
        <f t="shared" si="115"/>
        <v>0</v>
      </c>
      <c r="L221" s="24">
        <f t="shared" si="115"/>
        <v>0</v>
      </c>
    </row>
    <row r="222" spans="1:12" ht="18" customHeight="1" x14ac:dyDescent="0.25">
      <c r="A222" s="17" t="s">
        <v>550</v>
      </c>
      <c r="B222" s="36">
        <v>311</v>
      </c>
      <c r="C222" s="36"/>
      <c r="D222" s="36">
        <v>2</v>
      </c>
      <c r="E222" s="37" t="s">
        <v>551</v>
      </c>
      <c r="F222" s="36" t="s">
        <v>552</v>
      </c>
      <c r="G222" s="38">
        <f>IF(G4="","",+G221+G217+G159+G158+G153)</f>
        <v>0</v>
      </c>
      <c r="H222" s="38">
        <f t="shared" ref="H222:L222" si="116">IF(H4="","",+H221+H217+H159+H158+H153)</f>
        <v>0</v>
      </c>
      <c r="I222" s="38">
        <f t="shared" si="116"/>
        <v>0</v>
      </c>
      <c r="J222" s="38">
        <f t="shared" si="116"/>
        <v>0</v>
      </c>
      <c r="K222" s="38">
        <f t="shared" si="116"/>
        <v>0</v>
      </c>
      <c r="L222" s="38">
        <f t="shared" si="116"/>
        <v>0</v>
      </c>
    </row>
    <row r="223" spans="1:12" x14ac:dyDescent="0.25">
      <c r="G223" s="43"/>
      <c r="H223" s="43"/>
      <c r="I223" s="43"/>
      <c r="J223" s="43"/>
      <c r="K223" s="43"/>
      <c r="L223" s="43"/>
    </row>
    <row r="224" spans="1:12" x14ac:dyDescent="0.25">
      <c r="H224" s="39"/>
      <c r="I224" s="39"/>
      <c r="J224" s="39"/>
      <c r="K224" s="39"/>
      <c r="L224" s="39"/>
    </row>
  </sheetData>
  <conditionalFormatting sqref="G6:H8">
    <cfRule type="expression" dxfId="44" priority="11" stopIfTrue="1">
      <formula>ABS(SUM(G6)-SUM(#REF!))&gt;=10</formula>
    </cfRule>
  </conditionalFormatting>
  <conditionalFormatting sqref="G9:L13 G57:M57 G58:L222 G15:L56">
    <cfRule type="expression" dxfId="43" priority="12" stopIfTrue="1">
      <formula>ABS(SUM(G9)-SUM(#REF!))&gt;=1</formula>
    </cfRule>
  </conditionalFormatting>
  <conditionalFormatting sqref="A4">
    <cfRule type="expression" dxfId="42" priority="4" stopIfTrue="1">
      <formula>ABS(SUM(A4)-SUM(#REF!))&gt;=1</formula>
    </cfRule>
  </conditionalFormatting>
  <conditionalFormatting sqref="I6:L8">
    <cfRule type="expression" dxfId="41" priority="2" stopIfTrue="1">
      <formula>ABS(SUM(I6)-SUM(#REF!))&gt;=10</formula>
    </cfRule>
  </conditionalFormatting>
  <conditionalFormatting sqref="G14:L14">
    <cfRule type="expression" dxfId="40" priority="1" stopIfTrue="1">
      <formula>ABS(SUM(G14)-SUM(#REF!))&gt;=1</formula>
    </cfRule>
  </conditionalFormatting>
  <dataValidations count="2">
    <dataValidation type="whole" allowBlank="1" showInputMessage="1" showErrorMessage="1" sqref="WVN983047:WVN983262 H65543:H65758 JB65543:JB65758 SX65543:SX65758 ACT65543:ACT65758 AMP65543:AMP65758 AWL65543:AWL65758 BGH65543:BGH65758 BQD65543:BQD65758 BZZ65543:BZZ65758 CJV65543:CJV65758 CTR65543:CTR65758 DDN65543:DDN65758 DNJ65543:DNJ65758 DXF65543:DXF65758 EHB65543:EHB65758 EQX65543:EQX65758 FAT65543:FAT65758 FKP65543:FKP65758 FUL65543:FUL65758 GEH65543:GEH65758 GOD65543:GOD65758 GXZ65543:GXZ65758 HHV65543:HHV65758 HRR65543:HRR65758 IBN65543:IBN65758 ILJ65543:ILJ65758 IVF65543:IVF65758 JFB65543:JFB65758 JOX65543:JOX65758 JYT65543:JYT65758 KIP65543:KIP65758 KSL65543:KSL65758 LCH65543:LCH65758 LMD65543:LMD65758 LVZ65543:LVZ65758 MFV65543:MFV65758 MPR65543:MPR65758 MZN65543:MZN65758 NJJ65543:NJJ65758 NTF65543:NTF65758 ODB65543:ODB65758 OMX65543:OMX65758 OWT65543:OWT65758 PGP65543:PGP65758 PQL65543:PQL65758 QAH65543:QAH65758 QKD65543:QKD65758 QTZ65543:QTZ65758 RDV65543:RDV65758 RNR65543:RNR65758 RXN65543:RXN65758 SHJ65543:SHJ65758 SRF65543:SRF65758 TBB65543:TBB65758 TKX65543:TKX65758 TUT65543:TUT65758 UEP65543:UEP65758 UOL65543:UOL65758 UYH65543:UYH65758 VID65543:VID65758 VRZ65543:VRZ65758 WBV65543:WBV65758 WLR65543:WLR65758 WVN65543:WVN65758 H131079:H131294 JB131079:JB131294 SX131079:SX131294 ACT131079:ACT131294 AMP131079:AMP131294 AWL131079:AWL131294 BGH131079:BGH131294 BQD131079:BQD131294 BZZ131079:BZZ131294 CJV131079:CJV131294 CTR131079:CTR131294 DDN131079:DDN131294 DNJ131079:DNJ131294 DXF131079:DXF131294 EHB131079:EHB131294 EQX131079:EQX131294 FAT131079:FAT131294 FKP131079:FKP131294 FUL131079:FUL131294 GEH131079:GEH131294 GOD131079:GOD131294 GXZ131079:GXZ131294 HHV131079:HHV131294 HRR131079:HRR131294 IBN131079:IBN131294 ILJ131079:ILJ131294 IVF131079:IVF131294 JFB131079:JFB131294 JOX131079:JOX131294 JYT131079:JYT131294 KIP131079:KIP131294 KSL131079:KSL131294 LCH131079:LCH131294 LMD131079:LMD131294 LVZ131079:LVZ131294 MFV131079:MFV131294 MPR131079:MPR131294 MZN131079:MZN131294 NJJ131079:NJJ131294 NTF131079:NTF131294 ODB131079:ODB131294 OMX131079:OMX131294 OWT131079:OWT131294 PGP131079:PGP131294 PQL131079:PQL131294 QAH131079:QAH131294 QKD131079:QKD131294 QTZ131079:QTZ131294 RDV131079:RDV131294 RNR131079:RNR131294 RXN131079:RXN131294 SHJ131079:SHJ131294 SRF131079:SRF131294 TBB131079:TBB131294 TKX131079:TKX131294 TUT131079:TUT131294 UEP131079:UEP131294 UOL131079:UOL131294 UYH131079:UYH131294 VID131079:VID131294 VRZ131079:VRZ131294 WBV131079:WBV131294 WLR131079:WLR131294 WVN131079:WVN131294 H196615:H196830 JB196615:JB196830 SX196615:SX196830 ACT196615:ACT196830 AMP196615:AMP196830 AWL196615:AWL196830 BGH196615:BGH196830 BQD196615:BQD196830 BZZ196615:BZZ196830 CJV196615:CJV196830 CTR196615:CTR196830 DDN196615:DDN196830 DNJ196615:DNJ196830 DXF196615:DXF196830 EHB196615:EHB196830 EQX196615:EQX196830 FAT196615:FAT196830 FKP196615:FKP196830 FUL196615:FUL196830 GEH196615:GEH196830 GOD196615:GOD196830 GXZ196615:GXZ196830 HHV196615:HHV196830 HRR196615:HRR196830 IBN196615:IBN196830 ILJ196615:ILJ196830 IVF196615:IVF196830 JFB196615:JFB196830 JOX196615:JOX196830 JYT196615:JYT196830 KIP196615:KIP196830 KSL196615:KSL196830 LCH196615:LCH196830 LMD196615:LMD196830 LVZ196615:LVZ196830 MFV196615:MFV196830 MPR196615:MPR196830 MZN196615:MZN196830 NJJ196615:NJJ196830 NTF196615:NTF196830 ODB196615:ODB196830 OMX196615:OMX196830 OWT196615:OWT196830 PGP196615:PGP196830 PQL196615:PQL196830 QAH196615:QAH196830 QKD196615:QKD196830 QTZ196615:QTZ196830 RDV196615:RDV196830 RNR196615:RNR196830 RXN196615:RXN196830 SHJ196615:SHJ196830 SRF196615:SRF196830 TBB196615:TBB196830 TKX196615:TKX196830 TUT196615:TUT196830 UEP196615:UEP196830 UOL196615:UOL196830 UYH196615:UYH196830 VID196615:VID196830 VRZ196615:VRZ196830 WBV196615:WBV196830 WLR196615:WLR196830 WVN196615:WVN196830 H262151:H262366 JB262151:JB262366 SX262151:SX262366 ACT262151:ACT262366 AMP262151:AMP262366 AWL262151:AWL262366 BGH262151:BGH262366 BQD262151:BQD262366 BZZ262151:BZZ262366 CJV262151:CJV262366 CTR262151:CTR262366 DDN262151:DDN262366 DNJ262151:DNJ262366 DXF262151:DXF262366 EHB262151:EHB262366 EQX262151:EQX262366 FAT262151:FAT262366 FKP262151:FKP262366 FUL262151:FUL262366 GEH262151:GEH262366 GOD262151:GOD262366 GXZ262151:GXZ262366 HHV262151:HHV262366 HRR262151:HRR262366 IBN262151:IBN262366 ILJ262151:ILJ262366 IVF262151:IVF262366 JFB262151:JFB262366 JOX262151:JOX262366 JYT262151:JYT262366 KIP262151:KIP262366 KSL262151:KSL262366 LCH262151:LCH262366 LMD262151:LMD262366 LVZ262151:LVZ262366 MFV262151:MFV262366 MPR262151:MPR262366 MZN262151:MZN262366 NJJ262151:NJJ262366 NTF262151:NTF262366 ODB262151:ODB262366 OMX262151:OMX262366 OWT262151:OWT262366 PGP262151:PGP262366 PQL262151:PQL262366 QAH262151:QAH262366 QKD262151:QKD262366 QTZ262151:QTZ262366 RDV262151:RDV262366 RNR262151:RNR262366 RXN262151:RXN262366 SHJ262151:SHJ262366 SRF262151:SRF262366 TBB262151:TBB262366 TKX262151:TKX262366 TUT262151:TUT262366 UEP262151:UEP262366 UOL262151:UOL262366 UYH262151:UYH262366 VID262151:VID262366 VRZ262151:VRZ262366 WBV262151:WBV262366 WLR262151:WLR262366 WVN262151:WVN262366 H327687:H327902 JB327687:JB327902 SX327687:SX327902 ACT327687:ACT327902 AMP327687:AMP327902 AWL327687:AWL327902 BGH327687:BGH327902 BQD327687:BQD327902 BZZ327687:BZZ327902 CJV327687:CJV327902 CTR327687:CTR327902 DDN327687:DDN327902 DNJ327687:DNJ327902 DXF327687:DXF327902 EHB327687:EHB327902 EQX327687:EQX327902 FAT327687:FAT327902 FKP327687:FKP327902 FUL327687:FUL327902 GEH327687:GEH327902 GOD327687:GOD327902 GXZ327687:GXZ327902 HHV327687:HHV327902 HRR327687:HRR327902 IBN327687:IBN327902 ILJ327687:ILJ327902 IVF327687:IVF327902 JFB327687:JFB327902 JOX327687:JOX327902 JYT327687:JYT327902 KIP327687:KIP327902 KSL327687:KSL327902 LCH327687:LCH327902 LMD327687:LMD327902 LVZ327687:LVZ327902 MFV327687:MFV327902 MPR327687:MPR327902 MZN327687:MZN327902 NJJ327687:NJJ327902 NTF327687:NTF327902 ODB327687:ODB327902 OMX327687:OMX327902 OWT327687:OWT327902 PGP327687:PGP327902 PQL327687:PQL327902 QAH327687:QAH327902 QKD327687:QKD327902 QTZ327687:QTZ327902 RDV327687:RDV327902 RNR327687:RNR327902 RXN327687:RXN327902 SHJ327687:SHJ327902 SRF327687:SRF327902 TBB327687:TBB327902 TKX327687:TKX327902 TUT327687:TUT327902 UEP327687:UEP327902 UOL327687:UOL327902 UYH327687:UYH327902 VID327687:VID327902 VRZ327687:VRZ327902 WBV327687:WBV327902 WLR327687:WLR327902 WVN327687:WVN327902 H393223:H393438 JB393223:JB393438 SX393223:SX393438 ACT393223:ACT393438 AMP393223:AMP393438 AWL393223:AWL393438 BGH393223:BGH393438 BQD393223:BQD393438 BZZ393223:BZZ393438 CJV393223:CJV393438 CTR393223:CTR393438 DDN393223:DDN393438 DNJ393223:DNJ393438 DXF393223:DXF393438 EHB393223:EHB393438 EQX393223:EQX393438 FAT393223:FAT393438 FKP393223:FKP393438 FUL393223:FUL393438 GEH393223:GEH393438 GOD393223:GOD393438 GXZ393223:GXZ393438 HHV393223:HHV393438 HRR393223:HRR393438 IBN393223:IBN393438 ILJ393223:ILJ393438 IVF393223:IVF393438 JFB393223:JFB393438 JOX393223:JOX393438 JYT393223:JYT393438 KIP393223:KIP393438 KSL393223:KSL393438 LCH393223:LCH393438 LMD393223:LMD393438 LVZ393223:LVZ393438 MFV393223:MFV393438 MPR393223:MPR393438 MZN393223:MZN393438 NJJ393223:NJJ393438 NTF393223:NTF393438 ODB393223:ODB393438 OMX393223:OMX393438 OWT393223:OWT393438 PGP393223:PGP393438 PQL393223:PQL393438 QAH393223:QAH393438 QKD393223:QKD393438 QTZ393223:QTZ393438 RDV393223:RDV393438 RNR393223:RNR393438 RXN393223:RXN393438 SHJ393223:SHJ393438 SRF393223:SRF393438 TBB393223:TBB393438 TKX393223:TKX393438 TUT393223:TUT393438 UEP393223:UEP393438 UOL393223:UOL393438 UYH393223:UYH393438 VID393223:VID393438 VRZ393223:VRZ393438 WBV393223:WBV393438 WLR393223:WLR393438 WVN393223:WVN393438 H458759:H458974 JB458759:JB458974 SX458759:SX458974 ACT458759:ACT458974 AMP458759:AMP458974 AWL458759:AWL458974 BGH458759:BGH458974 BQD458759:BQD458974 BZZ458759:BZZ458974 CJV458759:CJV458974 CTR458759:CTR458974 DDN458759:DDN458974 DNJ458759:DNJ458974 DXF458759:DXF458974 EHB458759:EHB458974 EQX458759:EQX458974 FAT458759:FAT458974 FKP458759:FKP458974 FUL458759:FUL458974 GEH458759:GEH458974 GOD458759:GOD458974 GXZ458759:GXZ458974 HHV458759:HHV458974 HRR458759:HRR458974 IBN458759:IBN458974 ILJ458759:ILJ458974 IVF458759:IVF458974 JFB458759:JFB458974 JOX458759:JOX458974 JYT458759:JYT458974 KIP458759:KIP458974 KSL458759:KSL458974 LCH458759:LCH458974 LMD458759:LMD458974 LVZ458759:LVZ458974 MFV458759:MFV458974 MPR458759:MPR458974 MZN458759:MZN458974 NJJ458759:NJJ458974 NTF458759:NTF458974 ODB458759:ODB458974 OMX458759:OMX458974 OWT458759:OWT458974 PGP458759:PGP458974 PQL458759:PQL458974 QAH458759:QAH458974 QKD458759:QKD458974 QTZ458759:QTZ458974 RDV458759:RDV458974 RNR458759:RNR458974 RXN458759:RXN458974 SHJ458759:SHJ458974 SRF458759:SRF458974 TBB458759:TBB458974 TKX458759:TKX458974 TUT458759:TUT458974 UEP458759:UEP458974 UOL458759:UOL458974 UYH458759:UYH458974 VID458759:VID458974 VRZ458759:VRZ458974 WBV458759:WBV458974 WLR458759:WLR458974 WVN458759:WVN458974 H524295:H524510 JB524295:JB524510 SX524295:SX524510 ACT524295:ACT524510 AMP524295:AMP524510 AWL524295:AWL524510 BGH524295:BGH524510 BQD524295:BQD524510 BZZ524295:BZZ524510 CJV524295:CJV524510 CTR524295:CTR524510 DDN524295:DDN524510 DNJ524295:DNJ524510 DXF524295:DXF524510 EHB524295:EHB524510 EQX524295:EQX524510 FAT524295:FAT524510 FKP524295:FKP524510 FUL524295:FUL524510 GEH524295:GEH524510 GOD524295:GOD524510 GXZ524295:GXZ524510 HHV524295:HHV524510 HRR524295:HRR524510 IBN524295:IBN524510 ILJ524295:ILJ524510 IVF524295:IVF524510 JFB524295:JFB524510 JOX524295:JOX524510 JYT524295:JYT524510 KIP524295:KIP524510 KSL524295:KSL524510 LCH524295:LCH524510 LMD524295:LMD524510 LVZ524295:LVZ524510 MFV524295:MFV524510 MPR524295:MPR524510 MZN524295:MZN524510 NJJ524295:NJJ524510 NTF524295:NTF524510 ODB524295:ODB524510 OMX524295:OMX524510 OWT524295:OWT524510 PGP524295:PGP524510 PQL524295:PQL524510 QAH524295:QAH524510 QKD524295:QKD524510 QTZ524295:QTZ524510 RDV524295:RDV524510 RNR524295:RNR524510 RXN524295:RXN524510 SHJ524295:SHJ524510 SRF524295:SRF524510 TBB524295:TBB524510 TKX524295:TKX524510 TUT524295:TUT524510 UEP524295:UEP524510 UOL524295:UOL524510 UYH524295:UYH524510 VID524295:VID524510 VRZ524295:VRZ524510 WBV524295:WBV524510 WLR524295:WLR524510 WVN524295:WVN524510 H589831:H590046 JB589831:JB590046 SX589831:SX590046 ACT589831:ACT590046 AMP589831:AMP590046 AWL589831:AWL590046 BGH589831:BGH590046 BQD589831:BQD590046 BZZ589831:BZZ590046 CJV589831:CJV590046 CTR589831:CTR590046 DDN589831:DDN590046 DNJ589831:DNJ590046 DXF589831:DXF590046 EHB589831:EHB590046 EQX589831:EQX590046 FAT589831:FAT590046 FKP589831:FKP590046 FUL589831:FUL590046 GEH589831:GEH590046 GOD589831:GOD590046 GXZ589831:GXZ590046 HHV589831:HHV590046 HRR589831:HRR590046 IBN589831:IBN590046 ILJ589831:ILJ590046 IVF589831:IVF590046 JFB589831:JFB590046 JOX589831:JOX590046 JYT589831:JYT590046 KIP589831:KIP590046 KSL589831:KSL590046 LCH589831:LCH590046 LMD589831:LMD590046 LVZ589831:LVZ590046 MFV589831:MFV590046 MPR589831:MPR590046 MZN589831:MZN590046 NJJ589831:NJJ590046 NTF589831:NTF590046 ODB589831:ODB590046 OMX589831:OMX590046 OWT589831:OWT590046 PGP589831:PGP590046 PQL589831:PQL590046 QAH589831:QAH590046 QKD589831:QKD590046 QTZ589831:QTZ590046 RDV589831:RDV590046 RNR589831:RNR590046 RXN589831:RXN590046 SHJ589831:SHJ590046 SRF589831:SRF590046 TBB589831:TBB590046 TKX589831:TKX590046 TUT589831:TUT590046 UEP589831:UEP590046 UOL589831:UOL590046 UYH589831:UYH590046 VID589831:VID590046 VRZ589831:VRZ590046 WBV589831:WBV590046 WLR589831:WLR590046 WVN589831:WVN590046 H655367:H655582 JB655367:JB655582 SX655367:SX655582 ACT655367:ACT655582 AMP655367:AMP655582 AWL655367:AWL655582 BGH655367:BGH655582 BQD655367:BQD655582 BZZ655367:BZZ655582 CJV655367:CJV655582 CTR655367:CTR655582 DDN655367:DDN655582 DNJ655367:DNJ655582 DXF655367:DXF655582 EHB655367:EHB655582 EQX655367:EQX655582 FAT655367:FAT655582 FKP655367:FKP655582 FUL655367:FUL655582 GEH655367:GEH655582 GOD655367:GOD655582 GXZ655367:GXZ655582 HHV655367:HHV655582 HRR655367:HRR655582 IBN655367:IBN655582 ILJ655367:ILJ655582 IVF655367:IVF655582 JFB655367:JFB655582 JOX655367:JOX655582 JYT655367:JYT655582 KIP655367:KIP655582 KSL655367:KSL655582 LCH655367:LCH655582 LMD655367:LMD655582 LVZ655367:LVZ655582 MFV655367:MFV655582 MPR655367:MPR655582 MZN655367:MZN655582 NJJ655367:NJJ655582 NTF655367:NTF655582 ODB655367:ODB655582 OMX655367:OMX655582 OWT655367:OWT655582 PGP655367:PGP655582 PQL655367:PQL655582 QAH655367:QAH655582 QKD655367:QKD655582 QTZ655367:QTZ655582 RDV655367:RDV655582 RNR655367:RNR655582 RXN655367:RXN655582 SHJ655367:SHJ655582 SRF655367:SRF655582 TBB655367:TBB655582 TKX655367:TKX655582 TUT655367:TUT655582 UEP655367:UEP655582 UOL655367:UOL655582 UYH655367:UYH655582 VID655367:VID655582 VRZ655367:VRZ655582 WBV655367:WBV655582 WLR655367:WLR655582 WVN655367:WVN655582 H720903:H721118 JB720903:JB721118 SX720903:SX721118 ACT720903:ACT721118 AMP720903:AMP721118 AWL720903:AWL721118 BGH720903:BGH721118 BQD720903:BQD721118 BZZ720903:BZZ721118 CJV720903:CJV721118 CTR720903:CTR721118 DDN720903:DDN721118 DNJ720903:DNJ721118 DXF720903:DXF721118 EHB720903:EHB721118 EQX720903:EQX721118 FAT720903:FAT721118 FKP720903:FKP721118 FUL720903:FUL721118 GEH720903:GEH721118 GOD720903:GOD721118 GXZ720903:GXZ721118 HHV720903:HHV721118 HRR720903:HRR721118 IBN720903:IBN721118 ILJ720903:ILJ721118 IVF720903:IVF721118 JFB720903:JFB721118 JOX720903:JOX721118 JYT720903:JYT721118 KIP720903:KIP721118 KSL720903:KSL721118 LCH720903:LCH721118 LMD720903:LMD721118 LVZ720903:LVZ721118 MFV720903:MFV721118 MPR720903:MPR721118 MZN720903:MZN721118 NJJ720903:NJJ721118 NTF720903:NTF721118 ODB720903:ODB721118 OMX720903:OMX721118 OWT720903:OWT721118 PGP720903:PGP721118 PQL720903:PQL721118 QAH720903:QAH721118 QKD720903:QKD721118 QTZ720903:QTZ721118 RDV720903:RDV721118 RNR720903:RNR721118 RXN720903:RXN721118 SHJ720903:SHJ721118 SRF720903:SRF721118 TBB720903:TBB721118 TKX720903:TKX721118 TUT720903:TUT721118 UEP720903:UEP721118 UOL720903:UOL721118 UYH720903:UYH721118 VID720903:VID721118 VRZ720903:VRZ721118 WBV720903:WBV721118 WLR720903:WLR721118 WVN720903:WVN721118 H786439:H786654 JB786439:JB786654 SX786439:SX786654 ACT786439:ACT786654 AMP786439:AMP786654 AWL786439:AWL786654 BGH786439:BGH786654 BQD786439:BQD786654 BZZ786439:BZZ786654 CJV786439:CJV786654 CTR786439:CTR786654 DDN786439:DDN786654 DNJ786439:DNJ786654 DXF786439:DXF786654 EHB786439:EHB786654 EQX786439:EQX786654 FAT786439:FAT786654 FKP786439:FKP786654 FUL786439:FUL786654 GEH786439:GEH786654 GOD786439:GOD786654 GXZ786439:GXZ786654 HHV786439:HHV786654 HRR786439:HRR786654 IBN786439:IBN786654 ILJ786439:ILJ786654 IVF786439:IVF786654 JFB786439:JFB786654 JOX786439:JOX786654 JYT786439:JYT786654 KIP786439:KIP786654 KSL786439:KSL786654 LCH786439:LCH786654 LMD786439:LMD786654 LVZ786439:LVZ786654 MFV786439:MFV786654 MPR786439:MPR786654 MZN786439:MZN786654 NJJ786439:NJJ786654 NTF786439:NTF786654 ODB786439:ODB786654 OMX786439:OMX786654 OWT786439:OWT786654 PGP786439:PGP786654 PQL786439:PQL786654 QAH786439:QAH786654 QKD786439:QKD786654 QTZ786439:QTZ786654 RDV786439:RDV786654 RNR786439:RNR786654 RXN786439:RXN786654 SHJ786439:SHJ786654 SRF786439:SRF786654 TBB786439:TBB786654 TKX786439:TKX786654 TUT786439:TUT786654 UEP786439:UEP786654 UOL786439:UOL786654 UYH786439:UYH786654 VID786439:VID786654 VRZ786439:VRZ786654 WBV786439:WBV786654 WLR786439:WLR786654 WVN786439:WVN786654 H851975:H852190 JB851975:JB852190 SX851975:SX852190 ACT851975:ACT852190 AMP851975:AMP852190 AWL851975:AWL852190 BGH851975:BGH852190 BQD851975:BQD852190 BZZ851975:BZZ852190 CJV851975:CJV852190 CTR851975:CTR852190 DDN851975:DDN852190 DNJ851975:DNJ852190 DXF851975:DXF852190 EHB851975:EHB852190 EQX851975:EQX852190 FAT851975:FAT852190 FKP851975:FKP852190 FUL851975:FUL852190 GEH851975:GEH852190 GOD851975:GOD852190 GXZ851975:GXZ852190 HHV851975:HHV852190 HRR851975:HRR852190 IBN851975:IBN852190 ILJ851975:ILJ852190 IVF851975:IVF852190 JFB851975:JFB852190 JOX851975:JOX852190 JYT851975:JYT852190 KIP851975:KIP852190 KSL851975:KSL852190 LCH851975:LCH852190 LMD851975:LMD852190 LVZ851975:LVZ852190 MFV851975:MFV852190 MPR851975:MPR852190 MZN851975:MZN852190 NJJ851975:NJJ852190 NTF851975:NTF852190 ODB851975:ODB852190 OMX851975:OMX852190 OWT851975:OWT852190 PGP851975:PGP852190 PQL851975:PQL852190 QAH851975:QAH852190 QKD851975:QKD852190 QTZ851975:QTZ852190 RDV851975:RDV852190 RNR851975:RNR852190 RXN851975:RXN852190 SHJ851975:SHJ852190 SRF851975:SRF852190 TBB851975:TBB852190 TKX851975:TKX852190 TUT851975:TUT852190 UEP851975:UEP852190 UOL851975:UOL852190 UYH851975:UYH852190 VID851975:VID852190 VRZ851975:VRZ852190 WBV851975:WBV852190 WLR851975:WLR852190 WVN851975:WVN852190 H917511:H917726 JB917511:JB917726 SX917511:SX917726 ACT917511:ACT917726 AMP917511:AMP917726 AWL917511:AWL917726 BGH917511:BGH917726 BQD917511:BQD917726 BZZ917511:BZZ917726 CJV917511:CJV917726 CTR917511:CTR917726 DDN917511:DDN917726 DNJ917511:DNJ917726 DXF917511:DXF917726 EHB917511:EHB917726 EQX917511:EQX917726 FAT917511:FAT917726 FKP917511:FKP917726 FUL917511:FUL917726 GEH917511:GEH917726 GOD917511:GOD917726 GXZ917511:GXZ917726 HHV917511:HHV917726 HRR917511:HRR917726 IBN917511:IBN917726 ILJ917511:ILJ917726 IVF917511:IVF917726 JFB917511:JFB917726 JOX917511:JOX917726 JYT917511:JYT917726 KIP917511:KIP917726 KSL917511:KSL917726 LCH917511:LCH917726 LMD917511:LMD917726 LVZ917511:LVZ917726 MFV917511:MFV917726 MPR917511:MPR917726 MZN917511:MZN917726 NJJ917511:NJJ917726 NTF917511:NTF917726 ODB917511:ODB917726 OMX917511:OMX917726 OWT917511:OWT917726 PGP917511:PGP917726 PQL917511:PQL917726 QAH917511:QAH917726 QKD917511:QKD917726 QTZ917511:QTZ917726 RDV917511:RDV917726 RNR917511:RNR917726 RXN917511:RXN917726 SHJ917511:SHJ917726 SRF917511:SRF917726 TBB917511:TBB917726 TKX917511:TKX917726 TUT917511:TUT917726 UEP917511:UEP917726 UOL917511:UOL917726 UYH917511:UYH917726 VID917511:VID917726 VRZ917511:VRZ917726 WBV917511:WBV917726 WLR917511:WLR917726 WVN917511:WVN917726 H983047:H983262 JB983047:JB983262 SX983047:SX983262 ACT983047:ACT983262 AMP983047:AMP983262 AWL983047:AWL983262 BGH983047:BGH983262 BQD983047:BQD983262 BZZ983047:BZZ983262 CJV983047:CJV983262 CTR983047:CTR983262 DDN983047:DDN983262 DNJ983047:DNJ983262 DXF983047:DXF983262 EHB983047:EHB983262 EQX983047:EQX983262 FAT983047:FAT983262 FKP983047:FKP983262 FUL983047:FUL983262 GEH983047:GEH983262 GOD983047:GOD983262 GXZ983047:GXZ983262 HHV983047:HHV983262 HRR983047:HRR983262 IBN983047:IBN983262 ILJ983047:ILJ983262 IVF983047:IVF983262 JFB983047:JFB983262 JOX983047:JOX983262 JYT983047:JYT983262 KIP983047:KIP983262 KSL983047:KSL983262 LCH983047:LCH983262 LMD983047:LMD983262 LVZ983047:LVZ983262 MFV983047:MFV983262 MPR983047:MPR983262 MZN983047:MZN983262 NJJ983047:NJJ983262 NTF983047:NTF983262 ODB983047:ODB983262 OMX983047:OMX983262 OWT983047:OWT983262 PGP983047:PGP983262 PQL983047:PQL983262 QAH983047:QAH983262 QKD983047:QKD983262 QTZ983047:QTZ983262 RDV983047:RDV983262 RNR983047:RNR983262 RXN983047:RXN983262 SHJ983047:SHJ983262 SRF983047:SRF983262 TBB983047:TBB983262 TKX983047:TKX983262 TUT983047:TUT983262 UEP983047:UEP983262 UOL983047:UOL983262 UYH983047:UYH983262 VID983047:VID983262 VRZ983047:VRZ983262 WBV983047:WBV983262 WLR983047:WLR983262 H9:L10 H12:L20 H22:L27 H29:L34 H36:L39 H41:L43 H45:L47 H49:L51 H54:L55 H58:L64 H66:L69 H71:L73 H75:L77 H79:L81 H83:L85 H87:L89 H91:L93 JB9:JB222 SX9:SX222 ACT9:ACT222 AMP9:AMP222 AWL9:AWL222 BGH9:BGH222 BQD9:BQD222 BZZ9:BZZ222 CJV9:CJV222 CTR9:CTR222 DDN9:DDN222 DNJ9:DNJ222 DXF9:DXF222 EHB9:EHB222 EQX9:EQX222 FAT9:FAT222 FKP9:FKP222 FUL9:FUL222 GEH9:GEH222 GOD9:GOD222 GXZ9:GXZ222 HHV9:HHV222 HRR9:HRR222 IBN9:IBN222 ILJ9:ILJ222 IVF9:IVF222 JFB9:JFB222 JOX9:JOX222 JYT9:JYT222 KIP9:KIP222 KSL9:KSL222 LCH9:LCH222 LMD9:LMD222 LVZ9:LVZ222 MFV9:MFV222 MPR9:MPR222 MZN9:MZN222 NJJ9:NJJ222 NTF9:NTF222 ODB9:ODB222 OMX9:OMX222 OWT9:OWT222 PGP9:PGP222 PQL9:PQL222 QAH9:QAH222 QKD9:QKD222 QTZ9:QTZ222 RDV9:RDV222 RNR9:RNR222 RXN9:RXN222 SHJ9:SHJ222 SRF9:SRF222 TBB9:TBB222 TKX9:TKX222 TUT9:TUT222 UEP9:UEP222 UOL9:UOL222 UYH9:UYH222 VID9:VID222 VRZ9:VRZ222 WBV9:WBV222 WLR9:WLR222 WVN9:WVN222 H218:L220 H104:L107 H110:L112 H115:L122 H124:L143 H145:L145 H147:L147 H96:L96 H154:L157 H159:L163 H165:L167 H169:L171 H173:L175 H177:L179 H181:L183 H185:L187 H189:L191 H193:L195 H197:L199 H201:L203 H205:L207 H209:L211 H213:L215 H149:L151">
      <formula1>-9.99999999999999E+31</formula1>
      <formula2>9.99999999999999E+31</formula2>
    </dataValidation>
    <dataValidation type="whole" allowBlank="1" showInputMessage="1" showErrorMessage="1" sqref="H28:L28 G65543:G65758 IZ65543:IZ65758 SV65543:SV65758 ACR65543:ACR65758 AMN65543:AMN65758 AWJ65543:AWJ65758 BGF65543:BGF65758 BQB65543:BQB65758 BZX65543:BZX65758 CJT65543:CJT65758 CTP65543:CTP65758 DDL65543:DDL65758 DNH65543:DNH65758 DXD65543:DXD65758 EGZ65543:EGZ65758 EQV65543:EQV65758 FAR65543:FAR65758 FKN65543:FKN65758 FUJ65543:FUJ65758 GEF65543:GEF65758 GOB65543:GOB65758 GXX65543:GXX65758 HHT65543:HHT65758 HRP65543:HRP65758 IBL65543:IBL65758 ILH65543:ILH65758 IVD65543:IVD65758 JEZ65543:JEZ65758 JOV65543:JOV65758 JYR65543:JYR65758 KIN65543:KIN65758 KSJ65543:KSJ65758 LCF65543:LCF65758 LMB65543:LMB65758 LVX65543:LVX65758 MFT65543:MFT65758 MPP65543:MPP65758 MZL65543:MZL65758 NJH65543:NJH65758 NTD65543:NTD65758 OCZ65543:OCZ65758 OMV65543:OMV65758 OWR65543:OWR65758 PGN65543:PGN65758 PQJ65543:PQJ65758 QAF65543:QAF65758 QKB65543:QKB65758 QTX65543:QTX65758 RDT65543:RDT65758 RNP65543:RNP65758 RXL65543:RXL65758 SHH65543:SHH65758 SRD65543:SRD65758 TAZ65543:TAZ65758 TKV65543:TKV65758 TUR65543:TUR65758 UEN65543:UEN65758 UOJ65543:UOJ65758 UYF65543:UYF65758 VIB65543:VIB65758 VRX65543:VRX65758 WBT65543:WBT65758 WLP65543:WLP65758 WVL65543:WVL65758 G131079:G131294 IZ131079:IZ131294 SV131079:SV131294 ACR131079:ACR131294 AMN131079:AMN131294 AWJ131079:AWJ131294 BGF131079:BGF131294 BQB131079:BQB131294 BZX131079:BZX131294 CJT131079:CJT131294 CTP131079:CTP131294 DDL131079:DDL131294 DNH131079:DNH131294 DXD131079:DXD131294 EGZ131079:EGZ131294 EQV131079:EQV131294 FAR131079:FAR131294 FKN131079:FKN131294 FUJ131079:FUJ131294 GEF131079:GEF131294 GOB131079:GOB131294 GXX131079:GXX131294 HHT131079:HHT131294 HRP131079:HRP131294 IBL131079:IBL131294 ILH131079:ILH131294 IVD131079:IVD131294 JEZ131079:JEZ131294 JOV131079:JOV131294 JYR131079:JYR131294 KIN131079:KIN131294 KSJ131079:KSJ131294 LCF131079:LCF131294 LMB131079:LMB131294 LVX131079:LVX131294 MFT131079:MFT131294 MPP131079:MPP131294 MZL131079:MZL131294 NJH131079:NJH131294 NTD131079:NTD131294 OCZ131079:OCZ131294 OMV131079:OMV131294 OWR131079:OWR131294 PGN131079:PGN131294 PQJ131079:PQJ131294 QAF131079:QAF131294 QKB131079:QKB131294 QTX131079:QTX131294 RDT131079:RDT131294 RNP131079:RNP131294 RXL131079:RXL131294 SHH131079:SHH131294 SRD131079:SRD131294 TAZ131079:TAZ131294 TKV131079:TKV131294 TUR131079:TUR131294 UEN131079:UEN131294 UOJ131079:UOJ131294 UYF131079:UYF131294 VIB131079:VIB131294 VRX131079:VRX131294 WBT131079:WBT131294 WLP131079:WLP131294 WVL131079:WVL131294 G196615:G196830 IZ196615:IZ196830 SV196615:SV196830 ACR196615:ACR196830 AMN196615:AMN196830 AWJ196615:AWJ196830 BGF196615:BGF196830 BQB196615:BQB196830 BZX196615:BZX196830 CJT196615:CJT196830 CTP196615:CTP196830 DDL196615:DDL196830 DNH196615:DNH196830 DXD196615:DXD196830 EGZ196615:EGZ196830 EQV196615:EQV196830 FAR196615:FAR196830 FKN196615:FKN196830 FUJ196615:FUJ196830 GEF196615:GEF196830 GOB196615:GOB196830 GXX196615:GXX196830 HHT196615:HHT196830 HRP196615:HRP196830 IBL196615:IBL196830 ILH196615:ILH196830 IVD196615:IVD196830 JEZ196615:JEZ196830 JOV196615:JOV196830 JYR196615:JYR196830 KIN196615:KIN196830 KSJ196615:KSJ196830 LCF196615:LCF196830 LMB196615:LMB196830 LVX196615:LVX196830 MFT196615:MFT196830 MPP196615:MPP196830 MZL196615:MZL196830 NJH196615:NJH196830 NTD196615:NTD196830 OCZ196615:OCZ196830 OMV196615:OMV196830 OWR196615:OWR196830 PGN196615:PGN196830 PQJ196615:PQJ196830 QAF196615:QAF196830 QKB196615:QKB196830 QTX196615:QTX196830 RDT196615:RDT196830 RNP196615:RNP196830 RXL196615:RXL196830 SHH196615:SHH196830 SRD196615:SRD196830 TAZ196615:TAZ196830 TKV196615:TKV196830 TUR196615:TUR196830 UEN196615:UEN196830 UOJ196615:UOJ196830 UYF196615:UYF196830 VIB196615:VIB196830 VRX196615:VRX196830 WBT196615:WBT196830 WLP196615:WLP196830 WVL196615:WVL196830 G262151:G262366 IZ262151:IZ262366 SV262151:SV262366 ACR262151:ACR262366 AMN262151:AMN262366 AWJ262151:AWJ262366 BGF262151:BGF262366 BQB262151:BQB262366 BZX262151:BZX262366 CJT262151:CJT262366 CTP262151:CTP262366 DDL262151:DDL262366 DNH262151:DNH262366 DXD262151:DXD262366 EGZ262151:EGZ262366 EQV262151:EQV262366 FAR262151:FAR262366 FKN262151:FKN262366 FUJ262151:FUJ262366 GEF262151:GEF262366 GOB262151:GOB262366 GXX262151:GXX262366 HHT262151:HHT262366 HRP262151:HRP262366 IBL262151:IBL262366 ILH262151:ILH262366 IVD262151:IVD262366 JEZ262151:JEZ262366 JOV262151:JOV262366 JYR262151:JYR262366 KIN262151:KIN262366 KSJ262151:KSJ262366 LCF262151:LCF262366 LMB262151:LMB262366 LVX262151:LVX262366 MFT262151:MFT262366 MPP262151:MPP262366 MZL262151:MZL262366 NJH262151:NJH262366 NTD262151:NTD262366 OCZ262151:OCZ262366 OMV262151:OMV262366 OWR262151:OWR262366 PGN262151:PGN262366 PQJ262151:PQJ262366 QAF262151:QAF262366 QKB262151:QKB262366 QTX262151:QTX262366 RDT262151:RDT262366 RNP262151:RNP262366 RXL262151:RXL262366 SHH262151:SHH262366 SRD262151:SRD262366 TAZ262151:TAZ262366 TKV262151:TKV262366 TUR262151:TUR262366 UEN262151:UEN262366 UOJ262151:UOJ262366 UYF262151:UYF262366 VIB262151:VIB262366 VRX262151:VRX262366 WBT262151:WBT262366 WLP262151:WLP262366 WVL262151:WVL262366 G327687:G327902 IZ327687:IZ327902 SV327687:SV327902 ACR327687:ACR327902 AMN327687:AMN327902 AWJ327687:AWJ327902 BGF327687:BGF327902 BQB327687:BQB327902 BZX327687:BZX327902 CJT327687:CJT327902 CTP327687:CTP327902 DDL327687:DDL327902 DNH327687:DNH327902 DXD327687:DXD327902 EGZ327687:EGZ327902 EQV327687:EQV327902 FAR327687:FAR327902 FKN327687:FKN327902 FUJ327687:FUJ327902 GEF327687:GEF327902 GOB327687:GOB327902 GXX327687:GXX327902 HHT327687:HHT327902 HRP327687:HRP327902 IBL327687:IBL327902 ILH327687:ILH327902 IVD327687:IVD327902 JEZ327687:JEZ327902 JOV327687:JOV327902 JYR327687:JYR327902 KIN327687:KIN327902 KSJ327687:KSJ327902 LCF327687:LCF327902 LMB327687:LMB327902 LVX327687:LVX327902 MFT327687:MFT327902 MPP327687:MPP327902 MZL327687:MZL327902 NJH327687:NJH327902 NTD327687:NTD327902 OCZ327687:OCZ327902 OMV327687:OMV327902 OWR327687:OWR327902 PGN327687:PGN327902 PQJ327687:PQJ327902 QAF327687:QAF327902 QKB327687:QKB327902 QTX327687:QTX327902 RDT327687:RDT327902 RNP327687:RNP327902 RXL327687:RXL327902 SHH327687:SHH327902 SRD327687:SRD327902 TAZ327687:TAZ327902 TKV327687:TKV327902 TUR327687:TUR327902 UEN327687:UEN327902 UOJ327687:UOJ327902 UYF327687:UYF327902 VIB327687:VIB327902 VRX327687:VRX327902 WBT327687:WBT327902 WLP327687:WLP327902 WVL327687:WVL327902 G393223:G393438 IZ393223:IZ393438 SV393223:SV393438 ACR393223:ACR393438 AMN393223:AMN393438 AWJ393223:AWJ393438 BGF393223:BGF393438 BQB393223:BQB393438 BZX393223:BZX393438 CJT393223:CJT393438 CTP393223:CTP393438 DDL393223:DDL393438 DNH393223:DNH393438 DXD393223:DXD393438 EGZ393223:EGZ393438 EQV393223:EQV393438 FAR393223:FAR393438 FKN393223:FKN393438 FUJ393223:FUJ393438 GEF393223:GEF393438 GOB393223:GOB393438 GXX393223:GXX393438 HHT393223:HHT393438 HRP393223:HRP393438 IBL393223:IBL393438 ILH393223:ILH393438 IVD393223:IVD393438 JEZ393223:JEZ393438 JOV393223:JOV393438 JYR393223:JYR393438 KIN393223:KIN393438 KSJ393223:KSJ393438 LCF393223:LCF393438 LMB393223:LMB393438 LVX393223:LVX393438 MFT393223:MFT393438 MPP393223:MPP393438 MZL393223:MZL393438 NJH393223:NJH393438 NTD393223:NTD393438 OCZ393223:OCZ393438 OMV393223:OMV393438 OWR393223:OWR393438 PGN393223:PGN393438 PQJ393223:PQJ393438 QAF393223:QAF393438 QKB393223:QKB393438 QTX393223:QTX393438 RDT393223:RDT393438 RNP393223:RNP393438 RXL393223:RXL393438 SHH393223:SHH393438 SRD393223:SRD393438 TAZ393223:TAZ393438 TKV393223:TKV393438 TUR393223:TUR393438 UEN393223:UEN393438 UOJ393223:UOJ393438 UYF393223:UYF393438 VIB393223:VIB393438 VRX393223:VRX393438 WBT393223:WBT393438 WLP393223:WLP393438 WVL393223:WVL393438 G458759:G458974 IZ458759:IZ458974 SV458759:SV458974 ACR458759:ACR458974 AMN458759:AMN458974 AWJ458759:AWJ458974 BGF458759:BGF458974 BQB458759:BQB458974 BZX458759:BZX458974 CJT458759:CJT458974 CTP458759:CTP458974 DDL458759:DDL458974 DNH458759:DNH458974 DXD458759:DXD458974 EGZ458759:EGZ458974 EQV458759:EQV458974 FAR458759:FAR458974 FKN458759:FKN458974 FUJ458759:FUJ458974 GEF458759:GEF458974 GOB458759:GOB458974 GXX458759:GXX458974 HHT458759:HHT458974 HRP458759:HRP458974 IBL458759:IBL458974 ILH458759:ILH458974 IVD458759:IVD458974 JEZ458759:JEZ458974 JOV458759:JOV458974 JYR458759:JYR458974 KIN458759:KIN458974 KSJ458759:KSJ458974 LCF458759:LCF458974 LMB458759:LMB458974 LVX458759:LVX458974 MFT458759:MFT458974 MPP458759:MPP458974 MZL458759:MZL458974 NJH458759:NJH458974 NTD458759:NTD458974 OCZ458759:OCZ458974 OMV458759:OMV458974 OWR458759:OWR458974 PGN458759:PGN458974 PQJ458759:PQJ458974 QAF458759:QAF458974 QKB458759:QKB458974 QTX458759:QTX458974 RDT458759:RDT458974 RNP458759:RNP458974 RXL458759:RXL458974 SHH458759:SHH458974 SRD458759:SRD458974 TAZ458759:TAZ458974 TKV458759:TKV458974 TUR458759:TUR458974 UEN458759:UEN458974 UOJ458759:UOJ458974 UYF458759:UYF458974 VIB458759:VIB458974 VRX458759:VRX458974 WBT458759:WBT458974 WLP458759:WLP458974 WVL458759:WVL458974 G524295:G524510 IZ524295:IZ524510 SV524295:SV524510 ACR524295:ACR524510 AMN524295:AMN524510 AWJ524295:AWJ524510 BGF524295:BGF524510 BQB524295:BQB524510 BZX524295:BZX524510 CJT524295:CJT524510 CTP524295:CTP524510 DDL524295:DDL524510 DNH524295:DNH524510 DXD524295:DXD524510 EGZ524295:EGZ524510 EQV524295:EQV524510 FAR524295:FAR524510 FKN524295:FKN524510 FUJ524295:FUJ524510 GEF524295:GEF524510 GOB524295:GOB524510 GXX524295:GXX524510 HHT524295:HHT524510 HRP524295:HRP524510 IBL524295:IBL524510 ILH524295:ILH524510 IVD524295:IVD524510 JEZ524295:JEZ524510 JOV524295:JOV524510 JYR524295:JYR524510 KIN524295:KIN524510 KSJ524295:KSJ524510 LCF524295:LCF524510 LMB524295:LMB524510 LVX524295:LVX524510 MFT524295:MFT524510 MPP524295:MPP524510 MZL524295:MZL524510 NJH524295:NJH524510 NTD524295:NTD524510 OCZ524295:OCZ524510 OMV524295:OMV524510 OWR524295:OWR524510 PGN524295:PGN524510 PQJ524295:PQJ524510 QAF524295:QAF524510 QKB524295:QKB524510 QTX524295:QTX524510 RDT524295:RDT524510 RNP524295:RNP524510 RXL524295:RXL524510 SHH524295:SHH524510 SRD524295:SRD524510 TAZ524295:TAZ524510 TKV524295:TKV524510 TUR524295:TUR524510 UEN524295:UEN524510 UOJ524295:UOJ524510 UYF524295:UYF524510 VIB524295:VIB524510 VRX524295:VRX524510 WBT524295:WBT524510 WLP524295:WLP524510 WVL524295:WVL524510 G589831:G590046 IZ589831:IZ590046 SV589831:SV590046 ACR589831:ACR590046 AMN589831:AMN590046 AWJ589831:AWJ590046 BGF589831:BGF590046 BQB589831:BQB590046 BZX589831:BZX590046 CJT589831:CJT590046 CTP589831:CTP590046 DDL589831:DDL590046 DNH589831:DNH590046 DXD589831:DXD590046 EGZ589831:EGZ590046 EQV589831:EQV590046 FAR589831:FAR590046 FKN589831:FKN590046 FUJ589831:FUJ590046 GEF589831:GEF590046 GOB589831:GOB590046 GXX589831:GXX590046 HHT589831:HHT590046 HRP589831:HRP590046 IBL589831:IBL590046 ILH589831:ILH590046 IVD589831:IVD590046 JEZ589831:JEZ590046 JOV589831:JOV590046 JYR589831:JYR590046 KIN589831:KIN590046 KSJ589831:KSJ590046 LCF589831:LCF590046 LMB589831:LMB590046 LVX589831:LVX590046 MFT589831:MFT590046 MPP589831:MPP590046 MZL589831:MZL590046 NJH589831:NJH590046 NTD589831:NTD590046 OCZ589831:OCZ590046 OMV589831:OMV590046 OWR589831:OWR590046 PGN589831:PGN590046 PQJ589831:PQJ590046 QAF589831:QAF590046 QKB589831:QKB590046 QTX589831:QTX590046 RDT589831:RDT590046 RNP589831:RNP590046 RXL589831:RXL590046 SHH589831:SHH590046 SRD589831:SRD590046 TAZ589831:TAZ590046 TKV589831:TKV590046 TUR589831:TUR590046 UEN589831:UEN590046 UOJ589831:UOJ590046 UYF589831:UYF590046 VIB589831:VIB590046 VRX589831:VRX590046 WBT589831:WBT590046 WLP589831:WLP590046 WVL589831:WVL590046 G655367:G655582 IZ655367:IZ655582 SV655367:SV655582 ACR655367:ACR655582 AMN655367:AMN655582 AWJ655367:AWJ655582 BGF655367:BGF655582 BQB655367:BQB655582 BZX655367:BZX655582 CJT655367:CJT655582 CTP655367:CTP655582 DDL655367:DDL655582 DNH655367:DNH655582 DXD655367:DXD655582 EGZ655367:EGZ655582 EQV655367:EQV655582 FAR655367:FAR655582 FKN655367:FKN655582 FUJ655367:FUJ655582 GEF655367:GEF655582 GOB655367:GOB655582 GXX655367:GXX655582 HHT655367:HHT655582 HRP655367:HRP655582 IBL655367:IBL655582 ILH655367:ILH655582 IVD655367:IVD655582 JEZ655367:JEZ655582 JOV655367:JOV655582 JYR655367:JYR655582 KIN655367:KIN655582 KSJ655367:KSJ655582 LCF655367:LCF655582 LMB655367:LMB655582 LVX655367:LVX655582 MFT655367:MFT655582 MPP655367:MPP655582 MZL655367:MZL655582 NJH655367:NJH655582 NTD655367:NTD655582 OCZ655367:OCZ655582 OMV655367:OMV655582 OWR655367:OWR655582 PGN655367:PGN655582 PQJ655367:PQJ655582 QAF655367:QAF655582 QKB655367:QKB655582 QTX655367:QTX655582 RDT655367:RDT655582 RNP655367:RNP655582 RXL655367:RXL655582 SHH655367:SHH655582 SRD655367:SRD655582 TAZ655367:TAZ655582 TKV655367:TKV655582 TUR655367:TUR655582 UEN655367:UEN655582 UOJ655367:UOJ655582 UYF655367:UYF655582 VIB655367:VIB655582 VRX655367:VRX655582 WBT655367:WBT655582 WLP655367:WLP655582 WVL655367:WVL655582 G720903:G721118 IZ720903:IZ721118 SV720903:SV721118 ACR720903:ACR721118 AMN720903:AMN721118 AWJ720903:AWJ721118 BGF720903:BGF721118 BQB720903:BQB721118 BZX720903:BZX721118 CJT720903:CJT721118 CTP720903:CTP721118 DDL720903:DDL721118 DNH720903:DNH721118 DXD720903:DXD721118 EGZ720903:EGZ721118 EQV720903:EQV721118 FAR720903:FAR721118 FKN720903:FKN721118 FUJ720903:FUJ721118 GEF720903:GEF721118 GOB720903:GOB721118 GXX720903:GXX721118 HHT720903:HHT721118 HRP720903:HRP721118 IBL720903:IBL721118 ILH720903:ILH721118 IVD720903:IVD721118 JEZ720903:JEZ721118 JOV720903:JOV721118 JYR720903:JYR721118 KIN720903:KIN721118 KSJ720903:KSJ721118 LCF720903:LCF721118 LMB720903:LMB721118 LVX720903:LVX721118 MFT720903:MFT721118 MPP720903:MPP721118 MZL720903:MZL721118 NJH720903:NJH721118 NTD720903:NTD721118 OCZ720903:OCZ721118 OMV720903:OMV721118 OWR720903:OWR721118 PGN720903:PGN721118 PQJ720903:PQJ721118 QAF720903:QAF721118 QKB720903:QKB721118 QTX720903:QTX721118 RDT720903:RDT721118 RNP720903:RNP721118 RXL720903:RXL721118 SHH720903:SHH721118 SRD720903:SRD721118 TAZ720903:TAZ721118 TKV720903:TKV721118 TUR720903:TUR721118 UEN720903:UEN721118 UOJ720903:UOJ721118 UYF720903:UYF721118 VIB720903:VIB721118 VRX720903:VRX721118 WBT720903:WBT721118 WLP720903:WLP721118 WVL720903:WVL721118 G786439:G786654 IZ786439:IZ786654 SV786439:SV786654 ACR786439:ACR786654 AMN786439:AMN786654 AWJ786439:AWJ786654 BGF786439:BGF786654 BQB786439:BQB786654 BZX786439:BZX786654 CJT786439:CJT786654 CTP786439:CTP786654 DDL786439:DDL786654 DNH786439:DNH786654 DXD786439:DXD786654 EGZ786439:EGZ786654 EQV786439:EQV786654 FAR786439:FAR786654 FKN786439:FKN786654 FUJ786439:FUJ786654 GEF786439:GEF786654 GOB786439:GOB786654 GXX786439:GXX786654 HHT786439:HHT786654 HRP786439:HRP786654 IBL786439:IBL786654 ILH786439:ILH786654 IVD786439:IVD786654 JEZ786439:JEZ786654 JOV786439:JOV786654 JYR786439:JYR786654 KIN786439:KIN786654 KSJ786439:KSJ786654 LCF786439:LCF786654 LMB786439:LMB786654 LVX786439:LVX786654 MFT786439:MFT786654 MPP786439:MPP786654 MZL786439:MZL786654 NJH786439:NJH786654 NTD786439:NTD786654 OCZ786439:OCZ786654 OMV786439:OMV786654 OWR786439:OWR786654 PGN786439:PGN786654 PQJ786439:PQJ786654 QAF786439:QAF786654 QKB786439:QKB786654 QTX786439:QTX786654 RDT786439:RDT786654 RNP786439:RNP786654 RXL786439:RXL786654 SHH786439:SHH786654 SRD786439:SRD786654 TAZ786439:TAZ786654 TKV786439:TKV786654 TUR786439:TUR786654 UEN786439:UEN786654 UOJ786439:UOJ786654 UYF786439:UYF786654 VIB786439:VIB786654 VRX786439:VRX786654 WBT786439:WBT786654 WLP786439:WLP786654 WVL786439:WVL786654 G851975:G852190 IZ851975:IZ852190 SV851975:SV852190 ACR851975:ACR852190 AMN851975:AMN852190 AWJ851975:AWJ852190 BGF851975:BGF852190 BQB851975:BQB852190 BZX851975:BZX852190 CJT851975:CJT852190 CTP851975:CTP852190 DDL851975:DDL852190 DNH851975:DNH852190 DXD851975:DXD852190 EGZ851975:EGZ852190 EQV851975:EQV852190 FAR851975:FAR852190 FKN851975:FKN852190 FUJ851975:FUJ852190 GEF851975:GEF852190 GOB851975:GOB852190 GXX851975:GXX852190 HHT851975:HHT852190 HRP851975:HRP852190 IBL851975:IBL852190 ILH851975:ILH852190 IVD851975:IVD852190 JEZ851975:JEZ852190 JOV851975:JOV852190 JYR851975:JYR852190 KIN851975:KIN852190 KSJ851975:KSJ852190 LCF851975:LCF852190 LMB851975:LMB852190 LVX851975:LVX852190 MFT851975:MFT852190 MPP851975:MPP852190 MZL851975:MZL852190 NJH851975:NJH852190 NTD851975:NTD852190 OCZ851975:OCZ852190 OMV851975:OMV852190 OWR851975:OWR852190 PGN851975:PGN852190 PQJ851975:PQJ852190 QAF851975:QAF852190 QKB851975:QKB852190 QTX851975:QTX852190 RDT851975:RDT852190 RNP851975:RNP852190 RXL851975:RXL852190 SHH851975:SHH852190 SRD851975:SRD852190 TAZ851975:TAZ852190 TKV851975:TKV852190 TUR851975:TUR852190 UEN851975:UEN852190 UOJ851975:UOJ852190 UYF851975:UYF852190 VIB851975:VIB852190 VRX851975:VRX852190 WBT851975:WBT852190 WLP851975:WLP852190 WVL851975:WVL852190 G917511:G917726 IZ917511:IZ917726 SV917511:SV917726 ACR917511:ACR917726 AMN917511:AMN917726 AWJ917511:AWJ917726 BGF917511:BGF917726 BQB917511:BQB917726 BZX917511:BZX917726 CJT917511:CJT917726 CTP917511:CTP917726 DDL917511:DDL917726 DNH917511:DNH917726 DXD917511:DXD917726 EGZ917511:EGZ917726 EQV917511:EQV917726 FAR917511:FAR917726 FKN917511:FKN917726 FUJ917511:FUJ917726 GEF917511:GEF917726 GOB917511:GOB917726 GXX917511:GXX917726 HHT917511:HHT917726 HRP917511:HRP917726 IBL917511:IBL917726 ILH917511:ILH917726 IVD917511:IVD917726 JEZ917511:JEZ917726 JOV917511:JOV917726 JYR917511:JYR917726 KIN917511:KIN917726 KSJ917511:KSJ917726 LCF917511:LCF917726 LMB917511:LMB917726 LVX917511:LVX917726 MFT917511:MFT917726 MPP917511:MPP917726 MZL917511:MZL917726 NJH917511:NJH917726 NTD917511:NTD917726 OCZ917511:OCZ917726 OMV917511:OMV917726 OWR917511:OWR917726 PGN917511:PGN917726 PQJ917511:PQJ917726 QAF917511:QAF917726 QKB917511:QKB917726 QTX917511:QTX917726 RDT917511:RDT917726 RNP917511:RNP917726 RXL917511:RXL917726 SHH917511:SHH917726 SRD917511:SRD917726 TAZ917511:TAZ917726 TKV917511:TKV917726 TUR917511:TUR917726 UEN917511:UEN917726 UOJ917511:UOJ917726 UYF917511:UYF917726 VIB917511:VIB917726 VRX917511:VRX917726 WBT917511:WBT917726 WLP917511:WLP917726 WVL917511:WVL917726 G983047:G983262 IZ983047:IZ983262 SV983047:SV983262 ACR983047:ACR983262 AMN983047:AMN983262 AWJ983047:AWJ983262 BGF983047:BGF983262 BQB983047:BQB983262 BZX983047:BZX983262 CJT983047:CJT983262 CTP983047:CTP983262 DDL983047:DDL983262 DNH983047:DNH983262 DXD983047:DXD983262 EGZ983047:EGZ983262 EQV983047:EQV983262 FAR983047:FAR983262 FKN983047:FKN983262 FUJ983047:FUJ983262 GEF983047:GEF983262 GOB983047:GOB983262 GXX983047:GXX983262 HHT983047:HHT983262 HRP983047:HRP983262 IBL983047:IBL983262 ILH983047:ILH983262 IVD983047:IVD983262 JEZ983047:JEZ983262 JOV983047:JOV983262 JYR983047:JYR983262 KIN983047:KIN983262 KSJ983047:KSJ983262 LCF983047:LCF983262 LMB983047:LMB983262 LVX983047:LVX983262 MFT983047:MFT983262 MPP983047:MPP983262 MZL983047:MZL983262 NJH983047:NJH983262 NTD983047:NTD983262 OCZ983047:OCZ983262 OMV983047:OMV983262 OWR983047:OWR983262 PGN983047:PGN983262 PQJ983047:PQJ983262 QAF983047:QAF983262 QKB983047:QKB983262 QTX983047:QTX983262 RDT983047:RDT983262 RNP983047:RNP983262 RXL983047:RXL983262 SHH983047:SHH983262 SRD983047:SRD983262 TAZ983047:TAZ983262 TKV983047:TKV983262 TUR983047:TUR983262 UEN983047:UEN983262 UOJ983047:UOJ983262 UYF983047:UYF983262 VIB983047:VIB983262 VRX983047:VRX983262 WBT983047:WBT983262 WLP983047:WLP983262 WVL983047:WVL983262 G11:L11 H21:L21 H35:L35 H40:L40 G44:L44 G48:L48 H65:L65 H57:M57 G75:G77 G74:L74 G78:L78 G82:L82 G86:L86 H108:L109 G164:L164 IZ9:IZ222 SV9:SV222 ACR9:ACR222 AMN9:AMN222 AWJ9:AWJ222 BGF9:BGF222 BQB9:BQB222 BZX9:BZX222 CJT9:CJT222 CTP9:CTP222 DDL9:DDL222 DNH9:DNH222 DXD9:DXD222 EGZ9:EGZ222 EQV9:EQV222 FAR9:FAR222 FKN9:FKN222 FUJ9:FUJ222 GEF9:GEF222 GOB9:GOB222 GXX9:GXX222 HHT9:HHT222 HRP9:HRP222 IBL9:IBL222 ILH9:ILH222 IVD9:IVD222 JEZ9:JEZ222 JOV9:JOV222 JYR9:JYR222 KIN9:KIN222 KSJ9:KSJ222 LCF9:LCF222 LMB9:LMB222 LVX9:LVX222 MFT9:MFT222 MPP9:MPP222 MZL9:MZL222 NJH9:NJH222 NTD9:NTD222 OCZ9:OCZ222 OMV9:OMV222 OWR9:OWR222 PGN9:PGN222 PQJ9:PQJ222 QAF9:QAF222 QKB9:QKB222 QTX9:QTX222 RDT9:RDT222 RNP9:RNP222 RXL9:RXL222 SHH9:SHH222 SRD9:SRD222 TAZ9:TAZ222 TKV9:TKV222 TUR9:TUR222 UEN9:UEN222 UOJ9:UOJ222 UYF9:UYF222 VIB9:VIB222 VRX9:VRX222 WBT9:WBT222 WLP9:WLP222 WVL9:WVL222 H97:L103 G90:L90 G123:L123 H146:L146 G144:L144 H148:L148 G217:G222 G158:L158 G165:G167 G168:L168 G173:G175 G176:L176 G181:G183 G184:L184 G189:G191 G192:L192 G201:G203 G200:L200 G204:L204 G216:L216 H152:L153 G212:L212 G94:L95 G91:G93 G87:G89 G83:G85 G79:G81 H70:L70 G9:G10 G12:G43 G45:G47 H52:L53 H221:L222 G49:G73 H113:L114 G96:G122 G124:G143 G145:G157 G159:G163 G169:G171 G172:L172 G177:G179 G180:L180 G185:G187 G188:L188 G193:G195 G196:L196 G197:G199 G205:G207 G208:L208 G209:G211 G213:G215 H217:L217 H56:L56">
      <formula1>-9.99999999999999E+30</formula1>
      <formula2>9.99999999999999E+31</formula2>
    </dataValidation>
  </dataValidations>
  <hyperlinks>
    <hyperlink ref="A3" location="Menu!A1" display="MENU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opLeftCell="A73" workbookViewId="0">
      <selection activeCell="O91" sqref="O91"/>
    </sheetView>
  </sheetViews>
  <sheetFormatPr defaultColWidth="8.85546875" defaultRowHeight="15" x14ac:dyDescent="0.25"/>
  <cols>
    <col min="1" max="1" width="84.7109375" style="4" customWidth="1"/>
    <col min="2" max="2" width="10.28515625" style="4" hidden="1" customWidth="1"/>
    <col min="3" max="3" width="8.85546875" style="4" hidden="1" customWidth="1"/>
    <col min="4" max="4" width="6.7109375" style="4" hidden="1" customWidth="1"/>
    <col min="5" max="5" width="58.85546875" style="4" hidden="1" customWidth="1"/>
    <col min="6" max="6" width="33" style="3" hidden="1" customWidth="1"/>
    <col min="7" max="7" width="16.7109375" style="4" customWidth="1"/>
    <col min="8" max="8" width="9.42578125" style="4" bestFit="1" customWidth="1"/>
    <col min="9" max="252" width="8.85546875" style="4"/>
    <col min="253" max="253" width="84.7109375" style="4" customWidth="1"/>
    <col min="254" max="258" width="0" style="4" hidden="1" customWidth="1"/>
    <col min="259" max="262" width="16.7109375" style="4" customWidth="1"/>
    <col min="263" max="508" width="8.85546875" style="4"/>
    <col min="509" max="509" width="84.7109375" style="4" customWidth="1"/>
    <col min="510" max="514" width="0" style="4" hidden="1" customWidth="1"/>
    <col min="515" max="518" width="16.7109375" style="4" customWidth="1"/>
    <col min="519" max="764" width="8.85546875" style="4"/>
    <col min="765" max="765" width="84.7109375" style="4" customWidth="1"/>
    <col min="766" max="770" width="0" style="4" hidden="1" customWidth="1"/>
    <col min="771" max="774" width="16.7109375" style="4" customWidth="1"/>
    <col min="775" max="1020" width="8.85546875" style="4"/>
    <col min="1021" max="1021" width="84.7109375" style="4" customWidth="1"/>
    <col min="1022" max="1026" width="0" style="4" hidden="1" customWidth="1"/>
    <col min="1027" max="1030" width="16.7109375" style="4" customWidth="1"/>
    <col min="1031" max="1276" width="8.85546875" style="4"/>
    <col min="1277" max="1277" width="84.7109375" style="4" customWidth="1"/>
    <col min="1278" max="1282" width="0" style="4" hidden="1" customWidth="1"/>
    <col min="1283" max="1286" width="16.7109375" style="4" customWidth="1"/>
    <col min="1287" max="1532" width="8.85546875" style="4"/>
    <col min="1533" max="1533" width="84.7109375" style="4" customWidth="1"/>
    <col min="1534" max="1538" width="0" style="4" hidden="1" customWidth="1"/>
    <col min="1539" max="1542" width="16.7109375" style="4" customWidth="1"/>
    <col min="1543" max="1788" width="8.85546875" style="4"/>
    <col min="1789" max="1789" width="84.7109375" style="4" customWidth="1"/>
    <col min="1790" max="1794" width="0" style="4" hidden="1" customWidth="1"/>
    <col min="1795" max="1798" width="16.7109375" style="4" customWidth="1"/>
    <col min="1799" max="2044" width="8.85546875" style="4"/>
    <col min="2045" max="2045" width="84.7109375" style="4" customWidth="1"/>
    <col min="2046" max="2050" width="0" style="4" hidden="1" customWidth="1"/>
    <col min="2051" max="2054" width="16.7109375" style="4" customWidth="1"/>
    <col min="2055" max="2300" width="8.85546875" style="4"/>
    <col min="2301" max="2301" width="84.7109375" style="4" customWidth="1"/>
    <col min="2302" max="2306" width="0" style="4" hidden="1" customWidth="1"/>
    <col min="2307" max="2310" width="16.7109375" style="4" customWidth="1"/>
    <col min="2311" max="2556" width="8.85546875" style="4"/>
    <col min="2557" max="2557" width="84.7109375" style="4" customWidth="1"/>
    <col min="2558" max="2562" width="0" style="4" hidden="1" customWidth="1"/>
    <col min="2563" max="2566" width="16.7109375" style="4" customWidth="1"/>
    <col min="2567" max="2812" width="8.85546875" style="4"/>
    <col min="2813" max="2813" width="84.7109375" style="4" customWidth="1"/>
    <col min="2814" max="2818" width="0" style="4" hidden="1" customWidth="1"/>
    <col min="2819" max="2822" width="16.7109375" style="4" customWidth="1"/>
    <col min="2823" max="3068" width="8.85546875" style="4"/>
    <col min="3069" max="3069" width="84.7109375" style="4" customWidth="1"/>
    <col min="3070" max="3074" width="0" style="4" hidden="1" customWidth="1"/>
    <col min="3075" max="3078" width="16.7109375" style="4" customWidth="1"/>
    <col min="3079" max="3324" width="8.85546875" style="4"/>
    <col min="3325" max="3325" width="84.7109375" style="4" customWidth="1"/>
    <col min="3326" max="3330" width="0" style="4" hidden="1" customWidth="1"/>
    <col min="3331" max="3334" width="16.7109375" style="4" customWidth="1"/>
    <col min="3335" max="3580" width="8.85546875" style="4"/>
    <col min="3581" max="3581" width="84.7109375" style="4" customWidth="1"/>
    <col min="3582" max="3586" width="0" style="4" hidden="1" customWidth="1"/>
    <col min="3587" max="3590" width="16.7109375" style="4" customWidth="1"/>
    <col min="3591" max="3836" width="8.85546875" style="4"/>
    <col min="3837" max="3837" width="84.7109375" style="4" customWidth="1"/>
    <col min="3838" max="3842" width="0" style="4" hidden="1" customWidth="1"/>
    <col min="3843" max="3846" width="16.7109375" style="4" customWidth="1"/>
    <col min="3847" max="4092" width="8.85546875" style="4"/>
    <col min="4093" max="4093" width="84.7109375" style="4" customWidth="1"/>
    <col min="4094" max="4098" width="0" style="4" hidden="1" customWidth="1"/>
    <col min="4099" max="4102" width="16.7109375" style="4" customWidth="1"/>
    <col min="4103" max="4348" width="8.85546875" style="4"/>
    <col min="4349" max="4349" width="84.7109375" style="4" customWidth="1"/>
    <col min="4350" max="4354" width="0" style="4" hidden="1" customWidth="1"/>
    <col min="4355" max="4358" width="16.7109375" style="4" customWidth="1"/>
    <col min="4359" max="4604" width="8.85546875" style="4"/>
    <col min="4605" max="4605" width="84.7109375" style="4" customWidth="1"/>
    <col min="4606" max="4610" width="0" style="4" hidden="1" customWidth="1"/>
    <col min="4611" max="4614" width="16.7109375" style="4" customWidth="1"/>
    <col min="4615" max="4860" width="8.85546875" style="4"/>
    <col min="4861" max="4861" width="84.7109375" style="4" customWidth="1"/>
    <col min="4862" max="4866" width="0" style="4" hidden="1" customWidth="1"/>
    <col min="4867" max="4870" width="16.7109375" style="4" customWidth="1"/>
    <col min="4871" max="5116" width="8.85546875" style="4"/>
    <col min="5117" max="5117" width="84.7109375" style="4" customWidth="1"/>
    <col min="5118" max="5122" width="0" style="4" hidden="1" customWidth="1"/>
    <col min="5123" max="5126" width="16.7109375" style="4" customWidth="1"/>
    <col min="5127" max="5372" width="8.85546875" style="4"/>
    <col min="5373" max="5373" width="84.7109375" style="4" customWidth="1"/>
    <col min="5374" max="5378" width="0" style="4" hidden="1" customWidth="1"/>
    <col min="5379" max="5382" width="16.7109375" style="4" customWidth="1"/>
    <col min="5383" max="5628" width="8.85546875" style="4"/>
    <col min="5629" max="5629" width="84.7109375" style="4" customWidth="1"/>
    <col min="5630" max="5634" width="0" style="4" hidden="1" customWidth="1"/>
    <col min="5635" max="5638" width="16.7109375" style="4" customWidth="1"/>
    <col min="5639" max="5884" width="8.85546875" style="4"/>
    <col min="5885" max="5885" width="84.7109375" style="4" customWidth="1"/>
    <col min="5886" max="5890" width="0" style="4" hidden="1" customWidth="1"/>
    <col min="5891" max="5894" width="16.7109375" style="4" customWidth="1"/>
    <col min="5895" max="6140" width="8.85546875" style="4"/>
    <col min="6141" max="6141" width="84.7109375" style="4" customWidth="1"/>
    <col min="6142" max="6146" width="0" style="4" hidden="1" customWidth="1"/>
    <col min="6147" max="6150" width="16.7109375" style="4" customWidth="1"/>
    <col min="6151" max="6396" width="8.85546875" style="4"/>
    <col min="6397" max="6397" width="84.7109375" style="4" customWidth="1"/>
    <col min="6398" max="6402" width="0" style="4" hidden="1" customWidth="1"/>
    <col min="6403" max="6406" width="16.7109375" style="4" customWidth="1"/>
    <col min="6407" max="6652" width="8.85546875" style="4"/>
    <col min="6653" max="6653" width="84.7109375" style="4" customWidth="1"/>
    <col min="6654" max="6658" width="0" style="4" hidden="1" customWidth="1"/>
    <col min="6659" max="6662" width="16.7109375" style="4" customWidth="1"/>
    <col min="6663" max="6908" width="8.85546875" style="4"/>
    <col min="6909" max="6909" width="84.7109375" style="4" customWidth="1"/>
    <col min="6910" max="6914" width="0" style="4" hidden="1" customWidth="1"/>
    <col min="6915" max="6918" width="16.7109375" style="4" customWidth="1"/>
    <col min="6919" max="7164" width="8.85546875" style="4"/>
    <col min="7165" max="7165" width="84.7109375" style="4" customWidth="1"/>
    <col min="7166" max="7170" width="0" style="4" hidden="1" customWidth="1"/>
    <col min="7171" max="7174" width="16.7109375" style="4" customWidth="1"/>
    <col min="7175" max="7420" width="8.85546875" style="4"/>
    <col min="7421" max="7421" width="84.7109375" style="4" customWidth="1"/>
    <col min="7422" max="7426" width="0" style="4" hidden="1" customWidth="1"/>
    <col min="7427" max="7430" width="16.7109375" style="4" customWidth="1"/>
    <col min="7431" max="7676" width="8.85546875" style="4"/>
    <col min="7677" max="7677" width="84.7109375" style="4" customWidth="1"/>
    <col min="7678" max="7682" width="0" style="4" hidden="1" customWidth="1"/>
    <col min="7683" max="7686" width="16.7109375" style="4" customWidth="1"/>
    <col min="7687" max="7932" width="8.85546875" style="4"/>
    <col min="7933" max="7933" width="84.7109375" style="4" customWidth="1"/>
    <col min="7934" max="7938" width="0" style="4" hidden="1" customWidth="1"/>
    <col min="7939" max="7942" width="16.7109375" style="4" customWidth="1"/>
    <col min="7943" max="8188" width="8.85546875" style="4"/>
    <col min="8189" max="8189" width="84.7109375" style="4" customWidth="1"/>
    <col min="8190" max="8194" width="0" style="4" hidden="1" customWidth="1"/>
    <col min="8195" max="8198" width="16.7109375" style="4" customWidth="1"/>
    <col min="8199" max="8444" width="8.85546875" style="4"/>
    <col min="8445" max="8445" width="84.7109375" style="4" customWidth="1"/>
    <col min="8446" max="8450" width="0" style="4" hidden="1" customWidth="1"/>
    <col min="8451" max="8454" width="16.7109375" style="4" customWidth="1"/>
    <col min="8455" max="8700" width="8.85546875" style="4"/>
    <col min="8701" max="8701" width="84.7109375" style="4" customWidth="1"/>
    <col min="8702" max="8706" width="0" style="4" hidden="1" customWidth="1"/>
    <col min="8707" max="8710" width="16.7109375" style="4" customWidth="1"/>
    <col min="8711" max="8956" width="8.85546875" style="4"/>
    <col min="8957" max="8957" width="84.7109375" style="4" customWidth="1"/>
    <col min="8958" max="8962" width="0" style="4" hidden="1" customWidth="1"/>
    <col min="8963" max="8966" width="16.7109375" style="4" customWidth="1"/>
    <col min="8967" max="9212" width="8.85546875" style="4"/>
    <col min="9213" max="9213" width="84.7109375" style="4" customWidth="1"/>
    <col min="9214" max="9218" width="0" style="4" hidden="1" customWidth="1"/>
    <col min="9219" max="9222" width="16.7109375" style="4" customWidth="1"/>
    <col min="9223" max="9468" width="8.85546875" style="4"/>
    <col min="9469" max="9469" width="84.7109375" style="4" customWidth="1"/>
    <col min="9470" max="9474" width="0" style="4" hidden="1" customWidth="1"/>
    <col min="9475" max="9478" width="16.7109375" style="4" customWidth="1"/>
    <col min="9479" max="9724" width="8.85546875" style="4"/>
    <col min="9725" max="9725" width="84.7109375" style="4" customWidth="1"/>
    <col min="9726" max="9730" width="0" style="4" hidden="1" customWidth="1"/>
    <col min="9731" max="9734" width="16.7109375" style="4" customWidth="1"/>
    <col min="9735" max="9980" width="8.85546875" style="4"/>
    <col min="9981" max="9981" width="84.7109375" style="4" customWidth="1"/>
    <col min="9982" max="9986" width="0" style="4" hidden="1" customWidth="1"/>
    <col min="9987" max="9990" width="16.7109375" style="4" customWidth="1"/>
    <col min="9991" max="10236" width="8.85546875" style="4"/>
    <col min="10237" max="10237" width="84.7109375" style="4" customWidth="1"/>
    <col min="10238" max="10242" width="0" style="4" hidden="1" customWidth="1"/>
    <col min="10243" max="10246" width="16.7109375" style="4" customWidth="1"/>
    <col min="10247" max="10492" width="8.85546875" style="4"/>
    <col min="10493" max="10493" width="84.7109375" style="4" customWidth="1"/>
    <col min="10494" max="10498" width="0" style="4" hidden="1" customWidth="1"/>
    <col min="10499" max="10502" width="16.7109375" style="4" customWidth="1"/>
    <col min="10503" max="10748" width="8.85546875" style="4"/>
    <col min="10749" max="10749" width="84.7109375" style="4" customWidth="1"/>
    <col min="10750" max="10754" width="0" style="4" hidden="1" customWidth="1"/>
    <col min="10755" max="10758" width="16.7109375" style="4" customWidth="1"/>
    <col min="10759" max="11004" width="8.85546875" style="4"/>
    <col min="11005" max="11005" width="84.7109375" style="4" customWidth="1"/>
    <col min="11006" max="11010" width="0" style="4" hidden="1" customWidth="1"/>
    <col min="11011" max="11014" width="16.7109375" style="4" customWidth="1"/>
    <col min="11015" max="11260" width="8.85546875" style="4"/>
    <col min="11261" max="11261" width="84.7109375" style="4" customWidth="1"/>
    <col min="11262" max="11266" width="0" style="4" hidden="1" customWidth="1"/>
    <col min="11267" max="11270" width="16.7109375" style="4" customWidth="1"/>
    <col min="11271" max="11516" width="8.85546875" style="4"/>
    <col min="11517" max="11517" width="84.7109375" style="4" customWidth="1"/>
    <col min="11518" max="11522" width="0" style="4" hidden="1" customWidth="1"/>
    <col min="11523" max="11526" width="16.7109375" style="4" customWidth="1"/>
    <col min="11527" max="11772" width="8.85546875" style="4"/>
    <col min="11773" max="11773" width="84.7109375" style="4" customWidth="1"/>
    <col min="11774" max="11778" width="0" style="4" hidden="1" customWidth="1"/>
    <col min="11779" max="11782" width="16.7109375" style="4" customWidth="1"/>
    <col min="11783" max="12028" width="8.85546875" style="4"/>
    <col min="12029" max="12029" width="84.7109375" style="4" customWidth="1"/>
    <col min="12030" max="12034" width="0" style="4" hidden="1" customWidth="1"/>
    <col min="12035" max="12038" width="16.7109375" style="4" customWidth="1"/>
    <col min="12039" max="12284" width="8.85546875" style="4"/>
    <col min="12285" max="12285" width="84.7109375" style="4" customWidth="1"/>
    <col min="12286" max="12290" width="0" style="4" hidden="1" customWidth="1"/>
    <col min="12291" max="12294" width="16.7109375" style="4" customWidth="1"/>
    <col min="12295" max="12540" width="8.85546875" style="4"/>
    <col min="12541" max="12541" width="84.7109375" style="4" customWidth="1"/>
    <col min="12542" max="12546" width="0" style="4" hidden="1" customWidth="1"/>
    <col min="12547" max="12550" width="16.7109375" style="4" customWidth="1"/>
    <col min="12551" max="12796" width="8.85546875" style="4"/>
    <col min="12797" max="12797" width="84.7109375" style="4" customWidth="1"/>
    <col min="12798" max="12802" width="0" style="4" hidden="1" customWidth="1"/>
    <col min="12803" max="12806" width="16.7109375" style="4" customWidth="1"/>
    <col min="12807" max="13052" width="8.85546875" style="4"/>
    <col min="13053" max="13053" width="84.7109375" style="4" customWidth="1"/>
    <col min="13054" max="13058" width="0" style="4" hidden="1" customWidth="1"/>
    <col min="13059" max="13062" width="16.7109375" style="4" customWidth="1"/>
    <col min="13063" max="13308" width="8.85546875" style="4"/>
    <col min="13309" max="13309" width="84.7109375" style="4" customWidth="1"/>
    <col min="13310" max="13314" width="0" style="4" hidden="1" customWidth="1"/>
    <col min="13315" max="13318" width="16.7109375" style="4" customWidth="1"/>
    <col min="13319" max="13564" width="8.85546875" style="4"/>
    <col min="13565" max="13565" width="84.7109375" style="4" customWidth="1"/>
    <col min="13566" max="13570" width="0" style="4" hidden="1" customWidth="1"/>
    <col min="13571" max="13574" width="16.7109375" style="4" customWidth="1"/>
    <col min="13575" max="13820" width="8.85546875" style="4"/>
    <col min="13821" max="13821" width="84.7109375" style="4" customWidth="1"/>
    <col min="13822" max="13826" width="0" style="4" hidden="1" customWidth="1"/>
    <col min="13827" max="13830" width="16.7109375" style="4" customWidth="1"/>
    <col min="13831" max="14076" width="8.85546875" style="4"/>
    <col min="14077" max="14077" width="84.7109375" style="4" customWidth="1"/>
    <col min="14078" max="14082" width="0" style="4" hidden="1" customWidth="1"/>
    <col min="14083" max="14086" width="16.7109375" style="4" customWidth="1"/>
    <col min="14087" max="14332" width="8.85546875" style="4"/>
    <col min="14333" max="14333" width="84.7109375" style="4" customWidth="1"/>
    <col min="14334" max="14338" width="0" style="4" hidden="1" customWidth="1"/>
    <col min="14339" max="14342" width="16.7109375" style="4" customWidth="1"/>
    <col min="14343" max="14588" width="8.85546875" style="4"/>
    <col min="14589" max="14589" width="84.7109375" style="4" customWidth="1"/>
    <col min="14590" max="14594" width="0" style="4" hidden="1" customWidth="1"/>
    <col min="14595" max="14598" width="16.7109375" style="4" customWidth="1"/>
    <col min="14599" max="14844" width="8.85546875" style="4"/>
    <col min="14845" max="14845" width="84.7109375" style="4" customWidth="1"/>
    <col min="14846" max="14850" width="0" style="4" hidden="1" customWidth="1"/>
    <col min="14851" max="14854" width="16.7109375" style="4" customWidth="1"/>
    <col min="14855" max="15100" width="8.85546875" style="4"/>
    <col min="15101" max="15101" width="84.7109375" style="4" customWidth="1"/>
    <col min="15102" max="15106" width="0" style="4" hidden="1" customWidth="1"/>
    <col min="15107" max="15110" width="16.7109375" style="4" customWidth="1"/>
    <col min="15111" max="15356" width="8.85546875" style="4"/>
    <col min="15357" max="15357" width="84.7109375" style="4" customWidth="1"/>
    <col min="15358" max="15362" width="0" style="4" hidden="1" customWidth="1"/>
    <col min="15363" max="15366" width="16.7109375" style="4" customWidth="1"/>
    <col min="15367" max="15612" width="8.85546875" style="4"/>
    <col min="15613" max="15613" width="84.7109375" style="4" customWidth="1"/>
    <col min="15614" max="15618" width="0" style="4" hidden="1" customWidth="1"/>
    <col min="15619" max="15622" width="16.7109375" style="4" customWidth="1"/>
    <col min="15623" max="15868" width="8.85546875" style="4"/>
    <col min="15869" max="15869" width="84.7109375" style="4" customWidth="1"/>
    <col min="15870" max="15874" width="0" style="4" hidden="1" customWidth="1"/>
    <col min="15875" max="15878" width="16.7109375" style="4" customWidth="1"/>
    <col min="15879" max="16124" width="8.85546875" style="4"/>
    <col min="16125" max="16125" width="84.7109375" style="4" customWidth="1"/>
    <col min="16126" max="16130" width="0" style="4" hidden="1" customWidth="1"/>
    <col min="16131" max="16134" width="16.7109375" style="4" customWidth="1"/>
    <col min="16135" max="16384" width="8.85546875" style="4"/>
  </cols>
  <sheetData>
    <row r="1" spans="1:11" ht="13.15" hidden="1" customHeight="1" x14ac:dyDescent="0.25">
      <c r="A1" s="47" t="s">
        <v>0</v>
      </c>
      <c r="B1" s="47" t="s">
        <v>1</v>
      </c>
      <c r="C1" s="45" t="s">
        <v>2</v>
      </c>
      <c r="D1" s="45" t="s">
        <v>3</v>
      </c>
      <c r="E1" s="45" t="s">
        <v>4</v>
      </c>
      <c r="F1" s="48" t="s">
        <v>5</v>
      </c>
      <c r="G1" s="45" t="s">
        <v>6</v>
      </c>
    </row>
    <row r="2" spans="1:11" ht="13.15" hidden="1" customHeight="1" x14ac:dyDescent="0.25">
      <c r="A2" s="44" t="s">
        <v>866</v>
      </c>
      <c r="B2" s="44" t="s">
        <v>553</v>
      </c>
      <c r="C2" s="45">
        <f ca="1">MATCH("Name",INDIRECT(E2&amp;":"&amp;E2),0)+1</f>
        <v>6</v>
      </c>
      <c r="D2" s="45">
        <f ca="1">COUNTA(INDIRECT(E2&amp;C2&amp;":"&amp;E2&amp;"3000"))+firstItemRow-1</f>
        <v>102</v>
      </c>
      <c r="E2" s="45" t="str">
        <f>LEFT(ADDRESS(1,MATCH(E1,5:5,0),4,1),LEN(ADDRESS(1,MATCH(E1,5:5,0),4,1))-1)</f>
        <v>F</v>
      </c>
      <c r="F2" s="46" t="str">
        <f ca="1">RIGHT(CELL("filename",A1),LEN(CELL("filename",A1))-SEARCH("]",CELL("filename",A1)))</f>
        <v>CE</v>
      </c>
      <c r="G2" s="45" t="e">
        <f ca="1">INDIRECT(nomeFoglio&amp;"_istanza!firstItemRow")</f>
        <v>#REF!</v>
      </c>
    </row>
    <row r="3" spans="1:11" ht="18" customHeight="1" x14ac:dyDescent="0.25">
      <c r="A3" s="65" t="s">
        <v>870</v>
      </c>
    </row>
    <row r="4" spans="1:11" ht="25.5" customHeight="1" x14ac:dyDescent="0.25">
      <c r="A4" s="40" t="s">
        <v>871</v>
      </c>
      <c r="F4" s="5"/>
      <c r="G4" s="12">
        <f>+SP!H4</f>
        <v>2013</v>
      </c>
      <c r="H4" s="12">
        <f>+SP!I4</f>
        <v>2014</v>
      </c>
      <c r="I4" s="12">
        <f>+SP!J4</f>
        <v>2015</v>
      </c>
      <c r="J4" s="12">
        <f>+SP!K4</f>
        <v>2016</v>
      </c>
      <c r="K4" s="12">
        <f>+SP!L4</f>
        <v>2017</v>
      </c>
    </row>
    <row r="5" spans="1:11" s="2" customFormat="1" ht="12.75" x14ac:dyDescent="0.2">
      <c r="B5" s="2" t="s">
        <v>13</v>
      </c>
      <c r="C5" s="14" t="s">
        <v>14</v>
      </c>
      <c r="D5" s="2" t="s">
        <v>15</v>
      </c>
      <c r="E5" s="2" t="s">
        <v>16</v>
      </c>
      <c r="F5" s="2" t="s">
        <v>4</v>
      </c>
      <c r="G5" s="12" t="str">
        <f>+SP!H5</f>
        <v>input</v>
      </c>
      <c r="H5" s="12" t="str">
        <f>+SP!I5</f>
        <v>input</v>
      </c>
      <c r="I5" s="12" t="str">
        <f>+SP!J5</f>
        <v>input</v>
      </c>
      <c r="J5" s="12" t="str">
        <f>+SP!K5</f>
        <v>input</v>
      </c>
      <c r="K5" s="12" t="str">
        <f>+SP!L5</f>
        <v>input</v>
      </c>
    </row>
    <row r="6" spans="1:11" ht="15.75" x14ac:dyDescent="0.25">
      <c r="A6" s="15" t="s">
        <v>554</v>
      </c>
      <c r="D6" s="4">
        <v>0</v>
      </c>
      <c r="E6" s="15" t="s">
        <v>555</v>
      </c>
      <c r="F6" s="3" t="s">
        <v>556</v>
      </c>
      <c r="G6" s="49" t="s">
        <v>20</v>
      </c>
      <c r="H6" s="49" t="s">
        <v>20</v>
      </c>
      <c r="I6" s="49" t="s">
        <v>20</v>
      </c>
      <c r="J6" s="49" t="s">
        <v>20</v>
      </c>
      <c r="K6" s="49" t="s">
        <v>20</v>
      </c>
    </row>
    <row r="7" spans="1:11" x14ac:dyDescent="0.25">
      <c r="A7" s="18" t="s">
        <v>557</v>
      </c>
      <c r="D7" s="4">
        <v>1</v>
      </c>
      <c r="E7" s="17" t="s">
        <v>558</v>
      </c>
      <c r="F7" s="3" t="s">
        <v>559</v>
      </c>
      <c r="G7" s="49" t="s">
        <v>20</v>
      </c>
      <c r="H7" s="49" t="s">
        <v>20</v>
      </c>
      <c r="I7" s="49" t="s">
        <v>20</v>
      </c>
      <c r="J7" s="49" t="s">
        <v>20</v>
      </c>
      <c r="K7" s="49" t="s">
        <v>20</v>
      </c>
    </row>
    <row r="8" spans="1:11" x14ac:dyDescent="0.25">
      <c r="A8" s="21" t="s">
        <v>560</v>
      </c>
      <c r="B8" s="4">
        <v>1000</v>
      </c>
      <c r="D8" s="4">
        <v>2</v>
      </c>
      <c r="E8" s="50" t="s">
        <v>561</v>
      </c>
      <c r="F8" s="3" t="s">
        <v>562</v>
      </c>
      <c r="G8" s="40"/>
      <c r="H8" s="40"/>
      <c r="I8" s="40"/>
      <c r="J8" s="40"/>
      <c r="K8" s="40"/>
    </row>
    <row r="9" spans="1:11" x14ac:dyDescent="0.25">
      <c r="A9" s="21" t="s">
        <v>563</v>
      </c>
      <c r="B9" s="4">
        <v>23</v>
      </c>
      <c r="D9" s="4">
        <v>2</v>
      </c>
      <c r="E9" s="50" t="s">
        <v>564</v>
      </c>
      <c r="F9" s="3" t="s">
        <v>565</v>
      </c>
      <c r="G9" s="40"/>
      <c r="H9" s="40"/>
      <c r="I9" s="40"/>
      <c r="J9" s="40"/>
      <c r="K9" s="40"/>
    </row>
    <row r="10" spans="1:11" x14ac:dyDescent="0.25">
      <c r="A10" s="21" t="s">
        <v>566</v>
      </c>
      <c r="B10" s="4">
        <v>34</v>
      </c>
      <c r="D10" s="4">
        <v>2</v>
      </c>
      <c r="E10" s="50" t="s">
        <v>567</v>
      </c>
      <c r="F10" s="3" t="s">
        <v>568</v>
      </c>
      <c r="G10" s="40"/>
      <c r="H10" s="40"/>
      <c r="I10" s="40"/>
      <c r="J10" s="40"/>
      <c r="K10" s="40"/>
    </row>
    <row r="11" spans="1:11" x14ac:dyDescent="0.25">
      <c r="A11" s="21" t="s">
        <v>569</v>
      </c>
      <c r="B11" s="4">
        <v>2</v>
      </c>
      <c r="D11" s="4">
        <v>2</v>
      </c>
      <c r="E11" s="50" t="s">
        <v>570</v>
      </c>
      <c r="F11" s="3" t="s">
        <v>571</v>
      </c>
      <c r="G11" s="40"/>
      <c r="H11" s="40"/>
      <c r="I11" s="40"/>
      <c r="J11" s="40"/>
      <c r="K11" s="40"/>
    </row>
    <row r="12" spans="1:11" x14ac:dyDescent="0.25">
      <c r="A12" s="21" t="s">
        <v>572</v>
      </c>
      <c r="D12" s="4">
        <v>2</v>
      </c>
      <c r="E12" s="50" t="s">
        <v>573</v>
      </c>
      <c r="F12" s="3" t="s">
        <v>574</v>
      </c>
      <c r="G12" s="40"/>
      <c r="H12" s="40"/>
      <c r="I12" s="40"/>
      <c r="J12" s="40"/>
      <c r="K12" s="40"/>
    </row>
    <row r="13" spans="1:11" x14ac:dyDescent="0.25">
      <c r="A13" s="26" t="s">
        <v>575</v>
      </c>
      <c r="B13" s="4">
        <v>3</v>
      </c>
      <c r="D13" s="4">
        <v>3</v>
      </c>
      <c r="E13" s="21" t="s">
        <v>576</v>
      </c>
      <c r="F13" s="3" t="s">
        <v>577</v>
      </c>
      <c r="G13" s="40"/>
      <c r="H13" s="40"/>
      <c r="I13" s="40"/>
      <c r="J13" s="40"/>
      <c r="K13" s="40"/>
    </row>
    <row r="14" spans="1:11" x14ac:dyDescent="0.25">
      <c r="A14" s="26" t="s">
        <v>578</v>
      </c>
      <c r="B14" s="4">
        <v>4</v>
      </c>
      <c r="D14" s="4">
        <v>3</v>
      </c>
      <c r="E14" s="21" t="s">
        <v>579</v>
      </c>
      <c r="F14" s="3" t="s">
        <v>580</v>
      </c>
      <c r="G14" s="40"/>
      <c r="H14" s="40"/>
      <c r="I14" s="40"/>
      <c r="J14" s="40"/>
      <c r="K14" s="40"/>
    </row>
    <row r="15" spans="1:11" x14ac:dyDescent="0.25">
      <c r="A15" s="28" t="s">
        <v>581</v>
      </c>
      <c r="B15" s="4">
        <v>7</v>
      </c>
      <c r="D15" s="4">
        <v>3</v>
      </c>
      <c r="E15" s="21" t="s">
        <v>582</v>
      </c>
      <c r="F15" s="3" t="s">
        <v>583</v>
      </c>
      <c r="G15" s="40"/>
      <c r="H15" s="40"/>
      <c r="I15" s="40"/>
      <c r="J15" s="40"/>
      <c r="K15" s="40"/>
    </row>
    <row r="16" spans="1:11" x14ac:dyDescent="0.25">
      <c r="A16" s="22" t="s">
        <v>584</v>
      </c>
      <c r="B16" s="4">
        <v>1066</v>
      </c>
      <c r="D16" s="4">
        <v>2</v>
      </c>
      <c r="E16" s="19" t="s">
        <v>585</v>
      </c>
      <c r="F16" s="3" t="s">
        <v>586</v>
      </c>
      <c r="G16" s="41">
        <f>+IF(G4="","",SUM(G8:G15))</f>
        <v>0</v>
      </c>
      <c r="H16" s="41">
        <f t="shared" ref="H16:K16" si="0">+IF(H4="","",SUM(H8:H15))</f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</row>
    <row r="17" spans="1:14" x14ac:dyDescent="0.25">
      <c r="A17" s="18" t="s">
        <v>587</v>
      </c>
      <c r="D17" s="4">
        <v>1</v>
      </c>
      <c r="E17" s="17" t="s">
        <v>588</v>
      </c>
      <c r="F17" s="3" t="s">
        <v>589</v>
      </c>
      <c r="G17" s="49" t="s">
        <v>20</v>
      </c>
      <c r="H17" s="49" t="s">
        <v>20</v>
      </c>
      <c r="I17" s="49" t="s">
        <v>20</v>
      </c>
      <c r="J17" s="49" t="s">
        <v>20</v>
      </c>
      <c r="K17" s="49" t="s">
        <v>20</v>
      </c>
      <c r="N17" s="4" t="s">
        <v>872</v>
      </c>
    </row>
    <row r="18" spans="1:14" x14ac:dyDescent="0.25">
      <c r="A18" s="21" t="s">
        <v>590</v>
      </c>
      <c r="B18" s="4">
        <v>12</v>
      </c>
      <c r="D18" s="4">
        <v>2</v>
      </c>
      <c r="E18" s="50" t="s">
        <v>591</v>
      </c>
      <c r="F18" s="3" t="s">
        <v>592</v>
      </c>
      <c r="G18" s="40"/>
      <c r="H18" s="40"/>
      <c r="I18" s="40"/>
      <c r="J18" s="40"/>
      <c r="K18" s="40"/>
    </row>
    <row r="19" spans="1:14" x14ac:dyDescent="0.25">
      <c r="A19" s="21" t="s">
        <v>593</v>
      </c>
      <c r="B19" s="4">
        <v>23</v>
      </c>
      <c r="D19" s="4">
        <v>2</v>
      </c>
      <c r="E19" s="50" t="s">
        <v>594</v>
      </c>
      <c r="F19" s="3" t="s">
        <v>595</v>
      </c>
      <c r="G19" s="40"/>
      <c r="H19" s="40"/>
      <c r="I19" s="40"/>
      <c r="J19" s="40"/>
      <c r="K19" s="40"/>
    </row>
    <row r="20" spans="1:14" x14ac:dyDescent="0.25">
      <c r="A20" s="21" t="s">
        <v>596</v>
      </c>
      <c r="B20" s="4">
        <v>2</v>
      </c>
      <c r="D20" s="4">
        <v>2</v>
      </c>
      <c r="E20" s="50" t="s">
        <v>597</v>
      </c>
      <c r="F20" s="3" t="s">
        <v>598</v>
      </c>
      <c r="G20" s="40"/>
      <c r="H20" s="40"/>
      <c r="I20" s="40"/>
      <c r="J20" s="40"/>
      <c r="K20" s="40"/>
    </row>
    <row r="21" spans="1:14" x14ac:dyDescent="0.25">
      <c r="A21" s="21" t="s">
        <v>599</v>
      </c>
      <c r="B21" s="3"/>
      <c r="D21" s="4">
        <v>2</v>
      </c>
      <c r="E21" s="50" t="s">
        <v>600</v>
      </c>
      <c r="F21" s="3" t="s">
        <v>601</v>
      </c>
      <c r="G21" s="41"/>
      <c r="H21" s="41"/>
      <c r="I21" s="41"/>
      <c r="J21" s="41"/>
      <c r="K21" s="41"/>
    </row>
    <row r="22" spans="1:14" x14ac:dyDescent="0.25">
      <c r="A22" s="32" t="s">
        <v>602</v>
      </c>
      <c r="B22" s="4">
        <v>23</v>
      </c>
      <c r="D22" s="4">
        <v>3</v>
      </c>
      <c r="E22" s="21" t="s">
        <v>603</v>
      </c>
      <c r="F22" s="3" t="s">
        <v>604</v>
      </c>
      <c r="G22" s="40"/>
      <c r="H22" s="40"/>
      <c r="I22" s="40"/>
      <c r="J22" s="40"/>
      <c r="K22" s="40"/>
    </row>
    <row r="23" spans="1:14" x14ac:dyDescent="0.25">
      <c r="A23" s="32" t="s">
        <v>605</v>
      </c>
      <c r="B23" s="4">
        <v>12</v>
      </c>
      <c r="D23" s="4">
        <v>3</v>
      </c>
      <c r="E23" s="21" t="s">
        <v>606</v>
      </c>
      <c r="F23" s="3" t="s">
        <v>607</v>
      </c>
      <c r="G23" s="40"/>
      <c r="H23" s="40"/>
      <c r="I23" s="40"/>
      <c r="J23" s="40"/>
      <c r="K23" s="40"/>
    </row>
    <row r="24" spans="1:14" x14ac:dyDescent="0.25">
      <c r="A24" s="32" t="s">
        <v>608</v>
      </c>
      <c r="B24" s="4">
        <v>4</v>
      </c>
      <c r="D24" s="4">
        <v>3</v>
      </c>
      <c r="E24" s="21" t="s">
        <v>609</v>
      </c>
      <c r="F24" s="3" t="s">
        <v>610</v>
      </c>
      <c r="G24" s="40"/>
      <c r="H24" s="40"/>
      <c r="I24" s="40"/>
      <c r="J24" s="40"/>
      <c r="K24" s="40"/>
    </row>
    <row r="25" spans="1:14" x14ac:dyDescent="0.25">
      <c r="A25" s="32" t="s">
        <v>611</v>
      </c>
      <c r="B25" s="4">
        <v>1</v>
      </c>
      <c r="D25" s="4">
        <v>3</v>
      </c>
      <c r="E25" s="21" t="s">
        <v>612</v>
      </c>
      <c r="F25" s="3" t="s">
        <v>613</v>
      </c>
      <c r="G25" s="40"/>
      <c r="H25" s="40"/>
      <c r="I25" s="40"/>
      <c r="J25" s="40"/>
      <c r="K25" s="40"/>
    </row>
    <row r="26" spans="1:14" x14ac:dyDescent="0.25">
      <c r="A26" s="32" t="s">
        <v>614</v>
      </c>
      <c r="B26" s="4">
        <v>1</v>
      </c>
      <c r="D26" s="4">
        <v>3</v>
      </c>
      <c r="E26" s="21" t="s">
        <v>615</v>
      </c>
      <c r="F26" s="3" t="s">
        <v>616</v>
      </c>
      <c r="G26" s="40"/>
      <c r="H26" s="40"/>
      <c r="I26" s="40"/>
      <c r="J26" s="40"/>
      <c r="K26" s="40"/>
    </row>
    <row r="27" spans="1:14" x14ac:dyDescent="0.25">
      <c r="A27" s="28" t="s">
        <v>617</v>
      </c>
      <c r="B27" s="4">
        <v>41</v>
      </c>
      <c r="D27" s="4">
        <v>3</v>
      </c>
      <c r="E27" s="21" t="s">
        <v>618</v>
      </c>
      <c r="F27" s="3" t="s">
        <v>619</v>
      </c>
      <c r="G27" s="41">
        <f>+IF(G4="","",SUM(G22:G26))</f>
        <v>0</v>
      </c>
      <c r="H27" s="41">
        <f t="shared" ref="H27:K27" si="1">+IF(H4="","",SUM(H22:H26))</f>
        <v>0</v>
      </c>
      <c r="I27" s="41">
        <f t="shared" si="1"/>
        <v>0</v>
      </c>
      <c r="J27" s="41">
        <f t="shared" si="1"/>
        <v>0</v>
      </c>
      <c r="K27" s="41">
        <f t="shared" si="1"/>
        <v>0</v>
      </c>
    </row>
    <row r="28" spans="1:14" x14ac:dyDescent="0.25">
      <c r="A28" s="52" t="s">
        <v>620</v>
      </c>
      <c r="B28" s="3"/>
      <c r="D28" s="4">
        <v>2</v>
      </c>
      <c r="E28" s="50" t="s">
        <v>621</v>
      </c>
      <c r="F28" s="3" t="s">
        <v>622</v>
      </c>
      <c r="G28" s="51" t="s">
        <v>20</v>
      </c>
      <c r="H28" s="51" t="s">
        <v>20</v>
      </c>
      <c r="I28" s="51" t="s">
        <v>20</v>
      </c>
      <c r="J28" s="51" t="s">
        <v>20</v>
      </c>
      <c r="K28" s="51" t="s">
        <v>20</v>
      </c>
    </row>
    <row r="29" spans="1:14" x14ac:dyDescent="0.25">
      <c r="A29" s="32" t="s">
        <v>623</v>
      </c>
      <c r="B29" s="4">
        <v>33</v>
      </c>
      <c r="D29" s="4">
        <v>3</v>
      </c>
      <c r="E29" s="21" t="s">
        <v>624</v>
      </c>
      <c r="F29" s="3" t="s">
        <v>625</v>
      </c>
      <c r="G29" s="40"/>
      <c r="H29" s="40"/>
      <c r="I29" s="40"/>
      <c r="J29" s="40"/>
      <c r="K29" s="40"/>
    </row>
    <row r="30" spans="1:14" x14ac:dyDescent="0.25">
      <c r="A30" s="32" t="s">
        <v>626</v>
      </c>
      <c r="B30" s="4">
        <v>11</v>
      </c>
      <c r="D30" s="4">
        <v>3</v>
      </c>
      <c r="E30" s="21" t="s">
        <v>627</v>
      </c>
      <c r="F30" s="3" t="s">
        <v>628</v>
      </c>
      <c r="G30" s="40"/>
      <c r="H30" s="40"/>
      <c r="I30" s="40"/>
      <c r="J30" s="40"/>
      <c r="K30" s="40"/>
    </row>
    <row r="31" spans="1:14" x14ac:dyDescent="0.25">
      <c r="A31" s="32" t="s">
        <v>629</v>
      </c>
      <c r="B31" s="4">
        <v>3</v>
      </c>
      <c r="D31" s="4">
        <v>3</v>
      </c>
      <c r="E31" s="21" t="s">
        <v>630</v>
      </c>
      <c r="F31" s="3" t="s">
        <v>631</v>
      </c>
      <c r="G31" s="40"/>
      <c r="H31" s="40"/>
      <c r="I31" s="40"/>
      <c r="J31" s="40"/>
      <c r="K31" s="40"/>
    </row>
    <row r="32" spans="1:14" x14ac:dyDescent="0.25">
      <c r="A32" s="32" t="s">
        <v>632</v>
      </c>
      <c r="B32" s="4">
        <v>1</v>
      </c>
      <c r="D32" s="4">
        <v>3</v>
      </c>
      <c r="E32" s="21" t="s">
        <v>633</v>
      </c>
      <c r="F32" s="3" t="s">
        <v>634</v>
      </c>
      <c r="G32" s="40"/>
      <c r="H32" s="40"/>
      <c r="I32" s="40"/>
      <c r="J32" s="40"/>
      <c r="K32" s="40"/>
    </row>
    <row r="33" spans="1:11" x14ac:dyDescent="0.25">
      <c r="A33" s="28" t="s">
        <v>635</v>
      </c>
      <c r="B33" s="4">
        <v>48</v>
      </c>
      <c r="D33" s="4">
        <v>3</v>
      </c>
      <c r="E33" s="21" t="s">
        <v>636</v>
      </c>
      <c r="F33" s="3" t="s">
        <v>637</v>
      </c>
      <c r="G33" s="41">
        <f>+IF(G4="","",SUM(G29:G32))</f>
        <v>0</v>
      </c>
      <c r="H33" s="41">
        <f t="shared" ref="H33:K33" si="2">+IF(H4="","",SUM(H29:H32))</f>
        <v>0</v>
      </c>
      <c r="I33" s="41">
        <f t="shared" si="2"/>
        <v>0</v>
      </c>
      <c r="J33" s="41">
        <f t="shared" si="2"/>
        <v>0</v>
      </c>
      <c r="K33" s="41">
        <f t="shared" si="2"/>
        <v>0</v>
      </c>
    </row>
    <row r="34" spans="1:11" x14ac:dyDescent="0.25">
      <c r="A34" s="21" t="s">
        <v>638</v>
      </c>
      <c r="B34" s="4">
        <v>21</v>
      </c>
      <c r="D34" s="4">
        <v>2</v>
      </c>
      <c r="E34" s="50" t="s">
        <v>639</v>
      </c>
      <c r="F34" s="3" t="s">
        <v>640</v>
      </c>
      <c r="G34" s="40"/>
      <c r="H34" s="40"/>
      <c r="I34" s="40"/>
      <c r="J34" s="40"/>
      <c r="K34" s="40"/>
    </row>
    <row r="35" spans="1:11" x14ac:dyDescent="0.25">
      <c r="A35" s="21" t="s">
        <v>641</v>
      </c>
      <c r="B35" s="4">
        <v>3</v>
      </c>
      <c r="D35" s="4">
        <v>2</v>
      </c>
      <c r="E35" s="50" t="s">
        <v>642</v>
      </c>
      <c r="F35" s="3" t="s">
        <v>643</v>
      </c>
      <c r="G35" s="40"/>
      <c r="H35" s="40"/>
      <c r="I35" s="40"/>
      <c r="J35" s="40"/>
      <c r="K35" s="40"/>
    </row>
    <row r="36" spans="1:11" x14ac:dyDescent="0.25">
      <c r="A36" s="21" t="s">
        <v>644</v>
      </c>
      <c r="B36" s="4">
        <v>2</v>
      </c>
      <c r="D36" s="4">
        <v>2</v>
      </c>
      <c r="E36" s="50" t="s">
        <v>645</v>
      </c>
      <c r="F36" s="3" t="s">
        <v>646</v>
      </c>
      <c r="G36" s="40"/>
      <c r="H36" s="40"/>
      <c r="I36" s="40"/>
      <c r="J36" s="40"/>
      <c r="K36" s="40"/>
    </row>
    <row r="37" spans="1:11" x14ac:dyDescent="0.25">
      <c r="A37" s="21" t="s">
        <v>647</v>
      </c>
      <c r="B37" s="4">
        <v>1</v>
      </c>
      <c r="D37" s="4">
        <v>2</v>
      </c>
      <c r="E37" s="50" t="s">
        <v>648</v>
      </c>
      <c r="F37" s="3" t="s">
        <v>649</v>
      </c>
      <c r="G37" s="40"/>
      <c r="H37" s="40"/>
      <c r="I37" s="40"/>
      <c r="J37" s="40"/>
      <c r="K37" s="40"/>
    </row>
    <row r="38" spans="1:11" x14ac:dyDescent="0.25">
      <c r="A38" s="22" t="s">
        <v>650</v>
      </c>
      <c r="B38" s="4">
        <v>153</v>
      </c>
      <c r="D38" s="4">
        <v>2</v>
      </c>
      <c r="E38" s="19" t="s">
        <v>651</v>
      </c>
      <c r="F38" s="3" t="s">
        <v>652</v>
      </c>
      <c r="G38" s="41">
        <f>+IF(G4="","",G37+G36+G35+G34+G33+G27+G20+G19+G18)</f>
        <v>0</v>
      </c>
      <c r="H38" s="41">
        <f t="shared" ref="H38:K38" si="3">+IF(H4="","",H37+H36+H35+H34+H33+H27+H20+H19+H18)</f>
        <v>0</v>
      </c>
      <c r="I38" s="41">
        <f t="shared" si="3"/>
        <v>0</v>
      </c>
      <c r="J38" s="41">
        <f t="shared" si="3"/>
        <v>0</v>
      </c>
      <c r="K38" s="41">
        <f t="shared" si="3"/>
        <v>0</v>
      </c>
    </row>
    <row r="39" spans="1:11" x14ac:dyDescent="0.25">
      <c r="A39" s="18" t="s">
        <v>653</v>
      </c>
      <c r="B39" s="4">
        <v>913</v>
      </c>
      <c r="D39" s="4">
        <v>1</v>
      </c>
      <c r="E39" s="17" t="s">
        <v>654</v>
      </c>
      <c r="F39" s="3" t="s">
        <v>655</v>
      </c>
      <c r="G39" s="41">
        <f>+IF(G4="","",G16-G38)</f>
        <v>0</v>
      </c>
      <c r="H39" s="41">
        <f t="shared" ref="H39:K39" si="4">+IF(H4="","",H16-H38)</f>
        <v>0</v>
      </c>
      <c r="I39" s="41">
        <f t="shared" si="4"/>
        <v>0</v>
      </c>
      <c r="J39" s="41">
        <f t="shared" si="4"/>
        <v>0</v>
      </c>
      <c r="K39" s="41">
        <f t="shared" si="4"/>
        <v>0</v>
      </c>
    </row>
    <row r="40" spans="1:11" x14ac:dyDescent="0.25">
      <c r="A40" s="18" t="s">
        <v>656</v>
      </c>
      <c r="D40" s="4">
        <v>1</v>
      </c>
      <c r="E40" s="17" t="s">
        <v>657</v>
      </c>
      <c r="F40" s="3" t="s">
        <v>658</v>
      </c>
      <c r="G40" s="49" t="s">
        <v>20</v>
      </c>
      <c r="H40" s="49" t="s">
        <v>20</v>
      </c>
      <c r="I40" s="49" t="s">
        <v>20</v>
      </c>
      <c r="J40" s="49" t="s">
        <v>20</v>
      </c>
      <c r="K40" s="49" t="s">
        <v>20</v>
      </c>
    </row>
    <row r="41" spans="1:11" x14ac:dyDescent="0.25">
      <c r="A41" s="21" t="s">
        <v>659</v>
      </c>
      <c r="B41" s="3"/>
      <c r="D41" s="4">
        <v>2</v>
      </c>
      <c r="E41" s="50" t="s">
        <v>660</v>
      </c>
      <c r="F41" s="3" t="s">
        <v>661</v>
      </c>
      <c r="G41" s="51" t="s">
        <v>20</v>
      </c>
      <c r="H41" s="51" t="s">
        <v>20</v>
      </c>
      <c r="I41" s="51" t="s">
        <v>20</v>
      </c>
      <c r="J41" s="51" t="s">
        <v>20</v>
      </c>
      <c r="K41" s="51" t="s">
        <v>20</v>
      </c>
    </row>
    <row r="42" spans="1:11" x14ac:dyDescent="0.25">
      <c r="A42" s="26" t="s">
        <v>662</v>
      </c>
      <c r="B42" s="4">
        <v>1</v>
      </c>
      <c r="D42" s="4">
        <v>3</v>
      </c>
      <c r="E42" s="21" t="s">
        <v>663</v>
      </c>
      <c r="F42" s="3" t="s">
        <v>664</v>
      </c>
      <c r="G42" s="40"/>
      <c r="H42" s="40"/>
      <c r="I42" s="40"/>
      <c r="J42" s="40"/>
      <c r="K42" s="40"/>
    </row>
    <row r="43" spans="1:11" x14ac:dyDescent="0.25">
      <c r="A43" s="26" t="s">
        <v>665</v>
      </c>
      <c r="B43" s="4">
        <v>1</v>
      </c>
      <c r="D43" s="4">
        <v>3</v>
      </c>
      <c r="E43" s="21" t="s">
        <v>666</v>
      </c>
      <c r="F43" s="3" t="s">
        <v>667</v>
      </c>
      <c r="G43" s="40"/>
      <c r="H43" s="40"/>
      <c r="I43" s="40"/>
      <c r="J43" s="40"/>
      <c r="K43" s="40"/>
    </row>
    <row r="44" spans="1:11" x14ac:dyDescent="0.25">
      <c r="A44" s="26" t="s">
        <v>578</v>
      </c>
      <c r="B44" s="4">
        <v>2</v>
      </c>
      <c r="D44" s="4">
        <v>3</v>
      </c>
      <c r="E44" s="21" t="s">
        <v>668</v>
      </c>
      <c r="F44" s="3" t="s">
        <v>669</v>
      </c>
      <c r="G44" s="40"/>
      <c r="H44" s="40"/>
      <c r="I44" s="40"/>
      <c r="J44" s="40"/>
      <c r="K44" s="40"/>
    </row>
    <row r="45" spans="1:11" x14ac:dyDescent="0.25">
      <c r="A45" s="28" t="s">
        <v>670</v>
      </c>
      <c r="B45" s="4">
        <v>4</v>
      </c>
      <c r="D45" s="4">
        <v>3</v>
      </c>
      <c r="E45" s="21" t="s">
        <v>671</v>
      </c>
      <c r="F45" s="3" t="s">
        <v>672</v>
      </c>
      <c r="G45" s="41">
        <f>+IF(G4="","",SUM(G42:G44))</f>
        <v>0</v>
      </c>
      <c r="H45" s="41">
        <f t="shared" ref="H45:K45" si="5">+IF(H4="","",SUM(H42:H44))</f>
        <v>0</v>
      </c>
      <c r="I45" s="41">
        <f t="shared" si="5"/>
        <v>0</v>
      </c>
      <c r="J45" s="41">
        <f t="shared" si="5"/>
        <v>0</v>
      </c>
      <c r="K45" s="41">
        <f t="shared" si="5"/>
        <v>0</v>
      </c>
    </row>
    <row r="46" spans="1:11" x14ac:dyDescent="0.25">
      <c r="A46" s="21" t="s">
        <v>673</v>
      </c>
      <c r="D46" s="4">
        <v>2</v>
      </c>
      <c r="E46" s="50" t="s">
        <v>674</v>
      </c>
      <c r="F46" s="3" t="s">
        <v>675</v>
      </c>
      <c r="G46" s="49" t="s">
        <v>20</v>
      </c>
      <c r="H46" s="49" t="s">
        <v>20</v>
      </c>
      <c r="I46" s="49" t="s">
        <v>20</v>
      </c>
      <c r="J46" s="49" t="s">
        <v>20</v>
      </c>
      <c r="K46" s="49" t="s">
        <v>20</v>
      </c>
    </row>
    <row r="47" spans="1:11" x14ac:dyDescent="0.25">
      <c r="A47" s="32" t="s">
        <v>676</v>
      </c>
      <c r="B47" s="3"/>
      <c r="D47" s="4">
        <v>3</v>
      </c>
      <c r="E47" s="21" t="s">
        <v>677</v>
      </c>
      <c r="F47" s="3" t="s">
        <v>678</v>
      </c>
      <c r="G47" s="51" t="s">
        <v>20</v>
      </c>
      <c r="H47" s="51" t="s">
        <v>20</v>
      </c>
      <c r="I47" s="51" t="s">
        <v>20</v>
      </c>
      <c r="J47" s="51" t="s">
        <v>20</v>
      </c>
      <c r="K47" s="51" t="s">
        <v>20</v>
      </c>
    </row>
    <row r="48" spans="1:11" x14ac:dyDescent="0.25">
      <c r="A48" s="26" t="s">
        <v>662</v>
      </c>
      <c r="B48" s="4">
        <v>1</v>
      </c>
      <c r="D48" s="4">
        <v>4</v>
      </c>
      <c r="E48" s="27" t="s">
        <v>663</v>
      </c>
      <c r="F48" s="3" t="s">
        <v>679</v>
      </c>
      <c r="G48" s="40"/>
      <c r="H48" s="40"/>
      <c r="I48" s="40"/>
      <c r="J48" s="40"/>
      <c r="K48" s="40"/>
    </row>
    <row r="49" spans="1:11" x14ac:dyDescent="0.25">
      <c r="A49" s="26" t="s">
        <v>665</v>
      </c>
      <c r="B49" s="4">
        <v>1</v>
      </c>
      <c r="D49" s="4">
        <v>4</v>
      </c>
      <c r="E49" s="27" t="s">
        <v>666</v>
      </c>
      <c r="F49" s="3" t="s">
        <v>680</v>
      </c>
      <c r="G49" s="40"/>
      <c r="H49" s="40"/>
      <c r="I49" s="40"/>
      <c r="J49" s="40"/>
      <c r="K49" s="40"/>
    </row>
    <row r="50" spans="1:11" x14ac:dyDescent="0.25">
      <c r="A50" s="26" t="s">
        <v>681</v>
      </c>
      <c r="B50" s="4">
        <v>1</v>
      </c>
      <c r="D50" s="4">
        <v>4</v>
      </c>
      <c r="E50" s="27" t="s">
        <v>682</v>
      </c>
      <c r="F50" s="3" t="s">
        <v>683</v>
      </c>
      <c r="G50" s="40"/>
      <c r="H50" s="40"/>
      <c r="I50" s="40"/>
      <c r="J50" s="40"/>
      <c r="K50" s="40"/>
    </row>
    <row r="51" spans="1:11" x14ac:dyDescent="0.25">
      <c r="A51" s="26" t="s">
        <v>578</v>
      </c>
      <c r="B51" s="4">
        <v>1</v>
      </c>
      <c r="D51" s="4">
        <v>4</v>
      </c>
      <c r="E51" s="27" t="s">
        <v>684</v>
      </c>
      <c r="F51" s="3" t="s">
        <v>685</v>
      </c>
      <c r="G51" s="40"/>
      <c r="H51" s="40"/>
      <c r="I51" s="40"/>
      <c r="J51" s="40"/>
      <c r="K51" s="40"/>
    </row>
    <row r="52" spans="1:11" x14ac:dyDescent="0.25">
      <c r="A52" s="28" t="s">
        <v>686</v>
      </c>
      <c r="B52" s="4">
        <v>4</v>
      </c>
      <c r="D52" s="4">
        <v>4</v>
      </c>
      <c r="E52" s="27" t="s">
        <v>687</v>
      </c>
      <c r="F52" s="3" t="s">
        <v>688</v>
      </c>
      <c r="G52" s="41">
        <f>+IF(G4="","",SUM(G48:G51))</f>
        <v>0</v>
      </c>
      <c r="H52" s="41">
        <f t="shared" ref="H52:K52" si="6">+IF(H4="","",SUM(H48:H51))</f>
        <v>0</v>
      </c>
      <c r="I52" s="41">
        <f t="shared" si="6"/>
        <v>0</v>
      </c>
      <c r="J52" s="41">
        <f t="shared" si="6"/>
        <v>0</v>
      </c>
      <c r="K52" s="41">
        <f t="shared" si="6"/>
        <v>0</v>
      </c>
    </row>
    <row r="53" spans="1:11" x14ac:dyDescent="0.25">
      <c r="A53" s="32" t="s">
        <v>689</v>
      </c>
      <c r="B53" s="4">
        <v>2</v>
      </c>
      <c r="D53" s="4">
        <v>3</v>
      </c>
      <c r="E53" s="21" t="s">
        <v>690</v>
      </c>
      <c r="F53" s="3" t="s">
        <v>691</v>
      </c>
      <c r="G53" s="40"/>
      <c r="H53" s="40"/>
      <c r="I53" s="40"/>
      <c r="J53" s="40"/>
      <c r="K53" s="40"/>
    </row>
    <row r="54" spans="1:11" x14ac:dyDescent="0.25">
      <c r="A54" s="32" t="s">
        <v>692</v>
      </c>
      <c r="B54" s="4">
        <v>2</v>
      </c>
      <c r="D54" s="4">
        <v>3</v>
      </c>
      <c r="E54" s="21" t="s">
        <v>693</v>
      </c>
      <c r="F54" s="3" t="s">
        <v>694</v>
      </c>
      <c r="G54" s="40"/>
      <c r="H54" s="40"/>
      <c r="I54" s="40"/>
      <c r="J54" s="40"/>
      <c r="K54" s="40"/>
    </row>
    <row r="55" spans="1:11" x14ac:dyDescent="0.25">
      <c r="A55" s="32" t="s">
        <v>695</v>
      </c>
      <c r="D55" s="4">
        <v>3</v>
      </c>
      <c r="E55" s="21" t="s">
        <v>696</v>
      </c>
      <c r="F55" s="3" t="s">
        <v>697</v>
      </c>
      <c r="G55" s="49" t="s">
        <v>20</v>
      </c>
      <c r="H55" s="49" t="s">
        <v>20</v>
      </c>
      <c r="I55" s="49" t="s">
        <v>20</v>
      </c>
      <c r="J55" s="49" t="s">
        <v>20</v>
      </c>
      <c r="K55" s="49" t="s">
        <v>20</v>
      </c>
    </row>
    <row r="56" spans="1:11" x14ac:dyDescent="0.25">
      <c r="A56" s="26" t="s">
        <v>662</v>
      </c>
      <c r="B56" s="4">
        <v>1</v>
      </c>
      <c r="D56" s="4">
        <v>4</v>
      </c>
      <c r="E56" s="27" t="s">
        <v>663</v>
      </c>
      <c r="F56" s="3" t="s">
        <v>698</v>
      </c>
      <c r="G56" s="40"/>
      <c r="H56" s="40"/>
      <c r="I56" s="40"/>
      <c r="J56" s="40"/>
      <c r="K56" s="40"/>
    </row>
    <row r="57" spans="1:11" x14ac:dyDescent="0.25">
      <c r="A57" s="26" t="s">
        <v>665</v>
      </c>
      <c r="B57" s="4">
        <v>1</v>
      </c>
      <c r="D57" s="4">
        <v>4</v>
      </c>
      <c r="E57" s="27" t="s">
        <v>666</v>
      </c>
      <c r="F57" s="3" t="s">
        <v>699</v>
      </c>
      <c r="G57" s="40"/>
      <c r="H57" s="40"/>
      <c r="I57" s="40"/>
      <c r="J57" s="40"/>
      <c r="K57" s="40"/>
    </row>
    <row r="58" spans="1:11" x14ac:dyDescent="0.25">
      <c r="A58" s="26" t="s">
        <v>681</v>
      </c>
      <c r="B58" s="4">
        <v>1</v>
      </c>
      <c r="D58" s="4">
        <v>4</v>
      </c>
      <c r="E58" s="27" t="s">
        <v>682</v>
      </c>
      <c r="F58" s="3" t="s">
        <v>700</v>
      </c>
      <c r="G58" s="40"/>
      <c r="H58" s="40"/>
      <c r="I58" s="40"/>
      <c r="J58" s="40"/>
      <c r="K58" s="40"/>
    </row>
    <row r="59" spans="1:11" x14ac:dyDescent="0.25">
      <c r="A59" s="26" t="s">
        <v>578</v>
      </c>
      <c r="B59" s="4">
        <v>1</v>
      </c>
      <c r="D59" s="4">
        <v>4</v>
      </c>
      <c r="E59" s="27" t="s">
        <v>684</v>
      </c>
      <c r="F59" s="3" t="s">
        <v>701</v>
      </c>
      <c r="G59" s="40"/>
      <c r="H59" s="40"/>
      <c r="I59" s="40"/>
      <c r="J59" s="40"/>
      <c r="K59" s="40"/>
    </row>
    <row r="60" spans="1:11" x14ac:dyDescent="0.25">
      <c r="A60" s="28" t="s">
        <v>702</v>
      </c>
      <c r="B60" s="4">
        <v>4</v>
      </c>
      <c r="D60" s="4">
        <v>4</v>
      </c>
      <c r="E60" s="27" t="s">
        <v>703</v>
      </c>
      <c r="F60" s="3" t="s">
        <v>704</v>
      </c>
      <c r="G60" s="41">
        <f>+IF(G4="","",SUM(G56:G59))</f>
        <v>0</v>
      </c>
      <c r="H60" s="41">
        <f t="shared" ref="H60:K60" si="7">+IF(H4="","",SUM(H56:H59))</f>
        <v>0</v>
      </c>
      <c r="I60" s="41">
        <f t="shared" si="7"/>
        <v>0</v>
      </c>
      <c r="J60" s="41">
        <f t="shared" si="7"/>
        <v>0</v>
      </c>
      <c r="K60" s="41">
        <f t="shared" si="7"/>
        <v>0</v>
      </c>
    </row>
    <row r="61" spans="1:11" x14ac:dyDescent="0.25">
      <c r="A61" s="28" t="s">
        <v>705</v>
      </c>
      <c r="B61" s="4">
        <v>12</v>
      </c>
      <c r="D61" s="4">
        <v>3</v>
      </c>
      <c r="E61" s="21" t="s">
        <v>706</v>
      </c>
      <c r="F61" s="3" t="s">
        <v>707</v>
      </c>
      <c r="G61" s="41">
        <f>+IF(G4="","",G60+G54+G53+G52)</f>
        <v>0</v>
      </c>
      <c r="H61" s="41">
        <f t="shared" ref="H61:K61" si="8">+IF(H4="","",H60+H54+H53+H52)</f>
        <v>0</v>
      </c>
      <c r="I61" s="41">
        <f t="shared" si="8"/>
        <v>0</v>
      </c>
      <c r="J61" s="41">
        <f t="shared" si="8"/>
        <v>0</v>
      </c>
      <c r="K61" s="41">
        <f t="shared" si="8"/>
        <v>0</v>
      </c>
    </row>
    <row r="62" spans="1:11" x14ac:dyDescent="0.25">
      <c r="A62" s="21" t="s">
        <v>708</v>
      </c>
      <c r="D62" s="4">
        <v>2</v>
      </c>
      <c r="E62" s="50" t="s">
        <v>709</v>
      </c>
      <c r="F62" s="3" t="s">
        <v>710</v>
      </c>
      <c r="G62" s="49" t="s">
        <v>20</v>
      </c>
      <c r="H62" s="49" t="s">
        <v>20</v>
      </c>
      <c r="I62" s="49" t="s">
        <v>20</v>
      </c>
      <c r="J62" s="49" t="s">
        <v>20</v>
      </c>
      <c r="K62" s="49" t="s">
        <v>20</v>
      </c>
    </row>
    <row r="63" spans="1:11" x14ac:dyDescent="0.25">
      <c r="A63" s="26" t="s">
        <v>711</v>
      </c>
      <c r="B63" s="4">
        <v>2</v>
      </c>
      <c r="D63" s="4">
        <v>3</v>
      </c>
      <c r="E63" s="21" t="s">
        <v>712</v>
      </c>
      <c r="F63" s="3" t="s">
        <v>713</v>
      </c>
      <c r="G63" s="40"/>
      <c r="H63" s="40"/>
      <c r="I63" s="40"/>
      <c r="J63" s="40"/>
      <c r="K63" s="40"/>
    </row>
    <row r="64" spans="1:11" x14ac:dyDescent="0.25">
      <c r="A64" s="26" t="s">
        <v>714</v>
      </c>
      <c r="B64" s="4">
        <v>2</v>
      </c>
      <c r="D64" s="4">
        <v>3</v>
      </c>
      <c r="E64" s="21" t="s">
        <v>715</v>
      </c>
      <c r="F64" s="3" t="s">
        <v>716</v>
      </c>
      <c r="G64" s="40"/>
      <c r="H64" s="40"/>
      <c r="I64" s="40"/>
      <c r="J64" s="40"/>
      <c r="K64" s="40"/>
    </row>
    <row r="65" spans="1:11" x14ac:dyDescent="0.25">
      <c r="A65" s="26" t="s">
        <v>717</v>
      </c>
      <c r="B65" s="4">
        <v>2</v>
      </c>
      <c r="D65" s="4">
        <v>3</v>
      </c>
      <c r="E65" s="21" t="s">
        <v>718</v>
      </c>
      <c r="F65" s="3" t="s">
        <v>719</v>
      </c>
      <c r="G65" s="40"/>
      <c r="H65" s="40"/>
      <c r="I65" s="40"/>
      <c r="J65" s="40"/>
      <c r="K65" s="40"/>
    </row>
    <row r="66" spans="1:11" x14ac:dyDescent="0.25">
      <c r="A66" s="26" t="s">
        <v>578</v>
      </c>
      <c r="B66" s="4">
        <v>23</v>
      </c>
      <c r="D66" s="4">
        <v>3</v>
      </c>
      <c r="E66" s="21" t="s">
        <v>720</v>
      </c>
      <c r="F66" s="3" t="s">
        <v>721</v>
      </c>
      <c r="G66" s="40"/>
      <c r="H66" s="40"/>
      <c r="I66" s="40"/>
      <c r="J66" s="40"/>
      <c r="K66" s="40"/>
    </row>
    <row r="67" spans="1:11" x14ac:dyDescent="0.25">
      <c r="A67" s="28" t="s">
        <v>722</v>
      </c>
      <c r="B67" s="4">
        <v>29</v>
      </c>
      <c r="D67" s="4">
        <v>3</v>
      </c>
      <c r="E67" s="21" t="s">
        <v>723</v>
      </c>
      <c r="F67" s="3" t="s">
        <v>724</v>
      </c>
      <c r="G67" s="41">
        <f>+IF(G4="","",SUM(G63:G66))</f>
        <v>0</v>
      </c>
      <c r="H67" s="41">
        <f t="shared" ref="H67:K67" si="9">+IF(H4="","",SUM(H63:H66))</f>
        <v>0</v>
      </c>
      <c r="I67" s="41">
        <f t="shared" si="9"/>
        <v>0</v>
      </c>
      <c r="J67" s="41">
        <f t="shared" si="9"/>
        <v>0</v>
      </c>
      <c r="K67" s="41">
        <f t="shared" si="9"/>
        <v>0</v>
      </c>
    </row>
    <row r="68" spans="1:11" x14ac:dyDescent="0.25">
      <c r="A68" s="21" t="s">
        <v>725</v>
      </c>
      <c r="B68" s="4">
        <v>3</v>
      </c>
      <c r="D68" s="4">
        <v>2</v>
      </c>
      <c r="E68" s="50" t="s">
        <v>726</v>
      </c>
      <c r="F68" s="3" t="s">
        <v>727</v>
      </c>
      <c r="G68" s="40"/>
      <c r="H68" s="40"/>
      <c r="I68" s="40"/>
      <c r="J68" s="40"/>
      <c r="K68" s="40"/>
    </row>
    <row r="69" spans="1:11" x14ac:dyDescent="0.25">
      <c r="A69" s="22" t="s">
        <v>728</v>
      </c>
      <c r="B69" s="4">
        <v>-10</v>
      </c>
      <c r="D69" s="4">
        <v>2</v>
      </c>
      <c r="E69" s="50" t="s">
        <v>729</v>
      </c>
      <c r="F69" s="3" t="s">
        <v>730</v>
      </c>
      <c r="G69" s="41">
        <f>+IF(G4="","",(G45+G61-G67-G68))</f>
        <v>0</v>
      </c>
      <c r="H69" s="41">
        <f t="shared" ref="H69:K69" si="10">+IF(H4="","",(H45+H61-H67-H68))</f>
        <v>0</v>
      </c>
      <c r="I69" s="41">
        <f t="shared" si="10"/>
        <v>0</v>
      </c>
      <c r="J69" s="41">
        <f t="shared" si="10"/>
        <v>0</v>
      </c>
      <c r="K69" s="41">
        <f t="shared" si="10"/>
        <v>0</v>
      </c>
    </row>
    <row r="70" spans="1:11" x14ac:dyDescent="0.25">
      <c r="A70" s="18" t="s">
        <v>731</v>
      </c>
      <c r="D70" s="4">
        <v>1</v>
      </c>
      <c r="E70" s="17" t="s">
        <v>732</v>
      </c>
      <c r="F70" s="3" t="s">
        <v>733</v>
      </c>
      <c r="G70" s="49" t="s">
        <v>20</v>
      </c>
      <c r="H70" s="49" t="s">
        <v>20</v>
      </c>
      <c r="I70" s="49" t="s">
        <v>20</v>
      </c>
      <c r="J70" s="49" t="s">
        <v>20</v>
      </c>
      <c r="K70" s="49" t="s">
        <v>20</v>
      </c>
    </row>
    <row r="71" spans="1:11" x14ac:dyDescent="0.25">
      <c r="A71" s="21" t="s">
        <v>734</v>
      </c>
      <c r="D71" s="4">
        <v>2</v>
      </c>
      <c r="E71" s="50" t="s">
        <v>735</v>
      </c>
      <c r="F71" s="3" t="s">
        <v>736</v>
      </c>
      <c r="G71" s="49" t="s">
        <v>20</v>
      </c>
      <c r="H71" s="49" t="s">
        <v>20</v>
      </c>
      <c r="I71" s="49" t="s">
        <v>20</v>
      </c>
      <c r="J71" s="49" t="s">
        <v>20</v>
      </c>
      <c r="K71" s="49" t="s">
        <v>20</v>
      </c>
    </row>
    <row r="72" spans="1:11" x14ac:dyDescent="0.25">
      <c r="A72" s="32" t="s">
        <v>737</v>
      </c>
      <c r="B72" s="4">
        <v>2</v>
      </c>
      <c r="D72" s="4">
        <v>3</v>
      </c>
      <c r="E72" s="21" t="s">
        <v>738</v>
      </c>
      <c r="F72" s="3" t="s">
        <v>739</v>
      </c>
      <c r="G72" s="40"/>
      <c r="H72" s="40"/>
      <c r="I72" s="40"/>
      <c r="J72" s="40"/>
      <c r="K72" s="40"/>
    </row>
    <row r="73" spans="1:11" x14ac:dyDescent="0.25">
      <c r="A73" s="32" t="s">
        <v>740</v>
      </c>
      <c r="B73" s="4">
        <v>2</v>
      </c>
      <c r="D73" s="4">
        <v>3</v>
      </c>
      <c r="E73" s="21" t="s">
        <v>741</v>
      </c>
      <c r="F73" s="3" t="s">
        <v>742</v>
      </c>
      <c r="G73" s="40"/>
      <c r="H73" s="40"/>
      <c r="I73" s="40"/>
      <c r="J73" s="40"/>
      <c r="K73" s="40"/>
    </row>
    <row r="74" spans="1:11" x14ac:dyDescent="0.25">
      <c r="A74" s="32" t="s">
        <v>743</v>
      </c>
      <c r="B74" s="4">
        <v>2</v>
      </c>
      <c r="D74" s="4">
        <v>3</v>
      </c>
      <c r="E74" s="21" t="s">
        <v>744</v>
      </c>
      <c r="F74" s="3" t="s">
        <v>745</v>
      </c>
      <c r="G74" s="40"/>
      <c r="H74" s="40"/>
      <c r="I74" s="40"/>
      <c r="J74" s="40"/>
      <c r="K74" s="40"/>
    </row>
    <row r="75" spans="1:11" x14ac:dyDescent="0.25">
      <c r="A75" s="28" t="s">
        <v>746</v>
      </c>
      <c r="B75" s="4">
        <v>6</v>
      </c>
      <c r="D75" s="4">
        <v>3</v>
      </c>
      <c r="E75" s="21" t="s">
        <v>747</v>
      </c>
      <c r="F75" s="3" t="s">
        <v>748</v>
      </c>
      <c r="G75" s="41">
        <f>+IF(G4="","",SUM(G72:G74))</f>
        <v>0</v>
      </c>
      <c r="H75" s="41">
        <f t="shared" ref="H75:K75" si="11">+IF(H4="","",SUM(H72:H74))</f>
        <v>0</v>
      </c>
      <c r="I75" s="41">
        <f t="shared" si="11"/>
        <v>0</v>
      </c>
      <c r="J75" s="41">
        <f t="shared" si="11"/>
        <v>0</v>
      </c>
      <c r="K75" s="41">
        <f t="shared" si="11"/>
        <v>0</v>
      </c>
    </row>
    <row r="76" spans="1:11" x14ac:dyDescent="0.25">
      <c r="A76" s="21" t="s">
        <v>749</v>
      </c>
      <c r="D76" s="4">
        <v>2</v>
      </c>
      <c r="E76" s="50" t="s">
        <v>750</v>
      </c>
      <c r="F76" s="3" t="s">
        <v>751</v>
      </c>
      <c r="G76" s="49" t="s">
        <v>20</v>
      </c>
      <c r="H76" s="49" t="s">
        <v>20</v>
      </c>
      <c r="I76" s="49" t="s">
        <v>20</v>
      </c>
      <c r="J76" s="49" t="s">
        <v>20</v>
      </c>
      <c r="K76" s="49" t="s">
        <v>20</v>
      </c>
    </row>
    <row r="77" spans="1:11" x14ac:dyDescent="0.25">
      <c r="A77" s="32" t="s">
        <v>737</v>
      </c>
      <c r="B77" s="4">
        <v>3</v>
      </c>
      <c r="D77" s="4">
        <v>3</v>
      </c>
      <c r="E77" s="21" t="s">
        <v>738</v>
      </c>
      <c r="F77" s="3" t="s">
        <v>752</v>
      </c>
      <c r="G77" s="40"/>
      <c r="H77" s="40"/>
      <c r="I77" s="40"/>
      <c r="J77" s="40"/>
      <c r="K77" s="40"/>
    </row>
    <row r="78" spans="1:11" x14ac:dyDescent="0.25">
      <c r="A78" s="32" t="s">
        <v>740</v>
      </c>
      <c r="B78" s="4">
        <v>3</v>
      </c>
      <c r="D78" s="4">
        <v>3</v>
      </c>
      <c r="E78" s="21" t="s">
        <v>741</v>
      </c>
      <c r="F78" s="3" t="s">
        <v>753</v>
      </c>
      <c r="G78" s="40"/>
      <c r="H78" s="40"/>
      <c r="I78" s="40"/>
      <c r="J78" s="40"/>
      <c r="K78" s="40"/>
    </row>
    <row r="79" spans="1:11" x14ac:dyDescent="0.25">
      <c r="A79" s="32" t="s">
        <v>754</v>
      </c>
      <c r="B79" s="4">
        <v>3</v>
      </c>
      <c r="D79" s="4">
        <v>3</v>
      </c>
      <c r="E79" s="21" t="s">
        <v>744</v>
      </c>
      <c r="F79" s="3" t="s">
        <v>755</v>
      </c>
      <c r="G79" s="40"/>
      <c r="H79" s="40"/>
      <c r="I79" s="40"/>
      <c r="J79" s="40"/>
      <c r="K79" s="40"/>
    </row>
    <row r="80" spans="1:11" x14ac:dyDescent="0.25">
      <c r="A80" s="28" t="s">
        <v>756</v>
      </c>
      <c r="B80" s="4">
        <v>9</v>
      </c>
      <c r="D80" s="4">
        <v>3</v>
      </c>
      <c r="E80" s="21" t="s">
        <v>757</v>
      </c>
      <c r="F80" s="3" t="s">
        <v>758</v>
      </c>
      <c r="G80" s="41">
        <f>+IF(G4="","",SUM(G77:G79))</f>
        <v>0</v>
      </c>
      <c r="H80" s="41">
        <f t="shared" ref="H80:K80" si="12">+IF(H4="","",SUM(H77:H79))</f>
        <v>0</v>
      </c>
      <c r="I80" s="41">
        <f t="shared" si="12"/>
        <v>0</v>
      </c>
      <c r="J80" s="41">
        <f t="shared" si="12"/>
        <v>0</v>
      </c>
      <c r="K80" s="41">
        <f t="shared" si="12"/>
        <v>0</v>
      </c>
    </row>
    <row r="81" spans="1:11" x14ac:dyDescent="0.25">
      <c r="A81" s="22" t="s">
        <v>759</v>
      </c>
      <c r="B81" s="4">
        <v>-3</v>
      </c>
      <c r="D81" s="4">
        <v>2</v>
      </c>
      <c r="E81" s="50" t="s">
        <v>760</v>
      </c>
      <c r="F81" s="3" t="s">
        <v>761</v>
      </c>
      <c r="G81" s="24">
        <f>+IF(G4="","",G75-G80)</f>
        <v>0</v>
      </c>
      <c r="H81" s="24">
        <f t="shared" ref="H81:K81" si="13">+IF(H4="","",H75-H80)</f>
        <v>0</v>
      </c>
      <c r="I81" s="24">
        <f t="shared" si="13"/>
        <v>0</v>
      </c>
      <c r="J81" s="24">
        <f t="shared" si="13"/>
        <v>0</v>
      </c>
      <c r="K81" s="24">
        <f t="shared" si="13"/>
        <v>0</v>
      </c>
    </row>
    <row r="82" spans="1:11" x14ac:dyDescent="0.25">
      <c r="A82" s="18" t="s">
        <v>762</v>
      </c>
      <c r="D82" s="4">
        <v>1</v>
      </c>
      <c r="E82" s="17" t="s">
        <v>763</v>
      </c>
      <c r="F82" s="3" t="s">
        <v>764</v>
      </c>
      <c r="G82" s="49" t="s">
        <v>20</v>
      </c>
      <c r="H82" s="49" t="s">
        <v>20</v>
      </c>
      <c r="I82" s="49" t="s">
        <v>20</v>
      </c>
      <c r="J82" s="49" t="s">
        <v>20</v>
      </c>
      <c r="K82" s="49" t="s">
        <v>20</v>
      </c>
    </row>
    <row r="83" spans="1:11" x14ac:dyDescent="0.25">
      <c r="A83" s="21" t="s">
        <v>765</v>
      </c>
      <c r="D83" s="4">
        <v>2</v>
      </c>
      <c r="E83" s="50" t="s">
        <v>766</v>
      </c>
      <c r="F83" s="3" t="s">
        <v>767</v>
      </c>
      <c r="G83" s="49" t="s">
        <v>20</v>
      </c>
      <c r="H83" s="49" t="s">
        <v>20</v>
      </c>
      <c r="I83" s="49" t="s">
        <v>20</v>
      </c>
      <c r="J83" s="49" t="s">
        <v>20</v>
      </c>
      <c r="K83" s="49" t="s">
        <v>20</v>
      </c>
    </row>
    <row r="84" spans="1:11" x14ac:dyDescent="0.25">
      <c r="A84" s="26" t="s">
        <v>768</v>
      </c>
      <c r="B84" s="4">
        <v>4</v>
      </c>
      <c r="D84" s="4">
        <v>3</v>
      </c>
      <c r="E84" s="21" t="s">
        <v>769</v>
      </c>
      <c r="F84" s="3" t="s">
        <v>770</v>
      </c>
      <c r="G84" s="40"/>
      <c r="H84" s="40"/>
      <c r="I84" s="40"/>
      <c r="J84" s="40"/>
      <c r="K84" s="40"/>
    </row>
    <row r="85" spans="1:11" x14ac:dyDescent="0.25">
      <c r="A85" s="26" t="s">
        <v>356</v>
      </c>
      <c r="B85" s="4">
        <v>4</v>
      </c>
      <c r="D85" s="4">
        <v>3</v>
      </c>
      <c r="E85" s="21" t="s">
        <v>771</v>
      </c>
      <c r="F85" s="3" t="s">
        <v>772</v>
      </c>
      <c r="G85" s="40"/>
      <c r="H85" s="40"/>
      <c r="I85" s="40"/>
      <c r="J85" s="40"/>
      <c r="K85" s="40"/>
    </row>
    <row r="86" spans="1:11" x14ac:dyDescent="0.25">
      <c r="A86" s="26" t="s">
        <v>578</v>
      </c>
      <c r="B86" s="4">
        <v>4</v>
      </c>
      <c r="D86" s="4">
        <v>3</v>
      </c>
      <c r="E86" s="21" t="s">
        <v>773</v>
      </c>
      <c r="F86" s="3" t="s">
        <v>774</v>
      </c>
      <c r="G86" s="40"/>
      <c r="H86" s="40"/>
      <c r="I86" s="40"/>
      <c r="J86" s="40"/>
      <c r="K86" s="40"/>
    </row>
    <row r="87" spans="1:11" x14ac:dyDescent="0.25">
      <c r="A87" s="28" t="s">
        <v>775</v>
      </c>
      <c r="B87" s="4">
        <v>12</v>
      </c>
      <c r="D87" s="4">
        <v>3</v>
      </c>
      <c r="E87" s="21" t="s">
        <v>776</v>
      </c>
      <c r="F87" s="3" t="s">
        <v>777</v>
      </c>
      <c r="G87" s="41">
        <f>+IF(G4="","",SUM(G84:G86))</f>
        <v>0</v>
      </c>
      <c r="H87" s="41">
        <f t="shared" ref="H87:K87" si="14">+IF(H4="","",SUM(H84:H86))</f>
        <v>0</v>
      </c>
      <c r="I87" s="41">
        <f t="shared" si="14"/>
        <v>0</v>
      </c>
      <c r="J87" s="41">
        <f t="shared" si="14"/>
        <v>0</v>
      </c>
      <c r="K87" s="41">
        <f t="shared" si="14"/>
        <v>0</v>
      </c>
    </row>
    <row r="88" spans="1:11" x14ac:dyDescent="0.25">
      <c r="A88" s="21" t="s">
        <v>778</v>
      </c>
      <c r="D88" s="4">
        <v>2</v>
      </c>
      <c r="E88" s="50" t="s">
        <v>779</v>
      </c>
      <c r="F88" s="3" t="s">
        <v>780</v>
      </c>
      <c r="G88" s="49" t="s">
        <v>20</v>
      </c>
      <c r="H88" s="49" t="s">
        <v>20</v>
      </c>
      <c r="I88" s="49" t="s">
        <v>20</v>
      </c>
      <c r="J88" s="49" t="s">
        <v>20</v>
      </c>
      <c r="K88" s="49" t="s">
        <v>20</v>
      </c>
    </row>
    <row r="89" spans="1:11" x14ac:dyDescent="0.25">
      <c r="A89" s="26" t="s">
        <v>781</v>
      </c>
      <c r="B89" s="4">
        <v>5</v>
      </c>
      <c r="D89" s="4">
        <v>3</v>
      </c>
      <c r="E89" s="21" t="s">
        <v>782</v>
      </c>
      <c r="F89" s="3" t="s">
        <v>783</v>
      </c>
      <c r="G89" s="40"/>
      <c r="H89" s="40"/>
      <c r="I89" s="40"/>
      <c r="J89" s="40"/>
      <c r="K89" s="40"/>
    </row>
    <row r="90" spans="1:11" x14ac:dyDescent="0.25">
      <c r="A90" s="26" t="s">
        <v>784</v>
      </c>
      <c r="B90" s="4">
        <v>5</v>
      </c>
      <c r="D90" s="4">
        <v>3</v>
      </c>
      <c r="E90" s="21" t="s">
        <v>785</v>
      </c>
      <c r="F90" s="3" t="s">
        <v>786</v>
      </c>
      <c r="G90" s="40"/>
      <c r="H90" s="40"/>
      <c r="I90" s="40"/>
      <c r="J90" s="40"/>
      <c r="K90" s="40"/>
    </row>
    <row r="91" spans="1:11" x14ac:dyDescent="0.25">
      <c r="A91" s="26" t="s">
        <v>356</v>
      </c>
      <c r="B91" s="4">
        <v>5</v>
      </c>
      <c r="D91" s="4">
        <v>3</v>
      </c>
      <c r="E91" s="21" t="s">
        <v>771</v>
      </c>
      <c r="F91" s="3" t="s">
        <v>787</v>
      </c>
      <c r="G91" s="40"/>
      <c r="H91" s="40"/>
      <c r="I91" s="40"/>
      <c r="J91" s="40"/>
      <c r="K91" s="40"/>
    </row>
    <row r="92" spans="1:11" x14ac:dyDescent="0.25">
      <c r="A92" s="26" t="s">
        <v>578</v>
      </c>
      <c r="B92" s="4">
        <v>5</v>
      </c>
      <c r="D92" s="4">
        <v>3</v>
      </c>
      <c r="E92" s="21" t="s">
        <v>773</v>
      </c>
      <c r="F92" s="3" t="s">
        <v>788</v>
      </c>
      <c r="G92" s="40"/>
      <c r="H92" s="40"/>
      <c r="I92" s="40"/>
      <c r="J92" s="40"/>
      <c r="K92" s="40"/>
    </row>
    <row r="93" spans="1:11" x14ac:dyDescent="0.25">
      <c r="A93" s="28" t="s">
        <v>789</v>
      </c>
      <c r="B93" s="4">
        <v>20</v>
      </c>
      <c r="D93" s="4">
        <v>3</v>
      </c>
      <c r="E93" s="21" t="s">
        <v>790</v>
      </c>
      <c r="F93" s="3" t="s">
        <v>791</v>
      </c>
      <c r="G93" s="41">
        <f>+IF(G4="","",SUM(G89:G92))</f>
        <v>0</v>
      </c>
      <c r="H93" s="41">
        <f t="shared" ref="H93:K93" si="15">+IF(H4="","",SUM(H89:H92))</f>
        <v>0</v>
      </c>
      <c r="I93" s="41">
        <f t="shared" si="15"/>
        <v>0</v>
      </c>
      <c r="J93" s="41">
        <f t="shared" si="15"/>
        <v>0</v>
      </c>
      <c r="K93" s="41">
        <f t="shared" si="15"/>
        <v>0</v>
      </c>
    </row>
    <row r="94" spans="1:11" x14ac:dyDescent="0.25">
      <c r="A94" s="22" t="s">
        <v>792</v>
      </c>
      <c r="B94" s="4">
        <v>-8</v>
      </c>
      <c r="D94" s="4">
        <v>2</v>
      </c>
      <c r="E94" s="50" t="s">
        <v>793</v>
      </c>
      <c r="F94" s="3" t="s">
        <v>794</v>
      </c>
      <c r="G94" s="41">
        <f>+IF(G4="","",G87-G93)</f>
        <v>0</v>
      </c>
      <c r="H94" s="41">
        <f t="shared" ref="H94:K94" si="16">+IF(H4="","",H87-H93)</f>
        <v>0</v>
      </c>
      <c r="I94" s="41">
        <f t="shared" si="16"/>
        <v>0</v>
      </c>
      <c r="J94" s="41">
        <f t="shared" si="16"/>
        <v>0</v>
      </c>
      <c r="K94" s="41">
        <f t="shared" si="16"/>
        <v>0</v>
      </c>
    </row>
    <row r="95" spans="1:11" x14ac:dyDescent="0.25">
      <c r="A95" s="18" t="s">
        <v>795</v>
      </c>
      <c r="B95" s="4">
        <v>892</v>
      </c>
      <c r="D95" s="4">
        <v>1</v>
      </c>
      <c r="E95" s="17" t="s">
        <v>796</v>
      </c>
      <c r="F95" s="3" t="s">
        <v>797</v>
      </c>
      <c r="G95" s="41">
        <f>+IF(G4="","",G39+G69+G81+G94)</f>
        <v>0</v>
      </c>
      <c r="H95" s="41">
        <f t="shared" ref="H95:K95" si="17">+IF(H4="","",H39+H69+H81+H94)</f>
        <v>0</v>
      </c>
      <c r="I95" s="41">
        <f t="shared" si="17"/>
        <v>0</v>
      </c>
      <c r="J95" s="41">
        <f t="shared" si="17"/>
        <v>0</v>
      </c>
      <c r="K95" s="41">
        <f t="shared" si="17"/>
        <v>0</v>
      </c>
    </row>
    <row r="96" spans="1:11" x14ac:dyDescent="0.25">
      <c r="A96" s="50" t="s">
        <v>798</v>
      </c>
      <c r="D96" s="4">
        <v>1</v>
      </c>
      <c r="E96" s="53" t="s">
        <v>799</v>
      </c>
      <c r="F96" s="3" t="s">
        <v>800</v>
      </c>
      <c r="G96" s="49" t="s">
        <v>20</v>
      </c>
      <c r="H96" s="49" t="s">
        <v>20</v>
      </c>
      <c r="I96" s="49" t="s">
        <v>20</v>
      </c>
      <c r="J96" s="49" t="s">
        <v>20</v>
      </c>
      <c r="K96" s="49" t="s">
        <v>20</v>
      </c>
    </row>
    <row r="97" spans="1:11" x14ac:dyDescent="0.25">
      <c r="A97" s="21" t="s">
        <v>801</v>
      </c>
      <c r="B97" s="4">
        <v>30</v>
      </c>
      <c r="D97" s="4">
        <v>2</v>
      </c>
      <c r="E97" s="53" t="s">
        <v>802</v>
      </c>
      <c r="F97" s="3" t="s">
        <v>803</v>
      </c>
      <c r="G97" s="40"/>
      <c r="H97" s="40"/>
      <c r="I97" s="40"/>
      <c r="J97" s="40"/>
      <c r="K97" s="40"/>
    </row>
    <row r="98" spans="1:11" x14ac:dyDescent="0.25">
      <c r="A98" s="21" t="s">
        <v>804</v>
      </c>
      <c r="B98" s="4">
        <v>4</v>
      </c>
      <c r="D98" s="4">
        <v>2</v>
      </c>
      <c r="E98" s="53" t="s">
        <v>805</v>
      </c>
      <c r="F98" s="3" t="s">
        <v>806</v>
      </c>
      <c r="G98" s="40"/>
      <c r="H98" s="40"/>
      <c r="I98" s="40"/>
      <c r="J98" s="40"/>
      <c r="K98" s="40"/>
    </row>
    <row r="99" spans="1:11" x14ac:dyDescent="0.25">
      <c r="A99" s="21" t="s">
        <v>807</v>
      </c>
      <c r="B99" s="4">
        <v>4</v>
      </c>
      <c r="D99" s="4">
        <v>2</v>
      </c>
      <c r="E99" s="53" t="s">
        <v>808</v>
      </c>
      <c r="F99" s="3" t="s">
        <v>809</v>
      </c>
      <c r="G99" s="40"/>
      <c r="H99" s="40"/>
      <c r="I99" s="40"/>
      <c r="J99" s="40"/>
      <c r="K99" s="40"/>
    </row>
    <row r="100" spans="1:11" x14ac:dyDescent="0.25">
      <c r="A100" s="21" t="s">
        <v>810</v>
      </c>
      <c r="B100" s="4">
        <v>4</v>
      </c>
      <c r="D100" s="4">
        <v>2</v>
      </c>
      <c r="E100" s="53" t="s">
        <v>811</v>
      </c>
      <c r="F100" s="3" t="s">
        <v>812</v>
      </c>
      <c r="G100" s="40"/>
      <c r="H100" s="40"/>
      <c r="I100" s="40"/>
      <c r="J100" s="40"/>
      <c r="K100" s="40"/>
    </row>
    <row r="101" spans="1:11" x14ac:dyDescent="0.25">
      <c r="A101" s="52" t="s">
        <v>813</v>
      </c>
      <c r="B101" s="4">
        <v>42</v>
      </c>
      <c r="D101" s="4">
        <v>2</v>
      </c>
      <c r="E101" s="53" t="s">
        <v>814</v>
      </c>
      <c r="F101" s="3" t="s">
        <v>815</v>
      </c>
      <c r="G101" s="41">
        <f>+IF(G4="","",(G97+G98-G99-G100))</f>
        <v>0</v>
      </c>
      <c r="H101" s="41">
        <f t="shared" ref="H101:K101" si="18">+IF(H4="","",(H97+H98-H99-H100))</f>
        <v>0</v>
      </c>
      <c r="I101" s="41">
        <f t="shared" si="18"/>
        <v>0</v>
      </c>
      <c r="J101" s="41">
        <f t="shared" si="18"/>
        <v>0</v>
      </c>
      <c r="K101" s="41">
        <f t="shared" si="18"/>
        <v>0</v>
      </c>
    </row>
    <row r="102" spans="1:11" x14ac:dyDescent="0.25">
      <c r="A102" s="18" t="s">
        <v>816</v>
      </c>
      <c r="B102" s="4">
        <v>850</v>
      </c>
      <c r="D102" s="4">
        <v>1</v>
      </c>
      <c r="E102" s="17" t="s">
        <v>389</v>
      </c>
      <c r="F102" s="3" t="s">
        <v>817</v>
      </c>
      <c r="G102" s="41">
        <f>+IF(G4="","",G95-G101)</f>
        <v>0</v>
      </c>
      <c r="H102" s="41">
        <f t="shared" ref="H102:K102" si="19">+IF(H4="","",H95-H101)</f>
        <v>0</v>
      </c>
      <c r="I102" s="41">
        <f t="shared" si="19"/>
        <v>0</v>
      </c>
      <c r="J102" s="41">
        <f t="shared" si="19"/>
        <v>0</v>
      </c>
      <c r="K102" s="41">
        <f t="shared" si="19"/>
        <v>0</v>
      </c>
    </row>
  </sheetData>
  <conditionalFormatting sqref="G6:K7">
    <cfRule type="expression" dxfId="39" priority="53" stopIfTrue="1">
      <formula>ABS(SUM(G6)-SUM(#REF!))&gt;=10</formula>
    </cfRule>
  </conditionalFormatting>
  <conditionalFormatting sqref="G17:K17 G28:K28 G40:K41 G46:K47 G55:K55 G62:K62 G70:K71 G76:K77 G88:K92 G96:K100 G81:K86">
    <cfRule type="expression" dxfId="38" priority="54" stopIfTrue="1">
      <formula>ABS(SUM(G17)-SUM(#REF!))&gt;=1</formula>
    </cfRule>
  </conditionalFormatting>
  <conditionalFormatting sqref="G8:K15">
    <cfRule type="expression" dxfId="37" priority="50" stopIfTrue="1">
      <formula>ABS(SUM(G8)-SUM(#REF!))&gt;=1</formula>
    </cfRule>
  </conditionalFormatting>
  <conditionalFormatting sqref="G16:K16">
    <cfRule type="expression" dxfId="36" priority="49" stopIfTrue="1">
      <formula>ABS(SUM(G16)-SUM(#REF!))&gt;=1</formula>
    </cfRule>
  </conditionalFormatting>
  <conditionalFormatting sqref="G18:K20">
    <cfRule type="expression" dxfId="35" priority="48" stopIfTrue="1">
      <formula>ABS(SUM(G18)-SUM(#REF!))&gt;=1</formula>
    </cfRule>
  </conditionalFormatting>
  <conditionalFormatting sqref="G22:K26">
    <cfRule type="expression" dxfId="34" priority="47" stopIfTrue="1">
      <formula>ABS(SUM(G22)-SUM(#REF!))&gt;=1</formula>
    </cfRule>
  </conditionalFormatting>
  <conditionalFormatting sqref="G21:K21">
    <cfRule type="expression" dxfId="33" priority="46" stopIfTrue="1">
      <formula>ABS(SUM(G21)-SUM(#REF!))&gt;=1</formula>
    </cfRule>
  </conditionalFormatting>
  <conditionalFormatting sqref="G29:K32">
    <cfRule type="expression" dxfId="32" priority="44" stopIfTrue="1">
      <formula>ABS(SUM(G29)-SUM(#REF!))&gt;=1</formula>
    </cfRule>
  </conditionalFormatting>
  <conditionalFormatting sqref="G34:K37">
    <cfRule type="expression" dxfId="31" priority="42" stopIfTrue="1">
      <formula>ABS(SUM(G34)-SUM(#REF!))&gt;=1</formula>
    </cfRule>
  </conditionalFormatting>
  <conditionalFormatting sqref="G38:K38">
    <cfRule type="expression" dxfId="30" priority="41" stopIfTrue="1">
      <formula>ABS(SUM(G38)-SUM(#REF!))&gt;=1</formula>
    </cfRule>
  </conditionalFormatting>
  <conditionalFormatting sqref="G42:K44">
    <cfRule type="expression" dxfId="29" priority="39" stopIfTrue="1">
      <formula>ABS(SUM(G42)-SUM(#REF!))&gt;=1</formula>
    </cfRule>
  </conditionalFormatting>
  <conditionalFormatting sqref="G39:K39">
    <cfRule type="expression" dxfId="28" priority="38" stopIfTrue="1">
      <formula>ABS(SUM(G39)-SUM(#REF!))&gt;=1</formula>
    </cfRule>
  </conditionalFormatting>
  <conditionalFormatting sqref="G48:K51">
    <cfRule type="expression" dxfId="27" priority="36" stopIfTrue="1">
      <formula>ABS(SUM(G48)-SUM(#REF!))&gt;=1</formula>
    </cfRule>
  </conditionalFormatting>
  <conditionalFormatting sqref="G53:K54">
    <cfRule type="expression" dxfId="26" priority="34" stopIfTrue="1">
      <formula>ABS(SUM(G53)-SUM(#REF!))&gt;=1</formula>
    </cfRule>
  </conditionalFormatting>
  <conditionalFormatting sqref="G56:K59">
    <cfRule type="expression" dxfId="25" priority="33" stopIfTrue="1">
      <formula>ABS(SUM(G56)-SUM(#REF!))&gt;=1</formula>
    </cfRule>
  </conditionalFormatting>
  <conditionalFormatting sqref="G61:K61">
    <cfRule type="expression" dxfId="24" priority="32" stopIfTrue="1">
      <formula>ABS(SUM(G61)-SUM(#REF!))&gt;=1</formula>
    </cfRule>
  </conditionalFormatting>
  <conditionalFormatting sqref="G63:K66">
    <cfRule type="expression" dxfId="23" priority="30" stopIfTrue="1">
      <formula>ABS(SUM(G63)-SUM(#REF!))&gt;=1</formula>
    </cfRule>
  </conditionalFormatting>
  <conditionalFormatting sqref="G68:K68">
    <cfRule type="expression" dxfId="22" priority="28" stopIfTrue="1">
      <formula>ABS(SUM(G68)-SUM(#REF!))&gt;=1</formula>
    </cfRule>
  </conditionalFormatting>
  <conditionalFormatting sqref="G72:K74">
    <cfRule type="expression" dxfId="21" priority="26" stopIfTrue="1">
      <formula>ABS(SUM(G72)-SUM(#REF!))&gt;=1</formula>
    </cfRule>
  </conditionalFormatting>
  <conditionalFormatting sqref="G69:K69">
    <cfRule type="expression" dxfId="20" priority="25" stopIfTrue="1">
      <formula>ABS(SUM(G69)-SUM(#REF!))&gt;=1</formula>
    </cfRule>
  </conditionalFormatting>
  <conditionalFormatting sqref="G77:K79">
    <cfRule type="expression" dxfId="19" priority="23" stopIfTrue="1">
      <formula>ABS(SUM(G77)-SUM(#REF!))&gt;=1</formula>
    </cfRule>
  </conditionalFormatting>
  <conditionalFormatting sqref="G84:K86">
    <cfRule type="expression" dxfId="18" priority="21" stopIfTrue="1">
      <formula>ABS(SUM(G84)-SUM(#REF!))&gt;=1</formula>
    </cfRule>
  </conditionalFormatting>
  <conditionalFormatting sqref="G89:K91">
    <cfRule type="expression" dxfId="17" priority="19" stopIfTrue="1">
      <formula>ABS(SUM(G89)-SUM(#REF!))&gt;=1</formula>
    </cfRule>
  </conditionalFormatting>
  <conditionalFormatting sqref="G92:K92">
    <cfRule type="expression" dxfId="16" priority="18" stopIfTrue="1">
      <formula>ABS(SUM(G92)-SUM(#REF!))&gt;=1</formula>
    </cfRule>
  </conditionalFormatting>
  <conditionalFormatting sqref="G94:K94">
    <cfRule type="expression" dxfId="15" priority="17" stopIfTrue="1">
      <formula>ABS(SUM(G94)-SUM(#REF!))&gt;=1</formula>
    </cfRule>
  </conditionalFormatting>
  <conditionalFormatting sqref="G97:K100">
    <cfRule type="expression" dxfId="14" priority="16" stopIfTrue="1">
      <formula>ABS(SUM(G97)-SUM(#REF!))&gt;=1</formula>
    </cfRule>
  </conditionalFormatting>
  <conditionalFormatting sqref="G95:K95">
    <cfRule type="expression" dxfId="13" priority="15" stopIfTrue="1">
      <formula>ABS(SUM(G95)-SUM(#REF!))&gt;=1</formula>
    </cfRule>
  </conditionalFormatting>
  <conditionalFormatting sqref="G102:K102">
    <cfRule type="expression" dxfId="12" priority="14" stopIfTrue="1">
      <formula>ABS(SUM(G102)-SUM(#REF!))&gt;=1</formula>
    </cfRule>
  </conditionalFormatting>
  <conditionalFormatting sqref="G101:K101">
    <cfRule type="expression" dxfId="11" priority="13" stopIfTrue="1">
      <formula>ABS(SUM(G101)-SUM(#REF!))&gt;=1</formula>
    </cfRule>
  </conditionalFormatting>
  <conditionalFormatting sqref="A4">
    <cfRule type="expression" dxfId="10" priority="11" stopIfTrue="1">
      <formula>ABS(SUM(A4)-SUM(#REF!))&gt;=1</formula>
    </cfRule>
  </conditionalFormatting>
  <conditionalFormatting sqref="G27:K27">
    <cfRule type="expression" dxfId="9" priority="10" stopIfTrue="1">
      <formula>ABS(SUM(G27)-SUM(#REF!))&gt;=1</formula>
    </cfRule>
  </conditionalFormatting>
  <conditionalFormatting sqref="G33:K33">
    <cfRule type="expression" dxfId="8" priority="9" stopIfTrue="1">
      <formula>ABS(SUM(G33)-SUM(#REF!))&gt;=1</formula>
    </cfRule>
  </conditionalFormatting>
  <conditionalFormatting sqref="G45:K45">
    <cfRule type="expression" dxfId="7" priority="8" stopIfTrue="1">
      <formula>ABS(SUM(G45)-SUM(#REF!))&gt;=1</formula>
    </cfRule>
  </conditionalFormatting>
  <conditionalFormatting sqref="G52:K52">
    <cfRule type="expression" dxfId="6" priority="7" stopIfTrue="1">
      <formula>ABS(SUM(G52)-SUM(#REF!))&gt;=1</formula>
    </cfRule>
  </conditionalFormatting>
  <conditionalFormatting sqref="G60:K60">
    <cfRule type="expression" dxfId="5" priority="6" stopIfTrue="1">
      <formula>ABS(SUM(G60)-SUM(#REF!))&gt;=1</formula>
    </cfRule>
  </conditionalFormatting>
  <conditionalFormatting sqref="G67:K67">
    <cfRule type="expression" dxfId="4" priority="5" stopIfTrue="1">
      <formula>ABS(SUM(G67)-SUM(#REF!))&gt;=1</formula>
    </cfRule>
  </conditionalFormatting>
  <conditionalFormatting sqref="G75:K75">
    <cfRule type="expression" dxfId="3" priority="4" stopIfTrue="1">
      <formula>ABS(SUM(G75)-SUM(#REF!))&gt;=1</formula>
    </cfRule>
  </conditionalFormatting>
  <conditionalFormatting sqref="G80:K80">
    <cfRule type="expression" dxfId="2" priority="3" stopIfTrue="1">
      <formula>ABS(SUM(G80)-SUM(#REF!))&gt;=1</formula>
    </cfRule>
  </conditionalFormatting>
  <conditionalFormatting sqref="G87:K87">
    <cfRule type="expression" dxfId="1" priority="2" stopIfTrue="1">
      <formula>ABS(SUM(G87)-SUM(#REF!))&gt;=1</formula>
    </cfRule>
  </conditionalFormatting>
  <conditionalFormatting sqref="G93:K93">
    <cfRule type="expression" dxfId="0" priority="1" stopIfTrue="1">
      <formula>ABS(SUM(G93)-SUM(#REF!))&gt;=1</formula>
    </cfRule>
  </conditionalFormatting>
  <dataValidations count="2">
    <dataValidation type="whole" allowBlank="1" showInputMessage="1" showErrorMessage="1" sqref="JA8:JA102 SW8:SW102 ACS8:ACS102 AMO8:AMO102 AWK8:AWK102 BGG8:BGG102 BQC8:BQC102 BZY8:BZY102 CJU8:CJU102 CTQ8:CTQ102 DDM8:DDM102 DNI8:DNI102 DXE8:DXE102 EHA8:EHA102 EQW8:EQW102 FAS8:FAS102 FKO8:FKO102 FUK8:FUK102 GEG8:GEG102 GOC8:GOC102 GXY8:GXY102 HHU8:HHU102 HRQ8:HRQ102 IBM8:IBM102 ILI8:ILI102 IVE8:IVE102 JFA8:JFA102 JOW8:JOW102 JYS8:JYS102 KIO8:KIO102 KSK8:KSK102 LCG8:LCG102 LMC8:LMC102 LVY8:LVY102 MFU8:MFU102 MPQ8:MPQ102 MZM8:MZM102 NJI8:NJI102 NTE8:NTE102 ODA8:ODA102 OMW8:OMW102 OWS8:OWS102 PGO8:PGO102 PQK8:PQK102 QAG8:QAG102 QKC8:QKC102 QTY8:QTY102 RDU8:RDU102 RNQ8:RNQ102 RXM8:RXM102 SHI8:SHI102 SRE8:SRE102 TBA8:TBA102 TKW8:TKW102 TUS8:TUS102 UEO8:UEO102 UOK8:UOK102 UYG8:UYG102 VIC8:VIC102 VRY8:VRY102 WBU8:WBU102 WLQ8:WLQ102 WVM8:WVM102 JA65544:JA65638 SW65544:SW65638 ACS65544:ACS65638 AMO65544:AMO65638 AWK65544:AWK65638 BGG65544:BGG65638 BQC65544:BQC65638 BZY65544:BZY65638 CJU65544:CJU65638 CTQ65544:CTQ65638 DDM65544:DDM65638 DNI65544:DNI65638 DXE65544:DXE65638 EHA65544:EHA65638 EQW65544:EQW65638 FAS65544:FAS65638 FKO65544:FKO65638 FUK65544:FUK65638 GEG65544:GEG65638 GOC65544:GOC65638 GXY65544:GXY65638 HHU65544:HHU65638 HRQ65544:HRQ65638 IBM65544:IBM65638 ILI65544:ILI65638 IVE65544:IVE65638 JFA65544:JFA65638 JOW65544:JOW65638 JYS65544:JYS65638 KIO65544:KIO65638 KSK65544:KSK65638 LCG65544:LCG65638 LMC65544:LMC65638 LVY65544:LVY65638 MFU65544:MFU65638 MPQ65544:MPQ65638 MZM65544:MZM65638 NJI65544:NJI65638 NTE65544:NTE65638 ODA65544:ODA65638 OMW65544:OMW65638 OWS65544:OWS65638 PGO65544:PGO65638 PQK65544:PQK65638 QAG65544:QAG65638 QKC65544:QKC65638 QTY65544:QTY65638 RDU65544:RDU65638 RNQ65544:RNQ65638 RXM65544:RXM65638 SHI65544:SHI65638 SRE65544:SRE65638 TBA65544:TBA65638 TKW65544:TKW65638 TUS65544:TUS65638 UEO65544:UEO65638 UOK65544:UOK65638 UYG65544:UYG65638 VIC65544:VIC65638 VRY65544:VRY65638 WBU65544:WBU65638 WLQ65544:WLQ65638 WVM65544:WVM65638 JA131080:JA131174 SW131080:SW131174 ACS131080:ACS131174 AMO131080:AMO131174 AWK131080:AWK131174 BGG131080:BGG131174 BQC131080:BQC131174 BZY131080:BZY131174 CJU131080:CJU131174 CTQ131080:CTQ131174 DDM131080:DDM131174 DNI131080:DNI131174 DXE131080:DXE131174 EHA131080:EHA131174 EQW131080:EQW131174 FAS131080:FAS131174 FKO131080:FKO131174 FUK131080:FUK131174 GEG131080:GEG131174 GOC131080:GOC131174 GXY131080:GXY131174 HHU131080:HHU131174 HRQ131080:HRQ131174 IBM131080:IBM131174 ILI131080:ILI131174 IVE131080:IVE131174 JFA131080:JFA131174 JOW131080:JOW131174 JYS131080:JYS131174 KIO131080:KIO131174 KSK131080:KSK131174 LCG131080:LCG131174 LMC131080:LMC131174 LVY131080:LVY131174 MFU131080:MFU131174 MPQ131080:MPQ131174 MZM131080:MZM131174 NJI131080:NJI131174 NTE131080:NTE131174 ODA131080:ODA131174 OMW131080:OMW131174 OWS131080:OWS131174 PGO131080:PGO131174 PQK131080:PQK131174 QAG131080:QAG131174 QKC131080:QKC131174 QTY131080:QTY131174 RDU131080:RDU131174 RNQ131080:RNQ131174 RXM131080:RXM131174 SHI131080:SHI131174 SRE131080:SRE131174 TBA131080:TBA131174 TKW131080:TKW131174 TUS131080:TUS131174 UEO131080:UEO131174 UOK131080:UOK131174 UYG131080:UYG131174 VIC131080:VIC131174 VRY131080:VRY131174 WBU131080:WBU131174 WLQ131080:WLQ131174 WVM131080:WVM131174 JA196616:JA196710 SW196616:SW196710 ACS196616:ACS196710 AMO196616:AMO196710 AWK196616:AWK196710 BGG196616:BGG196710 BQC196616:BQC196710 BZY196616:BZY196710 CJU196616:CJU196710 CTQ196616:CTQ196710 DDM196616:DDM196710 DNI196616:DNI196710 DXE196616:DXE196710 EHA196616:EHA196710 EQW196616:EQW196710 FAS196616:FAS196710 FKO196616:FKO196710 FUK196616:FUK196710 GEG196616:GEG196710 GOC196616:GOC196710 GXY196616:GXY196710 HHU196616:HHU196710 HRQ196616:HRQ196710 IBM196616:IBM196710 ILI196616:ILI196710 IVE196616:IVE196710 JFA196616:JFA196710 JOW196616:JOW196710 JYS196616:JYS196710 KIO196616:KIO196710 KSK196616:KSK196710 LCG196616:LCG196710 LMC196616:LMC196710 LVY196616:LVY196710 MFU196616:MFU196710 MPQ196616:MPQ196710 MZM196616:MZM196710 NJI196616:NJI196710 NTE196616:NTE196710 ODA196616:ODA196710 OMW196616:OMW196710 OWS196616:OWS196710 PGO196616:PGO196710 PQK196616:PQK196710 QAG196616:QAG196710 QKC196616:QKC196710 QTY196616:QTY196710 RDU196616:RDU196710 RNQ196616:RNQ196710 RXM196616:RXM196710 SHI196616:SHI196710 SRE196616:SRE196710 TBA196616:TBA196710 TKW196616:TKW196710 TUS196616:TUS196710 UEO196616:UEO196710 UOK196616:UOK196710 UYG196616:UYG196710 VIC196616:VIC196710 VRY196616:VRY196710 WBU196616:WBU196710 WLQ196616:WLQ196710 WVM196616:WVM196710 JA262152:JA262246 SW262152:SW262246 ACS262152:ACS262246 AMO262152:AMO262246 AWK262152:AWK262246 BGG262152:BGG262246 BQC262152:BQC262246 BZY262152:BZY262246 CJU262152:CJU262246 CTQ262152:CTQ262246 DDM262152:DDM262246 DNI262152:DNI262246 DXE262152:DXE262246 EHA262152:EHA262246 EQW262152:EQW262246 FAS262152:FAS262246 FKO262152:FKO262246 FUK262152:FUK262246 GEG262152:GEG262246 GOC262152:GOC262246 GXY262152:GXY262246 HHU262152:HHU262246 HRQ262152:HRQ262246 IBM262152:IBM262246 ILI262152:ILI262246 IVE262152:IVE262246 JFA262152:JFA262246 JOW262152:JOW262246 JYS262152:JYS262246 KIO262152:KIO262246 KSK262152:KSK262246 LCG262152:LCG262246 LMC262152:LMC262246 LVY262152:LVY262246 MFU262152:MFU262246 MPQ262152:MPQ262246 MZM262152:MZM262246 NJI262152:NJI262246 NTE262152:NTE262246 ODA262152:ODA262246 OMW262152:OMW262246 OWS262152:OWS262246 PGO262152:PGO262246 PQK262152:PQK262246 QAG262152:QAG262246 QKC262152:QKC262246 QTY262152:QTY262246 RDU262152:RDU262246 RNQ262152:RNQ262246 RXM262152:RXM262246 SHI262152:SHI262246 SRE262152:SRE262246 TBA262152:TBA262246 TKW262152:TKW262246 TUS262152:TUS262246 UEO262152:UEO262246 UOK262152:UOK262246 UYG262152:UYG262246 VIC262152:VIC262246 VRY262152:VRY262246 WBU262152:WBU262246 WLQ262152:WLQ262246 WVM262152:WVM262246 JA327688:JA327782 SW327688:SW327782 ACS327688:ACS327782 AMO327688:AMO327782 AWK327688:AWK327782 BGG327688:BGG327782 BQC327688:BQC327782 BZY327688:BZY327782 CJU327688:CJU327782 CTQ327688:CTQ327782 DDM327688:DDM327782 DNI327688:DNI327782 DXE327688:DXE327782 EHA327688:EHA327782 EQW327688:EQW327782 FAS327688:FAS327782 FKO327688:FKO327782 FUK327688:FUK327782 GEG327688:GEG327782 GOC327688:GOC327782 GXY327688:GXY327782 HHU327688:HHU327782 HRQ327688:HRQ327782 IBM327688:IBM327782 ILI327688:ILI327782 IVE327688:IVE327782 JFA327688:JFA327782 JOW327688:JOW327782 JYS327688:JYS327782 KIO327688:KIO327782 KSK327688:KSK327782 LCG327688:LCG327782 LMC327688:LMC327782 LVY327688:LVY327782 MFU327688:MFU327782 MPQ327688:MPQ327782 MZM327688:MZM327782 NJI327688:NJI327782 NTE327688:NTE327782 ODA327688:ODA327782 OMW327688:OMW327782 OWS327688:OWS327782 PGO327688:PGO327782 PQK327688:PQK327782 QAG327688:QAG327782 QKC327688:QKC327782 QTY327688:QTY327782 RDU327688:RDU327782 RNQ327688:RNQ327782 RXM327688:RXM327782 SHI327688:SHI327782 SRE327688:SRE327782 TBA327688:TBA327782 TKW327688:TKW327782 TUS327688:TUS327782 UEO327688:UEO327782 UOK327688:UOK327782 UYG327688:UYG327782 VIC327688:VIC327782 VRY327688:VRY327782 WBU327688:WBU327782 WLQ327688:WLQ327782 WVM327688:WVM327782 JA393224:JA393318 SW393224:SW393318 ACS393224:ACS393318 AMO393224:AMO393318 AWK393224:AWK393318 BGG393224:BGG393318 BQC393224:BQC393318 BZY393224:BZY393318 CJU393224:CJU393318 CTQ393224:CTQ393318 DDM393224:DDM393318 DNI393224:DNI393318 DXE393224:DXE393318 EHA393224:EHA393318 EQW393224:EQW393318 FAS393224:FAS393318 FKO393224:FKO393318 FUK393224:FUK393318 GEG393224:GEG393318 GOC393224:GOC393318 GXY393224:GXY393318 HHU393224:HHU393318 HRQ393224:HRQ393318 IBM393224:IBM393318 ILI393224:ILI393318 IVE393224:IVE393318 JFA393224:JFA393318 JOW393224:JOW393318 JYS393224:JYS393318 KIO393224:KIO393318 KSK393224:KSK393318 LCG393224:LCG393318 LMC393224:LMC393318 LVY393224:LVY393318 MFU393224:MFU393318 MPQ393224:MPQ393318 MZM393224:MZM393318 NJI393224:NJI393318 NTE393224:NTE393318 ODA393224:ODA393318 OMW393224:OMW393318 OWS393224:OWS393318 PGO393224:PGO393318 PQK393224:PQK393318 QAG393224:QAG393318 QKC393224:QKC393318 QTY393224:QTY393318 RDU393224:RDU393318 RNQ393224:RNQ393318 RXM393224:RXM393318 SHI393224:SHI393318 SRE393224:SRE393318 TBA393224:TBA393318 TKW393224:TKW393318 TUS393224:TUS393318 UEO393224:UEO393318 UOK393224:UOK393318 UYG393224:UYG393318 VIC393224:VIC393318 VRY393224:VRY393318 WBU393224:WBU393318 WLQ393224:WLQ393318 WVM393224:WVM393318 JA458760:JA458854 SW458760:SW458854 ACS458760:ACS458854 AMO458760:AMO458854 AWK458760:AWK458854 BGG458760:BGG458854 BQC458760:BQC458854 BZY458760:BZY458854 CJU458760:CJU458854 CTQ458760:CTQ458854 DDM458760:DDM458854 DNI458760:DNI458854 DXE458760:DXE458854 EHA458760:EHA458854 EQW458760:EQW458854 FAS458760:FAS458854 FKO458760:FKO458854 FUK458760:FUK458854 GEG458760:GEG458854 GOC458760:GOC458854 GXY458760:GXY458854 HHU458760:HHU458854 HRQ458760:HRQ458854 IBM458760:IBM458854 ILI458760:ILI458854 IVE458760:IVE458854 JFA458760:JFA458854 JOW458760:JOW458854 JYS458760:JYS458854 KIO458760:KIO458854 KSK458760:KSK458854 LCG458760:LCG458854 LMC458760:LMC458854 LVY458760:LVY458854 MFU458760:MFU458854 MPQ458760:MPQ458854 MZM458760:MZM458854 NJI458760:NJI458854 NTE458760:NTE458854 ODA458760:ODA458854 OMW458760:OMW458854 OWS458760:OWS458854 PGO458760:PGO458854 PQK458760:PQK458854 QAG458760:QAG458854 QKC458760:QKC458854 QTY458760:QTY458854 RDU458760:RDU458854 RNQ458760:RNQ458854 RXM458760:RXM458854 SHI458760:SHI458854 SRE458760:SRE458854 TBA458760:TBA458854 TKW458760:TKW458854 TUS458760:TUS458854 UEO458760:UEO458854 UOK458760:UOK458854 UYG458760:UYG458854 VIC458760:VIC458854 VRY458760:VRY458854 WBU458760:WBU458854 WLQ458760:WLQ458854 WVM458760:WVM458854 JA524296:JA524390 SW524296:SW524390 ACS524296:ACS524390 AMO524296:AMO524390 AWK524296:AWK524390 BGG524296:BGG524390 BQC524296:BQC524390 BZY524296:BZY524390 CJU524296:CJU524390 CTQ524296:CTQ524390 DDM524296:DDM524390 DNI524296:DNI524390 DXE524296:DXE524390 EHA524296:EHA524390 EQW524296:EQW524390 FAS524296:FAS524390 FKO524296:FKO524390 FUK524296:FUK524390 GEG524296:GEG524390 GOC524296:GOC524390 GXY524296:GXY524390 HHU524296:HHU524390 HRQ524296:HRQ524390 IBM524296:IBM524390 ILI524296:ILI524390 IVE524296:IVE524390 JFA524296:JFA524390 JOW524296:JOW524390 JYS524296:JYS524390 KIO524296:KIO524390 KSK524296:KSK524390 LCG524296:LCG524390 LMC524296:LMC524390 LVY524296:LVY524390 MFU524296:MFU524390 MPQ524296:MPQ524390 MZM524296:MZM524390 NJI524296:NJI524390 NTE524296:NTE524390 ODA524296:ODA524390 OMW524296:OMW524390 OWS524296:OWS524390 PGO524296:PGO524390 PQK524296:PQK524390 QAG524296:QAG524390 QKC524296:QKC524390 QTY524296:QTY524390 RDU524296:RDU524390 RNQ524296:RNQ524390 RXM524296:RXM524390 SHI524296:SHI524390 SRE524296:SRE524390 TBA524296:TBA524390 TKW524296:TKW524390 TUS524296:TUS524390 UEO524296:UEO524390 UOK524296:UOK524390 UYG524296:UYG524390 VIC524296:VIC524390 VRY524296:VRY524390 WBU524296:WBU524390 WLQ524296:WLQ524390 WVM524296:WVM524390 JA589832:JA589926 SW589832:SW589926 ACS589832:ACS589926 AMO589832:AMO589926 AWK589832:AWK589926 BGG589832:BGG589926 BQC589832:BQC589926 BZY589832:BZY589926 CJU589832:CJU589926 CTQ589832:CTQ589926 DDM589832:DDM589926 DNI589832:DNI589926 DXE589832:DXE589926 EHA589832:EHA589926 EQW589832:EQW589926 FAS589832:FAS589926 FKO589832:FKO589926 FUK589832:FUK589926 GEG589832:GEG589926 GOC589832:GOC589926 GXY589832:GXY589926 HHU589832:HHU589926 HRQ589832:HRQ589926 IBM589832:IBM589926 ILI589832:ILI589926 IVE589832:IVE589926 JFA589832:JFA589926 JOW589832:JOW589926 JYS589832:JYS589926 KIO589832:KIO589926 KSK589832:KSK589926 LCG589832:LCG589926 LMC589832:LMC589926 LVY589832:LVY589926 MFU589832:MFU589926 MPQ589832:MPQ589926 MZM589832:MZM589926 NJI589832:NJI589926 NTE589832:NTE589926 ODA589832:ODA589926 OMW589832:OMW589926 OWS589832:OWS589926 PGO589832:PGO589926 PQK589832:PQK589926 QAG589832:QAG589926 QKC589832:QKC589926 QTY589832:QTY589926 RDU589832:RDU589926 RNQ589832:RNQ589926 RXM589832:RXM589926 SHI589832:SHI589926 SRE589832:SRE589926 TBA589832:TBA589926 TKW589832:TKW589926 TUS589832:TUS589926 UEO589832:UEO589926 UOK589832:UOK589926 UYG589832:UYG589926 VIC589832:VIC589926 VRY589832:VRY589926 WBU589832:WBU589926 WLQ589832:WLQ589926 WVM589832:WVM589926 JA655368:JA655462 SW655368:SW655462 ACS655368:ACS655462 AMO655368:AMO655462 AWK655368:AWK655462 BGG655368:BGG655462 BQC655368:BQC655462 BZY655368:BZY655462 CJU655368:CJU655462 CTQ655368:CTQ655462 DDM655368:DDM655462 DNI655368:DNI655462 DXE655368:DXE655462 EHA655368:EHA655462 EQW655368:EQW655462 FAS655368:FAS655462 FKO655368:FKO655462 FUK655368:FUK655462 GEG655368:GEG655462 GOC655368:GOC655462 GXY655368:GXY655462 HHU655368:HHU655462 HRQ655368:HRQ655462 IBM655368:IBM655462 ILI655368:ILI655462 IVE655368:IVE655462 JFA655368:JFA655462 JOW655368:JOW655462 JYS655368:JYS655462 KIO655368:KIO655462 KSK655368:KSK655462 LCG655368:LCG655462 LMC655368:LMC655462 LVY655368:LVY655462 MFU655368:MFU655462 MPQ655368:MPQ655462 MZM655368:MZM655462 NJI655368:NJI655462 NTE655368:NTE655462 ODA655368:ODA655462 OMW655368:OMW655462 OWS655368:OWS655462 PGO655368:PGO655462 PQK655368:PQK655462 QAG655368:QAG655462 QKC655368:QKC655462 QTY655368:QTY655462 RDU655368:RDU655462 RNQ655368:RNQ655462 RXM655368:RXM655462 SHI655368:SHI655462 SRE655368:SRE655462 TBA655368:TBA655462 TKW655368:TKW655462 TUS655368:TUS655462 UEO655368:UEO655462 UOK655368:UOK655462 UYG655368:UYG655462 VIC655368:VIC655462 VRY655368:VRY655462 WBU655368:WBU655462 WLQ655368:WLQ655462 WVM655368:WVM655462 JA720904:JA720998 SW720904:SW720998 ACS720904:ACS720998 AMO720904:AMO720998 AWK720904:AWK720998 BGG720904:BGG720998 BQC720904:BQC720998 BZY720904:BZY720998 CJU720904:CJU720998 CTQ720904:CTQ720998 DDM720904:DDM720998 DNI720904:DNI720998 DXE720904:DXE720998 EHA720904:EHA720998 EQW720904:EQW720998 FAS720904:FAS720998 FKO720904:FKO720998 FUK720904:FUK720998 GEG720904:GEG720998 GOC720904:GOC720998 GXY720904:GXY720998 HHU720904:HHU720998 HRQ720904:HRQ720998 IBM720904:IBM720998 ILI720904:ILI720998 IVE720904:IVE720998 JFA720904:JFA720998 JOW720904:JOW720998 JYS720904:JYS720998 KIO720904:KIO720998 KSK720904:KSK720998 LCG720904:LCG720998 LMC720904:LMC720998 LVY720904:LVY720998 MFU720904:MFU720998 MPQ720904:MPQ720998 MZM720904:MZM720998 NJI720904:NJI720998 NTE720904:NTE720998 ODA720904:ODA720998 OMW720904:OMW720998 OWS720904:OWS720998 PGO720904:PGO720998 PQK720904:PQK720998 QAG720904:QAG720998 QKC720904:QKC720998 QTY720904:QTY720998 RDU720904:RDU720998 RNQ720904:RNQ720998 RXM720904:RXM720998 SHI720904:SHI720998 SRE720904:SRE720998 TBA720904:TBA720998 TKW720904:TKW720998 TUS720904:TUS720998 UEO720904:UEO720998 UOK720904:UOK720998 UYG720904:UYG720998 VIC720904:VIC720998 VRY720904:VRY720998 WBU720904:WBU720998 WLQ720904:WLQ720998 WVM720904:WVM720998 JA786440:JA786534 SW786440:SW786534 ACS786440:ACS786534 AMO786440:AMO786534 AWK786440:AWK786534 BGG786440:BGG786534 BQC786440:BQC786534 BZY786440:BZY786534 CJU786440:CJU786534 CTQ786440:CTQ786534 DDM786440:DDM786534 DNI786440:DNI786534 DXE786440:DXE786534 EHA786440:EHA786534 EQW786440:EQW786534 FAS786440:FAS786534 FKO786440:FKO786534 FUK786440:FUK786534 GEG786440:GEG786534 GOC786440:GOC786534 GXY786440:GXY786534 HHU786440:HHU786534 HRQ786440:HRQ786534 IBM786440:IBM786534 ILI786440:ILI786534 IVE786440:IVE786534 JFA786440:JFA786534 JOW786440:JOW786534 JYS786440:JYS786534 KIO786440:KIO786534 KSK786440:KSK786534 LCG786440:LCG786534 LMC786440:LMC786534 LVY786440:LVY786534 MFU786440:MFU786534 MPQ786440:MPQ786534 MZM786440:MZM786534 NJI786440:NJI786534 NTE786440:NTE786534 ODA786440:ODA786534 OMW786440:OMW786534 OWS786440:OWS786534 PGO786440:PGO786534 PQK786440:PQK786534 QAG786440:QAG786534 QKC786440:QKC786534 QTY786440:QTY786534 RDU786440:RDU786534 RNQ786440:RNQ786534 RXM786440:RXM786534 SHI786440:SHI786534 SRE786440:SRE786534 TBA786440:TBA786534 TKW786440:TKW786534 TUS786440:TUS786534 UEO786440:UEO786534 UOK786440:UOK786534 UYG786440:UYG786534 VIC786440:VIC786534 VRY786440:VRY786534 WBU786440:WBU786534 WLQ786440:WLQ786534 WVM786440:WVM786534 JA851976:JA852070 SW851976:SW852070 ACS851976:ACS852070 AMO851976:AMO852070 AWK851976:AWK852070 BGG851976:BGG852070 BQC851976:BQC852070 BZY851976:BZY852070 CJU851976:CJU852070 CTQ851976:CTQ852070 DDM851976:DDM852070 DNI851976:DNI852070 DXE851976:DXE852070 EHA851976:EHA852070 EQW851976:EQW852070 FAS851976:FAS852070 FKO851976:FKO852070 FUK851976:FUK852070 GEG851976:GEG852070 GOC851976:GOC852070 GXY851976:GXY852070 HHU851976:HHU852070 HRQ851976:HRQ852070 IBM851976:IBM852070 ILI851976:ILI852070 IVE851976:IVE852070 JFA851976:JFA852070 JOW851976:JOW852070 JYS851976:JYS852070 KIO851976:KIO852070 KSK851976:KSK852070 LCG851976:LCG852070 LMC851976:LMC852070 LVY851976:LVY852070 MFU851976:MFU852070 MPQ851976:MPQ852070 MZM851976:MZM852070 NJI851976:NJI852070 NTE851976:NTE852070 ODA851976:ODA852070 OMW851976:OMW852070 OWS851976:OWS852070 PGO851976:PGO852070 PQK851976:PQK852070 QAG851976:QAG852070 QKC851976:QKC852070 QTY851976:QTY852070 RDU851976:RDU852070 RNQ851976:RNQ852070 RXM851976:RXM852070 SHI851976:SHI852070 SRE851976:SRE852070 TBA851976:TBA852070 TKW851976:TKW852070 TUS851976:TUS852070 UEO851976:UEO852070 UOK851976:UOK852070 UYG851976:UYG852070 VIC851976:VIC852070 VRY851976:VRY852070 WBU851976:WBU852070 WLQ851976:WLQ852070 WVM851976:WVM852070 JA917512:JA917606 SW917512:SW917606 ACS917512:ACS917606 AMO917512:AMO917606 AWK917512:AWK917606 BGG917512:BGG917606 BQC917512:BQC917606 BZY917512:BZY917606 CJU917512:CJU917606 CTQ917512:CTQ917606 DDM917512:DDM917606 DNI917512:DNI917606 DXE917512:DXE917606 EHA917512:EHA917606 EQW917512:EQW917606 FAS917512:FAS917606 FKO917512:FKO917606 FUK917512:FUK917606 GEG917512:GEG917606 GOC917512:GOC917606 GXY917512:GXY917606 HHU917512:HHU917606 HRQ917512:HRQ917606 IBM917512:IBM917606 ILI917512:ILI917606 IVE917512:IVE917606 JFA917512:JFA917606 JOW917512:JOW917606 JYS917512:JYS917606 KIO917512:KIO917606 KSK917512:KSK917606 LCG917512:LCG917606 LMC917512:LMC917606 LVY917512:LVY917606 MFU917512:MFU917606 MPQ917512:MPQ917606 MZM917512:MZM917606 NJI917512:NJI917606 NTE917512:NTE917606 ODA917512:ODA917606 OMW917512:OMW917606 OWS917512:OWS917606 PGO917512:PGO917606 PQK917512:PQK917606 QAG917512:QAG917606 QKC917512:QKC917606 QTY917512:QTY917606 RDU917512:RDU917606 RNQ917512:RNQ917606 RXM917512:RXM917606 SHI917512:SHI917606 SRE917512:SRE917606 TBA917512:TBA917606 TKW917512:TKW917606 TUS917512:TUS917606 UEO917512:UEO917606 UOK917512:UOK917606 UYG917512:UYG917606 VIC917512:VIC917606 VRY917512:VRY917606 WBU917512:WBU917606 WLQ917512:WLQ917606 WVM917512:WVM917606 JA983048:JA983142 SW983048:SW983142 ACS983048:ACS983142 AMO983048:AMO983142 AWK983048:AWK983142 BGG983048:BGG983142 BQC983048:BQC983142 BZY983048:BZY983142 CJU983048:CJU983142 CTQ983048:CTQ983142 DDM983048:DDM983142 DNI983048:DNI983142 DXE983048:DXE983142 EHA983048:EHA983142 EQW983048:EQW983142 FAS983048:FAS983142 FKO983048:FKO983142 FUK983048:FUK983142 GEG983048:GEG983142 GOC983048:GOC983142 GXY983048:GXY983142 HHU983048:HHU983142 HRQ983048:HRQ983142 IBM983048:IBM983142 ILI983048:ILI983142 IVE983048:IVE983142 JFA983048:JFA983142 JOW983048:JOW983142 JYS983048:JYS983142 KIO983048:KIO983142 KSK983048:KSK983142 LCG983048:LCG983142 LMC983048:LMC983142 LVY983048:LVY983142 MFU983048:MFU983142 MPQ983048:MPQ983142 MZM983048:MZM983142 NJI983048:NJI983142 NTE983048:NTE983142 ODA983048:ODA983142 OMW983048:OMW983142 OWS983048:OWS983142 PGO983048:PGO983142 PQK983048:PQK983142 QAG983048:QAG983142 QKC983048:QKC983142 QTY983048:QTY983142 RDU983048:RDU983142 RNQ983048:RNQ983142 RXM983048:RXM983142 SHI983048:SHI983142 SRE983048:SRE983142 TBA983048:TBA983142 TKW983048:TKW983142 TUS983048:TUS983142 UEO983048:UEO983142 UOK983048:UOK983142 UYG983048:UYG983142 VIC983048:VIC983142 VRY983048:VRY983142 WBU983048:WBU983142 WLQ983048:WLQ983142 WVM983048:WVM983142">
      <formula1>-9.99999999999999E+30</formula1>
      <formula2>9.99999999999999E+32</formula2>
    </dataValidation>
    <dataValidation type="whole" allowBlank="1" showInputMessage="1" showErrorMessage="1" sqref="WVK983048:WVK983142 IY8:IY102 SU8:SU102 ACQ8:ACQ102 AMM8:AMM102 AWI8:AWI102 BGE8:BGE102 BQA8:BQA102 BZW8:BZW102 CJS8:CJS102 CTO8:CTO102 DDK8:DDK102 DNG8:DNG102 DXC8:DXC102 EGY8:EGY102 EQU8:EQU102 FAQ8:FAQ102 FKM8:FKM102 FUI8:FUI102 GEE8:GEE102 GOA8:GOA102 GXW8:GXW102 HHS8:HHS102 HRO8:HRO102 IBK8:IBK102 ILG8:ILG102 IVC8:IVC102 JEY8:JEY102 JOU8:JOU102 JYQ8:JYQ102 KIM8:KIM102 KSI8:KSI102 LCE8:LCE102 LMA8:LMA102 LVW8:LVW102 MFS8:MFS102 MPO8:MPO102 MZK8:MZK102 NJG8:NJG102 NTC8:NTC102 OCY8:OCY102 OMU8:OMU102 OWQ8:OWQ102 PGM8:PGM102 PQI8:PQI102 QAE8:QAE102 QKA8:QKA102 QTW8:QTW102 RDS8:RDS102 RNO8:RNO102 RXK8:RXK102 SHG8:SHG102 SRC8:SRC102 TAY8:TAY102 TKU8:TKU102 TUQ8:TUQ102 UEM8:UEM102 UOI8:UOI102 UYE8:UYE102 VIA8:VIA102 VRW8:VRW102 WBS8:WBS102 WLO8:WLO102 WVK8:WVK102 G65544:G65638 IY65544:IY65638 SU65544:SU65638 ACQ65544:ACQ65638 AMM65544:AMM65638 AWI65544:AWI65638 BGE65544:BGE65638 BQA65544:BQA65638 BZW65544:BZW65638 CJS65544:CJS65638 CTO65544:CTO65638 DDK65544:DDK65638 DNG65544:DNG65638 DXC65544:DXC65638 EGY65544:EGY65638 EQU65544:EQU65638 FAQ65544:FAQ65638 FKM65544:FKM65638 FUI65544:FUI65638 GEE65544:GEE65638 GOA65544:GOA65638 GXW65544:GXW65638 HHS65544:HHS65638 HRO65544:HRO65638 IBK65544:IBK65638 ILG65544:ILG65638 IVC65544:IVC65638 JEY65544:JEY65638 JOU65544:JOU65638 JYQ65544:JYQ65638 KIM65544:KIM65638 KSI65544:KSI65638 LCE65544:LCE65638 LMA65544:LMA65638 LVW65544:LVW65638 MFS65544:MFS65638 MPO65544:MPO65638 MZK65544:MZK65638 NJG65544:NJG65638 NTC65544:NTC65638 OCY65544:OCY65638 OMU65544:OMU65638 OWQ65544:OWQ65638 PGM65544:PGM65638 PQI65544:PQI65638 QAE65544:QAE65638 QKA65544:QKA65638 QTW65544:QTW65638 RDS65544:RDS65638 RNO65544:RNO65638 RXK65544:RXK65638 SHG65544:SHG65638 SRC65544:SRC65638 TAY65544:TAY65638 TKU65544:TKU65638 TUQ65544:TUQ65638 UEM65544:UEM65638 UOI65544:UOI65638 UYE65544:UYE65638 VIA65544:VIA65638 VRW65544:VRW65638 WBS65544:WBS65638 WLO65544:WLO65638 WVK65544:WVK65638 G131080:G131174 IY131080:IY131174 SU131080:SU131174 ACQ131080:ACQ131174 AMM131080:AMM131174 AWI131080:AWI131174 BGE131080:BGE131174 BQA131080:BQA131174 BZW131080:BZW131174 CJS131080:CJS131174 CTO131080:CTO131174 DDK131080:DDK131174 DNG131080:DNG131174 DXC131080:DXC131174 EGY131080:EGY131174 EQU131080:EQU131174 FAQ131080:FAQ131174 FKM131080:FKM131174 FUI131080:FUI131174 GEE131080:GEE131174 GOA131080:GOA131174 GXW131080:GXW131174 HHS131080:HHS131174 HRO131080:HRO131174 IBK131080:IBK131174 ILG131080:ILG131174 IVC131080:IVC131174 JEY131080:JEY131174 JOU131080:JOU131174 JYQ131080:JYQ131174 KIM131080:KIM131174 KSI131080:KSI131174 LCE131080:LCE131174 LMA131080:LMA131174 LVW131080:LVW131174 MFS131080:MFS131174 MPO131080:MPO131174 MZK131080:MZK131174 NJG131080:NJG131174 NTC131080:NTC131174 OCY131080:OCY131174 OMU131080:OMU131174 OWQ131080:OWQ131174 PGM131080:PGM131174 PQI131080:PQI131174 QAE131080:QAE131174 QKA131080:QKA131174 QTW131080:QTW131174 RDS131080:RDS131174 RNO131080:RNO131174 RXK131080:RXK131174 SHG131080:SHG131174 SRC131080:SRC131174 TAY131080:TAY131174 TKU131080:TKU131174 TUQ131080:TUQ131174 UEM131080:UEM131174 UOI131080:UOI131174 UYE131080:UYE131174 VIA131080:VIA131174 VRW131080:VRW131174 WBS131080:WBS131174 WLO131080:WLO131174 WVK131080:WVK131174 G196616:G196710 IY196616:IY196710 SU196616:SU196710 ACQ196616:ACQ196710 AMM196616:AMM196710 AWI196616:AWI196710 BGE196616:BGE196710 BQA196616:BQA196710 BZW196616:BZW196710 CJS196616:CJS196710 CTO196616:CTO196710 DDK196616:DDK196710 DNG196616:DNG196710 DXC196616:DXC196710 EGY196616:EGY196710 EQU196616:EQU196710 FAQ196616:FAQ196710 FKM196616:FKM196710 FUI196616:FUI196710 GEE196616:GEE196710 GOA196616:GOA196710 GXW196616:GXW196710 HHS196616:HHS196710 HRO196616:HRO196710 IBK196616:IBK196710 ILG196616:ILG196710 IVC196616:IVC196710 JEY196616:JEY196710 JOU196616:JOU196710 JYQ196616:JYQ196710 KIM196616:KIM196710 KSI196616:KSI196710 LCE196616:LCE196710 LMA196616:LMA196710 LVW196616:LVW196710 MFS196616:MFS196710 MPO196616:MPO196710 MZK196616:MZK196710 NJG196616:NJG196710 NTC196616:NTC196710 OCY196616:OCY196710 OMU196616:OMU196710 OWQ196616:OWQ196710 PGM196616:PGM196710 PQI196616:PQI196710 QAE196616:QAE196710 QKA196616:QKA196710 QTW196616:QTW196710 RDS196616:RDS196710 RNO196616:RNO196710 RXK196616:RXK196710 SHG196616:SHG196710 SRC196616:SRC196710 TAY196616:TAY196710 TKU196616:TKU196710 TUQ196616:TUQ196710 UEM196616:UEM196710 UOI196616:UOI196710 UYE196616:UYE196710 VIA196616:VIA196710 VRW196616:VRW196710 WBS196616:WBS196710 WLO196616:WLO196710 WVK196616:WVK196710 G262152:G262246 IY262152:IY262246 SU262152:SU262246 ACQ262152:ACQ262246 AMM262152:AMM262246 AWI262152:AWI262246 BGE262152:BGE262246 BQA262152:BQA262246 BZW262152:BZW262246 CJS262152:CJS262246 CTO262152:CTO262246 DDK262152:DDK262246 DNG262152:DNG262246 DXC262152:DXC262246 EGY262152:EGY262246 EQU262152:EQU262246 FAQ262152:FAQ262246 FKM262152:FKM262246 FUI262152:FUI262246 GEE262152:GEE262246 GOA262152:GOA262246 GXW262152:GXW262246 HHS262152:HHS262246 HRO262152:HRO262246 IBK262152:IBK262246 ILG262152:ILG262246 IVC262152:IVC262246 JEY262152:JEY262246 JOU262152:JOU262246 JYQ262152:JYQ262246 KIM262152:KIM262246 KSI262152:KSI262246 LCE262152:LCE262246 LMA262152:LMA262246 LVW262152:LVW262246 MFS262152:MFS262246 MPO262152:MPO262246 MZK262152:MZK262246 NJG262152:NJG262246 NTC262152:NTC262246 OCY262152:OCY262246 OMU262152:OMU262246 OWQ262152:OWQ262246 PGM262152:PGM262246 PQI262152:PQI262246 QAE262152:QAE262246 QKA262152:QKA262246 QTW262152:QTW262246 RDS262152:RDS262246 RNO262152:RNO262246 RXK262152:RXK262246 SHG262152:SHG262246 SRC262152:SRC262246 TAY262152:TAY262246 TKU262152:TKU262246 TUQ262152:TUQ262246 UEM262152:UEM262246 UOI262152:UOI262246 UYE262152:UYE262246 VIA262152:VIA262246 VRW262152:VRW262246 WBS262152:WBS262246 WLO262152:WLO262246 WVK262152:WVK262246 G327688:G327782 IY327688:IY327782 SU327688:SU327782 ACQ327688:ACQ327782 AMM327688:AMM327782 AWI327688:AWI327782 BGE327688:BGE327782 BQA327688:BQA327782 BZW327688:BZW327782 CJS327688:CJS327782 CTO327688:CTO327782 DDK327688:DDK327782 DNG327688:DNG327782 DXC327688:DXC327782 EGY327688:EGY327782 EQU327688:EQU327782 FAQ327688:FAQ327782 FKM327688:FKM327782 FUI327688:FUI327782 GEE327688:GEE327782 GOA327688:GOA327782 GXW327688:GXW327782 HHS327688:HHS327782 HRO327688:HRO327782 IBK327688:IBK327782 ILG327688:ILG327782 IVC327688:IVC327782 JEY327688:JEY327782 JOU327688:JOU327782 JYQ327688:JYQ327782 KIM327688:KIM327782 KSI327688:KSI327782 LCE327688:LCE327782 LMA327688:LMA327782 LVW327688:LVW327782 MFS327688:MFS327782 MPO327688:MPO327782 MZK327688:MZK327782 NJG327688:NJG327782 NTC327688:NTC327782 OCY327688:OCY327782 OMU327688:OMU327782 OWQ327688:OWQ327782 PGM327688:PGM327782 PQI327688:PQI327782 QAE327688:QAE327782 QKA327688:QKA327782 QTW327688:QTW327782 RDS327688:RDS327782 RNO327688:RNO327782 RXK327688:RXK327782 SHG327688:SHG327782 SRC327688:SRC327782 TAY327688:TAY327782 TKU327688:TKU327782 TUQ327688:TUQ327782 UEM327688:UEM327782 UOI327688:UOI327782 UYE327688:UYE327782 VIA327688:VIA327782 VRW327688:VRW327782 WBS327688:WBS327782 WLO327688:WLO327782 WVK327688:WVK327782 G393224:G393318 IY393224:IY393318 SU393224:SU393318 ACQ393224:ACQ393318 AMM393224:AMM393318 AWI393224:AWI393318 BGE393224:BGE393318 BQA393224:BQA393318 BZW393224:BZW393318 CJS393224:CJS393318 CTO393224:CTO393318 DDK393224:DDK393318 DNG393224:DNG393318 DXC393224:DXC393318 EGY393224:EGY393318 EQU393224:EQU393318 FAQ393224:FAQ393318 FKM393224:FKM393318 FUI393224:FUI393318 GEE393224:GEE393318 GOA393224:GOA393318 GXW393224:GXW393318 HHS393224:HHS393318 HRO393224:HRO393318 IBK393224:IBK393318 ILG393224:ILG393318 IVC393224:IVC393318 JEY393224:JEY393318 JOU393224:JOU393318 JYQ393224:JYQ393318 KIM393224:KIM393318 KSI393224:KSI393318 LCE393224:LCE393318 LMA393224:LMA393318 LVW393224:LVW393318 MFS393224:MFS393318 MPO393224:MPO393318 MZK393224:MZK393318 NJG393224:NJG393318 NTC393224:NTC393318 OCY393224:OCY393318 OMU393224:OMU393318 OWQ393224:OWQ393318 PGM393224:PGM393318 PQI393224:PQI393318 QAE393224:QAE393318 QKA393224:QKA393318 QTW393224:QTW393318 RDS393224:RDS393318 RNO393224:RNO393318 RXK393224:RXK393318 SHG393224:SHG393318 SRC393224:SRC393318 TAY393224:TAY393318 TKU393224:TKU393318 TUQ393224:TUQ393318 UEM393224:UEM393318 UOI393224:UOI393318 UYE393224:UYE393318 VIA393224:VIA393318 VRW393224:VRW393318 WBS393224:WBS393318 WLO393224:WLO393318 WVK393224:WVK393318 G458760:G458854 IY458760:IY458854 SU458760:SU458854 ACQ458760:ACQ458854 AMM458760:AMM458854 AWI458760:AWI458854 BGE458760:BGE458854 BQA458760:BQA458854 BZW458760:BZW458854 CJS458760:CJS458854 CTO458760:CTO458854 DDK458760:DDK458854 DNG458760:DNG458854 DXC458760:DXC458854 EGY458760:EGY458854 EQU458760:EQU458854 FAQ458760:FAQ458854 FKM458760:FKM458854 FUI458760:FUI458854 GEE458760:GEE458854 GOA458760:GOA458854 GXW458760:GXW458854 HHS458760:HHS458854 HRO458760:HRO458854 IBK458760:IBK458854 ILG458760:ILG458854 IVC458760:IVC458854 JEY458760:JEY458854 JOU458760:JOU458854 JYQ458760:JYQ458854 KIM458760:KIM458854 KSI458760:KSI458854 LCE458760:LCE458854 LMA458760:LMA458854 LVW458760:LVW458854 MFS458760:MFS458854 MPO458760:MPO458854 MZK458760:MZK458854 NJG458760:NJG458854 NTC458760:NTC458854 OCY458760:OCY458854 OMU458760:OMU458854 OWQ458760:OWQ458854 PGM458760:PGM458854 PQI458760:PQI458854 QAE458760:QAE458854 QKA458760:QKA458854 QTW458760:QTW458854 RDS458760:RDS458854 RNO458760:RNO458854 RXK458760:RXK458854 SHG458760:SHG458854 SRC458760:SRC458854 TAY458760:TAY458854 TKU458760:TKU458854 TUQ458760:TUQ458854 UEM458760:UEM458854 UOI458760:UOI458854 UYE458760:UYE458854 VIA458760:VIA458854 VRW458760:VRW458854 WBS458760:WBS458854 WLO458760:WLO458854 WVK458760:WVK458854 G524296:G524390 IY524296:IY524390 SU524296:SU524390 ACQ524296:ACQ524390 AMM524296:AMM524390 AWI524296:AWI524390 BGE524296:BGE524390 BQA524296:BQA524390 BZW524296:BZW524390 CJS524296:CJS524390 CTO524296:CTO524390 DDK524296:DDK524390 DNG524296:DNG524390 DXC524296:DXC524390 EGY524296:EGY524390 EQU524296:EQU524390 FAQ524296:FAQ524390 FKM524296:FKM524390 FUI524296:FUI524390 GEE524296:GEE524390 GOA524296:GOA524390 GXW524296:GXW524390 HHS524296:HHS524390 HRO524296:HRO524390 IBK524296:IBK524390 ILG524296:ILG524390 IVC524296:IVC524390 JEY524296:JEY524390 JOU524296:JOU524390 JYQ524296:JYQ524390 KIM524296:KIM524390 KSI524296:KSI524390 LCE524296:LCE524390 LMA524296:LMA524390 LVW524296:LVW524390 MFS524296:MFS524390 MPO524296:MPO524390 MZK524296:MZK524390 NJG524296:NJG524390 NTC524296:NTC524390 OCY524296:OCY524390 OMU524296:OMU524390 OWQ524296:OWQ524390 PGM524296:PGM524390 PQI524296:PQI524390 QAE524296:QAE524390 QKA524296:QKA524390 QTW524296:QTW524390 RDS524296:RDS524390 RNO524296:RNO524390 RXK524296:RXK524390 SHG524296:SHG524390 SRC524296:SRC524390 TAY524296:TAY524390 TKU524296:TKU524390 TUQ524296:TUQ524390 UEM524296:UEM524390 UOI524296:UOI524390 UYE524296:UYE524390 VIA524296:VIA524390 VRW524296:VRW524390 WBS524296:WBS524390 WLO524296:WLO524390 WVK524296:WVK524390 G589832:G589926 IY589832:IY589926 SU589832:SU589926 ACQ589832:ACQ589926 AMM589832:AMM589926 AWI589832:AWI589926 BGE589832:BGE589926 BQA589832:BQA589926 BZW589832:BZW589926 CJS589832:CJS589926 CTO589832:CTO589926 DDK589832:DDK589926 DNG589832:DNG589926 DXC589832:DXC589926 EGY589832:EGY589926 EQU589832:EQU589926 FAQ589832:FAQ589926 FKM589832:FKM589926 FUI589832:FUI589926 GEE589832:GEE589926 GOA589832:GOA589926 GXW589832:GXW589926 HHS589832:HHS589926 HRO589832:HRO589926 IBK589832:IBK589926 ILG589832:ILG589926 IVC589832:IVC589926 JEY589832:JEY589926 JOU589832:JOU589926 JYQ589832:JYQ589926 KIM589832:KIM589926 KSI589832:KSI589926 LCE589832:LCE589926 LMA589832:LMA589926 LVW589832:LVW589926 MFS589832:MFS589926 MPO589832:MPO589926 MZK589832:MZK589926 NJG589832:NJG589926 NTC589832:NTC589926 OCY589832:OCY589926 OMU589832:OMU589926 OWQ589832:OWQ589926 PGM589832:PGM589926 PQI589832:PQI589926 QAE589832:QAE589926 QKA589832:QKA589926 QTW589832:QTW589926 RDS589832:RDS589926 RNO589832:RNO589926 RXK589832:RXK589926 SHG589832:SHG589926 SRC589832:SRC589926 TAY589832:TAY589926 TKU589832:TKU589926 TUQ589832:TUQ589926 UEM589832:UEM589926 UOI589832:UOI589926 UYE589832:UYE589926 VIA589832:VIA589926 VRW589832:VRW589926 WBS589832:WBS589926 WLO589832:WLO589926 WVK589832:WVK589926 G655368:G655462 IY655368:IY655462 SU655368:SU655462 ACQ655368:ACQ655462 AMM655368:AMM655462 AWI655368:AWI655462 BGE655368:BGE655462 BQA655368:BQA655462 BZW655368:BZW655462 CJS655368:CJS655462 CTO655368:CTO655462 DDK655368:DDK655462 DNG655368:DNG655462 DXC655368:DXC655462 EGY655368:EGY655462 EQU655368:EQU655462 FAQ655368:FAQ655462 FKM655368:FKM655462 FUI655368:FUI655462 GEE655368:GEE655462 GOA655368:GOA655462 GXW655368:GXW655462 HHS655368:HHS655462 HRO655368:HRO655462 IBK655368:IBK655462 ILG655368:ILG655462 IVC655368:IVC655462 JEY655368:JEY655462 JOU655368:JOU655462 JYQ655368:JYQ655462 KIM655368:KIM655462 KSI655368:KSI655462 LCE655368:LCE655462 LMA655368:LMA655462 LVW655368:LVW655462 MFS655368:MFS655462 MPO655368:MPO655462 MZK655368:MZK655462 NJG655368:NJG655462 NTC655368:NTC655462 OCY655368:OCY655462 OMU655368:OMU655462 OWQ655368:OWQ655462 PGM655368:PGM655462 PQI655368:PQI655462 QAE655368:QAE655462 QKA655368:QKA655462 QTW655368:QTW655462 RDS655368:RDS655462 RNO655368:RNO655462 RXK655368:RXK655462 SHG655368:SHG655462 SRC655368:SRC655462 TAY655368:TAY655462 TKU655368:TKU655462 TUQ655368:TUQ655462 UEM655368:UEM655462 UOI655368:UOI655462 UYE655368:UYE655462 VIA655368:VIA655462 VRW655368:VRW655462 WBS655368:WBS655462 WLO655368:WLO655462 WVK655368:WVK655462 G720904:G720998 IY720904:IY720998 SU720904:SU720998 ACQ720904:ACQ720998 AMM720904:AMM720998 AWI720904:AWI720998 BGE720904:BGE720998 BQA720904:BQA720998 BZW720904:BZW720998 CJS720904:CJS720998 CTO720904:CTO720998 DDK720904:DDK720998 DNG720904:DNG720998 DXC720904:DXC720998 EGY720904:EGY720998 EQU720904:EQU720998 FAQ720904:FAQ720998 FKM720904:FKM720998 FUI720904:FUI720998 GEE720904:GEE720998 GOA720904:GOA720998 GXW720904:GXW720998 HHS720904:HHS720998 HRO720904:HRO720998 IBK720904:IBK720998 ILG720904:ILG720998 IVC720904:IVC720998 JEY720904:JEY720998 JOU720904:JOU720998 JYQ720904:JYQ720998 KIM720904:KIM720998 KSI720904:KSI720998 LCE720904:LCE720998 LMA720904:LMA720998 LVW720904:LVW720998 MFS720904:MFS720998 MPO720904:MPO720998 MZK720904:MZK720998 NJG720904:NJG720998 NTC720904:NTC720998 OCY720904:OCY720998 OMU720904:OMU720998 OWQ720904:OWQ720998 PGM720904:PGM720998 PQI720904:PQI720998 QAE720904:QAE720998 QKA720904:QKA720998 QTW720904:QTW720998 RDS720904:RDS720998 RNO720904:RNO720998 RXK720904:RXK720998 SHG720904:SHG720998 SRC720904:SRC720998 TAY720904:TAY720998 TKU720904:TKU720998 TUQ720904:TUQ720998 UEM720904:UEM720998 UOI720904:UOI720998 UYE720904:UYE720998 VIA720904:VIA720998 VRW720904:VRW720998 WBS720904:WBS720998 WLO720904:WLO720998 WVK720904:WVK720998 G786440:G786534 IY786440:IY786534 SU786440:SU786534 ACQ786440:ACQ786534 AMM786440:AMM786534 AWI786440:AWI786534 BGE786440:BGE786534 BQA786440:BQA786534 BZW786440:BZW786534 CJS786440:CJS786534 CTO786440:CTO786534 DDK786440:DDK786534 DNG786440:DNG786534 DXC786440:DXC786534 EGY786440:EGY786534 EQU786440:EQU786534 FAQ786440:FAQ786534 FKM786440:FKM786534 FUI786440:FUI786534 GEE786440:GEE786534 GOA786440:GOA786534 GXW786440:GXW786534 HHS786440:HHS786534 HRO786440:HRO786534 IBK786440:IBK786534 ILG786440:ILG786534 IVC786440:IVC786534 JEY786440:JEY786534 JOU786440:JOU786534 JYQ786440:JYQ786534 KIM786440:KIM786534 KSI786440:KSI786534 LCE786440:LCE786534 LMA786440:LMA786534 LVW786440:LVW786534 MFS786440:MFS786534 MPO786440:MPO786534 MZK786440:MZK786534 NJG786440:NJG786534 NTC786440:NTC786534 OCY786440:OCY786534 OMU786440:OMU786534 OWQ786440:OWQ786534 PGM786440:PGM786534 PQI786440:PQI786534 QAE786440:QAE786534 QKA786440:QKA786534 QTW786440:QTW786534 RDS786440:RDS786534 RNO786440:RNO786534 RXK786440:RXK786534 SHG786440:SHG786534 SRC786440:SRC786534 TAY786440:TAY786534 TKU786440:TKU786534 TUQ786440:TUQ786534 UEM786440:UEM786534 UOI786440:UOI786534 UYE786440:UYE786534 VIA786440:VIA786534 VRW786440:VRW786534 WBS786440:WBS786534 WLO786440:WLO786534 WVK786440:WVK786534 G851976:G852070 IY851976:IY852070 SU851976:SU852070 ACQ851976:ACQ852070 AMM851976:AMM852070 AWI851976:AWI852070 BGE851976:BGE852070 BQA851976:BQA852070 BZW851976:BZW852070 CJS851976:CJS852070 CTO851976:CTO852070 DDK851976:DDK852070 DNG851976:DNG852070 DXC851976:DXC852070 EGY851976:EGY852070 EQU851976:EQU852070 FAQ851976:FAQ852070 FKM851976:FKM852070 FUI851976:FUI852070 GEE851976:GEE852070 GOA851976:GOA852070 GXW851976:GXW852070 HHS851976:HHS852070 HRO851976:HRO852070 IBK851976:IBK852070 ILG851976:ILG852070 IVC851976:IVC852070 JEY851976:JEY852070 JOU851976:JOU852070 JYQ851976:JYQ852070 KIM851976:KIM852070 KSI851976:KSI852070 LCE851976:LCE852070 LMA851976:LMA852070 LVW851976:LVW852070 MFS851976:MFS852070 MPO851976:MPO852070 MZK851976:MZK852070 NJG851976:NJG852070 NTC851976:NTC852070 OCY851976:OCY852070 OMU851976:OMU852070 OWQ851976:OWQ852070 PGM851976:PGM852070 PQI851976:PQI852070 QAE851976:QAE852070 QKA851976:QKA852070 QTW851976:QTW852070 RDS851976:RDS852070 RNO851976:RNO852070 RXK851976:RXK852070 SHG851976:SHG852070 SRC851976:SRC852070 TAY851976:TAY852070 TKU851976:TKU852070 TUQ851976:TUQ852070 UEM851976:UEM852070 UOI851976:UOI852070 UYE851976:UYE852070 VIA851976:VIA852070 VRW851976:VRW852070 WBS851976:WBS852070 WLO851976:WLO852070 WVK851976:WVK852070 G917512:G917606 IY917512:IY917606 SU917512:SU917606 ACQ917512:ACQ917606 AMM917512:AMM917606 AWI917512:AWI917606 BGE917512:BGE917606 BQA917512:BQA917606 BZW917512:BZW917606 CJS917512:CJS917606 CTO917512:CTO917606 DDK917512:DDK917606 DNG917512:DNG917606 DXC917512:DXC917606 EGY917512:EGY917606 EQU917512:EQU917606 FAQ917512:FAQ917606 FKM917512:FKM917606 FUI917512:FUI917606 GEE917512:GEE917606 GOA917512:GOA917606 GXW917512:GXW917606 HHS917512:HHS917606 HRO917512:HRO917606 IBK917512:IBK917606 ILG917512:ILG917606 IVC917512:IVC917606 JEY917512:JEY917606 JOU917512:JOU917606 JYQ917512:JYQ917606 KIM917512:KIM917606 KSI917512:KSI917606 LCE917512:LCE917606 LMA917512:LMA917606 LVW917512:LVW917606 MFS917512:MFS917606 MPO917512:MPO917606 MZK917512:MZK917606 NJG917512:NJG917606 NTC917512:NTC917606 OCY917512:OCY917606 OMU917512:OMU917606 OWQ917512:OWQ917606 PGM917512:PGM917606 PQI917512:PQI917606 QAE917512:QAE917606 QKA917512:QKA917606 QTW917512:QTW917606 RDS917512:RDS917606 RNO917512:RNO917606 RXK917512:RXK917606 SHG917512:SHG917606 SRC917512:SRC917606 TAY917512:TAY917606 TKU917512:TKU917606 TUQ917512:TUQ917606 UEM917512:UEM917606 UOI917512:UOI917606 UYE917512:UYE917606 VIA917512:VIA917606 VRW917512:VRW917606 WBS917512:WBS917606 WLO917512:WLO917606 WVK917512:WVK917606 G983048:G983142 IY983048:IY983142 SU983048:SU983142 ACQ983048:ACQ983142 AMM983048:AMM983142 AWI983048:AWI983142 BGE983048:BGE983142 BQA983048:BQA983142 BZW983048:BZW983142 CJS983048:CJS983142 CTO983048:CTO983142 DDK983048:DDK983142 DNG983048:DNG983142 DXC983048:DXC983142 EGY983048:EGY983142 EQU983048:EQU983142 FAQ983048:FAQ983142 FKM983048:FKM983142 FUI983048:FUI983142 GEE983048:GEE983142 GOA983048:GOA983142 GXW983048:GXW983142 HHS983048:HHS983142 HRO983048:HRO983142 IBK983048:IBK983142 ILG983048:ILG983142 IVC983048:IVC983142 JEY983048:JEY983142 JOU983048:JOU983142 JYQ983048:JYQ983142 KIM983048:KIM983142 KSI983048:KSI983142 LCE983048:LCE983142 LMA983048:LMA983142 LVW983048:LVW983142 MFS983048:MFS983142 MPO983048:MPO983142 MZK983048:MZK983142 NJG983048:NJG983142 NTC983048:NTC983142 OCY983048:OCY983142 OMU983048:OMU983142 OWQ983048:OWQ983142 PGM983048:PGM983142 PQI983048:PQI983142 QAE983048:QAE983142 QKA983048:QKA983142 QTW983048:QTW983142 RDS983048:RDS983142 RNO983048:RNO983142 RXK983048:RXK983142 SHG983048:SHG983142 SRC983048:SRC983142 TAY983048:TAY983142 TKU983048:TKU983142 TUQ983048:TUQ983142 UEM983048:UEM983142 UOI983048:UOI983142 UYE983048:UYE983142 VIA983048:VIA983142 VRW983048:VRW983142 WBS983048:WBS983142 WLO983048:WLO983142 G8:K102">
      <formula1>-9.99999999999999E+30</formula1>
      <formula2>9.99999999999999E+31</formula2>
    </dataValidation>
  </dataValidations>
  <hyperlinks>
    <hyperlink ref="A3" location="Menu!A1" display="MEN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7"/>
  <sheetViews>
    <sheetView workbookViewId="0">
      <selection activeCell="E8" sqref="E8"/>
    </sheetView>
  </sheetViews>
  <sheetFormatPr defaultRowHeight="15" x14ac:dyDescent="0.25"/>
  <sheetData>
    <row r="3" spans="5:5" x14ac:dyDescent="0.25">
      <c r="E3">
        <v>1</v>
      </c>
    </row>
    <row r="4" spans="5:5" x14ac:dyDescent="0.25">
      <c r="E4">
        <v>2</v>
      </c>
    </row>
    <row r="5" spans="5:5" x14ac:dyDescent="0.25">
      <c r="E5">
        <v>3</v>
      </c>
    </row>
    <row r="6" spans="5:5" x14ac:dyDescent="0.25">
      <c r="E6">
        <v>4</v>
      </c>
    </row>
    <row r="7" spans="5:5" x14ac:dyDescent="0.25">
      <c r="E7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RowHeight="15" x14ac:dyDescent="0.25"/>
  <cols>
    <col min="3" max="3" width="75.42578125" bestFit="1" customWidth="1"/>
    <col min="4" max="4" width="11.5703125" bestFit="1" customWidth="1"/>
    <col min="5" max="5" width="9.7109375" bestFit="1" customWidth="1"/>
    <col min="6" max="6" width="10.5703125" bestFit="1" customWidth="1"/>
    <col min="10" max="10" width="17.140625" customWidth="1"/>
  </cols>
  <sheetData>
    <row r="1" spans="2:8" x14ac:dyDescent="0.25">
      <c r="C1" s="65" t="s">
        <v>870</v>
      </c>
    </row>
    <row r="2" spans="2:8" x14ac:dyDescent="0.25">
      <c r="D2" s="63">
        <f>+CE!G4</f>
        <v>2013</v>
      </c>
      <c r="E2" s="63">
        <f>+CE!H4</f>
        <v>2014</v>
      </c>
      <c r="F2" s="63">
        <f>+CE!I4</f>
        <v>2015</v>
      </c>
      <c r="G2" s="63">
        <f>+CE!J4</f>
        <v>2016</v>
      </c>
      <c r="H2" s="63">
        <f>+CE!K4</f>
        <v>2017</v>
      </c>
    </row>
    <row r="3" spans="2:8" x14ac:dyDescent="0.25">
      <c r="D3" s="54"/>
      <c r="E3" s="54"/>
      <c r="F3" s="54"/>
      <c r="G3" s="54"/>
      <c r="H3" s="54"/>
    </row>
    <row r="5" spans="2:8" x14ac:dyDescent="0.25">
      <c r="C5" t="s">
        <v>818</v>
      </c>
      <c r="D5" s="55"/>
      <c r="E5" s="55"/>
      <c r="F5" s="55"/>
      <c r="G5" s="55"/>
      <c r="H5" s="55"/>
    </row>
    <row r="6" spans="2:8" x14ac:dyDescent="0.25">
      <c r="B6" s="69" t="s">
        <v>819</v>
      </c>
      <c r="C6" s="69" t="s">
        <v>819</v>
      </c>
    </row>
    <row r="8" spans="2:8" x14ac:dyDescent="0.25">
      <c r="C8" s="55" t="s">
        <v>820</v>
      </c>
      <c r="D8" s="56">
        <f>+CE!G102</f>
        <v>0</v>
      </c>
      <c r="E8" s="56">
        <f>+IF(E2="","",CE!H102)</f>
        <v>0</v>
      </c>
      <c r="F8" s="56">
        <f>+IF(F2="","",CE!I102)</f>
        <v>0</v>
      </c>
      <c r="G8" s="56">
        <f>+IF(G2="","",CE!J102)</f>
        <v>0</v>
      </c>
      <c r="H8" s="56">
        <f>+IF(H2="","",CE!K102)</f>
        <v>0</v>
      </c>
    </row>
    <row r="9" spans="2:8" x14ac:dyDescent="0.25">
      <c r="C9" t="s">
        <v>821</v>
      </c>
      <c r="D9" s="57">
        <f>+CE!G101</f>
        <v>0</v>
      </c>
      <c r="E9" s="57">
        <f>+IF(E2="","",CE!H101)</f>
        <v>0</v>
      </c>
      <c r="F9" s="57">
        <f>+IF(F2="","",CE!I101)</f>
        <v>0</v>
      </c>
      <c r="G9" s="57">
        <f>+IF(G2="","",CE!J101)</f>
        <v>0</v>
      </c>
      <c r="H9" s="57">
        <f>+IF(H2="","",CE!K101)</f>
        <v>0</v>
      </c>
    </row>
    <row r="10" spans="2:8" x14ac:dyDescent="0.25">
      <c r="C10" t="s">
        <v>822</v>
      </c>
      <c r="D10" s="57">
        <f>-CE!G69-CE!G45</f>
        <v>0</v>
      </c>
      <c r="E10" s="57">
        <f>+IF(E2="","",-CE!H69-CE!H45)</f>
        <v>0</v>
      </c>
      <c r="F10" s="57">
        <f>+IF(F2="","",-CE!I69-CE!I45)</f>
        <v>0</v>
      </c>
      <c r="G10" s="57">
        <f>+IF(G2="","",-CE!J69-CE!J45)</f>
        <v>0</v>
      </c>
      <c r="H10" s="57">
        <f>+IF(H2="","",-CE!K69-CE!K45)</f>
        <v>0</v>
      </c>
    </row>
    <row r="11" spans="2:8" x14ac:dyDescent="0.25">
      <c r="C11" t="s">
        <v>823</v>
      </c>
      <c r="D11" s="57">
        <f>+CE!G45</f>
        <v>0</v>
      </c>
      <c r="E11" s="57">
        <f>+IF(E2="","",CE!H45)</f>
        <v>0</v>
      </c>
      <c r="F11" s="57">
        <f>+IF(F2="","",CE!I45)</f>
        <v>0</v>
      </c>
      <c r="G11" s="57">
        <f>+IF(G2="","",CE!J45)</f>
        <v>0</v>
      </c>
      <c r="H11" s="57">
        <f>+IF(H2="","",CE!K45)</f>
        <v>0</v>
      </c>
    </row>
    <row r="12" spans="2:8" x14ac:dyDescent="0.25">
      <c r="C12" t="s">
        <v>824</v>
      </c>
      <c r="D12" s="57"/>
      <c r="E12" s="57"/>
      <c r="F12" s="57"/>
      <c r="G12" s="57"/>
      <c r="H12" s="57"/>
    </row>
    <row r="13" spans="2:8" ht="30" x14ac:dyDescent="0.25">
      <c r="C13" s="58" t="s">
        <v>825</v>
      </c>
      <c r="D13" s="56">
        <f>SUM(D8:D12)</f>
        <v>0</v>
      </c>
      <c r="E13" s="56">
        <f>+IF(E2="","",SUM(E8:E12))</f>
        <v>0</v>
      </c>
      <c r="F13" s="56">
        <f t="shared" ref="F13:H13" si="0">+IF(F2="","",SUM(F8:F12))</f>
        <v>0</v>
      </c>
      <c r="G13" s="56">
        <f t="shared" si="0"/>
        <v>0</v>
      </c>
      <c r="H13" s="56">
        <f t="shared" si="0"/>
        <v>0</v>
      </c>
    </row>
    <row r="14" spans="2:8" x14ac:dyDescent="0.25">
      <c r="D14" s="57"/>
      <c r="E14" s="57"/>
      <c r="F14" s="57"/>
      <c r="G14" s="57"/>
      <c r="H14" s="57"/>
    </row>
    <row r="15" spans="2:8" x14ac:dyDescent="0.25">
      <c r="B15" s="70" t="s">
        <v>826</v>
      </c>
      <c r="C15" s="70"/>
      <c r="D15" s="57"/>
      <c r="E15" s="57"/>
      <c r="F15" s="57"/>
      <c r="G15" s="57"/>
      <c r="H15" s="57"/>
    </row>
    <row r="16" spans="2:8" x14ac:dyDescent="0.25">
      <c r="C16" t="s">
        <v>827</v>
      </c>
      <c r="D16" s="57">
        <f>+CE!G36+CE!G35+CE!G25+CE!G24</f>
        <v>0</v>
      </c>
      <c r="E16" s="57">
        <f>+IF(E2="","",CE!H36+CE!H35+CE!H25+CE!H24)</f>
        <v>0</v>
      </c>
      <c r="F16" s="57">
        <f>+IF(F2="","",CE!I36+CE!I35+CE!I25+CE!I24)</f>
        <v>0</v>
      </c>
      <c r="G16" s="57">
        <f>+IF(G2="","",CE!J36+CE!J35+CE!J25+CE!J24)</f>
        <v>0</v>
      </c>
      <c r="H16" s="57">
        <f>+IF(H2="","",CE!K36+CE!K35+CE!K25+CE!K24)</f>
        <v>0</v>
      </c>
    </row>
    <row r="17" spans="2:8" x14ac:dyDescent="0.25">
      <c r="C17" t="s">
        <v>828</v>
      </c>
      <c r="D17" s="57">
        <f>+CE!G30+CE!G29</f>
        <v>0</v>
      </c>
      <c r="E17" s="57">
        <f>+IF(E2="","",CE!H30+CE!H29)</f>
        <v>0</v>
      </c>
      <c r="F17" s="57">
        <f>+IF(F2="","",CE!I30+CE!I29)</f>
        <v>0</v>
      </c>
      <c r="G17" s="57">
        <f>+IF(G2="","",CE!J30+CE!J29)</f>
        <v>0</v>
      </c>
      <c r="H17" s="57">
        <f>+IF(H2="","",CE!K30+CE!K29)</f>
        <v>0</v>
      </c>
    </row>
    <row r="18" spans="2:8" x14ac:dyDescent="0.25">
      <c r="C18" t="s">
        <v>829</v>
      </c>
      <c r="D18" s="57">
        <f>-CE!G81</f>
        <v>0</v>
      </c>
      <c r="E18" s="57">
        <f>+IF(E2="","",-CE!H81)</f>
        <v>0</v>
      </c>
      <c r="F18" s="57">
        <f>+IF(F2="","",-CE!I81)</f>
        <v>0</v>
      </c>
      <c r="G18" s="57">
        <f>+IF(G2="","",-CE!J81)</f>
        <v>0</v>
      </c>
      <c r="H18" s="57">
        <f>+IF(H2="","",-CE!K81)</f>
        <v>0</v>
      </c>
    </row>
    <row r="19" spans="2:8" x14ac:dyDescent="0.25">
      <c r="C19" t="s">
        <v>830</v>
      </c>
      <c r="D19" s="57"/>
      <c r="E19" s="57"/>
      <c r="F19" s="57"/>
      <c r="G19" s="57"/>
      <c r="H19" s="57"/>
    </row>
    <row r="20" spans="2:8" x14ac:dyDescent="0.25">
      <c r="C20" s="58" t="s">
        <v>831</v>
      </c>
      <c r="D20" s="56">
        <f>+SUM(D16:D19)</f>
        <v>0</v>
      </c>
      <c r="E20" s="56">
        <f>+IF(E2="","",SUM(E16:E19))</f>
        <v>0</v>
      </c>
      <c r="F20" s="56">
        <f t="shared" ref="F20:H20" si="1">+IF(F2="","",SUM(F16:F19))</f>
        <v>0</v>
      </c>
      <c r="G20" s="56">
        <f t="shared" si="1"/>
        <v>0</v>
      </c>
      <c r="H20" s="56">
        <f t="shared" si="1"/>
        <v>0</v>
      </c>
    </row>
    <row r="21" spans="2:8" x14ac:dyDescent="0.25">
      <c r="C21" s="58"/>
      <c r="D21" s="57"/>
      <c r="E21" s="57"/>
      <c r="F21" s="57"/>
      <c r="G21" s="57"/>
      <c r="H21" s="57"/>
    </row>
    <row r="22" spans="2:8" x14ac:dyDescent="0.25">
      <c r="B22" s="70" t="s">
        <v>832</v>
      </c>
      <c r="C22" s="70" t="s">
        <v>832</v>
      </c>
      <c r="D22" s="57"/>
      <c r="E22" s="57"/>
      <c r="F22" s="57"/>
      <c r="G22" s="57"/>
      <c r="H22" s="57"/>
    </row>
    <row r="23" spans="2:8" x14ac:dyDescent="0.25">
      <c r="C23" t="s">
        <v>833</v>
      </c>
      <c r="D23" s="57">
        <f>+SP!G65-SP!H65</f>
        <v>0</v>
      </c>
      <c r="E23" s="57">
        <f>+IF(E2="","",SP!H65-SP!I65)</f>
        <v>0</v>
      </c>
      <c r="F23" s="57">
        <f>+IF(F2="","",SP!I65-SP!J65)</f>
        <v>0</v>
      </c>
      <c r="G23" s="57">
        <f>+IF(G2="","",SP!J65-SP!K65)</f>
        <v>0</v>
      </c>
      <c r="H23" s="57">
        <f>+IF(H2="","",SP!K65-SP!L65)</f>
        <v>0</v>
      </c>
    </row>
    <row r="24" spans="2:8" x14ac:dyDescent="0.25">
      <c r="C24" t="s">
        <v>834</v>
      </c>
      <c r="D24" s="57">
        <f>+SP!G70-SP!H70</f>
        <v>0</v>
      </c>
      <c r="E24" s="57">
        <f>+IF(E2="","",SP!H70-SP!I70)</f>
        <v>0</v>
      </c>
      <c r="F24" s="57">
        <f>+IF(F2="","",SP!I70-SP!J70)</f>
        <v>0</v>
      </c>
      <c r="G24" s="57">
        <f>+IF(G2="","",SP!J70-SP!K70)</f>
        <v>0</v>
      </c>
      <c r="H24" s="57">
        <f>+IF(H2="","",SP!K70-SP!L70)</f>
        <v>0</v>
      </c>
    </row>
    <row r="25" spans="2:8" x14ac:dyDescent="0.25">
      <c r="C25" t="s">
        <v>835</v>
      </c>
      <c r="D25" s="57">
        <f>+SP!H188+SP!H184-SP!G184-SP!G188</f>
        <v>0</v>
      </c>
      <c r="E25" s="57">
        <f>+IF(E2="","",SP!I188+SP!I184-SP!H184-SP!H188)</f>
        <v>0</v>
      </c>
      <c r="F25" s="57">
        <f>+IF(F2="","",SP!J188+SP!J184-SP!I184-SP!I188)</f>
        <v>0</v>
      </c>
      <c r="G25" s="57">
        <f>+IF(G2="","",SP!K188+SP!K184-SP!J184-SP!J188)</f>
        <v>0</v>
      </c>
      <c r="H25" s="57">
        <f>+IF(H2="","",SP!L188+SP!L184-SP!K184-SP!K188)</f>
        <v>0</v>
      </c>
    </row>
    <row r="26" spans="2:8" x14ac:dyDescent="0.25">
      <c r="C26" t="s">
        <v>836</v>
      </c>
      <c r="D26" s="57">
        <f>+SP!G113-SP!H113</f>
        <v>0</v>
      </c>
      <c r="E26" s="57">
        <f>+IF(E2="","",SP!H113-SP!I113)</f>
        <v>0</v>
      </c>
      <c r="F26" s="57">
        <f>+IF(F2="","",SP!I113-SP!J113)</f>
        <v>0</v>
      </c>
      <c r="G26" s="57">
        <f>+IF(G2="","",SP!J113-SP!K113)</f>
        <v>0</v>
      </c>
      <c r="H26" s="57">
        <f>+IF(H2="","",SP!K113-SP!L113)</f>
        <v>0</v>
      </c>
    </row>
    <row r="27" spans="2:8" x14ac:dyDescent="0.25">
      <c r="C27" t="s">
        <v>837</v>
      </c>
      <c r="D27" s="57">
        <f>+SP!H221-SP!G221</f>
        <v>0</v>
      </c>
      <c r="E27" s="57">
        <f>+IF(E2="","",SP!I221-SP!H221)</f>
        <v>0</v>
      </c>
      <c r="F27" s="57">
        <f>+IF(F2="","",SP!J221-SP!I221)</f>
        <v>0</v>
      </c>
      <c r="G27" s="57">
        <f>+IF(G2="","",SP!K221-SP!J221)</f>
        <v>0</v>
      </c>
      <c r="H27" s="57">
        <f>+IF(H2="","",SP!L221-SP!K221)</f>
        <v>0</v>
      </c>
    </row>
    <row r="28" spans="2:8" x14ac:dyDescent="0.25">
      <c r="C28" t="s">
        <v>838</v>
      </c>
      <c r="D28" s="57">
        <f>+SP!G72-SP!H72+SP!G76-SP!H76+SP!G80-SP!H80+SP!G84-SP!H84+SP!G88-SP!H88+SP!G92-SP!H92+SP!H162-SP!G162+SP!H166-SP!G166+SP!H170-SP!G170+SP!H178-SP!G178+SP!H190-SP!G190+SP!H194-SP!G194+SP!H198-SP!G198+SP!H202-SP!G202+SP!H214-SP!G214+SP!H210-SP!G210</f>
        <v>0</v>
      </c>
      <c r="E28" s="57">
        <f>+IF(E2="","",SP!H72-SP!I72+SP!H76-SP!I76+SP!H80-SP!I80+SP!H84-SP!I84+SP!H88-SP!I88+SP!H92-SP!I92+SP!I162-SP!H162+SP!I166-SP!H166+SP!I170-SP!H170+SP!I178-SP!H178+SP!I190-SP!H190+SP!I194-SP!H194+SP!I198-SP!H198+SP!I202-SP!H202+SP!I214-SP!H214+SP!I210-SP!H210)</f>
        <v>0</v>
      </c>
      <c r="F28" s="57">
        <f>+IF(F2="","",SP!I72-SP!J72+SP!I76-SP!J76+SP!I80-SP!J80+SP!I84-SP!J84+SP!I88-SP!J88+SP!I92-SP!J92+SP!J162-SP!I162+SP!J166-SP!I166+SP!J170-SP!I170+SP!J178-SP!I178+SP!J190-SP!I190+SP!J194-SP!I194+SP!J198-SP!I198+SP!J202-SP!I202+SP!J214-SP!I214+SP!J210-SP!I210)</f>
        <v>0</v>
      </c>
      <c r="G28" s="57">
        <f>+IF(G2="","",SP!J72-SP!K72+SP!J76-SP!K76+SP!J80-SP!K80+SP!J84-SP!K84+SP!J88-SP!K88+SP!J92-SP!K92+SP!K162-SP!J162+SP!K166-SP!J166+SP!K170-SP!J170+SP!K178-SP!J178+SP!K190-SP!J190+SP!K194-SP!J194+SP!K198-SP!J198+SP!K202-SP!J202+SP!K214-SP!J214+SP!K210-SP!J210)</f>
        <v>0</v>
      </c>
      <c r="H28" s="57">
        <f>+IF(H2="","",SP!K72-SP!L72+SP!K76-SP!L76+SP!K80-SP!L80+SP!K84-SP!L84+SP!K88-SP!L88+SP!K92-SP!L92+SP!L162-SP!K162+SP!L166-SP!K166+SP!L170-SP!K170+SP!L178-SP!K178+SP!L190-SP!K190+SP!L194-SP!K194+SP!L198-SP!K198+SP!L202-SP!K202+SP!L214-SP!K214+SP!L210-SP!K210)</f>
        <v>0</v>
      </c>
    </row>
    <row r="29" spans="2:8" x14ac:dyDescent="0.25">
      <c r="C29" s="58" t="s">
        <v>839</v>
      </c>
      <c r="D29" s="56">
        <f>+SUM(D23:D28)</f>
        <v>0</v>
      </c>
      <c r="E29" s="56">
        <f>+IF(E2="","",SUM(E23:E28))</f>
        <v>0</v>
      </c>
      <c r="F29" s="56">
        <f t="shared" ref="F29:H29" si="2">+IF(F2="","",SUM(F23:F28))</f>
        <v>0</v>
      </c>
      <c r="G29" s="56">
        <f t="shared" si="2"/>
        <v>0</v>
      </c>
      <c r="H29" s="56">
        <f t="shared" si="2"/>
        <v>0</v>
      </c>
    </row>
    <row r="30" spans="2:8" x14ac:dyDescent="0.25">
      <c r="C30" s="58"/>
      <c r="D30" s="57"/>
      <c r="E30" s="57"/>
      <c r="F30" s="57"/>
      <c r="G30" s="57"/>
      <c r="H30" s="57"/>
    </row>
    <row r="31" spans="2:8" x14ac:dyDescent="0.25">
      <c r="C31" t="s">
        <v>840</v>
      </c>
      <c r="D31" s="57"/>
      <c r="E31" s="57"/>
      <c r="F31" s="57"/>
      <c r="G31" s="57"/>
      <c r="H31" s="57"/>
    </row>
    <row r="32" spans="2:8" x14ac:dyDescent="0.25">
      <c r="C32" t="s">
        <v>841</v>
      </c>
      <c r="D32" s="57">
        <f>+CE!G69-CE!G45</f>
        <v>0</v>
      </c>
      <c r="E32" s="57">
        <f>+IF(E2="","",CE!H69-CE!H45)</f>
        <v>0</v>
      </c>
      <c r="F32" s="57">
        <f>+IF(F2="","",CE!I69-CE!I45)</f>
        <v>0</v>
      </c>
      <c r="G32" s="57">
        <f>+IF(G2="","",CE!J69-CE!J45)</f>
        <v>0</v>
      </c>
      <c r="H32" s="57">
        <f>+IF(H2="","",CE!K69-CE!K45)</f>
        <v>0</v>
      </c>
    </row>
    <row r="33" spans="2:8" x14ac:dyDescent="0.25">
      <c r="C33" t="s">
        <v>842</v>
      </c>
      <c r="D33" s="57">
        <f>-CE!G101+SP!H208-SP!G208</f>
        <v>0</v>
      </c>
      <c r="E33" s="57">
        <f>+IF(E2="","",-CE!H101+SP!I208-SP!H208)</f>
        <v>0</v>
      </c>
      <c r="F33" s="57">
        <f>+IF(F2="","",-CE!I101+SP!J208-SP!I208)</f>
        <v>0</v>
      </c>
      <c r="G33" s="57">
        <f>+IF(G2="","",-CE!J101+SP!K208-SP!J208)</f>
        <v>0</v>
      </c>
      <c r="H33" s="57">
        <f>+IF(H2="","",-CE!K101+SP!L208-SP!K208)</f>
        <v>0</v>
      </c>
    </row>
    <row r="34" spans="2:8" x14ac:dyDescent="0.25">
      <c r="C34" t="s">
        <v>843</v>
      </c>
      <c r="D34" s="57">
        <f>CE!G45</f>
        <v>0</v>
      </c>
      <c r="E34" s="57">
        <f>+IF(E2="","",CE!H45)</f>
        <v>0</v>
      </c>
      <c r="F34" s="57">
        <f>+IF(F2="","",CE!I45)</f>
        <v>0</v>
      </c>
      <c r="G34" s="57">
        <f>+IF(G2="","",CE!J45)</f>
        <v>0</v>
      </c>
      <c r="H34" s="57">
        <f>+IF(H2="","",CE!K45)</f>
        <v>0</v>
      </c>
    </row>
    <row r="35" spans="2:8" x14ac:dyDescent="0.25">
      <c r="C35" t="s">
        <v>844</v>
      </c>
      <c r="D35" s="57">
        <f>+IF(SP!H158-SP!G158+SP!H159-SP!G159&lt;CE!G36+CE!G35+CE!G25+CE!G24,-(-SP!H158-SP!H159+CE!G36+CE!G35+CE!G25+CE!G24+SP!G158+SP!G159),0)</f>
        <v>0</v>
      </c>
      <c r="E35" s="57">
        <f>+IF(E2="","",+IF(SP!I158-SP!H158+SP!I159-SP!H159&lt;CE!H36+CE!H35+CE!H25+CE!H24,-(-SP!I158-SP!I159+CE!H36+CE!H35+CE!H25+CE!H24+SP!H158+SP!H159),0))</f>
        <v>0</v>
      </c>
      <c r="F35" s="57">
        <f>+IF(F2="","",+IF(SP!J158-SP!I158+SP!J159-SP!I159&lt;CE!I36+CE!I35+CE!I25+CE!I24,-(-SP!J158-SP!J159+CE!I36+CE!I35+CE!I25+CE!I24+SP!I158+SP!I159),0))</f>
        <v>0</v>
      </c>
      <c r="G35" s="57">
        <f>+IF(G2="","",+IF(SP!K158-SP!J158+SP!K159-SP!J159&lt;CE!J36+CE!J35+CE!J25+CE!J24,-(-SP!K158-SP!K159+CE!J36+CE!J35+CE!J25+CE!J24+SP!J158+SP!J159),0))</f>
        <v>0</v>
      </c>
      <c r="H35" s="57">
        <f>+IF(H2="","",+IF(SP!L158-SP!K158+SP!L159-SP!K159&lt;CE!K36+CE!K35+CE!K25+CE!K24,-(-SP!L158-SP!L159+CE!K36+CE!K35+CE!K25+CE!K24+SP!K158+SP!K159),0))</f>
        <v>0</v>
      </c>
    </row>
    <row r="36" spans="2:8" x14ac:dyDescent="0.25">
      <c r="C36" s="59" t="s">
        <v>845</v>
      </c>
      <c r="D36" s="56">
        <f>+SUM(D32:D35)</f>
        <v>0</v>
      </c>
      <c r="E36" s="56">
        <f>+IF(E2="","",SUM(E32:E35))</f>
        <v>0</v>
      </c>
      <c r="F36" s="56">
        <f t="shared" ref="F36:H36" si="3">+IF(F2="","",SUM(F32:F35))</f>
        <v>0</v>
      </c>
      <c r="G36" s="56">
        <f t="shared" si="3"/>
        <v>0</v>
      </c>
      <c r="H36" s="56">
        <f t="shared" si="3"/>
        <v>0</v>
      </c>
    </row>
    <row r="37" spans="2:8" x14ac:dyDescent="0.25">
      <c r="C37" s="59"/>
      <c r="D37" s="57"/>
      <c r="E37" s="57"/>
      <c r="F37" s="57"/>
      <c r="G37" s="57"/>
      <c r="H37" s="57"/>
    </row>
    <row r="38" spans="2:8" x14ac:dyDescent="0.25">
      <c r="C38" s="59" t="s">
        <v>846</v>
      </c>
      <c r="D38" s="67">
        <f>+D13+D20+D29+D36</f>
        <v>0</v>
      </c>
      <c r="E38" s="67">
        <f>+IF(E2="","",+E13+E20+E29+E36)</f>
        <v>0</v>
      </c>
      <c r="F38" s="67">
        <f t="shared" ref="F38:H38" si="4">+IF(F2="","",+F13+F20+F29+F36)</f>
        <v>0</v>
      </c>
      <c r="G38" s="67">
        <f t="shared" si="4"/>
        <v>0</v>
      </c>
      <c r="H38" s="67">
        <f t="shared" si="4"/>
        <v>0</v>
      </c>
    </row>
    <row r="39" spans="2:8" x14ac:dyDescent="0.25">
      <c r="C39" s="59"/>
      <c r="D39" s="57"/>
      <c r="E39" s="57"/>
      <c r="F39" s="57"/>
      <c r="G39" s="57"/>
      <c r="H39" s="57"/>
    </row>
    <row r="40" spans="2:8" x14ac:dyDescent="0.25">
      <c r="B40" s="69" t="s">
        <v>847</v>
      </c>
      <c r="C40" s="69" t="s">
        <v>847</v>
      </c>
      <c r="D40" s="57"/>
      <c r="E40" s="57"/>
      <c r="F40" s="57"/>
      <c r="G40" s="57"/>
      <c r="H40" s="57"/>
    </row>
    <row r="41" spans="2:8" x14ac:dyDescent="0.25">
      <c r="B41" s="60"/>
      <c r="C41" s="60"/>
      <c r="D41" s="57"/>
      <c r="E41" s="57"/>
      <c r="F41" s="57"/>
      <c r="G41" s="57"/>
      <c r="H41" s="57"/>
    </row>
    <row r="42" spans="2:8" x14ac:dyDescent="0.25">
      <c r="C42" s="55" t="s">
        <v>848</v>
      </c>
      <c r="D42" s="56">
        <f>-D43+D44</f>
        <v>0</v>
      </c>
      <c r="E42" s="56">
        <f>+IF(E2="","",-E43+E44)</f>
        <v>0</v>
      </c>
      <c r="F42" s="56">
        <f t="shared" ref="F42:H42" si="5">+IF(F2="","",-F43+F44)</f>
        <v>0</v>
      </c>
      <c r="G42" s="56">
        <f t="shared" si="5"/>
        <v>0</v>
      </c>
      <c r="H42" s="56">
        <f t="shared" si="5"/>
        <v>0</v>
      </c>
    </row>
    <row r="43" spans="2:8" x14ac:dyDescent="0.25">
      <c r="C43" t="s">
        <v>849</v>
      </c>
      <c r="D43" s="57">
        <f>-IF(SP!H28+CE!G30&gt;SP!G28,SP!G28-(SP!H28+CE!G30),0)</f>
        <v>0</v>
      </c>
      <c r="E43" s="57">
        <f>+IF(E2="","",-IF(SP!I28+CE!H30&gt;SP!H28,SP!H28-(SP!I28+CE!H30),0))</f>
        <v>0</v>
      </c>
      <c r="F43" s="57">
        <f>+IF(F2="","",-IF(SP!J28+CE!I30&gt;SP!I28,SP!I28-(SP!J28+CE!I30),0))</f>
        <v>0</v>
      </c>
      <c r="G43" s="57">
        <f>+IF(G2="","",-IF(SP!K28+CE!J30&gt;SP!J28,SP!J28-(SP!K28+CE!J30),0))</f>
        <v>0</v>
      </c>
      <c r="H43" s="57">
        <f>+IF(H2="","",-IF(SP!L28+CE!K30&gt;SP!K28,SP!K28-(SP!L28+CE!K30),0))</f>
        <v>0</v>
      </c>
    </row>
    <row r="44" spans="2:8" x14ac:dyDescent="0.25">
      <c r="C44" t="s">
        <v>850</v>
      </c>
      <c r="D44" s="57">
        <f>-IF(SP!H28+CE!G30&lt;SP!G28,-(SP!G28-(SP!H28+CE!G30)),0)</f>
        <v>0</v>
      </c>
      <c r="E44" s="57">
        <f>+IF(E2="","",-IF(SP!I28+CE!H30&lt;SP!H28,-(SP!H28-(SP!I28+CE!H30)),0))</f>
        <v>0</v>
      </c>
      <c r="F44" s="57">
        <f>+IF(F2="","",-IF(SP!J28+CE!I30&lt;SP!I28,-(SP!I28-(SP!J28+CE!I30)),0))</f>
        <v>0</v>
      </c>
      <c r="G44" s="57">
        <f>+IF(G2="","",-IF(SP!K28+CE!J30&lt;SP!J28,-(SP!J28-(SP!K28+CE!J30)),0))</f>
        <v>0</v>
      </c>
      <c r="H44" s="57">
        <f>+IF(H2="","",-IF(SP!L28+CE!K30&lt;SP!K28,-(SP!K28-(SP!L28+CE!K30)),0))</f>
        <v>0</v>
      </c>
    </row>
    <row r="45" spans="2:8" x14ac:dyDescent="0.25">
      <c r="D45" s="57"/>
      <c r="E45" s="57"/>
      <c r="F45" s="57"/>
      <c r="G45" s="57"/>
      <c r="H45" s="57"/>
    </row>
    <row r="46" spans="2:8" x14ac:dyDescent="0.25">
      <c r="C46" s="55" t="s">
        <v>851</v>
      </c>
      <c r="D46" s="56">
        <f>-D47+D48</f>
        <v>0</v>
      </c>
      <c r="E46" s="56">
        <f>+IF(E2="","",-E47+E48)</f>
        <v>0</v>
      </c>
      <c r="F46" s="56">
        <f t="shared" ref="F46:H46" si="6">+IF(F2="","",-F47+F48)</f>
        <v>0</v>
      </c>
      <c r="G46" s="56">
        <f t="shared" si="6"/>
        <v>0</v>
      </c>
      <c r="H46" s="56">
        <f t="shared" si="6"/>
        <v>0</v>
      </c>
    </row>
    <row r="47" spans="2:8" x14ac:dyDescent="0.25">
      <c r="C47" t="s">
        <v>849</v>
      </c>
      <c r="D47" s="57">
        <f>-IF(SP!H21+CE!G29&gt;SP!G21,+SP!G21-(SP!H21+CE!G29),0)</f>
        <v>0</v>
      </c>
      <c r="E47" s="57">
        <f>+IF(E2="","",-IF(SP!I21+CE!H29&gt;SP!H21,+SP!H21-(SP!I21+CE!H29),0))</f>
        <v>0</v>
      </c>
      <c r="F47" s="57">
        <f>+IF(F2="","",-IF(SP!J21+CE!I29&gt;SP!I21,+SP!I21-(SP!J21+CE!I29),0))</f>
        <v>0</v>
      </c>
      <c r="G47" s="57">
        <f>+IF(G2="","",-IF(SP!K21+CE!J29&gt;SP!J21,+SP!J21-(SP!K21+CE!J29),0))</f>
        <v>0</v>
      </c>
      <c r="H47" s="57">
        <f>+IF(H2="","",-IF(SP!L21+CE!K29&gt;SP!K21,+SP!K21-(SP!L21+CE!K29),0))</f>
        <v>0</v>
      </c>
    </row>
    <row r="48" spans="2:8" x14ac:dyDescent="0.25">
      <c r="C48" t="s">
        <v>850</v>
      </c>
      <c r="D48" s="57">
        <f>-IF(SP!H21+CE!G29&lt;SP!G21,-(SP!G21-(SP!H21+CE!G29)),0)</f>
        <v>0</v>
      </c>
      <c r="E48" s="57">
        <f>+IF(E2="","",-IF(SP!I21+CE!H29&lt;SP!H21,-(SP!H21-(SP!I21+CE!H29)),0))</f>
        <v>0</v>
      </c>
      <c r="F48" s="57">
        <f>+IF(F2="","",-IF(SP!J21+CE!I29&lt;SP!I21,-(SP!I21-(SP!J21+CE!I29)),0))</f>
        <v>0</v>
      </c>
      <c r="G48" s="57">
        <f>+IF(G2="","",-IF(SP!K21+CE!J29&lt;SP!J21,-(SP!J21-(SP!K21+CE!J29)),0))</f>
        <v>0</v>
      </c>
      <c r="H48" s="57">
        <f>+IF(H2="","",-IF(SP!L21+CE!K29&lt;SP!K21,-(SP!K21-(SP!L21+CE!K29)),0))</f>
        <v>0</v>
      </c>
    </row>
    <row r="49" spans="2:8" x14ac:dyDescent="0.25">
      <c r="D49" s="57"/>
      <c r="E49" s="57"/>
      <c r="F49" s="57"/>
      <c r="G49" s="57"/>
      <c r="H49" s="57"/>
    </row>
    <row r="50" spans="2:8" x14ac:dyDescent="0.25">
      <c r="C50" s="55" t="s">
        <v>852</v>
      </c>
      <c r="D50" s="56">
        <f>-D51+D52</f>
        <v>0</v>
      </c>
      <c r="E50" s="56">
        <f>+IF(E2="","",-E51+E52)</f>
        <v>0</v>
      </c>
      <c r="F50" s="56">
        <f t="shared" ref="F50:H50" si="7">+IF(F2="","",-F51+F52)</f>
        <v>0</v>
      </c>
      <c r="G50" s="56">
        <f t="shared" si="7"/>
        <v>0</v>
      </c>
      <c r="H50" s="56">
        <f t="shared" si="7"/>
        <v>0</v>
      </c>
    </row>
    <row r="51" spans="2:8" x14ac:dyDescent="0.25">
      <c r="C51" t="s">
        <v>849</v>
      </c>
      <c r="D51" s="57">
        <f>IF(SP!H56&gt;SP!G56,SP!H56-SP!G56,0)</f>
        <v>0</v>
      </c>
      <c r="E51" s="57">
        <f>+IF(E2="","",IF(SP!I56&gt;SP!H56,SP!I56-SP!H56,0))</f>
        <v>0</v>
      </c>
      <c r="F51" s="57">
        <f>+IF(F2="","",IF(SP!J56&gt;SP!I56,SP!J56-SP!I56,0))</f>
        <v>0</v>
      </c>
      <c r="G51" s="57">
        <f>+IF(G2="","",IF(SP!K56&gt;SP!J56,SP!K56-SP!J56,0))</f>
        <v>0</v>
      </c>
      <c r="H51" s="57">
        <f>+IF(H2="","",IF(SP!L56&gt;SP!K56,SP!L56-SP!K56,0))</f>
        <v>0</v>
      </c>
    </row>
    <row r="52" spans="2:8" x14ac:dyDescent="0.25">
      <c r="C52" t="s">
        <v>850</v>
      </c>
      <c r="D52" s="57">
        <f>-IF(SP!H56&lt;SP!G56,SP!H56-SP!G56,0)</f>
        <v>0</v>
      </c>
      <c r="E52" s="57">
        <f>+IF(E2="","",-IF(SP!I56&lt;SP!H56,SP!I56-SP!H56,0))</f>
        <v>0</v>
      </c>
      <c r="F52" s="57">
        <f>+IF(F2="","",-IF(SP!J56&lt;SP!I56,SP!J56-SP!I56,0))</f>
        <v>0</v>
      </c>
      <c r="G52" s="57">
        <f>+IF(G2="","",-IF(SP!K56&lt;SP!J56,SP!K56-SP!J56,0))</f>
        <v>0</v>
      </c>
      <c r="H52" s="57">
        <f>+IF(H2="","",-IF(SP!L56&lt;SP!K56,SP!L56-SP!K56,0))</f>
        <v>0</v>
      </c>
    </row>
    <row r="53" spans="2:8" x14ac:dyDescent="0.25">
      <c r="D53" s="57"/>
      <c r="E53" s="57"/>
      <c r="F53" s="57"/>
      <c r="G53" s="57"/>
      <c r="H53" s="57"/>
    </row>
    <row r="54" spans="2:8" x14ac:dyDescent="0.25">
      <c r="C54" s="55" t="s">
        <v>853</v>
      </c>
      <c r="D54" s="56">
        <f>-D55+D56</f>
        <v>0</v>
      </c>
      <c r="E54" s="56">
        <f>+IF(E2="","",-E55+E56)</f>
        <v>0</v>
      </c>
      <c r="F54" s="56">
        <f t="shared" ref="F54:H54" si="8">+IF(F2="","",-F55+F56)</f>
        <v>0</v>
      </c>
      <c r="G54" s="56">
        <f t="shared" si="8"/>
        <v>0</v>
      </c>
      <c r="H54" s="56">
        <f t="shared" si="8"/>
        <v>0</v>
      </c>
    </row>
    <row r="55" spans="2:8" x14ac:dyDescent="0.25">
      <c r="C55" t="s">
        <v>849</v>
      </c>
      <c r="D55" s="57">
        <f>+IF((SP!G73-SP!H73+SP!G77-SP!H77+SP!G81-SP!H81+SP!G85-SP!H85+SP!G89-SP!H89+SP!G93-SP!H93+SP!G103-SP!H103+SP!H163-SP!G163+SP!H167-SP!G167+SP!H171-SP!G171+SP!H179-SP!G179+SP!H191-SP!G191+SP!H195-SP!G195+SP!H199-SP!G199+SP!H203-SP!G203+SP!H211-SP!G211+SP!H215-SP!G215)&lt;0,-(SP!G73-SP!H73+SP!G77-SP!H77+SP!G81-SP!H81+SP!G85-SP!H85+SP!G89-SP!H89+SP!G93-SP!H93+SP!G103-SP!H103+SP!H163-SP!G163+SP!H167-SP!G167-SP!H167-SP!G167+SP!H179-SP!G179+SP!H191-SP!G191+SP!H195-SP!G195+SP!H199-SP!G199+SP!H203-SP!G203+SP!H211-SP!G211+SP!H215-SP!G215),0)</f>
        <v>0</v>
      </c>
      <c r="E55" s="57">
        <f>+IF(E2="","",+IF((SP!H73-SP!I73+SP!H77-SP!I77+SP!H81-SP!I81+SP!H85-SP!I85+SP!H89-SP!I89+SP!H93-SP!I93+SP!H103-SP!I103+SP!I163-SP!H163+SP!I167-SP!H167+SP!I171-SP!H171+SP!I179-SP!H179+SP!I191-SP!H191+SP!I195-SP!H195+SP!I199-SP!H199+SP!I203-SP!H203+SP!I211-SP!H211+SP!I215-SP!H215)&lt;0,-(SP!H73-SP!I73+SP!H77-SP!I77+SP!H81-SP!I81+SP!H85-SP!I85+SP!H89-SP!I89+SP!H93-SP!I93+SP!H103-SP!I103+SP!I163-SP!H163+SP!I167-SP!H167-SP!I167-SP!H167+SP!I179-SP!H179+SP!I191-SP!H191+SP!I195-SP!H195+SP!I199-SP!H199+SP!I203-SP!H203+SP!I211-SP!H211+SP!I215-SP!H215),0))</f>
        <v>0</v>
      </c>
      <c r="F55" s="57">
        <f>+IF(F2="","",+IF((SP!I73-SP!J73+SP!I77-SP!J77+SP!I81-SP!J81+SP!I85-SP!J85+SP!I89-SP!J89+SP!I93-SP!J93+SP!I103-SP!J103+SP!J163-SP!I163+SP!J167-SP!I167+SP!J171-SP!I171+SP!J179-SP!I179+SP!J191-SP!I191+SP!J195-SP!I195+SP!J199-SP!I199+SP!J203-SP!I203+SP!J211-SP!I211+SP!J215-SP!I215)&lt;0,-(SP!I73-SP!J73+SP!I77-SP!J77+SP!I81-SP!J81+SP!I85-SP!J85+SP!I89-SP!J89+SP!I93-SP!J93+SP!I103-SP!J103+SP!J163-SP!I163+SP!J167-SP!I167-SP!J167-SP!I167+SP!J179-SP!I179+SP!J191-SP!I191+SP!J195-SP!I195+SP!J199-SP!I199+SP!J203-SP!I203+SP!J211-SP!I211+SP!J215-SP!I215),0))</f>
        <v>0</v>
      </c>
      <c r="G55" s="57">
        <f>+IF(G2="","",+IF((SP!J73-SP!K73+SP!J77-SP!K77+SP!J81-SP!K81+SP!J85-SP!K85+SP!J89-SP!K89+SP!J93-SP!K93+SP!J103-SP!K103+SP!K163-SP!J163+SP!K167-SP!J167+SP!K171-SP!J171+SP!K179-SP!J179+SP!K191-SP!J191+SP!K195-SP!J195+SP!K199-SP!J199+SP!K203-SP!J203+SP!K211-SP!J211+SP!K215-SP!J215)&lt;0,-(SP!J73-SP!K73+SP!J77-SP!K77+SP!J81-SP!K81+SP!J85-SP!K85+SP!J89-SP!K89+SP!J93-SP!K93+SP!J103-SP!K103+SP!K163-SP!J163+SP!K167-SP!J167-SP!K167-SP!J167+SP!K179-SP!J179+SP!K191-SP!J191+SP!K195-SP!J195+SP!K199-SP!J199+SP!K203-SP!J203+SP!K211-SP!J211+SP!K215-SP!J215),0))</f>
        <v>0</v>
      </c>
      <c r="H55" s="57">
        <f>+IF(H2="","",+IF((SP!K73-SP!L73+SP!K77-SP!L77+SP!K81-SP!L81+SP!K85-SP!L85+SP!K89-SP!L89+SP!K93-SP!L93+SP!K103-SP!L103+SP!L163-SP!K163+SP!L167-SP!K167+SP!L171-SP!K171+SP!L179-SP!K179+SP!L191-SP!K191+SP!L195-SP!K195+SP!L199-SP!K199+SP!L203-SP!K203+SP!L211-SP!K211+SP!L215-SP!K215)&lt;0,-(SP!K73-SP!L73+SP!K77-SP!L77+SP!K81-SP!L81+SP!K85-SP!L85+SP!K89-SP!L89+SP!K93-SP!L93+SP!K103-SP!L103+SP!L163-SP!K163+SP!L167-SP!K167-SP!L167-SP!K167+SP!L179-SP!K179+SP!L191-SP!K191+SP!L195-SP!K195+SP!L199-SP!K199+SP!L203-SP!K203+SP!L211-SP!K211+SP!L215-SP!K215),0))</f>
        <v>0</v>
      </c>
    </row>
    <row r="56" spans="2:8" x14ac:dyDescent="0.25">
      <c r="C56" t="s">
        <v>850</v>
      </c>
      <c r="D56" s="57">
        <f>+IF((SP!G73-SP!H73+SP!G77-SP!H77+SP!G81-SP!H81+SP!G85-SP!H85+SP!G89-SP!H89+SP!G93-SP!H93+SP!G103-SP!H103+SP!H163-SP!G163+SP!H167-SP!G167+SP!H171-SP!G171+SP!H179-SP!G179+SP!H191-SP!G191+SP!H195-SP!G195+SP!H199-SP!G199+SP!H203-SP!G203+SP!H215-SP!G215)&gt;0,SP!G73-SP!H73+SP!G77-SP!H77+SP!G81-SP!H81+SP!G85-SP!H85+SP!G89-SP!H89+SP!G93-SP!H93+SP!G103-SP!H103+SP!H163-SP!G163+SP!H167-SP!G167+SP!H171-SP!G171+SP!H179-SP!G179+SP!H191-SP!G191+SP!H195-SP!G195+SP!H199-SP!G199+SP!H203-SP!G203+SP!H215-SP!G215,0)</f>
        <v>0</v>
      </c>
      <c r="E56" s="57">
        <f>+IF(E2="","",+IF((SP!H73-SP!I73+SP!H77-SP!I77+SP!H81-SP!I81+SP!H85-SP!I85+SP!H89-SP!I89+SP!H93-SP!I93+SP!H103-SP!I103+SP!I163-SP!H163+SP!I167-SP!H167+SP!I171-SP!H171+SP!I179-SP!H179+SP!I191-SP!H191+SP!I195-SP!H195+SP!I199-SP!H199+SP!I203-SP!H203+SP!I215-SP!H215)&gt;0,SP!H73-SP!I73+SP!H77-SP!I77+SP!H81-SP!I81+SP!H85-SP!I85+SP!H89-SP!I89+SP!H93-SP!I93+SP!H103-SP!I103+SP!I163-SP!H163+SP!I167-SP!H167+SP!I171-SP!H171+SP!I179-SP!H179+SP!I191-SP!H191+SP!I195-SP!H195+SP!I199-SP!H199+SP!I203-SP!H203+SP!I215-SP!H215,0))</f>
        <v>0</v>
      </c>
      <c r="F56" s="57">
        <f>+IF(F2="","",+IF((SP!I73-SP!J73+SP!I77-SP!J77+SP!I81-SP!J81+SP!I85-SP!J85+SP!I89-SP!J89+SP!I93-SP!J93+SP!I103-SP!J103+SP!J163-SP!I163+SP!J167-SP!I167+SP!J171-SP!I171+SP!J179-SP!I179+SP!J191-SP!I191+SP!J195-SP!I195+SP!J199-SP!I199+SP!J203-SP!I203+SP!J215-SP!I215)&gt;0,SP!I73-SP!J73+SP!I77-SP!J77+SP!I81-SP!J81+SP!I85-SP!J85+SP!I89-SP!J89+SP!I93-SP!J93+SP!I103-SP!J103+SP!J163-SP!I163+SP!J167-SP!I167+SP!J171-SP!I171+SP!J179-SP!I179+SP!J191-SP!I191+SP!J195-SP!I195+SP!J199-SP!I199+SP!J203-SP!I203+SP!J215-SP!I215,0))</f>
        <v>0</v>
      </c>
      <c r="G56" s="57">
        <f>+IF(G2="","",+IF((SP!J73-SP!K73+SP!J77-SP!K77+SP!J81-SP!K81+SP!J85-SP!K85+SP!J89-SP!K89+SP!J93-SP!K93+SP!J103-SP!K103+SP!K163-SP!J163+SP!K167-SP!J167+SP!K171-SP!J171+SP!K179-SP!J179+SP!K191-SP!J191+SP!K195-SP!J195+SP!K199-SP!J199+SP!K203-SP!J203+SP!K215-SP!J215)&gt;0,SP!J73-SP!K73+SP!J77-SP!K77+SP!J81-SP!K81+SP!J85-SP!K85+SP!J89-SP!K89+SP!J93-SP!K93+SP!J103-SP!K103+SP!K163-SP!J163+SP!K167-SP!J167+SP!K171-SP!J171+SP!K179-SP!J179+SP!K191-SP!J191+SP!K195-SP!J195+SP!K199-SP!J199+SP!K203-SP!J203+SP!K215-SP!J215,0))</f>
        <v>0</v>
      </c>
      <c r="H56" s="57">
        <f>+IF(H2="","",+IF((SP!K73-SP!L73+SP!K77-SP!L77+SP!K81-SP!L81+SP!K85-SP!L85+SP!K89-SP!L89+SP!K93-SP!L93+SP!K103-SP!L103+SP!L163-SP!K163+SP!L167-SP!K167+SP!L171-SP!K171+SP!L179-SP!K179+SP!L191-SP!K191+SP!L195-SP!K195+SP!L199-SP!K199+SP!L203-SP!K203+SP!L215-SP!K215)&gt;0,SP!K73-SP!L73+SP!K77-SP!L77+SP!K81-SP!L81+SP!K85-SP!L85+SP!K89-SP!L89+SP!K93-SP!L93+SP!K103-SP!L103+SP!L163-SP!K163+SP!L167-SP!K167+SP!L171-SP!K171+SP!L179-SP!K179+SP!L191-SP!K191+SP!L195-SP!K195+SP!L199-SP!K199+SP!L203-SP!K203+SP!L215-SP!K215,0))</f>
        <v>0</v>
      </c>
    </row>
    <row r="57" spans="2:8" x14ac:dyDescent="0.25">
      <c r="D57" s="57"/>
      <c r="E57" s="57"/>
      <c r="F57" s="57"/>
      <c r="G57" s="57"/>
      <c r="H57" s="57"/>
    </row>
    <row r="58" spans="2:8" x14ac:dyDescent="0.25">
      <c r="D58" s="57"/>
      <c r="E58" s="57"/>
      <c r="F58" s="57"/>
      <c r="G58" s="57"/>
      <c r="H58" s="57"/>
    </row>
    <row r="59" spans="2:8" x14ac:dyDescent="0.25">
      <c r="C59" s="59" t="s">
        <v>854</v>
      </c>
      <c r="D59" s="56">
        <f>+D42+D46+D50+D54</f>
        <v>0</v>
      </c>
      <c r="E59" s="56">
        <f>+IF(E2="","",+E42+E46+E50+E54)</f>
        <v>0</v>
      </c>
      <c r="F59" s="56">
        <f t="shared" ref="F59:H59" si="9">+IF(F2="","",+F42+F46+F50+F54)</f>
        <v>0</v>
      </c>
      <c r="G59" s="56">
        <f t="shared" si="9"/>
        <v>0</v>
      </c>
      <c r="H59" s="56">
        <f t="shared" si="9"/>
        <v>0</v>
      </c>
    </row>
    <row r="60" spans="2:8" x14ac:dyDescent="0.25">
      <c r="C60" s="59"/>
      <c r="D60" s="57"/>
      <c r="E60" s="57"/>
      <c r="F60" s="57"/>
      <c r="G60" s="57"/>
      <c r="H60" s="57"/>
    </row>
    <row r="61" spans="2:8" x14ac:dyDescent="0.25">
      <c r="B61" s="69" t="s">
        <v>855</v>
      </c>
      <c r="C61" s="69" t="s">
        <v>855</v>
      </c>
      <c r="D61" s="57"/>
      <c r="E61" s="57"/>
      <c r="F61" s="57"/>
      <c r="G61" s="57"/>
      <c r="H61" s="57"/>
    </row>
    <row r="62" spans="2:8" x14ac:dyDescent="0.25">
      <c r="B62" s="60"/>
      <c r="C62" s="60"/>
      <c r="D62" s="57"/>
      <c r="E62" s="57"/>
      <c r="F62" s="57"/>
      <c r="G62" s="57"/>
      <c r="H62" s="57"/>
    </row>
    <row r="63" spans="2:8" x14ac:dyDescent="0.25">
      <c r="B63" s="68" t="s">
        <v>856</v>
      </c>
      <c r="C63" s="68"/>
      <c r="D63" s="57"/>
      <c r="E63" s="57"/>
      <c r="F63" s="57"/>
      <c r="G63" s="57"/>
      <c r="H63" s="57"/>
    </row>
    <row r="64" spans="2:8" x14ac:dyDescent="0.25">
      <c r="B64" s="61"/>
      <c r="C64" s="61" t="s">
        <v>857</v>
      </c>
      <c r="D64" s="57">
        <f>+SP!H174-SP!G174-Rettifica!C2+Rettifica!D2</f>
        <v>0</v>
      </c>
      <c r="E64" s="57">
        <f>+IF(E2="","",SP!I174-SP!H174-Rettifica!D2+Rettifica!E2)</f>
        <v>0</v>
      </c>
      <c r="F64" s="57">
        <f>+IF(F2="","",SP!J174-SP!I174-Rettifica!E2+Rettifica!F2)</f>
        <v>0</v>
      </c>
      <c r="G64" s="57">
        <f>+IF(G2="","",SP!K174-SP!J174-Rettifica!F2+Rettifica!G2)</f>
        <v>0</v>
      </c>
      <c r="H64" s="57">
        <f>+IF(H2="","",SP!L174-SP!K174-Rettifica!G2+Rettifica!H2)</f>
        <v>0</v>
      </c>
    </row>
    <row r="65" spans="2:8" x14ac:dyDescent="0.25">
      <c r="C65" t="s">
        <v>858</v>
      </c>
      <c r="D65" s="57">
        <f>+IF(SP!H175&gt;SP!G175,SP!H175-SP!G175,0)</f>
        <v>0</v>
      </c>
      <c r="E65" s="57">
        <f>+IF(E2="","",IF(SP!I175&gt;SP!H175,SP!I175-SP!H175,0))</f>
        <v>0</v>
      </c>
      <c r="F65" s="57">
        <f>+IF(F2="","",IF(SP!J175&gt;SP!I175,SP!J175-SP!I175,0))</f>
        <v>0</v>
      </c>
      <c r="G65" s="57">
        <f>+IF(G2="","",IF(SP!K175&gt;SP!J175,SP!K175-SP!J175,0))</f>
        <v>0</v>
      </c>
      <c r="H65" s="57">
        <f>+IF(H2="","",IF(SP!L175&gt;SP!K175,SP!L175-SP!K175,0))</f>
        <v>0</v>
      </c>
    </row>
    <row r="66" spans="2:8" x14ac:dyDescent="0.25">
      <c r="C66" t="s">
        <v>859</v>
      </c>
      <c r="D66" s="57">
        <f>+IF(SP!H175&lt;SP!G175,SP!H175-SP!G175,0)</f>
        <v>0</v>
      </c>
      <c r="E66" s="57">
        <f>+IF(E2="","",IF(SP!I175&lt;SP!H175,SP!I175-SP!H175,0))</f>
        <v>0</v>
      </c>
      <c r="F66" s="57">
        <f>+IF(F2="","",IF(SP!J175&lt;SP!I175,SP!J175-SP!I175,0))</f>
        <v>0</v>
      </c>
      <c r="G66" s="57">
        <f>+IF(G2="","",IF(SP!K175&lt;SP!J175,SP!K175-SP!J175,0))</f>
        <v>0</v>
      </c>
      <c r="H66" s="57">
        <f>+IF(H2="","",IF(SP!L175&lt;SP!K175,SP!L175-SP!K175,0))</f>
        <v>0</v>
      </c>
    </row>
    <row r="67" spans="2:8" x14ac:dyDescent="0.25">
      <c r="D67" s="57"/>
      <c r="E67" s="57"/>
      <c r="F67" s="57"/>
      <c r="G67" s="57"/>
      <c r="H67" s="57"/>
    </row>
    <row r="68" spans="2:8" x14ac:dyDescent="0.25">
      <c r="B68" s="68" t="s">
        <v>860</v>
      </c>
      <c r="C68" s="68" t="s">
        <v>860</v>
      </c>
      <c r="D68" s="57"/>
      <c r="E68" s="57"/>
      <c r="F68" s="57"/>
      <c r="G68" s="57"/>
      <c r="H68" s="57"/>
    </row>
    <row r="69" spans="2:8" x14ac:dyDescent="0.25">
      <c r="C69" t="s">
        <v>861</v>
      </c>
      <c r="D69" s="57">
        <f>+IF(SP!G11-SP!H11+SP!H117-SP!G117&gt;0,SP!H117-SP!G117+SP!G11-SP!H11,0)</f>
        <v>0</v>
      </c>
      <c r="E69" s="57">
        <f>+IF(E2="","",IF(SP!H11-SP!I11+SP!I117-SP!H117&gt;0,SP!I117-SP!H117+SP!H11-SP!I11,0))</f>
        <v>0</v>
      </c>
      <c r="F69" s="57">
        <f>+IF(F2="","",IF(SP!I11-SP!J11+SP!J117-SP!I117&gt;0,SP!J117-SP!I117+SP!I11-SP!J11,0))</f>
        <v>0</v>
      </c>
      <c r="G69" s="57">
        <f>+IF(G2="","",IF(SP!J11-SP!K11+SP!K117-SP!J117&gt;0,SP!K117-SP!J117+SP!J11-SP!K11,0))</f>
        <v>0</v>
      </c>
      <c r="H69" s="57">
        <f>+IF(H2="","",IF(SP!K11-SP!L11+SP!L117-SP!K117&gt;0,SP!L117-SP!K117+SP!K11-SP!L11,0))</f>
        <v>0</v>
      </c>
    </row>
    <row r="70" spans="2:8" x14ac:dyDescent="0.25">
      <c r="C70" t="s">
        <v>862</v>
      </c>
      <c r="D70" s="57">
        <f>-IF(SP!G117-SP!H117+SP!H11-SP!G11&gt;0,SP!G117-SP!H117+SP!H11-SP!G11,0)</f>
        <v>0</v>
      </c>
      <c r="E70" s="57">
        <f>+IF(E2="","",-IF(SP!H117-SP!I117+SP!I11-SP!H11&gt;0,SP!H117-SP!I117+SP!I11-SP!H11,0))</f>
        <v>0</v>
      </c>
      <c r="F70" s="57">
        <f>+IF(F2="","",-IF(SP!I117-SP!J117+SP!J11-SP!I11&gt;0,SP!I117-SP!J117+SP!J11-SP!I11,0))</f>
        <v>0</v>
      </c>
      <c r="G70" s="57">
        <f>+IF(G2="","",-IF(SP!J117-SP!K117+SP!K11-SP!J11&gt;0,SP!J117-SP!K117+SP!K11-SP!J11,0))</f>
        <v>0</v>
      </c>
      <c r="H70" s="57">
        <f>+IF(H2="","",-IF(SP!K117-SP!L117+SP!L11-SP!K11&gt;0,SP!K117-SP!L117+SP!L11-SP!K11,0))</f>
        <v>0</v>
      </c>
    </row>
    <row r="71" spans="2:8" x14ac:dyDescent="0.25">
      <c r="C71" t="s">
        <v>863</v>
      </c>
      <c r="D71" s="57">
        <f>+SP!H151+SP!H150+SP!H147+SP!H146+SP!H122+SP!H121+SP!H120+SP!H119+SP!H118-SP!G118-SP!G119-SP!G120-SP!G121-SP!G122-SP!G146-SP!G147-SP!G149-SP!G150-SP!G151</f>
        <v>0</v>
      </c>
      <c r="E71" s="57">
        <f>+IF(E2="","",SP!I151+SP!I150+SP!I147+SP!I146+SP!I122+SP!I121+SP!I120+SP!I119+SP!I118-SP!H118-SP!H119-SP!H120-SP!H121-SP!H122-SP!H146-SP!H147-SP!H149-SP!H150-SP!H151)</f>
        <v>0</v>
      </c>
      <c r="F71" s="57">
        <f>+IF(F2="","",SP!J151+SP!J150+SP!J147+SP!J146+SP!J122+SP!J121+SP!J120+SP!J119+SP!J118-SP!I118-SP!I119-SP!I120-SP!I121-SP!I122-SP!I146-SP!I147-SP!I149-SP!I150-SP!I151)</f>
        <v>0</v>
      </c>
      <c r="G71" s="57">
        <f>+IF(G2="","",SP!K151+SP!K150+SP!K147+SP!K146+SP!K122+SP!K121+SP!K120+SP!K119+SP!K118-SP!J118-SP!J119-SP!J120-SP!J121-SP!J122-SP!J146-SP!J147-SP!J149-SP!J150-SP!J151)</f>
        <v>0</v>
      </c>
      <c r="H71" s="57">
        <f>+IF(H2="","",SP!L151+SP!L150+SP!L147+SP!L146+SP!L122+SP!L121+SP!L120+SP!L119+SP!L118-SP!K118-SP!K119-SP!K120-SP!K121-SP!K122-SP!K146-SP!K147-SP!K149-SP!K150-SP!K151)</f>
        <v>0</v>
      </c>
    </row>
    <row r="72" spans="2:8" x14ac:dyDescent="0.25">
      <c r="C72" s="59" t="s">
        <v>864</v>
      </c>
      <c r="D72" s="56">
        <f>+SUM(D63:D71)</f>
        <v>0</v>
      </c>
      <c r="E72" s="56">
        <f>+IF(E2="","",SUM(E63:E71))</f>
        <v>0</v>
      </c>
      <c r="F72" s="56">
        <f t="shared" ref="F72:H72" si="10">+IF(F2="","",SUM(F63:F71))</f>
        <v>0</v>
      </c>
      <c r="G72" s="56">
        <f t="shared" si="10"/>
        <v>0</v>
      </c>
      <c r="H72" s="56">
        <f t="shared" si="10"/>
        <v>0</v>
      </c>
    </row>
    <row r="73" spans="2:8" x14ac:dyDescent="0.25">
      <c r="C73" s="59"/>
    </row>
    <row r="74" spans="2:8" x14ac:dyDescent="0.25">
      <c r="B74" s="69" t="s">
        <v>865</v>
      </c>
      <c r="C74" s="69" t="s">
        <v>865</v>
      </c>
      <c r="D74" s="56">
        <f>+D72+D59+D38</f>
        <v>0</v>
      </c>
      <c r="E74" s="56">
        <f>+IF(E2="","",+E72+E59+E38)</f>
        <v>0</v>
      </c>
      <c r="F74" s="56">
        <f t="shared" ref="F74:H74" si="11">+IF(F2="","",+F72+F59+F38)</f>
        <v>0</v>
      </c>
      <c r="G74" s="56">
        <f t="shared" si="11"/>
        <v>0</v>
      </c>
      <c r="H74" s="56">
        <f t="shared" si="11"/>
        <v>0</v>
      </c>
    </row>
    <row r="75" spans="2:8" x14ac:dyDescent="0.25">
      <c r="C75" s="55" t="str">
        <f>+"Disponibilità liquide al 1 gennaio "</f>
        <v xml:space="preserve">Disponibilità liquide al 1 gennaio </v>
      </c>
      <c r="D75" s="56">
        <f>+SP!G108</f>
        <v>0</v>
      </c>
      <c r="E75" s="56">
        <f>+IF(E2="","",SP!H108)</f>
        <v>0</v>
      </c>
      <c r="F75" s="56">
        <f>+IF(F2="","",SP!I108)</f>
        <v>0</v>
      </c>
      <c r="G75" s="56">
        <f>+IF(G2="","",SP!J108)</f>
        <v>0</v>
      </c>
      <c r="H75" s="56">
        <f>+IF(H2="","",SP!K108)</f>
        <v>0</v>
      </c>
    </row>
    <row r="76" spans="2:8" x14ac:dyDescent="0.25">
      <c r="C76" s="55" t="str">
        <f>+"Disponibilità liquide al 31 dicembre "</f>
        <v xml:space="preserve">Disponibilità liquide al 31 dicembre </v>
      </c>
      <c r="D76" s="56">
        <f>+D75+D74</f>
        <v>0</v>
      </c>
      <c r="E76" s="56">
        <f>+IF(E2="","",E75+E74)</f>
        <v>0</v>
      </c>
      <c r="F76" s="56">
        <f t="shared" ref="F76:H76" si="12">+IF(F2="","",F75+F74)</f>
        <v>0</v>
      </c>
      <c r="G76" s="56">
        <f t="shared" si="12"/>
        <v>0</v>
      </c>
      <c r="H76" s="56">
        <f t="shared" si="12"/>
        <v>0</v>
      </c>
    </row>
    <row r="77" spans="2:8" x14ac:dyDescent="0.25">
      <c r="D77" s="54"/>
    </row>
    <row r="78" spans="2:8" x14ac:dyDescent="0.25">
      <c r="D78" s="54"/>
    </row>
    <row r="80" spans="2:8" x14ac:dyDescent="0.25">
      <c r="D80" s="54"/>
    </row>
  </sheetData>
  <sheetProtection formatCells="0" formatColumns="0" formatRows="0" insertColumns="0" insertRows="0" insertHyperlinks="0" deleteColumns="0" deleteRows="0" sort="0" autoFilter="0" pivotTables="0"/>
  <mergeCells count="8">
    <mergeCell ref="B68:C68"/>
    <mergeCell ref="B74:C74"/>
    <mergeCell ref="B6:C6"/>
    <mergeCell ref="B15:C15"/>
    <mergeCell ref="B22:C22"/>
    <mergeCell ref="B40:C40"/>
    <mergeCell ref="B61:C61"/>
    <mergeCell ref="B63:C63"/>
  </mergeCells>
  <hyperlinks>
    <hyperlink ref="C1" location="Menu!A1" display="MENU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Menu</vt:lpstr>
      <vt:lpstr>Rettifica</vt:lpstr>
      <vt:lpstr>SP</vt:lpstr>
      <vt:lpstr>CE</vt:lpstr>
      <vt:lpstr>Sheet1</vt:lpstr>
      <vt:lpstr>Rendiconto Finanziario</vt:lpstr>
      <vt:lpstr>CE!firstItemRow</vt:lpstr>
      <vt:lpstr>CE!nomeFoglio</vt:lpstr>
      <vt:lpstr>prefix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2015-03-06T11:34:44Z</dcterms:created>
  <dcterms:modified xsi:type="dcterms:W3CDTF">2015-10-11T14:06:52Z</dcterms:modified>
</cp:coreProperties>
</file>